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2"/>
  </bookViews>
  <sheets>
    <sheet name="nominal sr" sheetId="1" state="visible" r:id="rId2"/>
    <sheet name="nominal mr" sheetId="2" state="visible" r:id="rId3"/>
    <sheet name="nominal data" sheetId="3" state="visible" r:id="rId4"/>
    <sheet name="real sr" sheetId="4" state="visible" r:id="rId5"/>
    <sheet name="real mr" sheetId="5" state="visible" r:id="rId6"/>
    <sheet name="real data" sheetId="6" state="visible" r:id="rId7"/>
    <sheet name="LULU" sheetId="7" state="visible" r:id="rId8"/>
    <sheet name="SPY" sheetId="8" state="visible" r:id="rId9"/>
    <sheet name="rf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<sst xmlns="http://schemas.openxmlformats.org/spreadsheetml/2006/main" count="159" uniqueCount="56">
  <si>
    <t xml:space="preserve">SUMMARY OUTPUT</t>
  </si>
  <si>
    <t xml:space="preserve">Regression Statistics</t>
  </si>
  <si>
    <t xml:space="preserve">Multiple R</t>
  </si>
  <si>
    <t xml:space="preserve">R Square</t>
  </si>
  <si>
    <t xml:space="preserve">Adjusted R Square</t>
  </si>
  <si>
    <t xml:space="preserve">Standard Error</t>
  </si>
  <si>
    <t xml:space="preserve">Observations</t>
  </si>
  <si>
    <t xml:space="preserve">ANOVA</t>
  </si>
  <si>
    <t xml:space="preserve">df</t>
  </si>
  <si>
    <t xml:space="preserve">SS</t>
  </si>
  <si>
    <t xml:space="preserve">MS</t>
  </si>
  <si>
    <t xml:space="preserve">F</t>
  </si>
  <si>
    <t xml:space="preserve">Significance F</t>
  </si>
  <si>
    <t xml:space="preserve">Regression</t>
  </si>
  <si>
    <t xml:space="preserve">Residual</t>
  </si>
  <si>
    <t xml:space="preserve">Total</t>
  </si>
  <si>
    <t xml:space="preserve">Coefficients</t>
  </si>
  <si>
    <t xml:space="preserve">t Stat</t>
  </si>
  <si>
    <t xml:space="preserve">P-value</t>
  </si>
  <si>
    <t xml:space="preserve">Lower 95%</t>
  </si>
  <si>
    <t xml:space="preserve">Upper 95%</t>
  </si>
  <si>
    <t xml:space="preserve">Lower 95.0%</t>
  </si>
  <si>
    <t xml:space="preserve">Upper 95.0%</t>
  </si>
  <si>
    <t xml:space="preserve">Intercept</t>
  </si>
  <si>
    <t xml:space="preserve">market_ret</t>
  </si>
  <si>
    <t xml:space="preserve">lagged_adj_return</t>
  </si>
  <si>
    <t xml:space="preserve">mr:</t>
  </si>
  <si>
    <t xml:space="preserve">1 step ahead</t>
  </si>
  <si>
    <t xml:space="preserve">Error</t>
  </si>
  <si>
    <t xml:space="preserve">Error^2</t>
  </si>
  <si>
    <t xml:space="preserve">sr:</t>
  </si>
  <si>
    <t xml:space="preserve">Average</t>
  </si>
  <si>
    <t xml:space="preserve">real_market_ret</t>
  </si>
  <si>
    <t xml:space="preserve">lagged_real_ret</t>
  </si>
  <si>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</si>
  <si>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</si>
  <si>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</si>
  <si>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</si>
  <si>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</si>
  <si>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</si>
  <si>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Adj Close</t>
  </si>
  <si>
    <t xml:space="preserve">adj_return</t>
  </si>
  <si>
    <t xml:space="preserve">risk_free</t>
  </si>
  <si>
    <t xml:space="preserve">real_ret</t>
  </si>
  <si>
    <t xml:space="preserve">lagged_market_ret</t>
  </si>
  <si>
    <t xml:space="preserve">lagged_real_market_ret</t>
  </si>
  <si>
    <t xml:space="preserve">FRED Graph Observations</t>
  </si>
  <si>
    <t xml:space="preserve">Federal Reserve Economic Data</t>
  </si>
  <si>
    <t xml:space="preserve">Link: https://fred.stlouisfed.org</t>
  </si>
  <si>
    <t xml:space="preserve">Help: https://fred.stlouisfed.org/help-faq</t>
  </si>
  <si>
    <t xml:space="preserve">Economic Research Division</t>
  </si>
  <si>
    <t xml:space="preserve">Federal Reserve Bank of St. Louis</t>
  </si>
  <si>
    <t xml:space="preserve">GS20</t>
  </si>
  <si>
    <t xml:space="preserve">20-Year Treasury Constant Maturity Rate, Percent, Monthly, Not Seasonally Adjusted</t>
  </si>
  <si>
    <t xml:space="preserve">Frequency: Monthly</t>
  </si>
  <si>
    <t xml:space="preserve">observation_date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</si>
</sst>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YYYY\-MM\-DD"/>
    <numFmt numFmtId="167" formatCode="0.00"/>
  </numFmts>
  <fonts count="6">
    <font>
      <sz val="10"/>
      <color rgb="FF000000"/>
      <name val="Times New Roma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i val="true"/>
      <sz val="10"/>
      <color rgb="FF000000"/>
      <name val="Times New Roman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23.4545454545455"/>
    <col collapsed="false" hidden="false" max="2" min="2" style="0" width="13.6818181818182"/>
    <col collapsed="false" hidden="false" max="3" min="3" style="0" width="17.5909090909091"/>
    <col collapsed="false" hidden="false" max="5" min="4" style="0" width="13.2272727272727"/>
    <col collapsed="false" hidden="false" max="6" min="6" style="0" width="16.5340909090909"/>
    <col collapsed="false" hidden="false" max="7" min="7" style="0" width="13.2272727272727"/>
    <col collapsed="false" hidden="false" max="9" min="8" style="0" width="15.3352272727273"/>
    <col collapsed="false" hidden="false" max="1025" min="10" style="0" width="9.47159090909091"/>
  </cols>
  <sheetData>
    <row r="1" customFormat="false" ht="12.75" hidden="false" customHeight="false" outlineLevel="0" collapsed="false">
      <c r="A1" s="0" t="s">
        <v>0</v>
      </c>
    </row>
    <row r="2" customFormat="false" ht="13.5" hidden="false" customHeight="false" outlineLevel="0" collapsed="false"/>
    <row r="3" customFormat="false" ht="12.75" hidden="false" customHeight="false" outlineLevel="0" collapsed="false">
      <c r="A3" s="1" t="s">
        <v>1</v>
      </c>
      <c r="B3" s="1"/>
    </row>
    <row r="4" customFormat="false" ht="12.75" hidden="false" customHeight="false" outlineLevel="0" collapsed="false">
      <c r="A4" s="2" t="s">
        <v>2</v>
      </c>
      <c r="B4" s="2" t="n">
        <v>0.233751849889044</v>
      </c>
    </row>
    <row r="5" customFormat="false" ht="12.75" hidden="false" customHeight="false" outlineLevel="0" collapsed="false">
      <c r="A5" s="2" t="s">
        <v>3</v>
      </c>
      <c r="B5" s="2" t="n">
        <v>0.0546399273265502</v>
      </c>
    </row>
    <row r="6" customFormat="false" ht="12.75" hidden="false" customHeight="false" outlineLevel="0" collapsed="false">
      <c r="A6" s="2" t="s">
        <v>4</v>
      </c>
      <c r="B6" s="2" t="n">
        <v>0.0377584974573815</v>
      </c>
    </row>
    <row r="7" customFormat="false" ht="12.75" hidden="false" customHeight="false" outlineLevel="0" collapsed="false">
      <c r="A7" s="2" t="s">
        <v>5</v>
      </c>
      <c r="B7" s="2" t="n">
        <v>0.113818400416796</v>
      </c>
    </row>
    <row r="8" customFormat="false" ht="13.5" hidden="false" customHeight="false" outlineLevel="0" collapsed="false">
      <c r="A8" s="3" t="s">
        <v>6</v>
      </c>
      <c r="B8" s="3" t="n">
        <v>58</v>
      </c>
    </row>
    <row r="10" customFormat="false" ht="13.5" hidden="false" customHeight="false" outlineLevel="0" collapsed="false">
      <c r="A10" s="0" t="s">
        <v>7</v>
      </c>
    </row>
    <row r="11" customFormat="false" ht="12.75" hidden="false" customHeight="false" outlineLevel="0" collapsed="false">
      <c r="A11" s="1"/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</row>
    <row r="12" customFormat="false" ht="12.75" hidden="false" customHeight="false" outlineLevel="0" collapsed="false">
      <c r="A12" s="2" t="s">
        <v>13</v>
      </c>
      <c r="B12" s="2" t="n">
        <v>1</v>
      </c>
      <c r="C12" s="2" t="n">
        <v>0.0419300943633862</v>
      </c>
      <c r="D12" s="2" t="n">
        <v>0.0419300943633862</v>
      </c>
      <c r="E12" s="2" t="n">
        <v>3.23668834630776</v>
      </c>
      <c r="F12" s="2" t="n">
        <v>0.0773952094370996</v>
      </c>
    </row>
    <row r="13" customFormat="false" ht="12.75" hidden="false" customHeight="false" outlineLevel="0" collapsed="false">
      <c r="A13" s="2" t="s">
        <v>14</v>
      </c>
      <c r="B13" s="2" t="n">
        <v>56</v>
      </c>
      <c r="C13" s="2" t="n">
        <v>0.725459183312536</v>
      </c>
      <c r="D13" s="2" t="n">
        <v>0.0129546282734381</v>
      </c>
      <c r="E13" s="2"/>
      <c r="F13" s="2"/>
    </row>
    <row r="14" customFormat="false" ht="13.5" hidden="false" customHeight="false" outlineLevel="0" collapsed="false">
      <c r="A14" s="3" t="s">
        <v>15</v>
      </c>
      <c r="B14" s="3" t="n">
        <v>57</v>
      </c>
      <c r="C14" s="3" t="n">
        <v>0.767389277675922</v>
      </c>
      <c r="D14" s="3"/>
      <c r="E14" s="3"/>
      <c r="F14" s="3"/>
    </row>
    <row r="16" customFormat="false" ht="12.75" hidden="false" customHeight="false" outlineLevel="0" collapsed="false">
      <c r="A16" s="1"/>
      <c r="B16" s="1" t="s">
        <v>16</v>
      </c>
      <c r="C16" s="1" t="s">
        <v>5</v>
      </c>
      <c r="D16" s="1" t="s">
        <v>17</v>
      </c>
      <c r="E16" s="1" t="s">
        <v>18</v>
      </c>
      <c r="F16" s="1" t="s">
        <v>19</v>
      </c>
      <c r="G16" s="1" t="s">
        <v>20</v>
      </c>
      <c r="H16" s="1" t="s">
        <v>21</v>
      </c>
      <c r="I16" s="1" t="s">
        <v>22</v>
      </c>
    </row>
    <row r="17" customFormat="false" ht="12.75" hidden="false" customHeight="false" outlineLevel="0" collapsed="false">
      <c r="A17" s="2" t="s">
        <v>23</v>
      </c>
      <c r="B17" s="2" t="n">
        <v>0.00398502712711654</v>
      </c>
      <c r="C17" s="2" t="n">
        <v>0.0155458416809136</v>
      </c>
      <c r="D17" s="2" t="n">
        <v>0.256340390498712</v>
      </c>
      <c r="E17" s="2" t="n">
        <v>0.798627388117912</v>
      </c>
      <c r="F17" s="2" t="n">
        <v>-0.027157035936852</v>
      </c>
      <c r="G17" s="2" t="n">
        <v>0.035127090191085</v>
      </c>
      <c r="H17" s="2" t="n">
        <v>-0.027157035936852</v>
      </c>
      <c r="I17" s="2" t="n">
        <v>0.035127090191085</v>
      </c>
    </row>
    <row r="18" customFormat="false" ht="13.5" hidden="false" customHeight="false" outlineLevel="0" collapsed="false">
      <c r="A18" s="3" t="s">
        <v>24</v>
      </c>
      <c r="B18" s="3" t="n">
        <v>0.791782519456007</v>
      </c>
      <c r="C18" s="3" t="n">
        <v>0.44010415358079</v>
      </c>
      <c r="D18" s="3" t="n">
        <v>1.79907986101444</v>
      </c>
      <c r="E18" s="3" t="n">
        <v>0.0773952094371003</v>
      </c>
      <c r="F18" s="3" t="n">
        <v>-0.08985204153111</v>
      </c>
      <c r="G18" s="3" t="n">
        <v>1.67341708044312</v>
      </c>
      <c r="H18" s="3" t="n">
        <v>-0.08985204153111</v>
      </c>
      <c r="I18" s="3" t="n">
        <v>1.67341708044312</v>
      </c>
    </row>
  </sheetData>
  <mergeCells count="1">
    <mergeCell ref="A3:B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23.4545454545455"/>
    <col collapsed="false" hidden="false" max="2" min="2" style="0" width="13.6818181818182"/>
    <col collapsed="false" hidden="false" max="3" min="3" style="0" width="17.5909090909091"/>
    <col collapsed="false" hidden="false" max="5" min="4" style="0" width="13.2272727272727"/>
    <col collapsed="false" hidden="false" max="6" min="6" style="0" width="16.5340909090909"/>
    <col collapsed="false" hidden="false" max="7" min="7" style="0" width="13.2272727272727"/>
    <col collapsed="false" hidden="false" max="9" min="8" style="0" width="15.3352272727273"/>
    <col collapsed="false" hidden="false" max="1025" min="10" style="0" width="9.47159090909091"/>
  </cols>
  <sheetData>
    <row r="1" customFormat="false" ht="12.75" hidden="false" customHeight="false" outlineLevel="0" collapsed="false">
      <c r="A1" s="0" t="s">
        <v>0</v>
      </c>
    </row>
    <row r="2" customFormat="false" ht="13.5" hidden="false" customHeight="false" outlineLevel="0" collapsed="false"/>
    <row r="3" customFormat="false" ht="12.75" hidden="false" customHeight="false" outlineLevel="0" collapsed="false">
      <c r="A3" s="1" t="s">
        <v>1</v>
      </c>
      <c r="B3" s="1"/>
    </row>
    <row r="4" customFormat="false" ht="12.75" hidden="false" customHeight="false" outlineLevel="0" collapsed="false">
      <c r="A4" s="2" t="s">
        <v>2</v>
      </c>
      <c r="B4" s="2" t="n">
        <v>0.253894353729112</v>
      </c>
    </row>
    <row r="5" customFormat="false" ht="12.75" hidden="false" customHeight="false" outlineLevel="0" collapsed="false">
      <c r="A5" s="2" t="s">
        <v>3</v>
      </c>
      <c r="B5" s="2" t="n">
        <v>0.0644623428555235</v>
      </c>
    </row>
    <row r="6" customFormat="false" ht="12.75" hidden="false" customHeight="false" outlineLevel="0" collapsed="false">
      <c r="A6" s="2" t="s">
        <v>4</v>
      </c>
      <c r="B6" s="2" t="n">
        <v>0.0304427916866335</v>
      </c>
    </row>
    <row r="7" customFormat="false" ht="12.75" hidden="false" customHeight="false" outlineLevel="0" collapsed="false">
      <c r="A7" s="2" t="s">
        <v>5</v>
      </c>
      <c r="B7" s="2" t="n">
        <v>0.114250249011443</v>
      </c>
    </row>
    <row r="8" customFormat="false" ht="13.5" hidden="false" customHeight="false" outlineLevel="0" collapsed="false">
      <c r="A8" s="3" t="s">
        <v>6</v>
      </c>
      <c r="B8" s="3" t="n">
        <v>58</v>
      </c>
    </row>
    <row r="10" customFormat="false" ht="13.5" hidden="false" customHeight="false" outlineLevel="0" collapsed="false">
      <c r="A10" s="0" t="s">
        <v>7</v>
      </c>
    </row>
    <row r="11" customFormat="false" ht="12.75" hidden="false" customHeight="false" outlineLevel="0" collapsed="false">
      <c r="A11" s="1"/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</row>
    <row r="12" customFormat="false" ht="12.75" hidden="false" customHeight="false" outlineLevel="0" collapsed="false">
      <c r="A12" s="2" t="s">
        <v>13</v>
      </c>
      <c r="B12" s="2" t="n">
        <v>2</v>
      </c>
      <c r="C12" s="2" t="n">
        <v>0.0494677107211978</v>
      </c>
      <c r="D12" s="2" t="n">
        <v>0.0247338553605989</v>
      </c>
      <c r="E12" s="2" t="n">
        <v>1.89486164986423</v>
      </c>
      <c r="F12" s="2" t="n">
        <v>0.160023961427489</v>
      </c>
    </row>
    <row r="13" customFormat="false" ht="12.75" hidden="false" customHeight="false" outlineLevel="0" collapsed="false">
      <c r="A13" s="2" t="s">
        <v>14</v>
      </c>
      <c r="B13" s="2" t="n">
        <v>55</v>
      </c>
      <c r="C13" s="2" t="n">
        <v>0.717921566954724</v>
      </c>
      <c r="D13" s="2" t="n">
        <v>0.0130531193991768</v>
      </c>
      <c r="E13" s="2"/>
      <c r="F13" s="2"/>
    </row>
    <row r="14" customFormat="false" ht="13.5" hidden="false" customHeight="false" outlineLevel="0" collapsed="false">
      <c r="A14" s="3" t="s">
        <v>15</v>
      </c>
      <c r="B14" s="3" t="n">
        <v>57</v>
      </c>
      <c r="C14" s="3" t="n">
        <v>0.767389277675922</v>
      </c>
      <c r="D14" s="3"/>
      <c r="E14" s="3"/>
      <c r="F14" s="3"/>
    </row>
    <row r="16" customFormat="false" ht="12.75" hidden="false" customHeight="false" outlineLevel="0" collapsed="false">
      <c r="A16" s="1"/>
      <c r="B16" s="1" t="s">
        <v>16</v>
      </c>
      <c r="C16" s="1" t="s">
        <v>5</v>
      </c>
      <c r="D16" s="1" t="s">
        <v>17</v>
      </c>
      <c r="E16" s="1" t="s">
        <v>18</v>
      </c>
      <c r="F16" s="1" t="s">
        <v>19</v>
      </c>
      <c r="G16" s="1" t="s">
        <v>20</v>
      </c>
      <c r="H16" s="1" t="s">
        <v>21</v>
      </c>
      <c r="I16" s="1" t="s">
        <v>22</v>
      </c>
    </row>
    <row r="17" customFormat="false" ht="12.75" hidden="false" customHeight="false" outlineLevel="0" collapsed="false">
      <c r="A17" s="2" t="s">
        <v>23</v>
      </c>
      <c r="B17" s="2" t="n">
        <v>0.00236290161588815</v>
      </c>
      <c r="C17" s="2" t="n">
        <v>0.0157501513464436</v>
      </c>
      <c r="D17" s="2" t="n">
        <v>0.150024057795591</v>
      </c>
      <c r="E17" s="2" t="n">
        <v>0.881294456692789</v>
      </c>
      <c r="F17" s="2" t="n">
        <v>-0.0292011070259666</v>
      </c>
      <c r="G17" s="2" t="n">
        <v>0.0339269102577429</v>
      </c>
      <c r="H17" s="2" t="n">
        <v>-0.0292011070259666</v>
      </c>
      <c r="I17" s="2" t="n">
        <v>0.0339269102577429</v>
      </c>
    </row>
    <row r="18" customFormat="false" ht="12.75" hidden="false" customHeight="false" outlineLevel="0" collapsed="false">
      <c r="A18" s="2" t="s">
        <v>24</v>
      </c>
      <c r="B18" s="2" t="n">
        <v>0.833375282867304</v>
      </c>
      <c r="C18" s="2" t="n">
        <v>0.445151750516279</v>
      </c>
      <c r="D18" s="2" t="n">
        <v>1.87211503021334</v>
      </c>
      <c r="E18" s="2" t="n">
        <v>0.066511324321289</v>
      </c>
      <c r="F18" s="2" t="n">
        <v>-0.0587287605268768</v>
      </c>
      <c r="G18" s="2" t="n">
        <v>1.72547932626148</v>
      </c>
      <c r="H18" s="2" t="n">
        <v>-0.0587287605268768</v>
      </c>
      <c r="I18" s="2" t="n">
        <v>1.72547932626148</v>
      </c>
    </row>
    <row r="19" customFormat="false" ht="13.5" hidden="false" customHeight="false" outlineLevel="0" collapsed="false">
      <c r="A19" s="3" t="s">
        <v>25</v>
      </c>
      <c r="B19" s="3" t="n">
        <v>0.0994393415007439</v>
      </c>
      <c r="C19" s="3" t="n">
        <v>0.130857428091488</v>
      </c>
      <c r="D19" s="3" t="n">
        <v>0.759905975159635</v>
      </c>
      <c r="E19" s="3" t="n">
        <v>0.450555918296186</v>
      </c>
      <c r="F19" s="3" t="n">
        <v>-0.162804804620637</v>
      </c>
      <c r="G19" s="3" t="n">
        <v>0.361683487622125</v>
      </c>
      <c r="H19" s="3" t="n">
        <v>-0.162804804620637</v>
      </c>
      <c r="I19" s="3" t="n">
        <v>0.361683487622125</v>
      </c>
    </row>
  </sheetData>
  <mergeCells count="1">
    <mergeCell ref="A3:B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2" activeCellId="0" sqref="C2"/>
    </sheetView>
  </sheetViews>
  <sheetFormatPr defaultRowHeight="12.75"/>
  <cols>
    <col collapsed="false" hidden="false" max="1" min="1" style="0" width="11.2727272727273"/>
    <col collapsed="false" hidden="false" max="2" min="2" style="0" width="11.4261363636364"/>
    <col collapsed="false" hidden="false" max="4" min="3" style="0" width="19.5454545454545"/>
    <col collapsed="false" hidden="false" max="5" min="5" style="0" width="4.21022727272727"/>
    <col collapsed="false" hidden="false" max="6" min="6" style="0" width="13.5284090909091"/>
    <col collapsed="false" hidden="false" max="9" min="7" style="0" width="9.47159090909091"/>
    <col collapsed="false" hidden="false" max="10" min="10" style="0" width="4.21022727272727"/>
    <col collapsed="false" hidden="false" max="11" min="11" style="0" width="13.5284090909091"/>
    <col collapsed="false" hidden="false" max="1025" min="12" style="0" width="9.47159090909091"/>
  </cols>
  <sheetData>
    <row r="1" customFormat="false" ht="12.75" hidden="false" customHeight="false" outlineLevel="0" collapsed="false">
      <c r="A1" s="0" t="str">
        <f aca="false">LULU!H1</f>
        <v>adj_return</v>
      </c>
      <c r="B1" s="0" t="str">
        <f aca="false">LULU!M1</f>
        <v>market_ret</v>
      </c>
      <c r="C1" s="0" t="str">
        <f aca="false">LULU!I1</f>
        <v>lagged_adj_return</v>
      </c>
      <c r="E1" s="0" t="s">
        <v>26</v>
      </c>
      <c r="F1" s="0" t="s">
        <v>27</v>
      </c>
      <c r="G1" s="0" t="s">
        <v>28</v>
      </c>
      <c r="H1" s="0" t="s">
        <v>29</v>
      </c>
      <c r="J1" s="0" t="s">
        <v>30</v>
      </c>
      <c r="K1" s="0" t="s">
        <v>27</v>
      </c>
      <c r="L1" s="0" t="s">
        <v>28</v>
      </c>
      <c r="M1" s="0" t="s">
        <v>29</v>
      </c>
    </row>
    <row r="2" customFormat="false" ht="12.75" hidden="false" customHeight="false" outlineLevel="0" collapsed="false">
      <c r="A2" s="0" t="n">
        <f aca="false">LULU!H2</f>
        <v>0.0972396695943121</v>
      </c>
      <c r="B2" s="0" t="n">
        <f aca="false">LULU!M2</f>
        <v>-0.0172824803899049</v>
      </c>
      <c r="C2" s="0" t="n">
        <f aca="false">LULU!I2</f>
        <v>-0.0274557261523581</v>
      </c>
    </row>
    <row r="3" customFormat="false" ht="12.75" hidden="false" customHeight="false" outlineLevel="0" collapsed="false">
      <c r="A3" s="0" t="n">
        <f aca="false">LULU!H3</f>
        <v>-0.0274557261523581</v>
      </c>
      <c r="B3" s="0" t="n">
        <f aca="false">LULU!M3</f>
        <v>0.00365508875891685</v>
      </c>
      <c r="C3" s="0" t="n">
        <f aca="false">LULU!I3</f>
        <v>-0.0292202160228937</v>
      </c>
    </row>
    <row r="4" customFormat="false" ht="12.75" hidden="false" customHeight="false" outlineLevel="0" collapsed="false">
      <c r="A4" s="0" t="n">
        <f aca="false">LULU!H4</f>
        <v>-0.0292202160228937</v>
      </c>
      <c r="B4" s="0" t="n">
        <f aca="false">LULU!M4</f>
        <v>0.0850597291059909</v>
      </c>
      <c r="C4" s="0" t="n">
        <f aca="false">LULU!I4</f>
        <v>-0.20871738138674</v>
      </c>
    </row>
    <row r="5" customFormat="false" ht="12.75" hidden="false" customHeight="false" outlineLevel="0" collapsed="false">
      <c r="A5" s="0" t="n">
        <f aca="false">LULU!H5</f>
        <v>-0.20871738138674</v>
      </c>
      <c r="B5" s="0" t="n">
        <f aca="false">LULU!M5</f>
        <v>-0.0255159863763498</v>
      </c>
      <c r="C5" s="0" t="n">
        <f aca="false">LULU!I5</f>
        <v>0.018294638589013</v>
      </c>
    </row>
    <row r="6" customFormat="false" ht="12.75" hidden="false" customHeight="false" outlineLevel="0" collapsed="false">
      <c r="A6" s="0" t="n">
        <f aca="false">LULU!H6</f>
        <v>0.018294638589013</v>
      </c>
      <c r="B6" s="0" t="n">
        <f aca="false">LULU!M6</f>
        <v>-0.060950136833832</v>
      </c>
      <c r="C6" s="0" t="n">
        <f aca="false">LULU!I6</f>
        <v>-0.0373660319739956</v>
      </c>
    </row>
    <row r="7" customFormat="false" ht="12.75" hidden="false" customHeight="false" outlineLevel="0" collapsed="false">
      <c r="A7" s="0" t="n">
        <f aca="false">LULU!H7</f>
        <v>-0.0373660319739956</v>
      </c>
      <c r="B7" s="0" t="n">
        <f aca="false">LULU!M7</f>
        <v>0.0225892530145335</v>
      </c>
      <c r="C7" s="0" t="n">
        <f aca="false">LULU!I7</f>
        <v>0.0921559108186001</v>
      </c>
    </row>
    <row r="8" customFormat="false" ht="12.75" hidden="false" customHeight="false" outlineLevel="0" collapsed="false">
      <c r="A8" s="0" t="n">
        <f aca="false">LULU!H8</f>
        <v>0.0921559108186001</v>
      </c>
      <c r="B8" s="0" t="n">
        <f aca="false">LULU!M8</f>
        <v>-0.0203120573751524</v>
      </c>
      <c r="C8" s="0" t="n">
        <f aca="false">LULU!I8</f>
        <v>-0.0604965125785122</v>
      </c>
    </row>
    <row r="9" customFormat="false" ht="12.75" hidden="false" customHeight="false" outlineLevel="0" collapsed="false">
      <c r="A9" s="0" t="n">
        <f aca="false">LULU!H9</f>
        <v>-0.0604965125785122</v>
      </c>
      <c r="B9" s="0" t="n">
        <f aca="false">LULU!M9</f>
        <v>0.0128561140382462</v>
      </c>
      <c r="C9" s="0" t="n">
        <f aca="false">LULU!I9</f>
        <v>-0.00593561414881039</v>
      </c>
    </row>
    <row r="10" customFormat="false" ht="12.75" hidden="false" customHeight="false" outlineLevel="0" collapsed="false">
      <c r="A10" s="0" t="n">
        <f aca="false">LULU!H10</f>
        <v>-0.00593561414881039</v>
      </c>
      <c r="B10" s="0" t="n">
        <f aca="false">LULU!M10</f>
        <v>0.00983396192127017</v>
      </c>
      <c r="C10" s="0" t="n">
        <f aca="false">LULU!I10</f>
        <v>-0.0645821868912277</v>
      </c>
    </row>
    <row r="11" customFormat="false" ht="12.75" hidden="false" customHeight="false" outlineLevel="0" collapsed="false">
      <c r="A11" s="0" t="n">
        <f aca="false">LULU!H11</f>
        <v>-0.0645821868912277</v>
      </c>
      <c r="B11" s="0" t="n">
        <f aca="false">LULU!M11</f>
        <v>-0.0157057389887431</v>
      </c>
      <c r="C11" s="0" t="n">
        <f aca="false">LULU!I11</f>
        <v>0.0332126217757436</v>
      </c>
    </row>
    <row r="12" customFormat="false" ht="12.75" hidden="false" customHeight="false" outlineLevel="0" collapsed="false">
      <c r="A12" s="0" t="n">
        <f aca="false">LULU!H12</f>
        <v>0.0332126217757436</v>
      </c>
      <c r="B12" s="0" t="n">
        <f aca="false">LULU!M12</f>
        <v>0.0562045799166175</v>
      </c>
      <c r="C12" s="0" t="n">
        <f aca="false">LULU!I12</f>
        <v>0.187309496552976</v>
      </c>
    </row>
    <row r="13" customFormat="false" ht="12.75" hidden="false" customHeight="false" outlineLevel="0" collapsed="false">
      <c r="A13" s="0" t="n">
        <f aca="false">LULU!H13</f>
        <v>0.187309496552976</v>
      </c>
      <c r="B13" s="0" t="n">
        <f aca="false">LULU!M13</f>
        <v>-0.0296292188884151</v>
      </c>
      <c r="C13" s="0" t="n">
        <f aca="false">LULU!I13</f>
        <v>0.157709113046464</v>
      </c>
    </row>
    <row r="14" customFormat="false" ht="12.75" hidden="false" customHeight="false" outlineLevel="0" collapsed="false">
      <c r="A14" s="0" t="n">
        <f aca="false">LULU!H14</f>
        <v>0.157709113046464</v>
      </c>
      <c r="B14" s="0" t="n">
        <f aca="false">LULU!M14</f>
        <v>-0.00253660100909647</v>
      </c>
      <c r="C14" s="0" t="n">
        <f aca="false">LULU!I14</f>
        <v>0.157022729554731</v>
      </c>
    </row>
    <row r="15" customFormat="false" ht="12.75" hidden="false" customHeight="false" outlineLevel="0" collapsed="false">
      <c r="A15" s="0" t="n">
        <f aca="false">LULU!H15</f>
        <v>0.157022729554731</v>
      </c>
      <c r="B15" s="0" t="n">
        <f aca="false">LULU!M15</f>
        <v>0.0274718964249432</v>
      </c>
      <c r="C15" s="0" t="n">
        <f aca="false">LULU!I15</f>
        <v>-0.0085692934334346</v>
      </c>
    </row>
    <row r="16" customFormat="false" ht="12.75" hidden="false" customHeight="false" outlineLevel="0" collapsed="false">
      <c r="A16" s="0" t="n">
        <f aca="false">LULU!H16</f>
        <v>-0.0085692934334346</v>
      </c>
      <c r="B16" s="0" t="n">
        <f aca="false">LULU!M16</f>
        <v>0.0235508985090389</v>
      </c>
      <c r="C16" s="0" t="n">
        <f aca="false">LULU!I16</f>
        <v>0.0520911094415228</v>
      </c>
    </row>
    <row r="17" customFormat="false" ht="12.75" hidden="false" customHeight="false" outlineLevel="0" collapsed="false">
      <c r="A17" s="0" t="n">
        <f aca="false">LULU!H17</f>
        <v>0.0520911094415228</v>
      </c>
      <c r="B17" s="0" t="n">
        <f aca="false">LULU!M17</f>
        <v>-0.0137962112691935</v>
      </c>
      <c r="C17" s="0" t="n">
        <f aca="false">LULU!I17</f>
        <v>0.0379516236560533</v>
      </c>
    </row>
    <row r="18" customFormat="false" ht="12.75" hidden="false" customHeight="false" outlineLevel="0" collapsed="false">
      <c r="A18" s="0" t="n">
        <f aca="false">LULU!H18</f>
        <v>0.0379516236560533</v>
      </c>
      <c r="B18" s="0" t="n">
        <f aca="false">LULU!M18</f>
        <v>0.0394634720232723</v>
      </c>
      <c r="C18" s="0" t="n">
        <f aca="false">LULU!I18</f>
        <v>-0.049654125494071</v>
      </c>
    </row>
    <row r="19" customFormat="false" ht="12.75" hidden="false" customHeight="false" outlineLevel="0" collapsed="false">
      <c r="A19" s="0" t="n">
        <f aca="false">LULU!H19</f>
        <v>-0.049654125494071</v>
      </c>
      <c r="B19" s="0" t="n">
        <f aca="false">LULU!M19</f>
        <v>-0.0134376186030382</v>
      </c>
      <c r="C19" s="0" t="n">
        <f aca="false">LULU!I19</f>
        <v>-0.0929868005156442</v>
      </c>
    </row>
    <row r="20" customFormat="false" ht="12.75" hidden="false" customHeight="false" outlineLevel="0" collapsed="false">
      <c r="A20" s="0" t="n">
        <f aca="false">LULU!H20</f>
        <v>-0.0929868005156442</v>
      </c>
      <c r="B20" s="0" t="n">
        <f aca="false">LULU!M20</f>
        <v>0.020644963134852</v>
      </c>
      <c r="C20" s="0" t="n">
        <f aca="false">LULU!I20</f>
        <v>-0.0283039190071849</v>
      </c>
    </row>
    <row r="21" customFormat="false" ht="12.75" hidden="false" customHeight="false" outlineLevel="0" collapsed="false">
      <c r="A21" s="0" t="n">
        <f aca="false">LULU!H21</f>
        <v>-0.0283039190071849</v>
      </c>
      <c r="B21" s="0" t="n">
        <f aca="false">LULU!M21</f>
        <v>0.0232063765087349</v>
      </c>
      <c r="C21" s="0" t="n">
        <f aca="false">LULU!I21</f>
        <v>-0.126640045636053</v>
      </c>
    </row>
    <row r="22" customFormat="false" ht="12.75" hidden="false" customHeight="false" outlineLevel="0" collapsed="false">
      <c r="A22" s="0" t="n">
        <f aca="false">LULU!H22</f>
        <v>-0.126640045636053</v>
      </c>
      <c r="B22" s="0" t="n">
        <f aca="false">LULU!M22</f>
        <v>0.0069515381858376</v>
      </c>
      <c r="C22" s="0" t="n">
        <f aca="false">LULU!I22</f>
        <v>0.045319001285649</v>
      </c>
    </row>
    <row r="23" customFormat="false" ht="12.75" hidden="false" customHeight="false" outlineLevel="0" collapsed="false">
      <c r="A23" s="0" t="n">
        <f aca="false">LULU!H23</f>
        <v>0.045319001285649</v>
      </c>
      <c r="B23" s="0" t="n">
        <f aca="false">LULU!M23</f>
        <v>0.00829545664969733</v>
      </c>
      <c r="C23" s="0" t="n">
        <f aca="false">LULU!I23</f>
        <v>0.101116263977156</v>
      </c>
    </row>
    <row r="24" customFormat="false" ht="12.75" hidden="false" customHeight="false" outlineLevel="0" collapsed="false">
      <c r="A24" s="0" t="n">
        <f aca="false">LULU!H24</f>
        <v>0.101116263977156</v>
      </c>
      <c r="B24" s="0" t="n">
        <f aca="false">LULU!M24</f>
        <v>0.0455158037511214</v>
      </c>
      <c r="C24" s="0" t="n">
        <f aca="false">LULU!I24</f>
        <v>-0.225986790208145</v>
      </c>
    </row>
    <row r="25" customFormat="false" ht="12.75" hidden="false" customHeight="false" outlineLevel="0" collapsed="false">
      <c r="A25" s="0" t="n">
        <f aca="false">LULU!H25</f>
        <v>-0.225986790208145</v>
      </c>
      <c r="B25" s="0" t="n">
        <f aca="false">LULU!M25</f>
        <v>-0.0352482676850714</v>
      </c>
      <c r="C25" s="0" t="n">
        <f aca="false">LULU!I25</f>
        <v>-0.153327622585662</v>
      </c>
    </row>
    <row r="26" customFormat="false" ht="12.75" hidden="false" customHeight="false" outlineLevel="0" collapsed="false">
      <c r="A26" s="0" t="n">
        <f aca="false">LULU!H26</f>
        <v>-0.153327622585662</v>
      </c>
      <c r="B26" s="0" t="n">
        <f aca="false">LULU!M26</f>
        <v>0.025926466564101</v>
      </c>
      <c r="C26" s="0" t="n">
        <f aca="false">LULU!I26</f>
        <v>0.00911861393073465</v>
      </c>
    </row>
    <row r="27" customFormat="false" ht="12.75" hidden="false" customHeight="false" outlineLevel="0" collapsed="false">
      <c r="A27" s="0" t="n">
        <f aca="false">LULU!H27</f>
        <v>0.00911861393073465</v>
      </c>
      <c r="B27" s="0" t="n">
        <f aca="false">LULU!M27</f>
        <v>0.0296376924231909</v>
      </c>
      <c r="C27" s="0" t="n">
        <f aca="false">LULU!I27</f>
        <v>-0.0552441018150186</v>
      </c>
    </row>
    <row r="28" customFormat="false" ht="12.75" hidden="false" customHeight="false" outlineLevel="0" collapsed="false">
      <c r="A28" s="0" t="n">
        <f aca="false">LULU!H28</f>
        <v>-0.0552441018150186</v>
      </c>
      <c r="B28" s="0" t="n">
        <f aca="false">LULU!M28</f>
        <v>0.0463067495595724</v>
      </c>
      <c r="C28" s="0" t="n">
        <f aca="false">LULU!I28</f>
        <v>0.0323263852245277</v>
      </c>
    </row>
    <row r="29" customFormat="false" ht="12.75" hidden="false" customHeight="false" outlineLevel="0" collapsed="false">
      <c r="A29" s="0" t="n">
        <f aca="false">LULU!H29</f>
        <v>0.0323263852245277</v>
      </c>
      <c r="B29" s="0" t="n">
        <f aca="false">LULU!M29</f>
        <v>0.0316464105284331</v>
      </c>
      <c r="C29" s="0" t="n">
        <f aca="false">LULU!I29</f>
        <v>0.0182549374730487</v>
      </c>
    </row>
    <row r="30" customFormat="false" ht="12.75" hidden="false" customHeight="false" outlineLevel="0" collapsed="false">
      <c r="A30" s="0" t="n">
        <f aca="false">LULU!H30</f>
        <v>0.0182549374730487</v>
      </c>
      <c r="B30" s="0" t="n">
        <f aca="false">LULU!M30</f>
        <v>-0.0299923658206995</v>
      </c>
      <c r="C30" s="0" t="n">
        <f aca="false">LULU!I30</f>
        <v>0.0621374045801526</v>
      </c>
    </row>
    <row r="31" customFormat="false" ht="12.75" hidden="false" customHeight="false" outlineLevel="0" collapsed="false">
      <c r="A31" s="0" t="n">
        <f aca="false">LULU!H31</f>
        <v>0.0621374045801526</v>
      </c>
      <c r="B31" s="0" t="n">
        <f aca="false">LULU!M31</f>
        <v>0.0516769165136408</v>
      </c>
      <c r="C31" s="0" t="n">
        <f aca="false">LULU!I31</f>
        <v>-0.158205864495717</v>
      </c>
    </row>
    <row r="32" customFormat="false" ht="12.75" hidden="false" customHeight="false" outlineLevel="0" collapsed="false">
      <c r="A32" s="0" t="n">
        <f aca="false">LULU!H32</f>
        <v>-0.158205864495717</v>
      </c>
      <c r="B32" s="0" t="n">
        <f aca="false">LULU!M32</f>
        <v>-0.0133445231201604</v>
      </c>
      <c r="C32" s="0" t="n">
        <f aca="false">LULU!I32</f>
        <v>0.0220675300959225</v>
      </c>
      <c r="F32" s="0" t="n">
        <f aca="false">TREND(A2:A31,B2:C31,B32:C32,1)</f>
        <v>-0.00400630322424814</v>
      </c>
      <c r="G32" s="0" t="n">
        <f aca="false">A32-F32</f>
        <v>-0.154199561271469</v>
      </c>
      <c r="H32" s="0" t="n">
        <f aca="false">G32^2</f>
        <v>0.0237775046963134</v>
      </c>
      <c r="K32" s="0" t="n">
        <f aca="false">TREND(A2:A31,B2:B31,B32,1)</f>
        <v>-0.00754541676160175</v>
      </c>
      <c r="L32" s="0" t="n">
        <f aca="false">A32-K32</f>
        <v>-0.150660447734115</v>
      </c>
      <c r="M32" s="0" t="n">
        <f aca="false">L32^2</f>
        <v>0.022698570511444</v>
      </c>
    </row>
    <row r="33" customFormat="false" ht="12.75" hidden="false" customHeight="false" outlineLevel="0" collapsed="false">
      <c r="A33" s="0" t="n">
        <f aca="false">LULU!H33</f>
        <v>0.0220675300959225</v>
      </c>
      <c r="B33" s="0" t="n">
        <f aca="false">LULU!M33</f>
        <v>0.0236097698132192</v>
      </c>
      <c r="C33" s="0" t="n">
        <f aca="false">LULU!I33</f>
        <v>0.221010416070903</v>
      </c>
      <c r="F33" s="0" t="n">
        <f aca="false">TREND(A3:A32,B3:C32,B33:C33,1)</f>
        <v>0.0493406981437553</v>
      </c>
      <c r="G33" s="0" t="n">
        <f aca="false">A33-F33</f>
        <v>-0.0272731680478328</v>
      </c>
      <c r="H33" s="0" t="n">
        <f aca="false">G33^2</f>
        <v>0.000743825695365326</v>
      </c>
      <c r="K33" s="0" t="n">
        <f aca="false">TREND(A3:A32,B3:B32,B33,1)</f>
        <v>-0.00520475148342087</v>
      </c>
      <c r="L33" s="0" t="n">
        <f aca="false">A33-K33</f>
        <v>0.0272722815793434</v>
      </c>
      <c r="M33" s="0" t="n">
        <f aca="false">L33^2</f>
        <v>0.000743777342542995</v>
      </c>
    </row>
    <row r="34" customFormat="false" ht="12.75" hidden="false" customHeight="false" outlineLevel="0" collapsed="false">
      <c r="A34" s="0" t="n">
        <f aca="false">LULU!H34</f>
        <v>0.221010416070903</v>
      </c>
      <c r="B34" s="0" t="n">
        <f aca="false">LULU!M34</f>
        <v>0.0192122940032977</v>
      </c>
      <c r="C34" s="0" t="n">
        <f aca="false">LULU!I34</f>
        <v>-0.0700970140150479</v>
      </c>
      <c r="F34" s="0" t="n">
        <f aca="false">TREND(A4:A33,B4:C33,B34:C34,1)</f>
        <v>-0.0188841533750467</v>
      </c>
      <c r="G34" s="0" t="n">
        <f aca="false">A34-F34</f>
        <v>0.23989456944595</v>
      </c>
      <c r="H34" s="0" t="n">
        <f aca="false">G34^2</f>
        <v>0.0575494044496578</v>
      </c>
      <c r="K34" s="0" t="n">
        <f aca="false">TREND(A4:A33,B4:B33,B34,1)</f>
        <v>-0.00568049454885173</v>
      </c>
      <c r="L34" s="0" t="n">
        <f aca="false">A34-K34</f>
        <v>0.226690910619755</v>
      </c>
      <c r="M34" s="0" t="n">
        <f aca="false">L34^2</f>
        <v>0.0513887689576138</v>
      </c>
    </row>
    <row r="35" customFormat="false" ht="12.75" hidden="false" customHeight="false" outlineLevel="0" collapsed="false">
      <c r="A35" s="0" t="n">
        <f aca="false">LULU!H35</f>
        <v>-0.0700970140150479</v>
      </c>
      <c r="B35" s="0" t="n">
        <f aca="false">LULU!M35</f>
        <v>0.0379712244862267</v>
      </c>
      <c r="C35" s="0" t="n">
        <f aca="false">LULU!I35</f>
        <v>-0.0282608260869565</v>
      </c>
      <c r="F35" s="0" t="n">
        <f aca="false">TREND(A5:A34,B5:C34,B35:C35,1)</f>
        <v>0.01585469771015</v>
      </c>
      <c r="G35" s="0" t="n">
        <f aca="false">A35-F35</f>
        <v>-0.0859517117251979</v>
      </c>
      <c r="H35" s="0" t="n">
        <f aca="false">G35^2</f>
        <v>0.00738769674849152</v>
      </c>
      <c r="K35" s="0" t="n">
        <f aca="false">TREND(A5:A34,B5:B34,B35,1)</f>
        <v>0.0194852734096778</v>
      </c>
      <c r="L35" s="0" t="n">
        <f aca="false">A35-K35</f>
        <v>-0.0895822874247256</v>
      </c>
      <c r="M35" s="0" t="n">
        <f aca="false">L35^2</f>
        <v>0.00802498622024615</v>
      </c>
    </row>
    <row r="36" customFormat="false" ht="12.75" hidden="false" customHeight="false" outlineLevel="0" collapsed="false">
      <c r="A36" s="0" t="n">
        <f aca="false">LULU!H36</f>
        <v>-0.0282608260869565</v>
      </c>
      <c r="B36" s="0" t="n">
        <f aca="false">LULU!M36</f>
        <v>0.012758901373972</v>
      </c>
      <c r="C36" s="0" t="n">
        <f aca="false">LULU!I36</f>
        <v>-0.0948445850120194</v>
      </c>
      <c r="F36" s="0" t="n">
        <f aca="false">TREND(A6:A35,B6:C35,B36:C36,1)</f>
        <v>-0.0103208763971251</v>
      </c>
      <c r="G36" s="0" t="n">
        <f aca="false">A36-F36</f>
        <v>-0.0179399496898313</v>
      </c>
      <c r="H36" s="0" t="n">
        <f aca="false">G36^2</f>
        <v>0.00032184179487368</v>
      </c>
      <c r="K36" s="0" t="n">
        <f aca="false">TREND(A6:A35,B6:B35,B36,1)</f>
        <v>0.00424899426728235</v>
      </c>
      <c r="L36" s="0" t="n">
        <f aca="false">A36-K36</f>
        <v>-0.0325098203542388</v>
      </c>
      <c r="M36" s="0" t="n">
        <f aca="false">L36^2</f>
        <v>0.00105688841946488</v>
      </c>
    </row>
    <row r="37" customFormat="false" ht="12.75" hidden="false" customHeight="false" outlineLevel="0" collapsed="false">
      <c r="A37" s="0" t="n">
        <f aca="false">LULU!H37</f>
        <v>-0.0948445850120194</v>
      </c>
      <c r="B37" s="0" t="n">
        <f aca="false">LULU!M37</f>
        <v>0.0511901945068514</v>
      </c>
      <c r="C37" s="0" t="n">
        <f aca="false">LULU!I37</f>
        <v>0.0619950412649071</v>
      </c>
      <c r="F37" s="0" t="n">
        <f aca="false">TREND(A7:A36,B7:C36,B37:C37,1)</f>
        <v>0.0330248453296715</v>
      </c>
      <c r="G37" s="0" t="n">
        <f aca="false">A37-F37</f>
        <v>-0.127869430341691</v>
      </c>
      <c r="H37" s="0" t="n">
        <f aca="false">G37^2</f>
        <v>0.0163505912159086</v>
      </c>
      <c r="K37" s="0" t="n">
        <f aca="false">TREND(A7:A36,B7:B36,B37,1)</f>
        <v>0.0200038409624568</v>
      </c>
      <c r="L37" s="0" t="n">
        <f aca="false">A37-K37</f>
        <v>-0.114848425974476</v>
      </c>
      <c r="M37" s="0" t="n">
        <f aca="false">L37^2</f>
        <v>0.0131901609488147</v>
      </c>
    </row>
    <row r="38" customFormat="false" ht="12.75" hidden="false" customHeight="false" outlineLevel="0" collapsed="false">
      <c r="A38" s="0" t="n">
        <f aca="false">LULU!H38</f>
        <v>0.0619950412649071</v>
      </c>
      <c r="B38" s="0" t="n">
        <f aca="false">LULU!M38</f>
        <v>0.00893451697369851</v>
      </c>
      <c r="C38" s="0" t="n">
        <f aca="false">LULU!I38</f>
        <v>0.0427077741259603</v>
      </c>
      <c r="F38" s="0" t="n">
        <f aca="false">TREND(A8:A37,B8:C37,B38:C38,1)</f>
        <v>0.00511354951912902</v>
      </c>
      <c r="G38" s="0" t="n">
        <f aca="false">A38-F38</f>
        <v>0.0568814917457781</v>
      </c>
      <c r="H38" s="0" t="n">
        <f aca="false">G38^2</f>
        <v>0.00323550410322502</v>
      </c>
      <c r="K38" s="0" t="n">
        <f aca="false">TREND(A8:A37,B8:B37,B38,1)</f>
        <v>-0.0013227009354696</v>
      </c>
      <c r="L38" s="0" t="n">
        <f aca="false">A38-K38</f>
        <v>0.0633177422003767</v>
      </c>
      <c r="M38" s="0" t="n">
        <f aca="false">L38^2</f>
        <v>0.00400913647735336</v>
      </c>
    </row>
    <row r="39" customFormat="false" ht="12.75" hidden="false" customHeight="false" outlineLevel="0" collapsed="false">
      <c r="A39" s="0" t="n">
        <f aca="false">LULU!H39</f>
        <v>0.0427077741259603</v>
      </c>
      <c r="B39" s="0" t="n">
        <f aca="false">LULU!M39</f>
        <v>0.00565957619749624</v>
      </c>
      <c r="C39" s="0" t="n">
        <f aca="false">LULU!I39</f>
        <v>-0.0689749237496641</v>
      </c>
      <c r="F39" s="0" t="n">
        <f aca="false">TREND(A9:A38,B9:C38,B39:C39,1)</f>
        <v>-0.0196723859161023</v>
      </c>
      <c r="G39" s="0" t="n">
        <f aca="false">A39-F39</f>
        <v>0.0623801600420626</v>
      </c>
      <c r="H39" s="0" t="n">
        <f aca="false">G39^2</f>
        <v>0.00389128436687334</v>
      </c>
      <c r="K39" s="0" t="n">
        <f aca="false">TREND(A9:A38,B9:B38,B39,1)</f>
        <v>-0.00516667637968293</v>
      </c>
      <c r="L39" s="0" t="n">
        <f aca="false">A39-K39</f>
        <v>0.0478744505056432</v>
      </c>
      <c r="M39" s="0" t="n">
        <f aca="false">L39^2</f>
        <v>0.00229196301121728</v>
      </c>
    </row>
    <row r="40" customFormat="false" ht="12.75" hidden="false" customHeight="false" outlineLevel="0" collapsed="false">
      <c r="A40" s="0" t="n">
        <f aca="false">LULU!H40</f>
        <v>-0.0689749237496641</v>
      </c>
      <c r="B40" s="0" t="n">
        <f aca="false">LULU!M40</f>
        <v>-0.0181981689711974</v>
      </c>
      <c r="C40" s="0" t="n">
        <f aca="false">LULU!I40</f>
        <v>0.134223036225708</v>
      </c>
      <c r="F40" s="0" t="n">
        <f aca="false">TREND(A10:A39,B10:C39,B40:C40,1)</f>
        <v>0.00939527288994101</v>
      </c>
      <c r="G40" s="0" t="n">
        <f aca="false">A40-F40</f>
        <v>-0.0783701966396051</v>
      </c>
      <c r="H40" s="0" t="n">
        <f aca="false">G40^2</f>
        <v>0.00614188772133037</v>
      </c>
      <c r="K40" s="0" t="n">
        <f aca="false">TREND(A10:A39,B10:B39,B40,1)</f>
        <v>-0.0113582398482777</v>
      </c>
      <c r="L40" s="0" t="n">
        <f aca="false">A40-K40</f>
        <v>-0.0576166839013863</v>
      </c>
      <c r="M40" s="0" t="n">
        <f aca="false">L40^2</f>
        <v>0.00331968226379227</v>
      </c>
    </row>
    <row r="41" customFormat="false" ht="12.75" hidden="false" customHeight="false" outlineLevel="0" collapsed="false">
      <c r="A41" s="0" t="n">
        <f aca="false">LULU!H41</f>
        <v>0.134223036225708</v>
      </c>
      <c r="B41" s="0" t="n">
        <f aca="false">LULU!M41</f>
        <v>0.0253507842879801</v>
      </c>
      <c r="C41" s="0" t="n">
        <f aca="false">LULU!I41</f>
        <v>0.154213916430595</v>
      </c>
      <c r="F41" s="0" t="n">
        <f aca="false">TREND(A11:A40,B11:C40,B41:C41,1)</f>
        <v>0.0293660848776869</v>
      </c>
      <c r="G41" s="0" t="n">
        <f aca="false">A41-F41</f>
        <v>0.104856951348022</v>
      </c>
      <c r="H41" s="0" t="n">
        <f aca="false">G41^2</f>
        <v>0.0109949802460014</v>
      </c>
      <c r="K41" s="0" t="n">
        <f aca="false">TREND(A11:A40,B11:B40,B41,1)</f>
        <v>0.00626923172106997</v>
      </c>
      <c r="L41" s="0" t="n">
        <f aca="false">A41-K41</f>
        <v>0.127953804504638</v>
      </c>
      <c r="M41" s="0" t="n">
        <f aca="false">L41^2</f>
        <v>0.0163721760872112</v>
      </c>
    </row>
    <row r="42" customFormat="false" ht="12.75" hidden="false" customHeight="false" outlineLevel="0" collapsed="false">
      <c r="A42" s="0" t="n">
        <f aca="false">LULU!H42</f>
        <v>0.154213916430595</v>
      </c>
      <c r="B42" s="0" t="n">
        <f aca="false">LULU!M42</f>
        <v>0.0250526518951073</v>
      </c>
      <c r="C42" s="0" t="n">
        <f aca="false">LULU!I42</f>
        <v>-0.052825774730408</v>
      </c>
      <c r="F42" s="0" t="n">
        <f aca="false">TREND(A12:A41,B12:C41,B42:C42,1)</f>
        <v>0.000413403828258523</v>
      </c>
      <c r="G42" s="0" t="n">
        <f aca="false">A42-F42</f>
        <v>0.153800512602337</v>
      </c>
      <c r="H42" s="0" t="n">
        <f aca="false">G42^2</f>
        <v>0.0236545976767415</v>
      </c>
      <c r="K42" s="0" t="n">
        <f aca="false">TREND(A12:A41,B12:B41,B42,1)</f>
        <v>0.0118955608573521</v>
      </c>
      <c r="L42" s="0" t="n">
        <f aca="false">A42-K42</f>
        <v>0.142318355573243</v>
      </c>
      <c r="M42" s="0" t="n">
        <f aca="false">L42^2</f>
        <v>0.020254514333072</v>
      </c>
    </row>
    <row r="43" customFormat="false" ht="12.75" hidden="false" customHeight="false" outlineLevel="0" collapsed="false">
      <c r="A43" s="0" t="n">
        <f aca="false">LULU!H43</f>
        <v>-0.052825774730408</v>
      </c>
      <c r="B43" s="0" t="n">
        <f aca="false">LULU!M43</f>
        <v>0.0118295007535818</v>
      </c>
      <c r="C43" s="0" t="n">
        <f aca="false">LULU!I43</f>
        <v>-0.179102397840066</v>
      </c>
      <c r="F43" s="0" t="n">
        <f aca="false">TREND(A13:A42,B13:C42,B43:C43,1)</f>
        <v>-0.0269487111548141</v>
      </c>
      <c r="G43" s="0" t="n">
        <f aca="false">A43-F43</f>
        <v>-0.0258770635755938</v>
      </c>
      <c r="H43" s="0" t="n">
        <f aca="false">G43^2</f>
        <v>0.000669622419295324</v>
      </c>
      <c r="K43" s="0" t="n">
        <f aca="false">TREND(A13:A42,B13:B42,B43,1)</f>
        <v>0.00968527887929922</v>
      </c>
      <c r="L43" s="0" t="n">
        <f aca="false">A43-K43</f>
        <v>-0.0625110536097072</v>
      </c>
      <c r="M43" s="0" t="n">
        <f aca="false">L43^2</f>
        <v>0.00390763182339568</v>
      </c>
    </row>
    <row r="44" customFormat="false" ht="12.75" hidden="false" customHeight="false" outlineLevel="0" collapsed="false">
      <c r="A44" s="0" t="n">
        <f aca="false">LULU!H44</f>
        <v>-0.179102397840066</v>
      </c>
      <c r="B44" s="0" t="n">
        <f aca="false">LULU!M44</f>
        <v>0.0405811101303693</v>
      </c>
      <c r="C44" s="0" t="n">
        <f aca="false">LULU!I44</f>
        <v>-0.0202319937986511</v>
      </c>
      <c r="F44" s="0" t="n">
        <f aca="false">TREND(A14:A43,B14:C43,B44:C44,1)</f>
        <v>0.0329091719488248</v>
      </c>
      <c r="G44" s="0" t="n">
        <f aca="false">A44-F44</f>
        <v>-0.212011569788891</v>
      </c>
      <c r="H44" s="0" t="n">
        <f aca="false">G44^2</f>
        <v>0.0449489057243498</v>
      </c>
      <c r="K44" s="0" t="n">
        <f aca="false">TREND(A14:A43,B14:B43,B44,1)</f>
        <v>0.0321960981474583</v>
      </c>
      <c r="L44" s="0" t="n">
        <f aca="false">A44-K44</f>
        <v>-0.211298495987524</v>
      </c>
      <c r="M44" s="0" t="n">
        <f aca="false">L44^2</f>
        <v>0.0446470544065899</v>
      </c>
    </row>
    <row r="45" customFormat="false" ht="12.75" hidden="false" customHeight="false" outlineLevel="0" collapsed="false">
      <c r="A45" s="0" t="n">
        <f aca="false">LULU!H45</f>
        <v>-0.0202319937986511</v>
      </c>
      <c r="B45" s="0" t="n">
        <f aca="false">LULU!M45</f>
        <v>-0.060055759165683</v>
      </c>
      <c r="C45" s="0" t="n">
        <f aca="false">LULU!I45</f>
        <v>-0.00789514219610021</v>
      </c>
      <c r="F45" s="0" t="n">
        <f aca="false">TREND(A15:A44,B15:C44,B45:C45,1)</f>
        <v>-0.0933056952179725</v>
      </c>
      <c r="G45" s="0" t="n">
        <f aca="false">A45-F45</f>
        <v>0.0730737014193213</v>
      </c>
      <c r="H45" s="0" t="n">
        <f aca="false">G45^2</f>
        <v>0.00533976583912013</v>
      </c>
      <c r="K45" s="0" t="n">
        <f aca="false">TREND(A15:A44,B15:B44,B45,1)</f>
        <v>-0.0917379835461911</v>
      </c>
      <c r="L45" s="0" t="n">
        <f aca="false">A45-K45</f>
        <v>0.07150598974754</v>
      </c>
      <c r="M45" s="0" t="n">
        <f aca="false">L45^2</f>
        <v>0.00511310656977529</v>
      </c>
    </row>
    <row r="46" customFormat="false" ht="12.75" hidden="false" customHeight="false" outlineLevel="0" collapsed="false">
      <c r="A46" s="0" t="n">
        <f aca="false">LULU!H46</f>
        <v>-0.00789514219610021</v>
      </c>
      <c r="B46" s="0" t="n">
        <f aca="false">LULU!M46</f>
        <v>-0.00667560044083926</v>
      </c>
      <c r="C46" s="0" t="n">
        <f aca="false">LULU!I46</f>
        <v>0.115040381156687</v>
      </c>
      <c r="F46" s="0" t="n">
        <f aca="false">TREND(A16:A45,B16:C45,B46:C46,1)</f>
        <v>-0.0251353903371239</v>
      </c>
      <c r="G46" s="0" t="n">
        <f aca="false">A46-F46</f>
        <v>0.0172402481410237</v>
      </c>
      <c r="H46" s="0" t="n">
        <f aca="false">G46^2</f>
        <v>0.00029722615596407</v>
      </c>
      <c r="K46" s="0" t="n">
        <f aca="false">TREND(A16:A45,B16:B45,B46,1)</f>
        <v>-0.0295051570214931</v>
      </c>
      <c r="L46" s="0" t="n">
        <f aca="false">A46-K46</f>
        <v>0.0216100148253929</v>
      </c>
      <c r="M46" s="0" t="n">
        <f aca="false">L46^2</f>
        <v>0.000466992740753701</v>
      </c>
    </row>
    <row r="47" customFormat="false" ht="12.75" hidden="false" customHeight="false" outlineLevel="0" collapsed="false">
      <c r="A47" s="0" t="n">
        <f aca="false">LULU!H47</f>
        <v>0.115040381156687</v>
      </c>
      <c r="B47" s="0" t="n">
        <f aca="false">LULU!M47</f>
        <v>0.0321637413564324</v>
      </c>
      <c r="C47" s="0" t="n">
        <f aca="false">LULU!I47</f>
        <v>0.0616188173353585</v>
      </c>
      <c r="F47" s="0" t="n">
        <f aca="false">TREND(A17:A46,B17:C46,B47:C47,1)</f>
        <v>0.00325605534183593</v>
      </c>
      <c r="G47" s="0" t="n">
        <f aca="false">A47-F47</f>
        <v>0.111784325814851</v>
      </c>
      <c r="H47" s="0" t="n">
        <f aca="false">G47^2</f>
        <v>0.0124957354978807</v>
      </c>
      <c r="K47" s="0" t="n">
        <f aca="false">TREND(A17:A46,B17:B46,B47,1)</f>
        <v>-0.000398404784407058</v>
      </c>
      <c r="L47" s="0" t="n">
        <f aca="false">A47-K47</f>
        <v>0.115438785941094</v>
      </c>
      <c r="M47" s="0" t="n">
        <f aca="false">L47^2</f>
        <v>0.0133261132995537</v>
      </c>
    </row>
    <row r="48" customFormat="false" ht="12.75" hidden="false" customHeight="false" outlineLevel="0" collapsed="false">
      <c r="A48" s="0" t="n">
        <f aca="false">LULU!H48</f>
        <v>0.0616188173353585</v>
      </c>
      <c r="B48" s="0" t="n">
        <f aca="false">LULU!M48</f>
        <v>0.043405359280146</v>
      </c>
      <c r="C48" s="0" t="n">
        <f aca="false">LULU!I48</f>
        <v>0.352979018431204</v>
      </c>
      <c r="F48" s="0" t="n">
        <f aca="false">TREND(A18:A47,B18:C47,B48:C48,1)</f>
        <v>0.0382077927951278</v>
      </c>
      <c r="G48" s="0" t="n">
        <f aca="false">A48-F48</f>
        <v>0.0234110245402306</v>
      </c>
      <c r="H48" s="0" t="n">
        <f aca="false">G48^2</f>
        <v>0.000548076070023281</v>
      </c>
      <c r="K48" s="0" t="n">
        <f aca="false">TREND(A18:A47,B18:B47,B48,1)</f>
        <v>0.0146537687771083</v>
      </c>
      <c r="L48" s="0" t="n">
        <f aca="false">A48-K48</f>
        <v>0.0469650485582502</v>
      </c>
      <c r="M48" s="0" t="n">
        <f aca="false">L48^2</f>
        <v>0.00220571578607879</v>
      </c>
    </row>
    <row r="49" customFormat="false" ht="12.75" hidden="false" customHeight="false" outlineLevel="0" collapsed="false">
      <c r="A49" s="0" t="n">
        <f aca="false">LULU!H49</f>
        <v>0.352979018431204</v>
      </c>
      <c r="B49" s="0" t="n">
        <f aca="false">LULU!M49</f>
        <v>0.0463745976231116</v>
      </c>
      <c r="C49" s="0" t="n">
        <f aca="false">LULU!I49</f>
        <v>-0.061167020902072</v>
      </c>
      <c r="F49" s="0" t="n">
        <f aca="false">TREND(A19:A48,B19:C48,B49:C49,1)</f>
        <v>0.0134014762423199</v>
      </c>
      <c r="G49" s="0" t="n">
        <f aca="false">A49-F49</f>
        <v>0.339577542188885</v>
      </c>
      <c r="H49" s="0" t="n">
        <f aca="false">G49^2</f>
        <v>0.115312907159044</v>
      </c>
      <c r="K49" s="0" t="n">
        <f aca="false">TREND(A19:A48,B19:B48,B49,1)</f>
        <v>0.0190631006988404</v>
      </c>
      <c r="L49" s="0" t="n">
        <f aca="false">A49-K49</f>
        <v>0.333915917732364</v>
      </c>
      <c r="M49" s="0" t="n">
        <f aca="false">L49^2</f>
        <v>0.111499840115047</v>
      </c>
    </row>
    <row r="50" customFormat="false" ht="12.75" hidden="false" customHeight="false" outlineLevel="0" collapsed="false">
      <c r="A50" s="0" t="n">
        <f aca="false">LULU!H50</f>
        <v>-0.061167020902072</v>
      </c>
      <c r="B50" s="0" t="n">
        <f aca="false">LULU!M50</f>
        <v>0.0104484187799578</v>
      </c>
      <c r="C50" s="0" t="n">
        <f aca="false">LULU!I50</f>
        <v>-0.120042475212465</v>
      </c>
      <c r="F50" s="0" t="n">
        <f aca="false">TREND(A20:A49,B20:C49,B50:C50,1)</f>
        <v>-0.011294257630019</v>
      </c>
      <c r="G50" s="0" t="n">
        <f aca="false">A50-F50</f>
        <v>-0.049872763272053</v>
      </c>
      <c r="H50" s="0" t="n">
        <f aca="false">G50^2</f>
        <v>0.00248729251639024</v>
      </c>
      <c r="K50" s="0" t="n">
        <f aca="false">TREND(A20:A49,B20:B49,B50,1)</f>
        <v>-0.00681530386443522</v>
      </c>
      <c r="L50" s="0" t="n">
        <f aca="false">A50-K50</f>
        <v>-0.0543517170376368</v>
      </c>
      <c r="M50" s="0" t="n">
        <f aca="false">L50^2</f>
        <v>0.00295410914493934</v>
      </c>
    </row>
    <row r="51" customFormat="false" ht="12.75" hidden="false" customHeight="false" outlineLevel="0" collapsed="false">
      <c r="A51" s="0" t="n">
        <f aca="false">LULU!H51</f>
        <v>-0.120042475212465</v>
      </c>
      <c r="B51" s="0" t="n">
        <f aca="false">LULU!M51</f>
        <v>-0.00406380767263592</v>
      </c>
      <c r="C51" s="0" t="n">
        <f aca="false">LULU!I51</f>
        <v>0.159991808584757</v>
      </c>
      <c r="F51" s="0" t="n">
        <f aca="false">TREND(A21:A50,B21:C50,B51:C51,1)</f>
        <v>-0.0194708073434197</v>
      </c>
      <c r="G51" s="0" t="n">
        <f aca="false">A51-F51</f>
        <v>-0.100571667869045</v>
      </c>
      <c r="H51" s="0" t="n">
        <f aca="false">G51^2</f>
        <v>0.0101146603779615</v>
      </c>
      <c r="K51" s="0" t="n">
        <f aca="false">TREND(A21:A50,B21:B50,B51,1)</f>
        <v>-0.0263016144212359</v>
      </c>
      <c r="L51" s="0" t="n">
        <f aca="false">A51-K51</f>
        <v>-0.0937408607912286</v>
      </c>
      <c r="M51" s="0" t="n">
        <f aca="false">L51^2</f>
        <v>0.00878734898188051</v>
      </c>
    </row>
    <row r="52" customFormat="false" ht="12.75" hidden="false" customHeight="false" outlineLevel="0" collapsed="false">
      <c r="A52" s="0" t="n">
        <f aca="false">LULU!H52</f>
        <v>0.159991808584757</v>
      </c>
      <c r="B52" s="0" t="n">
        <f aca="false">LULU!M52</f>
        <v>0.109147117793944</v>
      </c>
      <c r="C52" s="0" t="n">
        <f aca="false">LULU!I52</f>
        <v>-0.110359967111274</v>
      </c>
      <c r="F52" s="0" t="n">
        <f aca="false">TREND(A22:A51,B22:C51,B52:C52,1)</f>
        <v>0.143494930023495</v>
      </c>
      <c r="G52" s="0" t="n">
        <f aca="false">A52-F52</f>
        <v>0.0164968785612616</v>
      </c>
      <c r="H52" s="0" t="n">
        <f aca="false">G52^2</f>
        <v>0.000272147002265013</v>
      </c>
      <c r="K52" s="0" t="n">
        <f aca="false">TREND(A22:A51,B22:B51,B52,1)</f>
        <v>0.143505121767954</v>
      </c>
      <c r="L52" s="0" t="n">
        <f aca="false">A52-K52</f>
        <v>0.0164866868168029</v>
      </c>
      <c r="M52" s="0" t="n">
        <f aca="false">L52^2</f>
        <v>0.000271810842195342</v>
      </c>
    </row>
    <row r="53" customFormat="false" ht="12.75" hidden="false" customHeight="false" outlineLevel="0" collapsed="false">
      <c r="A53" s="0" t="n">
        <f aca="false">LULU!H53</f>
        <v>-0.110359967111274</v>
      </c>
      <c r="B53" s="0" t="n">
        <f aca="false">LULU!M53</f>
        <v>-0.0694207317504754</v>
      </c>
      <c r="C53" s="0" t="n">
        <f aca="false">LULU!I53</f>
        <v>-0.0959696218042679</v>
      </c>
      <c r="F53" s="0" t="n">
        <f aca="false">TREND(A23:A52,B23:C52,B53:C53,1)</f>
        <v>-0.127003882930265</v>
      </c>
      <c r="G53" s="0" t="n">
        <f aca="false">A53-F53</f>
        <v>0.0166439158189919</v>
      </c>
      <c r="H53" s="0" t="n">
        <f aca="false">G53^2</f>
        <v>0.000277019933789689</v>
      </c>
      <c r="K53" s="0" t="n">
        <f aca="false">TREND(A23:A52,B23:B52,B53,1)</f>
        <v>-0.126136980118877</v>
      </c>
      <c r="L53" s="0" t="n">
        <f aca="false">A53-K53</f>
        <v>0.015777013007604</v>
      </c>
      <c r="M53" s="0" t="n">
        <f aca="false">L53^2</f>
        <v>0.000248914139442105</v>
      </c>
    </row>
    <row r="54" customFormat="false" ht="12.75" hidden="false" customHeight="false" outlineLevel="0" collapsed="false">
      <c r="A54" s="0" t="n">
        <f aca="false">LULU!H54</f>
        <v>-0.0959696218042679</v>
      </c>
      <c r="B54" s="0" t="n">
        <f aca="false">LULU!M54</f>
        <v>-0.0549756495026686</v>
      </c>
      <c r="C54" s="0" t="n">
        <f aca="false">LULU!I54</f>
        <v>0.0828116794848863</v>
      </c>
      <c r="F54" s="0" t="n">
        <f aca="false">TREND(A24:A53,B24:C53,B54:C54,1)</f>
        <v>-0.104083144465334</v>
      </c>
      <c r="G54" s="0" t="n">
        <f aca="false">A54-F54</f>
        <v>0.00811352266106583</v>
      </c>
      <c r="H54" s="0" t="n">
        <f aca="false">G54^2</f>
        <v>6.58292499716287E-005</v>
      </c>
      <c r="K54" s="0" t="n">
        <f aca="false">TREND(A24:A53,B24:B53,B54,1)</f>
        <v>-0.103406992245114</v>
      </c>
      <c r="L54" s="0" t="n">
        <f aca="false">A54-K54</f>
        <v>0.00743737044084583</v>
      </c>
      <c r="M54" s="0" t="n">
        <f aca="false">L54^2</f>
        <v>5.53144790743673E-005</v>
      </c>
    </row>
    <row r="55" customFormat="false" ht="12.75" hidden="false" customHeight="false" outlineLevel="0" collapsed="false">
      <c r="A55" s="0" t="n">
        <f aca="false">LULU!H55</f>
        <v>0.0828116794848863</v>
      </c>
      <c r="B55" s="0" t="n">
        <f aca="false">LULU!M55</f>
        <v>-0.0200045249957103</v>
      </c>
      <c r="C55" s="0" t="n">
        <f aca="false">LULU!I55</f>
        <v>0.231497743105826</v>
      </c>
      <c r="F55" s="0" t="n">
        <f aca="false">TREND(A25:A54,B25:C54,B55:C55,1)</f>
        <v>-0.0458093249570201</v>
      </c>
      <c r="G55" s="0" t="n">
        <f aca="false">A55-F55</f>
        <v>0.128621004441906</v>
      </c>
      <c r="H55" s="0" t="n">
        <f aca="false">G55^2</f>
        <v>0.0165433627836449</v>
      </c>
      <c r="K55" s="0" t="n">
        <f aca="false">TREND(A25:A54,B25:B54,B55,1)</f>
        <v>-0.0502996311007978</v>
      </c>
      <c r="L55" s="0" t="n">
        <f aca="false">A55-K55</f>
        <v>0.133111310585684</v>
      </c>
      <c r="M55" s="0" t="n">
        <f aca="false">L55^2</f>
        <v>0.0177186210058385</v>
      </c>
    </row>
    <row r="56" customFormat="false" ht="12.75" hidden="false" customHeight="false" outlineLevel="0" collapsed="false">
      <c r="A56" s="0" t="n">
        <f aca="false">LULU!H56</f>
        <v>0.231497743105826</v>
      </c>
      <c r="B56" s="0" t="n">
        <f aca="false">LULU!M56</f>
        <v>-0.0168697532131312</v>
      </c>
      <c r="C56" s="0" t="n">
        <f aca="false">LULU!I56</f>
        <v>-0.0924537694171407</v>
      </c>
      <c r="F56" s="0" t="n">
        <f aca="false">TREND(A26:A55,B26:C55,B56:C56,1)</f>
        <v>-0.0283231920179546</v>
      </c>
      <c r="G56" s="0" t="n">
        <f aca="false">A56-F56</f>
        <v>0.259820935123781</v>
      </c>
      <c r="H56" s="0" t="n">
        <f aca="false">G56^2</f>
        <v>0.067506918328596</v>
      </c>
      <c r="K56" s="0" t="n">
        <f aca="false">TREND(A26:A55,B26:B55,B56,1)</f>
        <v>-0.0270851184734346</v>
      </c>
      <c r="L56" s="0" t="n">
        <f aca="false">A56-K56</f>
        <v>0.258582861579261</v>
      </c>
      <c r="M56" s="0" t="n">
        <f aca="false">L56^2</f>
        <v>0.0668650963025192</v>
      </c>
    </row>
    <row r="57" customFormat="false" ht="12.75" hidden="false" customHeight="false" outlineLevel="0" collapsed="false">
      <c r="A57" s="0" t="n">
        <f aca="false">LULU!H57</f>
        <v>-0.0924537694171407</v>
      </c>
      <c r="B57" s="0" t="n">
        <f aca="false">LULU!M57</f>
        <v>-0.0112145122111511</v>
      </c>
      <c r="C57" s="0" t="n">
        <f aca="false">LULU!I57</f>
        <v>0.123526103378951</v>
      </c>
      <c r="F57" s="0" t="n">
        <f aca="false">TREND(A27:A56,B27:C56,B57:C57,1)</f>
        <v>-0.00914387431727382</v>
      </c>
      <c r="G57" s="0" t="n">
        <f aca="false">A57-F57</f>
        <v>-0.0833098950998669</v>
      </c>
      <c r="H57" s="0" t="n">
        <f aca="false">G57^2</f>
        <v>0.00694053862155082</v>
      </c>
      <c r="K57" s="0" t="n">
        <f aca="false">TREND(A27:A56,B27:B56,B57,1)</f>
        <v>-0.00308868604561117</v>
      </c>
      <c r="L57" s="0" t="n">
        <f aca="false">A57-K57</f>
        <v>-0.0893650833715295</v>
      </c>
      <c r="M57" s="0" t="n">
        <f aca="false">L57^2</f>
        <v>0.00798611812600042</v>
      </c>
    </row>
    <row r="58" customFormat="false" ht="12.75" hidden="false" customHeight="false" outlineLevel="0" collapsed="false">
      <c r="A58" s="0" t="n">
        <f aca="false">LULU!H58</f>
        <v>0.123526103378951</v>
      </c>
      <c r="B58" s="0" t="n">
        <f aca="false">LULU!M58</f>
        <v>0.0289614133740197</v>
      </c>
      <c r="C58" s="0" t="n">
        <f aca="false">LULU!I58</f>
        <v>0.147699556525303</v>
      </c>
      <c r="F58" s="0" t="n">
        <f aca="false">TREND(A28:A57,B28:C57,B58:C58,1)</f>
        <v>0.0265732160873197</v>
      </c>
      <c r="G58" s="0" t="n">
        <f aca="false">A58-F58</f>
        <v>0.0969528872916313</v>
      </c>
      <c r="H58" s="0" t="n">
        <f aca="false">G58^2</f>
        <v>0.00939986235418376</v>
      </c>
      <c r="K58" s="0" t="n">
        <f aca="false">TREND(A28:A57,B28:B57,B58,1)</f>
        <v>0.0376800578413295</v>
      </c>
      <c r="L58" s="0" t="n">
        <f aca="false">A58-K58</f>
        <v>0.0858460455376215</v>
      </c>
      <c r="M58" s="0" t="n">
        <f aca="false">L58^2</f>
        <v>0.00736954353444739</v>
      </c>
    </row>
    <row r="59" customFormat="false" ht="12.75" hidden="false" customHeight="false" outlineLevel="0" collapsed="false">
      <c r="A59" s="0" t="n">
        <f aca="false">LULU!H59</f>
        <v>0.147699556525303</v>
      </c>
      <c r="B59" s="0" t="n">
        <f aca="false">LULU!M59</f>
        <v>0.00012013719482673</v>
      </c>
      <c r="C59" s="0" t="n">
        <f aca="false">LULU!I59</f>
        <v>0.129732032615026</v>
      </c>
      <c r="F59" s="0" t="n">
        <f aca="false">TREND(A29:A58,B29:C58,B59:C59,1)</f>
        <v>0.00583308972872473</v>
      </c>
      <c r="G59" s="0" t="n">
        <f aca="false">A59-F59</f>
        <v>0.141866466796578</v>
      </c>
      <c r="H59" s="0" t="n">
        <f aca="false">G59^2</f>
        <v>0.0201260944013445</v>
      </c>
      <c r="K59" s="0" t="n">
        <f aca="false">TREND(A29:A58,B29:B58,B59,1)</f>
        <v>0.0111857746681302</v>
      </c>
      <c r="L59" s="0" t="n">
        <f aca="false">A59-K59</f>
        <v>0.136513781857172</v>
      </c>
      <c r="M59" s="0" t="n">
        <f aca="false">L59^2</f>
        <v>0.0186360126369476</v>
      </c>
    </row>
    <row r="61" customFormat="false" ht="12.75" hidden="false" customHeight="false" outlineLevel="0" collapsed="false">
      <c r="D61" s="0" t="s">
        <v>31</v>
      </c>
      <c r="H61" s="0" t="n">
        <f aca="false">AVERAGE(H32:H59)</f>
        <v>0.016692681541077</v>
      </c>
      <c r="M61" s="0" t="n">
        <f aca="false">AVERAGE(M32:M59)</f>
        <v>0.0162646417324018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23.4545454545455"/>
    <col collapsed="false" hidden="false" max="2" min="2" style="0" width="14.1306818181818"/>
    <col collapsed="false" hidden="false" max="3" min="3" style="0" width="17.5909090909091"/>
    <col collapsed="false" hidden="false" max="4" min="4" style="0" width="14.1306818181818"/>
    <col collapsed="false" hidden="false" max="5" min="5" style="0" width="13.2272727272727"/>
    <col collapsed="false" hidden="false" max="6" min="6" style="0" width="16.5340909090909"/>
    <col collapsed="false" hidden="false" max="7" min="7" style="0" width="13.2272727272727"/>
    <col collapsed="false" hidden="false" max="9" min="8" style="0" width="15.3352272727273"/>
    <col collapsed="false" hidden="false" max="1025" min="10" style="0" width="9.47159090909091"/>
  </cols>
  <sheetData>
    <row r="1" customFormat="false" ht="12.75" hidden="false" customHeight="false" outlineLevel="0" collapsed="false">
      <c r="A1" s="0" t="s">
        <v>0</v>
      </c>
    </row>
    <row r="2" customFormat="false" ht="13.5" hidden="false" customHeight="false" outlineLevel="0" collapsed="false"/>
    <row r="3" customFormat="false" ht="12.75" hidden="false" customHeight="false" outlineLevel="0" collapsed="false">
      <c r="A3" s="1" t="s">
        <v>1</v>
      </c>
      <c r="B3" s="1"/>
    </row>
    <row r="4" customFormat="false" ht="12.75" hidden="false" customHeight="false" outlineLevel="0" collapsed="false">
      <c r="A4" s="2" t="s">
        <v>2</v>
      </c>
      <c r="B4" s="2" t="n">
        <v>0.235543451472449</v>
      </c>
    </row>
    <row r="5" customFormat="false" ht="12.75" hidden="false" customHeight="false" outlineLevel="0" collapsed="false">
      <c r="A5" s="2" t="s">
        <v>3</v>
      </c>
      <c r="B5" s="2" t="n">
        <v>0.055480717531554</v>
      </c>
    </row>
    <row r="6" customFormat="false" ht="12.75" hidden="false" customHeight="false" outlineLevel="0" collapsed="false">
      <c r="A6" s="2" t="s">
        <v>4</v>
      </c>
      <c r="B6" s="2" t="n">
        <v>0.0386143017731889</v>
      </c>
    </row>
    <row r="7" customFormat="false" ht="12.75" hidden="false" customHeight="false" outlineLevel="0" collapsed="false">
      <c r="A7" s="2" t="s">
        <v>5</v>
      </c>
      <c r="B7" s="2" t="n">
        <v>0.113791559417174</v>
      </c>
    </row>
    <row r="8" customFormat="false" ht="13.5" hidden="false" customHeight="false" outlineLevel="0" collapsed="false">
      <c r="A8" s="3" t="s">
        <v>6</v>
      </c>
      <c r="B8" s="3" t="n">
        <v>58</v>
      </c>
    </row>
    <row r="10" customFormat="false" ht="13.5" hidden="false" customHeight="false" outlineLevel="0" collapsed="false">
      <c r="A10" s="0" t="s">
        <v>7</v>
      </c>
    </row>
    <row r="11" customFormat="false" ht="12.75" hidden="false" customHeight="false" outlineLevel="0" collapsed="false">
      <c r="A11" s="1"/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</row>
    <row r="12" customFormat="false" ht="12.75" hidden="false" customHeight="false" outlineLevel="0" collapsed="false">
      <c r="A12" s="2" t="s">
        <v>13</v>
      </c>
      <c r="B12" s="2" t="n">
        <v>1</v>
      </c>
      <c r="C12" s="2" t="n">
        <v>0.0425931113689427</v>
      </c>
      <c r="D12" s="2" t="n">
        <v>0.0425931113689427</v>
      </c>
      <c r="E12" s="2" t="n">
        <v>3.28941953799743</v>
      </c>
      <c r="F12" s="2" t="n">
        <v>0.075087060670819</v>
      </c>
    </row>
    <row r="13" customFormat="false" ht="12.75" hidden="false" customHeight="false" outlineLevel="0" collapsed="false">
      <c r="A13" s="2" t="s">
        <v>14</v>
      </c>
      <c r="B13" s="2" t="n">
        <v>56</v>
      </c>
      <c r="C13" s="2" t="n">
        <v>0.725117063697168</v>
      </c>
      <c r="D13" s="2" t="n">
        <v>0.0129485189945923</v>
      </c>
      <c r="E13" s="2"/>
      <c r="F13" s="2"/>
    </row>
    <row r="14" customFormat="false" ht="13.5" hidden="false" customHeight="false" outlineLevel="0" collapsed="false">
      <c r="A14" s="3" t="s">
        <v>15</v>
      </c>
      <c r="B14" s="3" t="n">
        <v>57</v>
      </c>
      <c r="C14" s="3" t="n">
        <v>0.76771017506611</v>
      </c>
      <c r="D14" s="3"/>
      <c r="E14" s="3"/>
      <c r="F14" s="3"/>
    </row>
    <row r="16" customFormat="false" ht="12.75" hidden="false" customHeight="false" outlineLevel="0" collapsed="false">
      <c r="A16" s="1"/>
      <c r="B16" s="1" t="s">
        <v>16</v>
      </c>
      <c r="C16" s="1" t="s">
        <v>5</v>
      </c>
      <c r="D16" s="1" t="s">
        <v>17</v>
      </c>
      <c r="E16" s="1" t="s">
        <v>18</v>
      </c>
      <c r="F16" s="1" t="s">
        <v>19</v>
      </c>
      <c r="G16" s="1" t="s">
        <v>20</v>
      </c>
      <c r="H16" s="1" t="s">
        <v>21</v>
      </c>
      <c r="I16" s="1" t="s">
        <v>22</v>
      </c>
    </row>
    <row r="17" customFormat="false" ht="12.75" hidden="false" customHeight="false" outlineLevel="0" collapsed="false">
      <c r="A17" s="2" t="s">
        <v>23</v>
      </c>
      <c r="B17" s="2" t="n">
        <v>-0.00228075834296751</v>
      </c>
      <c r="C17" s="2" t="n">
        <v>0.0171781460964901</v>
      </c>
      <c r="D17" s="2" t="n">
        <v>-0.132770924764316</v>
      </c>
      <c r="E17" s="2" t="n">
        <v>0.894850489799452</v>
      </c>
      <c r="F17" s="2" t="n">
        <v>-0.036692720077774</v>
      </c>
      <c r="G17" s="2" t="n">
        <v>0.032131203391839</v>
      </c>
      <c r="H17" s="2" t="n">
        <v>-0.036692720077774</v>
      </c>
      <c r="I17" s="2" t="n">
        <v>0.032131203391839</v>
      </c>
    </row>
    <row r="18" customFormat="false" ht="13.5" hidden="false" customHeight="false" outlineLevel="0" collapsed="false">
      <c r="A18" s="3" t="s">
        <v>32</v>
      </c>
      <c r="B18" s="3" t="n">
        <v>0.783771819341811</v>
      </c>
      <c r="C18" s="3" t="n">
        <v>0.432145515402075</v>
      </c>
      <c r="D18" s="3" t="n">
        <v>1.81367569813279</v>
      </c>
      <c r="E18" s="3" t="n">
        <v>0.0750870606708181</v>
      </c>
      <c r="F18" s="3" t="n">
        <v>-0.0819196735791259</v>
      </c>
      <c r="G18" s="3" t="n">
        <v>1.64946331226275</v>
      </c>
      <c r="H18" s="3" t="n">
        <v>-0.0819196735791259</v>
      </c>
      <c r="I18" s="3" t="n">
        <v>1.64946331226275</v>
      </c>
    </row>
  </sheetData>
  <mergeCells count="1">
    <mergeCell ref="A3:B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23.4545454545455"/>
    <col collapsed="false" hidden="false" max="2" min="2" style="0" width="13.6818181818182"/>
    <col collapsed="false" hidden="false" max="3" min="3" style="0" width="17.5909090909091"/>
    <col collapsed="false" hidden="false" max="5" min="4" style="0" width="13.2272727272727"/>
    <col collapsed="false" hidden="false" max="6" min="6" style="0" width="16.5340909090909"/>
    <col collapsed="false" hidden="false" max="7" min="7" style="0" width="13.2272727272727"/>
    <col collapsed="false" hidden="false" max="9" min="8" style="0" width="15.3352272727273"/>
    <col collapsed="false" hidden="false" max="1025" min="10" style="0" width="9.47159090909091"/>
  </cols>
  <sheetData>
    <row r="1" customFormat="false" ht="12.75" hidden="false" customHeight="false" outlineLevel="0" collapsed="false">
      <c r="A1" s="0" t="s">
        <v>0</v>
      </c>
    </row>
    <row r="2" customFormat="false" ht="13.5" hidden="false" customHeight="false" outlineLevel="0" collapsed="false"/>
    <row r="3" customFormat="false" ht="12.75" hidden="false" customHeight="false" outlineLevel="0" collapsed="false">
      <c r="A3" s="1" t="s">
        <v>1</v>
      </c>
      <c r="B3" s="1"/>
    </row>
    <row r="4" customFormat="false" ht="12.75" hidden="false" customHeight="false" outlineLevel="0" collapsed="false">
      <c r="A4" s="2" t="s">
        <v>2</v>
      </c>
      <c r="B4" s="2" t="n">
        <v>0.2545498324888</v>
      </c>
    </row>
    <row r="5" customFormat="false" ht="12.75" hidden="false" customHeight="false" outlineLevel="0" collapsed="false">
      <c r="A5" s="2" t="s">
        <v>3</v>
      </c>
      <c r="B5" s="2" t="n">
        <v>0.064795617220076</v>
      </c>
    </row>
    <row r="6" customFormat="false" ht="12.75" hidden="false" customHeight="false" outlineLevel="0" collapsed="false">
      <c r="A6" s="2" t="s">
        <v>4</v>
      </c>
      <c r="B6" s="2" t="n">
        <v>0.0307881851189879</v>
      </c>
    </row>
    <row r="7" customFormat="false" ht="12.75" hidden="false" customHeight="false" outlineLevel="0" collapsed="false">
      <c r="A7" s="2" t="s">
        <v>5</v>
      </c>
      <c r="B7" s="2" t="n">
        <v>0.114253778169204</v>
      </c>
    </row>
    <row r="8" customFormat="false" ht="13.5" hidden="false" customHeight="false" outlineLevel="0" collapsed="false">
      <c r="A8" s="3" t="s">
        <v>6</v>
      </c>
      <c r="B8" s="3" t="n">
        <v>58</v>
      </c>
    </row>
    <row r="10" customFormat="false" ht="13.5" hidden="false" customHeight="false" outlineLevel="0" collapsed="false">
      <c r="A10" s="0" t="s">
        <v>7</v>
      </c>
    </row>
    <row r="11" customFormat="false" ht="12.75" hidden="false" customHeight="false" outlineLevel="0" collapsed="false">
      <c r="A11" s="1"/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</row>
    <row r="12" customFormat="false" ht="12.75" hidden="false" customHeight="false" outlineLevel="0" collapsed="false">
      <c r="A12" s="2" t="s">
        <v>13</v>
      </c>
      <c r="B12" s="2" t="n">
        <v>2</v>
      </c>
      <c r="C12" s="2" t="n">
        <v>0.0497442546395412</v>
      </c>
      <c r="D12" s="2" t="n">
        <v>0.0248721273197706</v>
      </c>
      <c r="E12" s="2" t="n">
        <v>1.90533695774115</v>
      </c>
      <c r="F12" s="2" t="n">
        <v>0.15846365542911</v>
      </c>
    </row>
    <row r="13" customFormat="false" ht="12.75" hidden="false" customHeight="false" outlineLevel="0" collapsed="false">
      <c r="A13" s="2" t="s">
        <v>14</v>
      </c>
      <c r="B13" s="2" t="n">
        <v>55</v>
      </c>
      <c r="C13" s="2" t="n">
        <v>0.717965920426569</v>
      </c>
      <c r="D13" s="2" t="n">
        <v>0.0130539258259376</v>
      </c>
      <c r="E13" s="2"/>
      <c r="F13" s="2"/>
    </row>
    <row r="14" customFormat="false" ht="13.5" hidden="false" customHeight="false" outlineLevel="0" collapsed="false">
      <c r="A14" s="3" t="s">
        <v>15</v>
      </c>
      <c r="B14" s="3" t="n">
        <v>57</v>
      </c>
      <c r="C14" s="3" t="n">
        <v>0.76771017506611</v>
      </c>
      <c r="D14" s="3"/>
      <c r="E14" s="3"/>
      <c r="F14" s="3"/>
    </row>
    <row r="16" customFormat="false" ht="12.75" hidden="false" customHeight="false" outlineLevel="0" collapsed="false">
      <c r="A16" s="1"/>
      <c r="B16" s="1" t="s">
        <v>16</v>
      </c>
      <c r="C16" s="1" t="s">
        <v>5</v>
      </c>
      <c r="D16" s="1" t="s">
        <v>17</v>
      </c>
      <c r="E16" s="1" t="s">
        <v>18</v>
      </c>
      <c r="F16" s="1" t="s">
        <v>19</v>
      </c>
      <c r="G16" s="1" t="s">
        <v>20</v>
      </c>
      <c r="H16" s="1" t="s">
        <v>21</v>
      </c>
      <c r="I16" s="1" t="s">
        <v>22</v>
      </c>
    </row>
    <row r="17" customFormat="false" ht="12.75" hidden="false" customHeight="false" outlineLevel="0" collapsed="false">
      <c r="A17" s="2" t="s">
        <v>23</v>
      </c>
      <c r="B17" s="2" t="n">
        <v>0.000171268302513814</v>
      </c>
      <c r="C17" s="2" t="n">
        <v>0.0175632044402542</v>
      </c>
      <c r="D17" s="2" t="n">
        <v>0.0097515406767841</v>
      </c>
      <c r="E17" s="2" t="n">
        <v>0.992254805418886</v>
      </c>
      <c r="F17" s="2" t="n">
        <v>-0.0350261799338183</v>
      </c>
      <c r="G17" s="2" t="n">
        <v>0.035368716538846</v>
      </c>
      <c r="H17" s="2" t="n">
        <v>-0.0350261799338183</v>
      </c>
      <c r="I17" s="2" t="n">
        <v>0.035368716538846</v>
      </c>
    </row>
    <row r="18" customFormat="false" ht="12.75" hidden="false" customHeight="false" outlineLevel="0" collapsed="false">
      <c r="A18" s="2" t="s">
        <v>32</v>
      </c>
      <c r="B18" s="2" t="n">
        <v>0.822672731500177</v>
      </c>
      <c r="C18" s="2" t="n">
        <v>0.437072494941969</v>
      </c>
      <c r="D18" s="2" t="n">
        <v>1.8822340481741</v>
      </c>
      <c r="E18" s="2" t="n">
        <v>0.0650989266958789</v>
      </c>
      <c r="F18" s="2" t="n">
        <v>-0.0532401219074475</v>
      </c>
      <c r="G18" s="2" t="n">
        <v>1.6985855849078</v>
      </c>
      <c r="H18" s="2" t="n">
        <v>-0.0532401219074475</v>
      </c>
      <c r="I18" s="2" t="n">
        <v>1.6985855849078</v>
      </c>
    </row>
    <row r="19" customFormat="false" ht="13.5" hidden="false" customHeight="false" outlineLevel="0" collapsed="false">
      <c r="A19" s="3" t="s">
        <v>33</v>
      </c>
      <c r="B19" s="3" t="n">
        <v>0.0970449467998438</v>
      </c>
      <c r="C19" s="3" t="n">
        <v>0.131116019770223</v>
      </c>
      <c r="D19" s="3" t="n">
        <v>0.740145612793252</v>
      </c>
      <c r="E19" s="3" t="n">
        <v>0.462359535434079</v>
      </c>
      <c r="F19" s="3" t="n">
        <v>-0.165717428626308</v>
      </c>
      <c r="G19" s="3" t="n">
        <v>0.359807322225996</v>
      </c>
      <c r="H19" s="3" t="n">
        <v>-0.165717428626308</v>
      </c>
      <c r="I19" s="3" t="n">
        <v>0.359807322225996</v>
      </c>
    </row>
  </sheetData>
  <mergeCells count="1">
    <mergeCell ref="A3:B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75"/>
  <cols>
    <col collapsed="false" hidden="false" max="1" min="1" style="0" width="8.56818181818182"/>
    <col collapsed="false" hidden="false" max="2" min="2" style="0" width="16.3863636363636"/>
    <col collapsed="false" hidden="false" max="3" min="3" style="0" width="16.5340909090909"/>
    <col collapsed="false" hidden="false" max="1025" min="4" style="0" width="9.47159090909091"/>
  </cols>
  <sheetData>
    <row r="1" customFormat="false" ht="12.75" hidden="false" customHeight="false" outlineLevel="0" collapsed="false">
      <c r="A1" s="0" t="str">
        <f aca="false">LULU!K1</f>
        <v>real_ret</v>
      </c>
      <c r="B1" s="0" t="str">
        <f aca="false">LULU!N1</f>
        <v>real_market_ret</v>
      </c>
      <c r="C1" s="0" t="str">
        <f aca="false">LULU!L1</f>
        <v>lagged_real_ret</v>
      </c>
      <c r="E1" s="0" t="s">
        <v>26</v>
      </c>
      <c r="F1" s="0" t="s">
        <v>27</v>
      </c>
      <c r="G1" s="0" t="s">
        <v>28</v>
      </c>
      <c r="H1" s="0" t="s">
        <v>29</v>
      </c>
      <c r="J1" s="0" t="s">
        <v>30</v>
      </c>
      <c r="K1" s="0" t="s">
        <v>27</v>
      </c>
      <c r="L1" s="0" t="s">
        <v>28</v>
      </c>
      <c r="M1" s="0" t="s">
        <v>29</v>
      </c>
    </row>
    <row r="2" customFormat="false" ht="12.75" hidden="false" customHeight="false" outlineLevel="0" collapsed="false">
      <c r="A2" s="0" t="n">
        <f aca="false">LULU!K2</f>
        <v>0.0711396695943121</v>
      </c>
      <c r="B2" s="0" t="n">
        <f aca="false">LULU!N2</f>
        <v>-0.0433824803899049</v>
      </c>
      <c r="C2" s="0" t="n">
        <f aca="false">LULU!L2</f>
        <v>-0.0543557261523581</v>
      </c>
    </row>
    <row r="3" customFormat="false" ht="12.75" hidden="false" customHeight="false" outlineLevel="0" collapsed="false">
      <c r="A3" s="0" t="n">
        <f aca="false">LULU!K3</f>
        <v>-0.0543557261523581</v>
      </c>
      <c r="B3" s="0" t="n">
        <f aca="false">LULU!N3</f>
        <v>-0.0232449112410832</v>
      </c>
      <c r="C3" s="0" t="n">
        <f aca="false">LULU!L3</f>
        <v>-0.0542202160228937</v>
      </c>
    </row>
    <row r="4" customFormat="false" ht="12.75" hidden="false" customHeight="false" outlineLevel="0" collapsed="false">
      <c r="A4" s="0" t="n">
        <f aca="false">LULU!K4</f>
        <v>-0.0542202160228937</v>
      </c>
      <c r="B4" s="0" t="n">
        <f aca="false">LULU!N4</f>
        <v>0.0600597291059909</v>
      </c>
      <c r="C4" s="0" t="n">
        <f aca="false">LULU!L4</f>
        <v>-0.23491738138674</v>
      </c>
    </row>
    <row r="5" customFormat="false" ht="12.75" hidden="false" customHeight="false" outlineLevel="0" collapsed="false">
      <c r="A5" s="0" t="n">
        <f aca="false">LULU!K5</f>
        <v>-0.23491738138674</v>
      </c>
      <c r="B5" s="0" t="n">
        <f aca="false">LULU!N5</f>
        <v>-0.0517159863763498</v>
      </c>
      <c r="C5" s="0" t="n">
        <f aca="false">LULU!L5</f>
        <v>-0.00720536141098696</v>
      </c>
    </row>
    <row r="6" customFormat="false" ht="12.75" hidden="false" customHeight="false" outlineLevel="0" collapsed="false">
      <c r="A6" s="0" t="n">
        <f aca="false">LULU!K6</f>
        <v>-0.00720536141098696</v>
      </c>
      <c r="B6" s="0" t="n">
        <f aca="false">LULU!N6</f>
        <v>-0.086450136833832</v>
      </c>
      <c r="C6" s="0" t="n">
        <f aca="false">LULU!L6</f>
        <v>-0.0650660319739956</v>
      </c>
    </row>
    <row r="7" customFormat="false" ht="12.75" hidden="false" customHeight="false" outlineLevel="0" collapsed="false">
      <c r="A7" s="0" t="n">
        <f aca="false">LULU!K7</f>
        <v>-0.0650660319739956</v>
      </c>
      <c r="B7" s="0" t="n">
        <f aca="false">LULU!N7</f>
        <v>-0.00511074698546648</v>
      </c>
      <c r="C7" s="0" t="n">
        <f aca="false">LULU!L7</f>
        <v>0.0636559108186001</v>
      </c>
    </row>
    <row r="8" customFormat="false" ht="12.75" hidden="false" customHeight="false" outlineLevel="0" collapsed="false">
      <c r="A8" s="0" t="n">
        <f aca="false">LULU!K8</f>
        <v>0.0636559108186001</v>
      </c>
      <c r="B8" s="0" t="n">
        <f aca="false">LULU!N8</f>
        <v>-0.0488120573751524</v>
      </c>
      <c r="C8" s="0" t="n">
        <f aca="false">LULU!L8</f>
        <v>-0.0873965125785122</v>
      </c>
    </row>
    <row r="9" customFormat="false" ht="12.75" hidden="false" customHeight="false" outlineLevel="0" collapsed="false">
      <c r="A9" s="0" t="n">
        <f aca="false">LULU!K9</f>
        <v>-0.0873965125785122</v>
      </c>
      <c r="B9" s="0" t="n">
        <f aca="false">LULU!N9</f>
        <v>-0.0140438859617538</v>
      </c>
      <c r="C9" s="0" t="n">
        <f aca="false">LULU!L9</f>
        <v>-0.0292356141488104</v>
      </c>
    </row>
    <row r="10" customFormat="false" ht="12.75" hidden="false" customHeight="false" outlineLevel="0" collapsed="false">
      <c r="A10" s="0" t="n">
        <f aca="false">LULU!K10</f>
        <v>-0.0292356141488104</v>
      </c>
      <c r="B10" s="0" t="n">
        <f aca="false">LULU!N10</f>
        <v>-0.0134660380787298</v>
      </c>
      <c r="C10" s="0" t="n">
        <f aca="false">LULU!L10</f>
        <v>-0.0886821868912277</v>
      </c>
    </row>
    <row r="11" customFormat="false" ht="12.75" hidden="false" customHeight="false" outlineLevel="0" collapsed="false">
      <c r="A11" s="0" t="n">
        <f aca="false">LULU!K11</f>
        <v>-0.0886821868912277</v>
      </c>
      <c r="B11" s="0" t="n">
        <f aca="false">LULU!N11</f>
        <v>-0.0398057389887431</v>
      </c>
      <c r="C11" s="0" t="n">
        <f aca="false">LULU!L11</f>
        <v>0.00981262177574358</v>
      </c>
    </row>
    <row r="12" customFormat="false" ht="12.75" hidden="false" customHeight="false" outlineLevel="0" collapsed="false">
      <c r="A12" s="0" t="n">
        <f aca="false">LULU!K12</f>
        <v>0.00981262177574358</v>
      </c>
      <c r="B12" s="0" t="n">
        <f aca="false">LULU!N12</f>
        <v>0.0328045799166175</v>
      </c>
      <c r="C12" s="0" t="n">
        <f aca="false">LULU!L12</f>
        <v>0.165309496552976</v>
      </c>
    </row>
    <row r="13" customFormat="false" ht="12.75" hidden="false" customHeight="false" outlineLevel="0" collapsed="false">
      <c r="A13" s="0" t="n">
        <f aca="false">LULU!K13</f>
        <v>0.165309496552976</v>
      </c>
      <c r="B13" s="0" t="n">
        <f aca="false">LULU!N13</f>
        <v>-0.0516292188884151</v>
      </c>
      <c r="C13" s="0" t="n">
        <f aca="false">LULU!L13</f>
        <v>0.132209113046464</v>
      </c>
    </row>
    <row r="14" customFormat="false" ht="12.75" hidden="false" customHeight="false" outlineLevel="0" collapsed="false">
      <c r="A14" s="0" t="n">
        <f aca="false">LULU!K14</f>
        <v>0.132209113046464</v>
      </c>
      <c r="B14" s="0" t="n">
        <f aca="false">LULU!N14</f>
        <v>-0.0280366010090965</v>
      </c>
      <c r="C14" s="0" t="n">
        <f aca="false">LULU!L14</f>
        <v>0.129422729554731</v>
      </c>
    </row>
    <row r="15" customFormat="false" ht="12.75" hidden="false" customHeight="false" outlineLevel="0" collapsed="false">
      <c r="A15" s="0" t="n">
        <f aca="false">LULU!K15</f>
        <v>0.129422729554731</v>
      </c>
      <c r="B15" s="0" t="n">
        <f aca="false">LULU!N15</f>
        <v>-0.000128103575056812</v>
      </c>
      <c r="C15" s="0" t="n">
        <f aca="false">LULU!L15</f>
        <v>-0.0362692934334346</v>
      </c>
    </row>
    <row r="16" customFormat="false" ht="12.75" hidden="false" customHeight="false" outlineLevel="0" collapsed="false">
      <c r="A16" s="0" t="n">
        <f aca="false">LULU!K16</f>
        <v>-0.0362692934334346</v>
      </c>
      <c r="B16" s="0" t="n">
        <f aca="false">LULU!N16</f>
        <v>-0.00414910149096109</v>
      </c>
      <c r="C16" s="0" t="n">
        <f aca="false">LULU!L16</f>
        <v>0.0219911094415228</v>
      </c>
    </row>
    <row r="17" customFormat="false" ht="12.75" hidden="false" customHeight="false" outlineLevel="0" collapsed="false">
      <c r="A17" s="0" t="n">
        <f aca="false">LULU!K17</f>
        <v>0.0219911094415228</v>
      </c>
      <c r="B17" s="0" t="n">
        <f aca="false">LULU!N17</f>
        <v>-0.0438962112691935</v>
      </c>
      <c r="C17" s="0" t="n">
        <f aca="false">LULU!L17</f>
        <v>0.00855162365605331</v>
      </c>
    </row>
    <row r="18" customFormat="false" ht="12.75" hidden="false" customHeight="false" outlineLevel="0" collapsed="false">
      <c r="A18" s="0" t="n">
        <f aca="false">LULU!K18</f>
        <v>0.00855162365605331</v>
      </c>
      <c r="B18" s="0" t="n">
        <f aca="false">LULU!N18</f>
        <v>0.0100634720232723</v>
      </c>
      <c r="C18" s="0" t="n">
        <f aca="false">LULU!L18</f>
        <v>-0.080354125494071</v>
      </c>
    </row>
    <row r="19" customFormat="false" ht="12.75" hidden="false" customHeight="false" outlineLevel="0" collapsed="false">
      <c r="A19" s="0" t="n">
        <f aca="false">LULU!K19</f>
        <v>-0.080354125494071</v>
      </c>
      <c r="B19" s="0" t="n">
        <f aca="false">LULU!N19</f>
        <v>-0.0441376186030382</v>
      </c>
      <c r="C19" s="0" t="n">
        <f aca="false">LULU!L19</f>
        <v>-0.124486800515644</v>
      </c>
    </row>
    <row r="20" customFormat="false" ht="12.75" hidden="false" customHeight="false" outlineLevel="0" collapsed="false">
      <c r="A20" s="0" t="n">
        <f aca="false">LULU!K20</f>
        <v>-0.124486800515644</v>
      </c>
      <c r="B20" s="0" t="n">
        <f aca="false">LULU!N20</f>
        <v>-0.010855036865148</v>
      </c>
      <c r="C20" s="0" t="n">
        <f aca="false">LULU!L20</f>
        <v>-0.0595039190071849</v>
      </c>
    </row>
    <row r="21" customFormat="false" ht="12.75" hidden="false" customHeight="false" outlineLevel="0" collapsed="false">
      <c r="A21" s="0" t="n">
        <f aca="false">LULU!K21</f>
        <v>-0.0595039190071849</v>
      </c>
      <c r="B21" s="0" t="n">
        <f aca="false">LULU!N21</f>
        <v>-0.00799362349126509</v>
      </c>
      <c r="C21" s="0" t="n">
        <f aca="false">LULU!L21</f>
        <v>-0.159340045636053</v>
      </c>
    </row>
    <row r="22" customFormat="false" ht="12.75" hidden="false" customHeight="false" outlineLevel="0" collapsed="false">
      <c r="A22" s="0" t="n">
        <f aca="false">LULU!K22</f>
        <v>-0.159340045636053</v>
      </c>
      <c r="B22" s="0" t="n">
        <f aca="false">LULU!N22</f>
        <v>-0.0257484618141624</v>
      </c>
      <c r="C22" s="0" t="n">
        <f aca="false">LULU!L22</f>
        <v>0.011819001285649</v>
      </c>
    </row>
    <row r="23" customFormat="false" ht="12.75" hidden="false" customHeight="false" outlineLevel="0" collapsed="false">
      <c r="A23" s="0" t="n">
        <f aca="false">LULU!K23</f>
        <v>0.011819001285649</v>
      </c>
      <c r="B23" s="0" t="n">
        <f aca="false">LULU!N23</f>
        <v>-0.0252045433503027</v>
      </c>
      <c r="C23" s="0" t="n">
        <f aca="false">LULU!L23</f>
        <v>0.0673162639771561</v>
      </c>
    </row>
    <row r="24" customFormat="false" ht="12.75" hidden="false" customHeight="false" outlineLevel="0" collapsed="false">
      <c r="A24" s="0" t="n">
        <f aca="false">LULU!K24</f>
        <v>0.0673162639771561</v>
      </c>
      <c r="B24" s="0" t="n">
        <f aca="false">LULU!N24</f>
        <v>0.0117158037511214</v>
      </c>
      <c r="C24" s="0" t="n">
        <f aca="false">LULU!L24</f>
        <v>-0.261186790208145</v>
      </c>
    </row>
    <row r="25" customFormat="false" ht="12.75" hidden="false" customHeight="false" outlineLevel="0" collapsed="false">
      <c r="A25" s="0" t="n">
        <f aca="false">LULU!K25</f>
        <v>-0.261186790208145</v>
      </c>
      <c r="B25" s="0" t="n">
        <f aca="false">LULU!N25</f>
        <v>-0.0704482676850714</v>
      </c>
      <c r="C25" s="0" t="n">
        <f aca="false">LULU!L25</f>
        <v>-0.189627622585662</v>
      </c>
    </row>
    <row r="26" customFormat="false" ht="12.75" hidden="false" customHeight="false" outlineLevel="0" collapsed="false">
      <c r="A26" s="0" t="n">
        <f aca="false">LULU!K26</f>
        <v>-0.189627622585662</v>
      </c>
      <c r="B26" s="0" t="n">
        <f aca="false">LULU!N26</f>
        <v>-0.010373533435899</v>
      </c>
      <c r="C26" s="0" t="n">
        <f aca="false">LULU!L26</f>
        <v>-0.0258813860692653</v>
      </c>
    </row>
    <row r="27" customFormat="false" ht="12.75" hidden="false" customHeight="false" outlineLevel="0" collapsed="false">
      <c r="A27" s="0" t="n">
        <f aca="false">LULU!K27</f>
        <v>-0.0258813860692653</v>
      </c>
      <c r="B27" s="0" t="n">
        <f aca="false">LULU!N27</f>
        <v>-0.00536230757680908</v>
      </c>
      <c r="C27" s="0" t="n">
        <f aca="false">LULU!L27</f>
        <v>-0.0890441018150186</v>
      </c>
    </row>
    <row r="28" customFormat="false" ht="12.75" hidden="false" customHeight="false" outlineLevel="0" collapsed="false">
      <c r="A28" s="0" t="n">
        <f aca="false">LULU!K28</f>
        <v>-0.0890441018150186</v>
      </c>
      <c r="B28" s="0" t="n">
        <f aca="false">LULU!N28</f>
        <v>0.0125067495595724</v>
      </c>
      <c r="C28" s="0" t="n">
        <f aca="false">LULU!L28</f>
        <v>-0.00297361477547231</v>
      </c>
    </row>
    <row r="29" customFormat="false" ht="12.75" hidden="false" customHeight="false" outlineLevel="0" collapsed="false">
      <c r="A29" s="0" t="n">
        <f aca="false">LULU!K29</f>
        <v>-0.00297361477547231</v>
      </c>
      <c r="B29" s="0" t="n">
        <f aca="false">LULU!N29</f>
        <v>-0.00365358947156691</v>
      </c>
      <c r="C29" s="0" t="n">
        <f aca="false">LULU!L29</f>
        <v>-0.0166450625269513</v>
      </c>
    </row>
    <row r="30" customFormat="false" ht="12.75" hidden="false" customHeight="false" outlineLevel="0" collapsed="false">
      <c r="A30" s="0" t="n">
        <f aca="false">LULU!K30</f>
        <v>-0.0166450625269513</v>
      </c>
      <c r="B30" s="0" t="n">
        <f aca="false">LULU!N30</f>
        <v>-0.0648923658206995</v>
      </c>
      <c r="C30" s="0" t="n">
        <f aca="false">LULU!L30</f>
        <v>0.0290374045801526</v>
      </c>
    </row>
    <row r="31" customFormat="false" ht="12.75" hidden="false" customHeight="false" outlineLevel="0" collapsed="false">
      <c r="A31" s="0" t="n">
        <f aca="false">LULU!K31</f>
        <v>0.0290374045801526</v>
      </c>
      <c r="B31" s="0" t="n">
        <f aca="false">LULU!N31</f>
        <v>0.0185769165136408</v>
      </c>
      <c r="C31" s="0" t="n">
        <f aca="false">LULU!L31</f>
        <v>-0.188905864495717</v>
      </c>
    </row>
    <row r="32" customFormat="false" ht="12.75" hidden="false" customHeight="false" outlineLevel="0" collapsed="false">
      <c r="A32" s="0" t="n">
        <f aca="false">LULU!K32</f>
        <v>-0.188905864495717</v>
      </c>
      <c r="B32" s="0" t="n">
        <f aca="false">LULU!N32</f>
        <v>-0.0440445231201604</v>
      </c>
      <c r="C32" s="0" t="n">
        <f aca="false">LULU!L32</f>
        <v>-0.00523246990407745</v>
      </c>
      <c r="F32" s="0" t="n">
        <f aca="false">TREND(A2:A31,B2:C31,B32:C32,1)</f>
        <v>-0.035527486711338</v>
      </c>
      <c r="G32" s="0" t="n">
        <f aca="false">A32-F32</f>
        <v>-0.153378377784379</v>
      </c>
      <c r="H32" s="0" t="n">
        <f aca="false">G32^2</f>
        <v>0.0235249267717676</v>
      </c>
      <c r="K32" s="0" t="n">
        <f aca="false">TREND(A2:A31,B2:B31,B32,1)</f>
        <v>-0.0403146415066485</v>
      </c>
      <c r="L32" s="0" t="n">
        <f aca="false">A32-K32</f>
        <v>-0.148591222989068</v>
      </c>
      <c r="M32" s="0" t="n">
        <f aca="false">L32^2</f>
        <v>0.022079351549387</v>
      </c>
    </row>
    <row r="33" customFormat="false" ht="12.75" hidden="false" customHeight="false" outlineLevel="0" collapsed="false">
      <c r="A33" s="0" t="n">
        <f aca="false">LULU!K33</f>
        <v>-0.00523246990407745</v>
      </c>
      <c r="B33" s="0" t="n">
        <f aca="false">LULU!N33</f>
        <v>-0.00369023018678084</v>
      </c>
      <c r="C33" s="0" t="n">
        <f aca="false">LULU!L33</f>
        <v>0.195510416070903</v>
      </c>
      <c r="F33" s="0" t="n">
        <f aca="false">TREND(A3:A32,B3:C32,B33:C33,1)</f>
        <v>0.0269483450823768</v>
      </c>
      <c r="G33" s="0" t="n">
        <f aca="false">A33-F33</f>
        <v>-0.0321808149864543</v>
      </c>
      <c r="H33" s="0" t="n">
        <f aca="false">G33^2</f>
        <v>0.0010356048531924</v>
      </c>
      <c r="K33" s="0" t="n">
        <f aca="false">TREND(A3:A32,B3:B32,B33,1)</f>
        <v>-0.0318812846368662</v>
      </c>
      <c r="L33" s="0" t="n">
        <f aca="false">A33-K33</f>
        <v>0.0266488147327887</v>
      </c>
      <c r="M33" s="0" t="n">
        <f aca="false">L33^2</f>
        <v>0.000710159326662498</v>
      </c>
    </row>
    <row r="34" customFormat="false" ht="12.75" hidden="false" customHeight="false" outlineLevel="0" collapsed="false">
      <c r="A34" s="0" t="n">
        <f aca="false">LULU!K34</f>
        <v>0.195510416070903</v>
      </c>
      <c r="B34" s="0" t="n">
        <f aca="false">LULU!N34</f>
        <v>-0.00628770599670228</v>
      </c>
      <c r="C34" s="0" t="n">
        <f aca="false">LULU!L34</f>
        <v>-0.0978970140150479</v>
      </c>
      <c r="F34" s="0" t="n">
        <f aca="false">TREND(A4:A33,B4:C33,B34:C34,1)</f>
        <v>-0.0451970336163716</v>
      </c>
      <c r="G34" s="0" t="n">
        <f aca="false">A34-F34</f>
        <v>0.240707449687275</v>
      </c>
      <c r="H34" s="0" t="n">
        <f aca="false">G34^2</f>
        <v>0.0579400763349521</v>
      </c>
      <c r="K34" s="0" t="n">
        <f aca="false">TREND(A4:A33,B4:B33,B34,1)</f>
        <v>-0.0319094495960484</v>
      </c>
      <c r="L34" s="0" t="n">
        <f aca="false">A34-K34</f>
        <v>0.227419865666952</v>
      </c>
      <c r="M34" s="0" t="n">
        <f aca="false">L34^2</f>
        <v>0.0517197952999744</v>
      </c>
    </row>
    <row r="35" customFormat="false" ht="12.75" hidden="false" customHeight="false" outlineLevel="0" collapsed="false">
      <c r="A35" s="0" t="n">
        <f aca="false">LULU!K35</f>
        <v>-0.0978970140150479</v>
      </c>
      <c r="B35" s="0" t="n">
        <f aca="false">LULU!N35</f>
        <v>0.0101712244862267</v>
      </c>
      <c r="C35" s="0" t="n">
        <f aca="false">LULU!L35</f>
        <v>-0.0560608260869565</v>
      </c>
      <c r="F35" s="0" t="n">
        <f aca="false">TREND(A5:A34,B5:C34,B35:C35,1)</f>
        <v>-0.00666240189804739</v>
      </c>
      <c r="G35" s="0" t="n">
        <f aca="false">A35-F35</f>
        <v>-0.0912346121170005</v>
      </c>
      <c r="H35" s="0" t="n">
        <f aca="false">G35^2</f>
        <v>0.00832375444813953</v>
      </c>
      <c r="K35" s="0" t="n">
        <f aca="false">TREND(A5:A34,B5:B34,B35,1)</f>
        <v>-0.00222363710028636</v>
      </c>
      <c r="L35" s="0" t="n">
        <f aca="false">A35-K35</f>
        <v>-0.0956733769147615</v>
      </c>
      <c r="M35" s="0" t="n">
        <f aca="false">L35^2</f>
        <v>0.00915339505027402</v>
      </c>
    </row>
    <row r="36" customFormat="false" ht="12.75" hidden="false" customHeight="false" outlineLevel="0" collapsed="false">
      <c r="A36" s="0" t="n">
        <f aca="false">LULU!K36</f>
        <v>-0.0560608260869565</v>
      </c>
      <c r="B36" s="0" t="n">
        <f aca="false">LULU!N36</f>
        <v>-0.015041098626028</v>
      </c>
      <c r="C36" s="0" t="n">
        <f aca="false">LULU!L36</f>
        <v>-0.121644585012019</v>
      </c>
      <c r="F36" s="0" t="n">
        <f aca="false">TREND(A6:A35,B6:C35,B36:C36,1)</f>
        <v>-0.0397416623028147</v>
      </c>
      <c r="G36" s="0" t="n">
        <f aca="false">A36-F36</f>
        <v>-0.0163191637841418</v>
      </c>
      <c r="H36" s="0" t="n">
        <f aca="false">G36^2</f>
        <v>0.000266315106613645</v>
      </c>
      <c r="K36" s="0" t="n">
        <f aca="false">TREND(A6:A35,B6:B35,B36,1)</f>
        <v>-0.0239783085267596</v>
      </c>
      <c r="L36" s="0" t="n">
        <f aca="false">A36-K36</f>
        <v>-0.0320825175601969</v>
      </c>
      <c r="M36" s="0" t="n">
        <f aca="false">L36^2</f>
        <v>0.00102928793300034</v>
      </c>
    </row>
    <row r="37" customFormat="false" ht="12.75" hidden="false" customHeight="false" outlineLevel="0" collapsed="false">
      <c r="A37" s="0" t="n">
        <f aca="false">LULU!K37</f>
        <v>-0.121644585012019</v>
      </c>
      <c r="B37" s="0" t="n">
        <f aca="false">LULU!N37</f>
        <v>0.0243901945068514</v>
      </c>
      <c r="C37" s="0" t="n">
        <f aca="false">LULU!L37</f>
        <v>0.0372950412649071</v>
      </c>
      <c r="F37" s="0" t="n">
        <f aca="false">TREND(A7:A36,B7:C36,B37:C37,1)</f>
        <v>0.0165759125556602</v>
      </c>
      <c r="G37" s="0" t="n">
        <f aca="false">A37-F37</f>
        <v>-0.13822049756768</v>
      </c>
      <c r="H37" s="0" t="n">
        <f aca="false">G37^2</f>
        <v>0.0191049059478569</v>
      </c>
      <c r="K37" s="0" t="n">
        <f aca="false">TREND(A7:A36,B7:B36,B37,1)</f>
        <v>0.00319582232877535</v>
      </c>
      <c r="L37" s="0" t="n">
        <f aca="false">A37-K37</f>
        <v>-0.124840407340795</v>
      </c>
      <c r="M37" s="0" t="n">
        <f aca="false">L37^2</f>
        <v>0.0155851273050156</v>
      </c>
    </row>
    <row r="38" customFormat="false" ht="12.75" hidden="false" customHeight="false" outlineLevel="0" collapsed="false">
      <c r="A38" s="0" t="n">
        <f aca="false">LULU!K38</f>
        <v>0.0372950412649071</v>
      </c>
      <c r="B38" s="0" t="n">
        <f aca="false">LULU!N38</f>
        <v>-0.0157654830263015</v>
      </c>
      <c r="C38" s="0" t="n">
        <f aca="false">LULU!L38</f>
        <v>0.0188077741259603</v>
      </c>
      <c r="F38" s="0" t="n">
        <f aca="false">TREND(A8:A37,B8:C37,B38:C38,1)</f>
        <v>-0.0213780594792283</v>
      </c>
      <c r="G38" s="0" t="n">
        <f aca="false">A38-F38</f>
        <v>0.0586731007441354</v>
      </c>
      <c r="H38" s="0" t="n">
        <f aca="false">G38^2</f>
        <v>0.00344253275093146</v>
      </c>
      <c r="K38" s="0" t="n">
        <f aca="false">TREND(A8:A37,B8:B37,B38,1)</f>
        <v>-0.0297287329695608</v>
      </c>
      <c r="L38" s="0" t="n">
        <f aca="false">A38-K38</f>
        <v>0.0670237742344679</v>
      </c>
      <c r="M38" s="0" t="n">
        <f aca="false">L38^2</f>
        <v>0.00449218631263292</v>
      </c>
    </row>
    <row r="39" customFormat="false" ht="12.75" hidden="false" customHeight="false" outlineLevel="0" collapsed="false">
      <c r="A39" s="0" t="n">
        <f aca="false">LULU!K39</f>
        <v>0.0188077741259603</v>
      </c>
      <c r="B39" s="0" t="n">
        <f aca="false">LULU!N39</f>
        <v>-0.0182404238025038</v>
      </c>
      <c r="C39" s="0" t="n">
        <f aca="false">LULU!L39</f>
        <v>-0.0940749237496641</v>
      </c>
      <c r="F39" s="0" t="n">
        <f aca="false">TREND(A9:A38,B9:C38,B39:C39,1)</f>
        <v>-0.0470980911944055</v>
      </c>
      <c r="G39" s="0" t="n">
        <f aca="false">A39-F39</f>
        <v>0.0659058653203658</v>
      </c>
      <c r="H39" s="0" t="n">
        <f aca="false">G39^2</f>
        <v>0.00434358308362619</v>
      </c>
      <c r="K39" s="0" t="n">
        <f aca="false">TREND(A9:A38,B9:B38,B39,1)</f>
        <v>-0.033294031736985</v>
      </c>
      <c r="L39" s="0" t="n">
        <f aca="false">A39-K39</f>
        <v>0.0521018058629453</v>
      </c>
      <c r="M39" s="0" t="n">
        <f aca="false">L39^2</f>
        <v>0.00271459817418004</v>
      </c>
    </row>
    <row r="40" customFormat="false" ht="12.75" hidden="false" customHeight="false" outlineLevel="0" collapsed="false">
      <c r="A40" s="0" t="n">
        <f aca="false">LULU!K40</f>
        <v>-0.0940749237496641</v>
      </c>
      <c r="B40" s="0" t="n">
        <f aca="false">LULU!N40</f>
        <v>-0.0432981689711974</v>
      </c>
      <c r="C40" s="0" t="n">
        <f aca="false">LULU!L40</f>
        <v>0.109323036225708</v>
      </c>
      <c r="F40" s="0" t="n">
        <f aca="false">TREND(A10:A39,B10:C39,B40:C40,1)</f>
        <v>-0.0223440244209306</v>
      </c>
      <c r="G40" s="0" t="n">
        <f aca="false">A40-F40</f>
        <v>-0.0717308993287335</v>
      </c>
      <c r="H40" s="0" t="n">
        <f aca="false">G40^2</f>
        <v>0.0051453219185089</v>
      </c>
      <c r="K40" s="0" t="n">
        <f aca="false">TREND(A10:A39,B10:B39,B40,1)</f>
        <v>-0.0476766527571469</v>
      </c>
      <c r="L40" s="0" t="n">
        <f aca="false">A40-K40</f>
        <v>-0.0463982709925172</v>
      </c>
      <c r="M40" s="0" t="n">
        <f aca="false">L40^2</f>
        <v>0.00215279955109506</v>
      </c>
    </row>
    <row r="41" customFormat="false" ht="12.75" hidden="false" customHeight="false" outlineLevel="0" collapsed="false">
      <c r="A41" s="0" t="n">
        <f aca="false">LULU!K41</f>
        <v>0.109323036225708</v>
      </c>
      <c r="B41" s="0" t="n">
        <f aca="false">LULU!N41</f>
        <v>0.000450784287980097</v>
      </c>
      <c r="C41" s="0" t="n">
        <f aca="false">LULU!L41</f>
        <v>0.130213916430595</v>
      </c>
      <c r="F41" s="0" t="n">
        <f aca="false">TREND(A11:A40,B11:C40,B41:C41,1)</f>
        <v>0.00967951243510518</v>
      </c>
      <c r="G41" s="0" t="n">
        <f aca="false">A41-F41</f>
        <v>0.0996435237906032</v>
      </c>
      <c r="H41" s="0" t="n">
        <f aca="false">G41^2</f>
        <v>0.00992883183340851</v>
      </c>
      <c r="K41" s="0" t="n">
        <f aca="false">TREND(A11:A40,B11:B40,B41,1)</f>
        <v>-0.0165469752691565</v>
      </c>
      <c r="L41" s="0" t="n">
        <f aca="false">A41-K41</f>
        <v>0.125870011494865</v>
      </c>
      <c r="M41" s="0" t="n">
        <f aca="false">L41^2</f>
        <v>0.0158432597937174</v>
      </c>
    </row>
    <row r="42" customFormat="false" ht="12.75" hidden="false" customHeight="false" outlineLevel="0" collapsed="false">
      <c r="A42" s="0" t="n">
        <f aca="false">LULU!K42</f>
        <v>0.130213916430595</v>
      </c>
      <c r="B42" s="0" t="n">
        <f aca="false">LULU!N42</f>
        <v>0.0010526518951073</v>
      </c>
      <c r="C42" s="0" t="n">
        <f aca="false">LULU!L42</f>
        <v>-0.0750257747304079</v>
      </c>
      <c r="F42" s="0" t="n">
        <f aca="false">TREND(A12:A41,B12:C41,B42:C42,1)</f>
        <v>-0.021166837158869</v>
      </c>
      <c r="G42" s="0" t="n">
        <f aca="false">A42-F42</f>
        <v>0.151380753589464</v>
      </c>
      <c r="H42" s="0" t="n">
        <f aca="false">G42^2</f>
        <v>0.0229161325573141</v>
      </c>
      <c r="K42" s="0" t="n">
        <f aca="false">TREND(A12:A41,B12:B41,B42,1)</f>
        <v>-0.00991536016195133</v>
      </c>
      <c r="L42" s="0" t="n">
        <f aca="false">A42-K42</f>
        <v>0.140129276592546</v>
      </c>
      <c r="M42" s="0" t="n">
        <f aca="false">L42^2</f>
        <v>0.0196362141583504</v>
      </c>
    </row>
    <row r="43" customFormat="false" ht="12.75" hidden="false" customHeight="false" outlineLevel="0" collapsed="false">
      <c r="A43" s="0" t="n">
        <f aca="false">LULU!K43</f>
        <v>-0.0750257747304079</v>
      </c>
      <c r="B43" s="0" t="n">
        <f aca="false">LULU!N43</f>
        <v>-0.0103704992464182</v>
      </c>
      <c r="C43" s="0" t="n">
        <f aca="false">LULU!L43</f>
        <v>-0.202202397840066</v>
      </c>
      <c r="F43" s="0" t="n">
        <f aca="false">TREND(A13:A42,B13:C42,B43:C43,1)</f>
        <v>-0.0528143187425556</v>
      </c>
      <c r="G43" s="0" t="n">
        <f aca="false">A43-F43</f>
        <v>-0.0222114559878523</v>
      </c>
      <c r="H43" s="0" t="n">
        <f aca="false">G43^2</f>
        <v>0.0004933487771003</v>
      </c>
      <c r="K43" s="0" t="n">
        <f aca="false">TREND(A13:A42,B13:B42,B43,1)</f>
        <v>-0.0137669178493864</v>
      </c>
      <c r="L43" s="0" t="n">
        <f aca="false">A43-K43</f>
        <v>-0.0612588568810215</v>
      </c>
      <c r="M43" s="0" t="n">
        <f aca="false">L43^2</f>
        <v>0.00375264754636948</v>
      </c>
    </row>
    <row r="44" customFormat="false" ht="12.75" hidden="false" customHeight="false" outlineLevel="0" collapsed="false">
      <c r="A44" s="0" t="n">
        <f aca="false">LULU!K44</f>
        <v>-0.202202397840066</v>
      </c>
      <c r="B44" s="0" t="n">
        <f aca="false">LULU!N44</f>
        <v>0.0174811101303692</v>
      </c>
      <c r="C44" s="0" t="n">
        <f aca="false">LULU!L44</f>
        <v>-0.0455319937986512</v>
      </c>
      <c r="F44" s="0" t="n">
        <f aca="false">TREND(A14:A43,B14:C43,B44:C44,1)</f>
        <v>0.0210607851221762</v>
      </c>
      <c r="G44" s="0" t="n">
        <f aca="false">A44-F44</f>
        <v>-0.223263182962242</v>
      </c>
      <c r="H44" s="0" t="n">
        <f aca="false">G44^2</f>
        <v>0.0498464488664317</v>
      </c>
      <c r="K44" s="0" t="n">
        <f aca="false">TREND(A14:A43,B14:B43,B44,1)</f>
        <v>0.0198304273091478</v>
      </c>
      <c r="L44" s="0" t="n">
        <f aca="false">A44-K44</f>
        <v>-0.222032825149214</v>
      </c>
      <c r="M44" s="0" t="n">
        <f aca="false">L44^2</f>
        <v>0.0492985754437414</v>
      </c>
    </row>
    <row r="45" customFormat="false" ht="12.75" hidden="false" customHeight="false" outlineLevel="0" collapsed="false">
      <c r="A45" s="0" t="n">
        <f aca="false">LULU!K45</f>
        <v>-0.0455319937986512</v>
      </c>
      <c r="B45" s="0" t="n">
        <f aca="false">LULU!N45</f>
        <v>-0.085355759165683</v>
      </c>
      <c r="C45" s="0" t="n">
        <f aca="false">LULU!L45</f>
        <v>-0.0360951421961002</v>
      </c>
      <c r="F45" s="0" t="n">
        <f aca="false">TREND(A15:A44,B15:C44,B45:C45,1)</f>
        <v>-0.130483133092057</v>
      </c>
      <c r="G45" s="0" t="n">
        <f aca="false">A45-F45</f>
        <v>0.0849511392934058</v>
      </c>
      <c r="H45" s="0" t="n">
        <f aca="false">G45^2</f>
        <v>0.00721669606724764</v>
      </c>
      <c r="K45" s="0" t="n">
        <f aca="false">TREND(A15:A44,B15:B44,B45,1)</f>
        <v>-0.129403175248023</v>
      </c>
      <c r="L45" s="0" t="n">
        <f aca="false">A45-K45</f>
        <v>0.0838711814493715</v>
      </c>
      <c r="M45" s="0" t="n">
        <f aca="false">L45^2</f>
        <v>0.00703437507771339</v>
      </c>
    </row>
    <row r="46" customFormat="false" ht="12.75" hidden="false" customHeight="false" outlineLevel="0" collapsed="false">
      <c r="A46" s="0" t="n">
        <f aca="false">LULU!K46</f>
        <v>-0.0360951421961002</v>
      </c>
      <c r="B46" s="0" t="n">
        <f aca="false">LULU!N46</f>
        <v>-0.0348756004408393</v>
      </c>
      <c r="C46" s="0" t="n">
        <f aca="false">LULU!L46</f>
        <v>0.0856403811566867</v>
      </c>
      <c r="F46" s="0" t="n">
        <f aca="false">TREND(A16:A45,B16:C45,B46:C46,1)</f>
        <v>-0.0547310917241714</v>
      </c>
      <c r="G46" s="0" t="n">
        <f aca="false">A46-F46</f>
        <v>0.0186359495280712</v>
      </c>
      <c r="H46" s="0" t="n">
        <f aca="false">G46^2</f>
        <v>0.000347298614812818</v>
      </c>
      <c r="K46" s="0" t="n">
        <f aca="false">TREND(A16:A45,B16:B45,B46,1)</f>
        <v>-0.0608125736616621</v>
      </c>
      <c r="L46" s="0" t="n">
        <f aca="false">A46-K46</f>
        <v>0.0247174314655618</v>
      </c>
      <c r="M46" s="0" t="n">
        <f aca="false">L46^2</f>
        <v>0.000610951418254747</v>
      </c>
    </row>
    <row r="47" customFormat="false" ht="12.75" hidden="false" customHeight="false" outlineLevel="0" collapsed="false">
      <c r="A47" s="0" t="n">
        <f aca="false">LULU!K47</f>
        <v>0.0856403811566867</v>
      </c>
      <c r="B47" s="0" t="n">
        <f aca="false">LULU!N47</f>
        <v>0.00276374135643241</v>
      </c>
      <c r="C47" s="0" t="n">
        <f aca="false">LULU!L47</f>
        <v>0.0341188173353585</v>
      </c>
      <c r="F47" s="0" t="n">
        <f aca="false">TREND(A17:A46,B17:C46,B47:C47,1)</f>
        <v>-0.0223369278378333</v>
      </c>
      <c r="G47" s="0" t="n">
        <f aca="false">A47-F47</f>
        <v>0.10797730899452</v>
      </c>
      <c r="H47" s="0" t="n">
        <f aca="false">G47^2</f>
        <v>0.0116590992576981</v>
      </c>
      <c r="K47" s="0" t="n">
        <f aca="false">TREND(A17:A46,B17:B46,B47,1)</f>
        <v>-0.0271727946363561</v>
      </c>
      <c r="L47" s="0" t="n">
        <f aca="false">A47-K47</f>
        <v>0.112813175793043</v>
      </c>
      <c r="M47" s="0" t="n">
        <f aca="false">L47^2</f>
        <v>0.012726812632512</v>
      </c>
    </row>
    <row r="48" customFormat="false" ht="12.75" hidden="false" customHeight="false" outlineLevel="0" collapsed="false">
      <c r="A48" s="0" t="n">
        <f aca="false">LULU!K48</f>
        <v>0.0341188173353585</v>
      </c>
      <c r="B48" s="0" t="n">
        <f aca="false">LULU!N48</f>
        <v>0.015905359280146</v>
      </c>
      <c r="C48" s="0" t="n">
        <f aca="false">LULU!L48</f>
        <v>0.325979018431204</v>
      </c>
      <c r="F48" s="0" t="n">
        <f aca="false">TREND(A18:A47,B18:C47,B48:C48,1)</f>
        <v>0.019309561674916</v>
      </c>
      <c r="G48" s="0" t="n">
        <f aca="false">A48-F48</f>
        <v>0.0148092556604425</v>
      </c>
      <c r="H48" s="0" t="n">
        <f aca="false">G48^2</f>
        <v>0.000219314053216347</v>
      </c>
      <c r="K48" s="0" t="n">
        <f aca="false">TREND(A18:A47,B18:B47,B48,1)</f>
        <v>-0.00859336026630045</v>
      </c>
      <c r="L48" s="0" t="n">
        <f aca="false">A48-K48</f>
        <v>0.0427121776016589</v>
      </c>
      <c r="M48" s="0" t="n">
        <f aca="false">L48^2</f>
        <v>0.00182433011547565</v>
      </c>
    </row>
    <row r="49" customFormat="false" ht="12.75" hidden="false" customHeight="false" outlineLevel="0" collapsed="false">
      <c r="A49" s="0" t="n">
        <f aca="false">LULU!K49</f>
        <v>0.325979018431204</v>
      </c>
      <c r="B49" s="0" t="n">
        <f aca="false">LULU!N49</f>
        <v>0.0193745976231116</v>
      </c>
      <c r="C49" s="0" t="n">
        <f aca="false">LULU!L49</f>
        <v>-0.0878670209020721</v>
      </c>
      <c r="F49" s="0" t="n">
        <f aca="false">TREND(A19:A48,B19:C48,B49:C49,1)</f>
        <v>-0.00925395519964878</v>
      </c>
      <c r="G49" s="0" t="n">
        <f aca="false">A49-F49</f>
        <v>0.335232973630853</v>
      </c>
      <c r="H49" s="0" t="n">
        <f aca="false">G49^2</f>
        <v>0.112381146609384</v>
      </c>
      <c r="K49" s="0" t="n">
        <f aca="false">TREND(A19:A48,B19:B48,B49,1)</f>
        <v>-0.0031101233546123</v>
      </c>
      <c r="L49" s="0" t="n">
        <f aca="false">A49-K49</f>
        <v>0.329089141785817</v>
      </c>
      <c r="M49" s="0" t="n">
        <f aca="false">L49^2</f>
        <v>0.108299663241325</v>
      </c>
    </row>
    <row r="50" customFormat="false" ht="12.75" hidden="false" customHeight="false" outlineLevel="0" collapsed="false">
      <c r="A50" s="0" t="n">
        <f aca="false">LULU!K50</f>
        <v>-0.0878670209020721</v>
      </c>
      <c r="B50" s="0" t="n">
        <f aca="false">LULU!N50</f>
        <v>-0.0162515812200422</v>
      </c>
      <c r="C50" s="0" t="n">
        <f aca="false">LULU!L50</f>
        <v>-0.147242475212465</v>
      </c>
      <c r="F50" s="0" t="n">
        <f aca="false">TREND(A20:A49,B20:C49,B50:C50,1)</f>
        <v>-0.038282353816588</v>
      </c>
      <c r="G50" s="0" t="n">
        <f aca="false">A50-F50</f>
        <v>-0.0495846670854841</v>
      </c>
      <c r="H50" s="0" t="n">
        <f aca="false">G50^2</f>
        <v>0.00245863920997829</v>
      </c>
      <c r="K50" s="0" t="n">
        <f aca="false">TREND(A20:A49,B20:B49,B50,1)</f>
        <v>-0.0331857034763157</v>
      </c>
      <c r="L50" s="0" t="n">
        <f aca="false">A50-K50</f>
        <v>-0.0546813174257563</v>
      </c>
      <c r="M50" s="0" t="n">
        <f aca="false">L50^2</f>
        <v>0.00299004647541632</v>
      </c>
    </row>
    <row r="51" customFormat="false" ht="12.75" hidden="false" customHeight="false" outlineLevel="0" collapsed="false">
      <c r="A51" s="0" t="n">
        <f aca="false">LULU!K51</f>
        <v>-0.147242475212465</v>
      </c>
      <c r="B51" s="0" t="n">
        <f aca="false">LULU!N51</f>
        <v>-0.0312638076726359</v>
      </c>
      <c r="C51" s="0" t="n">
        <f aca="false">LULU!L51</f>
        <v>0.131291808584757</v>
      </c>
      <c r="F51" s="0" t="n">
        <f aca="false">TREND(A21:A50,B21:C50,B51:C51,1)</f>
        <v>-0.0478648677892554</v>
      </c>
      <c r="G51" s="0" t="n">
        <f aca="false">A51-F51</f>
        <v>-0.0993776074232092</v>
      </c>
      <c r="H51" s="0" t="n">
        <f aca="false">G51^2</f>
        <v>0.00987590885716149</v>
      </c>
      <c r="K51" s="0" t="n">
        <f aca="false">TREND(A21:A50,B21:B50,B51,1)</f>
        <v>-0.0555897435933135</v>
      </c>
      <c r="L51" s="0" t="n">
        <f aca="false">A51-K51</f>
        <v>-0.0916527316191511</v>
      </c>
      <c r="M51" s="0" t="n">
        <f aca="false">L51^2</f>
        <v>0.00840022321325214</v>
      </c>
    </row>
    <row r="52" customFormat="false" ht="12.75" hidden="false" customHeight="false" outlineLevel="0" collapsed="false">
      <c r="A52" s="0" t="n">
        <f aca="false">LULU!K52</f>
        <v>0.131291808584757</v>
      </c>
      <c r="B52" s="0" t="n">
        <f aca="false">LULU!N52</f>
        <v>0.0804471177939436</v>
      </c>
      <c r="C52" s="0" t="n">
        <f aca="false">LULU!L52</f>
        <v>-0.138659967111273</v>
      </c>
      <c r="F52" s="0" t="n">
        <f aca="false">TREND(A22:A51,B22:C51,B52:C52,1)</f>
        <v>0.127406168203705</v>
      </c>
      <c r="G52" s="0" t="n">
        <f aca="false">A52-F52</f>
        <v>0.00388564038105171</v>
      </c>
      <c r="H52" s="0" t="n">
        <f aca="false">G52^2</f>
        <v>1.50982011708597E-005</v>
      </c>
      <c r="K52" s="0" t="n">
        <f aca="false">TREND(A22:A51,B22:B51,B52,1)</f>
        <v>0.128023999479698</v>
      </c>
      <c r="L52" s="0" t="n">
        <f aca="false">A52-K52</f>
        <v>0.00326780910505889</v>
      </c>
      <c r="M52" s="0" t="n">
        <f aca="false">L52^2</f>
        <v>1.06785763471058E-005</v>
      </c>
    </row>
    <row r="53" customFormat="false" ht="12.75" hidden="false" customHeight="false" outlineLevel="0" collapsed="false">
      <c r="A53" s="0" t="n">
        <f aca="false">LULU!K53</f>
        <v>-0.138659967111273</v>
      </c>
      <c r="B53" s="0" t="n">
        <f aca="false">LULU!N53</f>
        <v>-0.0977207317504754</v>
      </c>
      <c r="C53" s="0" t="n">
        <f aca="false">LULU!L53</f>
        <v>-0.128369621804268</v>
      </c>
      <c r="F53" s="0" t="n">
        <f aca="false">TREND(A23:A52,B23:C52,B53:C53,1)</f>
        <v>-0.163546612715028</v>
      </c>
      <c r="G53" s="0" t="n">
        <f aca="false">A53-F53</f>
        <v>0.0248866456037548</v>
      </c>
      <c r="H53" s="0" t="n">
        <f aca="false">G53^2</f>
        <v>0.000619345129406886</v>
      </c>
      <c r="K53" s="0" t="n">
        <f aca="false">TREND(A23:A52,B23:B52,B53,1)</f>
        <v>-0.16191991383193</v>
      </c>
      <c r="L53" s="0" t="n">
        <f aca="false">A53-K53</f>
        <v>0.0232599467206563</v>
      </c>
      <c r="M53" s="0" t="n">
        <f aca="false">L53^2</f>
        <v>0.000541025121447771</v>
      </c>
    </row>
    <row r="54" customFormat="false" ht="12.75" hidden="false" customHeight="false" outlineLevel="0" collapsed="false">
      <c r="A54" s="0" t="n">
        <f aca="false">LULU!K54</f>
        <v>-0.128369621804268</v>
      </c>
      <c r="B54" s="0" t="n">
        <f aca="false">LULU!N54</f>
        <v>-0.0873756495026687</v>
      </c>
      <c r="C54" s="0" t="n">
        <f aca="false">LULU!L54</f>
        <v>0.0433116794848863</v>
      </c>
      <c r="F54" s="0" t="n">
        <f aca="false">TREND(A24:A53,B24:C53,B54:C54,1)</f>
        <v>-0.144047760515455</v>
      </c>
      <c r="G54" s="0" t="n">
        <f aca="false">A54-F54</f>
        <v>0.0156781387111875</v>
      </c>
      <c r="H54" s="0" t="n">
        <f aca="false">G54^2</f>
        <v>0.000245804033447235</v>
      </c>
      <c r="K54" s="0" t="n">
        <f aca="false">TREND(A24:A53,B24:B53,B54,1)</f>
        <v>-0.143703531026344</v>
      </c>
      <c r="L54" s="0" t="n">
        <f aca="false">A54-K54</f>
        <v>0.0153339092220758</v>
      </c>
      <c r="M54" s="0" t="n">
        <f aca="false">L54^2</f>
        <v>0.000235128772030861</v>
      </c>
    </row>
    <row r="55" customFormat="false" ht="12.75" hidden="false" customHeight="false" outlineLevel="0" collapsed="false">
      <c r="A55" s="0" t="n">
        <f aca="false">LULU!K55</f>
        <v>0.0433116794848863</v>
      </c>
      <c r="B55" s="0" t="n">
        <f aca="false">LULU!N55</f>
        <v>-0.0595045249957103</v>
      </c>
      <c r="C55" s="0" t="n">
        <f aca="false">LULU!L55</f>
        <v>0.192397743105826</v>
      </c>
      <c r="F55" s="0" t="n">
        <f aca="false">TREND(A25:A54,B25:C54,B55:C55,1)</f>
        <v>-0.0922495780060493</v>
      </c>
      <c r="G55" s="0" t="n">
        <f aca="false">A55-F55</f>
        <v>0.135561257490936</v>
      </c>
      <c r="H55" s="0" t="n">
        <f aca="false">G55^2</f>
        <v>0.0183768545325237</v>
      </c>
      <c r="K55" s="0" t="n">
        <f aca="false">TREND(A25:A54,B25:B54,B55,1)</f>
        <v>-0.097990624871511</v>
      </c>
      <c r="L55" s="0" t="n">
        <f aca="false">A55-K55</f>
        <v>0.141302304356397</v>
      </c>
      <c r="M55" s="0" t="n">
        <f aca="false">L55^2</f>
        <v>0.0199663412164279</v>
      </c>
    </row>
    <row r="56" customFormat="false" ht="12.75" hidden="false" customHeight="false" outlineLevel="0" collapsed="false">
      <c r="A56" s="0" t="n">
        <f aca="false">LULU!K56</f>
        <v>0.192397743105826</v>
      </c>
      <c r="B56" s="0" t="n">
        <f aca="false">LULU!N56</f>
        <v>-0.0559697532131312</v>
      </c>
      <c r="C56" s="0" t="n">
        <f aca="false">LULU!L56</f>
        <v>-0.132553769417141</v>
      </c>
      <c r="F56" s="0" t="n">
        <f aca="false">TREND(A26:A55,B26:C55,B56:C56,1)</f>
        <v>-0.0708722012455798</v>
      </c>
      <c r="G56" s="0" t="n">
        <f aca="false">A56-F56</f>
        <v>0.263269944351406</v>
      </c>
      <c r="H56" s="0" t="n">
        <f aca="false">G56^2</f>
        <v>0.0693110635987924</v>
      </c>
      <c r="K56" s="0" t="n">
        <f aca="false">TREND(A26:A55,B26:B55,B56,1)</f>
        <v>-0.0687578801211729</v>
      </c>
      <c r="L56" s="0" t="n">
        <f aca="false">A56-K56</f>
        <v>0.261155623226999</v>
      </c>
      <c r="M56" s="0" t="n">
        <f aca="false">L56^2</f>
        <v>0.0682022595430824</v>
      </c>
    </row>
    <row r="57" customFormat="false" ht="12.75" hidden="false" customHeight="false" outlineLevel="0" collapsed="false">
      <c r="A57" s="0" t="n">
        <f aca="false">LULU!K57</f>
        <v>-0.132553769417141</v>
      </c>
      <c r="B57" s="0" t="n">
        <f aca="false">LULU!N57</f>
        <v>-0.0513145122111511</v>
      </c>
      <c r="C57" s="0" t="n">
        <f aca="false">LULU!L57</f>
        <v>0.080726103378951</v>
      </c>
      <c r="F57" s="0" t="n">
        <f aca="false">TREND(A27:A56,B27:C56,B57:C57,1)</f>
        <v>-0.0468761692511287</v>
      </c>
      <c r="G57" s="0" t="n">
        <f aca="false">A57-F57</f>
        <v>-0.085677600166012</v>
      </c>
      <c r="H57" s="0" t="n">
        <f aca="false">G57^2</f>
        <v>0.00734065117020702</v>
      </c>
      <c r="K57" s="0" t="n">
        <f aca="false">TREND(A27:A56,B27:B56,B57,1)</f>
        <v>-0.0412629922825549</v>
      </c>
      <c r="L57" s="0" t="n">
        <f aca="false">A57-K57</f>
        <v>-0.0912907771345858</v>
      </c>
      <c r="M57" s="0" t="n">
        <f aca="false">L57^2</f>
        <v>0.00833400598983661</v>
      </c>
    </row>
    <row r="58" customFormat="false" ht="12.75" hidden="false" customHeight="false" outlineLevel="0" collapsed="false">
      <c r="A58" s="0" t="n">
        <f aca="false">LULU!K58</f>
        <v>0.080726103378951</v>
      </c>
      <c r="B58" s="0" t="n">
        <f aca="false">LULU!N58</f>
        <v>-0.0138385866259803</v>
      </c>
      <c r="C58" s="0" t="n">
        <f aca="false">LULU!L58</f>
        <v>0.104999556525303</v>
      </c>
      <c r="F58" s="0" t="n">
        <f aca="false">TREND(A28:A57,B28:C57,B58:C58,1)</f>
        <v>-0.0168137747614621</v>
      </c>
      <c r="G58" s="0" t="n">
        <f aca="false">A58-F58</f>
        <v>0.0975398781404131</v>
      </c>
      <c r="H58" s="0" t="n">
        <f aca="false">G58^2</f>
        <v>0.00951402782764664</v>
      </c>
      <c r="K58" s="0" t="n">
        <f aca="false">TREND(A28:A57,B28:B57,B58,1)</f>
        <v>-0.00668577182843049</v>
      </c>
      <c r="L58" s="0" t="n">
        <f aca="false">A58-K58</f>
        <v>0.0874118752073815</v>
      </c>
      <c r="M58" s="0" t="n">
        <f aca="false">L58^2</f>
        <v>0.00764083592727083</v>
      </c>
    </row>
    <row r="59" customFormat="false" ht="12.75" hidden="false" customHeight="false" outlineLevel="0" collapsed="false">
      <c r="A59" s="0" t="n">
        <f aca="false">LULU!K59</f>
        <v>0.104999556525303</v>
      </c>
      <c r="B59" s="0" t="n">
        <f aca="false">LULU!N59</f>
        <v>-0.0425798628051733</v>
      </c>
      <c r="C59" s="0" t="n">
        <f aca="false">LULU!L59</f>
        <v>0.0855320326150262</v>
      </c>
      <c r="F59" s="0" t="n">
        <f aca="false">TREND(A29:A58,B29:C58,B59:C59,1)</f>
        <v>-0.037399378649599</v>
      </c>
      <c r="G59" s="0" t="n">
        <f aca="false">A59-F59</f>
        <v>0.142398935174902</v>
      </c>
      <c r="H59" s="0" t="n">
        <f aca="false">G59^2</f>
        <v>0.0202774567389458</v>
      </c>
      <c r="K59" s="0" t="n">
        <f aca="false">TREND(A29:A58,B29:B58,B59,1)</f>
        <v>-0.0323245259901811</v>
      </c>
      <c r="L59" s="0" t="n">
        <f aca="false">A59-K59</f>
        <v>0.137324082515484</v>
      </c>
      <c r="M59" s="0" t="n">
        <f aca="false">L59^2</f>
        <v>0.0188579036387194</v>
      </c>
    </row>
    <row r="61" customFormat="false" ht="12.75" hidden="false" customHeight="false" outlineLevel="0" collapsed="false">
      <c r="D61" s="0" t="s">
        <v>31</v>
      </c>
      <c r="H61" s="0" t="n">
        <f aca="false">AVERAGE(H32:H59)</f>
        <v>0.017006078112553</v>
      </c>
      <c r="M61" s="0" t="n">
        <f aca="false">AVERAGE(M32:M59)</f>
        <v>0.0165657849429826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57" activePane="bottomRight" state="frozen"/>
      <selection pane="topLeft" activeCell="A1" activeCellId="0" sqref="A1"/>
      <selection pane="topRight" activeCell="B1" activeCellId="0" sqref="B1"/>
      <selection pane="bottomLeft" activeCell="A57" activeCellId="0" sqref="A57"/>
      <selection pane="bottomRight" activeCell="M60" activeCellId="0" sqref="M60"/>
    </sheetView>
  </sheetViews>
  <sheetFormatPr defaultRowHeight="12.75"/>
  <cols>
    <col collapsed="false" hidden="false" max="1" min="1" style="0" width="10.375"/>
    <col collapsed="false" hidden="false" max="3" min="2" style="0" width="12.1761363636364"/>
    <col collapsed="false" hidden="false" max="4" min="4" style="0" width="11.125"/>
    <col collapsed="false" hidden="false" max="5" min="5" style="0" width="12.1761363636364"/>
    <col collapsed="false" hidden="false" max="6" min="6" style="0" width="8.86931818181818"/>
    <col collapsed="false" hidden="false" max="7" min="7" style="0" width="11.125"/>
    <col collapsed="false" hidden="false" max="8" min="8" style="0" width="14.1306818181818"/>
    <col collapsed="false" hidden="false" max="9" min="9" style="0" width="19.5454545454545"/>
    <col collapsed="false" hidden="false" max="10" min="10" style="0" width="9.61931818181818"/>
    <col collapsed="false" hidden="false" max="11" min="11" style="0" width="14.1306818181818"/>
    <col collapsed="false" hidden="false" max="12" min="12" style="0" width="16.5340909090909"/>
    <col collapsed="false" hidden="false" max="13" min="13" style="0" width="14.1306818181818"/>
    <col collapsed="false" hidden="false" max="14" min="14" style="0" width="16.3863636363636"/>
    <col collapsed="false" hidden="false" max="15" min="15" style="0" width="17.5284090909091"/>
    <col collapsed="false" hidden="false" max="16" min="16" style="0" width="21.7102272727273"/>
    <col collapsed="false" hidden="false" max="1025" min="17" style="0" width="9.47159090909091"/>
  </cols>
  <sheetData>
    <row r="1" customFormat="false" ht="12.75" hidden="false" customHeight="false" outlineLevel="0" collapsed="false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25</v>
      </c>
      <c r="J1" s="0" t="s">
        <v>42</v>
      </c>
      <c r="K1" s="0" t="s">
        <v>43</v>
      </c>
      <c r="L1" s="0" t="s">
        <v>33</v>
      </c>
      <c r="M1" s="0" t="s">
        <v>24</v>
      </c>
      <c r="N1" s="0" t="s">
        <v>32</v>
      </c>
      <c r="O1" s="0" t="s">
        <v>44</v>
      </c>
      <c r="P1" s="0" t="s">
        <v>45</v>
      </c>
    </row>
    <row r="2" customFormat="false" ht="12.8" hidden="false" customHeight="false" outlineLevel="0" collapsed="false">
      <c r="A2" s="4" t="n">
        <v>42339</v>
      </c>
      <c r="B2" s="0" t="n">
        <v>48.84</v>
      </c>
      <c r="C2" s="0" t="n">
        <v>54.150002</v>
      </c>
      <c r="D2" s="0" t="n">
        <v>44.619999</v>
      </c>
      <c r="E2" s="0" t="n">
        <v>52.470001</v>
      </c>
      <c r="F2" s="0" t="n">
        <v>4056300</v>
      </c>
      <c r="G2" s="0" t="n">
        <v>52.470001</v>
      </c>
      <c r="H2" s="0" t="n">
        <f aca="false">G2/G3-1</f>
        <v>0.0972396695943121</v>
      </c>
      <c r="I2" s="0" t="n">
        <f aca="false">H3</f>
        <v>-0.0274557261523581</v>
      </c>
      <c r="J2" s="5" t="n">
        <f aca="false">VLOOKUP(A2,rf!$A$12:$B$71,2,0)/100</f>
        <v>0.0261</v>
      </c>
      <c r="K2" s="0" t="n">
        <f aca="false">H2-J2</f>
        <v>0.0711396695943121</v>
      </c>
      <c r="L2" s="5" t="n">
        <f aca="false">K3</f>
        <v>-0.0543557261523581</v>
      </c>
      <c r="M2" s="0" t="n">
        <f aca="false">SPY!H2</f>
        <v>-0.0172824803899049</v>
      </c>
      <c r="N2" s="0" t="n">
        <f aca="false">M2-J2</f>
        <v>-0.0433824803899049</v>
      </c>
      <c r="O2" s="0" t="n">
        <f aca="false">M3</f>
        <v>0.00365508875891685</v>
      </c>
      <c r="P2" s="0" t="n">
        <f aca="false">N3</f>
        <v>-0.0232449112410832</v>
      </c>
    </row>
    <row r="3" customFormat="false" ht="12.8" hidden="false" customHeight="false" outlineLevel="0" collapsed="false">
      <c r="A3" s="4" t="n">
        <v>42309</v>
      </c>
      <c r="B3" s="0" t="n">
        <v>49.349998</v>
      </c>
      <c r="C3" s="0" t="n">
        <v>53.720001</v>
      </c>
      <c r="D3" s="0" t="n">
        <v>43.139999</v>
      </c>
      <c r="E3" s="0" t="n">
        <v>47.82</v>
      </c>
      <c r="F3" s="0" t="n">
        <v>3794900</v>
      </c>
      <c r="G3" s="0" t="n">
        <v>47.82</v>
      </c>
      <c r="H3" s="0" t="n">
        <f aca="false">G3/G4-1</f>
        <v>-0.0274557261523581</v>
      </c>
      <c r="I3" s="0" t="n">
        <f aca="false">H4</f>
        <v>-0.0292202160228937</v>
      </c>
      <c r="J3" s="5" t="n">
        <f aca="false">VLOOKUP(A3,rf!$A$12:$B$71,2,0)/100</f>
        <v>0.0269</v>
      </c>
      <c r="K3" s="0" t="n">
        <f aca="false">H3-J3</f>
        <v>-0.0543557261523581</v>
      </c>
      <c r="L3" s="5" t="n">
        <f aca="false">K4</f>
        <v>-0.0542202160228937</v>
      </c>
      <c r="M3" s="0" t="n">
        <f aca="false">SPY!H3</f>
        <v>0.00365508875891685</v>
      </c>
      <c r="N3" s="0" t="n">
        <f aca="false">M3-J3</f>
        <v>-0.0232449112410832</v>
      </c>
      <c r="O3" s="0" t="n">
        <f aca="false">M4</f>
        <v>0.0850597291059909</v>
      </c>
      <c r="P3" s="0" t="n">
        <f aca="false">N4</f>
        <v>0.0600597291059909</v>
      </c>
    </row>
    <row r="4" customFormat="false" ht="12.8" hidden="false" customHeight="false" outlineLevel="0" collapsed="false">
      <c r="A4" s="4" t="n">
        <v>42278</v>
      </c>
      <c r="B4" s="0" t="n">
        <v>50.34</v>
      </c>
      <c r="C4" s="0" t="n">
        <v>54.93</v>
      </c>
      <c r="D4" s="0" t="n">
        <v>47.389999</v>
      </c>
      <c r="E4" s="0" t="n">
        <v>49.169998</v>
      </c>
      <c r="F4" s="0" t="n">
        <v>3114800</v>
      </c>
      <c r="G4" s="0" t="n">
        <v>49.169998</v>
      </c>
      <c r="H4" s="0" t="n">
        <f aca="false">G4/G5-1</f>
        <v>-0.0292202160228937</v>
      </c>
      <c r="I4" s="0" t="n">
        <f aca="false">H5</f>
        <v>-0.20871738138674</v>
      </c>
      <c r="J4" s="5" t="n">
        <f aca="false">VLOOKUP(A4,rf!$A$12:$B$71,2,0)/100</f>
        <v>0.025</v>
      </c>
      <c r="K4" s="0" t="n">
        <f aca="false">H4-J4</f>
        <v>-0.0542202160228937</v>
      </c>
      <c r="L4" s="5" t="n">
        <f aca="false">K5</f>
        <v>-0.23491738138674</v>
      </c>
      <c r="M4" s="0" t="n">
        <f aca="false">SPY!H4</f>
        <v>0.0850597291059909</v>
      </c>
      <c r="N4" s="0" t="n">
        <f aca="false">M4-J4</f>
        <v>0.0600597291059909</v>
      </c>
      <c r="O4" s="0" t="n">
        <f aca="false">M5</f>
        <v>-0.0255159863763498</v>
      </c>
      <c r="P4" s="0" t="n">
        <f aca="false">N5</f>
        <v>-0.0517159863763498</v>
      </c>
    </row>
    <row r="5" customFormat="false" ht="12.8" hidden="false" customHeight="false" outlineLevel="0" collapsed="false">
      <c r="A5" s="4" t="n">
        <v>42248</v>
      </c>
      <c r="B5" s="0" t="n">
        <v>62.82</v>
      </c>
      <c r="C5" s="0" t="n">
        <v>66.989998</v>
      </c>
      <c r="D5" s="0" t="n">
        <v>49.450001</v>
      </c>
      <c r="E5" s="0" t="n">
        <v>50.650002</v>
      </c>
      <c r="F5" s="0" t="n">
        <v>5420500</v>
      </c>
      <c r="G5" s="0" t="n">
        <v>50.650002</v>
      </c>
      <c r="H5" s="0" t="n">
        <f aca="false">G5/G6-1</f>
        <v>-0.20871738138674</v>
      </c>
      <c r="I5" s="0" t="n">
        <f aca="false">H6</f>
        <v>0.018294638589013</v>
      </c>
      <c r="J5" s="5" t="n">
        <f aca="false">VLOOKUP(A5,rf!$A$12:$B$71,2,0)/100</f>
        <v>0.0262</v>
      </c>
      <c r="K5" s="0" t="n">
        <f aca="false">H5-J5</f>
        <v>-0.23491738138674</v>
      </c>
      <c r="L5" s="5" t="n">
        <f aca="false">K6</f>
        <v>-0.00720536141098696</v>
      </c>
      <c r="M5" s="0" t="n">
        <f aca="false">SPY!H5</f>
        <v>-0.0255159863763498</v>
      </c>
      <c r="N5" s="0" t="n">
        <f aca="false">M5-J5</f>
        <v>-0.0517159863763498</v>
      </c>
      <c r="O5" s="0" t="n">
        <f aca="false">M6</f>
        <v>-0.060950136833832</v>
      </c>
      <c r="P5" s="0" t="n">
        <f aca="false">N6</f>
        <v>-0.086450136833832</v>
      </c>
    </row>
    <row r="6" customFormat="false" ht="12.8" hidden="false" customHeight="false" outlineLevel="0" collapsed="false">
      <c r="A6" s="4" t="n">
        <v>42217</v>
      </c>
      <c r="B6" s="0" t="n">
        <v>62.779999</v>
      </c>
      <c r="C6" s="0" t="n">
        <v>66.980003</v>
      </c>
      <c r="D6" s="0" t="n">
        <v>55.16</v>
      </c>
      <c r="E6" s="0" t="n">
        <v>64.010002</v>
      </c>
      <c r="F6" s="0" t="n">
        <v>1917300</v>
      </c>
      <c r="G6" s="0" t="n">
        <v>64.010002</v>
      </c>
      <c r="H6" s="0" t="n">
        <f aca="false">G6/G7-1</f>
        <v>0.018294638589013</v>
      </c>
      <c r="I6" s="0" t="n">
        <f aca="false">H7</f>
        <v>-0.0373660319739956</v>
      </c>
      <c r="J6" s="5" t="n">
        <f aca="false">VLOOKUP(A6,rf!$A$12:$B$71,2,0)/100</f>
        <v>0.0255</v>
      </c>
      <c r="K6" s="0" t="n">
        <f aca="false">H6-J6</f>
        <v>-0.00720536141098696</v>
      </c>
      <c r="L6" s="5" t="n">
        <f aca="false">K7</f>
        <v>-0.0650660319739956</v>
      </c>
      <c r="M6" s="0" t="n">
        <f aca="false">SPY!H6</f>
        <v>-0.060950136833832</v>
      </c>
      <c r="N6" s="0" t="n">
        <f aca="false">M6-J6</f>
        <v>-0.086450136833832</v>
      </c>
      <c r="O6" s="0" t="n">
        <f aca="false">M7</f>
        <v>0.0225892530145335</v>
      </c>
      <c r="P6" s="0" t="n">
        <f aca="false">N7</f>
        <v>-0.00511074698546649</v>
      </c>
    </row>
    <row r="7" customFormat="false" ht="12.8" hidden="false" customHeight="false" outlineLevel="0" collapsed="false">
      <c r="A7" s="4" t="n">
        <v>42186</v>
      </c>
      <c r="B7" s="0" t="n">
        <v>65.690002</v>
      </c>
      <c r="C7" s="0" t="n">
        <v>65.989998</v>
      </c>
      <c r="D7" s="0" t="n">
        <v>59.860001</v>
      </c>
      <c r="E7" s="0" t="n">
        <v>62.860001</v>
      </c>
      <c r="F7" s="0" t="n">
        <v>1683400</v>
      </c>
      <c r="G7" s="0" t="n">
        <v>62.860001</v>
      </c>
      <c r="H7" s="0" t="n">
        <f aca="false">G7/G8-1</f>
        <v>-0.0373660319739956</v>
      </c>
      <c r="I7" s="0" t="n">
        <f aca="false">H8</f>
        <v>0.0921559108186001</v>
      </c>
      <c r="J7" s="5" t="n">
        <f aca="false">VLOOKUP(A7,rf!$A$12:$B$71,2,0)/100</f>
        <v>0.0277</v>
      </c>
      <c r="K7" s="0" t="n">
        <f aca="false">H7-J7</f>
        <v>-0.0650660319739956</v>
      </c>
      <c r="L7" s="5" t="n">
        <f aca="false">K8</f>
        <v>0.0636559108186001</v>
      </c>
      <c r="M7" s="0" t="n">
        <f aca="false">SPY!H7</f>
        <v>0.0225892530145335</v>
      </c>
      <c r="N7" s="0" t="n">
        <f aca="false">M7-J7</f>
        <v>-0.00511074698546649</v>
      </c>
      <c r="O7" s="0" t="n">
        <f aca="false">M8</f>
        <v>-0.0203120573751524</v>
      </c>
      <c r="P7" s="0" t="n">
        <f aca="false">N8</f>
        <v>-0.0488120573751524</v>
      </c>
    </row>
    <row r="8" customFormat="false" ht="12.8" hidden="false" customHeight="false" outlineLevel="0" collapsed="false">
      <c r="A8" s="4" t="n">
        <v>42156</v>
      </c>
      <c r="B8" s="0" t="n">
        <v>60.290001</v>
      </c>
      <c r="C8" s="0" t="n">
        <v>68.879997</v>
      </c>
      <c r="D8" s="0" t="n">
        <v>58.25</v>
      </c>
      <c r="E8" s="0" t="n">
        <v>65.300003</v>
      </c>
      <c r="F8" s="0" t="n">
        <v>3661700</v>
      </c>
      <c r="G8" s="0" t="n">
        <v>65.300003</v>
      </c>
      <c r="H8" s="0" t="n">
        <f aca="false">G8/G9-1</f>
        <v>0.0921559108186001</v>
      </c>
      <c r="I8" s="0" t="n">
        <f aca="false">H9</f>
        <v>-0.0604965125785122</v>
      </c>
      <c r="J8" s="5" t="n">
        <f aca="false">VLOOKUP(A8,rf!$A$12:$B$71,2,0)/100</f>
        <v>0.0285</v>
      </c>
      <c r="K8" s="0" t="n">
        <f aca="false">H8-J8</f>
        <v>0.0636559108186001</v>
      </c>
      <c r="L8" s="5" t="n">
        <f aca="false">K9</f>
        <v>-0.0873965125785122</v>
      </c>
      <c r="M8" s="0" t="n">
        <f aca="false">SPY!H8</f>
        <v>-0.0203120573751524</v>
      </c>
      <c r="N8" s="0" t="n">
        <f aca="false">M8-J8</f>
        <v>-0.0488120573751524</v>
      </c>
      <c r="O8" s="0" t="n">
        <f aca="false">M9</f>
        <v>0.0128561140382462</v>
      </c>
      <c r="P8" s="0" t="n">
        <f aca="false">N9</f>
        <v>-0.0140438859617538</v>
      </c>
    </row>
    <row r="9" customFormat="false" ht="12.8" hidden="false" customHeight="false" outlineLevel="0" collapsed="false">
      <c r="A9" s="4" t="n">
        <v>42125</v>
      </c>
      <c r="B9" s="0" t="n">
        <v>63.900002</v>
      </c>
      <c r="C9" s="0" t="n">
        <v>66.279999</v>
      </c>
      <c r="D9" s="0" t="n">
        <v>59.299999</v>
      </c>
      <c r="E9" s="0" t="n">
        <v>59.790001</v>
      </c>
      <c r="F9" s="0" t="n">
        <v>1880200</v>
      </c>
      <c r="G9" s="0" t="n">
        <v>59.790001</v>
      </c>
      <c r="H9" s="0" t="n">
        <f aca="false">G9/G10-1</f>
        <v>-0.0604965125785122</v>
      </c>
      <c r="I9" s="0" t="n">
        <f aca="false">H10</f>
        <v>-0.00593561414881039</v>
      </c>
      <c r="J9" s="5" t="n">
        <f aca="false">VLOOKUP(A9,rf!$A$12:$B$71,2,0)/100</f>
        <v>0.0269</v>
      </c>
      <c r="K9" s="0" t="n">
        <f aca="false">H9-J9</f>
        <v>-0.0873965125785122</v>
      </c>
      <c r="L9" s="5" t="n">
        <f aca="false">K10</f>
        <v>-0.0292356141488104</v>
      </c>
      <c r="M9" s="0" t="n">
        <f aca="false">SPY!H9</f>
        <v>0.0128561140382462</v>
      </c>
      <c r="N9" s="0" t="n">
        <f aca="false">M9-J9</f>
        <v>-0.0140438859617538</v>
      </c>
      <c r="O9" s="0" t="n">
        <f aca="false">M10</f>
        <v>0.00983396192127017</v>
      </c>
      <c r="P9" s="0" t="n">
        <f aca="false">N10</f>
        <v>-0.0134660380787298</v>
      </c>
    </row>
    <row r="10" customFormat="false" ht="12.8" hidden="false" customHeight="false" outlineLevel="0" collapsed="false">
      <c r="A10" s="4" t="n">
        <v>42095</v>
      </c>
      <c r="B10" s="0" t="n">
        <v>64.300003</v>
      </c>
      <c r="C10" s="0" t="n">
        <v>70</v>
      </c>
      <c r="D10" s="0" t="n">
        <v>62.619999</v>
      </c>
      <c r="E10" s="0" t="n">
        <v>63.639999</v>
      </c>
      <c r="F10" s="0" t="n">
        <v>1692000</v>
      </c>
      <c r="G10" s="0" t="n">
        <v>63.639999</v>
      </c>
      <c r="H10" s="0" t="n">
        <f aca="false">G10/G11-1</f>
        <v>-0.00593561414881039</v>
      </c>
      <c r="I10" s="0" t="n">
        <f aca="false">H11</f>
        <v>-0.0645821868912277</v>
      </c>
      <c r="J10" s="5" t="n">
        <f aca="false">VLOOKUP(A10,rf!$A$12:$B$71,2,0)/100</f>
        <v>0.0233</v>
      </c>
      <c r="K10" s="0" t="n">
        <f aca="false">H10-J10</f>
        <v>-0.0292356141488104</v>
      </c>
      <c r="L10" s="5" t="n">
        <f aca="false">K11</f>
        <v>-0.0886821868912278</v>
      </c>
      <c r="M10" s="0" t="n">
        <f aca="false">SPY!H10</f>
        <v>0.00983396192127017</v>
      </c>
      <c r="N10" s="0" t="n">
        <f aca="false">M10-J10</f>
        <v>-0.0134660380787298</v>
      </c>
      <c r="O10" s="0" t="n">
        <f aca="false">M11</f>
        <v>-0.0157057389887431</v>
      </c>
      <c r="P10" s="0" t="n">
        <f aca="false">N11</f>
        <v>-0.0398057389887431</v>
      </c>
    </row>
    <row r="11" customFormat="false" ht="12.8" hidden="false" customHeight="false" outlineLevel="0" collapsed="false">
      <c r="A11" s="4" t="n">
        <v>42064</v>
      </c>
      <c r="B11" s="0" t="n">
        <v>68.589996</v>
      </c>
      <c r="C11" s="0" t="n">
        <v>68.989998</v>
      </c>
      <c r="D11" s="0" t="n">
        <v>60.549999</v>
      </c>
      <c r="E11" s="0" t="n">
        <v>64.019997</v>
      </c>
      <c r="F11" s="0" t="n">
        <v>2535800</v>
      </c>
      <c r="G11" s="0" t="n">
        <v>64.019997</v>
      </c>
      <c r="H11" s="0" t="n">
        <f aca="false">G11/G12-1</f>
        <v>-0.0645821868912277</v>
      </c>
      <c r="I11" s="0" t="n">
        <f aca="false">H12</f>
        <v>0.0332126217757436</v>
      </c>
      <c r="J11" s="5" t="n">
        <f aca="false">VLOOKUP(A11,rf!$A$12:$B$71,2,0)/100</f>
        <v>0.0241</v>
      </c>
      <c r="K11" s="0" t="n">
        <f aca="false">H11-J11</f>
        <v>-0.0886821868912278</v>
      </c>
      <c r="L11" s="5" t="n">
        <f aca="false">K12</f>
        <v>0.00981262177574358</v>
      </c>
      <c r="M11" s="0" t="n">
        <f aca="false">SPY!H11</f>
        <v>-0.0157057389887431</v>
      </c>
      <c r="N11" s="0" t="n">
        <f aca="false">M11-J11</f>
        <v>-0.0398057389887431</v>
      </c>
      <c r="O11" s="0" t="n">
        <f aca="false">M12</f>
        <v>0.0562045799166175</v>
      </c>
      <c r="P11" s="0" t="n">
        <f aca="false">N12</f>
        <v>0.0328045799166175</v>
      </c>
    </row>
    <row r="12" customFormat="false" ht="12.8" hidden="false" customHeight="false" outlineLevel="0" collapsed="false">
      <c r="A12" s="4" t="n">
        <v>42036</v>
      </c>
      <c r="B12" s="0" t="n">
        <v>66.239998</v>
      </c>
      <c r="C12" s="0" t="n">
        <v>68.690002</v>
      </c>
      <c r="D12" s="0" t="n">
        <v>64.040001</v>
      </c>
      <c r="E12" s="0" t="n">
        <v>68.440002</v>
      </c>
      <c r="F12" s="0" t="n">
        <v>1500700</v>
      </c>
      <c r="G12" s="0" t="n">
        <v>68.440002</v>
      </c>
      <c r="H12" s="0" t="n">
        <f aca="false">G12/G13-1</f>
        <v>0.0332126217757436</v>
      </c>
      <c r="I12" s="0" t="n">
        <f aca="false">H13</f>
        <v>0.187309496552976</v>
      </c>
      <c r="J12" s="5" t="n">
        <f aca="false">VLOOKUP(A12,rf!$A$12:$B$71,2,0)/100</f>
        <v>0.0234</v>
      </c>
      <c r="K12" s="0" t="n">
        <f aca="false">H12-J12</f>
        <v>0.00981262177574358</v>
      </c>
      <c r="L12" s="5" t="n">
        <f aca="false">K13</f>
        <v>0.165309496552976</v>
      </c>
      <c r="M12" s="0" t="n">
        <f aca="false">SPY!H12</f>
        <v>0.0562045799166175</v>
      </c>
      <c r="N12" s="0" t="n">
        <f aca="false">M12-J12</f>
        <v>0.0328045799166175</v>
      </c>
      <c r="O12" s="0" t="n">
        <f aca="false">M13</f>
        <v>-0.0296292188884151</v>
      </c>
      <c r="P12" s="0" t="n">
        <f aca="false">N13</f>
        <v>-0.0516292188884151</v>
      </c>
    </row>
    <row r="13" customFormat="false" ht="12.8" hidden="false" customHeight="false" outlineLevel="0" collapsed="false">
      <c r="A13" s="4" t="n">
        <v>42005</v>
      </c>
      <c r="B13" s="0" t="n">
        <v>56.009998</v>
      </c>
      <c r="C13" s="0" t="n">
        <v>67.709999</v>
      </c>
      <c r="D13" s="0" t="n">
        <v>54.419998</v>
      </c>
      <c r="E13" s="0" t="n">
        <v>66.239998</v>
      </c>
      <c r="F13" s="0" t="n">
        <v>3294300</v>
      </c>
      <c r="G13" s="0" t="n">
        <v>66.239998</v>
      </c>
      <c r="H13" s="0" t="n">
        <f aca="false">G13/G14-1</f>
        <v>0.187309496552976</v>
      </c>
      <c r="I13" s="0" t="n">
        <f aca="false">H14</f>
        <v>0.157709113046464</v>
      </c>
      <c r="J13" s="5" t="n">
        <f aca="false">VLOOKUP(A13,rf!$A$12:$B$71,2,0)/100</f>
        <v>0.022</v>
      </c>
      <c r="K13" s="0" t="n">
        <f aca="false">H13-J13</f>
        <v>0.165309496552976</v>
      </c>
      <c r="L13" s="5" t="n">
        <f aca="false">K14</f>
        <v>0.132209113046464</v>
      </c>
      <c r="M13" s="0" t="n">
        <f aca="false">SPY!H13</f>
        <v>-0.0296292188884151</v>
      </c>
      <c r="N13" s="0" t="n">
        <f aca="false">M13-J13</f>
        <v>-0.0516292188884151</v>
      </c>
      <c r="O13" s="0" t="n">
        <f aca="false">M14</f>
        <v>-0.00253660100909647</v>
      </c>
      <c r="P13" s="0" t="n">
        <f aca="false">N14</f>
        <v>-0.0280366010090965</v>
      </c>
    </row>
    <row r="14" customFormat="false" ht="12.8" hidden="false" customHeight="false" outlineLevel="0" collapsed="false">
      <c r="A14" s="4" t="n">
        <v>41974</v>
      </c>
      <c r="B14" s="0" t="n">
        <v>48.189999</v>
      </c>
      <c r="C14" s="0" t="n">
        <v>56.93</v>
      </c>
      <c r="D14" s="0" t="n">
        <v>44.360001</v>
      </c>
      <c r="E14" s="0" t="n">
        <v>55.790001</v>
      </c>
      <c r="F14" s="0" t="n">
        <v>3823200</v>
      </c>
      <c r="G14" s="0" t="n">
        <v>55.790001</v>
      </c>
      <c r="H14" s="0" t="n">
        <f aca="false">G14/G15-1</f>
        <v>0.157709113046464</v>
      </c>
      <c r="I14" s="0" t="n">
        <f aca="false">H15</f>
        <v>0.157022729554731</v>
      </c>
      <c r="J14" s="5" t="n">
        <f aca="false">VLOOKUP(A14,rf!$A$12:$B$71,2,0)/100</f>
        <v>0.0255</v>
      </c>
      <c r="K14" s="0" t="n">
        <f aca="false">H14-J14</f>
        <v>0.132209113046464</v>
      </c>
      <c r="L14" s="5" t="n">
        <f aca="false">K15</f>
        <v>0.129422729554731</v>
      </c>
      <c r="M14" s="0" t="n">
        <f aca="false">SPY!H14</f>
        <v>-0.00253660100909647</v>
      </c>
      <c r="N14" s="0" t="n">
        <f aca="false">M14-J14</f>
        <v>-0.0280366010090965</v>
      </c>
      <c r="O14" s="0" t="n">
        <f aca="false">M15</f>
        <v>0.0274718964249432</v>
      </c>
      <c r="P14" s="0" t="n">
        <f aca="false">N15</f>
        <v>-0.000128103575056812</v>
      </c>
    </row>
    <row r="15" customFormat="false" ht="12.8" hidden="false" customHeight="false" outlineLevel="0" collapsed="false">
      <c r="A15" s="4" t="n">
        <v>41944</v>
      </c>
      <c r="B15" s="0" t="n">
        <v>41.77</v>
      </c>
      <c r="C15" s="0" t="n">
        <v>49.34</v>
      </c>
      <c r="D15" s="0" t="n">
        <v>40.869999</v>
      </c>
      <c r="E15" s="0" t="n">
        <v>48.189999</v>
      </c>
      <c r="F15" s="0" t="n">
        <v>2293400</v>
      </c>
      <c r="G15" s="0" t="n">
        <v>48.189999</v>
      </c>
      <c r="H15" s="0" t="n">
        <f aca="false">G15/G16-1</f>
        <v>0.157022729554731</v>
      </c>
      <c r="I15" s="0" t="n">
        <f aca="false">H16</f>
        <v>-0.0085692934334346</v>
      </c>
      <c r="J15" s="5" t="n">
        <f aca="false">VLOOKUP(A15,rf!$A$12:$B$71,2,0)/100</f>
        <v>0.0276</v>
      </c>
      <c r="K15" s="0" t="n">
        <f aca="false">H15-J15</f>
        <v>0.129422729554731</v>
      </c>
      <c r="L15" s="5" t="n">
        <f aca="false">K16</f>
        <v>-0.0362692934334346</v>
      </c>
      <c r="M15" s="0" t="n">
        <f aca="false">SPY!H15</f>
        <v>0.0274718964249432</v>
      </c>
      <c r="N15" s="0" t="n">
        <f aca="false">M15-J15</f>
        <v>-0.000128103575056812</v>
      </c>
      <c r="O15" s="0" t="n">
        <f aca="false">M16</f>
        <v>0.0235508985090389</v>
      </c>
      <c r="P15" s="0" t="n">
        <f aca="false">N16</f>
        <v>-0.00414910149096109</v>
      </c>
    </row>
    <row r="16" customFormat="false" ht="12.8" hidden="false" customHeight="false" outlineLevel="0" collapsed="false">
      <c r="A16" s="4" t="n">
        <v>41913</v>
      </c>
      <c r="B16" s="0" t="n">
        <v>41.82</v>
      </c>
      <c r="C16" s="0" t="n">
        <v>43</v>
      </c>
      <c r="D16" s="0" t="n">
        <v>37.860001</v>
      </c>
      <c r="E16" s="0" t="n">
        <v>41.650002</v>
      </c>
      <c r="F16" s="0" t="n">
        <v>1936300</v>
      </c>
      <c r="G16" s="0" t="n">
        <v>41.650002</v>
      </c>
      <c r="H16" s="0" t="n">
        <f aca="false">G16/G17-1</f>
        <v>-0.0085692934334346</v>
      </c>
      <c r="I16" s="0" t="n">
        <f aca="false">H17</f>
        <v>0.0520911094415228</v>
      </c>
      <c r="J16" s="5" t="n">
        <f aca="false">VLOOKUP(A16,rf!$A$12:$B$71,2,0)/100</f>
        <v>0.0277</v>
      </c>
      <c r="K16" s="0" t="n">
        <f aca="false">H16-J16</f>
        <v>-0.0362692934334346</v>
      </c>
      <c r="L16" s="5" t="n">
        <f aca="false">K17</f>
        <v>0.0219911094415228</v>
      </c>
      <c r="M16" s="0" t="n">
        <f aca="false">SPY!H16</f>
        <v>0.0235508985090389</v>
      </c>
      <c r="N16" s="0" t="n">
        <f aca="false">M16-J16</f>
        <v>-0.00414910149096109</v>
      </c>
      <c r="O16" s="0" t="n">
        <f aca="false">M17</f>
        <v>-0.0137962112691935</v>
      </c>
      <c r="P16" s="0" t="n">
        <f aca="false">N17</f>
        <v>-0.0438962112691935</v>
      </c>
    </row>
    <row r="17" customFormat="false" ht="12.8" hidden="false" customHeight="false" outlineLevel="0" collapsed="false">
      <c r="A17" s="4" t="n">
        <v>41883</v>
      </c>
      <c r="B17" s="0" t="n">
        <v>40.07</v>
      </c>
      <c r="C17" s="0" t="n">
        <v>45.5</v>
      </c>
      <c r="D17" s="0" t="n">
        <v>37.810001</v>
      </c>
      <c r="E17" s="0" t="n">
        <v>42.009998</v>
      </c>
      <c r="F17" s="0" t="n">
        <v>4149100</v>
      </c>
      <c r="G17" s="0" t="n">
        <v>42.009998</v>
      </c>
      <c r="H17" s="0" t="n">
        <f aca="false">G17/G18-1</f>
        <v>0.0520911094415228</v>
      </c>
      <c r="I17" s="0" t="n">
        <f aca="false">H18</f>
        <v>0.0379516236560533</v>
      </c>
      <c r="J17" s="5" t="n">
        <f aca="false">VLOOKUP(A17,rf!$A$12:$B$71,2,0)/100</f>
        <v>0.0301</v>
      </c>
      <c r="K17" s="0" t="n">
        <f aca="false">H17-J17</f>
        <v>0.0219911094415228</v>
      </c>
      <c r="L17" s="5" t="n">
        <f aca="false">K18</f>
        <v>0.00855162365605331</v>
      </c>
      <c r="M17" s="0" t="n">
        <f aca="false">SPY!H17</f>
        <v>-0.0137962112691935</v>
      </c>
      <c r="N17" s="0" t="n">
        <f aca="false">M17-J17</f>
        <v>-0.0438962112691935</v>
      </c>
      <c r="O17" s="0" t="n">
        <f aca="false">M18</f>
        <v>0.0394634720232723</v>
      </c>
      <c r="P17" s="0" t="n">
        <f aca="false">N18</f>
        <v>0.0100634720232723</v>
      </c>
    </row>
    <row r="18" customFormat="false" ht="12.8" hidden="false" customHeight="false" outlineLevel="0" collapsed="false">
      <c r="A18" s="4" t="n">
        <v>41852</v>
      </c>
      <c r="B18" s="0" t="n">
        <v>38.68</v>
      </c>
      <c r="C18" s="0" t="n">
        <v>42.139999</v>
      </c>
      <c r="D18" s="0" t="n">
        <v>37.889999</v>
      </c>
      <c r="E18" s="0" t="n">
        <v>39.93</v>
      </c>
      <c r="F18" s="0" t="n">
        <v>2385900</v>
      </c>
      <c r="G18" s="0" t="n">
        <v>39.93</v>
      </c>
      <c r="H18" s="0" t="n">
        <f aca="false">G18/G19-1</f>
        <v>0.0379516236560533</v>
      </c>
      <c r="I18" s="0" t="n">
        <f aca="false">H19</f>
        <v>-0.049654125494071</v>
      </c>
      <c r="J18" s="5" t="n">
        <f aca="false">VLOOKUP(A18,rf!$A$12:$B$71,2,0)/100</f>
        <v>0.0294</v>
      </c>
      <c r="K18" s="0" t="n">
        <f aca="false">H18-J18</f>
        <v>0.00855162365605331</v>
      </c>
      <c r="L18" s="5" t="n">
        <f aca="false">K19</f>
        <v>-0.080354125494071</v>
      </c>
      <c r="M18" s="0" t="n">
        <f aca="false">SPY!H18</f>
        <v>0.0394634720232723</v>
      </c>
      <c r="N18" s="0" t="n">
        <f aca="false">M18-J18</f>
        <v>0.0100634720232723</v>
      </c>
      <c r="O18" s="0" t="n">
        <f aca="false">M19</f>
        <v>-0.0134376186030382</v>
      </c>
      <c r="P18" s="0" t="n">
        <f aca="false">N19</f>
        <v>-0.0441376186030382</v>
      </c>
    </row>
    <row r="19" customFormat="false" ht="12.8" hidden="false" customHeight="false" outlineLevel="0" collapsed="false">
      <c r="A19" s="4" t="n">
        <v>41821</v>
      </c>
      <c r="B19" s="0" t="n">
        <v>40.380001</v>
      </c>
      <c r="C19" s="0" t="n">
        <v>43.709999</v>
      </c>
      <c r="D19" s="0" t="n">
        <v>37.259998</v>
      </c>
      <c r="E19" s="0" t="n">
        <v>38.470001</v>
      </c>
      <c r="F19" s="0" t="n">
        <v>2370900</v>
      </c>
      <c r="G19" s="0" t="n">
        <v>38.470001</v>
      </c>
      <c r="H19" s="0" t="n">
        <f aca="false">G19/G20-1</f>
        <v>-0.049654125494071</v>
      </c>
      <c r="I19" s="0" t="n">
        <f aca="false">H20</f>
        <v>-0.0929868005156442</v>
      </c>
      <c r="J19" s="5" t="n">
        <f aca="false">VLOOKUP(A19,rf!$A$12:$B$71,2,0)/100</f>
        <v>0.0307</v>
      </c>
      <c r="K19" s="0" t="n">
        <f aca="false">H19-J19</f>
        <v>-0.080354125494071</v>
      </c>
      <c r="L19" s="5" t="n">
        <f aca="false">K20</f>
        <v>-0.124486800515644</v>
      </c>
      <c r="M19" s="0" t="n">
        <f aca="false">SPY!H19</f>
        <v>-0.0134376186030382</v>
      </c>
      <c r="N19" s="0" t="n">
        <f aca="false">M19-J19</f>
        <v>-0.0441376186030382</v>
      </c>
      <c r="O19" s="0" t="n">
        <f aca="false">M20</f>
        <v>0.020644963134852</v>
      </c>
      <c r="P19" s="0" t="n">
        <f aca="false">N20</f>
        <v>-0.010855036865148</v>
      </c>
    </row>
    <row r="20" customFormat="false" ht="12.8" hidden="false" customHeight="false" outlineLevel="0" collapsed="false">
      <c r="A20" s="4" t="n">
        <v>41791</v>
      </c>
      <c r="B20" s="0" t="n">
        <v>44.599998</v>
      </c>
      <c r="C20" s="0" t="n">
        <v>46.290001</v>
      </c>
      <c r="D20" s="0" t="n">
        <v>36.259998</v>
      </c>
      <c r="E20" s="0" t="n">
        <v>40.48</v>
      </c>
      <c r="F20" s="0" t="n">
        <v>5835100</v>
      </c>
      <c r="G20" s="0" t="n">
        <v>40.48</v>
      </c>
      <c r="H20" s="0" t="n">
        <f aca="false">G20/G21-1</f>
        <v>-0.0929868005156442</v>
      </c>
      <c r="I20" s="0" t="n">
        <f aca="false">H21</f>
        <v>-0.0283039190071849</v>
      </c>
      <c r="J20" s="5" t="n">
        <f aca="false">VLOOKUP(A20,rf!$A$12:$B$71,2,0)/100</f>
        <v>0.0315</v>
      </c>
      <c r="K20" s="0" t="n">
        <f aca="false">H20-J20</f>
        <v>-0.124486800515644</v>
      </c>
      <c r="L20" s="5" t="n">
        <f aca="false">K21</f>
        <v>-0.0595039190071849</v>
      </c>
      <c r="M20" s="0" t="n">
        <f aca="false">SPY!H20</f>
        <v>0.020644963134852</v>
      </c>
      <c r="N20" s="0" t="n">
        <f aca="false">M20-J20</f>
        <v>-0.010855036865148</v>
      </c>
      <c r="O20" s="0" t="n">
        <f aca="false">M21</f>
        <v>0.0232063765087349</v>
      </c>
      <c r="P20" s="0" t="n">
        <f aca="false">N21</f>
        <v>-0.00799362349126509</v>
      </c>
    </row>
    <row r="21" customFormat="false" ht="12.8" hidden="false" customHeight="false" outlineLevel="0" collapsed="false">
      <c r="A21" s="4" t="n">
        <v>41760</v>
      </c>
      <c r="B21" s="0" t="n">
        <v>45.720001</v>
      </c>
      <c r="C21" s="0" t="n">
        <v>46.779999</v>
      </c>
      <c r="D21" s="0" t="n">
        <v>42.279999</v>
      </c>
      <c r="E21" s="0" t="n">
        <v>44.630001</v>
      </c>
      <c r="F21" s="0" t="n">
        <v>1946600</v>
      </c>
      <c r="G21" s="0" t="n">
        <v>44.630001</v>
      </c>
      <c r="H21" s="0" t="n">
        <f aca="false">G21/G22-1</f>
        <v>-0.0283039190071849</v>
      </c>
      <c r="I21" s="0" t="n">
        <f aca="false">H22</f>
        <v>-0.126640045636053</v>
      </c>
      <c r="J21" s="5" t="n">
        <f aca="false">VLOOKUP(A21,rf!$A$12:$B$71,2,0)/100</f>
        <v>0.0312</v>
      </c>
      <c r="K21" s="0" t="n">
        <f aca="false">H21-J21</f>
        <v>-0.0595039190071849</v>
      </c>
      <c r="L21" s="5" t="n">
        <f aca="false">K22</f>
        <v>-0.159340045636053</v>
      </c>
      <c r="M21" s="0" t="n">
        <f aca="false">SPY!H21</f>
        <v>0.0232063765087349</v>
      </c>
      <c r="N21" s="0" t="n">
        <f aca="false">M21-J21</f>
        <v>-0.00799362349126509</v>
      </c>
      <c r="O21" s="0" t="n">
        <f aca="false">M22</f>
        <v>0.0069515381858376</v>
      </c>
      <c r="P21" s="0" t="n">
        <f aca="false">N22</f>
        <v>-0.0257484618141624</v>
      </c>
    </row>
    <row r="22" customFormat="false" ht="12.8" hidden="false" customHeight="false" outlineLevel="0" collapsed="false">
      <c r="A22" s="4" t="n">
        <v>41730</v>
      </c>
      <c r="B22" s="0" t="n">
        <v>52.669998</v>
      </c>
      <c r="C22" s="0" t="n">
        <v>55.450001</v>
      </c>
      <c r="D22" s="0" t="n">
        <v>43.34</v>
      </c>
      <c r="E22" s="0" t="n">
        <v>45.93</v>
      </c>
      <c r="F22" s="0" t="n">
        <v>3365300</v>
      </c>
      <c r="G22" s="0" t="n">
        <v>45.93</v>
      </c>
      <c r="H22" s="0" t="n">
        <f aca="false">G22/G23-1</f>
        <v>-0.126640045636053</v>
      </c>
      <c r="I22" s="0" t="n">
        <f aca="false">H23</f>
        <v>0.045319001285649</v>
      </c>
      <c r="J22" s="5" t="n">
        <f aca="false">VLOOKUP(A22,rf!$A$12:$B$71,2,0)/100</f>
        <v>0.0327</v>
      </c>
      <c r="K22" s="0" t="n">
        <f aca="false">H22-J22</f>
        <v>-0.159340045636053</v>
      </c>
      <c r="L22" s="5" t="n">
        <f aca="false">K23</f>
        <v>0.011819001285649</v>
      </c>
      <c r="M22" s="0" t="n">
        <f aca="false">SPY!H22</f>
        <v>0.0069515381858376</v>
      </c>
      <c r="N22" s="0" t="n">
        <f aca="false">M22-J22</f>
        <v>-0.0257484618141624</v>
      </c>
      <c r="O22" s="0" t="n">
        <f aca="false">M23</f>
        <v>0.00829545664969733</v>
      </c>
      <c r="P22" s="0" t="n">
        <f aca="false">N23</f>
        <v>-0.0252045433503027</v>
      </c>
    </row>
    <row r="23" customFormat="false" ht="12.8" hidden="false" customHeight="false" outlineLevel="0" collapsed="false">
      <c r="A23" s="4" t="n">
        <v>41699</v>
      </c>
      <c r="B23" s="0" t="n">
        <v>49.5</v>
      </c>
      <c r="C23" s="0" t="n">
        <v>53.200001</v>
      </c>
      <c r="D23" s="0" t="n">
        <v>46.400002</v>
      </c>
      <c r="E23" s="0" t="n">
        <v>52.59</v>
      </c>
      <c r="F23" s="0" t="n">
        <v>3894600</v>
      </c>
      <c r="G23" s="0" t="n">
        <v>52.59</v>
      </c>
      <c r="H23" s="0" t="n">
        <f aca="false">G23/G24-1</f>
        <v>0.045319001285649</v>
      </c>
      <c r="I23" s="0" t="n">
        <f aca="false">H24</f>
        <v>0.101116263977156</v>
      </c>
      <c r="J23" s="5" t="n">
        <f aca="false">VLOOKUP(A23,rf!$A$12:$B$71,2,0)/100</f>
        <v>0.0335</v>
      </c>
      <c r="K23" s="0" t="n">
        <f aca="false">H23-J23</f>
        <v>0.011819001285649</v>
      </c>
      <c r="L23" s="5" t="n">
        <f aca="false">K24</f>
        <v>0.0673162639771561</v>
      </c>
      <c r="M23" s="0" t="n">
        <f aca="false">SPY!H23</f>
        <v>0.00829545664969733</v>
      </c>
      <c r="N23" s="0" t="n">
        <f aca="false">M23-J23</f>
        <v>-0.0252045433503027</v>
      </c>
      <c r="O23" s="0" t="n">
        <f aca="false">M24</f>
        <v>0.0455158037511214</v>
      </c>
      <c r="P23" s="0" t="n">
        <f aca="false">N24</f>
        <v>0.0117158037511214</v>
      </c>
    </row>
    <row r="24" customFormat="false" ht="12.8" hidden="false" customHeight="false" outlineLevel="0" collapsed="false">
      <c r="A24" s="4" t="n">
        <v>41671</v>
      </c>
      <c r="B24" s="0" t="n">
        <v>46</v>
      </c>
      <c r="C24" s="0" t="n">
        <v>53.389999</v>
      </c>
      <c r="D24" s="0" t="n">
        <v>44.32</v>
      </c>
      <c r="E24" s="0" t="n">
        <v>50.310001</v>
      </c>
      <c r="F24" s="0" t="n">
        <v>3633000</v>
      </c>
      <c r="G24" s="0" t="n">
        <v>50.310001</v>
      </c>
      <c r="H24" s="0" t="n">
        <f aca="false">G24/G25-1</f>
        <v>0.101116263977156</v>
      </c>
      <c r="I24" s="0" t="n">
        <f aca="false">H25</f>
        <v>-0.225986790208145</v>
      </c>
      <c r="J24" s="5" t="n">
        <f aca="false">VLOOKUP(A24,rf!$A$12:$B$71,2,0)/100</f>
        <v>0.0338</v>
      </c>
      <c r="K24" s="0" t="n">
        <f aca="false">H24-J24</f>
        <v>0.0673162639771561</v>
      </c>
      <c r="L24" s="5" t="n">
        <f aca="false">K25</f>
        <v>-0.261186790208145</v>
      </c>
      <c r="M24" s="0" t="n">
        <f aca="false">SPY!H24</f>
        <v>0.0455158037511214</v>
      </c>
      <c r="N24" s="0" t="n">
        <f aca="false">M24-J24</f>
        <v>0.0117158037511214</v>
      </c>
      <c r="O24" s="0" t="n">
        <f aca="false">M25</f>
        <v>-0.0352482676850714</v>
      </c>
      <c r="P24" s="0" t="n">
        <f aca="false">N25</f>
        <v>-0.0704482676850714</v>
      </c>
    </row>
    <row r="25" customFormat="false" ht="12.8" hidden="false" customHeight="false" outlineLevel="0" collapsed="false">
      <c r="A25" s="4" t="n">
        <v>41640</v>
      </c>
      <c r="B25" s="0" t="n">
        <v>59.080002</v>
      </c>
      <c r="C25" s="0" t="n">
        <v>59.84</v>
      </c>
      <c r="D25" s="0" t="n">
        <v>45.400002</v>
      </c>
      <c r="E25" s="0" t="n">
        <v>45.689999</v>
      </c>
      <c r="F25" s="0" t="n">
        <v>5126500</v>
      </c>
      <c r="G25" s="0" t="n">
        <v>45.689999</v>
      </c>
      <c r="H25" s="0" t="n">
        <f aca="false">G25/G26-1</f>
        <v>-0.225986790208145</v>
      </c>
      <c r="I25" s="0" t="n">
        <f aca="false">H26</f>
        <v>-0.153327622585662</v>
      </c>
      <c r="J25" s="5" t="n">
        <f aca="false">VLOOKUP(A25,rf!$A$12:$B$71,2,0)/100</f>
        <v>0.0352</v>
      </c>
      <c r="K25" s="0" t="n">
        <f aca="false">H25-J25</f>
        <v>-0.261186790208145</v>
      </c>
      <c r="L25" s="5" t="n">
        <f aca="false">K26</f>
        <v>-0.189627622585662</v>
      </c>
      <c r="M25" s="0" t="n">
        <f aca="false">SPY!H25</f>
        <v>-0.0352482676850714</v>
      </c>
      <c r="N25" s="0" t="n">
        <f aca="false">M25-J25</f>
        <v>-0.0704482676850714</v>
      </c>
      <c r="O25" s="0" t="n">
        <f aca="false">M26</f>
        <v>0.025926466564101</v>
      </c>
      <c r="P25" s="0" t="n">
        <f aca="false">N26</f>
        <v>-0.010373533435899</v>
      </c>
    </row>
    <row r="26" customFormat="false" ht="12.8" hidden="false" customHeight="false" outlineLevel="0" collapsed="false">
      <c r="A26" s="4" t="n">
        <v>41609</v>
      </c>
      <c r="B26" s="0" t="n">
        <v>70.459999</v>
      </c>
      <c r="C26" s="0" t="n">
        <v>72.220001</v>
      </c>
      <c r="D26" s="0" t="n">
        <v>57.349998</v>
      </c>
      <c r="E26" s="0" t="n">
        <v>59.029999</v>
      </c>
      <c r="F26" s="0" t="n">
        <v>4343700</v>
      </c>
      <c r="G26" s="0" t="n">
        <v>59.029999</v>
      </c>
      <c r="H26" s="0" t="n">
        <f aca="false">G26/G27-1</f>
        <v>-0.153327622585662</v>
      </c>
      <c r="I26" s="0" t="n">
        <f aca="false">H27</f>
        <v>0.00911861393073465</v>
      </c>
      <c r="J26" s="5" t="n">
        <f aca="false">VLOOKUP(A26,rf!$A$12:$B$71,2,0)/100</f>
        <v>0.0363</v>
      </c>
      <c r="K26" s="0" t="n">
        <f aca="false">H26-J26</f>
        <v>-0.189627622585662</v>
      </c>
      <c r="L26" s="5" t="n">
        <f aca="false">K27</f>
        <v>-0.0258813860692653</v>
      </c>
      <c r="M26" s="0" t="n">
        <f aca="false">SPY!H26</f>
        <v>0.025926466564101</v>
      </c>
      <c r="N26" s="0" t="n">
        <f aca="false">M26-J26</f>
        <v>-0.010373533435899</v>
      </c>
      <c r="O26" s="0" t="n">
        <f aca="false">M27</f>
        <v>0.0296376924231909</v>
      </c>
      <c r="P26" s="0" t="n">
        <f aca="false">N27</f>
        <v>-0.00536230757680908</v>
      </c>
    </row>
    <row r="27" customFormat="false" ht="12.8" hidden="false" customHeight="false" outlineLevel="0" collapsed="false">
      <c r="A27" s="4" t="n">
        <v>41579</v>
      </c>
      <c r="B27" s="0" t="n">
        <v>68.940002</v>
      </c>
      <c r="C27" s="0" t="n">
        <v>70.75</v>
      </c>
      <c r="D27" s="0" t="n">
        <v>65.720001</v>
      </c>
      <c r="E27" s="0" t="n">
        <v>69.720001</v>
      </c>
      <c r="F27" s="0" t="n">
        <v>2289200</v>
      </c>
      <c r="G27" s="0" t="n">
        <v>69.720001</v>
      </c>
      <c r="H27" s="0" t="n">
        <f aca="false">G27/G28-1</f>
        <v>0.00911861393073465</v>
      </c>
      <c r="I27" s="0" t="n">
        <f aca="false">H28</f>
        <v>-0.0552441018150186</v>
      </c>
      <c r="J27" s="5" t="n">
        <f aca="false">VLOOKUP(A27,rf!$A$12:$B$71,2,0)/100</f>
        <v>0.035</v>
      </c>
      <c r="K27" s="0" t="n">
        <f aca="false">H27-J27</f>
        <v>-0.0258813860692653</v>
      </c>
      <c r="L27" s="5" t="n">
        <f aca="false">K28</f>
        <v>-0.0890441018150186</v>
      </c>
      <c r="M27" s="0" t="n">
        <f aca="false">SPY!H27</f>
        <v>0.0296376924231909</v>
      </c>
      <c r="N27" s="0" t="n">
        <f aca="false">M27-J27</f>
        <v>-0.00536230757680908</v>
      </c>
      <c r="O27" s="0" t="n">
        <f aca="false">M28</f>
        <v>0.0463067495595724</v>
      </c>
      <c r="P27" s="0" t="n">
        <f aca="false">N28</f>
        <v>0.0125067495595724</v>
      </c>
    </row>
    <row r="28" customFormat="false" ht="12.8" hidden="false" customHeight="false" outlineLevel="0" collapsed="false">
      <c r="A28" s="4" t="n">
        <v>41548</v>
      </c>
      <c r="B28" s="0" t="n">
        <v>72.940002</v>
      </c>
      <c r="C28" s="0" t="n">
        <v>77.75</v>
      </c>
      <c r="D28" s="0" t="n">
        <v>68.260002</v>
      </c>
      <c r="E28" s="0" t="n">
        <v>69.089996</v>
      </c>
      <c r="F28" s="0" t="n">
        <v>2194600</v>
      </c>
      <c r="G28" s="0" t="n">
        <v>69.089996</v>
      </c>
      <c r="H28" s="0" t="n">
        <f aca="false">G28/G29-1</f>
        <v>-0.0552441018150186</v>
      </c>
      <c r="I28" s="0" t="n">
        <f aca="false">H29</f>
        <v>0.0323263852245277</v>
      </c>
      <c r="J28" s="5" t="n">
        <f aca="false">VLOOKUP(A28,rf!$A$12:$B$71,2,0)/100</f>
        <v>0.0338</v>
      </c>
      <c r="K28" s="0" t="n">
        <f aca="false">H28-J28</f>
        <v>-0.0890441018150186</v>
      </c>
      <c r="L28" s="5" t="n">
        <f aca="false">K29</f>
        <v>-0.00297361477547231</v>
      </c>
      <c r="M28" s="0" t="n">
        <f aca="false">SPY!H28</f>
        <v>0.0463067495595724</v>
      </c>
      <c r="N28" s="0" t="n">
        <f aca="false">M28-J28</f>
        <v>0.0125067495595724</v>
      </c>
      <c r="O28" s="0" t="n">
        <f aca="false">M29</f>
        <v>0.0316464105284331</v>
      </c>
      <c r="P28" s="0" t="n">
        <f aca="false">N29</f>
        <v>-0.00365358947156691</v>
      </c>
    </row>
    <row r="29" customFormat="false" ht="12.8" hidden="false" customHeight="false" outlineLevel="0" collapsed="false">
      <c r="A29" s="4" t="n">
        <v>41518</v>
      </c>
      <c r="B29" s="0" t="n">
        <v>71.480003</v>
      </c>
      <c r="C29" s="0" t="n">
        <v>74.809998</v>
      </c>
      <c r="D29" s="0" t="n">
        <v>63.5</v>
      </c>
      <c r="E29" s="0" t="n">
        <v>73.129997</v>
      </c>
      <c r="F29" s="0" t="n">
        <v>4309600</v>
      </c>
      <c r="G29" s="0" t="n">
        <v>73.129997</v>
      </c>
      <c r="H29" s="0" t="n">
        <f aca="false">G29/G30-1</f>
        <v>0.0323263852245277</v>
      </c>
      <c r="I29" s="0" t="n">
        <f aca="false">H30</f>
        <v>0.0182549374730487</v>
      </c>
      <c r="J29" s="5" t="n">
        <f aca="false">VLOOKUP(A29,rf!$A$12:$B$71,2,0)/100</f>
        <v>0.0353</v>
      </c>
      <c r="K29" s="0" t="n">
        <f aca="false">H29-J29</f>
        <v>-0.00297361477547231</v>
      </c>
      <c r="L29" s="5" t="n">
        <f aca="false">K30</f>
        <v>-0.0166450625269513</v>
      </c>
      <c r="M29" s="0" t="n">
        <f aca="false">SPY!H29</f>
        <v>0.0316464105284331</v>
      </c>
      <c r="N29" s="0" t="n">
        <f aca="false">M29-J29</f>
        <v>-0.00365358947156691</v>
      </c>
      <c r="O29" s="0" t="n">
        <f aca="false">M30</f>
        <v>-0.0299923658206995</v>
      </c>
      <c r="P29" s="0" t="n">
        <f aca="false">N30</f>
        <v>-0.0648923658206995</v>
      </c>
    </row>
    <row r="30" customFormat="false" ht="12.8" hidden="false" customHeight="false" outlineLevel="0" collapsed="false">
      <c r="A30" s="4" t="n">
        <v>41487</v>
      </c>
      <c r="B30" s="0" t="n">
        <v>69.980003</v>
      </c>
      <c r="C30" s="0" t="n">
        <v>74.75</v>
      </c>
      <c r="D30" s="0" t="n">
        <v>67.599998</v>
      </c>
      <c r="E30" s="0" t="n">
        <v>70.839996</v>
      </c>
      <c r="F30" s="0" t="n">
        <v>1940200</v>
      </c>
      <c r="G30" s="0" t="n">
        <v>70.839996</v>
      </c>
      <c r="H30" s="0" t="n">
        <f aca="false">G30/G31-1</f>
        <v>0.0182549374730487</v>
      </c>
      <c r="I30" s="0" t="n">
        <f aca="false">H31</f>
        <v>0.0621374045801526</v>
      </c>
      <c r="J30" s="5" t="n">
        <f aca="false">VLOOKUP(A30,rf!$A$12:$B$71,2,0)/100</f>
        <v>0.0349</v>
      </c>
      <c r="K30" s="0" t="n">
        <f aca="false">H30-J30</f>
        <v>-0.0166450625269513</v>
      </c>
      <c r="L30" s="5" t="n">
        <f aca="false">K31</f>
        <v>0.0290374045801526</v>
      </c>
      <c r="M30" s="0" t="n">
        <f aca="false">SPY!H30</f>
        <v>-0.0299923658206995</v>
      </c>
      <c r="N30" s="0" t="n">
        <f aca="false">M30-J30</f>
        <v>-0.0648923658206995</v>
      </c>
      <c r="O30" s="0" t="n">
        <f aca="false">M31</f>
        <v>0.0516769165136408</v>
      </c>
      <c r="P30" s="0" t="n">
        <f aca="false">N31</f>
        <v>0.0185769165136408</v>
      </c>
    </row>
    <row r="31" customFormat="false" ht="12.8" hidden="false" customHeight="false" outlineLevel="0" collapsed="false">
      <c r="A31" s="4" t="n">
        <v>41456</v>
      </c>
      <c r="B31" s="0" t="n">
        <v>65.540001</v>
      </c>
      <c r="C31" s="0" t="n">
        <v>70.300003</v>
      </c>
      <c r="D31" s="0" t="n">
        <v>62.91</v>
      </c>
      <c r="E31" s="0" t="n">
        <v>69.57</v>
      </c>
      <c r="F31" s="0" t="n">
        <v>2173100</v>
      </c>
      <c r="G31" s="0" t="n">
        <v>69.57</v>
      </c>
      <c r="H31" s="0" t="n">
        <f aca="false">G31/G32-1</f>
        <v>0.0621374045801526</v>
      </c>
      <c r="I31" s="0" t="n">
        <f aca="false">H32</f>
        <v>-0.158205864495717</v>
      </c>
      <c r="J31" s="5" t="n">
        <f aca="false">VLOOKUP(A31,rf!$A$12:$B$71,2,0)/100</f>
        <v>0.0331</v>
      </c>
      <c r="K31" s="0" t="n">
        <f aca="false">H31-J31</f>
        <v>0.0290374045801526</v>
      </c>
      <c r="L31" s="5" t="n">
        <f aca="false">K32</f>
        <v>-0.188905864495717</v>
      </c>
      <c r="M31" s="0" t="n">
        <f aca="false">SPY!H31</f>
        <v>0.0516769165136408</v>
      </c>
      <c r="N31" s="0" t="n">
        <f aca="false">M31-J31</f>
        <v>0.0185769165136408</v>
      </c>
      <c r="O31" s="0" t="n">
        <f aca="false">M32</f>
        <v>-0.0133445231201604</v>
      </c>
      <c r="P31" s="0" t="n">
        <f aca="false">N32</f>
        <v>-0.0440445231201604</v>
      </c>
    </row>
    <row r="32" customFormat="false" ht="12.8" hidden="false" customHeight="false" outlineLevel="0" collapsed="false">
      <c r="A32" s="4" t="n">
        <v>41426</v>
      </c>
      <c r="B32" s="0" t="n">
        <v>78.650002</v>
      </c>
      <c r="C32" s="0" t="n">
        <v>82.5</v>
      </c>
      <c r="D32" s="0" t="n">
        <v>59.599998</v>
      </c>
      <c r="E32" s="0" t="n">
        <v>65.5</v>
      </c>
      <c r="F32" s="0" t="n">
        <v>6274800</v>
      </c>
      <c r="G32" s="0" t="n">
        <v>65.5</v>
      </c>
      <c r="H32" s="0" t="n">
        <f aca="false">G32/G33-1</f>
        <v>-0.158205864495717</v>
      </c>
      <c r="I32" s="0" t="n">
        <f aca="false">H33</f>
        <v>0.0220675300959225</v>
      </c>
      <c r="J32" s="5" t="n">
        <f aca="false">VLOOKUP(A32,rf!$A$12:$B$71,2,0)/100</f>
        <v>0.0307</v>
      </c>
      <c r="K32" s="0" t="n">
        <f aca="false">H32-J32</f>
        <v>-0.188905864495717</v>
      </c>
      <c r="L32" s="5" t="n">
        <f aca="false">K33</f>
        <v>-0.00523246990407745</v>
      </c>
      <c r="M32" s="0" t="n">
        <f aca="false">SPY!H32</f>
        <v>-0.0133445231201604</v>
      </c>
      <c r="N32" s="0" t="n">
        <f aca="false">M32-J32</f>
        <v>-0.0440445231201604</v>
      </c>
      <c r="O32" s="0" t="n">
        <f aca="false">M33</f>
        <v>0.0236097698132192</v>
      </c>
      <c r="P32" s="0" t="n">
        <f aca="false">N33</f>
        <v>-0.00369023018678084</v>
      </c>
    </row>
    <row r="33" customFormat="false" ht="12.8" hidden="false" customHeight="false" outlineLevel="0" collapsed="false">
      <c r="A33" s="4" t="n">
        <v>41395</v>
      </c>
      <c r="B33" s="0" t="n">
        <v>75.949997</v>
      </c>
      <c r="C33" s="0" t="n">
        <v>82.470001</v>
      </c>
      <c r="D33" s="0" t="n">
        <v>74.099998</v>
      </c>
      <c r="E33" s="0" t="n">
        <v>77.809998</v>
      </c>
      <c r="F33" s="0" t="n">
        <v>1879200</v>
      </c>
      <c r="G33" s="0" t="n">
        <v>77.809998</v>
      </c>
      <c r="H33" s="0" t="n">
        <f aca="false">G33/G34-1</f>
        <v>0.0220675300959225</v>
      </c>
      <c r="I33" s="0" t="n">
        <f aca="false">H34</f>
        <v>0.221010416070903</v>
      </c>
      <c r="J33" s="5" t="n">
        <f aca="false">VLOOKUP(A33,rf!$A$12:$B$71,2,0)/100</f>
        <v>0.0273</v>
      </c>
      <c r="K33" s="0" t="n">
        <f aca="false">H33-J33</f>
        <v>-0.00523246990407745</v>
      </c>
      <c r="L33" s="5" t="n">
        <f aca="false">K34</f>
        <v>0.195510416070903</v>
      </c>
      <c r="M33" s="0" t="n">
        <f aca="false">SPY!H33</f>
        <v>0.0236097698132192</v>
      </c>
      <c r="N33" s="0" t="n">
        <f aca="false">M33-J33</f>
        <v>-0.00369023018678084</v>
      </c>
      <c r="O33" s="0" t="n">
        <f aca="false">M34</f>
        <v>0.0192122940032977</v>
      </c>
      <c r="P33" s="0" t="n">
        <f aca="false">N34</f>
        <v>-0.00628770599670228</v>
      </c>
    </row>
    <row r="34" customFormat="false" ht="12.8" hidden="false" customHeight="false" outlineLevel="0" collapsed="false">
      <c r="A34" s="4" t="n">
        <v>41365</v>
      </c>
      <c r="B34" s="0" t="n">
        <v>62.330002</v>
      </c>
      <c r="C34" s="0" t="n">
        <v>77.269997</v>
      </c>
      <c r="D34" s="0" t="n">
        <v>62.099998</v>
      </c>
      <c r="E34" s="0" t="n">
        <v>76.129997</v>
      </c>
      <c r="F34" s="0" t="n">
        <v>2873100</v>
      </c>
      <c r="G34" s="0" t="n">
        <v>76.129997</v>
      </c>
      <c r="H34" s="0" t="n">
        <f aca="false">G34/G35-1</f>
        <v>0.221010416070903</v>
      </c>
      <c r="I34" s="0" t="n">
        <f aca="false">H35</f>
        <v>-0.0700970140150479</v>
      </c>
      <c r="J34" s="5" t="n">
        <f aca="false">VLOOKUP(A34,rf!$A$12:$B$71,2,0)/100</f>
        <v>0.0255</v>
      </c>
      <c r="K34" s="0" t="n">
        <f aca="false">H34-J34</f>
        <v>0.195510416070903</v>
      </c>
      <c r="L34" s="5" t="n">
        <f aca="false">K35</f>
        <v>-0.0978970140150479</v>
      </c>
      <c r="M34" s="0" t="n">
        <f aca="false">SPY!H34</f>
        <v>0.0192122940032977</v>
      </c>
      <c r="N34" s="0" t="n">
        <f aca="false">M34-J34</f>
        <v>-0.00628770599670228</v>
      </c>
      <c r="O34" s="0" t="n">
        <f aca="false">M35</f>
        <v>0.0379712244862267</v>
      </c>
      <c r="P34" s="0" t="n">
        <f aca="false">N35</f>
        <v>0.0101712244862267</v>
      </c>
    </row>
    <row r="35" customFormat="false" ht="12.8" hidden="false" customHeight="false" outlineLevel="0" collapsed="false">
      <c r="A35" s="4" t="n">
        <v>41334</v>
      </c>
      <c r="B35" s="0" t="n">
        <v>66.519997</v>
      </c>
      <c r="C35" s="0" t="n">
        <v>70.580002</v>
      </c>
      <c r="D35" s="0" t="n">
        <v>61.599998</v>
      </c>
      <c r="E35" s="0" t="n">
        <v>62.349998</v>
      </c>
      <c r="F35" s="0" t="n">
        <v>3706300</v>
      </c>
      <c r="G35" s="0" t="n">
        <v>62.349998</v>
      </c>
      <c r="H35" s="0" t="n">
        <f aca="false">G35/G36-1</f>
        <v>-0.0700970140150479</v>
      </c>
      <c r="I35" s="0" t="n">
        <f aca="false">H36</f>
        <v>-0.0282608260869565</v>
      </c>
      <c r="J35" s="5" t="n">
        <f aca="false">VLOOKUP(A35,rf!$A$12:$B$71,2,0)/100</f>
        <v>0.0278</v>
      </c>
      <c r="K35" s="0" t="n">
        <f aca="false">H35-J35</f>
        <v>-0.0978970140150479</v>
      </c>
      <c r="L35" s="5" t="n">
        <f aca="false">K36</f>
        <v>-0.0560608260869565</v>
      </c>
      <c r="M35" s="0" t="n">
        <f aca="false">SPY!H35</f>
        <v>0.0379712244862267</v>
      </c>
      <c r="N35" s="0" t="n">
        <f aca="false">M35-J35</f>
        <v>0.0101712244862267</v>
      </c>
      <c r="O35" s="0" t="n">
        <f aca="false">M36</f>
        <v>0.012758901373972</v>
      </c>
      <c r="P35" s="0" t="n">
        <f aca="false">N36</f>
        <v>-0.015041098626028</v>
      </c>
    </row>
    <row r="36" customFormat="false" ht="12.8" hidden="false" customHeight="false" outlineLevel="0" collapsed="false">
      <c r="A36" s="4" t="n">
        <v>41306</v>
      </c>
      <c r="B36" s="0" t="n">
        <v>69.239998</v>
      </c>
      <c r="C36" s="0" t="n">
        <v>70.779999</v>
      </c>
      <c r="D36" s="0" t="n">
        <v>65.190002</v>
      </c>
      <c r="E36" s="0" t="n">
        <v>67.050003</v>
      </c>
      <c r="F36" s="0" t="n">
        <v>2115500</v>
      </c>
      <c r="G36" s="0" t="n">
        <v>67.050003</v>
      </c>
      <c r="H36" s="0" t="n">
        <f aca="false">G36/G37-1</f>
        <v>-0.0282608260869565</v>
      </c>
      <c r="I36" s="0" t="n">
        <f aca="false">H37</f>
        <v>-0.0948445850120194</v>
      </c>
      <c r="J36" s="5" t="n">
        <f aca="false">VLOOKUP(A36,rf!$A$12:$B$71,2,0)/100</f>
        <v>0.0278</v>
      </c>
      <c r="K36" s="0" t="n">
        <f aca="false">H36-J36</f>
        <v>-0.0560608260869565</v>
      </c>
      <c r="L36" s="5" t="n">
        <f aca="false">K37</f>
        <v>-0.121644585012019</v>
      </c>
      <c r="M36" s="0" t="n">
        <f aca="false">SPY!H36</f>
        <v>0.012758901373972</v>
      </c>
      <c r="N36" s="0" t="n">
        <f aca="false">M36-J36</f>
        <v>-0.015041098626028</v>
      </c>
      <c r="O36" s="0" t="n">
        <f aca="false">M37</f>
        <v>0.0511901945068514</v>
      </c>
      <c r="P36" s="0" t="n">
        <f aca="false">N37</f>
        <v>0.0243901945068514</v>
      </c>
    </row>
    <row r="37" customFormat="false" ht="12.8" hidden="false" customHeight="false" outlineLevel="0" collapsed="false">
      <c r="A37" s="4" t="n">
        <v>41275</v>
      </c>
      <c r="B37" s="0" t="n">
        <v>77.730003</v>
      </c>
      <c r="C37" s="0" t="n">
        <v>77.959999</v>
      </c>
      <c r="D37" s="0" t="n">
        <v>65.309998</v>
      </c>
      <c r="E37" s="0" t="n">
        <v>69</v>
      </c>
      <c r="F37" s="0" t="n">
        <v>3161600</v>
      </c>
      <c r="G37" s="0" t="n">
        <v>69</v>
      </c>
      <c r="H37" s="0" t="n">
        <f aca="false">G37/G38-1</f>
        <v>-0.0948445850120194</v>
      </c>
      <c r="I37" s="0" t="n">
        <f aca="false">H38</f>
        <v>0.0619950412649071</v>
      </c>
      <c r="J37" s="5" t="n">
        <f aca="false">VLOOKUP(A37,rf!$A$12:$B$71,2,0)/100</f>
        <v>0.0268</v>
      </c>
      <c r="K37" s="0" t="n">
        <f aca="false">H37-J37</f>
        <v>-0.121644585012019</v>
      </c>
      <c r="L37" s="5" t="n">
        <f aca="false">K38</f>
        <v>0.0372950412649071</v>
      </c>
      <c r="M37" s="0" t="n">
        <f aca="false">SPY!H37</f>
        <v>0.0511901945068514</v>
      </c>
      <c r="N37" s="0" t="n">
        <f aca="false">M37-J37</f>
        <v>0.0243901945068514</v>
      </c>
      <c r="O37" s="0" t="n">
        <f aca="false">M38</f>
        <v>0.00893451697369851</v>
      </c>
      <c r="P37" s="0" t="n">
        <f aca="false">N38</f>
        <v>-0.0157654830263015</v>
      </c>
    </row>
    <row r="38" customFormat="false" ht="12.8" hidden="false" customHeight="false" outlineLevel="0" collapsed="false">
      <c r="A38" s="4" t="n">
        <v>41244</v>
      </c>
      <c r="B38" s="0" t="n">
        <v>73.099998</v>
      </c>
      <c r="C38" s="0" t="n">
        <v>77.849998</v>
      </c>
      <c r="D38" s="0" t="n">
        <v>66.599998</v>
      </c>
      <c r="E38" s="0" t="n">
        <v>76.230003</v>
      </c>
      <c r="F38" s="0" t="n">
        <v>2517600</v>
      </c>
      <c r="G38" s="0" t="n">
        <v>76.230003</v>
      </c>
      <c r="H38" s="0" t="n">
        <f aca="false">G38/G39-1</f>
        <v>0.0619950412649071</v>
      </c>
      <c r="I38" s="0" t="n">
        <f aca="false">H39</f>
        <v>0.0427077741259603</v>
      </c>
      <c r="J38" s="5" t="n">
        <f aca="false">VLOOKUP(A38,rf!$A$12:$B$71,2,0)/100</f>
        <v>0.0247</v>
      </c>
      <c r="K38" s="0" t="n">
        <f aca="false">H38-J38</f>
        <v>0.0372950412649071</v>
      </c>
      <c r="L38" s="5" t="n">
        <f aca="false">K39</f>
        <v>0.0188077741259603</v>
      </c>
      <c r="M38" s="0" t="n">
        <f aca="false">SPY!H38</f>
        <v>0.00893451697369851</v>
      </c>
      <c r="N38" s="0" t="n">
        <f aca="false">M38-J38</f>
        <v>-0.0157654830263015</v>
      </c>
      <c r="O38" s="0" t="n">
        <f aca="false">M39</f>
        <v>0.00565957619749624</v>
      </c>
      <c r="P38" s="0" t="n">
        <f aca="false">N39</f>
        <v>-0.0182404238025038</v>
      </c>
    </row>
    <row r="39" customFormat="false" ht="12.8" hidden="false" customHeight="false" outlineLevel="0" collapsed="false">
      <c r="A39" s="4" t="n">
        <v>41214</v>
      </c>
      <c r="B39" s="0" t="n">
        <v>69.800003</v>
      </c>
      <c r="C39" s="0" t="n">
        <v>73.699997</v>
      </c>
      <c r="D39" s="0" t="n">
        <v>65.089996</v>
      </c>
      <c r="E39" s="0" t="n">
        <v>71.779999</v>
      </c>
      <c r="F39" s="0" t="n">
        <v>1517000</v>
      </c>
      <c r="G39" s="0" t="n">
        <v>71.779999</v>
      </c>
      <c r="H39" s="0" t="n">
        <f aca="false">G39/G40-1</f>
        <v>0.0427077741259603</v>
      </c>
      <c r="I39" s="0" t="n">
        <f aca="false">H40</f>
        <v>-0.0689749237496641</v>
      </c>
      <c r="J39" s="5" t="n">
        <f aca="false">VLOOKUP(A39,rf!$A$12:$B$71,2,0)/100</f>
        <v>0.0239</v>
      </c>
      <c r="K39" s="0" t="n">
        <f aca="false">H39-J39</f>
        <v>0.0188077741259603</v>
      </c>
      <c r="L39" s="5" t="n">
        <f aca="false">K40</f>
        <v>-0.0940749237496641</v>
      </c>
      <c r="M39" s="0" t="n">
        <f aca="false">SPY!H39</f>
        <v>0.00565957619749624</v>
      </c>
      <c r="N39" s="0" t="n">
        <f aca="false">M39-J39</f>
        <v>-0.0182404238025038</v>
      </c>
      <c r="O39" s="0" t="n">
        <f aca="false">M40</f>
        <v>-0.0181981689711974</v>
      </c>
      <c r="P39" s="0" t="n">
        <f aca="false">N40</f>
        <v>-0.0432981689711974</v>
      </c>
    </row>
    <row r="40" customFormat="false" ht="12.8" hidden="false" customHeight="false" outlineLevel="0" collapsed="false">
      <c r="A40" s="4" t="n">
        <v>41183</v>
      </c>
      <c r="B40" s="0" t="n">
        <v>74.260002</v>
      </c>
      <c r="C40" s="0" t="n">
        <v>77.089996</v>
      </c>
      <c r="D40" s="0" t="n">
        <v>66.510002</v>
      </c>
      <c r="E40" s="0" t="n">
        <v>68.839996</v>
      </c>
      <c r="F40" s="0" t="n">
        <v>1666000</v>
      </c>
      <c r="G40" s="0" t="n">
        <v>68.839996</v>
      </c>
      <c r="H40" s="0" t="n">
        <f aca="false">G40/G41-1</f>
        <v>-0.0689749237496641</v>
      </c>
      <c r="I40" s="0" t="n">
        <f aca="false">H41</f>
        <v>0.134223036225708</v>
      </c>
      <c r="J40" s="5" t="n">
        <f aca="false">VLOOKUP(A40,rf!$A$12:$B$71,2,0)/100</f>
        <v>0.0251</v>
      </c>
      <c r="K40" s="0" t="n">
        <f aca="false">H40-J40</f>
        <v>-0.0940749237496641</v>
      </c>
      <c r="L40" s="5" t="n">
        <f aca="false">K41</f>
        <v>0.109323036225708</v>
      </c>
      <c r="M40" s="0" t="n">
        <f aca="false">SPY!H40</f>
        <v>-0.0181981689711974</v>
      </c>
      <c r="N40" s="0" t="n">
        <f aca="false">M40-J40</f>
        <v>-0.0432981689711974</v>
      </c>
      <c r="O40" s="0" t="n">
        <f aca="false">M41</f>
        <v>0.0253507842879801</v>
      </c>
      <c r="P40" s="0" t="n">
        <f aca="false">N41</f>
        <v>0.000450784287980097</v>
      </c>
    </row>
    <row r="41" customFormat="false" ht="12.8" hidden="false" customHeight="false" outlineLevel="0" collapsed="false">
      <c r="A41" s="4" t="n">
        <v>41153</v>
      </c>
      <c r="B41" s="0" t="n">
        <v>65.599998</v>
      </c>
      <c r="C41" s="0" t="n">
        <v>78.959999</v>
      </c>
      <c r="D41" s="0" t="n">
        <v>65.199997</v>
      </c>
      <c r="E41" s="0" t="n">
        <v>73.940002</v>
      </c>
      <c r="F41" s="0" t="n">
        <v>3289100</v>
      </c>
      <c r="G41" s="0" t="n">
        <v>73.940002</v>
      </c>
      <c r="H41" s="0" t="n">
        <f aca="false">G41/G42-1</f>
        <v>0.134223036225708</v>
      </c>
      <c r="I41" s="0" t="n">
        <f aca="false">H42</f>
        <v>0.154213916430595</v>
      </c>
      <c r="J41" s="5" t="n">
        <f aca="false">VLOOKUP(A41,rf!$A$12:$B$71,2,0)/100</f>
        <v>0.0249</v>
      </c>
      <c r="K41" s="0" t="n">
        <f aca="false">H41-J41</f>
        <v>0.109323036225708</v>
      </c>
      <c r="L41" s="5" t="n">
        <f aca="false">K42</f>
        <v>0.130213916430595</v>
      </c>
      <c r="M41" s="0" t="n">
        <f aca="false">SPY!H41</f>
        <v>0.0253507842879801</v>
      </c>
      <c r="N41" s="0" t="n">
        <f aca="false">M41-J41</f>
        <v>0.000450784287980097</v>
      </c>
      <c r="O41" s="0" t="n">
        <f aca="false">M42</f>
        <v>0.0250526518951073</v>
      </c>
      <c r="P41" s="0" t="n">
        <f aca="false">N42</f>
        <v>0.0010526518951073</v>
      </c>
    </row>
    <row r="42" customFormat="false" ht="12.8" hidden="false" customHeight="false" outlineLevel="0" collapsed="false">
      <c r="A42" s="4" t="n">
        <v>41122</v>
      </c>
      <c r="B42" s="0" t="n">
        <v>57</v>
      </c>
      <c r="C42" s="0" t="n">
        <v>65.75</v>
      </c>
      <c r="D42" s="0" t="n">
        <v>52.200001</v>
      </c>
      <c r="E42" s="0" t="n">
        <v>65.190002</v>
      </c>
      <c r="F42" s="0" t="n">
        <v>2306200</v>
      </c>
      <c r="G42" s="0" t="n">
        <v>65.190002</v>
      </c>
      <c r="H42" s="0" t="n">
        <f aca="false">G42/G43-1</f>
        <v>0.154213916430595</v>
      </c>
      <c r="I42" s="0" t="n">
        <f aca="false">H43</f>
        <v>-0.052825774730408</v>
      </c>
      <c r="J42" s="5" t="n">
        <f aca="false">VLOOKUP(A42,rf!$A$12:$B$71,2,0)/100</f>
        <v>0.024</v>
      </c>
      <c r="K42" s="0" t="n">
        <f aca="false">H42-J42</f>
        <v>0.130213916430595</v>
      </c>
      <c r="L42" s="5" t="n">
        <f aca="false">K43</f>
        <v>-0.0750257747304079</v>
      </c>
      <c r="M42" s="0" t="n">
        <f aca="false">SPY!H42</f>
        <v>0.0250526518951073</v>
      </c>
      <c r="N42" s="0" t="n">
        <f aca="false">M42-J42</f>
        <v>0.0010526518951073</v>
      </c>
      <c r="O42" s="0" t="n">
        <f aca="false">M43</f>
        <v>0.0118295007535818</v>
      </c>
      <c r="P42" s="0" t="n">
        <f aca="false">N43</f>
        <v>-0.0103704992464182</v>
      </c>
    </row>
    <row r="43" customFormat="false" ht="12.8" hidden="false" customHeight="false" outlineLevel="0" collapsed="false">
      <c r="A43" s="4" t="n">
        <v>41091</v>
      </c>
      <c r="B43" s="0" t="n">
        <v>59.639999</v>
      </c>
      <c r="C43" s="0" t="n">
        <v>62.23</v>
      </c>
      <c r="D43" s="0" t="n">
        <v>53.790001</v>
      </c>
      <c r="E43" s="0" t="n">
        <v>56.48</v>
      </c>
      <c r="F43" s="0" t="n">
        <v>2801600</v>
      </c>
      <c r="G43" s="0" t="n">
        <v>56.48</v>
      </c>
      <c r="H43" s="0" t="n">
        <f aca="false">G43/G44-1</f>
        <v>-0.052825774730408</v>
      </c>
      <c r="I43" s="0" t="n">
        <f aca="false">H44</f>
        <v>-0.179102397840066</v>
      </c>
      <c r="J43" s="5" t="n">
        <f aca="false">VLOOKUP(A43,rf!$A$12:$B$71,2,0)/100</f>
        <v>0.0222</v>
      </c>
      <c r="K43" s="0" t="n">
        <f aca="false">H43-J43</f>
        <v>-0.0750257747304079</v>
      </c>
      <c r="L43" s="5" t="n">
        <f aca="false">K44</f>
        <v>-0.202202397840066</v>
      </c>
      <c r="M43" s="0" t="n">
        <f aca="false">SPY!H43</f>
        <v>0.0118295007535818</v>
      </c>
      <c r="N43" s="0" t="n">
        <f aca="false">M43-J43</f>
        <v>-0.0103704992464182</v>
      </c>
      <c r="O43" s="0" t="n">
        <f aca="false">M44</f>
        <v>0.0405811101303693</v>
      </c>
      <c r="P43" s="0" t="n">
        <f aca="false">N44</f>
        <v>0.0174811101303692</v>
      </c>
    </row>
    <row r="44" customFormat="false" ht="12.8" hidden="false" customHeight="false" outlineLevel="0" collapsed="false">
      <c r="A44" s="4" t="n">
        <v>41061</v>
      </c>
      <c r="B44" s="0" t="n">
        <v>70.639999</v>
      </c>
      <c r="C44" s="0" t="n">
        <v>72.389999</v>
      </c>
      <c r="D44" s="0" t="n">
        <v>56.209999</v>
      </c>
      <c r="E44" s="0" t="n">
        <v>59.630001</v>
      </c>
      <c r="F44" s="0" t="n">
        <v>4310200</v>
      </c>
      <c r="G44" s="0" t="n">
        <v>59.630001</v>
      </c>
      <c r="H44" s="0" t="n">
        <f aca="false">G44/G45-1</f>
        <v>-0.179102397840066</v>
      </c>
      <c r="I44" s="0" t="n">
        <f aca="false">H45</f>
        <v>-0.0202319937986511</v>
      </c>
      <c r="J44" s="5" t="n">
        <f aca="false">VLOOKUP(A44,rf!$A$12:$B$71,2,0)/100</f>
        <v>0.0231</v>
      </c>
      <c r="K44" s="0" t="n">
        <f aca="false">H44-J44</f>
        <v>-0.202202397840066</v>
      </c>
      <c r="L44" s="5" t="n">
        <f aca="false">K45</f>
        <v>-0.0455319937986512</v>
      </c>
      <c r="M44" s="0" t="n">
        <f aca="false">SPY!H44</f>
        <v>0.0405811101303693</v>
      </c>
      <c r="N44" s="0" t="n">
        <f aca="false">M44-J44</f>
        <v>0.0174811101303692</v>
      </c>
      <c r="O44" s="0" t="n">
        <f aca="false">M45</f>
        <v>-0.060055759165683</v>
      </c>
      <c r="P44" s="0" t="n">
        <f aca="false">N45</f>
        <v>-0.085355759165683</v>
      </c>
    </row>
    <row r="45" customFormat="false" ht="12.8" hidden="false" customHeight="false" outlineLevel="0" collapsed="false">
      <c r="A45" s="4" t="n">
        <v>41030</v>
      </c>
      <c r="B45" s="0" t="n">
        <v>73.93</v>
      </c>
      <c r="C45" s="0" t="n">
        <v>81.089996</v>
      </c>
      <c r="D45" s="0" t="n">
        <v>66.010002</v>
      </c>
      <c r="E45" s="0" t="n">
        <v>72.639999</v>
      </c>
      <c r="F45" s="0" t="n">
        <v>2406500</v>
      </c>
      <c r="G45" s="0" t="n">
        <v>72.639999</v>
      </c>
      <c r="H45" s="0" t="n">
        <f aca="false">G45/G46-1</f>
        <v>-0.0202319937986511</v>
      </c>
      <c r="I45" s="0" t="n">
        <f aca="false">H46</f>
        <v>-0.00789514219610021</v>
      </c>
      <c r="J45" s="5" t="n">
        <f aca="false">VLOOKUP(A45,rf!$A$12:$B$71,2,0)/100</f>
        <v>0.0253</v>
      </c>
      <c r="K45" s="0" t="n">
        <f aca="false">H45-J45</f>
        <v>-0.0455319937986512</v>
      </c>
      <c r="L45" s="5" t="n">
        <f aca="false">K46</f>
        <v>-0.0360951421961002</v>
      </c>
      <c r="M45" s="0" t="n">
        <f aca="false">SPY!H45</f>
        <v>-0.060055759165683</v>
      </c>
      <c r="N45" s="0" t="n">
        <f aca="false">M45-J45</f>
        <v>-0.085355759165683</v>
      </c>
      <c r="O45" s="0" t="n">
        <f aca="false">M46</f>
        <v>-0.00667560044083926</v>
      </c>
      <c r="P45" s="0" t="n">
        <f aca="false">N46</f>
        <v>-0.0348756004408393</v>
      </c>
    </row>
    <row r="46" customFormat="false" ht="12.8" hidden="false" customHeight="false" outlineLevel="0" collapsed="false">
      <c r="A46" s="4" t="n">
        <v>41000</v>
      </c>
      <c r="B46" s="0" t="n">
        <v>74.580002</v>
      </c>
      <c r="C46" s="0" t="n">
        <v>77.129997</v>
      </c>
      <c r="D46" s="0" t="n">
        <v>69.639999</v>
      </c>
      <c r="E46" s="0" t="n">
        <v>74.139999</v>
      </c>
      <c r="F46" s="0" t="n">
        <v>1791400</v>
      </c>
      <c r="G46" s="0" t="n">
        <v>74.139999</v>
      </c>
      <c r="H46" s="0" t="n">
        <f aca="false">G46/G47-1</f>
        <v>-0.00789514219610021</v>
      </c>
      <c r="I46" s="0" t="n">
        <f aca="false">H47</f>
        <v>0.115040381156687</v>
      </c>
      <c r="J46" s="5" t="n">
        <f aca="false">VLOOKUP(A46,rf!$A$12:$B$71,2,0)/100</f>
        <v>0.0282</v>
      </c>
      <c r="K46" s="0" t="n">
        <f aca="false">H46-J46</f>
        <v>-0.0360951421961002</v>
      </c>
      <c r="L46" s="5" t="n">
        <f aca="false">K47</f>
        <v>0.0856403811566867</v>
      </c>
      <c r="M46" s="0" t="n">
        <f aca="false">SPY!H46</f>
        <v>-0.00667560044083926</v>
      </c>
      <c r="N46" s="0" t="n">
        <f aca="false">M46-J46</f>
        <v>-0.0348756004408393</v>
      </c>
      <c r="O46" s="0" t="n">
        <f aca="false">M47</f>
        <v>0.0321637413564324</v>
      </c>
      <c r="P46" s="0" t="n">
        <f aca="false">N47</f>
        <v>0.00276374135643241</v>
      </c>
    </row>
    <row r="47" customFormat="false" ht="12.8" hidden="false" customHeight="false" outlineLevel="0" collapsed="false">
      <c r="A47" s="4" t="n">
        <v>40969</v>
      </c>
      <c r="B47" s="0" t="n">
        <v>67.809998</v>
      </c>
      <c r="C47" s="0" t="n">
        <v>76.660004</v>
      </c>
      <c r="D47" s="0" t="n">
        <v>65.18</v>
      </c>
      <c r="E47" s="0" t="n">
        <v>74.730003</v>
      </c>
      <c r="F47" s="0" t="n">
        <v>2580000</v>
      </c>
      <c r="G47" s="0" t="n">
        <v>74.730003</v>
      </c>
      <c r="H47" s="0" t="n">
        <f aca="false">G47/G48-1</f>
        <v>0.115040381156687</v>
      </c>
      <c r="I47" s="0" t="n">
        <f aca="false">H48</f>
        <v>0.0616188173353585</v>
      </c>
      <c r="J47" s="5" t="n">
        <f aca="false">VLOOKUP(A47,rf!$A$12:$B$71,2,0)/100</f>
        <v>0.0294</v>
      </c>
      <c r="K47" s="0" t="n">
        <f aca="false">H47-J47</f>
        <v>0.0856403811566867</v>
      </c>
      <c r="L47" s="5" t="n">
        <f aca="false">K48</f>
        <v>0.0341188173353585</v>
      </c>
      <c r="M47" s="0" t="n">
        <f aca="false">SPY!H47</f>
        <v>0.0321637413564324</v>
      </c>
      <c r="N47" s="0" t="n">
        <f aca="false">M47-J47</f>
        <v>0.00276374135643241</v>
      </c>
      <c r="O47" s="0" t="n">
        <f aca="false">M48</f>
        <v>0.043405359280146</v>
      </c>
      <c r="P47" s="0" t="n">
        <f aca="false">N48</f>
        <v>0.015905359280146</v>
      </c>
    </row>
    <row r="48" customFormat="false" ht="12.8" hidden="false" customHeight="false" outlineLevel="0" collapsed="false">
      <c r="A48" s="4" t="n">
        <v>40940</v>
      </c>
      <c r="B48" s="0" t="n">
        <v>63.610001</v>
      </c>
      <c r="C48" s="0" t="n">
        <v>68.059998</v>
      </c>
      <c r="D48" s="0" t="n">
        <v>63.009998</v>
      </c>
      <c r="E48" s="0" t="n">
        <v>67.019997</v>
      </c>
      <c r="F48" s="0" t="n">
        <v>1560000</v>
      </c>
      <c r="G48" s="0" t="n">
        <v>67.019997</v>
      </c>
      <c r="H48" s="0" t="n">
        <f aca="false">G48/G49-1</f>
        <v>0.0616188173353585</v>
      </c>
      <c r="I48" s="0" t="n">
        <f aca="false">H49</f>
        <v>0.352979018431204</v>
      </c>
      <c r="J48" s="5" t="n">
        <f aca="false">VLOOKUP(A48,rf!$A$12:$B$71,2,0)/100</f>
        <v>0.0275</v>
      </c>
      <c r="K48" s="0" t="n">
        <f aca="false">H48-J48</f>
        <v>0.0341188173353585</v>
      </c>
      <c r="L48" s="5" t="n">
        <f aca="false">K49</f>
        <v>0.325979018431204</v>
      </c>
      <c r="M48" s="0" t="n">
        <f aca="false">SPY!H48</f>
        <v>0.043405359280146</v>
      </c>
      <c r="N48" s="0" t="n">
        <f aca="false">M48-J48</f>
        <v>0.015905359280146</v>
      </c>
      <c r="O48" s="0" t="n">
        <f aca="false">M49</f>
        <v>0.0463745976231116</v>
      </c>
      <c r="P48" s="0" t="n">
        <f aca="false">N49</f>
        <v>0.0193745976231116</v>
      </c>
    </row>
    <row r="49" customFormat="false" ht="12.8" hidden="false" customHeight="false" outlineLevel="0" collapsed="false">
      <c r="A49" s="4" t="n">
        <v>40909</v>
      </c>
      <c r="B49" s="0" t="n">
        <v>47.5</v>
      </c>
      <c r="C49" s="0" t="n">
        <v>64.510002</v>
      </c>
      <c r="D49" s="0" t="n">
        <v>46.880001</v>
      </c>
      <c r="E49" s="0" t="n">
        <v>63.130001</v>
      </c>
      <c r="F49" s="0" t="n">
        <v>3599200</v>
      </c>
      <c r="G49" s="0" t="n">
        <v>63.130001</v>
      </c>
      <c r="H49" s="0" t="n">
        <f aca="false">G49/G50-1</f>
        <v>0.352979018431204</v>
      </c>
      <c r="I49" s="0" t="n">
        <f aca="false">H50</f>
        <v>-0.061167020902072</v>
      </c>
      <c r="J49" s="5" t="n">
        <f aca="false">VLOOKUP(A49,rf!$A$12:$B$71,2,0)/100</f>
        <v>0.027</v>
      </c>
      <c r="K49" s="0" t="n">
        <f aca="false">H49-J49</f>
        <v>0.325979018431204</v>
      </c>
      <c r="L49" s="5" t="n">
        <f aca="false">K50</f>
        <v>-0.0878670209020721</v>
      </c>
      <c r="M49" s="0" t="n">
        <f aca="false">SPY!H49</f>
        <v>0.0463745976231116</v>
      </c>
      <c r="N49" s="0" t="n">
        <f aca="false">M49-J49</f>
        <v>0.0193745976231116</v>
      </c>
      <c r="O49" s="0" t="n">
        <f aca="false">M50</f>
        <v>0.0104484187799578</v>
      </c>
      <c r="P49" s="0" t="n">
        <f aca="false">N50</f>
        <v>-0.0162515812200422</v>
      </c>
    </row>
    <row r="50" customFormat="false" ht="12.8" hidden="false" customHeight="false" outlineLevel="0" collapsed="false">
      <c r="A50" s="4" t="n">
        <v>40878</v>
      </c>
      <c r="B50" s="0" t="n">
        <v>41.939999</v>
      </c>
      <c r="C50" s="0" t="n">
        <v>50.689999</v>
      </c>
      <c r="D50" s="0" t="n">
        <v>41.700001</v>
      </c>
      <c r="E50" s="0" t="n">
        <v>46.66</v>
      </c>
      <c r="F50" s="0" t="n">
        <v>4689600</v>
      </c>
      <c r="G50" s="0" t="n">
        <v>46.66</v>
      </c>
      <c r="H50" s="0" t="n">
        <f aca="false">G50/G51-1</f>
        <v>-0.061167020902072</v>
      </c>
      <c r="I50" s="0" t="n">
        <f aca="false">H51</f>
        <v>-0.120042475212465</v>
      </c>
      <c r="J50" s="5" t="n">
        <f aca="false">VLOOKUP(A50,rf!$A$12:$B$71,2,0)/100</f>
        <v>0.0267</v>
      </c>
      <c r="K50" s="0" t="n">
        <f aca="false">H50-J50</f>
        <v>-0.0878670209020721</v>
      </c>
      <c r="L50" s="5" t="n">
        <f aca="false">K51</f>
        <v>-0.147242475212465</v>
      </c>
      <c r="M50" s="0" t="n">
        <f aca="false">SPY!H50</f>
        <v>0.0104484187799578</v>
      </c>
      <c r="N50" s="0" t="n">
        <f aca="false">M50-J50</f>
        <v>-0.0162515812200422</v>
      </c>
      <c r="O50" s="0" t="n">
        <f aca="false">M51</f>
        <v>-0.00406380767263592</v>
      </c>
      <c r="P50" s="0" t="n">
        <f aca="false">N51</f>
        <v>-0.0312638076726359</v>
      </c>
    </row>
    <row r="51" customFormat="false" ht="12.8" hidden="false" customHeight="false" outlineLevel="0" collapsed="false">
      <c r="A51" s="4" t="n">
        <v>40848</v>
      </c>
      <c r="B51" s="0" t="n">
        <v>54.509998</v>
      </c>
      <c r="C51" s="0" t="n">
        <v>57.93</v>
      </c>
      <c r="D51" s="0" t="n">
        <v>46</v>
      </c>
      <c r="E51" s="0" t="n">
        <v>49.700001</v>
      </c>
      <c r="F51" s="0" t="n">
        <v>2897300</v>
      </c>
      <c r="G51" s="0" t="n">
        <v>49.700001</v>
      </c>
      <c r="H51" s="0" t="n">
        <f aca="false">G51/G52-1</f>
        <v>-0.120042475212465</v>
      </c>
      <c r="I51" s="0" t="n">
        <f aca="false">H52</f>
        <v>0.159991808584757</v>
      </c>
      <c r="J51" s="5" t="n">
        <f aca="false">VLOOKUP(A51,rf!$A$12:$B$71,2,0)/100</f>
        <v>0.0272</v>
      </c>
      <c r="K51" s="0" t="n">
        <f aca="false">H51-J51</f>
        <v>-0.147242475212465</v>
      </c>
      <c r="L51" s="5" t="n">
        <f aca="false">K52</f>
        <v>0.131291808584757</v>
      </c>
      <c r="M51" s="0" t="n">
        <f aca="false">SPY!H51</f>
        <v>-0.00406380767263592</v>
      </c>
      <c r="N51" s="0" t="n">
        <f aca="false">M51-J51</f>
        <v>-0.0312638076726359</v>
      </c>
      <c r="O51" s="0" t="n">
        <f aca="false">M52</f>
        <v>0.109147117793944</v>
      </c>
      <c r="P51" s="0" t="n">
        <f aca="false">N52</f>
        <v>0.0804471177939436</v>
      </c>
    </row>
    <row r="52" customFormat="false" ht="12.8" hidden="false" customHeight="false" outlineLevel="0" collapsed="false">
      <c r="A52" s="4" t="n">
        <v>40817</v>
      </c>
      <c r="B52" s="0" t="n">
        <v>48</v>
      </c>
      <c r="C52" s="0" t="n">
        <v>59.459999</v>
      </c>
      <c r="D52" s="0" t="n">
        <v>42.18</v>
      </c>
      <c r="E52" s="0" t="n">
        <v>56.48</v>
      </c>
      <c r="F52" s="0" t="n">
        <v>3338100</v>
      </c>
      <c r="G52" s="0" t="n">
        <v>56.48</v>
      </c>
      <c r="H52" s="0" t="n">
        <f aca="false">G52/G53-1</f>
        <v>0.159991808584757</v>
      </c>
      <c r="I52" s="0" t="n">
        <f aca="false">H53</f>
        <v>-0.110359967111274</v>
      </c>
      <c r="J52" s="5" t="n">
        <f aca="false">VLOOKUP(A52,rf!$A$12:$B$71,2,0)/100</f>
        <v>0.0287</v>
      </c>
      <c r="K52" s="0" t="n">
        <f aca="false">H52-J52</f>
        <v>0.131291808584757</v>
      </c>
      <c r="L52" s="5" t="n">
        <f aca="false">K53</f>
        <v>-0.138659967111273</v>
      </c>
      <c r="M52" s="0" t="n">
        <f aca="false">SPY!H52</f>
        <v>0.109147117793944</v>
      </c>
      <c r="N52" s="0" t="n">
        <f aca="false">M52-J52</f>
        <v>0.0804471177939436</v>
      </c>
      <c r="O52" s="0" t="n">
        <f aca="false">M53</f>
        <v>-0.0694207317504754</v>
      </c>
      <c r="P52" s="0" t="n">
        <f aca="false">N53</f>
        <v>-0.0977207317504754</v>
      </c>
    </row>
    <row r="53" customFormat="false" ht="12.8" hidden="false" customHeight="false" outlineLevel="0" collapsed="false">
      <c r="A53" s="4" t="n">
        <v>40787</v>
      </c>
      <c r="B53" s="0" t="n">
        <v>54.630001</v>
      </c>
      <c r="C53" s="0" t="n">
        <v>61.799999</v>
      </c>
      <c r="D53" s="0" t="n">
        <v>48.5</v>
      </c>
      <c r="E53" s="0" t="n">
        <v>48.689999</v>
      </c>
      <c r="F53" s="0" t="n">
        <v>4394000</v>
      </c>
      <c r="G53" s="0" t="n">
        <v>48.689999</v>
      </c>
      <c r="H53" s="0" t="n">
        <f aca="false">G53/G54-1</f>
        <v>-0.110359967111274</v>
      </c>
      <c r="I53" s="0" t="n">
        <f aca="false">H54</f>
        <v>-0.0959696218042679</v>
      </c>
      <c r="J53" s="5" t="n">
        <f aca="false">VLOOKUP(A53,rf!$A$12:$B$71,2,0)/100</f>
        <v>0.0283</v>
      </c>
      <c r="K53" s="0" t="n">
        <f aca="false">H53-J53</f>
        <v>-0.138659967111273</v>
      </c>
      <c r="L53" s="5" t="n">
        <f aca="false">K54</f>
        <v>-0.128369621804268</v>
      </c>
      <c r="M53" s="0" t="n">
        <f aca="false">SPY!H53</f>
        <v>-0.0694207317504754</v>
      </c>
      <c r="N53" s="0" t="n">
        <f aca="false">M53-J53</f>
        <v>-0.0977207317504754</v>
      </c>
      <c r="O53" s="0" t="n">
        <f aca="false">M54</f>
        <v>-0.0549756495026686</v>
      </c>
      <c r="P53" s="0" t="n">
        <f aca="false">N54</f>
        <v>-0.0873756495026687</v>
      </c>
    </row>
    <row r="54" customFormat="false" ht="12.8" hidden="false" customHeight="false" outlineLevel="0" collapsed="false">
      <c r="A54" s="4" t="n">
        <v>40756</v>
      </c>
      <c r="B54" s="0" t="n">
        <v>62.619999</v>
      </c>
      <c r="C54" s="0" t="n">
        <v>62.75</v>
      </c>
      <c r="D54" s="0" t="n">
        <v>44.27</v>
      </c>
      <c r="E54" s="0" t="n">
        <v>54.73</v>
      </c>
      <c r="F54" s="0" t="n">
        <v>4307100</v>
      </c>
      <c r="G54" s="0" t="n">
        <v>54.73</v>
      </c>
      <c r="H54" s="0" t="n">
        <f aca="false">G54/G55-1</f>
        <v>-0.0959696218042679</v>
      </c>
      <c r="I54" s="0" t="n">
        <f aca="false">H55</f>
        <v>0.0828116794848863</v>
      </c>
      <c r="J54" s="5" t="n">
        <f aca="false">VLOOKUP(A54,rf!$A$12:$B$71,2,0)/100</f>
        <v>0.0324</v>
      </c>
      <c r="K54" s="0" t="n">
        <f aca="false">H54-J54</f>
        <v>-0.128369621804268</v>
      </c>
      <c r="L54" s="5" t="n">
        <f aca="false">K55</f>
        <v>0.0433116794848863</v>
      </c>
      <c r="M54" s="0" t="n">
        <f aca="false">SPY!H54</f>
        <v>-0.0549756495026686</v>
      </c>
      <c r="N54" s="0" t="n">
        <f aca="false">M54-J54</f>
        <v>-0.0873756495026687</v>
      </c>
      <c r="O54" s="0" t="n">
        <f aca="false">M55</f>
        <v>-0.0200045249957103</v>
      </c>
      <c r="P54" s="0" t="n">
        <f aca="false">N55</f>
        <v>-0.0595045249957103</v>
      </c>
    </row>
    <row r="55" customFormat="false" ht="12.8" hidden="false" customHeight="false" outlineLevel="0" collapsed="false">
      <c r="A55" s="4" t="n">
        <v>40725</v>
      </c>
      <c r="B55" s="0" t="n">
        <v>111.82</v>
      </c>
      <c r="C55" s="0" t="n">
        <v>123.839996</v>
      </c>
      <c r="D55" s="0" t="n">
        <v>58.529999</v>
      </c>
      <c r="E55" s="0" t="n">
        <v>60.540001</v>
      </c>
      <c r="F55" s="0" t="n">
        <v>3407500</v>
      </c>
      <c r="G55" s="0" t="n">
        <v>60.540001</v>
      </c>
      <c r="H55" s="0" t="n">
        <f aca="false">G55/G56-1</f>
        <v>0.0828116794848863</v>
      </c>
      <c r="I55" s="0" t="n">
        <f aca="false">H56</f>
        <v>0.231497743105826</v>
      </c>
      <c r="J55" s="5" t="n">
        <f aca="false">VLOOKUP(A55,rf!$A$12:$B$71,2,0)/100</f>
        <v>0.0395</v>
      </c>
      <c r="K55" s="0" t="n">
        <f aca="false">H55-J55</f>
        <v>0.0433116794848863</v>
      </c>
      <c r="L55" s="5" t="n">
        <f aca="false">K56</f>
        <v>0.192397743105826</v>
      </c>
      <c r="M55" s="0" t="n">
        <f aca="false">SPY!H55</f>
        <v>-0.0200045249957103</v>
      </c>
      <c r="N55" s="0" t="n">
        <f aca="false">M55-J55</f>
        <v>-0.0595045249957103</v>
      </c>
      <c r="O55" s="0" t="n">
        <f aca="false">M56</f>
        <v>-0.0168697532131312</v>
      </c>
      <c r="P55" s="0" t="n">
        <f aca="false">N56</f>
        <v>-0.0559697532131312</v>
      </c>
    </row>
    <row r="56" customFormat="false" ht="12.8" hidden="false" customHeight="false" outlineLevel="0" collapsed="false">
      <c r="A56" s="4" t="n">
        <v>40695</v>
      </c>
      <c r="B56" s="0" t="n">
        <v>90.150002</v>
      </c>
      <c r="C56" s="0" t="n">
        <v>114.199997</v>
      </c>
      <c r="D56" s="0" t="n">
        <v>82.360001</v>
      </c>
      <c r="E56" s="0" t="n">
        <v>111.82</v>
      </c>
      <c r="F56" s="0" t="n">
        <v>5085400</v>
      </c>
      <c r="G56" s="0" t="n">
        <v>55.91</v>
      </c>
      <c r="H56" s="0" t="n">
        <f aca="false">G56/G57-1</f>
        <v>0.231497743105826</v>
      </c>
      <c r="I56" s="0" t="n">
        <f aca="false">H57</f>
        <v>-0.0924537694171407</v>
      </c>
      <c r="J56" s="5" t="n">
        <f aca="false">VLOOKUP(A56,rf!$A$12:$B$71,2,0)/100</f>
        <v>0.0391</v>
      </c>
      <c r="K56" s="0" t="n">
        <f aca="false">H56-J56</f>
        <v>0.192397743105826</v>
      </c>
      <c r="L56" s="5" t="n">
        <f aca="false">K57</f>
        <v>-0.132553769417141</v>
      </c>
      <c r="M56" s="0" t="n">
        <f aca="false">SPY!H56</f>
        <v>-0.0168697532131312</v>
      </c>
      <c r="N56" s="0" t="n">
        <f aca="false">M56-J56</f>
        <v>-0.0559697532131312</v>
      </c>
      <c r="O56" s="0" t="n">
        <f aca="false">M57</f>
        <v>-0.0112145122111511</v>
      </c>
      <c r="P56" s="0" t="n">
        <f aca="false">N57</f>
        <v>-0.0513145122111511</v>
      </c>
    </row>
    <row r="57" customFormat="false" ht="12.8" hidden="false" customHeight="false" outlineLevel="0" collapsed="false">
      <c r="A57" s="4" t="n">
        <v>40664</v>
      </c>
      <c r="B57" s="0" t="n">
        <v>100.269997</v>
      </c>
      <c r="C57" s="0" t="n">
        <v>101.139999</v>
      </c>
      <c r="D57" s="0" t="n">
        <v>88.050003</v>
      </c>
      <c r="E57" s="0" t="n">
        <v>90.800003</v>
      </c>
      <c r="F57" s="0" t="n">
        <v>3865200</v>
      </c>
      <c r="G57" s="0" t="n">
        <v>45.400002</v>
      </c>
      <c r="H57" s="0" t="n">
        <f aca="false">G57/G58-1</f>
        <v>-0.0924537694171407</v>
      </c>
      <c r="I57" s="0" t="n">
        <f aca="false">H58</f>
        <v>0.123526103378951</v>
      </c>
      <c r="J57" s="5" t="n">
        <f aca="false">VLOOKUP(A57,rf!$A$12:$B$71,2,0)/100</f>
        <v>0.0401</v>
      </c>
      <c r="K57" s="0" t="n">
        <f aca="false">H57-J57</f>
        <v>-0.132553769417141</v>
      </c>
      <c r="L57" s="5" t="n">
        <f aca="false">K58</f>
        <v>0.080726103378951</v>
      </c>
      <c r="M57" s="0" t="n">
        <f aca="false">SPY!H57</f>
        <v>-0.0112145122111511</v>
      </c>
      <c r="N57" s="0" t="n">
        <f aca="false">M57-J57</f>
        <v>-0.0513145122111511</v>
      </c>
      <c r="O57" s="0" t="n">
        <f aca="false">M58</f>
        <v>0.0289614133740197</v>
      </c>
      <c r="P57" s="0" t="n">
        <f aca="false">N58</f>
        <v>-0.0138385866259803</v>
      </c>
    </row>
    <row r="58" customFormat="false" ht="12.8" hidden="false" customHeight="false" outlineLevel="0" collapsed="false">
      <c r="A58" s="4" t="n">
        <v>40634</v>
      </c>
      <c r="B58" s="0" t="n">
        <v>89.690002</v>
      </c>
      <c r="C58" s="0" t="n">
        <v>102.830002</v>
      </c>
      <c r="D58" s="0" t="n">
        <v>86.449997</v>
      </c>
      <c r="E58" s="0" t="n">
        <v>100.050003</v>
      </c>
      <c r="F58" s="0" t="n">
        <v>4035900</v>
      </c>
      <c r="G58" s="0" t="n">
        <v>50.025002</v>
      </c>
      <c r="H58" s="0" t="n">
        <f aca="false">G58/G59-1</f>
        <v>0.123526103378951</v>
      </c>
      <c r="I58" s="0" t="n">
        <f aca="false">H59</f>
        <v>0.147699556525303</v>
      </c>
      <c r="J58" s="5" t="n">
        <f aca="false">VLOOKUP(A58,rf!$A$12:$B$71,2,0)/100</f>
        <v>0.0428</v>
      </c>
      <c r="K58" s="0" t="n">
        <f aca="false">H58-J58</f>
        <v>0.080726103378951</v>
      </c>
      <c r="L58" s="5" t="n">
        <f aca="false">K59</f>
        <v>0.104999556525303</v>
      </c>
      <c r="M58" s="0" t="n">
        <f aca="false">SPY!H58</f>
        <v>0.0289614133740197</v>
      </c>
      <c r="N58" s="0" t="n">
        <f aca="false">M58-J58</f>
        <v>-0.0138385866259803</v>
      </c>
      <c r="O58" s="0" t="n">
        <f aca="false">M59</f>
        <v>0.00012013719482673</v>
      </c>
      <c r="P58" s="0" t="n">
        <f aca="false">N59</f>
        <v>-0.0425798628051733</v>
      </c>
    </row>
    <row r="59" customFormat="false" ht="12.8" hidden="false" customHeight="false" outlineLevel="0" collapsed="false">
      <c r="A59" s="4" t="n">
        <v>40603</v>
      </c>
      <c r="B59" s="0" t="n">
        <v>77.550003</v>
      </c>
      <c r="C59" s="0" t="n">
        <v>90.970001</v>
      </c>
      <c r="D59" s="0" t="n">
        <v>72.690002</v>
      </c>
      <c r="E59" s="0" t="n">
        <v>89.050003</v>
      </c>
      <c r="F59" s="0" t="n">
        <v>5304000</v>
      </c>
      <c r="G59" s="0" t="n">
        <v>44.525002</v>
      </c>
      <c r="H59" s="0" t="n">
        <f aca="false">G59/G60-1</f>
        <v>0.147699556525303</v>
      </c>
      <c r="I59" s="0" t="n">
        <f aca="false">H60</f>
        <v>0.129732032615026</v>
      </c>
      <c r="J59" s="5" t="n">
        <f aca="false">VLOOKUP(A59,rf!$A$12:$B$71,2,0)/100</f>
        <v>0.0427</v>
      </c>
      <c r="K59" s="0" t="n">
        <f aca="false">H59-J59</f>
        <v>0.104999556525303</v>
      </c>
      <c r="L59" s="5" t="n">
        <f aca="false">K60</f>
        <v>0.0855320326150262</v>
      </c>
      <c r="M59" s="0" t="n">
        <f aca="false">SPY!H59</f>
        <v>0.00012013719482673</v>
      </c>
      <c r="N59" s="0" t="n">
        <f aca="false">M59-J59</f>
        <v>-0.0425798628051733</v>
      </c>
      <c r="O59" s="0" t="n">
        <f aca="false">M60</f>
        <v>0.0347373483025493</v>
      </c>
      <c r="P59" s="0" t="n">
        <f aca="false">N60</f>
        <v>-0.00946265169745074</v>
      </c>
    </row>
    <row r="60" customFormat="false" ht="12.75" hidden="false" customHeight="false" outlineLevel="0" collapsed="false">
      <c r="A60" s="4" t="n">
        <v>40575</v>
      </c>
      <c r="B60" s="0" t="n">
        <v>69.580002</v>
      </c>
      <c r="C60" s="0" t="n">
        <v>85.279999</v>
      </c>
      <c r="D60" s="0" t="n">
        <v>69.260002</v>
      </c>
      <c r="E60" s="0" t="n">
        <v>77.589996</v>
      </c>
      <c r="F60" s="0" t="n">
        <v>4721700</v>
      </c>
      <c r="G60" s="0" t="n">
        <v>38.794998</v>
      </c>
      <c r="H60" s="0" t="n">
        <f aca="false">G60/G61-1</f>
        <v>0.129732032615026</v>
      </c>
      <c r="J60" s="5" t="n">
        <f aca="false">VLOOKUP(A60,rf!$A$12:$B$71,2,0)/100</f>
        <v>0.0442</v>
      </c>
      <c r="K60" s="0" t="n">
        <f aca="false">H60-J60</f>
        <v>0.0855320326150262</v>
      </c>
      <c r="L60" s="5" t="n">
        <f aca="false">K61</f>
        <v>-0.0428</v>
      </c>
      <c r="M60" s="0" t="n">
        <f aca="false">SPY!H60</f>
        <v>0.0347373483025493</v>
      </c>
      <c r="N60" s="0" t="n">
        <f aca="false">M60-J60</f>
        <v>-0.00946265169745074</v>
      </c>
    </row>
    <row r="61" customFormat="false" ht="12.75" hidden="false" customHeight="false" outlineLevel="0" collapsed="false">
      <c r="A61" s="4" t="n">
        <v>40544</v>
      </c>
      <c r="B61" s="0" t="n">
        <v>69.389999</v>
      </c>
      <c r="C61" s="0" t="n">
        <v>73.730003</v>
      </c>
      <c r="D61" s="0" t="n">
        <v>65.300003</v>
      </c>
      <c r="E61" s="0" t="n">
        <v>68.68</v>
      </c>
      <c r="F61" s="0" t="n">
        <v>3985000</v>
      </c>
      <c r="G61" s="0" t="n">
        <v>34.34</v>
      </c>
      <c r="J61" s="5" t="n">
        <f aca="false">VLOOKUP(A61,rf!$A$12:$B$71,2,0)/100</f>
        <v>0.0428</v>
      </c>
      <c r="K61" s="0" t="n">
        <f aca="false">H61-J61</f>
        <v>-0.0428</v>
      </c>
      <c r="L61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75"/>
  <cols>
    <col collapsed="false" hidden="false" max="1025" min="1" style="0" width="9.47159090909091"/>
  </cols>
  <sheetData>
    <row r="1" customFormat="false" ht="12.75" hidden="false" customHeight="false" outlineLevel="0" collapsed="false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</row>
    <row r="2" customFormat="false" ht="12.75" hidden="false" customHeight="false" outlineLevel="0" collapsed="false">
      <c r="A2" s="4" t="n">
        <v>42339</v>
      </c>
      <c r="B2" s="0" t="n">
        <v>209.440002</v>
      </c>
      <c r="C2" s="0" t="n">
        <v>211</v>
      </c>
      <c r="D2" s="0" t="n">
        <v>199.830002</v>
      </c>
      <c r="E2" s="0" t="n">
        <v>203.869995</v>
      </c>
      <c r="F2" s="0" t="n">
        <v>138171000</v>
      </c>
      <c r="G2" s="0" t="n">
        <v>201.774582</v>
      </c>
      <c r="H2" s="0" t="n">
        <f aca="false">G2/G3-1</f>
        <v>-0.0172824803899049</v>
      </c>
    </row>
    <row r="3" customFormat="false" ht="12.75" hidden="false" customHeight="false" outlineLevel="0" collapsed="false">
      <c r="A3" s="4" t="n">
        <v>42309</v>
      </c>
      <c r="B3" s="0" t="n">
        <v>208.320007</v>
      </c>
      <c r="C3" s="0" t="n">
        <v>211.660004</v>
      </c>
      <c r="D3" s="0" t="n">
        <v>202.179993</v>
      </c>
      <c r="E3" s="0" t="n">
        <v>208.690002</v>
      </c>
      <c r="F3" s="0" t="n">
        <v>101866700</v>
      </c>
      <c r="G3" s="0" t="n">
        <v>205.323074</v>
      </c>
      <c r="H3" s="0" t="n">
        <f aca="false">G3/G4-1</f>
        <v>0.00365508875891685</v>
      </c>
    </row>
    <row r="4" customFormat="false" ht="12.75" hidden="false" customHeight="false" outlineLevel="0" collapsed="false">
      <c r="A4" s="4" t="n">
        <v>42278</v>
      </c>
      <c r="B4" s="0" t="n">
        <v>192.080002</v>
      </c>
      <c r="C4" s="0" t="n">
        <v>209.440002</v>
      </c>
      <c r="D4" s="0" t="n">
        <v>189.119995</v>
      </c>
      <c r="E4" s="0" t="n">
        <v>207.929993</v>
      </c>
      <c r="F4" s="0" t="n">
        <v>121017000</v>
      </c>
      <c r="G4" s="0" t="n">
        <v>204.575333</v>
      </c>
      <c r="H4" s="0" t="n">
        <f aca="false">G4/G5-1</f>
        <v>0.0850597291059909</v>
      </c>
    </row>
    <row r="5" customFormat="false" ht="12.75" hidden="false" customHeight="false" outlineLevel="0" collapsed="false">
      <c r="A5" s="4" t="n">
        <v>42248</v>
      </c>
      <c r="B5" s="0" t="n">
        <v>193.119995</v>
      </c>
      <c r="C5" s="0" t="n">
        <v>202.889999</v>
      </c>
      <c r="D5" s="0" t="n">
        <v>186.929993</v>
      </c>
      <c r="E5" s="0" t="n">
        <v>191.630005</v>
      </c>
      <c r="F5" s="0" t="n">
        <v>163950700</v>
      </c>
      <c r="G5" s="0" t="n">
        <v>188.538315</v>
      </c>
      <c r="H5" s="0" t="n">
        <f aca="false">G5/G6-1</f>
        <v>-0.0255159863763498</v>
      </c>
    </row>
    <row r="6" customFormat="false" ht="12.75" hidden="false" customHeight="false" outlineLevel="0" collapsed="false">
      <c r="A6" s="4" t="n">
        <v>42217</v>
      </c>
      <c r="B6" s="0" t="n">
        <v>210.460007</v>
      </c>
      <c r="C6" s="0" t="n">
        <v>211.309998</v>
      </c>
      <c r="D6" s="0" t="n">
        <v>182.399994</v>
      </c>
      <c r="E6" s="0" t="n">
        <v>197.669998</v>
      </c>
      <c r="F6" s="0" t="n">
        <v>185629700</v>
      </c>
      <c r="G6" s="0" t="n">
        <v>193.475021</v>
      </c>
      <c r="H6" s="0" t="n">
        <f aca="false">G6/G7-1</f>
        <v>-0.060950136833832</v>
      </c>
    </row>
    <row r="7" customFormat="false" ht="12.75" hidden="false" customHeight="false" outlineLevel="0" collapsed="false">
      <c r="A7" s="4" t="n">
        <v>42186</v>
      </c>
      <c r="B7" s="0" t="n">
        <v>207.729996</v>
      </c>
      <c r="C7" s="0" t="n">
        <v>213.179993</v>
      </c>
      <c r="D7" s="0" t="n">
        <v>204.110001</v>
      </c>
      <c r="E7" s="0" t="n">
        <v>210.5</v>
      </c>
      <c r="F7" s="0" t="n">
        <v>116182900</v>
      </c>
      <c r="G7" s="0" t="n">
        <v>206.032745</v>
      </c>
      <c r="H7" s="0" t="n">
        <f aca="false">G7/G8-1</f>
        <v>0.0225892530145335</v>
      </c>
    </row>
    <row r="8" customFormat="false" ht="12.75" hidden="false" customHeight="false" outlineLevel="0" collapsed="false">
      <c r="A8" s="4" t="n">
        <v>42156</v>
      </c>
      <c r="B8" s="0" t="n">
        <v>211.940002</v>
      </c>
      <c r="C8" s="0" t="n">
        <v>213.339996</v>
      </c>
      <c r="D8" s="0" t="n">
        <v>205.279999</v>
      </c>
      <c r="E8" s="0" t="n">
        <v>205.850006</v>
      </c>
      <c r="F8" s="0" t="n">
        <v>123553000</v>
      </c>
      <c r="G8" s="0" t="n">
        <v>201.48143</v>
      </c>
      <c r="H8" s="0" t="n">
        <f aca="false">G8/G9-1</f>
        <v>-0.0203120573751524</v>
      </c>
    </row>
    <row r="9" customFormat="false" ht="12.75" hidden="false" customHeight="false" outlineLevel="0" collapsed="false">
      <c r="A9" s="4" t="n">
        <v>42125</v>
      </c>
      <c r="B9" s="0" t="n">
        <v>209.399994</v>
      </c>
      <c r="C9" s="0" t="n">
        <v>213.779999</v>
      </c>
      <c r="D9" s="0" t="n">
        <v>206.759995</v>
      </c>
      <c r="E9" s="0" t="n">
        <v>211.139999</v>
      </c>
      <c r="F9" s="0" t="n">
        <v>100871900</v>
      </c>
      <c r="G9" s="0" t="n">
        <v>205.658783</v>
      </c>
      <c r="H9" s="0" t="n">
        <f aca="false">G9/G10-1</f>
        <v>0.0128561140382462</v>
      </c>
    </row>
    <row r="10" customFormat="false" ht="12.75" hidden="false" customHeight="false" outlineLevel="0" collapsed="false">
      <c r="A10" s="4" t="n">
        <v>42095</v>
      </c>
      <c r="B10" s="0" t="n">
        <v>206.389999</v>
      </c>
      <c r="C10" s="0" t="n">
        <v>212.479996</v>
      </c>
      <c r="D10" s="0" t="n">
        <v>204.509995</v>
      </c>
      <c r="E10" s="0" t="n">
        <v>208.460007</v>
      </c>
      <c r="F10" s="0" t="n">
        <v>104666100</v>
      </c>
      <c r="G10" s="0" t="n">
        <v>203.04837</v>
      </c>
      <c r="H10" s="0" t="n">
        <f aca="false">G10/G11-1</f>
        <v>0.00983396192127017</v>
      </c>
    </row>
    <row r="11" customFormat="false" ht="12.75" hidden="false" customHeight="false" outlineLevel="0" collapsed="false">
      <c r="A11" s="4" t="n">
        <v>42064</v>
      </c>
      <c r="B11" s="0" t="n">
        <v>210.779999</v>
      </c>
      <c r="C11" s="0" t="n">
        <v>212.059998</v>
      </c>
      <c r="D11" s="0" t="n">
        <v>204.119995</v>
      </c>
      <c r="E11" s="0" t="n">
        <v>206.429993</v>
      </c>
      <c r="F11" s="0" t="n">
        <v>130758700</v>
      </c>
      <c r="G11" s="0" t="n">
        <v>201.071045</v>
      </c>
      <c r="H11" s="0" t="n">
        <f aca="false">G11/G12-1</f>
        <v>-0.0157057389887431</v>
      </c>
    </row>
    <row r="12" customFormat="false" ht="12.75" hidden="false" customHeight="false" outlineLevel="0" collapsed="false">
      <c r="A12" s="4" t="n">
        <v>42036</v>
      </c>
      <c r="B12" s="0" t="n">
        <v>200.050003</v>
      </c>
      <c r="C12" s="0" t="n">
        <v>212.240005</v>
      </c>
      <c r="D12" s="0" t="n">
        <v>197.860001</v>
      </c>
      <c r="E12" s="0" t="n">
        <v>210.660004</v>
      </c>
      <c r="F12" s="0" t="n">
        <v>105774400</v>
      </c>
      <c r="G12" s="0" t="n">
        <v>204.279404</v>
      </c>
      <c r="H12" s="0" t="n">
        <f aca="false">G12/G13-1</f>
        <v>0.0562045799166175</v>
      </c>
    </row>
    <row r="13" customFormat="false" ht="12.75" hidden="false" customHeight="false" outlineLevel="0" collapsed="false">
      <c r="A13" s="4" t="n">
        <v>42005</v>
      </c>
      <c r="B13" s="0" t="n">
        <v>206.380005</v>
      </c>
      <c r="C13" s="0" t="n">
        <v>206.880005</v>
      </c>
      <c r="D13" s="0" t="n">
        <v>198.550003</v>
      </c>
      <c r="E13" s="0" t="n">
        <v>199.449997</v>
      </c>
      <c r="F13" s="0" t="n">
        <v>169061700</v>
      </c>
      <c r="G13" s="0" t="n">
        <v>193.408936</v>
      </c>
      <c r="H13" s="0" t="n">
        <f aca="false">G13/G14-1</f>
        <v>-0.0296292188884151</v>
      </c>
    </row>
    <row r="14" customFormat="false" ht="12.75" hidden="false" customHeight="false" outlineLevel="0" collapsed="false">
      <c r="A14" s="4" t="n">
        <v>41974</v>
      </c>
      <c r="B14" s="0" t="n">
        <v>206.399994</v>
      </c>
      <c r="C14" s="0" t="n">
        <v>212.970001</v>
      </c>
      <c r="D14" s="0" t="n">
        <v>197.860001</v>
      </c>
      <c r="E14" s="0" t="n">
        <v>205.539993</v>
      </c>
      <c r="F14" s="0" t="n">
        <v>144341100</v>
      </c>
      <c r="G14" s="0" t="n">
        <v>199.314468</v>
      </c>
      <c r="H14" s="0" t="n">
        <f aca="false">G14/G15-1</f>
        <v>-0.00253660100909647</v>
      </c>
    </row>
    <row r="15" customFormat="false" ht="12.75" hidden="false" customHeight="false" outlineLevel="0" collapsed="false">
      <c r="A15" s="4" t="n">
        <v>41944</v>
      </c>
      <c r="B15" s="0" t="n">
        <v>201.919998</v>
      </c>
      <c r="C15" s="0" t="n">
        <v>207.869995</v>
      </c>
      <c r="D15" s="0" t="n">
        <v>200.059998</v>
      </c>
      <c r="E15" s="0" t="n">
        <v>207.199997</v>
      </c>
      <c r="F15" s="0" t="n">
        <v>85735900</v>
      </c>
      <c r="G15" s="0" t="n">
        <v>199.821335</v>
      </c>
      <c r="H15" s="0" t="n">
        <f aca="false">G15/G16-1</f>
        <v>0.0274718964249432</v>
      </c>
    </row>
    <row r="16" customFormat="false" ht="12.75" hidden="false" customHeight="false" outlineLevel="0" collapsed="false">
      <c r="A16" s="4" t="n">
        <v>41913</v>
      </c>
      <c r="B16" s="0" t="n">
        <v>196.699997</v>
      </c>
      <c r="C16" s="0" t="n">
        <v>201.820007</v>
      </c>
      <c r="D16" s="0" t="n">
        <v>181.919998</v>
      </c>
      <c r="E16" s="0" t="n">
        <v>201.660004</v>
      </c>
      <c r="F16" s="0" t="n">
        <v>177824800</v>
      </c>
      <c r="G16" s="0" t="n">
        <v>194.478638</v>
      </c>
      <c r="H16" s="0" t="n">
        <f aca="false">G16/G17-1</f>
        <v>0.0235508985090389</v>
      </c>
    </row>
    <row r="17" customFormat="false" ht="12.75" hidden="false" customHeight="false" outlineLevel="0" collapsed="false">
      <c r="A17" s="4" t="n">
        <v>41883</v>
      </c>
      <c r="B17" s="0" t="n">
        <v>200.970001</v>
      </c>
      <c r="C17" s="0" t="n">
        <v>201.899994</v>
      </c>
      <c r="D17" s="0" t="n">
        <v>196.050003</v>
      </c>
      <c r="E17" s="0" t="n">
        <v>197.020004</v>
      </c>
      <c r="F17" s="0" t="n">
        <v>106560200</v>
      </c>
      <c r="G17" s="0" t="n">
        <v>190.003876</v>
      </c>
      <c r="H17" s="0" t="n">
        <f aca="false">G17/G18-1</f>
        <v>-0.0137962112691935</v>
      </c>
    </row>
    <row r="18" customFormat="false" ht="12.75" hidden="false" customHeight="false" outlineLevel="0" collapsed="false">
      <c r="A18" s="4" t="n">
        <v>41852</v>
      </c>
      <c r="B18" s="0" t="n">
        <v>192.559998</v>
      </c>
      <c r="C18" s="0" t="n">
        <v>200.820007</v>
      </c>
      <c r="D18" s="0" t="n">
        <v>190.550003</v>
      </c>
      <c r="E18" s="0" t="n">
        <v>200.710007</v>
      </c>
      <c r="F18" s="0" t="n">
        <v>90275800</v>
      </c>
      <c r="G18" s="0" t="n">
        <v>192.66188</v>
      </c>
      <c r="H18" s="0" t="n">
        <f aca="false">G18/G19-1</f>
        <v>0.0394634720232723</v>
      </c>
    </row>
    <row r="19" customFormat="false" ht="12.75" hidden="false" customHeight="false" outlineLevel="0" collapsed="false">
      <c r="A19" s="4" t="n">
        <v>41821</v>
      </c>
      <c r="B19" s="0" t="n">
        <v>196.199997</v>
      </c>
      <c r="C19" s="0" t="n">
        <v>199.059998</v>
      </c>
      <c r="D19" s="0" t="n">
        <v>192.970001</v>
      </c>
      <c r="E19" s="0" t="n">
        <v>193.089996</v>
      </c>
      <c r="F19" s="0" t="n">
        <v>94417600</v>
      </c>
      <c r="G19" s="0" t="n">
        <v>185.347427</v>
      </c>
      <c r="H19" s="0" t="n">
        <f aca="false">G19/G20-1</f>
        <v>-0.0134376186030382</v>
      </c>
    </row>
    <row r="20" customFormat="false" ht="12.75" hidden="false" customHeight="false" outlineLevel="0" collapsed="false">
      <c r="A20" s="4" t="n">
        <v>41791</v>
      </c>
      <c r="B20" s="0" t="n">
        <v>192.949997</v>
      </c>
      <c r="C20" s="0" t="n">
        <v>196.600006</v>
      </c>
      <c r="D20" s="0" t="n">
        <v>191.970001</v>
      </c>
      <c r="E20" s="0" t="n">
        <v>195.720001</v>
      </c>
      <c r="F20" s="0" t="n">
        <v>83107000</v>
      </c>
      <c r="G20" s="0" t="n">
        <v>187.871979</v>
      </c>
      <c r="H20" s="0" t="n">
        <f aca="false">G20/G21-1</f>
        <v>0.020644963134852</v>
      </c>
    </row>
    <row r="21" customFormat="false" ht="12.75" hidden="false" customHeight="false" outlineLevel="0" collapsed="false">
      <c r="A21" s="4" t="n">
        <v>41760</v>
      </c>
      <c r="B21" s="0" t="n">
        <v>188.220001</v>
      </c>
      <c r="C21" s="0" t="n">
        <v>192.800003</v>
      </c>
      <c r="D21" s="0" t="n">
        <v>186.009995</v>
      </c>
      <c r="E21" s="0" t="n">
        <v>192.679993</v>
      </c>
      <c r="F21" s="0" t="n">
        <v>88448000</v>
      </c>
      <c r="G21" s="0" t="n">
        <v>184.071823</v>
      </c>
      <c r="H21" s="0" t="n">
        <f aca="false">G21/G22-1</f>
        <v>0.0232063765087349</v>
      </c>
    </row>
    <row r="22" customFormat="false" ht="12.75" hidden="false" customHeight="false" outlineLevel="0" collapsed="false">
      <c r="A22" s="4" t="n">
        <v>41730</v>
      </c>
      <c r="B22" s="0" t="n">
        <v>187.619995</v>
      </c>
      <c r="C22" s="0" t="n">
        <v>189.699997</v>
      </c>
      <c r="D22" s="0" t="n">
        <v>181.309998</v>
      </c>
      <c r="E22" s="0" t="n">
        <v>188.309998</v>
      </c>
      <c r="F22" s="0" t="n">
        <v>116543300</v>
      </c>
      <c r="G22" s="0" t="n">
        <v>179.897064</v>
      </c>
      <c r="H22" s="0" t="n">
        <f aca="false">G22/G23-1</f>
        <v>0.0069515381858376</v>
      </c>
    </row>
    <row r="23" customFormat="false" ht="12.75" hidden="false" customHeight="false" outlineLevel="0" collapsed="false">
      <c r="A23" s="4" t="n">
        <v>41699</v>
      </c>
      <c r="B23" s="0" t="n">
        <v>184.649994</v>
      </c>
      <c r="C23" s="0" t="n">
        <v>189.020004</v>
      </c>
      <c r="D23" s="0" t="n">
        <v>183.75</v>
      </c>
      <c r="E23" s="0" t="n">
        <v>187.009995</v>
      </c>
      <c r="F23" s="0" t="n">
        <v>126372800</v>
      </c>
      <c r="G23" s="0" t="n">
        <v>178.655136</v>
      </c>
      <c r="H23" s="0" t="n">
        <f aca="false">G23/G24-1</f>
        <v>0.00829545664969733</v>
      </c>
    </row>
    <row r="24" customFormat="false" ht="12.75" hidden="false" customHeight="false" outlineLevel="0" collapsed="false">
      <c r="A24" s="4" t="n">
        <v>41671</v>
      </c>
      <c r="B24" s="0" t="n">
        <v>177.970001</v>
      </c>
      <c r="C24" s="0" t="n">
        <v>187.149994</v>
      </c>
      <c r="D24" s="0" t="n">
        <v>173.710007</v>
      </c>
      <c r="E24" s="0" t="n">
        <v>186.289993</v>
      </c>
      <c r="F24" s="0" t="n">
        <v>133948700</v>
      </c>
      <c r="G24" s="0" t="n">
        <v>177.185303</v>
      </c>
      <c r="H24" s="0" t="n">
        <f aca="false">G24/G25-1</f>
        <v>0.0455158037511214</v>
      </c>
    </row>
    <row r="25" customFormat="false" ht="12.75" hidden="false" customHeight="false" outlineLevel="0" collapsed="false">
      <c r="A25" s="4" t="n">
        <v>41640</v>
      </c>
      <c r="B25" s="0" t="n">
        <v>183.979996</v>
      </c>
      <c r="C25" s="0" t="n">
        <v>184.940002</v>
      </c>
      <c r="D25" s="0" t="n">
        <v>176.880005</v>
      </c>
      <c r="E25" s="0" t="n">
        <v>178.179993</v>
      </c>
      <c r="F25" s="0" t="n">
        <v>129777500</v>
      </c>
      <c r="G25" s="0" t="n">
        <v>169.471664</v>
      </c>
      <c r="H25" s="0" t="n">
        <f aca="false">G25/G26-1</f>
        <v>-0.0352482676850714</v>
      </c>
    </row>
    <row r="26" customFormat="false" ht="12.75" hidden="false" customHeight="false" outlineLevel="0" collapsed="false">
      <c r="A26" s="4" t="n">
        <v>41609</v>
      </c>
      <c r="B26" s="0" t="n">
        <v>181.089996</v>
      </c>
      <c r="C26" s="0" t="n">
        <v>184.690002</v>
      </c>
      <c r="D26" s="0" t="n">
        <v>177.320007</v>
      </c>
      <c r="E26" s="0" t="n">
        <v>184.690002</v>
      </c>
      <c r="F26" s="0" t="n">
        <v>110423600</v>
      </c>
      <c r="G26" s="0" t="n">
        <v>175.663498</v>
      </c>
      <c r="H26" s="0" t="n">
        <f aca="false">G26/G27-1</f>
        <v>0.025926466564101</v>
      </c>
    </row>
    <row r="27" customFormat="false" ht="12.75" hidden="false" customHeight="false" outlineLevel="0" collapsed="false">
      <c r="A27" s="4" t="n">
        <v>41579</v>
      </c>
      <c r="B27" s="0" t="n">
        <v>176.020004</v>
      </c>
      <c r="C27" s="0" t="n">
        <v>181.75</v>
      </c>
      <c r="D27" s="0" t="n">
        <v>174.759995</v>
      </c>
      <c r="E27" s="0" t="n">
        <v>181</v>
      </c>
      <c r="F27" s="0" t="n">
        <v>99341100</v>
      </c>
      <c r="G27" s="0" t="n">
        <v>171.224258</v>
      </c>
      <c r="H27" s="0" t="n">
        <f aca="false">G27/G28-1</f>
        <v>0.0296376924231909</v>
      </c>
    </row>
    <row r="28" customFormat="false" ht="12.75" hidden="false" customHeight="false" outlineLevel="0" collapsed="false">
      <c r="A28" s="4" t="n">
        <v>41548</v>
      </c>
      <c r="B28" s="0" t="n">
        <v>168.139999</v>
      </c>
      <c r="C28" s="0" t="n">
        <v>177.509995</v>
      </c>
      <c r="D28" s="0" t="n">
        <v>164.529999</v>
      </c>
      <c r="E28" s="0" t="n">
        <v>175.789993</v>
      </c>
      <c r="F28" s="0" t="n">
        <v>131979700</v>
      </c>
      <c r="G28" s="0" t="n">
        <v>166.295639</v>
      </c>
      <c r="H28" s="0" t="n">
        <f aca="false">G28/G29-1</f>
        <v>0.0463067495595724</v>
      </c>
    </row>
    <row r="29" customFormat="false" ht="12.75" hidden="false" customHeight="false" outlineLevel="0" collapsed="false">
      <c r="A29" s="4" t="n">
        <v>41518</v>
      </c>
      <c r="B29" s="0" t="n">
        <v>165.229996</v>
      </c>
      <c r="C29" s="0" t="n">
        <v>173.600006</v>
      </c>
      <c r="D29" s="0" t="n">
        <v>163.699997</v>
      </c>
      <c r="E29" s="0" t="n">
        <v>168.009995</v>
      </c>
      <c r="F29" s="0" t="n">
        <v>118534300</v>
      </c>
      <c r="G29" s="0" t="n">
        <v>158.935837</v>
      </c>
      <c r="H29" s="0" t="n">
        <f aca="false">G29/G30-1</f>
        <v>0.0316464105284331</v>
      </c>
    </row>
    <row r="30" customFormat="false" ht="12.75" hidden="false" customHeight="false" outlineLevel="0" collapsed="false">
      <c r="A30" s="4" t="n">
        <v>41487</v>
      </c>
      <c r="B30" s="0" t="n">
        <v>169.990005</v>
      </c>
      <c r="C30" s="0" t="n">
        <v>170.970001</v>
      </c>
      <c r="D30" s="0" t="n">
        <v>163.050003</v>
      </c>
      <c r="E30" s="0" t="n">
        <v>163.649994</v>
      </c>
      <c r="F30" s="0" t="n">
        <v>109911800</v>
      </c>
      <c r="G30" s="0" t="n">
        <v>154.060379</v>
      </c>
      <c r="H30" s="0" t="n">
        <f aca="false">G30/G31-1</f>
        <v>-0.0299923658206995</v>
      </c>
    </row>
    <row r="31" customFormat="false" ht="12.75" hidden="false" customHeight="false" outlineLevel="0" collapsed="false">
      <c r="A31" s="4" t="n">
        <v>41456</v>
      </c>
      <c r="B31" s="0" t="n">
        <v>161.259995</v>
      </c>
      <c r="C31" s="0" t="n">
        <v>169.860001</v>
      </c>
      <c r="D31" s="0" t="n">
        <v>160.220001</v>
      </c>
      <c r="E31" s="0" t="n">
        <v>168.710007</v>
      </c>
      <c r="F31" s="0" t="n">
        <v>112422400</v>
      </c>
      <c r="G31" s="0" t="n">
        <v>158.823883</v>
      </c>
      <c r="H31" s="0" t="n">
        <f aca="false">G31/G32-1</f>
        <v>0.0516769165136408</v>
      </c>
    </row>
    <row r="32" customFormat="false" ht="12.75" hidden="false" customHeight="false" outlineLevel="0" collapsed="false">
      <c r="A32" s="4" t="n">
        <v>41426</v>
      </c>
      <c r="B32" s="0" t="n">
        <v>163.830002</v>
      </c>
      <c r="C32" s="0" t="n">
        <v>165.990005</v>
      </c>
      <c r="D32" s="0" t="n">
        <v>155.729996</v>
      </c>
      <c r="E32" s="0" t="n">
        <v>160.419998</v>
      </c>
      <c r="F32" s="0" t="n">
        <v>184686200</v>
      </c>
      <c r="G32" s="0" t="n">
        <v>151.019653</v>
      </c>
      <c r="H32" s="0" t="n">
        <f aca="false">G32/G33-1</f>
        <v>-0.0133445231201604</v>
      </c>
    </row>
    <row r="33" customFormat="false" ht="12.75" hidden="false" customHeight="false" outlineLevel="0" collapsed="false">
      <c r="A33" s="4" t="n">
        <v>41395</v>
      </c>
      <c r="B33" s="0" t="n">
        <v>159.330002</v>
      </c>
      <c r="C33" s="0" t="n">
        <v>169.070007</v>
      </c>
      <c r="D33" s="0" t="n">
        <v>158.100006</v>
      </c>
      <c r="E33" s="0" t="n">
        <v>163.449997</v>
      </c>
      <c r="F33" s="0" t="n">
        <v>134474800</v>
      </c>
      <c r="G33" s="0" t="n">
        <v>153.062195</v>
      </c>
      <c r="H33" s="0" t="n">
        <f aca="false">G33/G34-1</f>
        <v>0.0236097698132192</v>
      </c>
    </row>
    <row r="34" customFormat="false" ht="12.75" hidden="false" customHeight="false" outlineLevel="0" collapsed="false">
      <c r="A34" s="4" t="n">
        <v>41365</v>
      </c>
      <c r="B34" s="0" t="n">
        <v>156.589996</v>
      </c>
      <c r="C34" s="0" t="n">
        <v>159.720001</v>
      </c>
      <c r="D34" s="0" t="n">
        <v>153.550003</v>
      </c>
      <c r="E34" s="0" t="n">
        <v>159.679993</v>
      </c>
      <c r="F34" s="0" t="n">
        <v>137411100</v>
      </c>
      <c r="G34" s="0" t="n">
        <v>149.531784</v>
      </c>
      <c r="H34" s="0" t="n">
        <f aca="false">G34/G35-1</f>
        <v>0.0192122940032977</v>
      </c>
    </row>
    <row r="35" customFormat="false" ht="12.75" hidden="false" customHeight="false" outlineLevel="0" collapsed="false">
      <c r="A35" s="4" t="n">
        <v>41334</v>
      </c>
      <c r="B35" s="0" t="n">
        <v>151.089996</v>
      </c>
      <c r="C35" s="0" t="n">
        <v>156.850006</v>
      </c>
      <c r="D35" s="0" t="n">
        <v>150.410004</v>
      </c>
      <c r="E35" s="0" t="n">
        <v>156.669998</v>
      </c>
      <c r="F35" s="0" t="n">
        <v>121695200</v>
      </c>
      <c r="G35" s="0" t="n">
        <v>146.713089</v>
      </c>
      <c r="H35" s="0" t="n">
        <f aca="false">G35/G36-1</f>
        <v>0.0379712244862267</v>
      </c>
    </row>
    <row r="36" customFormat="false" ht="12.75" hidden="false" customHeight="false" outlineLevel="0" collapsed="false">
      <c r="A36" s="4" t="n">
        <v>41306</v>
      </c>
      <c r="B36" s="0" t="n">
        <v>150.649994</v>
      </c>
      <c r="C36" s="0" t="n">
        <v>153.279999</v>
      </c>
      <c r="D36" s="0" t="n">
        <v>148.729996</v>
      </c>
      <c r="E36" s="0" t="n">
        <v>151.610001</v>
      </c>
      <c r="F36" s="0" t="n">
        <v>142543400</v>
      </c>
      <c r="G36" s="0" t="n">
        <v>141.346008</v>
      </c>
      <c r="H36" s="0" t="n">
        <f aca="false">G36/G37-1</f>
        <v>0.012758901373972</v>
      </c>
    </row>
    <row r="37" customFormat="false" ht="12.75" hidden="false" customHeight="false" outlineLevel="0" collapsed="false">
      <c r="A37" s="4" t="n">
        <v>41275</v>
      </c>
      <c r="B37" s="0" t="n">
        <v>145.110001</v>
      </c>
      <c r="C37" s="0" t="n">
        <v>150.940002</v>
      </c>
      <c r="D37" s="0" t="n">
        <v>144.729996</v>
      </c>
      <c r="E37" s="0" t="n">
        <v>149.699997</v>
      </c>
      <c r="F37" s="0" t="n">
        <v>128386400</v>
      </c>
      <c r="G37" s="0" t="n">
        <v>139.565308</v>
      </c>
      <c r="H37" s="0" t="n">
        <f aca="false">G37/G38-1</f>
        <v>0.0511901945068514</v>
      </c>
    </row>
    <row r="38" customFormat="false" ht="12.75" hidden="false" customHeight="false" outlineLevel="0" collapsed="false">
      <c r="A38" s="4" t="n">
        <v>41244</v>
      </c>
      <c r="B38" s="0" t="n">
        <v>142.800003</v>
      </c>
      <c r="C38" s="0" t="n">
        <v>145.580002</v>
      </c>
      <c r="D38" s="0" t="n">
        <v>139.539993</v>
      </c>
      <c r="E38" s="0" t="n">
        <v>142.410004</v>
      </c>
      <c r="F38" s="0" t="n">
        <v>156690500</v>
      </c>
      <c r="G38" s="0" t="n">
        <v>132.768845</v>
      </c>
      <c r="H38" s="0" t="n">
        <f aca="false">G38/G39-1</f>
        <v>0.00893451697369851</v>
      </c>
    </row>
    <row r="39" customFormat="false" ht="12.75" hidden="false" customHeight="false" outlineLevel="0" collapsed="false">
      <c r="A39" s="4" t="n">
        <v>41214</v>
      </c>
      <c r="B39" s="0" t="n">
        <v>141.649994</v>
      </c>
      <c r="C39" s="0" t="n">
        <v>143.720001</v>
      </c>
      <c r="D39" s="0" t="n">
        <v>134.699997</v>
      </c>
      <c r="E39" s="0" t="n">
        <v>142.149994</v>
      </c>
      <c r="F39" s="0" t="n">
        <v>150920800</v>
      </c>
      <c r="G39" s="0" t="n">
        <v>131.593124</v>
      </c>
      <c r="H39" s="0" t="n">
        <f aca="false">G39/G40-1</f>
        <v>0.00565957619749624</v>
      </c>
    </row>
    <row r="40" customFormat="false" ht="12.75" hidden="false" customHeight="false" outlineLevel="0" collapsed="false">
      <c r="A40" s="4" t="n">
        <v>41183</v>
      </c>
      <c r="B40" s="0" t="n">
        <v>144.520004</v>
      </c>
      <c r="C40" s="0" t="n">
        <v>147.160004</v>
      </c>
      <c r="D40" s="0" t="n">
        <v>140.389999</v>
      </c>
      <c r="E40" s="0" t="n">
        <v>141.350006</v>
      </c>
      <c r="F40" s="0" t="n">
        <v>134445400</v>
      </c>
      <c r="G40" s="0" t="n">
        <v>130.852554</v>
      </c>
      <c r="H40" s="0" t="n">
        <f aca="false">G40/G41-1</f>
        <v>-0.0181981689711974</v>
      </c>
    </row>
    <row r="41" customFormat="false" ht="12.75" hidden="false" customHeight="false" outlineLevel="0" collapsed="false">
      <c r="A41" s="4" t="n">
        <v>41153</v>
      </c>
      <c r="B41" s="0" t="n">
        <v>141.039993</v>
      </c>
      <c r="C41" s="0" t="n">
        <v>148.110001</v>
      </c>
      <c r="D41" s="0" t="n">
        <v>140.130005</v>
      </c>
      <c r="E41" s="0" t="n">
        <v>143.970001</v>
      </c>
      <c r="F41" s="0" t="n">
        <v>133785700</v>
      </c>
      <c r="G41" s="0" t="n">
        <v>133.277969</v>
      </c>
      <c r="H41" s="0" t="n">
        <f aca="false">G41/G42-1</f>
        <v>0.0253507842879801</v>
      </c>
    </row>
    <row r="42" customFormat="false" ht="12.75" hidden="false" customHeight="false" outlineLevel="0" collapsed="false">
      <c r="A42" s="4" t="n">
        <v>41122</v>
      </c>
      <c r="B42" s="0" t="n">
        <v>138.699997</v>
      </c>
      <c r="C42" s="0" t="n">
        <v>143.089996</v>
      </c>
      <c r="D42" s="0" t="n">
        <v>135.580002</v>
      </c>
      <c r="E42" s="0" t="n">
        <v>141.160004</v>
      </c>
      <c r="F42" s="0" t="n">
        <v>111546100</v>
      </c>
      <c r="G42" s="0" t="n">
        <v>129.982803</v>
      </c>
      <c r="H42" s="0" t="n">
        <f aca="false">G42/G43-1</f>
        <v>0.0250526518951073</v>
      </c>
    </row>
    <row r="43" customFormat="false" ht="12.75" hidden="false" customHeight="false" outlineLevel="0" collapsed="false">
      <c r="A43" s="4" t="n">
        <v>41091</v>
      </c>
      <c r="B43" s="0" t="n">
        <v>136.479996</v>
      </c>
      <c r="C43" s="0" t="n">
        <v>139.339996</v>
      </c>
      <c r="D43" s="0" t="n">
        <v>132.600006</v>
      </c>
      <c r="E43" s="0" t="n">
        <v>137.710007</v>
      </c>
      <c r="F43" s="0" t="n">
        <v>142158000</v>
      </c>
      <c r="G43" s="0" t="n">
        <v>126.805977</v>
      </c>
      <c r="H43" s="0" t="n">
        <f aca="false">G43/G44-1</f>
        <v>0.0118295007535818</v>
      </c>
    </row>
    <row r="44" customFormat="false" ht="12.75" hidden="false" customHeight="false" outlineLevel="0" collapsed="false">
      <c r="A44" s="4" t="n">
        <v>41061</v>
      </c>
      <c r="B44" s="0" t="n">
        <v>129.410004</v>
      </c>
      <c r="C44" s="0" t="n">
        <v>136.270004</v>
      </c>
      <c r="D44" s="0" t="n">
        <v>127.139999</v>
      </c>
      <c r="E44" s="0" t="n">
        <v>136.100006</v>
      </c>
      <c r="F44" s="0" t="n">
        <v>183673100</v>
      </c>
      <c r="G44" s="0" t="n">
        <v>125.323463</v>
      </c>
      <c r="H44" s="0" t="n">
        <f aca="false">G44/G45-1</f>
        <v>0.0405811101303693</v>
      </c>
    </row>
    <row r="45" customFormat="false" ht="12.75" hidden="false" customHeight="false" outlineLevel="0" collapsed="false">
      <c r="A45" s="4" t="n">
        <v>41030</v>
      </c>
      <c r="B45" s="0" t="n">
        <v>139.789993</v>
      </c>
      <c r="C45" s="0" t="n">
        <v>141.660004</v>
      </c>
      <c r="D45" s="0" t="n">
        <v>129.550003</v>
      </c>
      <c r="E45" s="0" t="n">
        <v>131.470001</v>
      </c>
      <c r="F45" s="0" t="n">
        <v>190924600</v>
      </c>
      <c r="G45" s="0" t="n">
        <v>120.436035</v>
      </c>
      <c r="H45" s="0" t="n">
        <f aca="false">G45/G46-1</f>
        <v>-0.060055759165683</v>
      </c>
    </row>
    <row r="46" customFormat="false" ht="12.75" hidden="false" customHeight="false" outlineLevel="0" collapsed="false">
      <c r="A46" s="4" t="n">
        <v>41000</v>
      </c>
      <c r="B46" s="0" t="n">
        <v>140.639999</v>
      </c>
      <c r="C46" s="0" t="n">
        <v>142.210007</v>
      </c>
      <c r="D46" s="0" t="n">
        <v>135.759995</v>
      </c>
      <c r="E46" s="0" t="n">
        <v>139.869995</v>
      </c>
      <c r="F46" s="0" t="n">
        <v>157536800</v>
      </c>
      <c r="G46" s="0" t="n">
        <v>128.131042</v>
      </c>
      <c r="H46" s="0" t="n">
        <f aca="false">G46/G47-1</f>
        <v>-0.00667560044083926</v>
      </c>
    </row>
    <row r="47" customFormat="false" ht="12.75" hidden="false" customHeight="false" outlineLevel="0" collapsed="false">
      <c r="A47" s="4" t="n">
        <v>40969</v>
      </c>
      <c r="B47" s="0" t="n">
        <v>137.309998</v>
      </c>
      <c r="C47" s="0" t="n">
        <v>141.830002</v>
      </c>
      <c r="D47" s="0" t="n">
        <v>134.360001</v>
      </c>
      <c r="E47" s="0" t="n">
        <v>140.809998</v>
      </c>
      <c r="F47" s="0" t="n">
        <v>145136500</v>
      </c>
      <c r="G47" s="0" t="n">
        <v>128.992142</v>
      </c>
      <c r="H47" s="0" t="n">
        <f aca="false">G47/G48-1</f>
        <v>0.0321637413564324</v>
      </c>
    </row>
    <row r="48" customFormat="false" ht="12.75" hidden="false" customHeight="false" outlineLevel="0" collapsed="false">
      <c r="A48" s="4" t="n">
        <v>40940</v>
      </c>
      <c r="B48" s="0" t="n">
        <v>132.289993</v>
      </c>
      <c r="C48" s="0" t="n">
        <v>138.190002</v>
      </c>
      <c r="D48" s="0" t="n">
        <v>132.130005</v>
      </c>
      <c r="E48" s="0" t="n">
        <v>137.020004</v>
      </c>
      <c r="F48" s="0" t="n">
        <v>154025800</v>
      </c>
      <c r="G48" s="0" t="n">
        <v>124.972557</v>
      </c>
      <c r="H48" s="0" t="n">
        <f aca="false">G48/G49-1</f>
        <v>0.043405359280146</v>
      </c>
    </row>
    <row r="49" customFormat="false" ht="12.75" hidden="false" customHeight="false" outlineLevel="0" collapsed="false">
      <c r="A49" s="4" t="n">
        <v>40909</v>
      </c>
      <c r="B49" s="0" t="n">
        <v>127.760002</v>
      </c>
      <c r="C49" s="0" t="n">
        <v>133.399994</v>
      </c>
      <c r="D49" s="0" t="n">
        <v>126.43</v>
      </c>
      <c r="E49" s="0" t="n">
        <v>131.320007</v>
      </c>
      <c r="F49" s="0" t="n">
        <v>152051600</v>
      </c>
      <c r="G49" s="0" t="n">
        <v>119.773735</v>
      </c>
      <c r="H49" s="0" t="n">
        <f aca="false">G49/G50-1</f>
        <v>0.0463745976231116</v>
      </c>
    </row>
    <row r="50" customFormat="false" ht="12.75" hidden="false" customHeight="false" outlineLevel="0" collapsed="false">
      <c r="A50" s="4" t="n">
        <v>40878</v>
      </c>
      <c r="B50" s="0" t="n">
        <v>124.849998</v>
      </c>
      <c r="C50" s="0" t="n">
        <v>127.260002</v>
      </c>
      <c r="D50" s="0" t="n">
        <v>120.029999</v>
      </c>
      <c r="E50" s="0" t="n">
        <v>125.5</v>
      </c>
      <c r="F50" s="0" t="n">
        <v>187820700</v>
      </c>
      <c r="G50" s="0" t="n">
        <v>114.465446</v>
      </c>
      <c r="H50" s="0" t="n">
        <f aca="false">G50/G51-1</f>
        <v>0.0104484187799578</v>
      </c>
    </row>
    <row r="51" customFormat="false" ht="12.75" hidden="false" customHeight="false" outlineLevel="0" collapsed="false">
      <c r="A51" s="4" t="n">
        <v>40848</v>
      </c>
      <c r="B51" s="0" t="n">
        <v>122.029999</v>
      </c>
      <c r="C51" s="0" t="n">
        <v>128.020004</v>
      </c>
      <c r="D51" s="0" t="n">
        <v>116.199997</v>
      </c>
      <c r="E51" s="0" t="n">
        <v>124.989998</v>
      </c>
      <c r="F51" s="0" t="n">
        <v>254191600</v>
      </c>
      <c r="G51" s="0" t="n">
        <v>113.28183</v>
      </c>
      <c r="H51" s="0" t="n">
        <f aca="false">G51/G52-1</f>
        <v>-0.00406380767263592</v>
      </c>
    </row>
    <row r="52" customFormat="false" ht="12.75" hidden="false" customHeight="false" outlineLevel="0" collapsed="false">
      <c r="A52" s="4" t="n">
        <v>40817</v>
      </c>
      <c r="B52" s="0" t="n">
        <v>112.489998</v>
      </c>
      <c r="C52" s="0" t="n">
        <v>129.419998</v>
      </c>
      <c r="D52" s="0" t="n">
        <v>107.43</v>
      </c>
      <c r="E52" s="0" t="n">
        <v>125.5</v>
      </c>
      <c r="F52" s="0" t="n">
        <v>283297500</v>
      </c>
      <c r="G52" s="0" t="n">
        <v>113.744064</v>
      </c>
      <c r="H52" s="0" t="n">
        <f aca="false">G52/G53-1</f>
        <v>0.109147117793944</v>
      </c>
    </row>
    <row r="53" customFormat="false" ht="12.75" hidden="false" customHeight="false" outlineLevel="0" collapsed="false">
      <c r="A53" s="4" t="n">
        <v>40787</v>
      </c>
      <c r="B53" s="0" t="n">
        <v>122.290001</v>
      </c>
      <c r="C53" s="0" t="n">
        <v>123.400002</v>
      </c>
      <c r="D53" s="0" t="n">
        <v>111.300003</v>
      </c>
      <c r="E53" s="0" t="n">
        <v>113.150002</v>
      </c>
      <c r="F53" s="0" t="n">
        <v>308413100</v>
      </c>
      <c r="G53" s="0" t="n">
        <v>102.550926</v>
      </c>
      <c r="H53" s="0" t="n">
        <f aca="false">G53/G54-1</f>
        <v>-0.0694207317504754</v>
      </c>
    </row>
    <row r="54" customFormat="false" ht="12.75" hidden="false" customHeight="false" outlineLevel="0" collapsed="false">
      <c r="A54" s="4" t="n">
        <v>40756</v>
      </c>
      <c r="B54" s="0" t="n">
        <v>130.839996</v>
      </c>
      <c r="C54" s="0" t="n">
        <v>130.960007</v>
      </c>
      <c r="D54" s="0" t="n">
        <v>110.269997</v>
      </c>
      <c r="E54" s="0" t="n">
        <v>122.220001</v>
      </c>
      <c r="F54" s="0" t="n">
        <v>406620800</v>
      </c>
      <c r="G54" s="0" t="n">
        <v>110.201172</v>
      </c>
      <c r="H54" s="0" t="n">
        <f aca="false">G54/G55-1</f>
        <v>-0.0549756495026686</v>
      </c>
    </row>
    <row r="55" customFormat="false" ht="12.75" hidden="false" customHeight="false" outlineLevel="0" collapsed="false">
      <c r="A55" s="4" t="n">
        <v>40725</v>
      </c>
      <c r="B55" s="0" t="n">
        <v>132.089996</v>
      </c>
      <c r="C55" s="0" t="n">
        <v>135.699997</v>
      </c>
      <c r="D55" s="0" t="n">
        <v>127.970001</v>
      </c>
      <c r="E55" s="0" t="n">
        <v>129.330002</v>
      </c>
      <c r="F55" s="0" t="n">
        <v>207390300</v>
      </c>
      <c r="G55" s="0" t="n">
        <v>116.611992</v>
      </c>
      <c r="H55" s="0" t="n">
        <f aca="false">G55/G56-1</f>
        <v>-0.0200045249957103</v>
      </c>
    </row>
    <row r="56" customFormat="false" ht="12.75" hidden="false" customHeight="false" outlineLevel="0" collapsed="false">
      <c r="A56" s="4" t="n">
        <v>40695</v>
      </c>
      <c r="B56" s="0" t="n">
        <v>134.509995</v>
      </c>
      <c r="C56" s="0" t="n">
        <v>134.919998</v>
      </c>
      <c r="D56" s="0" t="n">
        <v>126.190002</v>
      </c>
      <c r="E56" s="0" t="n">
        <v>131.970001</v>
      </c>
      <c r="F56" s="0" t="n">
        <v>224261600</v>
      </c>
      <c r="G56" s="0" t="n">
        <v>118.992378</v>
      </c>
      <c r="H56" s="0" t="n">
        <f aca="false">G56/G57-1</f>
        <v>-0.0168697532131312</v>
      </c>
    </row>
    <row r="57" customFormat="false" ht="12.75" hidden="false" customHeight="false" outlineLevel="0" collapsed="false">
      <c r="A57" s="4" t="n">
        <v>40664</v>
      </c>
      <c r="B57" s="0" t="n">
        <v>137.070007</v>
      </c>
      <c r="C57" s="0" t="n">
        <v>137.179993</v>
      </c>
      <c r="D57" s="0" t="n">
        <v>131.380005</v>
      </c>
      <c r="E57" s="0" t="n">
        <v>134.899994</v>
      </c>
      <c r="F57" s="0" t="n">
        <v>166778000</v>
      </c>
      <c r="G57" s="0" t="n">
        <v>121.034195</v>
      </c>
      <c r="H57" s="0" t="n">
        <f aca="false">G57/G58-1</f>
        <v>-0.0112145122111511</v>
      </c>
    </row>
    <row r="58" customFormat="false" ht="12.75" hidden="false" customHeight="false" outlineLevel="0" collapsed="false">
      <c r="A58" s="4" t="n">
        <v>40634</v>
      </c>
      <c r="B58" s="0" t="n">
        <v>133.410004</v>
      </c>
      <c r="C58" s="0" t="n">
        <v>136.570007</v>
      </c>
      <c r="D58" s="0" t="n">
        <v>129.509995</v>
      </c>
      <c r="E58" s="0" t="n">
        <v>136.429993</v>
      </c>
      <c r="F58" s="0" t="n">
        <v>146390600</v>
      </c>
      <c r="G58" s="0" t="n">
        <v>122.406929</v>
      </c>
      <c r="H58" s="0" t="n">
        <f aca="false">G58/G59-1</f>
        <v>0.0289614133740197</v>
      </c>
    </row>
    <row r="59" customFormat="false" ht="12.75" hidden="false" customHeight="false" outlineLevel="0" collapsed="false">
      <c r="A59" s="4" t="n">
        <v>40603</v>
      </c>
      <c r="B59" s="0" t="n">
        <v>133.570007</v>
      </c>
      <c r="C59" s="0" t="n">
        <v>133.690002</v>
      </c>
      <c r="D59" s="0" t="n">
        <v>125.279999</v>
      </c>
      <c r="E59" s="0" t="n">
        <v>132.589996</v>
      </c>
      <c r="F59" s="0" t="n">
        <v>213912800</v>
      </c>
      <c r="G59" s="0" t="n">
        <v>118.961632</v>
      </c>
      <c r="H59" s="0" t="n">
        <f aca="false">G59/G60-1</f>
        <v>0.00012013719482673</v>
      </c>
    </row>
    <row r="60" customFormat="false" ht="12.75" hidden="false" customHeight="false" outlineLevel="0" collapsed="false">
      <c r="A60" s="4" t="n">
        <v>40575</v>
      </c>
      <c r="B60" s="0" t="n">
        <v>129.460007</v>
      </c>
      <c r="C60" s="0" t="n">
        <v>134.690002</v>
      </c>
      <c r="D60" s="0" t="n">
        <v>129.380005</v>
      </c>
      <c r="E60" s="0" t="n">
        <v>133.149994</v>
      </c>
      <c r="F60" s="0" t="n">
        <v>155876700</v>
      </c>
      <c r="G60" s="0" t="n">
        <v>118.947342</v>
      </c>
      <c r="H60" s="0" t="n">
        <f aca="false">G60/G61-1</f>
        <v>0.0347373483025493</v>
      </c>
    </row>
    <row r="61" customFormat="false" ht="12.75" hidden="false" customHeight="false" outlineLevel="0" collapsed="false">
      <c r="A61" s="4" t="n">
        <v>40544</v>
      </c>
      <c r="B61" s="0" t="n">
        <v>126.709999</v>
      </c>
      <c r="C61" s="0" t="n">
        <v>130.350006</v>
      </c>
      <c r="D61" s="0" t="n">
        <v>125.699997</v>
      </c>
      <c r="E61" s="0" t="n">
        <v>128.679993</v>
      </c>
      <c r="F61" s="0" t="n">
        <v>150478100</v>
      </c>
      <c r="G61" s="0" t="n">
        <v>114.95414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6" width="26.4602272727273"/>
  </cols>
  <sheetData>
    <row r="1" customFormat="false" ht="12.75" hidden="false" customHeight="false" outlineLevel="0" collapsed="false">
      <c r="A1" s="6" t="s">
        <v>46</v>
      </c>
      <c r="B1" s="0"/>
    </row>
    <row r="2" customFormat="false" ht="12.75" hidden="false" customHeight="false" outlineLevel="0" collapsed="false">
      <c r="A2" s="6" t="s">
        <v>47</v>
      </c>
      <c r="B2" s="0"/>
    </row>
    <row r="3" customFormat="false" ht="12.75" hidden="false" customHeight="false" outlineLevel="0" collapsed="false">
      <c r="A3" s="6" t="s">
        <v>48</v>
      </c>
      <c r="B3" s="0"/>
    </row>
    <row r="4" customFormat="false" ht="12.75" hidden="false" customHeight="false" outlineLevel="0" collapsed="false">
      <c r="A4" s="6" t="s">
        <v>49</v>
      </c>
      <c r="B4" s="0"/>
    </row>
    <row r="5" customFormat="false" ht="12.75" hidden="false" customHeight="false" outlineLevel="0" collapsed="false">
      <c r="A5" s="6" t="s">
        <v>50</v>
      </c>
      <c r="B5" s="0"/>
    </row>
    <row r="6" customFormat="false" ht="12.75" hidden="false" customHeight="false" outlineLevel="0" collapsed="false">
      <c r="A6" s="6" t="s">
        <v>51</v>
      </c>
      <c r="B6" s="0"/>
    </row>
    <row r="7" customFormat="false" ht="12.75" hidden="false" customHeight="false" outlineLevel="0" collapsed="false">
      <c r="A7" s="0"/>
      <c r="B7" s="0"/>
    </row>
    <row r="8" customFormat="false" ht="12.75" hidden="false" customHeight="false" outlineLevel="0" collapsed="false">
      <c r="A8" s="6" t="s">
        <v>52</v>
      </c>
      <c r="B8" s="6" t="s">
        <v>53</v>
      </c>
    </row>
    <row r="9" customFormat="false" ht="12.75" hidden="false" customHeight="false" outlineLevel="0" collapsed="false">
      <c r="A9" s="0"/>
      <c r="B9" s="0"/>
    </row>
    <row r="10" customFormat="false" ht="12.75" hidden="false" customHeight="false" outlineLevel="0" collapsed="false">
      <c r="A10" s="6" t="s">
        <v>54</v>
      </c>
      <c r="B10" s="0"/>
    </row>
    <row r="11" customFormat="false" ht="12.75" hidden="false" customHeight="false" outlineLevel="0" collapsed="false">
      <c r="A11" s="6" t="s">
        <v>55</v>
      </c>
      <c r="B11" s="6" t="s">
        <v>52</v>
      </c>
    </row>
    <row r="12" customFormat="false" ht="12.75" hidden="false" customHeight="false" outlineLevel="0" collapsed="false">
      <c r="A12" s="7" t="n">
        <v>40544</v>
      </c>
      <c r="B12" s="8" t="n">
        <v>4.28</v>
      </c>
    </row>
    <row r="13" customFormat="false" ht="12.75" hidden="false" customHeight="false" outlineLevel="0" collapsed="false">
      <c r="A13" s="7" t="n">
        <v>40575</v>
      </c>
      <c r="B13" s="8" t="n">
        <v>4.42</v>
      </c>
    </row>
    <row r="14" customFormat="false" ht="12.75" hidden="false" customHeight="false" outlineLevel="0" collapsed="false">
      <c r="A14" s="7" t="n">
        <v>40603</v>
      </c>
      <c r="B14" s="8" t="n">
        <v>4.27</v>
      </c>
    </row>
    <row r="15" customFormat="false" ht="12.75" hidden="false" customHeight="false" outlineLevel="0" collapsed="false">
      <c r="A15" s="7" t="n">
        <v>40634</v>
      </c>
      <c r="B15" s="8" t="n">
        <v>4.28</v>
      </c>
    </row>
    <row r="16" customFormat="false" ht="12.75" hidden="false" customHeight="false" outlineLevel="0" collapsed="false">
      <c r="A16" s="7" t="n">
        <v>40664</v>
      </c>
      <c r="B16" s="8" t="n">
        <v>4.01</v>
      </c>
    </row>
    <row r="17" customFormat="false" ht="12.75" hidden="false" customHeight="false" outlineLevel="0" collapsed="false">
      <c r="A17" s="7" t="n">
        <v>40695</v>
      </c>
      <c r="B17" s="8" t="n">
        <v>3.91</v>
      </c>
    </row>
    <row r="18" customFormat="false" ht="12.75" hidden="false" customHeight="false" outlineLevel="0" collapsed="false">
      <c r="A18" s="7" t="n">
        <v>40725</v>
      </c>
      <c r="B18" s="8" t="n">
        <v>3.95</v>
      </c>
    </row>
    <row r="19" customFormat="false" ht="12.75" hidden="false" customHeight="false" outlineLevel="0" collapsed="false">
      <c r="A19" s="7" t="n">
        <v>40756</v>
      </c>
      <c r="B19" s="8" t="n">
        <v>3.24</v>
      </c>
    </row>
    <row r="20" customFormat="false" ht="12.75" hidden="false" customHeight="false" outlineLevel="0" collapsed="false">
      <c r="A20" s="7" t="n">
        <v>40787</v>
      </c>
      <c r="B20" s="8" t="n">
        <v>2.83</v>
      </c>
    </row>
    <row r="21" customFormat="false" ht="12.75" hidden="false" customHeight="false" outlineLevel="0" collapsed="false">
      <c r="A21" s="7" t="n">
        <v>40817</v>
      </c>
      <c r="B21" s="8" t="n">
        <v>2.87</v>
      </c>
    </row>
    <row r="22" customFormat="false" ht="12.75" hidden="false" customHeight="false" outlineLevel="0" collapsed="false">
      <c r="A22" s="7" t="n">
        <v>40848</v>
      </c>
      <c r="B22" s="8" t="n">
        <v>2.72</v>
      </c>
    </row>
    <row r="23" customFormat="false" ht="12.75" hidden="false" customHeight="false" outlineLevel="0" collapsed="false">
      <c r="A23" s="7" t="n">
        <v>40878</v>
      </c>
      <c r="B23" s="8" t="n">
        <v>2.67</v>
      </c>
    </row>
    <row r="24" customFormat="false" ht="12.75" hidden="false" customHeight="false" outlineLevel="0" collapsed="false">
      <c r="A24" s="7" t="n">
        <v>40909</v>
      </c>
      <c r="B24" s="8" t="n">
        <v>2.7</v>
      </c>
    </row>
    <row r="25" customFormat="false" ht="12.75" hidden="false" customHeight="false" outlineLevel="0" collapsed="false">
      <c r="A25" s="7" t="n">
        <v>40940</v>
      </c>
      <c r="B25" s="8" t="n">
        <v>2.75</v>
      </c>
    </row>
    <row r="26" customFormat="false" ht="12.75" hidden="false" customHeight="false" outlineLevel="0" collapsed="false">
      <c r="A26" s="7" t="n">
        <v>40969</v>
      </c>
      <c r="B26" s="8" t="n">
        <v>2.94</v>
      </c>
    </row>
    <row r="27" customFormat="false" ht="12.75" hidden="false" customHeight="false" outlineLevel="0" collapsed="false">
      <c r="A27" s="7" t="n">
        <v>41000</v>
      </c>
      <c r="B27" s="8" t="n">
        <v>2.82</v>
      </c>
    </row>
    <row r="28" customFormat="false" ht="12.75" hidden="false" customHeight="false" outlineLevel="0" collapsed="false">
      <c r="A28" s="7" t="n">
        <v>41030</v>
      </c>
      <c r="B28" s="8" t="n">
        <v>2.53</v>
      </c>
    </row>
    <row r="29" customFormat="false" ht="12.75" hidden="false" customHeight="false" outlineLevel="0" collapsed="false">
      <c r="A29" s="7" t="n">
        <v>41061</v>
      </c>
      <c r="B29" s="8" t="n">
        <v>2.31</v>
      </c>
    </row>
    <row r="30" customFormat="false" ht="12.75" hidden="false" customHeight="false" outlineLevel="0" collapsed="false">
      <c r="A30" s="7" t="n">
        <v>41091</v>
      </c>
      <c r="B30" s="8" t="n">
        <v>2.22</v>
      </c>
    </row>
    <row r="31" customFormat="false" ht="12.75" hidden="false" customHeight="false" outlineLevel="0" collapsed="false">
      <c r="A31" s="7" t="n">
        <v>41122</v>
      </c>
      <c r="B31" s="8" t="n">
        <v>2.4</v>
      </c>
    </row>
    <row r="32" customFormat="false" ht="12.75" hidden="false" customHeight="false" outlineLevel="0" collapsed="false">
      <c r="A32" s="7" t="n">
        <v>41153</v>
      </c>
      <c r="B32" s="8" t="n">
        <v>2.49</v>
      </c>
    </row>
    <row r="33" customFormat="false" ht="12.75" hidden="false" customHeight="false" outlineLevel="0" collapsed="false">
      <c r="A33" s="7" t="n">
        <v>41183</v>
      </c>
      <c r="B33" s="8" t="n">
        <v>2.51</v>
      </c>
    </row>
    <row r="34" customFormat="false" ht="12.75" hidden="false" customHeight="false" outlineLevel="0" collapsed="false">
      <c r="A34" s="7" t="n">
        <v>41214</v>
      </c>
      <c r="B34" s="8" t="n">
        <v>2.39</v>
      </c>
    </row>
    <row r="35" customFormat="false" ht="12.75" hidden="false" customHeight="false" outlineLevel="0" collapsed="false">
      <c r="A35" s="7" t="n">
        <v>41244</v>
      </c>
      <c r="B35" s="8" t="n">
        <v>2.47</v>
      </c>
    </row>
    <row r="36" customFormat="false" ht="12.75" hidden="false" customHeight="false" outlineLevel="0" collapsed="false">
      <c r="A36" s="7" t="n">
        <v>41275</v>
      </c>
      <c r="B36" s="8" t="n">
        <v>2.68</v>
      </c>
    </row>
    <row r="37" customFormat="false" ht="12.75" hidden="false" customHeight="false" outlineLevel="0" collapsed="false">
      <c r="A37" s="7" t="n">
        <v>41306</v>
      </c>
      <c r="B37" s="8" t="n">
        <v>2.78</v>
      </c>
    </row>
    <row r="38" customFormat="false" ht="12.75" hidden="false" customHeight="false" outlineLevel="0" collapsed="false">
      <c r="A38" s="7" t="n">
        <v>41334</v>
      </c>
      <c r="B38" s="8" t="n">
        <v>2.78</v>
      </c>
    </row>
    <row r="39" customFormat="false" ht="12.75" hidden="false" customHeight="false" outlineLevel="0" collapsed="false">
      <c r="A39" s="7" t="n">
        <v>41365</v>
      </c>
      <c r="B39" s="8" t="n">
        <v>2.55</v>
      </c>
    </row>
    <row r="40" customFormat="false" ht="12.75" hidden="false" customHeight="false" outlineLevel="0" collapsed="false">
      <c r="A40" s="7" t="n">
        <v>41395</v>
      </c>
      <c r="B40" s="8" t="n">
        <v>2.73</v>
      </c>
    </row>
    <row r="41" customFormat="false" ht="12.75" hidden="false" customHeight="false" outlineLevel="0" collapsed="false">
      <c r="A41" s="7" t="n">
        <v>41426</v>
      </c>
      <c r="B41" s="8" t="n">
        <v>3.07</v>
      </c>
    </row>
    <row r="42" customFormat="false" ht="12.75" hidden="false" customHeight="false" outlineLevel="0" collapsed="false">
      <c r="A42" s="7" t="n">
        <v>41456</v>
      </c>
      <c r="B42" s="8" t="n">
        <v>3.31</v>
      </c>
    </row>
    <row r="43" customFormat="false" ht="12.75" hidden="false" customHeight="false" outlineLevel="0" collapsed="false">
      <c r="A43" s="7" t="n">
        <v>41487</v>
      </c>
      <c r="B43" s="8" t="n">
        <v>3.49</v>
      </c>
    </row>
    <row r="44" customFormat="false" ht="12.75" hidden="false" customHeight="false" outlineLevel="0" collapsed="false">
      <c r="A44" s="7" t="n">
        <v>41518</v>
      </c>
      <c r="B44" s="8" t="n">
        <v>3.53</v>
      </c>
    </row>
    <row r="45" customFormat="false" ht="12.75" hidden="false" customHeight="false" outlineLevel="0" collapsed="false">
      <c r="A45" s="7" t="n">
        <v>41548</v>
      </c>
      <c r="B45" s="8" t="n">
        <v>3.38</v>
      </c>
    </row>
    <row r="46" customFormat="false" ht="12.75" hidden="false" customHeight="false" outlineLevel="0" collapsed="false">
      <c r="A46" s="7" t="n">
        <v>41579</v>
      </c>
      <c r="B46" s="8" t="n">
        <v>3.5</v>
      </c>
    </row>
    <row r="47" customFormat="false" ht="12.75" hidden="false" customHeight="false" outlineLevel="0" collapsed="false">
      <c r="A47" s="7" t="n">
        <v>41609</v>
      </c>
      <c r="B47" s="8" t="n">
        <v>3.63</v>
      </c>
    </row>
    <row r="48" customFormat="false" ht="12.75" hidden="false" customHeight="false" outlineLevel="0" collapsed="false">
      <c r="A48" s="7" t="n">
        <v>41640</v>
      </c>
      <c r="B48" s="8" t="n">
        <v>3.52</v>
      </c>
    </row>
    <row r="49" customFormat="false" ht="12.75" hidden="false" customHeight="false" outlineLevel="0" collapsed="false">
      <c r="A49" s="7" t="n">
        <v>41671</v>
      </c>
      <c r="B49" s="8" t="n">
        <v>3.38</v>
      </c>
    </row>
    <row r="50" customFormat="false" ht="12.75" hidden="false" customHeight="false" outlineLevel="0" collapsed="false">
      <c r="A50" s="7" t="n">
        <v>41699</v>
      </c>
      <c r="B50" s="8" t="n">
        <v>3.35</v>
      </c>
    </row>
    <row r="51" customFormat="false" ht="12.75" hidden="false" customHeight="false" outlineLevel="0" collapsed="false">
      <c r="A51" s="7" t="n">
        <v>41730</v>
      </c>
      <c r="B51" s="8" t="n">
        <v>3.27</v>
      </c>
    </row>
    <row r="52" customFormat="false" ht="12.75" hidden="false" customHeight="false" outlineLevel="0" collapsed="false">
      <c r="A52" s="7" t="n">
        <v>41760</v>
      </c>
      <c r="B52" s="8" t="n">
        <v>3.12</v>
      </c>
    </row>
    <row r="53" customFormat="false" ht="12.75" hidden="false" customHeight="false" outlineLevel="0" collapsed="false">
      <c r="A53" s="7" t="n">
        <v>41791</v>
      </c>
      <c r="B53" s="8" t="n">
        <v>3.15</v>
      </c>
    </row>
    <row r="54" customFormat="false" ht="12.75" hidden="false" customHeight="false" outlineLevel="0" collapsed="false">
      <c r="A54" s="7" t="n">
        <v>41821</v>
      </c>
      <c r="B54" s="8" t="n">
        <v>3.07</v>
      </c>
    </row>
    <row r="55" customFormat="false" ht="12.75" hidden="false" customHeight="false" outlineLevel="0" collapsed="false">
      <c r="A55" s="7" t="n">
        <v>41852</v>
      </c>
      <c r="B55" s="8" t="n">
        <v>2.94</v>
      </c>
    </row>
    <row r="56" customFormat="false" ht="12.75" hidden="false" customHeight="false" outlineLevel="0" collapsed="false">
      <c r="A56" s="7" t="n">
        <v>41883</v>
      </c>
      <c r="B56" s="8" t="n">
        <v>3.01</v>
      </c>
    </row>
    <row r="57" customFormat="false" ht="12.75" hidden="false" customHeight="false" outlineLevel="0" collapsed="false">
      <c r="A57" s="7" t="n">
        <v>41913</v>
      </c>
      <c r="B57" s="8" t="n">
        <v>2.77</v>
      </c>
    </row>
    <row r="58" customFormat="false" ht="12.75" hidden="false" customHeight="false" outlineLevel="0" collapsed="false">
      <c r="A58" s="7" t="n">
        <v>41944</v>
      </c>
      <c r="B58" s="8" t="n">
        <v>2.76</v>
      </c>
    </row>
    <row r="59" customFormat="false" ht="12.75" hidden="false" customHeight="false" outlineLevel="0" collapsed="false">
      <c r="A59" s="7" t="n">
        <v>41974</v>
      </c>
      <c r="B59" s="8" t="n">
        <v>2.55</v>
      </c>
    </row>
    <row r="60" customFormat="false" ht="12.75" hidden="false" customHeight="false" outlineLevel="0" collapsed="false">
      <c r="A60" s="7" t="n">
        <v>42005</v>
      </c>
      <c r="B60" s="8" t="n">
        <v>2.2</v>
      </c>
    </row>
    <row r="61" customFormat="false" ht="12.75" hidden="false" customHeight="false" outlineLevel="0" collapsed="false">
      <c r="A61" s="7" t="n">
        <v>42036</v>
      </c>
      <c r="B61" s="8" t="n">
        <v>2.34</v>
      </c>
    </row>
    <row r="62" customFormat="false" ht="12.75" hidden="false" customHeight="false" outlineLevel="0" collapsed="false">
      <c r="A62" s="7" t="n">
        <v>42064</v>
      </c>
      <c r="B62" s="8" t="n">
        <v>2.41</v>
      </c>
    </row>
    <row r="63" customFormat="false" ht="12.75" hidden="false" customHeight="false" outlineLevel="0" collapsed="false">
      <c r="A63" s="7" t="n">
        <v>42095</v>
      </c>
      <c r="B63" s="8" t="n">
        <v>2.33</v>
      </c>
    </row>
    <row r="64" customFormat="false" ht="12.75" hidden="false" customHeight="false" outlineLevel="0" collapsed="false">
      <c r="A64" s="7" t="n">
        <v>42125</v>
      </c>
      <c r="B64" s="8" t="n">
        <v>2.69</v>
      </c>
    </row>
    <row r="65" customFormat="false" ht="12.75" hidden="false" customHeight="false" outlineLevel="0" collapsed="false">
      <c r="A65" s="7" t="n">
        <v>42156</v>
      </c>
      <c r="B65" s="8" t="n">
        <v>2.85</v>
      </c>
    </row>
    <row r="66" customFormat="false" ht="12.75" hidden="false" customHeight="false" outlineLevel="0" collapsed="false">
      <c r="A66" s="7" t="n">
        <v>42186</v>
      </c>
      <c r="B66" s="8" t="n">
        <v>2.77</v>
      </c>
    </row>
    <row r="67" customFormat="false" ht="12.75" hidden="false" customHeight="false" outlineLevel="0" collapsed="false">
      <c r="A67" s="7" t="n">
        <v>42217</v>
      </c>
      <c r="B67" s="8" t="n">
        <v>2.55</v>
      </c>
    </row>
    <row r="68" customFormat="false" ht="12.75" hidden="false" customHeight="false" outlineLevel="0" collapsed="false">
      <c r="A68" s="7" t="n">
        <v>42248</v>
      </c>
      <c r="B68" s="8" t="n">
        <v>2.62</v>
      </c>
    </row>
    <row r="69" customFormat="false" ht="12.75" hidden="false" customHeight="false" outlineLevel="0" collapsed="false">
      <c r="A69" s="7" t="n">
        <v>42278</v>
      </c>
      <c r="B69" s="8" t="n">
        <v>2.5</v>
      </c>
    </row>
    <row r="70" customFormat="false" ht="12.75" hidden="false" customHeight="false" outlineLevel="0" collapsed="false">
      <c r="A70" s="7" t="n">
        <v>42309</v>
      </c>
      <c r="B70" s="8" t="n">
        <v>2.69</v>
      </c>
    </row>
    <row r="71" customFormat="false" ht="12.75" hidden="false" customHeight="false" outlineLevel="0" collapsed="false">
      <c r="A71" s="7" t="n">
        <v>42339</v>
      </c>
      <c r="B71" s="8" t="n">
        <v>2.61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2016-07-14T20:44:30Z</dcterms:created>
  <dc:creator>Daniel Morgan</dc:creator>
  <dc:description/>
  <dc:language>en-US</dc:language>
  <cp:lastModifiedBy/>
  <dcterms:modified xsi:type="dcterms:W3CDTF">2016-07-18T12:20:04Z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