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noagli\Desktop\"/>
    </mc:Choice>
  </mc:AlternateContent>
  <xr:revisionPtr revIDLastSave="0" documentId="8_{4FF174F1-76C7-43BF-8A3F-2F88633B3C4A}" xr6:coauthVersionLast="47" xr6:coauthVersionMax="47" xr10:uidLastSave="{00000000-0000-0000-0000-000000000000}"/>
  <bookViews>
    <workbookView xWindow="-120" yWindow="-120" windowWidth="29040" windowHeight="15840" tabRatio="719" xr2:uid="{62DF7C48-5A96-6A44-BA5C-DD51F27EAA5A}"/>
  </bookViews>
  <sheets>
    <sheet name="DIM_PRODUCTS" sheetId="6" r:id="rId1"/>
    <sheet name="FACT_PRODUCT_REVIEWS" sheetId="13" r:id="rId2"/>
    <sheet name="FACT_INCLUDES" sheetId="10" r:id="rId3"/>
    <sheet name="DIM_SELLERS" sheetId="8" r:id="rId4"/>
    <sheet name="DIM_CUSTOMERS" sheetId="2" r:id="rId5"/>
    <sheet name="ORDERS" sheetId="4" r:id="rId6"/>
    <sheet name="KPI_OTD" sheetId="18" r:id="rId7"/>
    <sheet name="KPI_RPR" sheetId="22" r:id="rId8"/>
    <sheet name="KPI_CSAT" sheetId="19" r:id="rId9"/>
  </sheets>
  <definedNames>
    <definedName name="_xlcn.WorksheetConnection_data_bi_new.xlsxDIM_CUSTOMERS1" hidden="1">DIM_CUSTOMERS[]</definedName>
    <definedName name="_xlcn.WorksheetConnection_data_bi_new.xlsxDIM_PRODUCTS1" hidden="1">DIM_PRODUCTS[]</definedName>
    <definedName name="_xlcn.WorksheetConnection_data_bi_new.xlsxDIM_SELLERS1" hidden="1">DIM_SELLERS[]</definedName>
    <definedName name="_xlcn.WorksheetConnection_data_bi_new.xlsxFACT_INCLUDES1" hidden="1">FACT_INCLUDES[]</definedName>
    <definedName name="_xlcn.WorksheetConnection_data_bi_new.xlsxFACT_PRODUCT_REVIEWS1" hidden="1">FACT_PRODUCT_REVIEWS[]</definedName>
  </definedNames>
  <calcPr calcId="191028"/>
  <pivotCaches>
    <pivotCache cacheId="61" r:id="rId10"/>
    <pivotCache cacheId="64" r:id="rId11"/>
    <pivotCache cacheId="67" r:id="rId12"/>
    <pivotCache cacheId="70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לוח שנה4" name="DIM_ORDER_DATES" connection="חיבור4"/>
          <x15:modelTable id="לוח שנה3" name="DIM_REVIEWS_ANSWER_DATES" connection="חיבור3"/>
          <x15:modelTable id="לוח שנה2" name="DIM_REVIEWS_DATES" connection="חיבור2"/>
          <x15:modelTable id="FACT_PRODUCT_REVIEWS" name="FACT_PRODUCT_REVIEWS" connection="WorksheetConnection_data_bi_new.xlsx!FACT_PRODUCT_REVIEWS"/>
          <x15:modelTable id="FACT_INCLUDES" name="FACT_INCLUDES" connection="WorksheetConnection_data_bi_new.xlsx!FACT_INCLUDES"/>
          <x15:modelTable id="DIM_SELLERS" name="DIM_SELLERS" connection="WorksheetConnection_data_bi_new.xlsx!DIM_SELLERS"/>
          <x15:modelTable id="DIM_PRODUCTS" name="DIM_PRODUCTS" connection="WorksheetConnection_data_bi_new.xlsx!DIM_PRODUCTS"/>
          <x15:modelTable id="DIM_CUSTOMERS" name="DIM_CUSTOMERS" connection="WorksheetConnection_data_bi_new.xlsx!DIM_CUSTOMERS"/>
        </x15:modelTables>
        <x15:modelRelationships>
          <x15:modelRelationship fromTable="FACT_INCLUDES" fromColumn="DW Customer" toTable="DIM_CUSTOMERS" toColumn="DW Customer"/>
          <x15:modelRelationship fromTable="FACT_INCLUDES" fromColumn="DW Seller" toTable="DIM_SELLERS" toColumn="DW Seller"/>
          <x15:modelRelationship fromTable="FACT_INCLUDES" fromColumn="DW Product" toTable="DIM_PRODUCTS" toColumn="DW Product"/>
          <x15:modelRelationship fromTable="FACT_INCLUDES" fromColumn="order_purchase_timestamp" toTable="DIM_ORDER_DATES" toColumn="Date"/>
          <x15:modelRelationship fromTable="FACT_PRODUCT_REVIEWS" fromColumn="DW Product" toTable="DIM_PRODUCTS" toColumn="DW Product"/>
          <x15:modelRelationship fromTable="FACT_PRODUCT_REVIEWS" fromColumn="review_answer_timestamp" toTable="DIM_REVIEWS_ANSWER_DATES" toColumn="Date"/>
          <x15:modelRelationship fromTable="FACT_PRODUCT_REVIEWS" fromColumn="review_creation_date" toTable="DIM_REVIEWS_DATES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3" l="1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81" i="13"/>
  <c r="M182" i="13"/>
  <c r="M183" i="13"/>
  <c r="M184" i="13"/>
  <c r="M185" i="13"/>
  <c r="M186" i="13"/>
  <c r="M187" i="13"/>
  <c r="M188" i="13"/>
  <c r="M189" i="13"/>
  <c r="M190" i="13"/>
  <c r="M191" i="13"/>
  <c r="M192" i="13"/>
  <c r="M193" i="13"/>
  <c r="M194" i="13"/>
  <c r="M195" i="13"/>
  <c r="M196" i="13"/>
  <c r="M197" i="13"/>
  <c r="M198" i="13"/>
  <c r="M199" i="13"/>
  <c r="M200" i="13"/>
  <c r="M201" i="13"/>
  <c r="M202" i="13"/>
  <c r="M203" i="13"/>
  <c r="M204" i="13"/>
  <c r="M205" i="13"/>
  <c r="M206" i="13"/>
  <c r="M207" i="13"/>
  <c r="M208" i="13"/>
  <c r="M209" i="13"/>
  <c r="M210" i="13"/>
  <c r="M211" i="13"/>
  <c r="M212" i="13"/>
  <c r="M213" i="13"/>
  <c r="M214" i="13"/>
  <c r="M215" i="13"/>
  <c r="M216" i="13"/>
  <c r="M217" i="13"/>
  <c r="M218" i="13"/>
  <c r="M219" i="13"/>
  <c r="M220" i="13"/>
  <c r="M221" i="13"/>
  <c r="M222" i="13"/>
  <c r="M223" i="13"/>
  <c r="M224" i="13"/>
  <c r="M225" i="13"/>
  <c r="M226" i="13"/>
  <c r="M227" i="13"/>
  <c r="M228" i="13"/>
  <c r="M229" i="13"/>
  <c r="M230" i="13"/>
  <c r="M231" i="13"/>
  <c r="M232" i="13"/>
  <c r="M233" i="13"/>
  <c r="M234" i="13"/>
  <c r="M235" i="13"/>
  <c r="M236" i="13"/>
  <c r="M237" i="13"/>
  <c r="M238" i="13"/>
  <c r="M239" i="13"/>
  <c r="M240" i="13"/>
  <c r="M241" i="13"/>
  <c r="M242" i="13"/>
  <c r="M243" i="13"/>
  <c r="M244" i="13"/>
  <c r="M245" i="13"/>
  <c r="M246" i="13"/>
  <c r="M247" i="13"/>
  <c r="M248" i="13"/>
  <c r="M249" i="13"/>
  <c r="M250" i="13"/>
  <c r="M251" i="13"/>
  <c r="M252" i="13"/>
  <c r="M253" i="13"/>
  <c r="M254" i="13"/>
  <c r="M255" i="13"/>
  <c r="M256" i="13"/>
  <c r="M257" i="13"/>
  <c r="M258" i="13"/>
  <c r="M259" i="13"/>
  <c r="M260" i="13"/>
  <c r="M261" i="13"/>
  <c r="M262" i="13"/>
  <c r="M263" i="13"/>
  <c r="M264" i="13"/>
  <c r="M265" i="13"/>
  <c r="M266" i="13"/>
  <c r="M267" i="13"/>
  <c r="M268" i="13"/>
  <c r="M269" i="13"/>
  <c r="M270" i="13"/>
  <c r="M271" i="13"/>
  <c r="M272" i="13"/>
  <c r="M273" i="13"/>
  <c r="M274" i="13"/>
  <c r="M275" i="13"/>
  <c r="M276" i="13"/>
  <c r="M277" i="13"/>
  <c r="M278" i="13"/>
  <c r="M279" i="13"/>
  <c r="M280" i="13"/>
  <c r="M281" i="13"/>
  <c r="M282" i="13"/>
  <c r="M283" i="13"/>
  <c r="M284" i="13"/>
  <c r="M285" i="13"/>
  <c r="M286" i="13"/>
  <c r="M287" i="13"/>
  <c r="M288" i="13"/>
  <c r="M289" i="13"/>
  <c r="M290" i="13"/>
  <c r="M291" i="13"/>
  <c r="M292" i="13"/>
  <c r="M293" i="13"/>
  <c r="M294" i="13"/>
  <c r="M295" i="13"/>
  <c r="M296" i="13"/>
  <c r="M297" i="13"/>
  <c r="M298" i="13"/>
  <c r="M299" i="13"/>
  <c r="M300" i="13"/>
  <c r="M301" i="13"/>
  <c r="M302" i="13"/>
  <c r="M303" i="13"/>
  <c r="M304" i="13"/>
  <c r="M305" i="13"/>
  <c r="M306" i="13"/>
  <c r="M307" i="13"/>
  <c r="M308" i="13"/>
  <c r="M309" i="13"/>
  <c r="M310" i="13"/>
  <c r="M311" i="13"/>
  <c r="M312" i="13"/>
  <c r="M313" i="13"/>
  <c r="M314" i="13"/>
  <c r="M315" i="13"/>
  <c r="M316" i="13"/>
  <c r="M317" i="13"/>
  <c r="M318" i="13"/>
  <c r="M319" i="13"/>
  <c r="M320" i="13"/>
  <c r="M321" i="13"/>
  <c r="M322" i="13"/>
  <c r="M323" i="13"/>
  <c r="M324" i="13"/>
  <c r="M325" i="13"/>
  <c r="M326" i="13"/>
  <c r="M327" i="13"/>
  <c r="M328" i="13"/>
  <c r="M329" i="13"/>
  <c r="M330" i="13"/>
  <c r="M331" i="13"/>
  <c r="M332" i="13"/>
  <c r="M333" i="13"/>
  <c r="M334" i="13"/>
  <c r="M335" i="13"/>
  <c r="M336" i="13"/>
  <c r="M337" i="13"/>
  <c r="M338" i="13"/>
  <c r="M339" i="13"/>
  <c r="M340" i="13"/>
  <c r="M341" i="13"/>
  <c r="M342" i="13"/>
  <c r="M343" i="13"/>
  <c r="M344" i="13"/>
  <c r="M345" i="13"/>
  <c r="M346" i="13"/>
  <c r="M347" i="13"/>
  <c r="M348" i="13"/>
  <c r="M349" i="13"/>
  <c r="M350" i="13"/>
  <c r="M351" i="13"/>
  <c r="M352" i="13"/>
  <c r="M353" i="13"/>
  <c r="M354" i="13"/>
  <c r="M355" i="13"/>
  <c r="M356" i="13"/>
  <c r="M357" i="13"/>
  <c r="M358" i="13"/>
  <c r="M359" i="13"/>
  <c r="M360" i="13"/>
  <c r="M361" i="13"/>
  <c r="M362" i="13"/>
  <c r="M363" i="13"/>
  <c r="M364" i="13"/>
  <c r="M365" i="13"/>
  <c r="M366" i="13"/>
  <c r="M367" i="13"/>
  <c r="M368" i="13"/>
  <c r="M369" i="13"/>
  <c r="M370" i="13"/>
  <c r="M371" i="13"/>
  <c r="M372" i="13"/>
  <c r="M373" i="13"/>
  <c r="M374" i="13"/>
  <c r="M375" i="13"/>
  <c r="M376" i="13"/>
  <c r="M377" i="13"/>
  <c r="M378" i="13"/>
  <c r="M379" i="13"/>
  <c r="M380" i="13"/>
  <c r="M381" i="13"/>
  <c r="M382" i="13"/>
  <c r="M383" i="13"/>
  <c r="M384" i="13"/>
  <c r="M385" i="13"/>
  <c r="M386" i="13"/>
  <c r="M387" i="13"/>
  <c r="M388" i="13"/>
  <c r="M389" i="13"/>
  <c r="M390" i="13"/>
  <c r="M391" i="13"/>
  <c r="M392" i="13"/>
  <c r="M393" i="13"/>
  <c r="M394" i="13"/>
  <c r="M395" i="13"/>
  <c r="M396" i="13"/>
  <c r="M397" i="13"/>
  <c r="M398" i="13"/>
  <c r="M399" i="13"/>
  <c r="M400" i="13"/>
  <c r="M401" i="13"/>
  <c r="M402" i="13"/>
  <c r="M403" i="13"/>
  <c r="M404" i="13"/>
  <c r="M405" i="13"/>
  <c r="M406" i="13"/>
  <c r="M407" i="13"/>
  <c r="M408" i="13"/>
  <c r="M409" i="13"/>
  <c r="M410" i="13"/>
  <c r="M411" i="13"/>
  <c r="M412" i="13"/>
  <c r="M413" i="13"/>
  <c r="M414" i="13"/>
  <c r="M415" i="13"/>
  <c r="M416" i="13"/>
  <c r="M417" i="13"/>
  <c r="M418" i="13"/>
  <c r="M419" i="13"/>
  <c r="M420" i="13"/>
  <c r="M421" i="13"/>
  <c r="M422" i="13"/>
  <c r="M423" i="13"/>
  <c r="M424" i="13"/>
  <c r="M425" i="13"/>
  <c r="M426" i="13"/>
  <c r="M427" i="13"/>
  <c r="M428" i="13"/>
  <c r="M429" i="13"/>
  <c r="M430" i="13"/>
  <c r="M431" i="13"/>
  <c r="M432" i="13"/>
  <c r="M433" i="13"/>
  <c r="M434" i="13"/>
  <c r="M435" i="13"/>
  <c r="M436" i="13"/>
  <c r="M437" i="13"/>
  <c r="M438" i="13"/>
  <c r="M439" i="13"/>
  <c r="M440" i="13"/>
  <c r="M441" i="13"/>
  <c r="M442" i="13"/>
  <c r="M443" i="13"/>
  <c r="M444" i="13"/>
  <c r="M445" i="13"/>
  <c r="M446" i="13"/>
  <c r="M447" i="13"/>
  <c r="M448" i="13"/>
  <c r="M449" i="13"/>
  <c r="M450" i="13"/>
  <c r="M451" i="13"/>
  <c r="M452" i="13"/>
  <c r="M453" i="13"/>
  <c r="M454" i="13"/>
  <c r="M455" i="13"/>
  <c r="M456" i="13"/>
  <c r="M457" i="13"/>
  <c r="M458" i="13"/>
  <c r="M459" i="13"/>
  <c r="M460" i="13"/>
  <c r="M461" i="13"/>
  <c r="M462" i="13"/>
  <c r="M463" i="13"/>
  <c r="M464" i="13"/>
  <c r="M465" i="13"/>
  <c r="M466" i="13"/>
  <c r="M467" i="13"/>
  <c r="M468" i="13"/>
  <c r="M469" i="13"/>
  <c r="M470" i="13"/>
  <c r="M471" i="13"/>
  <c r="M472" i="13"/>
  <c r="M473" i="13"/>
  <c r="M474" i="13"/>
  <c r="M475" i="13"/>
  <c r="M476" i="13"/>
  <c r="M477" i="13"/>
  <c r="M478" i="13"/>
  <c r="M479" i="13"/>
  <c r="M480" i="13"/>
  <c r="M481" i="13"/>
  <c r="M482" i="13"/>
  <c r="M483" i="13"/>
  <c r="M484" i="13"/>
  <c r="M485" i="13"/>
  <c r="M486" i="13"/>
  <c r="M487" i="13"/>
  <c r="M488" i="13"/>
  <c r="M489" i="13"/>
  <c r="M490" i="13"/>
  <c r="M491" i="13"/>
  <c r="M492" i="13"/>
  <c r="M493" i="13"/>
  <c r="M494" i="13"/>
  <c r="M495" i="13"/>
  <c r="M496" i="13"/>
  <c r="M497" i="13"/>
  <c r="M498" i="13"/>
  <c r="M499" i="13"/>
  <c r="M500" i="13"/>
  <c r="M501" i="13"/>
  <c r="M502" i="13"/>
  <c r="M503" i="13"/>
  <c r="M504" i="13"/>
  <c r="M505" i="13"/>
  <c r="M506" i="13"/>
  <c r="M507" i="13"/>
  <c r="M508" i="13"/>
  <c r="M509" i="13"/>
  <c r="M510" i="13"/>
  <c r="M511" i="13"/>
  <c r="M512" i="13"/>
  <c r="M513" i="13"/>
  <c r="M514" i="13"/>
  <c r="M515" i="13"/>
  <c r="M516" i="13"/>
  <c r="M517" i="13"/>
  <c r="M518" i="13"/>
  <c r="M519" i="13"/>
  <c r="M520" i="13"/>
  <c r="M521" i="13"/>
  <c r="M522" i="13"/>
  <c r="M523" i="13"/>
  <c r="M524" i="13"/>
  <c r="M525" i="13"/>
  <c r="M526" i="13"/>
  <c r="M527" i="13"/>
  <c r="M528" i="13"/>
  <c r="M529" i="13"/>
  <c r="M530" i="13"/>
  <c r="M531" i="13"/>
  <c r="M532" i="13"/>
  <c r="M533" i="13"/>
  <c r="M534" i="13"/>
  <c r="M535" i="13"/>
  <c r="M536" i="13"/>
  <c r="M537" i="13"/>
  <c r="M538" i="13"/>
  <c r="M539" i="13"/>
  <c r="M540" i="13"/>
  <c r="M541" i="13"/>
  <c r="M542" i="13"/>
  <c r="M543" i="13"/>
  <c r="M544" i="13"/>
  <c r="M545" i="13"/>
  <c r="M546" i="13"/>
  <c r="M547" i="13"/>
  <c r="M548" i="13"/>
  <c r="M549" i="13"/>
  <c r="M550" i="13"/>
  <c r="M551" i="13"/>
  <c r="M552" i="13"/>
  <c r="M553" i="13"/>
  <c r="M554" i="13"/>
  <c r="M555" i="13"/>
  <c r="M556" i="13"/>
  <c r="M557" i="13"/>
  <c r="M558" i="13"/>
  <c r="M559" i="13"/>
  <c r="M560" i="13"/>
  <c r="M561" i="13"/>
  <c r="M562" i="13"/>
  <c r="M563" i="13"/>
  <c r="M564" i="13"/>
  <c r="M565" i="13"/>
  <c r="M566" i="13"/>
  <c r="M567" i="13"/>
  <c r="M568" i="13"/>
  <c r="M569" i="13"/>
  <c r="M570" i="13"/>
  <c r="M571" i="13"/>
  <c r="M572" i="13"/>
  <c r="M573" i="13"/>
  <c r="M574" i="13"/>
  <c r="M575" i="13"/>
  <c r="M576" i="13"/>
  <c r="M577" i="13"/>
  <c r="M578" i="13"/>
  <c r="M579" i="13"/>
  <c r="M580" i="13"/>
  <c r="M581" i="13"/>
  <c r="M582" i="13"/>
  <c r="M583" i="13"/>
  <c r="M584" i="13"/>
  <c r="M585" i="13"/>
  <c r="M586" i="13"/>
  <c r="M587" i="13"/>
  <c r="M588" i="13"/>
  <c r="M589" i="13"/>
  <c r="M590" i="13"/>
  <c r="M591" i="13"/>
  <c r="M592" i="13"/>
  <c r="M593" i="13"/>
  <c r="M594" i="13"/>
  <c r="M595" i="13"/>
  <c r="M596" i="13"/>
  <c r="M597" i="13"/>
  <c r="M598" i="13"/>
  <c r="M599" i="13"/>
  <c r="M600" i="13"/>
  <c r="M601" i="13"/>
  <c r="M602" i="13"/>
  <c r="M603" i="13"/>
  <c r="M604" i="13"/>
  <c r="M605" i="13"/>
  <c r="M606" i="13"/>
  <c r="M607" i="13"/>
  <c r="M608" i="13"/>
  <c r="M609" i="13"/>
  <c r="M610" i="13"/>
  <c r="M611" i="13"/>
  <c r="M612" i="13"/>
  <c r="M613" i="13"/>
  <c r="M614" i="13"/>
  <c r="M615" i="13"/>
  <c r="M616" i="13"/>
  <c r="M617" i="13"/>
  <c r="M618" i="13"/>
  <c r="M619" i="13"/>
  <c r="M620" i="13"/>
  <c r="M621" i="13"/>
  <c r="M622" i="13"/>
  <c r="M623" i="13"/>
  <c r="M624" i="13"/>
  <c r="M625" i="13"/>
  <c r="M626" i="13"/>
  <c r="M627" i="13"/>
  <c r="M628" i="13"/>
  <c r="M629" i="13"/>
  <c r="M630" i="13"/>
  <c r="M631" i="13"/>
  <c r="M632" i="13"/>
  <c r="M633" i="13"/>
  <c r="M634" i="13"/>
  <c r="M635" i="13"/>
  <c r="M636" i="13"/>
  <c r="M637" i="13"/>
  <c r="M638" i="13"/>
  <c r="M639" i="13"/>
  <c r="M640" i="13"/>
  <c r="M641" i="13"/>
  <c r="M642" i="13"/>
  <c r="M643" i="13"/>
  <c r="M644" i="13"/>
  <c r="M645" i="13"/>
  <c r="M646" i="13"/>
  <c r="M647" i="13"/>
  <c r="M648" i="13"/>
  <c r="M649" i="13"/>
  <c r="M650" i="13"/>
  <c r="M651" i="13"/>
  <c r="M652" i="13"/>
  <c r="M653" i="13"/>
  <c r="M654" i="13"/>
  <c r="M655" i="13"/>
  <c r="M656" i="13"/>
  <c r="M657" i="13"/>
  <c r="M658" i="13"/>
  <c r="M659" i="13"/>
  <c r="M660" i="13"/>
  <c r="M661" i="13"/>
  <c r="M662" i="13"/>
  <c r="M663" i="13"/>
  <c r="M664" i="13"/>
  <c r="M665" i="13"/>
  <c r="M666" i="13"/>
  <c r="M667" i="13"/>
  <c r="M668" i="13"/>
  <c r="M669" i="13"/>
  <c r="M670" i="13"/>
  <c r="M671" i="13"/>
  <c r="M672" i="13"/>
  <c r="M673" i="13"/>
  <c r="M674" i="13"/>
  <c r="M675" i="13"/>
  <c r="M676" i="13"/>
  <c r="M677" i="13"/>
  <c r="M678" i="13"/>
  <c r="M679" i="13"/>
  <c r="M680" i="13"/>
  <c r="M681" i="13"/>
  <c r="M682" i="13"/>
  <c r="M683" i="13"/>
  <c r="M684" i="13"/>
  <c r="M685" i="13"/>
  <c r="M686" i="13"/>
  <c r="M687" i="13"/>
  <c r="M688" i="13"/>
  <c r="M689" i="13"/>
  <c r="M690" i="13"/>
  <c r="M691" i="13"/>
  <c r="M692" i="13"/>
  <c r="M693" i="13"/>
  <c r="M694" i="13"/>
  <c r="M695" i="13"/>
  <c r="M696" i="13"/>
  <c r="M697" i="13"/>
  <c r="M698" i="13"/>
  <c r="M699" i="13"/>
  <c r="M700" i="13"/>
  <c r="M701" i="13"/>
  <c r="M702" i="13"/>
  <c r="M703" i="13"/>
  <c r="M704" i="13"/>
  <c r="M705" i="13"/>
  <c r="M706" i="13"/>
  <c r="M707" i="13"/>
  <c r="M708" i="13"/>
  <c r="M709" i="13"/>
  <c r="M710" i="13"/>
  <c r="M711" i="13"/>
  <c r="M712" i="13"/>
  <c r="M713" i="13"/>
  <c r="M714" i="13"/>
  <c r="M715" i="13"/>
  <c r="M716" i="13"/>
  <c r="M717" i="13"/>
  <c r="M718" i="13"/>
  <c r="M719" i="13"/>
  <c r="M720" i="13"/>
  <c r="M721" i="13"/>
  <c r="M722" i="13"/>
  <c r="M723" i="13"/>
  <c r="M724" i="13"/>
  <c r="M725" i="13"/>
  <c r="M726" i="13"/>
  <c r="M727" i="13"/>
  <c r="M728" i="13"/>
  <c r="M729" i="13"/>
  <c r="M730" i="13"/>
  <c r="M731" i="13"/>
  <c r="M732" i="13"/>
  <c r="M733" i="13"/>
  <c r="M734" i="13"/>
  <c r="M735" i="13"/>
  <c r="M736" i="13"/>
  <c r="M737" i="13"/>
  <c r="M738" i="13"/>
  <c r="M739" i="13"/>
  <c r="M740" i="13"/>
  <c r="M741" i="13"/>
  <c r="M742" i="13"/>
  <c r="M743" i="13"/>
  <c r="M744" i="13"/>
  <c r="M745" i="13"/>
  <c r="M746" i="13"/>
  <c r="M747" i="13"/>
  <c r="M748" i="13"/>
  <c r="M749" i="13"/>
  <c r="M750" i="13"/>
  <c r="M751" i="13"/>
  <c r="M752" i="13"/>
  <c r="M753" i="13"/>
  <c r="M754" i="13"/>
  <c r="M755" i="13"/>
  <c r="M756" i="13"/>
  <c r="M757" i="13"/>
  <c r="M758" i="13"/>
  <c r="M759" i="13"/>
  <c r="M760" i="13"/>
  <c r="M761" i="13"/>
  <c r="M762" i="13"/>
  <c r="M763" i="13"/>
  <c r="M764" i="13"/>
  <c r="M765" i="13"/>
  <c r="M766" i="13"/>
  <c r="M767" i="13"/>
  <c r="M768" i="13"/>
  <c r="M769" i="13"/>
  <c r="M770" i="13"/>
  <c r="M771" i="13"/>
  <c r="M772" i="13"/>
  <c r="M773" i="13"/>
  <c r="M774" i="13"/>
  <c r="M775" i="13"/>
  <c r="M776" i="13"/>
  <c r="M777" i="13"/>
  <c r="M778" i="13"/>
  <c r="M779" i="13"/>
  <c r="M780" i="13"/>
  <c r="M781" i="13"/>
  <c r="M782" i="13"/>
  <c r="M783" i="13"/>
  <c r="M784" i="13"/>
  <c r="M785" i="13"/>
  <c r="M786" i="13"/>
  <c r="M787" i="13"/>
  <c r="M788" i="13"/>
  <c r="M789" i="13"/>
  <c r="M790" i="13"/>
  <c r="M791" i="13"/>
  <c r="M792" i="13"/>
  <c r="M793" i="13"/>
  <c r="M794" i="13"/>
  <c r="M795" i="13"/>
  <c r="M796" i="13"/>
  <c r="M797" i="13"/>
  <c r="M798" i="13"/>
  <c r="M799" i="13"/>
  <c r="M800" i="13"/>
  <c r="M801" i="13"/>
  <c r="M802" i="13"/>
  <c r="M803" i="13"/>
  <c r="M804" i="13"/>
  <c r="M805" i="13"/>
  <c r="M806" i="13"/>
  <c r="M807" i="13"/>
  <c r="M808" i="13"/>
  <c r="M809" i="13"/>
  <c r="M810" i="13"/>
  <c r="M811" i="13"/>
  <c r="M812" i="13"/>
  <c r="M813" i="13"/>
  <c r="M814" i="13"/>
  <c r="M815" i="13"/>
  <c r="M816" i="13"/>
  <c r="M817" i="13"/>
  <c r="M818" i="13"/>
  <c r="M819" i="13"/>
  <c r="M820" i="13"/>
  <c r="M821" i="13"/>
  <c r="M822" i="13"/>
  <c r="M823" i="13"/>
  <c r="M824" i="13"/>
  <c r="M825" i="13"/>
  <c r="M826" i="13"/>
  <c r="M827" i="13"/>
  <c r="M828" i="13"/>
  <c r="M829" i="13"/>
  <c r="M830" i="13"/>
  <c r="M831" i="13"/>
  <c r="M832" i="13"/>
  <c r="M833" i="13"/>
  <c r="M834" i="13"/>
  <c r="M835" i="13"/>
  <c r="M836" i="13"/>
  <c r="M837" i="13"/>
  <c r="M838" i="13"/>
  <c r="M839" i="13"/>
  <c r="M840" i="13"/>
  <c r="M841" i="13"/>
  <c r="M842" i="13"/>
  <c r="M843" i="13"/>
  <c r="M844" i="13"/>
  <c r="M845" i="13"/>
  <c r="M846" i="13"/>
  <c r="M847" i="13"/>
  <c r="M848" i="13"/>
  <c r="M849" i="13"/>
  <c r="M850" i="13"/>
  <c r="M851" i="13"/>
  <c r="M852" i="13"/>
  <c r="M853" i="13"/>
  <c r="M854" i="13"/>
  <c r="M855" i="13"/>
  <c r="M856" i="13"/>
  <c r="M857" i="13"/>
  <c r="M858" i="13"/>
  <c r="M859" i="13"/>
  <c r="M860" i="13"/>
  <c r="M861" i="13"/>
  <c r="M862" i="13"/>
  <c r="M863" i="13"/>
  <c r="M864" i="13"/>
  <c r="M865" i="13"/>
  <c r="M866" i="13"/>
  <c r="M867" i="13"/>
  <c r="M868" i="13"/>
  <c r="M869" i="13"/>
  <c r="M870" i="13"/>
  <c r="M871" i="13"/>
  <c r="M872" i="13"/>
  <c r="M873" i="13"/>
  <c r="M874" i="13"/>
  <c r="M875" i="13"/>
  <c r="M876" i="13"/>
  <c r="M877" i="13"/>
  <c r="M878" i="13"/>
  <c r="M879" i="13"/>
  <c r="M880" i="13"/>
  <c r="M881" i="13"/>
  <c r="M882" i="13"/>
  <c r="M883" i="13"/>
  <c r="M884" i="13"/>
  <c r="M885" i="13"/>
  <c r="M886" i="13"/>
  <c r="M887" i="13"/>
  <c r="M888" i="13"/>
  <c r="M889" i="13"/>
  <c r="M890" i="13"/>
  <c r="M891" i="13"/>
  <c r="M892" i="13"/>
  <c r="M893" i="13"/>
  <c r="M894" i="13"/>
  <c r="M895" i="13"/>
  <c r="M896" i="13"/>
  <c r="M897" i="13"/>
  <c r="M898" i="13"/>
  <c r="M899" i="13"/>
  <c r="M900" i="13"/>
  <c r="M901" i="13"/>
  <c r="M902" i="13"/>
  <c r="M903" i="13"/>
  <c r="M904" i="13"/>
  <c r="M905" i="13"/>
  <c r="M906" i="13"/>
  <c r="M907" i="13"/>
  <c r="M908" i="13"/>
  <c r="M909" i="13"/>
  <c r="M910" i="13"/>
  <c r="M911" i="13"/>
  <c r="M912" i="13"/>
  <c r="M913" i="13"/>
  <c r="M914" i="13"/>
  <c r="M915" i="13"/>
  <c r="M916" i="13"/>
  <c r="M917" i="13"/>
  <c r="M918" i="13"/>
  <c r="M919" i="13"/>
  <c r="M920" i="13"/>
  <c r="M921" i="13"/>
  <c r="M922" i="13"/>
  <c r="M923" i="13"/>
  <c r="M924" i="13"/>
  <c r="M925" i="13"/>
  <c r="M926" i="13"/>
  <c r="M927" i="13"/>
  <c r="M928" i="13"/>
  <c r="M929" i="13"/>
  <c r="M930" i="13"/>
  <c r="M931" i="13"/>
  <c r="M932" i="13"/>
  <c r="M933" i="13"/>
  <c r="M934" i="13"/>
  <c r="M935" i="13"/>
  <c r="M936" i="13"/>
  <c r="M937" i="13"/>
  <c r="M938" i="13"/>
  <c r="M939" i="13"/>
  <c r="M940" i="13"/>
  <c r="M941" i="13"/>
  <c r="M942" i="13"/>
  <c r="M943" i="13"/>
  <c r="M944" i="13"/>
  <c r="M945" i="13"/>
  <c r="M946" i="13"/>
  <c r="M947" i="13"/>
  <c r="M948" i="13"/>
  <c r="M949" i="13"/>
  <c r="M950" i="13"/>
  <c r="M951" i="13"/>
  <c r="M952" i="13"/>
  <c r="M953" i="13"/>
  <c r="M954" i="13"/>
  <c r="M955" i="13"/>
  <c r="M956" i="13"/>
  <c r="M957" i="13"/>
  <c r="M958" i="13"/>
  <c r="M959" i="13"/>
  <c r="M960" i="13"/>
  <c r="M961" i="13"/>
  <c r="M962" i="13"/>
  <c r="M963" i="13"/>
  <c r="M964" i="13"/>
  <c r="M965" i="13"/>
  <c r="M966" i="13"/>
  <c r="M967" i="13"/>
  <c r="M968" i="13"/>
  <c r="M969" i="13"/>
  <c r="M970" i="13"/>
  <c r="M971" i="13"/>
  <c r="M972" i="13"/>
  <c r="M973" i="13"/>
  <c r="M974" i="13"/>
  <c r="M975" i="13"/>
  <c r="M976" i="13"/>
  <c r="M977" i="13"/>
  <c r="M978" i="13"/>
  <c r="M979" i="13"/>
  <c r="M980" i="13"/>
  <c r="M981" i="13"/>
  <c r="M982" i="13"/>
  <c r="M983" i="13"/>
  <c r="M984" i="13"/>
  <c r="M985" i="13"/>
  <c r="M986" i="13"/>
  <c r="M987" i="13"/>
  <c r="M988" i="13"/>
  <c r="M989" i="13"/>
  <c r="M990" i="13"/>
  <c r="M991" i="13"/>
  <c r="M992" i="13"/>
  <c r="M993" i="13"/>
  <c r="M994" i="13"/>
  <c r="M995" i="13"/>
  <c r="M996" i="13"/>
  <c r="M997" i="13"/>
  <c r="M998" i="13"/>
  <c r="M999" i="13"/>
  <c r="M1000" i="13"/>
  <c r="M1001" i="13"/>
  <c r="M1002" i="13"/>
  <c r="M1003" i="13"/>
  <c r="M1004" i="13"/>
  <c r="M1005" i="13"/>
  <c r="M1006" i="13"/>
  <c r="M1007" i="13"/>
  <c r="M1008" i="13"/>
  <c r="M1009" i="13"/>
  <c r="M1010" i="13"/>
  <c r="M1011" i="13"/>
  <c r="M1012" i="13"/>
  <c r="M1013" i="13"/>
  <c r="M1014" i="13"/>
  <c r="M1015" i="13"/>
  <c r="M1016" i="13"/>
  <c r="M1017" i="13"/>
  <c r="M1018" i="13"/>
  <c r="M1019" i="13"/>
  <c r="M1020" i="13"/>
  <c r="M1021" i="13"/>
  <c r="M1022" i="13"/>
  <c r="M1023" i="13"/>
  <c r="M1024" i="13"/>
  <c r="M1025" i="13"/>
  <c r="M1026" i="13"/>
  <c r="M1027" i="13"/>
  <c r="M1028" i="13"/>
  <c r="M1029" i="13"/>
  <c r="M1030" i="13"/>
  <c r="M1031" i="13"/>
  <c r="M1032" i="13"/>
  <c r="M1033" i="13"/>
  <c r="M1034" i="13"/>
  <c r="M1035" i="13"/>
  <c r="M1036" i="13"/>
  <c r="M1037" i="13"/>
  <c r="M1038" i="13"/>
  <c r="M1039" i="13"/>
  <c r="M1040" i="13"/>
  <c r="M1041" i="13"/>
  <c r="M1042" i="13"/>
  <c r="M1043" i="13"/>
  <c r="M1044" i="13"/>
  <c r="M1045" i="13"/>
  <c r="M1046" i="13"/>
  <c r="M1047" i="13"/>
  <c r="M1048" i="13"/>
  <c r="M1049" i="13"/>
  <c r="M1050" i="13"/>
  <c r="M1051" i="13"/>
  <c r="M1052" i="13"/>
  <c r="M1053" i="13"/>
  <c r="M1054" i="13"/>
  <c r="M1055" i="13"/>
  <c r="M1056" i="13"/>
  <c r="M1057" i="13"/>
  <c r="M1058" i="13"/>
  <c r="M1059" i="13"/>
  <c r="M1060" i="13"/>
  <c r="M1061" i="13"/>
  <c r="M1062" i="13"/>
  <c r="M1063" i="13"/>
  <c r="M1064" i="13"/>
  <c r="M1065" i="13"/>
  <c r="M1066" i="13"/>
  <c r="M1067" i="13"/>
  <c r="M1068" i="13"/>
  <c r="M1069" i="13"/>
  <c r="M1070" i="13"/>
  <c r="M1071" i="13"/>
  <c r="M1072" i="13"/>
  <c r="M1073" i="13"/>
  <c r="M1074" i="13"/>
  <c r="M1075" i="13"/>
  <c r="M1076" i="13"/>
  <c r="M1077" i="13"/>
  <c r="M1078" i="13"/>
  <c r="M1079" i="13"/>
  <c r="M1080" i="13"/>
  <c r="M1081" i="13"/>
  <c r="M1082" i="13"/>
  <c r="M1083" i="13"/>
  <c r="M1084" i="13"/>
  <c r="M1085" i="13"/>
  <c r="M1086" i="13"/>
  <c r="M1087" i="13"/>
  <c r="M1088" i="13"/>
  <c r="M1089" i="13"/>
  <c r="M1090" i="13"/>
  <c r="M1091" i="13"/>
  <c r="M1092" i="13"/>
  <c r="M1093" i="13"/>
  <c r="M1094" i="13"/>
  <c r="M1095" i="13"/>
  <c r="M1096" i="13"/>
  <c r="M1097" i="13"/>
  <c r="M1098" i="13"/>
  <c r="M1099" i="13"/>
  <c r="M1100" i="13"/>
  <c r="M1101" i="13"/>
  <c r="M1102" i="13"/>
  <c r="M1103" i="13"/>
  <c r="M1104" i="13"/>
  <c r="M1105" i="13"/>
  <c r="M1106" i="13"/>
  <c r="M1107" i="13"/>
  <c r="M1108" i="13"/>
  <c r="M1109" i="13"/>
  <c r="M1110" i="13"/>
  <c r="M1111" i="13"/>
  <c r="M1112" i="13"/>
  <c r="M1113" i="13"/>
  <c r="M1114" i="13"/>
  <c r="M1115" i="13"/>
  <c r="M1116" i="13"/>
  <c r="M1117" i="13"/>
  <c r="M1118" i="13"/>
  <c r="M1119" i="13"/>
  <c r="M1120" i="13"/>
  <c r="M1121" i="13"/>
  <c r="M1122" i="13"/>
  <c r="M1123" i="13"/>
  <c r="M1124" i="13"/>
  <c r="M1125" i="13"/>
  <c r="M1126" i="13"/>
  <c r="M1127" i="13"/>
  <c r="M1128" i="13"/>
  <c r="M1129" i="13"/>
  <c r="M1130" i="13"/>
  <c r="M1131" i="13"/>
  <c r="M1132" i="13"/>
  <c r="M1133" i="13"/>
  <c r="M1134" i="13"/>
  <c r="M1135" i="13"/>
  <c r="M1136" i="13"/>
  <c r="M1137" i="13"/>
  <c r="M1138" i="13"/>
  <c r="M1139" i="13"/>
  <c r="M1140" i="13"/>
  <c r="M1141" i="13"/>
  <c r="M1142" i="13"/>
  <c r="M1143" i="13"/>
  <c r="M1144" i="13"/>
  <c r="M1145" i="13"/>
  <c r="M1146" i="13"/>
  <c r="M1147" i="13"/>
  <c r="M1148" i="13"/>
  <c r="M1149" i="13"/>
  <c r="M1150" i="13"/>
  <c r="M1151" i="13"/>
  <c r="M1152" i="13"/>
  <c r="M1153" i="13"/>
  <c r="M1154" i="13"/>
  <c r="M1155" i="13"/>
  <c r="M1156" i="13"/>
  <c r="M1157" i="13"/>
  <c r="M1158" i="13"/>
  <c r="M1159" i="13"/>
  <c r="M1160" i="13"/>
  <c r="M1161" i="13"/>
  <c r="M1162" i="13"/>
  <c r="M1163" i="13"/>
  <c r="M1164" i="13"/>
  <c r="M1165" i="13"/>
  <c r="M1166" i="13"/>
  <c r="M1167" i="13"/>
  <c r="M1168" i="13"/>
  <c r="M1169" i="13"/>
  <c r="M1170" i="13"/>
  <c r="M1171" i="13"/>
  <c r="M1172" i="13"/>
  <c r="M1173" i="13"/>
  <c r="M1174" i="13"/>
  <c r="M1175" i="13"/>
  <c r="M1176" i="13"/>
  <c r="M1177" i="13"/>
  <c r="M1178" i="13"/>
  <c r="M1179" i="13"/>
  <c r="M1180" i="13"/>
  <c r="M1181" i="13"/>
  <c r="M1182" i="13"/>
  <c r="M1183" i="13"/>
  <c r="M1184" i="13"/>
  <c r="M1185" i="13"/>
  <c r="M1186" i="13"/>
  <c r="M1187" i="13"/>
  <c r="M1188" i="13"/>
  <c r="M1189" i="13"/>
  <c r="M1190" i="13"/>
  <c r="M1191" i="13"/>
  <c r="M1192" i="13"/>
  <c r="M1193" i="13"/>
  <c r="M1194" i="13"/>
  <c r="M1195" i="13"/>
  <c r="M1196" i="13"/>
  <c r="M1197" i="13"/>
  <c r="M1198" i="13"/>
  <c r="M1199" i="13"/>
  <c r="M1200" i="13"/>
  <c r="M1201" i="13"/>
  <c r="M1202" i="13"/>
  <c r="M1203" i="13"/>
  <c r="M1204" i="13"/>
  <c r="M1205" i="13"/>
  <c r="M1206" i="13"/>
  <c r="M1207" i="13"/>
  <c r="M1208" i="13"/>
  <c r="M1209" i="13"/>
  <c r="M1210" i="13"/>
  <c r="M1211" i="13"/>
  <c r="M1212" i="13"/>
  <c r="M1213" i="13"/>
  <c r="M1214" i="13"/>
  <c r="M1215" i="13"/>
  <c r="M1216" i="13"/>
  <c r="M1217" i="13"/>
  <c r="M1218" i="13"/>
  <c r="M1219" i="13"/>
  <c r="M1220" i="13"/>
  <c r="M1221" i="13"/>
  <c r="M1222" i="13"/>
  <c r="M1223" i="13"/>
  <c r="M1224" i="13"/>
  <c r="M1225" i="13"/>
  <c r="M1226" i="13"/>
  <c r="M1227" i="13"/>
  <c r="M1228" i="13"/>
  <c r="M1229" i="13"/>
  <c r="M1230" i="13"/>
  <c r="M1231" i="13"/>
  <c r="M1232" i="13"/>
  <c r="M1233" i="13"/>
  <c r="M1234" i="13"/>
  <c r="M1235" i="13"/>
  <c r="M1236" i="13"/>
  <c r="M1237" i="13"/>
  <c r="M1238" i="13"/>
  <c r="M1239" i="13"/>
  <c r="M1240" i="13"/>
  <c r="M1241" i="13"/>
  <c r="M1242" i="13"/>
  <c r="M1243" i="13"/>
  <c r="M1244" i="13"/>
  <c r="M1245" i="13"/>
  <c r="M1246" i="13"/>
  <c r="M1247" i="13"/>
  <c r="M1248" i="13"/>
  <c r="M1249" i="13"/>
  <c r="M1250" i="13"/>
  <c r="M1251" i="13"/>
  <c r="M1252" i="13"/>
  <c r="M1253" i="13"/>
  <c r="M1254" i="13"/>
  <c r="M1255" i="13"/>
  <c r="M1256" i="13"/>
  <c r="M1257" i="13"/>
  <c r="M1258" i="13"/>
  <c r="M1259" i="13"/>
  <c r="M1260" i="13"/>
  <c r="M1261" i="13"/>
  <c r="M1262" i="13"/>
  <c r="M1263" i="13"/>
  <c r="M1264" i="13"/>
  <c r="M1265" i="13"/>
  <c r="M1266" i="13"/>
  <c r="M1267" i="13"/>
  <c r="M1268" i="13"/>
  <c r="M1269" i="13"/>
  <c r="M1270" i="13"/>
  <c r="M1271" i="13"/>
  <c r="M1272" i="13"/>
  <c r="M1273" i="13"/>
  <c r="M1274" i="13"/>
  <c r="M1275" i="13"/>
  <c r="M1276" i="13"/>
  <c r="M1277" i="13"/>
  <c r="M1278" i="13"/>
  <c r="M1279" i="13"/>
  <c r="M1280" i="13"/>
  <c r="M1281" i="13"/>
  <c r="M1282" i="13"/>
  <c r="M1283" i="13"/>
  <c r="M1284" i="13"/>
  <c r="M1285" i="13"/>
  <c r="M1286" i="13"/>
  <c r="M1287" i="13"/>
  <c r="M1288" i="13"/>
  <c r="M1289" i="13"/>
  <c r="M1290" i="13"/>
  <c r="M1291" i="13"/>
  <c r="M1292" i="13"/>
  <c r="M1293" i="13"/>
  <c r="M1294" i="13"/>
  <c r="M1295" i="13"/>
  <c r="M1296" i="13"/>
  <c r="M1297" i="13"/>
  <c r="M1298" i="13"/>
  <c r="M1299" i="13"/>
  <c r="M1300" i="13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512" i="10"/>
  <c r="P513" i="10"/>
  <c r="P514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P600" i="10"/>
  <c r="P601" i="10"/>
  <c r="P602" i="10"/>
  <c r="P603" i="10"/>
  <c r="P604" i="10"/>
  <c r="P605" i="10"/>
  <c r="P606" i="10"/>
  <c r="P607" i="10"/>
  <c r="P608" i="10"/>
  <c r="P609" i="10"/>
  <c r="P610" i="10"/>
  <c r="P611" i="10"/>
  <c r="P612" i="10"/>
  <c r="P613" i="10"/>
  <c r="P614" i="10"/>
  <c r="P615" i="10"/>
  <c r="P616" i="10"/>
  <c r="P617" i="10"/>
  <c r="P618" i="10"/>
  <c r="P619" i="10"/>
  <c r="P620" i="10"/>
  <c r="P621" i="10"/>
  <c r="P622" i="10"/>
  <c r="P623" i="10"/>
  <c r="P624" i="10"/>
  <c r="P625" i="10"/>
  <c r="P626" i="10"/>
  <c r="P627" i="10"/>
  <c r="P628" i="10"/>
  <c r="P629" i="10"/>
  <c r="P630" i="10"/>
  <c r="P631" i="10"/>
  <c r="P632" i="10"/>
  <c r="P633" i="10"/>
  <c r="P634" i="10"/>
  <c r="P635" i="10"/>
  <c r="P636" i="10"/>
  <c r="P637" i="10"/>
  <c r="P638" i="10"/>
  <c r="P639" i="10"/>
  <c r="P640" i="10"/>
  <c r="P641" i="10"/>
  <c r="P642" i="10"/>
  <c r="P643" i="10"/>
  <c r="P644" i="10"/>
  <c r="P645" i="10"/>
  <c r="P646" i="10"/>
  <c r="P647" i="10"/>
  <c r="P648" i="10"/>
  <c r="P649" i="10"/>
  <c r="P650" i="10"/>
  <c r="P651" i="10"/>
  <c r="P652" i="10"/>
  <c r="P653" i="10"/>
  <c r="P654" i="10"/>
  <c r="P655" i="10"/>
  <c r="P656" i="10"/>
  <c r="P657" i="10"/>
  <c r="P658" i="10"/>
  <c r="P659" i="10"/>
  <c r="P660" i="10"/>
  <c r="P661" i="10"/>
  <c r="P662" i="10"/>
  <c r="P663" i="10"/>
  <c r="P664" i="10"/>
  <c r="P665" i="10"/>
  <c r="P666" i="10"/>
  <c r="P667" i="10"/>
  <c r="P668" i="10"/>
  <c r="P669" i="10"/>
  <c r="P670" i="10"/>
  <c r="P671" i="10"/>
  <c r="P672" i="10"/>
  <c r="P673" i="10"/>
  <c r="P674" i="10"/>
  <c r="P675" i="10"/>
  <c r="P676" i="10"/>
  <c r="P677" i="10"/>
  <c r="P678" i="10"/>
  <c r="P679" i="10"/>
  <c r="P680" i="10"/>
  <c r="P681" i="10"/>
  <c r="P682" i="10"/>
  <c r="P683" i="10"/>
  <c r="P684" i="10"/>
  <c r="P685" i="10"/>
  <c r="P686" i="10"/>
  <c r="P687" i="10"/>
  <c r="P688" i="10"/>
  <c r="P689" i="10"/>
  <c r="P690" i="10"/>
  <c r="P691" i="10"/>
  <c r="P692" i="10"/>
  <c r="P693" i="10"/>
  <c r="P694" i="10"/>
  <c r="P695" i="10"/>
  <c r="P696" i="10"/>
  <c r="P697" i="10"/>
  <c r="P698" i="10"/>
  <c r="P699" i="10"/>
  <c r="P700" i="10"/>
  <c r="P701" i="10"/>
  <c r="P702" i="10"/>
  <c r="P703" i="10"/>
  <c r="P704" i="10"/>
  <c r="P705" i="10"/>
  <c r="P706" i="10"/>
  <c r="P707" i="10"/>
  <c r="P708" i="10"/>
  <c r="P709" i="10"/>
  <c r="P710" i="10"/>
  <c r="P711" i="10"/>
  <c r="P712" i="10"/>
  <c r="P713" i="10"/>
  <c r="P714" i="10"/>
  <c r="P715" i="10"/>
  <c r="P716" i="10"/>
  <c r="P717" i="10"/>
  <c r="P718" i="10"/>
  <c r="P719" i="10"/>
  <c r="P720" i="10"/>
  <c r="P721" i="10"/>
  <c r="P722" i="10"/>
  <c r="P723" i="10"/>
  <c r="P724" i="10"/>
  <c r="P725" i="10"/>
  <c r="P726" i="10"/>
  <c r="P727" i="10"/>
  <c r="P728" i="10"/>
  <c r="P729" i="10"/>
  <c r="P730" i="10"/>
  <c r="P731" i="10"/>
  <c r="P732" i="10"/>
  <c r="P733" i="10"/>
  <c r="P734" i="10"/>
  <c r="P735" i="10"/>
  <c r="P736" i="10"/>
  <c r="P737" i="10"/>
  <c r="P738" i="10"/>
  <c r="P739" i="10"/>
  <c r="P740" i="10"/>
  <c r="P741" i="10"/>
  <c r="P742" i="10"/>
  <c r="P743" i="10"/>
  <c r="P744" i="10"/>
  <c r="P745" i="10"/>
  <c r="P746" i="10"/>
  <c r="P747" i="10"/>
  <c r="P748" i="10"/>
  <c r="P749" i="10"/>
  <c r="P750" i="10"/>
  <c r="P751" i="10"/>
  <c r="P752" i="10"/>
  <c r="P753" i="10"/>
  <c r="P754" i="10"/>
  <c r="P755" i="10"/>
  <c r="P756" i="10"/>
  <c r="P757" i="10"/>
  <c r="P758" i="10"/>
  <c r="P759" i="10"/>
  <c r="P760" i="10"/>
  <c r="P761" i="10"/>
  <c r="P762" i="10"/>
  <c r="P763" i="10"/>
  <c r="P764" i="10"/>
  <c r="P765" i="10"/>
  <c r="P766" i="10"/>
  <c r="P767" i="10"/>
  <c r="P768" i="10"/>
  <c r="P769" i="10"/>
  <c r="P770" i="10"/>
  <c r="P771" i="10"/>
  <c r="P772" i="10"/>
  <c r="P773" i="10"/>
  <c r="P774" i="10"/>
  <c r="P775" i="10"/>
  <c r="P776" i="10"/>
  <c r="P777" i="10"/>
  <c r="P778" i="10"/>
  <c r="P779" i="10"/>
  <c r="P780" i="10"/>
  <c r="P781" i="10"/>
  <c r="P782" i="10"/>
  <c r="P783" i="10"/>
  <c r="P784" i="10"/>
  <c r="P785" i="10"/>
  <c r="P786" i="10"/>
  <c r="P787" i="10"/>
  <c r="P788" i="10"/>
  <c r="P789" i="10"/>
  <c r="P790" i="10"/>
  <c r="P791" i="10"/>
  <c r="P792" i="10"/>
  <c r="P793" i="10"/>
  <c r="P794" i="10"/>
  <c r="P795" i="10"/>
  <c r="P796" i="10"/>
  <c r="P797" i="10"/>
  <c r="P798" i="10"/>
  <c r="P799" i="10"/>
  <c r="P800" i="10"/>
  <c r="P801" i="10"/>
  <c r="P802" i="10"/>
  <c r="P803" i="10"/>
  <c r="P804" i="10"/>
  <c r="P805" i="10"/>
  <c r="P806" i="10"/>
  <c r="P807" i="10"/>
  <c r="P808" i="10"/>
  <c r="P809" i="10"/>
  <c r="P810" i="10"/>
  <c r="P811" i="10"/>
  <c r="P812" i="10"/>
  <c r="P813" i="10"/>
  <c r="P814" i="10"/>
  <c r="P815" i="10"/>
  <c r="P816" i="10"/>
  <c r="P817" i="10"/>
  <c r="P818" i="10"/>
  <c r="P819" i="10"/>
  <c r="P820" i="10"/>
  <c r="P821" i="10"/>
  <c r="P822" i="10"/>
  <c r="P823" i="10"/>
  <c r="P824" i="10"/>
  <c r="P825" i="10"/>
  <c r="P826" i="10"/>
  <c r="P827" i="10"/>
  <c r="P828" i="10"/>
  <c r="P829" i="10"/>
  <c r="P830" i="10"/>
  <c r="P831" i="10"/>
  <c r="P832" i="10"/>
  <c r="P833" i="10"/>
  <c r="P834" i="10"/>
  <c r="P835" i="10"/>
  <c r="P836" i="10"/>
  <c r="P837" i="10"/>
  <c r="P838" i="10"/>
  <c r="P839" i="10"/>
  <c r="P840" i="10"/>
  <c r="P841" i="10"/>
  <c r="P842" i="10"/>
  <c r="P843" i="10"/>
  <c r="P844" i="10"/>
  <c r="P845" i="10"/>
  <c r="P846" i="10"/>
  <c r="P847" i="10"/>
  <c r="P848" i="10"/>
  <c r="P849" i="10"/>
  <c r="P850" i="10"/>
  <c r="P851" i="10"/>
  <c r="P852" i="10"/>
  <c r="P853" i="10"/>
  <c r="P854" i="10"/>
  <c r="P855" i="10"/>
  <c r="P856" i="10"/>
  <c r="P857" i="10"/>
  <c r="P858" i="10"/>
  <c r="P859" i="10"/>
  <c r="P860" i="10"/>
  <c r="P861" i="10"/>
  <c r="P862" i="10"/>
  <c r="P863" i="10"/>
  <c r="P864" i="10"/>
  <c r="P865" i="10"/>
  <c r="P866" i="10"/>
  <c r="P867" i="10"/>
  <c r="P868" i="10"/>
  <c r="P869" i="10"/>
  <c r="P870" i="10"/>
  <c r="P871" i="10"/>
  <c r="P872" i="10"/>
  <c r="P873" i="10"/>
  <c r="P874" i="10"/>
  <c r="P875" i="10"/>
  <c r="P876" i="10"/>
  <c r="P877" i="10"/>
  <c r="P878" i="10"/>
  <c r="P879" i="10"/>
  <c r="P880" i="10"/>
  <c r="P881" i="10"/>
  <c r="P882" i="10"/>
  <c r="P883" i="10"/>
  <c r="P884" i="10"/>
  <c r="P885" i="10"/>
  <c r="P886" i="10"/>
  <c r="P887" i="10"/>
  <c r="P888" i="10"/>
  <c r="P889" i="10"/>
  <c r="P890" i="10"/>
  <c r="P891" i="10"/>
  <c r="P892" i="10"/>
  <c r="P893" i="10"/>
  <c r="P894" i="10"/>
  <c r="P895" i="10"/>
  <c r="P896" i="10"/>
  <c r="P897" i="10"/>
  <c r="P898" i="10"/>
  <c r="P899" i="10"/>
  <c r="P900" i="10"/>
  <c r="P901" i="10"/>
  <c r="P902" i="10"/>
  <c r="P903" i="10"/>
  <c r="P904" i="10"/>
  <c r="P905" i="10"/>
  <c r="P906" i="10"/>
  <c r="P907" i="10"/>
  <c r="P908" i="10"/>
  <c r="P909" i="10"/>
  <c r="P910" i="10"/>
  <c r="P911" i="10"/>
  <c r="P912" i="10"/>
  <c r="P913" i="10"/>
  <c r="P914" i="10"/>
  <c r="P915" i="10"/>
  <c r="P916" i="10"/>
  <c r="P917" i="10"/>
  <c r="P918" i="10"/>
  <c r="P919" i="10"/>
  <c r="P920" i="10"/>
  <c r="P921" i="10"/>
  <c r="P922" i="10"/>
  <c r="P923" i="10"/>
  <c r="P924" i="10"/>
  <c r="P925" i="10"/>
  <c r="P926" i="10"/>
  <c r="P927" i="10"/>
  <c r="P928" i="10"/>
  <c r="P929" i="10"/>
  <c r="P930" i="10"/>
  <c r="P931" i="10"/>
  <c r="P932" i="10"/>
  <c r="P933" i="10"/>
  <c r="P934" i="10"/>
  <c r="P935" i="10"/>
  <c r="P936" i="10"/>
  <c r="P937" i="10"/>
  <c r="P938" i="10"/>
  <c r="P939" i="10"/>
  <c r="P940" i="10"/>
  <c r="P941" i="10"/>
  <c r="P942" i="10"/>
  <c r="P943" i="10"/>
  <c r="P944" i="10"/>
  <c r="P945" i="10"/>
  <c r="P946" i="10"/>
  <c r="P947" i="10"/>
  <c r="P948" i="10"/>
  <c r="P949" i="10"/>
  <c r="P950" i="10"/>
  <c r="P951" i="10"/>
  <c r="P952" i="10"/>
  <c r="P953" i="10"/>
  <c r="P954" i="10"/>
  <c r="P955" i="10"/>
  <c r="P956" i="10"/>
  <c r="P957" i="10"/>
  <c r="P958" i="10"/>
  <c r="P959" i="10"/>
  <c r="P960" i="10"/>
  <c r="P961" i="10"/>
  <c r="P962" i="10"/>
  <c r="P963" i="10"/>
  <c r="P964" i="10"/>
  <c r="P965" i="10"/>
  <c r="P966" i="10"/>
  <c r="P967" i="10"/>
  <c r="P968" i="10"/>
  <c r="P969" i="10"/>
  <c r="P970" i="10"/>
  <c r="P971" i="10"/>
  <c r="P972" i="10"/>
  <c r="P973" i="10"/>
  <c r="P974" i="10"/>
  <c r="P975" i="10"/>
  <c r="P976" i="10"/>
  <c r="P977" i="10"/>
  <c r="P978" i="10"/>
  <c r="P979" i="10"/>
  <c r="P980" i="10"/>
  <c r="P981" i="10"/>
  <c r="P982" i="10"/>
  <c r="P983" i="10"/>
  <c r="P984" i="10"/>
  <c r="P985" i="10"/>
  <c r="P986" i="10"/>
  <c r="P987" i="10"/>
  <c r="P988" i="10"/>
  <c r="P989" i="10"/>
  <c r="P990" i="10"/>
  <c r="P991" i="10"/>
  <c r="P992" i="10"/>
  <c r="P993" i="10"/>
  <c r="P994" i="10"/>
  <c r="P995" i="10"/>
  <c r="P996" i="10"/>
  <c r="P997" i="10"/>
  <c r="P998" i="10"/>
  <c r="P999" i="10"/>
  <c r="P1000" i="10"/>
  <c r="P1001" i="10"/>
  <c r="P1002" i="10"/>
  <c r="P1003" i="10"/>
  <c r="P1004" i="10"/>
  <c r="P1005" i="10"/>
  <c r="P1006" i="10"/>
  <c r="P1007" i="10"/>
  <c r="P1008" i="10"/>
  <c r="P1009" i="10"/>
  <c r="P1010" i="10"/>
  <c r="P1011" i="10"/>
  <c r="P1012" i="10"/>
  <c r="P1013" i="10"/>
  <c r="P1014" i="10"/>
  <c r="P1015" i="10"/>
  <c r="P1016" i="10"/>
  <c r="P1017" i="10"/>
  <c r="P1018" i="10"/>
  <c r="P1019" i="10"/>
  <c r="P1020" i="10"/>
  <c r="P1021" i="10"/>
  <c r="P1022" i="10"/>
  <c r="P1023" i="10"/>
  <c r="P1024" i="10"/>
  <c r="P1025" i="10"/>
  <c r="P1026" i="10"/>
  <c r="P1027" i="10"/>
  <c r="P1028" i="10"/>
  <c r="P1029" i="10"/>
  <c r="P1030" i="10"/>
  <c r="P1031" i="10"/>
  <c r="P1032" i="10"/>
  <c r="P1033" i="10"/>
  <c r="P1034" i="10"/>
  <c r="P1035" i="10"/>
  <c r="P1036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P1048" i="10"/>
  <c r="P1049" i="10"/>
  <c r="P1050" i="10"/>
  <c r="P1051" i="10"/>
  <c r="P1052" i="10"/>
  <c r="P1053" i="10"/>
  <c r="P1054" i="10"/>
  <c r="P1055" i="10"/>
  <c r="P1056" i="10"/>
  <c r="P1057" i="10"/>
  <c r="P1058" i="10"/>
  <c r="P1059" i="10"/>
  <c r="P1060" i="10"/>
  <c r="P1061" i="10"/>
  <c r="P1062" i="10"/>
  <c r="P1063" i="10"/>
  <c r="P1064" i="10"/>
  <c r="P1065" i="10"/>
  <c r="P1066" i="10"/>
  <c r="P1067" i="10"/>
  <c r="P1068" i="10"/>
  <c r="P1069" i="10"/>
  <c r="P1070" i="10"/>
  <c r="P1071" i="10"/>
  <c r="P1072" i="10"/>
  <c r="P1073" i="10"/>
  <c r="P1074" i="10"/>
  <c r="P1075" i="10"/>
  <c r="P1076" i="10"/>
  <c r="P1077" i="10"/>
  <c r="P1078" i="10"/>
  <c r="P1079" i="10"/>
  <c r="P1080" i="10"/>
  <c r="P1081" i="10"/>
  <c r="P1082" i="10"/>
  <c r="P1083" i="10"/>
  <c r="P1084" i="10"/>
  <c r="P1085" i="10"/>
  <c r="P1086" i="10"/>
  <c r="P1087" i="10"/>
  <c r="P1088" i="10"/>
  <c r="P1089" i="10"/>
  <c r="P1090" i="10"/>
  <c r="P1091" i="10"/>
  <c r="P1092" i="10"/>
  <c r="P1093" i="10"/>
  <c r="P1094" i="10"/>
  <c r="P1095" i="10"/>
  <c r="P1096" i="10"/>
  <c r="P1097" i="10"/>
  <c r="P1098" i="10"/>
  <c r="P1099" i="10"/>
  <c r="P1100" i="10"/>
  <c r="P1101" i="10"/>
  <c r="P1102" i="10"/>
  <c r="P1103" i="10"/>
  <c r="P1104" i="10"/>
  <c r="P1105" i="10"/>
  <c r="P1106" i="10"/>
  <c r="P1107" i="10"/>
  <c r="P1108" i="10"/>
  <c r="P1109" i="10"/>
  <c r="P1110" i="10"/>
  <c r="P1111" i="10"/>
  <c r="P1112" i="10"/>
  <c r="P1113" i="10"/>
  <c r="P1114" i="10"/>
  <c r="P1115" i="10"/>
  <c r="P1116" i="10"/>
  <c r="P1117" i="10"/>
  <c r="P1118" i="10"/>
  <c r="P1119" i="10"/>
  <c r="P1120" i="10"/>
  <c r="P1121" i="10"/>
  <c r="P1122" i="10"/>
  <c r="P1123" i="10"/>
  <c r="P1124" i="10"/>
  <c r="P1125" i="10"/>
  <c r="P1126" i="10"/>
  <c r="P1127" i="10"/>
  <c r="P1128" i="10"/>
  <c r="P1129" i="10"/>
  <c r="P1130" i="10"/>
  <c r="P1131" i="10"/>
  <c r="P1132" i="10"/>
  <c r="P1133" i="10"/>
  <c r="P1134" i="10"/>
  <c r="P1135" i="10"/>
  <c r="P1136" i="10"/>
  <c r="P1137" i="10"/>
  <c r="P1138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P1155" i="10"/>
  <c r="P1156" i="10"/>
  <c r="P1157" i="10"/>
  <c r="P1158" i="10"/>
  <c r="P1159" i="10"/>
  <c r="P1160" i="10"/>
  <c r="P1161" i="10"/>
  <c r="P1162" i="10"/>
  <c r="P1163" i="10"/>
  <c r="P1164" i="10"/>
  <c r="P1165" i="10"/>
  <c r="P1166" i="10"/>
  <c r="P1167" i="10"/>
  <c r="P1168" i="10"/>
  <c r="P1169" i="10"/>
  <c r="P1170" i="10"/>
  <c r="P1171" i="10"/>
  <c r="P1172" i="10"/>
  <c r="P1173" i="10"/>
  <c r="P1174" i="10"/>
  <c r="P1175" i="10"/>
  <c r="P1176" i="10"/>
  <c r="P1177" i="10"/>
  <c r="P1178" i="10"/>
  <c r="P1179" i="10"/>
  <c r="P1180" i="10"/>
  <c r="P1181" i="10"/>
  <c r="P1182" i="10"/>
  <c r="P1183" i="10"/>
  <c r="P1184" i="10"/>
  <c r="P1185" i="10"/>
  <c r="P1186" i="10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P1210" i="10"/>
  <c r="P1211" i="10"/>
  <c r="P1212" i="10"/>
  <c r="P1213" i="10"/>
  <c r="P1214" i="10"/>
  <c r="P1215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P1337" i="10"/>
  <c r="P1338" i="10"/>
  <c r="P1339" i="10"/>
  <c r="P1340" i="10"/>
  <c r="P1341" i="10"/>
  <c r="P1342" i="10"/>
  <c r="P1343" i="10"/>
  <c r="P1344" i="10"/>
  <c r="P1345" i="10"/>
  <c r="P1346" i="10"/>
  <c r="P1347" i="10"/>
  <c r="P1348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P1365" i="10"/>
  <c r="P1366" i="10"/>
  <c r="P1367" i="10"/>
  <c r="P1368" i="10"/>
  <c r="P1369" i="10"/>
  <c r="P1370" i="10"/>
  <c r="P1371" i="10"/>
  <c r="P1372" i="10"/>
  <c r="P1373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P1478" i="10"/>
  <c r="P1479" i="10"/>
  <c r="P1480" i="10"/>
  <c r="P1481" i="10"/>
  <c r="P1482" i="10"/>
  <c r="P1483" i="10"/>
  <c r="P1484" i="10"/>
  <c r="P1485" i="10"/>
  <c r="P1486" i="10"/>
  <c r="P1487" i="10"/>
  <c r="P1488" i="10"/>
  <c r="P1489" i="10"/>
  <c r="P1490" i="10"/>
  <c r="P1491" i="10"/>
  <c r="P1492" i="10"/>
  <c r="P1493" i="10"/>
  <c r="P1494" i="10"/>
  <c r="P1495" i="10"/>
  <c r="P1496" i="10"/>
  <c r="P1497" i="10"/>
  <c r="P1498" i="10"/>
  <c r="P1499" i="10"/>
  <c r="P1500" i="10"/>
  <c r="G3" i="10"/>
  <c r="G2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K17" i="10"/>
  <c r="K25" i="10"/>
  <c r="K33" i="10"/>
  <c r="K41" i="10"/>
  <c r="K49" i="10"/>
  <c r="K57" i="10"/>
  <c r="K65" i="10"/>
  <c r="K81" i="10"/>
  <c r="K89" i="10"/>
  <c r="K97" i="10"/>
  <c r="K105" i="10"/>
  <c r="K113" i="10"/>
  <c r="K121" i="10"/>
  <c r="K129" i="10"/>
  <c r="K145" i="10"/>
  <c r="K153" i="10"/>
  <c r="K161" i="10"/>
  <c r="K169" i="10"/>
  <c r="K177" i="10"/>
  <c r="K185" i="10"/>
  <c r="K193" i="10"/>
  <c r="K209" i="10"/>
  <c r="K217" i="10"/>
  <c r="K225" i="10"/>
  <c r="K233" i="10"/>
  <c r="K241" i="10"/>
  <c r="K249" i="10"/>
  <c r="K257" i="10"/>
  <c r="K273" i="10"/>
  <c r="K281" i="10"/>
  <c r="K289" i="10"/>
  <c r="K297" i="10"/>
  <c r="K305" i="10"/>
  <c r="K313" i="10"/>
  <c r="K321" i="10"/>
  <c r="K337" i="10"/>
  <c r="K345" i="10"/>
  <c r="K353" i="10"/>
  <c r="K361" i="10"/>
  <c r="K369" i="10"/>
  <c r="K377" i="10"/>
  <c r="K385" i="10"/>
  <c r="K401" i="10"/>
  <c r="K409" i="10"/>
  <c r="K417" i="10"/>
  <c r="K425" i="10"/>
  <c r="K433" i="10"/>
  <c r="K441" i="10"/>
  <c r="K9" i="10"/>
  <c r="K73" i="10"/>
  <c r="K137" i="10"/>
  <c r="K201" i="10"/>
  <c r="K265" i="10"/>
  <c r="K329" i="10"/>
  <c r="K393" i="10"/>
  <c r="U2" i="10"/>
  <c r="U3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U638" i="10"/>
  <c r="U639" i="10"/>
  <c r="U640" i="10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U928" i="10"/>
  <c r="U929" i="10"/>
  <c r="U930" i="10"/>
  <c r="U931" i="10"/>
  <c r="U932" i="10"/>
  <c r="U933" i="10"/>
  <c r="U934" i="10"/>
  <c r="U935" i="10"/>
  <c r="U936" i="10"/>
  <c r="U937" i="10"/>
  <c r="U938" i="10"/>
  <c r="U939" i="10"/>
  <c r="U940" i="10"/>
  <c r="U941" i="10"/>
  <c r="U942" i="10"/>
  <c r="U943" i="10"/>
  <c r="U944" i="10"/>
  <c r="U945" i="10"/>
  <c r="U946" i="10"/>
  <c r="U947" i="10"/>
  <c r="U948" i="10"/>
  <c r="U949" i="10"/>
  <c r="U950" i="10"/>
  <c r="U951" i="10"/>
  <c r="U952" i="10"/>
  <c r="U953" i="10"/>
  <c r="U954" i="10"/>
  <c r="U955" i="10"/>
  <c r="U956" i="10"/>
  <c r="U957" i="10"/>
  <c r="U958" i="10"/>
  <c r="U959" i="10"/>
  <c r="U960" i="10"/>
  <c r="U961" i="10"/>
  <c r="U962" i="10"/>
  <c r="U963" i="10"/>
  <c r="U964" i="10"/>
  <c r="U965" i="10"/>
  <c r="U966" i="10"/>
  <c r="U967" i="10"/>
  <c r="U968" i="10"/>
  <c r="U969" i="10"/>
  <c r="U970" i="10"/>
  <c r="U971" i="10"/>
  <c r="U972" i="10"/>
  <c r="U973" i="10"/>
  <c r="U974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995" i="10"/>
  <c r="U996" i="10"/>
  <c r="U997" i="10"/>
  <c r="U998" i="10"/>
  <c r="U999" i="10"/>
  <c r="U1000" i="10"/>
  <c r="U1001" i="10"/>
  <c r="U1002" i="10"/>
  <c r="U1003" i="10"/>
  <c r="U1004" i="10"/>
  <c r="U1005" i="10"/>
  <c r="U1006" i="10"/>
  <c r="U1007" i="10"/>
  <c r="U1008" i="10"/>
  <c r="U1009" i="10"/>
  <c r="U1010" i="10"/>
  <c r="U1011" i="10"/>
  <c r="U1012" i="10"/>
  <c r="U1013" i="10"/>
  <c r="U101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U1026" i="10"/>
  <c r="U1027" i="10"/>
  <c r="U1028" i="10"/>
  <c r="U1029" i="10"/>
  <c r="U1030" i="10"/>
  <c r="U1031" i="10"/>
  <c r="U1032" i="10"/>
  <c r="U1033" i="10"/>
  <c r="U1034" i="10"/>
  <c r="U1035" i="10"/>
  <c r="U1036" i="10"/>
  <c r="U1037" i="10"/>
  <c r="U1038" i="10"/>
  <c r="U1039" i="10"/>
  <c r="U1040" i="10"/>
  <c r="U1041" i="10"/>
  <c r="U1042" i="10"/>
  <c r="U1043" i="10"/>
  <c r="U1044" i="10"/>
  <c r="U1045" i="10"/>
  <c r="U1046" i="10"/>
  <c r="U1047" i="10"/>
  <c r="U1048" i="10"/>
  <c r="U1049" i="10"/>
  <c r="U1050" i="10"/>
  <c r="U1051" i="10"/>
  <c r="U1052" i="10"/>
  <c r="U1053" i="10"/>
  <c r="U1054" i="10"/>
  <c r="U1055" i="10"/>
  <c r="U1056" i="10"/>
  <c r="U1057" i="10"/>
  <c r="U1058" i="10"/>
  <c r="U1059" i="10"/>
  <c r="U1060" i="10"/>
  <c r="U1061" i="10"/>
  <c r="U1062" i="10"/>
  <c r="U1063" i="10"/>
  <c r="U1064" i="10"/>
  <c r="U1065" i="10"/>
  <c r="U1066" i="10"/>
  <c r="U1067" i="10"/>
  <c r="U1068" i="10"/>
  <c r="U1069" i="10"/>
  <c r="U1070" i="10"/>
  <c r="U1071" i="10"/>
  <c r="U1072" i="10"/>
  <c r="U1073" i="10"/>
  <c r="U1074" i="10"/>
  <c r="U1075" i="10"/>
  <c r="U1076" i="10"/>
  <c r="U1077" i="10"/>
  <c r="U1078" i="10"/>
  <c r="U1079" i="10"/>
  <c r="U1080" i="10"/>
  <c r="U1081" i="10"/>
  <c r="U1082" i="10"/>
  <c r="U1083" i="10"/>
  <c r="U1084" i="10"/>
  <c r="U1085" i="10"/>
  <c r="U1086" i="10"/>
  <c r="U1087" i="10"/>
  <c r="U1088" i="10"/>
  <c r="U1089" i="10"/>
  <c r="U1090" i="10"/>
  <c r="U1091" i="10"/>
  <c r="U1092" i="10"/>
  <c r="U1093" i="10"/>
  <c r="U1094" i="10"/>
  <c r="U1095" i="10"/>
  <c r="U1096" i="10"/>
  <c r="U1097" i="10"/>
  <c r="U1098" i="10"/>
  <c r="U1099" i="10"/>
  <c r="U1100" i="10"/>
  <c r="U1101" i="10"/>
  <c r="U1102" i="10"/>
  <c r="U1103" i="10"/>
  <c r="U1104" i="10"/>
  <c r="U1105" i="10"/>
  <c r="U1106" i="10"/>
  <c r="U1107" i="10"/>
  <c r="U1108" i="10"/>
  <c r="U1109" i="10"/>
  <c r="U1110" i="10"/>
  <c r="U1111" i="10"/>
  <c r="U1112" i="10"/>
  <c r="U1113" i="10"/>
  <c r="U1114" i="10"/>
  <c r="U1115" i="10"/>
  <c r="U1116" i="10"/>
  <c r="U1117" i="10"/>
  <c r="U1118" i="10"/>
  <c r="U1119" i="10"/>
  <c r="U1120" i="10"/>
  <c r="U1121" i="10"/>
  <c r="U1122" i="10"/>
  <c r="U1123" i="10"/>
  <c r="U1124" i="10"/>
  <c r="U1125" i="10"/>
  <c r="U1126" i="10"/>
  <c r="U1127" i="10"/>
  <c r="U1128" i="10"/>
  <c r="U1129" i="10"/>
  <c r="U1130" i="10"/>
  <c r="U1131" i="10"/>
  <c r="U1132" i="10"/>
  <c r="U1133" i="10"/>
  <c r="U1134" i="10"/>
  <c r="U1135" i="10"/>
  <c r="U1136" i="10"/>
  <c r="U1137" i="10"/>
  <c r="U1138" i="10"/>
  <c r="U1139" i="10"/>
  <c r="U1140" i="10"/>
  <c r="U1141" i="10"/>
  <c r="U1142" i="10"/>
  <c r="U1143" i="10"/>
  <c r="U1144" i="10"/>
  <c r="U1145" i="10"/>
  <c r="U1146" i="10"/>
  <c r="U1147" i="10"/>
  <c r="U1148" i="10"/>
  <c r="U1149" i="10"/>
  <c r="U1150" i="10"/>
  <c r="U1151" i="10"/>
  <c r="U1152" i="10"/>
  <c r="U1153" i="10"/>
  <c r="U1154" i="10"/>
  <c r="U1155" i="10"/>
  <c r="U1156" i="10"/>
  <c r="U1157" i="10"/>
  <c r="U1158" i="10"/>
  <c r="U1159" i="10"/>
  <c r="U1160" i="10"/>
  <c r="U1161" i="10"/>
  <c r="U1162" i="10"/>
  <c r="U1163" i="10"/>
  <c r="U1164" i="10"/>
  <c r="U1165" i="10"/>
  <c r="U1166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91" i="10"/>
  <c r="U1192" i="10"/>
  <c r="U1193" i="10"/>
  <c r="U1194" i="10"/>
  <c r="U1195" i="10"/>
  <c r="U1196" i="10"/>
  <c r="U1197" i="10"/>
  <c r="U1198" i="10"/>
  <c r="U1199" i="10"/>
  <c r="U1200" i="10"/>
  <c r="U1201" i="10"/>
  <c r="U1202" i="10"/>
  <c r="U1203" i="10"/>
  <c r="U1204" i="10"/>
  <c r="U1205" i="10"/>
  <c r="U1206" i="10"/>
  <c r="U1207" i="10"/>
  <c r="U1208" i="10"/>
  <c r="U1209" i="10"/>
  <c r="U1210" i="10"/>
  <c r="U1211" i="10"/>
  <c r="U1212" i="10"/>
  <c r="U1213" i="10"/>
  <c r="U1214" i="10"/>
  <c r="U1215" i="10"/>
  <c r="U1216" i="10"/>
  <c r="U1217" i="10"/>
  <c r="U1218" i="10"/>
  <c r="U1219" i="10"/>
  <c r="U1220" i="10"/>
  <c r="U1221" i="10"/>
  <c r="U1222" i="10"/>
  <c r="U1223" i="10"/>
  <c r="U1224" i="10"/>
  <c r="U1225" i="10"/>
  <c r="U1226" i="10"/>
  <c r="U1227" i="10"/>
  <c r="U1228" i="10"/>
  <c r="U1229" i="10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46" i="10"/>
  <c r="U1247" i="10"/>
  <c r="U1248" i="10"/>
  <c r="U1249" i="10"/>
  <c r="U1250" i="10"/>
  <c r="U1251" i="10"/>
  <c r="U1252" i="10"/>
  <c r="U1253" i="10"/>
  <c r="U1254" i="10"/>
  <c r="U1255" i="10"/>
  <c r="U1256" i="10"/>
  <c r="U1257" i="10"/>
  <c r="U1258" i="10"/>
  <c r="U1259" i="10"/>
  <c r="U1260" i="10"/>
  <c r="U1261" i="10"/>
  <c r="U1262" i="10"/>
  <c r="U1263" i="10"/>
  <c r="U1264" i="10"/>
  <c r="U1265" i="10"/>
  <c r="U1266" i="10"/>
  <c r="U1267" i="10"/>
  <c r="U1268" i="10"/>
  <c r="U1269" i="10"/>
  <c r="U1270" i="10"/>
  <c r="U1271" i="10"/>
  <c r="U1272" i="10"/>
  <c r="U1273" i="10"/>
  <c r="U1274" i="10"/>
  <c r="U1275" i="10"/>
  <c r="U1276" i="10"/>
  <c r="U1277" i="10"/>
  <c r="U1278" i="10"/>
  <c r="U1279" i="10"/>
  <c r="U1280" i="10"/>
  <c r="U1281" i="10"/>
  <c r="U1282" i="10"/>
  <c r="U1283" i="10"/>
  <c r="U1284" i="10"/>
  <c r="U1285" i="10"/>
  <c r="U1286" i="10"/>
  <c r="U1287" i="10"/>
  <c r="U1288" i="10"/>
  <c r="U1289" i="10"/>
  <c r="U1290" i="10"/>
  <c r="U1291" i="10"/>
  <c r="U1292" i="10"/>
  <c r="U1293" i="10"/>
  <c r="U1294" i="10"/>
  <c r="U1295" i="10"/>
  <c r="U1296" i="10"/>
  <c r="U1297" i="10"/>
  <c r="U1298" i="10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1" i="10"/>
  <c r="U1322" i="10"/>
  <c r="U1323" i="10"/>
  <c r="U1324" i="10"/>
  <c r="U1325" i="10"/>
  <c r="U1326" i="10"/>
  <c r="U1327" i="10"/>
  <c r="U1328" i="10"/>
  <c r="U1329" i="10"/>
  <c r="U1330" i="10"/>
  <c r="U1331" i="10"/>
  <c r="U1332" i="10"/>
  <c r="U1333" i="10"/>
  <c r="U1334" i="10"/>
  <c r="U1335" i="10"/>
  <c r="U1336" i="10"/>
  <c r="U1337" i="10"/>
  <c r="U1338" i="10"/>
  <c r="U1339" i="10"/>
  <c r="U1340" i="10"/>
  <c r="U1341" i="10"/>
  <c r="U1342" i="10"/>
  <c r="U1343" i="10"/>
  <c r="U1344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363" i="10"/>
  <c r="U1364" i="10"/>
  <c r="U1365" i="10"/>
  <c r="U1366" i="10"/>
  <c r="U1367" i="10"/>
  <c r="U1368" i="10"/>
  <c r="U1369" i="10"/>
  <c r="U1370" i="10"/>
  <c r="U1371" i="10"/>
  <c r="U1372" i="10"/>
  <c r="U1373" i="10"/>
  <c r="U1374" i="10"/>
  <c r="U1375" i="10"/>
  <c r="U1376" i="10"/>
  <c r="U1377" i="10"/>
  <c r="U1378" i="10"/>
  <c r="U1379" i="10"/>
  <c r="U1380" i="10"/>
  <c r="U1381" i="10"/>
  <c r="U1382" i="10"/>
  <c r="U1383" i="10"/>
  <c r="U1384" i="10"/>
  <c r="U1385" i="10"/>
  <c r="U1386" i="10"/>
  <c r="U1387" i="10"/>
  <c r="U1388" i="10"/>
  <c r="U1389" i="10"/>
  <c r="U1390" i="10"/>
  <c r="U1391" i="10"/>
  <c r="U1392" i="10"/>
  <c r="U1393" i="10"/>
  <c r="U1394" i="10"/>
  <c r="U1395" i="10"/>
  <c r="U1396" i="10"/>
  <c r="U1397" i="10"/>
  <c r="U1398" i="10"/>
  <c r="U1399" i="10"/>
  <c r="U1400" i="10"/>
  <c r="U1401" i="10"/>
  <c r="U1402" i="10"/>
  <c r="U1403" i="10"/>
  <c r="U1404" i="10"/>
  <c r="U1405" i="10"/>
  <c r="U1406" i="10"/>
  <c r="U1407" i="10"/>
  <c r="U1408" i="10"/>
  <c r="U1409" i="10"/>
  <c r="U1410" i="10"/>
  <c r="U1411" i="10"/>
  <c r="U1412" i="10"/>
  <c r="U1413" i="10"/>
  <c r="U1414" i="10"/>
  <c r="U1415" i="10"/>
  <c r="U1416" i="10"/>
  <c r="U1417" i="10"/>
  <c r="U1418" i="10"/>
  <c r="U1419" i="10"/>
  <c r="U1420" i="10"/>
  <c r="U1421" i="10"/>
  <c r="U1422" i="10"/>
  <c r="U1423" i="10"/>
  <c r="U1424" i="10"/>
  <c r="U1425" i="10"/>
  <c r="U1426" i="10"/>
  <c r="U1427" i="10"/>
  <c r="U1428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U1440" i="10"/>
  <c r="U1441" i="10"/>
  <c r="U1442" i="10"/>
  <c r="U1443" i="10"/>
  <c r="U1444" i="10"/>
  <c r="U1445" i="10"/>
  <c r="U1446" i="10"/>
  <c r="U1447" i="10"/>
  <c r="U1448" i="10"/>
  <c r="U1449" i="10"/>
  <c r="U1450" i="10"/>
  <c r="U1451" i="10"/>
  <c r="U1452" i="10"/>
  <c r="U1453" i="10"/>
  <c r="U1454" i="10"/>
  <c r="U1455" i="10"/>
  <c r="U1456" i="10"/>
  <c r="U1457" i="10"/>
  <c r="U1458" i="10"/>
  <c r="U1459" i="10"/>
  <c r="U1460" i="10"/>
  <c r="U1461" i="10"/>
  <c r="U1462" i="10"/>
  <c r="U1463" i="10"/>
  <c r="U1464" i="10"/>
  <c r="U1465" i="10"/>
  <c r="U1466" i="10"/>
  <c r="U1467" i="10"/>
  <c r="U1468" i="10"/>
  <c r="U1469" i="10"/>
  <c r="U1470" i="10"/>
  <c r="U1471" i="10"/>
  <c r="U1472" i="10"/>
  <c r="U1473" i="10"/>
  <c r="U1474" i="10"/>
  <c r="U1475" i="10"/>
  <c r="U1476" i="10"/>
  <c r="U1477" i="10"/>
  <c r="U1478" i="10"/>
  <c r="U1479" i="10"/>
  <c r="U1480" i="10"/>
  <c r="U1481" i="10"/>
  <c r="U1482" i="10"/>
  <c r="U1483" i="10"/>
  <c r="U1484" i="10"/>
  <c r="U1485" i="10"/>
  <c r="U1486" i="10"/>
  <c r="U1487" i="10"/>
  <c r="U1488" i="10"/>
  <c r="U1489" i="10"/>
  <c r="U1490" i="10"/>
  <c r="U1491" i="10"/>
  <c r="U1492" i="10"/>
  <c r="U1493" i="10"/>
  <c r="U1494" i="10"/>
  <c r="U1495" i="10"/>
  <c r="U1496" i="10"/>
  <c r="U1497" i="10"/>
  <c r="U1498" i="10"/>
  <c r="U1499" i="10"/>
  <c r="U1500" i="10"/>
  <c r="T2" i="10"/>
  <c r="T3" i="10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I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G2" i="2"/>
  <c r="H2" i="2" s="1" a="1"/>
  <c r="H2" i="2" s="1"/>
  <c r="G3" i="2"/>
  <c r="H3" i="2" s="1" a="1"/>
  <c r="H3" i="2" s="1"/>
  <c r="G4" i="2"/>
  <c r="M244" i="10" s="1"/>
  <c r="G5" i="2"/>
  <c r="H5" i="2" s="1" a="1"/>
  <c r="H5" i="2" s="1"/>
  <c r="G6" i="2"/>
  <c r="H6" i="2" s="1" a="1"/>
  <c r="H6" i="2" s="1"/>
  <c r="G7" i="2"/>
  <c r="M287" i="10" s="1"/>
  <c r="G8" i="2"/>
  <c r="M1281" i="10" s="1"/>
  <c r="G9" i="2"/>
  <c r="M1304" i="10" s="1"/>
  <c r="G10" i="2"/>
  <c r="H10" i="2" s="1" a="1"/>
  <c r="H10" i="2" s="1"/>
  <c r="G11" i="2"/>
  <c r="H11" i="2" s="1" a="1"/>
  <c r="H11" i="2" s="1"/>
  <c r="G12" i="2"/>
  <c r="H12" i="2" s="1" a="1"/>
  <c r="H12" i="2" s="1"/>
  <c r="G13" i="2"/>
  <c r="H13" i="2" s="1" a="1"/>
  <c r="H13" i="2" s="1"/>
  <c r="G14" i="2"/>
  <c r="H14" i="2" s="1" a="1"/>
  <c r="H14" i="2" s="1"/>
  <c r="G15" i="2"/>
  <c r="M1370" i="10" s="1"/>
  <c r="G16" i="2"/>
  <c r="H16" i="2" s="1" a="1"/>
  <c r="H16" i="2" s="1"/>
  <c r="G17" i="2"/>
  <c r="M1223" i="10" s="1"/>
  <c r="G18" i="2"/>
  <c r="H18" i="2" s="1" a="1"/>
  <c r="H18" i="2" s="1"/>
  <c r="G19" i="2"/>
  <c r="H19" i="2" s="1" a="1"/>
  <c r="H19" i="2" s="1"/>
  <c r="G20" i="2"/>
  <c r="H20" i="2" s="1" a="1"/>
  <c r="H20" i="2" s="1"/>
  <c r="G21" i="2"/>
  <c r="M943" i="10" s="1"/>
  <c r="G22" i="2"/>
  <c r="H22" i="2" s="1" a="1"/>
  <c r="H22" i="2" s="1"/>
  <c r="G23" i="2"/>
  <c r="H23" i="2" s="1" a="1"/>
  <c r="H23" i="2" s="1"/>
  <c r="G24" i="2"/>
  <c r="M1473" i="10" s="1"/>
  <c r="G25" i="2"/>
  <c r="H25" i="2" s="1" a="1"/>
  <c r="H25" i="2" s="1"/>
  <c r="G26" i="2"/>
  <c r="H26" i="2" s="1" a="1"/>
  <c r="H26" i="2" s="1"/>
  <c r="G27" i="2"/>
  <c r="H27" i="2" s="1" a="1"/>
  <c r="H27" i="2" s="1"/>
  <c r="G28" i="2"/>
  <c r="H28" i="2" s="1" a="1"/>
  <c r="H28" i="2" s="1"/>
  <c r="G29" i="2"/>
  <c r="H29" i="2" s="1" a="1"/>
  <c r="H29" i="2" s="1"/>
  <c r="G30" i="2"/>
  <c r="H30" i="2" s="1" a="1"/>
  <c r="H30" i="2" s="1"/>
  <c r="G31" i="2"/>
  <c r="H31" i="2" s="1" a="1"/>
  <c r="H31" i="2" s="1"/>
  <c r="G32" i="2"/>
  <c r="H32" i="2" s="1" a="1"/>
  <c r="H32" i="2" s="1"/>
  <c r="G33" i="2"/>
  <c r="H33" i="2" s="1" a="1"/>
  <c r="H33" i="2" s="1"/>
  <c r="G34" i="2"/>
  <c r="H34" i="2" s="1" a="1"/>
  <c r="H34" i="2" s="1"/>
  <c r="G35" i="2"/>
  <c r="M1216" i="10" s="1"/>
  <c r="G36" i="2"/>
  <c r="H36" i="2" s="1" a="1"/>
  <c r="H36" i="2" s="1"/>
  <c r="G37" i="2"/>
  <c r="M1264" i="10" s="1"/>
  <c r="G38" i="2"/>
  <c r="H38" i="2" s="1" a="1"/>
  <c r="H38" i="2" s="1"/>
  <c r="G39" i="2"/>
  <c r="H39" i="2" s="1" a="1"/>
  <c r="H39" i="2" s="1"/>
  <c r="G40" i="2"/>
  <c r="H40" i="2" s="1" a="1"/>
  <c r="H40" i="2" s="1"/>
  <c r="G41" i="2"/>
  <c r="H41" i="2" s="1" a="1"/>
  <c r="H41" i="2" s="1"/>
  <c r="G42" i="2"/>
  <c r="M1330" i="10" s="1"/>
  <c r="G43" i="2"/>
  <c r="H43" i="2" s="1" a="1"/>
  <c r="H43" i="2" s="1"/>
  <c r="G44" i="2"/>
  <c r="H44" i="2" s="1" a="1"/>
  <c r="H44" i="2" s="1"/>
  <c r="G45" i="2"/>
  <c r="H45" i="2" s="1" a="1"/>
  <c r="H45" i="2" s="1"/>
  <c r="G46" i="2"/>
  <c r="M1248" i="10" s="1"/>
  <c r="G47" i="2"/>
  <c r="H47" i="2" s="1" a="1"/>
  <c r="H47" i="2" s="1"/>
  <c r="G48" i="2"/>
  <c r="H48" i="2" s="1" a="1"/>
  <c r="H48" i="2" s="1"/>
  <c r="G49" i="2"/>
  <c r="M1369" i="10" s="1"/>
  <c r="G50" i="2"/>
  <c r="H50" i="2" s="1" a="1"/>
  <c r="H50" i="2" s="1"/>
  <c r="G51" i="2"/>
  <c r="M972" i="10" s="1"/>
  <c r="G52" i="2"/>
  <c r="H52" i="2" s="1" a="1"/>
  <c r="H52" i="2" s="1"/>
  <c r="G53" i="2"/>
  <c r="H53" i="2" s="1" a="1"/>
  <c r="H53" i="2" s="1"/>
  <c r="G54" i="2"/>
  <c r="M1220" i="10" s="1"/>
  <c r="G55" i="2"/>
  <c r="H55" i="2" s="1" a="1"/>
  <c r="H55" i="2" s="1"/>
  <c r="G56" i="2"/>
  <c r="M828" i="10" s="1"/>
  <c r="G57" i="2"/>
  <c r="M1335" i="10" s="1"/>
  <c r="G58" i="2"/>
  <c r="M115" i="10" s="1"/>
  <c r="G59" i="2"/>
  <c r="M7" i="10" s="1"/>
  <c r="G60" i="2"/>
  <c r="H60" i="2" s="1" a="1"/>
  <c r="H60" i="2" s="1"/>
  <c r="G61" i="2"/>
  <c r="M1221" i="10" s="1"/>
  <c r="G62" i="2"/>
  <c r="H62" i="2" s="1" a="1"/>
  <c r="H62" i="2" s="1"/>
  <c r="G63" i="2"/>
  <c r="H63" i="2" s="1" a="1"/>
  <c r="H63" i="2" s="1"/>
  <c r="G64" i="2"/>
  <c r="H64" i="2" s="1" a="1"/>
  <c r="H64" i="2" s="1"/>
  <c r="G65" i="2"/>
  <c r="H65" i="2" s="1" a="1"/>
  <c r="H65" i="2" s="1"/>
  <c r="G66" i="2"/>
  <c r="H66" i="2" s="1" a="1"/>
  <c r="H66" i="2" s="1"/>
  <c r="G67" i="2"/>
  <c r="M3" i="10" s="1"/>
  <c r="G68" i="2"/>
  <c r="H68" i="2" s="1" a="1"/>
  <c r="H68" i="2" s="1"/>
  <c r="G69" i="2"/>
  <c r="H69" i="2" s="1" a="1"/>
  <c r="H69" i="2" s="1"/>
  <c r="G70" i="2"/>
  <c r="H70" i="2" s="1" a="1"/>
  <c r="H70" i="2" s="1"/>
  <c r="G71" i="2"/>
  <c r="H71" i="2" s="1" a="1"/>
  <c r="H71" i="2" s="1"/>
  <c r="G72" i="2"/>
  <c r="H72" i="2" s="1" a="1"/>
  <c r="H72" i="2" s="1"/>
  <c r="G73" i="2"/>
  <c r="M1211" i="10" s="1"/>
  <c r="G74" i="2"/>
  <c r="H74" i="2" s="1" a="1"/>
  <c r="H74" i="2" s="1"/>
  <c r="G75" i="2"/>
  <c r="M595" i="10" s="1"/>
  <c r="G76" i="2"/>
  <c r="M1279" i="10" s="1"/>
  <c r="G77" i="2"/>
  <c r="H77" i="2" s="1" a="1"/>
  <c r="H77" i="2" s="1"/>
  <c r="G78" i="2"/>
  <c r="H78" i="2" s="1" a="1"/>
  <c r="H78" i="2" s="1"/>
  <c r="G79" i="2"/>
  <c r="H79" i="2" s="1" a="1"/>
  <c r="H79" i="2" s="1"/>
  <c r="G80" i="2"/>
  <c r="H80" i="2" s="1" a="1"/>
  <c r="H80" i="2" s="1"/>
  <c r="G81" i="2"/>
  <c r="M1309" i="10" s="1"/>
  <c r="G82" i="2"/>
  <c r="H82" i="2" s="1" a="1"/>
  <c r="H82" i="2" s="1"/>
  <c r="G83" i="2"/>
  <c r="H83" i="2" s="1" a="1"/>
  <c r="H83" i="2" s="1"/>
  <c r="G84" i="2"/>
  <c r="H84" i="2" s="1" a="1"/>
  <c r="H84" i="2" s="1"/>
  <c r="G85" i="2"/>
  <c r="M1376" i="10" s="1"/>
  <c r="G86" i="2"/>
  <c r="M1449" i="10" s="1"/>
  <c r="G87" i="2"/>
  <c r="M1414" i="10" s="1"/>
  <c r="G88" i="2"/>
  <c r="H88" i="2" s="1" a="1"/>
  <c r="H88" i="2" s="1"/>
  <c r="G89" i="2"/>
  <c r="M1229" i="10" s="1"/>
  <c r="G90" i="2"/>
  <c r="M1181" i="10" s="1"/>
  <c r="G91" i="2"/>
  <c r="H91" i="2" s="1" a="1"/>
  <c r="H91" i="2" s="1"/>
  <c r="G92" i="2"/>
  <c r="M1305" i="10" s="1"/>
  <c r="G93" i="2"/>
  <c r="H93" i="2" s="1" a="1"/>
  <c r="H93" i="2" s="1"/>
  <c r="G94" i="2"/>
  <c r="H94" i="2" s="1" a="1"/>
  <c r="H94" i="2" s="1"/>
  <c r="G95" i="2"/>
  <c r="H95" i="2" s="1" a="1"/>
  <c r="H95" i="2" s="1"/>
  <c r="G96" i="2"/>
  <c r="H96" i="2" s="1" a="1"/>
  <c r="H96" i="2" s="1"/>
  <c r="G97" i="2"/>
  <c r="M1407" i="10" s="1"/>
  <c r="G98" i="2"/>
  <c r="M1357" i="10" s="1"/>
  <c r="G99" i="2"/>
  <c r="M683" i="10" s="1"/>
  <c r="G100" i="2"/>
  <c r="M1362" i="10" s="1"/>
  <c r="G101" i="2"/>
  <c r="H101" i="2" s="1" a="1"/>
  <c r="H101" i="2" s="1"/>
  <c r="G102" i="2"/>
  <c r="H102" i="2" s="1" a="1"/>
  <c r="H102" i="2" s="1"/>
  <c r="G103" i="2"/>
  <c r="M1417" i="10" s="1"/>
  <c r="G104" i="2"/>
  <c r="H104" i="2" s="1" a="1"/>
  <c r="H104" i="2" s="1"/>
  <c r="G105" i="2"/>
  <c r="M1265" i="10" s="1"/>
  <c r="G106" i="2"/>
  <c r="M1336" i="10" s="1"/>
  <c r="G107" i="2"/>
  <c r="M637" i="10" s="1"/>
  <c r="G108" i="2"/>
  <c r="H108" i="2" s="1" a="1"/>
  <c r="H108" i="2" s="1"/>
  <c r="G109" i="2"/>
  <c r="H109" i="2" s="1" a="1"/>
  <c r="H109" i="2" s="1"/>
  <c r="G110" i="2"/>
  <c r="M1454" i="10" s="1"/>
  <c r="G111" i="2"/>
  <c r="H111" i="2" s="1" a="1"/>
  <c r="H111" i="2" s="1"/>
  <c r="G112" i="2"/>
  <c r="H112" i="2" s="1" a="1"/>
  <c r="H112" i="2" s="1"/>
  <c r="G113" i="2"/>
  <c r="M1326" i="10" s="1"/>
  <c r="G114" i="2"/>
  <c r="H114" i="2" s="1" a="1"/>
  <c r="H114" i="2" s="1"/>
  <c r="G115" i="2"/>
  <c r="H115" i="2" s="1" a="1"/>
  <c r="H115" i="2" s="1"/>
  <c r="G116" i="2"/>
  <c r="M1203" i="10" s="1"/>
  <c r="G117" i="2"/>
  <c r="H117" i="2" s="1" a="1"/>
  <c r="H117" i="2" s="1"/>
  <c r="G118" i="2"/>
  <c r="H118" i="2" s="1" a="1"/>
  <c r="H118" i="2" s="1"/>
  <c r="G119" i="2"/>
  <c r="H119" i="2" s="1" a="1"/>
  <c r="H119" i="2" s="1"/>
  <c r="G120" i="2"/>
  <c r="H120" i="2" s="1" a="1"/>
  <c r="H120" i="2" s="1"/>
  <c r="G121" i="2"/>
  <c r="M795" i="10" s="1"/>
  <c r="G122" i="2"/>
  <c r="H122" i="2" s="1" a="1"/>
  <c r="H122" i="2" s="1"/>
  <c r="G123" i="2"/>
  <c r="H123" i="2" s="1" a="1"/>
  <c r="H123" i="2" s="1"/>
  <c r="G124" i="2"/>
  <c r="M1003" i="10" s="1"/>
  <c r="G125" i="2"/>
  <c r="H125" i="2" s="1" a="1"/>
  <c r="H125" i="2" s="1"/>
  <c r="G126" i="2"/>
  <c r="H126" i="2" s="1" a="1"/>
  <c r="H126" i="2" s="1"/>
  <c r="G127" i="2"/>
  <c r="H127" i="2" s="1" a="1"/>
  <c r="H127" i="2" s="1"/>
  <c r="G128" i="2"/>
  <c r="M1083" i="10" s="1"/>
  <c r="G129" i="2"/>
  <c r="H129" i="2" s="1" a="1"/>
  <c r="H129" i="2" s="1"/>
  <c r="G130" i="2"/>
  <c r="H130" i="2" s="1" a="1"/>
  <c r="H130" i="2" s="1"/>
  <c r="G131" i="2"/>
  <c r="H131" i="2" s="1" a="1"/>
  <c r="H131" i="2" s="1"/>
  <c r="G132" i="2"/>
  <c r="H132" i="2" s="1" a="1"/>
  <c r="H132" i="2" s="1"/>
  <c r="G133" i="2"/>
  <c r="H133" i="2" s="1" a="1"/>
  <c r="H133" i="2" s="1"/>
  <c r="G134" i="2"/>
  <c r="H134" i="2" s="1" a="1"/>
  <c r="H134" i="2" s="1"/>
  <c r="G135" i="2"/>
  <c r="M1462" i="10" s="1"/>
  <c r="G136" i="2"/>
  <c r="H136" i="2" s="1" a="1"/>
  <c r="H136" i="2" s="1"/>
  <c r="G137" i="2"/>
  <c r="M1215" i="10" s="1"/>
  <c r="G138" i="2"/>
  <c r="M1266" i="10" s="1"/>
  <c r="G139" i="2"/>
  <c r="M707" i="10" s="1"/>
  <c r="G140" i="2"/>
  <c r="H140" i="2" s="1" a="1"/>
  <c r="H140" i="2" s="1"/>
  <c r="G141" i="2"/>
  <c r="H141" i="2" s="1" a="1"/>
  <c r="H141" i="2" s="1"/>
  <c r="G142" i="2"/>
  <c r="H142" i="2" s="1" a="1"/>
  <c r="H142" i="2" s="1"/>
  <c r="G143" i="2"/>
  <c r="H143" i="2" s="1" a="1"/>
  <c r="H143" i="2" s="1"/>
  <c r="G144" i="2"/>
  <c r="H144" i="2" s="1" a="1"/>
  <c r="H144" i="2" s="1"/>
  <c r="G145" i="2"/>
  <c r="M1235" i="10" s="1"/>
  <c r="G146" i="2"/>
  <c r="M1378" i="10" s="1"/>
  <c r="G147" i="2"/>
  <c r="M1368" i="10" s="1"/>
  <c r="G148" i="2"/>
  <c r="H148" i="2" s="1" a="1"/>
  <c r="H148" i="2" s="1"/>
  <c r="G149" i="2"/>
  <c r="M1162" i="10" s="1"/>
  <c r="G150" i="2"/>
  <c r="H150" i="2" s="1" a="1"/>
  <c r="H150" i="2" s="1"/>
  <c r="G151" i="2"/>
  <c r="H151" i="2" s="1" a="1"/>
  <c r="H151" i="2" s="1"/>
  <c r="G152" i="2"/>
  <c r="H152" i="2" s="1" a="1"/>
  <c r="H152" i="2" s="1"/>
  <c r="G153" i="2"/>
  <c r="H153" i="2" s="1" a="1"/>
  <c r="H153" i="2" s="1"/>
  <c r="G154" i="2"/>
  <c r="H154" i="2" s="1" a="1"/>
  <c r="H154" i="2" s="1"/>
  <c r="G155" i="2"/>
  <c r="M1386" i="10" s="1"/>
  <c r="G156" i="2"/>
  <c r="M1254" i="10" s="1"/>
  <c r="G157" i="2"/>
  <c r="M1228" i="10" s="1"/>
  <c r="G158" i="2"/>
  <c r="H158" i="2" s="1" a="1"/>
  <c r="H158" i="2" s="1"/>
  <c r="G159" i="2"/>
  <c r="H159" i="2" s="1" a="1"/>
  <c r="H159" i="2" s="1"/>
  <c r="G160" i="2"/>
  <c r="H160" i="2" s="1" a="1"/>
  <c r="H160" i="2" s="1"/>
  <c r="G161" i="2"/>
  <c r="H161" i="2" s="1" a="1"/>
  <c r="H161" i="2" s="1"/>
  <c r="G162" i="2"/>
  <c r="H162" i="2" s="1" a="1"/>
  <c r="H162" i="2" s="1"/>
  <c r="G163" i="2"/>
  <c r="H163" i="2" s="1" a="1"/>
  <c r="H163" i="2" s="1"/>
  <c r="G164" i="2"/>
  <c r="H164" i="2" s="1" a="1"/>
  <c r="H164" i="2" s="1"/>
  <c r="G165" i="2"/>
  <c r="H165" i="2" s="1" a="1"/>
  <c r="H165" i="2" s="1"/>
  <c r="G166" i="2"/>
  <c r="M1239" i="10" s="1"/>
  <c r="G167" i="2"/>
  <c r="H167" i="2" s="1" a="1"/>
  <c r="H167" i="2" s="1"/>
  <c r="G168" i="2"/>
  <c r="H168" i="2" s="1" a="1"/>
  <c r="H168" i="2" s="1"/>
  <c r="G169" i="2"/>
  <c r="M1195" i="10" s="1"/>
  <c r="G170" i="2"/>
  <c r="M1171" i="10" s="1"/>
  <c r="G171" i="2"/>
  <c r="M1384" i="10" s="1"/>
  <c r="G172" i="2"/>
  <c r="M1327" i="10" s="1"/>
  <c r="G173" i="2"/>
  <c r="M1139" i="10" s="1"/>
  <c r="G174" i="2"/>
  <c r="H174" i="2" s="1" a="1"/>
  <c r="H174" i="2" s="1"/>
  <c r="G175" i="2"/>
  <c r="H175" i="2" s="1" a="1"/>
  <c r="H175" i="2" s="1"/>
  <c r="G176" i="2"/>
  <c r="H176" i="2" s="1" a="1"/>
  <c r="H176" i="2" s="1"/>
  <c r="G177" i="2"/>
  <c r="H177" i="2" s="1" a="1"/>
  <c r="H177" i="2" s="1"/>
  <c r="G178" i="2"/>
  <c r="M923" i="10" s="1"/>
  <c r="G179" i="2"/>
  <c r="M899" i="10" s="1"/>
  <c r="G180" i="2"/>
  <c r="H180" i="2" s="1" a="1"/>
  <c r="H180" i="2" s="1"/>
  <c r="G181" i="2"/>
  <c r="M1426" i="10" s="1"/>
  <c r="G182" i="2"/>
  <c r="H182" i="2" s="1" a="1"/>
  <c r="H182" i="2" s="1"/>
  <c r="G183" i="2"/>
  <c r="H183" i="2" s="1" a="1"/>
  <c r="H183" i="2" s="1"/>
  <c r="G184" i="2"/>
  <c r="H184" i="2" s="1" a="1"/>
  <c r="H184" i="2" s="1"/>
  <c r="G185" i="2"/>
  <c r="M1227" i="10" s="1"/>
  <c r="G186" i="2"/>
  <c r="H186" i="2" s="1" a="1"/>
  <c r="H186" i="2" s="1"/>
  <c r="G187" i="2"/>
  <c r="M1298" i="10" s="1"/>
  <c r="G188" i="2"/>
  <c r="M1394" i="10" s="1"/>
  <c r="G189" i="2"/>
  <c r="M1329" i="10" s="1"/>
  <c r="G190" i="2"/>
  <c r="M1345" i="10" s="1"/>
  <c r="G191" i="2"/>
  <c r="M1428" i="10" s="1"/>
  <c r="G192" i="2"/>
  <c r="H192" i="2" s="1" a="1"/>
  <c r="H192" i="2" s="1"/>
  <c r="G193" i="2"/>
  <c r="H193" i="2" s="1" a="1"/>
  <c r="H193" i="2" s="1"/>
  <c r="G194" i="2"/>
  <c r="M883" i="10" s="1"/>
  <c r="G195" i="2"/>
  <c r="M1199" i="10" s="1"/>
  <c r="G196" i="2"/>
  <c r="H196" i="2" s="1" a="1"/>
  <c r="H196" i="2" s="1"/>
  <c r="G197" i="2"/>
  <c r="M1238" i="10" s="1"/>
  <c r="G198" i="2"/>
  <c r="M1144" i="10" s="1"/>
  <c r="G199" i="2"/>
  <c r="H199" i="2" s="1" a="1"/>
  <c r="H199" i="2" s="1"/>
  <c r="G200" i="2"/>
  <c r="H200" i="2" s="1" a="1"/>
  <c r="H200" i="2" s="1"/>
  <c r="G201" i="2"/>
  <c r="M1192" i="10" s="1"/>
  <c r="G202" i="2"/>
  <c r="H202" i="2" s="1" a="1"/>
  <c r="H202" i="2" s="1"/>
  <c r="G203" i="2"/>
  <c r="M1310" i="10" s="1"/>
  <c r="G204" i="2"/>
  <c r="M1337" i="10" s="1"/>
  <c r="G205" i="2"/>
  <c r="M1334" i="10" s="1"/>
  <c r="G206" i="2"/>
  <c r="M1430" i="10" s="1"/>
  <c r="G207" i="2"/>
  <c r="H207" i="2" s="1" a="1"/>
  <c r="H207" i="2" s="1"/>
  <c r="G208" i="2"/>
  <c r="M1452" i="10" s="1"/>
  <c r="G209" i="2"/>
  <c r="M1170" i="10" s="1"/>
  <c r="G210" i="2"/>
  <c r="M1408" i="10" s="1"/>
  <c r="G211" i="2"/>
  <c r="H211" i="2" s="1" a="1"/>
  <c r="H211" i="2" s="1"/>
  <c r="G212" i="2"/>
  <c r="M747" i="10" s="1"/>
  <c r="G213" i="2"/>
  <c r="M1338" i="10" s="1"/>
  <c r="G214" i="2"/>
  <c r="H214" i="2" s="1" a="1"/>
  <c r="H214" i="2" s="1"/>
  <c r="G215" i="2"/>
  <c r="H215" i="2" s="1" a="1"/>
  <c r="H215" i="2" s="1"/>
  <c r="G216" i="2"/>
  <c r="H216" i="2" s="1" a="1"/>
  <c r="H216" i="2" s="1"/>
  <c r="G217" i="2"/>
  <c r="M1412" i="10" s="1"/>
  <c r="G218" i="2"/>
  <c r="M1333" i="10" s="1"/>
  <c r="G219" i="2"/>
  <c r="M1444" i="10" s="1"/>
  <c r="G220" i="2"/>
  <c r="M627" i="10" s="1"/>
  <c r="G221" i="2"/>
  <c r="M835" i="10" s="1"/>
  <c r="G222" i="2"/>
  <c r="H222" i="2" s="1" a="1"/>
  <c r="H222" i="2" s="1"/>
  <c r="G223" i="2"/>
  <c r="H223" i="2" s="1" a="1"/>
  <c r="H223" i="2" s="1"/>
  <c r="G224" i="2"/>
  <c r="H224" i="2" s="1" a="1"/>
  <c r="H224" i="2" s="1"/>
  <c r="G225" i="2"/>
  <c r="M771" i="10" s="1"/>
  <c r="G226" i="2"/>
  <c r="M1365" i="10" s="1"/>
  <c r="G227" i="2"/>
  <c r="M1273" i="10" s="1"/>
  <c r="G228" i="2"/>
  <c r="M1067" i="10" s="1"/>
  <c r="G229" i="2"/>
  <c r="H229" i="2" s="1" a="1"/>
  <c r="H229" i="2" s="1"/>
  <c r="G230" i="2"/>
  <c r="H230" i="2" s="1" a="1"/>
  <c r="H230" i="2" s="1"/>
  <c r="G231" i="2"/>
  <c r="M1341" i="10" s="1"/>
  <c r="G232" i="2"/>
  <c r="H232" i="2" s="1" a="1"/>
  <c r="H232" i="2" s="1"/>
  <c r="G233" i="2"/>
  <c r="M1425" i="10" s="1"/>
  <c r="G234" i="2"/>
  <c r="H234" i="2" s="1" a="1"/>
  <c r="H234" i="2" s="1"/>
  <c r="G235" i="2"/>
  <c r="H235" i="2" s="1" a="1"/>
  <c r="H235" i="2" s="1"/>
  <c r="G236" i="2"/>
  <c r="H236" i="2" s="1" a="1"/>
  <c r="H236" i="2" s="1"/>
  <c r="G237" i="2"/>
  <c r="H237" i="2" s="1" a="1"/>
  <c r="H237" i="2" s="1"/>
  <c r="G238" i="2"/>
  <c r="H238" i="2" s="1" a="1"/>
  <c r="H238" i="2" s="1"/>
  <c r="G239" i="2"/>
  <c r="M979" i="10" s="1"/>
  <c r="G240" i="2"/>
  <c r="H240" i="2" s="1" a="1"/>
  <c r="H240" i="2" s="1"/>
  <c r="G241" i="2"/>
  <c r="H241" i="2" s="1" a="1"/>
  <c r="H241" i="2" s="1"/>
  <c r="G242" i="2"/>
  <c r="M1271" i="10" s="1"/>
  <c r="G243" i="2"/>
  <c r="H243" i="2" s="1" a="1"/>
  <c r="H243" i="2" s="1"/>
  <c r="G244" i="2"/>
  <c r="H244" i="2" s="1" a="1"/>
  <c r="H244" i="2" s="1"/>
  <c r="G245" i="2"/>
  <c r="H245" i="2" s="1" a="1"/>
  <c r="H245" i="2" s="1"/>
  <c r="G246" i="2"/>
  <c r="H246" i="2" s="1" a="1"/>
  <c r="H246" i="2" s="1"/>
  <c r="G247" i="2"/>
  <c r="H247" i="2" s="1" a="1"/>
  <c r="H247" i="2" s="1"/>
  <c r="G248" i="2"/>
  <c r="H248" i="2" s="1" a="1"/>
  <c r="H248" i="2" s="1"/>
  <c r="G249" i="2"/>
  <c r="M1413" i="10" s="1"/>
  <c r="G250" i="2"/>
  <c r="H250" i="2" s="1" a="1"/>
  <c r="H250" i="2" s="1"/>
  <c r="G251" i="2"/>
  <c r="M1121" i="10" s="1"/>
  <c r="G252" i="2"/>
  <c r="H252" i="2" s="1" a="1"/>
  <c r="H252" i="2" s="1"/>
  <c r="G253" i="2"/>
  <c r="H253" i="2" s="1" a="1"/>
  <c r="H253" i="2" s="1"/>
  <c r="G254" i="2"/>
  <c r="H254" i="2" s="1" a="1"/>
  <c r="H254" i="2" s="1"/>
  <c r="G255" i="2"/>
  <c r="H255" i="2" s="1" a="1"/>
  <c r="H255" i="2" s="1"/>
  <c r="G256" i="2"/>
  <c r="H256" i="2" s="1" a="1"/>
  <c r="H256" i="2" s="1"/>
  <c r="G257" i="2"/>
  <c r="H257" i="2" s="1" a="1"/>
  <c r="H257" i="2" s="1"/>
  <c r="G258" i="2"/>
  <c r="M1410" i="10" s="1"/>
  <c r="G259" i="2"/>
  <c r="M1218" i="10" s="1"/>
  <c r="G260" i="2"/>
  <c r="M1131" i="10" s="1"/>
  <c r="G261" i="2"/>
  <c r="H261" i="2" s="1" a="1"/>
  <c r="H261" i="2" s="1"/>
  <c r="G262" i="2"/>
  <c r="M1313" i="10" s="1"/>
  <c r="G263" i="2"/>
  <c r="H263" i="2" s="1" a="1"/>
  <c r="H263" i="2" s="1"/>
  <c r="G264" i="2"/>
  <c r="H264" i="2" s="1" a="1"/>
  <c r="H264" i="2" s="1"/>
  <c r="G265" i="2"/>
  <c r="M1349" i="10" s="1"/>
  <c r="G266" i="2"/>
  <c r="H266" i="2" s="1" a="1"/>
  <c r="H266" i="2" s="1"/>
  <c r="G267" i="2"/>
  <c r="H267" i="2" s="1" a="1"/>
  <c r="H267" i="2" s="1"/>
  <c r="G268" i="2"/>
  <c r="M955" i="10" s="1"/>
  <c r="G269" i="2"/>
  <c r="H269" i="2" s="1" a="1"/>
  <c r="H269" i="2" s="1"/>
  <c r="G270" i="2"/>
  <c r="H270" i="2" s="1" a="1"/>
  <c r="H270" i="2" s="1"/>
  <c r="G271" i="2"/>
  <c r="M1244" i="10" s="1"/>
  <c r="G272" i="2"/>
  <c r="H272" i="2" s="1" a="1"/>
  <c r="H272" i="2" s="1"/>
  <c r="G273" i="2"/>
  <c r="H273" i="2" s="1" a="1"/>
  <c r="H273" i="2" s="1"/>
  <c r="G274" i="2"/>
  <c r="H274" i="2" s="1" a="1"/>
  <c r="H274" i="2" s="1"/>
  <c r="G275" i="2"/>
  <c r="H275" i="2" s="1" a="1"/>
  <c r="H275" i="2" s="1"/>
  <c r="G276" i="2"/>
  <c r="H276" i="2" s="1" a="1"/>
  <c r="H276" i="2" s="1"/>
  <c r="G277" i="2"/>
  <c r="M1424" i="10" s="1"/>
  <c r="G278" i="2"/>
  <c r="H278" i="2" s="1" a="1"/>
  <c r="H278" i="2" s="1"/>
  <c r="G279" i="2"/>
  <c r="M1019" i="10" s="1"/>
  <c r="G280" i="2"/>
  <c r="H280" i="2" s="1" a="1"/>
  <c r="H280" i="2" s="1"/>
  <c r="G281" i="2"/>
  <c r="M1115" i="10" s="1"/>
  <c r="G282" i="2"/>
  <c r="M1252" i="10" s="1"/>
  <c r="G283" i="2"/>
  <c r="M1400" i="10" s="1"/>
  <c r="G284" i="2"/>
  <c r="H284" i="2" s="1" a="1"/>
  <c r="H284" i="2" s="1"/>
  <c r="G285" i="2"/>
  <c r="H285" i="2" s="1" a="1"/>
  <c r="H285" i="2" s="1"/>
  <c r="G286" i="2"/>
  <c r="H286" i="2" s="1" a="1"/>
  <c r="H286" i="2" s="1"/>
  <c r="G287" i="2"/>
  <c r="H287" i="2" s="1" a="1"/>
  <c r="H287" i="2" s="1"/>
  <c r="G288" i="2"/>
  <c r="H288" i="2" s="1" a="1"/>
  <c r="H288" i="2" s="1"/>
  <c r="G289" i="2"/>
  <c r="M1399" i="10" s="1"/>
  <c r="G290" i="2"/>
  <c r="M691" i="10" s="1"/>
  <c r="G291" i="2"/>
  <c r="M1212" i="10" s="1"/>
  <c r="G292" i="2"/>
  <c r="H292" i="2" s="1" a="1"/>
  <c r="H292" i="2" s="1"/>
  <c r="G293" i="2"/>
  <c r="H293" i="2" s="1" a="1"/>
  <c r="H293" i="2" s="1"/>
  <c r="G294" i="2"/>
  <c r="M1418" i="10" s="1"/>
  <c r="G295" i="2"/>
  <c r="H295" i="2" s="1" a="1"/>
  <c r="H295" i="2" s="1"/>
  <c r="G296" i="2"/>
  <c r="H296" i="2" s="1" a="1"/>
  <c r="H296" i="2" s="1"/>
  <c r="G297" i="2"/>
  <c r="M1214" i="10" s="1"/>
  <c r="G298" i="2"/>
  <c r="M1123" i="10" s="1"/>
  <c r="G299" i="2"/>
  <c r="M1351" i="10" s="1"/>
  <c r="G300" i="2"/>
  <c r="M1367" i="10" s="1"/>
  <c r="G301" i="2"/>
  <c r="M1344" i="10" s="1"/>
  <c r="G302" i="2"/>
  <c r="M1460" i="10" s="1"/>
  <c r="G303" i="2"/>
  <c r="H303" i="2" s="1" a="1"/>
  <c r="H303" i="2" s="1"/>
  <c r="G304" i="2"/>
  <c r="H304" i="2" s="1" a="1"/>
  <c r="H304" i="2" s="1"/>
  <c r="G305" i="2"/>
  <c r="H305" i="2" s="1" a="1"/>
  <c r="H305" i="2" s="1"/>
  <c r="G306" i="2"/>
  <c r="M1385" i="10" s="1"/>
  <c r="G307" i="2"/>
  <c r="M1027" i="10" s="1"/>
  <c r="G308" i="2"/>
  <c r="H308" i="2" s="1" a="1"/>
  <c r="H308" i="2" s="1"/>
  <c r="G309" i="2"/>
  <c r="H309" i="2" s="1" a="1"/>
  <c r="H309" i="2" s="1"/>
  <c r="G310" i="2"/>
  <c r="H310" i="2" s="1" a="1"/>
  <c r="H310" i="2" s="1"/>
  <c r="G311" i="2"/>
  <c r="M1186" i="10" s="1"/>
  <c r="G312" i="2"/>
  <c r="M891" i="10" s="1"/>
  <c r="G313" i="2"/>
  <c r="H313" i="2" s="1" a="1"/>
  <c r="H313" i="2" s="1"/>
  <c r="G314" i="2"/>
  <c r="H314" i="2" s="1" a="1"/>
  <c r="H314" i="2" s="1"/>
  <c r="G315" i="2"/>
  <c r="H315" i="2" s="1" a="1"/>
  <c r="H315" i="2" s="1"/>
  <c r="G316" i="2"/>
  <c r="M193" i="10" s="1"/>
  <c r="G317" i="2"/>
  <c r="H317" i="2" s="1" a="1"/>
  <c r="H317" i="2" s="1"/>
  <c r="G318" i="2"/>
  <c r="M289" i="10" s="1"/>
  <c r="G319" i="2"/>
  <c r="M210" i="10" s="1"/>
  <c r="G320" i="2"/>
  <c r="M896" i="10" s="1"/>
  <c r="G321" i="2"/>
  <c r="M161" i="10" s="1"/>
  <c r="G322" i="2"/>
  <c r="M220" i="10" s="1"/>
  <c r="G323" i="2"/>
  <c r="H323" i="2" s="1" a="1"/>
  <c r="H323" i="2" s="1"/>
  <c r="G324" i="2"/>
  <c r="M1044" i="10" s="1"/>
  <c r="G325" i="2"/>
  <c r="M445" i="10" s="1"/>
  <c r="G326" i="2"/>
  <c r="M392" i="10" s="1"/>
  <c r="G327" i="2"/>
  <c r="M706" i="10" s="1"/>
  <c r="G328" i="2"/>
  <c r="M444" i="10" s="1"/>
  <c r="G329" i="2"/>
  <c r="M253" i="10" s="1"/>
  <c r="G330" i="2"/>
  <c r="M288" i="10" s="1"/>
  <c r="G331" i="2"/>
  <c r="M1023" i="10" s="1"/>
  <c r="G332" i="2"/>
  <c r="M1256" i="10" s="1"/>
  <c r="G333" i="2"/>
  <c r="M1272" i="10" s="1"/>
  <c r="G334" i="2"/>
  <c r="H334" i="2" s="1" a="1"/>
  <c r="H334" i="2" s="1"/>
  <c r="G335" i="2"/>
  <c r="M1175" i="10" s="1"/>
  <c r="G336" i="2"/>
  <c r="H336" i="2" s="1" a="1"/>
  <c r="H336" i="2" s="1"/>
  <c r="G337" i="2"/>
  <c r="M1297" i="10" s="1"/>
  <c r="G338" i="2"/>
  <c r="H338" i="2" s="1" a="1"/>
  <c r="H338" i="2" s="1"/>
  <c r="G339" i="2"/>
  <c r="H339" i="2" s="1" a="1"/>
  <c r="H339" i="2" s="1"/>
  <c r="G340" i="2"/>
  <c r="H340" i="2" s="1" a="1"/>
  <c r="H340" i="2" s="1"/>
  <c r="G341" i="2"/>
  <c r="H341" i="2" s="1" a="1"/>
  <c r="H341" i="2" s="1"/>
  <c r="G342" i="2"/>
  <c r="H342" i="2" s="1" a="1"/>
  <c r="H342" i="2" s="1"/>
  <c r="G343" i="2"/>
  <c r="H343" i="2" s="1" a="1"/>
  <c r="H343" i="2" s="1"/>
  <c r="G344" i="2"/>
  <c r="H344" i="2" s="1" a="1"/>
  <c r="H344" i="2" s="1"/>
  <c r="G345" i="2"/>
  <c r="H345" i="2" s="1" a="1"/>
  <c r="H345" i="2" s="1"/>
  <c r="G346" i="2"/>
  <c r="H346" i="2" s="1" a="1"/>
  <c r="H346" i="2" s="1"/>
  <c r="G347" i="2"/>
  <c r="H347" i="2" s="1" a="1"/>
  <c r="H347" i="2" s="1"/>
  <c r="G348" i="2"/>
  <c r="H348" i="2" s="1" a="1"/>
  <c r="H348" i="2" s="1"/>
  <c r="G349" i="2"/>
  <c r="H349" i="2" s="1" a="1"/>
  <c r="H349" i="2" s="1"/>
  <c r="G350" i="2"/>
  <c r="M1055" i="10" s="1"/>
  <c r="H2" i="8"/>
  <c r="I2" i="8" s="1" a="1"/>
  <c r="I2" i="8" s="1"/>
  <c r="H3" i="8"/>
  <c r="I3" i="8" s="1" a="1"/>
  <c r="I3" i="8" s="1"/>
  <c r="H4" i="8"/>
  <c r="I4" i="8" s="1" a="1"/>
  <c r="I4" i="8" s="1"/>
  <c r="H5" i="8"/>
  <c r="I5" i="8" s="1" a="1"/>
  <c r="I5" i="8" s="1"/>
  <c r="H6" i="8"/>
  <c r="I6" i="8" s="1" a="1"/>
  <c r="I6" i="8" s="1"/>
  <c r="H7" i="8"/>
  <c r="I7" i="8" s="1" a="1"/>
  <c r="I7" i="8" s="1"/>
  <c r="H8" i="8"/>
  <c r="I8" i="8" s="1" a="1"/>
  <c r="I8" i="8" s="1"/>
  <c r="H9" i="8"/>
  <c r="I9" i="8" s="1" a="1"/>
  <c r="I9" i="8" s="1"/>
  <c r="H10" i="8"/>
  <c r="I10" i="8" s="1" a="1"/>
  <c r="I10" i="8" s="1"/>
  <c r="H11" i="8"/>
  <c r="I11" i="8" s="1" a="1"/>
  <c r="I11" i="8" s="1"/>
  <c r="H12" i="8"/>
  <c r="I12" i="8" s="1" a="1"/>
  <c r="I12" i="8" s="1"/>
  <c r="H13" i="8"/>
  <c r="I13" i="8" s="1" a="1"/>
  <c r="I13" i="8" s="1"/>
  <c r="H14" i="8"/>
  <c r="I14" i="8" s="1" a="1"/>
  <c r="I14" i="8" s="1"/>
  <c r="H15" i="8"/>
  <c r="I15" i="8" s="1" a="1"/>
  <c r="I15" i="8" s="1"/>
  <c r="H16" i="8"/>
  <c r="I16" i="8" s="1" a="1"/>
  <c r="I16" i="8" s="1"/>
  <c r="H17" i="8"/>
  <c r="I17" i="8" s="1" a="1"/>
  <c r="I17" i="8" s="1"/>
  <c r="H18" i="8"/>
  <c r="I18" i="8" s="1" a="1"/>
  <c r="I18" i="8" s="1"/>
  <c r="H19" i="8"/>
  <c r="I19" i="8" s="1" a="1"/>
  <c r="I19" i="8" s="1"/>
  <c r="H20" i="8"/>
  <c r="I20" i="8" s="1" a="1"/>
  <c r="I20" i="8" s="1"/>
  <c r="H21" i="8"/>
  <c r="I21" i="8" s="1" a="1"/>
  <c r="I21" i="8" s="1"/>
  <c r="H22" i="8"/>
  <c r="I22" i="8" s="1" a="1"/>
  <c r="I22" i="8" s="1"/>
  <c r="H23" i="8"/>
  <c r="I23" i="8" s="1" a="1"/>
  <c r="I23" i="8" s="1"/>
  <c r="H24" i="8"/>
  <c r="I24" i="8" s="1" a="1"/>
  <c r="I24" i="8" s="1"/>
  <c r="H25" i="8"/>
  <c r="I25" i="8" s="1" a="1"/>
  <c r="I25" i="8" s="1"/>
  <c r="H26" i="8"/>
  <c r="I26" i="8" s="1" a="1"/>
  <c r="I26" i="8" s="1"/>
  <c r="H27" i="8"/>
  <c r="I27" i="8" s="1" a="1"/>
  <c r="I27" i="8" s="1"/>
  <c r="H28" i="8"/>
  <c r="I28" i="8" s="1" a="1"/>
  <c r="I28" i="8" s="1"/>
  <c r="H29" i="8"/>
  <c r="I29" i="8" s="1" a="1"/>
  <c r="I29" i="8" s="1"/>
  <c r="H30" i="8"/>
  <c r="I30" i="8" s="1" a="1"/>
  <c r="I30" i="8" s="1"/>
  <c r="H31" i="8"/>
  <c r="I31" i="8" s="1" a="1"/>
  <c r="I31" i="8" s="1"/>
  <c r="H32" i="8"/>
  <c r="I32" i="8" s="1" a="1"/>
  <c r="I32" i="8" s="1"/>
  <c r="H33" i="8"/>
  <c r="I33" i="8" s="1" a="1"/>
  <c r="I33" i="8" s="1"/>
  <c r="H34" i="8"/>
  <c r="I34" i="8" s="1" a="1"/>
  <c r="I34" i="8" s="1"/>
  <c r="H35" i="8"/>
  <c r="I35" i="8" s="1" a="1"/>
  <c r="I35" i="8" s="1"/>
  <c r="H36" i="8"/>
  <c r="I36" i="8" s="1" a="1"/>
  <c r="I36" i="8" s="1"/>
  <c r="H37" i="8"/>
  <c r="I37" i="8" s="1" a="1"/>
  <c r="I37" i="8" s="1"/>
  <c r="H38" i="8"/>
  <c r="I38" i="8" s="1" a="1"/>
  <c r="I38" i="8" s="1"/>
  <c r="H39" i="8"/>
  <c r="I39" i="8" s="1" a="1"/>
  <c r="I39" i="8" s="1"/>
  <c r="H40" i="8"/>
  <c r="I40" i="8" s="1" a="1"/>
  <c r="I40" i="8" s="1"/>
  <c r="H41" i="8"/>
  <c r="I41" i="8" s="1" a="1"/>
  <c r="I41" i="8" s="1"/>
  <c r="H42" i="8"/>
  <c r="I42" i="8" s="1" a="1"/>
  <c r="I42" i="8" s="1"/>
  <c r="H43" i="8"/>
  <c r="I43" i="8" s="1" a="1"/>
  <c r="I43" i="8" s="1"/>
  <c r="H44" i="8"/>
  <c r="I44" i="8" s="1" a="1"/>
  <c r="I44" i="8" s="1"/>
  <c r="H45" i="8"/>
  <c r="I45" i="8" s="1" a="1"/>
  <c r="I45" i="8" s="1"/>
  <c r="H46" i="8"/>
  <c r="I46" i="8" s="1" a="1"/>
  <c r="I46" i="8" s="1"/>
  <c r="H47" i="8"/>
  <c r="I47" i="8" s="1" a="1"/>
  <c r="I47" i="8" s="1"/>
  <c r="H48" i="8"/>
  <c r="I48" i="8" s="1" a="1"/>
  <c r="I48" i="8" s="1"/>
  <c r="H49" i="8"/>
  <c r="I49" i="8" s="1" a="1"/>
  <c r="I49" i="8" s="1"/>
  <c r="H50" i="8"/>
  <c r="I50" i="8" s="1" a="1"/>
  <c r="I50" i="8" s="1"/>
  <c r="H51" i="8"/>
  <c r="I51" i="8" s="1" a="1"/>
  <c r="I51" i="8" s="1"/>
  <c r="H52" i="8"/>
  <c r="I52" i="8" s="1" a="1"/>
  <c r="I52" i="8" s="1"/>
  <c r="H53" i="8"/>
  <c r="I53" i="8" s="1" a="1"/>
  <c r="I53" i="8" s="1"/>
  <c r="H54" i="8"/>
  <c r="I54" i="8" s="1" a="1"/>
  <c r="I54" i="8" s="1"/>
  <c r="H55" i="8"/>
  <c r="I55" i="8" s="1" a="1"/>
  <c r="I55" i="8" s="1"/>
  <c r="H56" i="8"/>
  <c r="I56" i="8" s="1" a="1"/>
  <c r="I56" i="8" s="1"/>
  <c r="H57" i="8"/>
  <c r="I57" i="8" s="1" a="1"/>
  <c r="I57" i="8" s="1"/>
  <c r="H58" i="8"/>
  <c r="I58" i="8" s="1" a="1"/>
  <c r="I58" i="8" s="1"/>
  <c r="H59" i="8"/>
  <c r="I59" i="8" s="1" a="1"/>
  <c r="I59" i="8" s="1"/>
  <c r="H60" i="8"/>
  <c r="I60" i="8" s="1" a="1"/>
  <c r="I60" i="8" s="1"/>
  <c r="H61" i="8"/>
  <c r="I61" i="8" s="1" a="1"/>
  <c r="I61" i="8" s="1"/>
  <c r="H62" i="8"/>
  <c r="I62" i="8" s="1" a="1"/>
  <c r="I62" i="8" s="1"/>
  <c r="H63" i="8"/>
  <c r="I63" i="8" s="1" a="1"/>
  <c r="I63" i="8" s="1"/>
  <c r="H64" i="8"/>
  <c r="I64" i="8" s="1" a="1"/>
  <c r="I64" i="8" s="1"/>
  <c r="H65" i="8"/>
  <c r="I65" i="8" s="1" a="1"/>
  <c r="I65" i="8" s="1"/>
  <c r="H66" i="8"/>
  <c r="I66" i="8" s="1" a="1"/>
  <c r="I66" i="8" s="1"/>
  <c r="H67" i="8"/>
  <c r="I67" i="8" s="1" a="1"/>
  <c r="I67" i="8" s="1"/>
  <c r="H68" i="8"/>
  <c r="I68" i="8" s="1" a="1"/>
  <c r="I68" i="8" s="1"/>
  <c r="H69" i="8"/>
  <c r="I69" i="8" s="1" a="1"/>
  <c r="I69" i="8" s="1"/>
  <c r="H70" i="8"/>
  <c r="I70" i="8" s="1" a="1"/>
  <c r="I70" i="8" s="1"/>
  <c r="H71" i="8"/>
  <c r="I71" i="8" s="1" a="1"/>
  <c r="I71" i="8" s="1"/>
  <c r="H72" i="8"/>
  <c r="I72" i="8" s="1" a="1"/>
  <c r="I72" i="8" s="1"/>
  <c r="H73" i="8"/>
  <c r="I73" i="8" s="1" a="1"/>
  <c r="I73" i="8" s="1"/>
  <c r="H74" i="8"/>
  <c r="I74" i="8" s="1" a="1"/>
  <c r="I74" i="8" s="1"/>
  <c r="H75" i="8"/>
  <c r="I75" i="8" s="1" a="1"/>
  <c r="I75" i="8" s="1"/>
  <c r="H76" i="8"/>
  <c r="I76" i="8" s="1" a="1"/>
  <c r="I76" i="8" s="1"/>
  <c r="H77" i="8"/>
  <c r="I77" i="8" s="1" a="1"/>
  <c r="I77" i="8" s="1"/>
  <c r="H78" i="8"/>
  <c r="I78" i="8" s="1" a="1"/>
  <c r="I78" i="8" s="1"/>
  <c r="H79" i="8"/>
  <c r="I79" i="8" s="1" a="1"/>
  <c r="I79" i="8" s="1"/>
  <c r="H80" i="8"/>
  <c r="I80" i="8" s="1" a="1"/>
  <c r="I80" i="8" s="1"/>
  <c r="H81" i="8"/>
  <c r="I81" i="8" s="1" a="1"/>
  <c r="I81" i="8" s="1"/>
  <c r="H82" i="8"/>
  <c r="I82" i="8" s="1" a="1"/>
  <c r="I82" i="8" s="1"/>
  <c r="H83" i="8"/>
  <c r="I83" i="8" s="1" a="1"/>
  <c r="I83" i="8" s="1"/>
  <c r="H84" i="8"/>
  <c r="I84" i="8" s="1" a="1"/>
  <c r="I84" i="8" s="1"/>
  <c r="H85" i="8"/>
  <c r="I85" i="8" s="1" a="1"/>
  <c r="I85" i="8" s="1"/>
  <c r="H86" i="8"/>
  <c r="I86" i="8" s="1" a="1"/>
  <c r="I86" i="8" s="1"/>
  <c r="H87" i="8"/>
  <c r="I87" i="8" s="1" a="1"/>
  <c r="I87" i="8" s="1"/>
  <c r="H88" i="8"/>
  <c r="I88" i="8" s="1" a="1"/>
  <c r="I88" i="8" s="1"/>
  <c r="H89" i="8"/>
  <c r="I89" i="8" s="1" a="1"/>
  <c r="I89" i="8" s="1"/>
  <c r="H90" i="8"/>
  <c r="I90" i="8" s="1" a="1"/>
  <c r="I90" i="8" s="1"/>
  <c r="H91" i="8"/>
  <c r="I91" i="8" s="1" a="1"/>
  <c r="I91" i="8" s="1"/>
  <c r="H92" i="8"/>
  <c r="I92" i="8" s="1" a="1"/>
  <c r="I92" i="8" s="1"/>
  <c r="H93" i="8"/>
  <c r="I93" i="8" s="1" a="1"/>
  <c r="I93" i="8" s="1"/>
  <c r="H94" i="8"/>
  <c r="I94" i="8" s="1" a="1"/>
  <c r="I94" i="8" s="1"/>
  <c r="H95" i="8"/>
  <c r="I95" i="8" s="1" a="1"/>
  <c r="I95" i="8" s="1"/>
  <c r="H96" i="8"/>
  <c r="I96" i="8" s="1" a="1"/>
  <c r="I96" i="8" s="1"/>
  <c r="H97" i="8"/>
  <c r="I97" i="8" s="1" a="1"/>
  <c r="I97" i="8" s="1"/>
  <c r="H98" i="8"/>
  <c r="I98" i="8" s="1" a="1"/>
  <c r="I98" i="8" s="1"/>
  <c r="H99" i="8"/>
  <c r="I99" i="8" s="1" a="1"/>
  <c r="I99" i="8" s="1"/>
  <c r="H100" i="8"/>
  <c r="I100" i="8" s="1" a="1"/>
  <c r="I100" i="8" s="1"/>
  <c r="H101" i="8"/>
  <c r="I101" i="8" s="1" a="1"/>
  <c r="I101" i="8" s="1"/>
  <c r="H102" i="8"/>
  <c r="I102" i="8" s="1" a="1"/>
  <c r="I102" i="8" s="1"/>
  <c r="H103" i="8"/>
  <c r="I103" i="8" s="1" a="1"/>
  <c r="I103" i="8" s="1"/>
  <c r="H104" i="8"/>
  <c r="I104" i="8" s="1" a="1"/>
  <c r="I104" i="8" s="1"/>
  <c r="H105" i="8"/>
  <c r="I105" i="8" s="1" a="1"/>
  <c r="I105" i="8" s="1"/>
  <c r="H106" i="8"/>
  <c r="I106" i="8" s="1" a="1"/>
  <c r="I106" i="8" s="1"/>
  <c r="H107" i="8"/>
  <c r="I107" i="8" s="1" a="1"/>
  <c r="I107" i="8" s="1"/>
  <c r="H108" i="8"/>
  <c r="I108" i="8" s="1" a="1"/>
  <c r="I108" i="8" s="1"/>
  <c r="H109" i="8"/>
  <c r="I109" i="8" s="1" a="1"/>
  <c r="I109" i="8" s="1"/>
  <c r="H110" i="8"/>
  <c r="I110" i="8" s="1" a="1"/>
  <c r="I110" i="8" s="1"/>
  <c r="H111" i="8"/>
  <c r="I111" i="8" s="1" a="1"/>
  <c r="I111" i="8" s="1"/>
  <c r="H112" i="8"/>
  <c r="I112" i="8" s="1" a="1"/>
  <c r="I112" i="8" s="1"/>
  <c r="H113" i="8"/>
  <c r="I113" i="8" s="1" a="1"/>
  <c r="I113" i="8" s="1"/>
  <c r="H114" i="8"/>
  <c r="I114" i="8" s="1" a="1"/>
  <c r="I114" i="8" s="1"/>
  <c r="H115" i="8"/>
  <c r="I115" i="8" s="1" a="1"/>
  <c r="I115" i="8" s="1"/>
  <c r="H116" i="8"/>
  <c r="I116" i="8" s="1" a="1"/>
  <c r="I116" i="8" s="1"/>
  <c r="H117" i="8"/>
  <c r="I117" i="8" s="1" a="1"/>
  <c r="I117" i="8" s="1"/>
  <c r="H118" i="8"/>
  <c r="I118" i="8" s="1" a="1"/>
  <c r="I118" i="8" s="1"/>
  <c r="H119" i="8"/>
  <c r="I119" i="8" s="1" a="1"/>
  <c r="I119" i="8" s="1"/>
  <c r="H120" i="8"/>
  <c r="I120" i="8" s="1" a="1"/>
  <c r="I120" i="8" s="1"/>
  <c r="H121" i="8"/>
  <c r="I121" i="8" s="1" a="1"/>
  <c r="I121" i="8" s="1"/>
  <c r="H122" i="8"/>
  <c r="I122" i="8" s="1" a="1"/>
  <c r="I122" i="8" s="1"/>
  <c r="H123" i="8"/>
  <c r="I123" i="8" s="1" a="1"/>
  <c r="I123" i="8" s="1"/>
  <c r="H124" i="8"/>
  <c r="I124" i="8" s="1" a="1"/>
  <c r="I124" i="8" s="1"/>
  <c r="H125" i="8"/>
  <c r="I125" i="8" s="1" a="1"/>
  <c r="I125" i="8" s="1"/>
  <c r="H126" i="8"/>
  <c r="I126" i="8" s="1" a="1"/>
  <c r="I126" i="8" s="1"/>
  <c r="H127" i="8"/>
  <c r="I127" i="8" s="1" a="1"/>
  <c r="I127" i="8" s="1"/>
  <c r="H128" i="8"/>
  <c r="I128" i="8" s="1" a="1"/>
  <c r="I128" i="8" s="1"/>
  <c r="H129" i="8"/>
  <c r="I129" i="8" s="1" a="1"/>
  <c r="I129" i="8" s="1"/>
  <c r="H130" i="8"/>
  <c r="I130" i="8" s="1" a="1"/>
  <c r="I130" i="8" s="1"/>
  <c r="H131" i="8"/>
  <c r="I131" i="8" s="1" a="1"/>
  <c r="I131" i="8" s="1"/>
  <c r="H132" i="8"/>
  <c r="I132" i="8" s="1" a="1"/>
  <c r="I132" i="8" s="1"/>
  <c r="H133" i="8"/>
  <c r="I133" i="8" s="1" a="1"/>
  <c r="I133" i="8" s="1"/>
  <c r="H134" i="8"/>
  <c r="I134" i="8" s="1" a="1"/>
  <c r="I134" i="8" s="1"/>
  <c r="H135" i="8"/>
  <c r="I135" i="8" s="1" a="1"/>
  <c r="I135" i="8" s="1"/>
  <c r="H136" i="8"/>
  <c r="I136" i="8" s="1" a="1"/>
  <c r="I136" i="8" s="1"/>
  <c r="H137" i="8"/>
  <c r="I137" i="8" s="1" a="1"/>
  <c r="I137" i="8" s="1"/>
  <c r="H138" i="8"/>
  <c r="I138" i="8" s="1" a="1"/>
  <c r="I138" i="8" s="1"/>
  <c r="H139" i="8"/>
  <c r="I139" i="8" s="1" a="1"/>
  <c r="I139" i="8" s="1"/>
  <c r="H140" i="8"/>
  <c r="I140" i="8" s="1" a="1"/>
  <c r="I140" i="8" s="1"/>
  <c r="H141" i="8"/>
  <c r="I141" i="8" s="1" a="1"/>
  <c r="I141" i="8" s="1"/>
  <c r="H142" i="8"/>
  <c r="I142" i="8" s="1" a="1"/>
  <c r="I142" i="8" s="1"/>
  <c r="H143" i="8"/>
  <c r="I143" i="8" s="1" a="1"/>
  <c r="I143" i="8" s="1"/>
  <c r="H144" i="8"/>
  <c r="I144" i="8" s="1" a="1"/>
  <c r="I144" i="8" s="1"/>
  <c r="H145" i="8"/>
  <c r="I145" i="8" s="1" a="1"/>
  <c r="I145" i="8" s="1"/>
  <c r="H146" i="8"/>
  <c r="I146" i="8" s="1" a="1"/>
  <c r="I146" i="8" s="1"/>
  <c r="H147" i="8"/>
  <c r="I147" i="8" s="1" a="1"/>
  <c r="I147" i="8" s="1"/>
  <c r="H148" i="8"/>
  <c r="I148" i="8" s="1" a="1"/>
  <c r="I148" i="8" s="1"/>
  <c r="H149" i="8"/>
  <c r="I149" i="8" s="1" a="1"/>
  <c r="I149" i="8" s="1"/>
  <c r="H150" i="8"/>
  <c r="I150" i="8" s="1" a="1"/>
  <c r="I150" i="8" s="1"/>
  <c r="H151" i="8"/>
  <c r="I151" i="8" s="1" a="1"/>
  <c r="I151" i="8" s="1"/>
  <c r="H152" i="8"/>
  <c r="I152" i="8" s="1" a="1"/>
  <c r="I152" i="8" s="1"/>
  <c r="H153" i="8"/>
  <c r="I153" i="8" s="1" a="1"/>
  <c r="I153" i="8" s="1"/>
  <c r="H154" i="8"/>
  <c r="I154" i="8" s="1" a="1"/>
  <c r="I154" i="8" s="1"/>
  <c r="H155" i="8"/>
  <c r="I155" i="8" s="1" a="1"/>
  <c r="I155" i="8" s="1"/>
  <c r="H156" i="8"/>
  <c r="I156" i="8" s="1" a="1"/>
  <c r="I156" i="8" s="1"/>
  <c r="H157" i="8"/>
  <c r="I157" i="8" s="1" a="1"/>
  <c r="I157" i="8" s="1"/>
  <c r="H158" i="8"/>
  <c r="I158" i="8" s="1" a="1"/>
  <c r="I158" i="8" s="1"/>
  <c r="H159" i="8"/>
  <c r="I159" i="8" s="1" a="1"/>
  <c r="I159" i="8" s="1"/>
  <c r="H160" i="8"/>
  <c r="I160" i="8" s="1" a="1"/>
  <c r="I160" i="8" s="1"/>
  <c r="H161" i="8"/>
  <c r="I161" i="8" s="1" a="1"/>
  <c r="I161" i="8" s="1"/>
  <c r="H162" i="8"/>
  <c r="I162" i="8" s="1" a="1"/>
  <c r="I162" i="8" s="1"/>
  <c r="H163" i="8"/>
  <c r="I163" i="8" s="1" a="1"/>
  <c r="I163" i="8" s="1"/>
  <c r="H164" i="8"/>
  <c r="I164" i="8" s="1" a="1"/>
  <c r="I164" i="8" s="1"/>
  <c r="H165" i="8"/>
  <c r="I165" i="8" s="1" a="1"/>
  <c r="I165" i="8" s="1"/>
  <c r="H166" i="8"/>
  <c r="I166" i="8" s="1" a="1"/>
  <c r="I166" i="8" s="1"/>
  <c r="H167" i="8"/>
  <c r="I167" i="8" s="1" a="1"/>
  <c r="I167" i="8" s="1"/>
  <c r="H168" i="8"/>
  <c r="I168" i="8" s="1" a="1"/>
  <c r="I168" i="8" s="1"/>
  <c r="H169" i="8"/>
  <c r="I169" i="8" s="1" a="1"/>
  <c r="I169" i="8" s="1"/>
  <c r="H170" i="8"/>
  <c r="I170" i="8" s="1" a="1"/>
  <c r="I170" i="8" s="1"/>
  <c r="H171" i="8"/>
  <c r="I171" i="8" s="1" a="1"/>
  <c r="I171" i="8" s="1"/>
  <c r="H172" i="8"/>
  <c r="I172" i="8" s="1" a="1"/>
  <c r="I172" i="8" s="1"/>
  <c r="H173" i="8"/>
  <c r="I173" i="8" s="1" a="1"/>
  <c r="I173" i="8" s="1"/>
  <c r="H174" i="8"/>
  <c r="I174" i="8" s="1" a="1"/>
  <c r="I174" i="8" s="1"/>
  <c r="H175" i="8"/>
  <c r="I175" i="8" s="1" a="1"/>
  <c r="I175" i="8" s="1"/>
  <c r="H176" i="8"/>
  <c r="I176" i="8" s="1" a="1"/>
  <c r="I176" i="8" s="1"/>
  <c r="H177" i="8"/>
  <c r="I177" i="8" s="1" a="1"/>
  <c r="I177" i="8" s="1"/>
  <c r="H178" i="8"/>
  <c r="I178" i="8" s="1" a="1"/>
  <c r="I178" i="8" s="1"/>
  <c r="H179" i="8"/>
  <c r="I179" i="8" s="1" a="1"/>
  <c r="I179" i="8" s="1"/>
  <c r="H180" i="8"/>
  <c r="I180" i="8" s="1" a="1"/>
  <c r="I180" i="8" s="1"/>
  <c r="H181" i="8"/>
  <c r="I181" i="8" s="1" a="1"/>
  <c r="I181" i="8" s="1"/>
  <c r="H182" i="8"/>
  <c r="I182" i="8" s="1" a="1"/>
  <c r="I182" i="8" s="1"/>
  <c r="H183" i="8"/>
  <c r="I183" i="8" s="1" a="1"/>
  <c r="I183" i="8" s="1"/>
  <c r="H184" i="8"/>
  <c r="I184" i="8" s="1" a="1"/>
  <c r="I184" i="8" s="1"/>
  <c r="H185" i="8"/>
  <c r="I185" i="8" s="1" a="1"/>
  <c r="I185" i="8" s="1"/>
  <c r="H186" i="8"/>
  <c r="I186" i="8" s="1" a="1"/>
  <c r="I186" i="8" s="1"/>
  <c r="H187" i="8"/>
  <c r="I187" i="8" s="1" a="1"/>
  <c r="I187" i="8" s="1"/>
  <c r="H188" i="8"/>
  <c r="I188" i="8" s="1" a="1"/>
  <c r="I188" i="8" s="1"/>
  <c r="H189" i="8"/>
  <c r="I189" i="8" s="1" a="1"/>
  <c r="I189" i="8" s="1"/>
  <c r="H190" i="8"/>
  <c r="I190" i="8" s="1" a="1"/>
  <c r="I190" i="8" s="1"/>
  <c r="H191" i="8"/>
  <c r="I191" i="8" s="1" a="1"/>
  <c r="I191" i="8" s="1"/>
  <c r="H192" i="8"/>
  <c r="I192" i="8" s="1" a="1"/>
  <c r="I192" i="8" s="1"/>
  <c r="H193" i="8"/>
  <c r="I193" i="8" s="1" a="1"/>
  <c r="I193" i="8" s="1"/>
  <c r="H194" i="8"/>
  <c r="I194" i="8" s="1" a="1"/>
  <c r="I194" i="8" s="1"/>
  <c r="H195" i="8"/>
  <c r="I195" i="8" s="1" a="1"/>
  <c r="I195" i="8" s="1"/>
  <c r="H196" i="8"/>
  <c r="I196" i="8" s="1" a="1"/>
  <c r="I196" i="8" s="1"/>
  <c r="H197" i="8"/>
  <c r="I197" i="8" s="1" a="1"/>
  <c r="I197" i="8" s="1"/>
  <c r="H198" i="8"/>
  <c r="I198" i="8" s="1" a="1"/>
  <c r="I198" i="8" s="1"/>
  <c r="H199" i="8"/>
  <c r="I199" i="8" s="1" a="1"/>
  <c r="I199" i="8" s="1"/>
  <c r="H200" i="8"/>
  <c r="I200" i="8" s="1" a="1"/>
  <c r="I200" i="8" s="1"/>
  <c r="H201" i="8"/>
  <c r="I201" i="8" s="1" a="1"/>
  <c r="I201" i="8" s="1"/>
  <c r="H202" i="8"/>
  <c r="I202" i="8" s="1" a="1"/>
  <c r="I202" i="8" s="1"/>
  <c r="H203" i="8"/>
  <c r="I203" i="8" s="1" a="1"/>
  <c r="I203" i="8" s="1"/>
  <c r="H204" i="8"/>
  <c r="I204" i="8" s="1" a="1"/>
  <c r="I204" i="8" s="1"/>
  <c r="H205" i="8"/>
  <c r="I205" i="8" s="1" a="1"/>
  <c r="I205" i="8" s="1"/>
  <c r="H206" i="8"/>
  <c r="I206" i="8" s="1" a="1"/>
  <c r="I206" i="8" s="1"/>
  <c r="H207" i="8"/>
  <c r="I207" i="8" s="1" a="1"/>
  <c r="I207" i="8" s="1"/>
  <c r="H208" i="8"/>
  <c r="I208" i="8" s="1" a="1"/>
  <c r="I208" i="8" s="1"/>
  <c r="H209" i="8"/>
  <c r="I209" i="8" s="1" a="1"/>
  <c r="I209" i="8" s="1"/>
  <c r="H210" i="8"/>
  <c r="I210" i="8" s="1" a="1"/>
  <c r="I210" i="8" s="1"/>
  <c r="H211" i="8"/>
  <c r="I211" i="8" s="1" a="1"/>
  <c r="I211" i="8" s="1"/>
  <c r="H212" i="8"/>
  <c r="I212" i="8" s="1" a="1"/>
  <c r="I212" i="8" s="1"/>
  <c r="H213" i="8"/>
  <c r="I213" i="8" s="1" a="1"/>
  <c r="I213" i="8" s="1"/>
  <c r="H214" i="8"/>
  <c r="I214" i="8" s="1" a="1"/>
  <c r="I214" i="8" s="1"/>
  <c r="H215" i="8"/>
  <c r="I215" i="8" s="1" a="1"/>
  <c r="I215" i="8" s="1"/>
  <c r="H216" i="8"/>
  <c r="I216" i="8" s="1" a="1"/>
  <c r="I216" i="8" s="1"/>
  <c r="H217" i="8"/>
  <c r="I217" i="8" s="1" a="1"/>
  <c r="I217" i="8" s="1"/>
  <c r="H218" i="8"/>
  <c r="I218" i="8" s="1" a="1"/>
  <c r="I218" i="8" s="1"/>
  <c r="H219" i="8"/>
  <c r="I219" i="8" s="1" a="1"/>
  <c r="I219" i="8" s="1"/>
  <c r="H220" i="8"/>
  <c r="I220" i="8" s="1" a="1"/>
  <c r="I220" i="8" s="1"/>
  <c r="H221" i="8"/>
  <c r="I221" i="8" s="1" a="1"/>
  <c r="I221" i="8" s="1"/>
  <c r="H222" i="8"/>
  <c r="I222" i="8" s="1" a="1"/>
  <c r="I222" i="8" s="1"/>
  <c r="H223" i="8"/>
  <c r="I223" i="8" s="1" a="1"/>
  <c r="I223" i="8" s="1"/>
  <c r="H224" i="8"/>
  <c r="I224" i="8" s="1" a="1"/>
  <c r="I224" i="8" s="1"/>
  <c r="H225" i="8"/>
  <c r="I225" i="8" s="1" a="1"/>
  <c r="I225" i="8" s="1"/>
  <c r="H226" i="8"/>
  <c r="I226" i="8" s="1" a="1"/>
  <c r="I226" i="8" s="1"/>
  <c r="H227" i="8"/>
  <c r="I227" i="8" s="1" a="1"/>
  <c r="I227" i="8" s="1"/>
  <c r="H228" i="8"/>
  <c r="I228" i="8" s="1" a="1"/>
  <c r="I228" i="8" s="1"/>
  <c r="H229" i="8"/>
  <c r="I229" i="8" s="1" a="1"/>
  <c r="I229" i="8" s="1"/>
  <c r="H230" i="8"/>
  <c r="I230" i="8" s="1" a="1"/>
  <c r="I230" i="8" s="1"/>
  <c r="H231" i="8"/>
  <c r="I231" i="8" s="1" a="1"/>
  <c r="I231" i="8" s="1"/>
  <c r="H232" i="8"/>
  <c r="I232" i="8" s="1" a="1"/>
  <c r="I232" i="8" s="1"/>
  <c r="H233" i="8"/>
  <c r="I233" i="8" s="1" a="1"/>
  <c r="I233" i="8" s="1"/>
  <c r="H234" i="8"/>
  <c r="I234" i="8" s="1" a="1"/>
  <c r="I234" i="8" s="1"/>
  <c r="H235" i="8"/>
  <c r="I235" i="8" s="1" a="1"/>
  <c r="I235" i="8" s="1"/>
  <c r="H236" i="8"/>
  <c r="I236" i="8" s="1" a="1"/>
  <c r="I236" i="8" s="1"/>
  <c r="H237" i="8"/>
  <c r="I237" i="8" s="1" a="1"/>
  <c r="I237" i="8" s="1"/>
  <c r="H238" i="8"/>
  <c r="I238" i="8" s="1" a="1"/>
  <c r="I238" i="8" s="1"/>
  <c r="H239" i="8"/>
  <c r="I239" i="8" s="1" a="1"/>
  <c r="I239" i="8" s="1"/>
  <c r="H240" i="8"/>
  <c r="I240" i="8" s="1" a="1"/>
  <c r="I240" i="8" s="1"/>
  <c r="H241" i="8"/>
  <c r="I241" i="8" s="1" a="1"/>
  <c r="I241" i="8" s="1"/>
  <c r="H242" i="8"/>
  <c r="I242" i="8" s="1" a="1"/>
  <c r="I242" i="8" s="1"/>
  <c r="H243" i="8"/>
  <c r="I243" i="8" s="1" a="1"/>
  <c r="I243" i="8" s="1"/>
  <c r="H244" i="8"/>
  <c r="I244" i="8" s="1" a="1"/>
  <c r="I244" i="8" s="1"/>
  <c r="H245" i="8"/>
  <c r="I245" i="8" s="1" a="1"/>
  <c r="I245" i="8" s="1"/>
  <c r="H246" i="8"/>
  <c r="I246" i="8" s="1" a="1"/>
  <c r="I246" i="8" s="1"/>
  <c r="H247" i="8"/>
  <c r="I247" i="8" s="1" a="1"/>
  <c r="I247" i="8" s="1"/>
  <c r="H248" i="8"/>
  <c r="I248" i="8" s="1" a="1"/>
  <c r="I248" i="8" s="1"/>
  <c r="H249" i="8"/>
  <c r="I249" i="8" s="1" a="1"/>
  <c r="I249" i="8" s="1"/>
  <c r="H250" i="8"/>
  <c r="I250" i="8" s="1" a="1"/>
  <c r="I250" i="8" s="1"/>
  <c r="H251" i="8"/>
  <c r="I251" i="8" s="1" a="1"/>
  <c r="I251" i="8" s="1"/>
  <c r="H252" i="8"/>
  <c r="I252" i="8" s="1" a="1"/>
  <c r="I252" i="8" s="1"/>
  <c r="H253" i="8"/>
  <c r="I253" i="8" s="1" a="1"/>
  <c r="I253" i="8" s="1"/>
  <c r="H254" i="8"/>
  <c r="I254" i="8" s="1" a="1"/>
  <c r="I254" i="8" s="1"/>
  <c r="H255" i="8"/>
  <c r="I255" i="8" s="1" a="1"/>
  <c r="I255" i="8" s="1"/>
  <c r="H256" i="8"/>
  <c r="I256" i="8" s="1" a="1"/>
  <c r="I256" i="8" s="1"/>
  <c r="H257" i="8"/>
  <c r="I257" i="8" s="1" a="1"/>
  <c r="I257" i="8" s="1"/>
  <c r="H258" i="8"/>
  <c r="I258" i="8" s="1" a="1"/>
  <c r="I258" i="8" s="1"/>
  <c r="H259" i="8"/>
  <c r="I259" i="8" s="1" a="1"/>
  <c r="I259" i="8" s="1"/>
  <c r="H260" i="8"/>
  <c r="I260" i="8" s="1" a="1"/>
  <c r="I260" i="8" s="1"/>
  <c r="H261" i="8"/>
  <c r="I261" i="8" s="1" a="1"/>
  <c r="I261" i="8" s="1"/>
  <c r="H262" i="8"/>
  <c r="I262" i="8" s="1" a="1"/>
  <c r="I262" i="8" s="1"/>
  <c r="H263" i="8"/>
  <c r="I263" i="8" s="1" a="1"/>
  <c r="I263" i="8" s="1"/>
  <c r="H264" i="8"/>
  <c r="I264" i="8" s="1" a="1"/>
  <c r="I264" i="8" s="1"/>
  <c r="H265" i="8"/>
  <c r="I265" i="8" s="1" a="1"/>
  <c r="I265" i="8" s="1"/>
  <c r="H266" i="8"/>
  <c r="I266" i="8" s="1" a="1"/>
  <c r="I266" i="8" s="1"/>
  <c r="H267" i="8"/>
  <c r="I267" i="8" s="1" a="1"/>
  <c r="I267" i="8" s="1"/>
  <c r="H268" i="8"/>
  <c r="I268" i="8" s="1" a="1"/>
  <c r="I268" i="8" s="1"/>
  <c r="H269" i="8"/>
  <c r="I269" i="8" s="1" a="1"/>
  <c r="I269" i="8" s="1"/>
  <c r="H270" i="8"/>
  <c r="I270" i="8" s="1" a="1"/>
  <c r="I270" i="8" s="1"/>
  <c r="H271" i="8"/>
  <c r="I271" i="8" s="1" a="1"/>
  <c r="I271" i="8" s="1"/>
  <c r="H272" i="8"/>
  <c r="I272" i="8" s="1" a="1"/>
  <c r="I272" i="8" s="1"/>
  <c r="H273" i="8"/>
  <c r="I273" i="8" s="1" a="1"/>
  <c r="I273" i="8" s="1"/>
  <c r="H274" i="8"/>
  <c r="I274" i="8" s="1" a="1"/>
  <c r="I274" i="8" s="1"/>
  <c r="H275" i="8"/>
  <c r="I275" i="8" s="1" a="1"/>
  <c r="I275" i="8" s="1"/>
  <c r="H276" i="8"/>
  <c r="I276" i="8" s="1" a="1"/>
  <c r="I276" i="8" s="1"/>
  <c r="H277" i="8"/>
  <c r="I277" i="8" s="1" a="1"/>
  <c r="I277" i="8" s="1"/>
  <c r="H278" i="8"/>
  <c r="I278" i="8" s="1" a="1"/>
  <c r="I278" i="8" s="1"/>
  <c r="H279" i="8"/>
  <c r="I279" i="8" s="1" a="1"/>
  <c r="I279" i="8" s="1"/>
  <c r="H280" i="8"/>
  <c r="I280" i="8" s="1" a="1"/>
  <c r="I280" i="8" s="1"/>
  <c r="H281" i="8"/>
  <c r="I281" i="8" s="1" a="1"/>
  <c r="I281" i="8" s="1"/>
  <c r="H282" i="8"/>
  <c r="I282" i="8" s="1" a="1"/>
  <c r="I282" i="8" s="1"/>
  <c r="H283" i="8"/>
  <c r="I283" i="8" s="1" a="1"/>
  <c r="I283" i="8" s="1"/>
  <c r="H284" i="8"/>
  <c r="I284" i="8" s="1" a="1"/>
  <c r="I284" i="8" s="1"/>
  <c r="H285" i="8"/>
  <c r="I285" i="8" s="1" a="1"/>
  <c r="I285" i="8" s="1"/>
  <c r="H286" i="8"/>
  <c r="I286" i="8" s="1" a="1"/>
  <c r="I286" i="8" s="1"/>
  <c r="H287" i="8"/>
  <c r="I287" i="8" s="1" a="1"/>
  <c r="I287" i="8" s="1"/>
  <c r="H288" i="8"/>
  <c r="I288" i="8" s="1" a="1"/>
  <c r="I288" i="8" s="1"/>
  <c r="H289" i="8"/>
  <c r="I289" i="8" s="1" a="1"/>
  <c r="I289" i="8" s="1"/>
  <c r="H290" i="8"/>
  <c r="I290" i="8" s="1" a="1"/>
  <c r="I290" i="8" s="1"/>
  <c r="H291" i="8"/>
  <c r="I291" i="8" s="1" a="1"/>
  <c r="I291" i="8" s="1"/>
  <c r="H292" i="8"/>
  <c r="I292" i="8" s="1" a="1"/>
  <c r="I292" i="8" s="1"/>
  <c r="H293" i="8"/>
  <c r="I293" i="8" s="1" a="1"/>
  <c r="I293" i="8" s="1"/>
  <c r="H294" i="8"/>
  <c r="I294" i="8" s="1" a="1"/>
  <c r="I294" i="8" s="1"/>
  <c r="H295" i="8"/>
  <c r="I295" i="8" s="1" a="1"/>
  <c r="I295" i="8" s="1"/>
  <c r="H296" i="8"/>
  <c r="I296" i="8" s="1" a="1"/>
  <c r="I296" i="8" s="1"/>
  <c r="H297" i="8"/>
  <c r="I297" i="8" s="1" a="1"/>
  <c r="I297" i="8" s="1"/>
  <c r="H298" i="8"/>
  <c r="I298" i="8" s="1" a="1"/>
  <c r="I298" i="8" s="1"/>
  <c r="H299" i="8"/>
  <c r="I299" i="8" s="1" a="1"/>
  <c r="I299" i="8" s="1"/>
  <c r="H300" i="8"/>
  <c r="I300" i="8" s="1" a="1"/>
  <c r="I300" i="8" s="1"/>
  <c r="H301" i="8"/>
  <c r="I301" i="8" s="1" a="1"/>
  <c r="I301" i="8" s="1"/>
  <c r="H302" i="8"/>
  <c r="I302" i="8" s="1" a="1"/>
  <c r="I302" i="8" s="1"/>
  <c r="H303" i="8"/>
  <c r="I303" i="8" s="1" a="1"/>
  <c r="I303" i="8" s="1"/>
  <c r="H304" i="8"/>
  <c r="I304" i="8" s="1" a="1"/>
  <c r="I304" i="8" s="1"/>
  <c r="H305" i="8"/>
  <c r="I305" i="8" s="1" a="1"/>
  <c r="I305" i="8" s="1"/>
  <c r="H306" i="8"/>
  <c r="I306" i="8" s="1" a="1"/>
  <c r="I306" i="8" s="1"/>
  <c r="H307" i="8"/>
  <c r="I307" i="8" s="1" a="1"/>
  <c r="I307" i="8" s="1"/>
  <c r="H308" i="8"/>
  <c r="I308" i="8" s="1" a="1"/>
  <c r="I308" i="8" s="1"/>
  <c r="H309" i="8"/>
  <c r="I309" i="8" s="1" a="1"/>
  <c r="I309" i="8" s="1"/>
  <c r="H310" i="8"/>
  <c r="I310" i="8" s="1" a="1"/>
  <c r="I310" i="8" s="1"/>
  <c r="H311" i="8"/>
  <c r="I311" i="8" s="1" a="1"/>
  <c r="I311" i="8" s="1"/>
  <c r="H312" i="8"/>
  <c r="I312" i="8" s="1" a="1"/>
  <c r="I312" i="8" s="1"/>
  <c r="H313" i="8"/>
  <c r="I313" i="8" s="1" a="1"/>
  <c r="I313" i="8" s="1"/>
  <c r="H314" i="8"/>
  <c r="I314" i="8" s="1" a="1"/>
  <c r="I314" i="8" s="1"/>
  <c r="H315" i="8"/>
  <c r="I315" i="8" s="1" a="1"/>
  <c r="I315" i="8" s="1"/>
  <c r="H316" i="8"/>
  <c r="I316" i="8" s="1" a="1"/>
  <c r="I316" i="8" s="1"/>
  <c r="H317" i="8"/>
  <c r="I317" i="8" s="1" a="1"/>
  <c r="I317" i="8" s="1"/>
  <c r="H318" i="8"/>
  <c r="I318" i="8" s="1" a="1"/>
  <c r="I318" i="8" s="1"/>
  <c r="H319" i="8"/>
  <c r="I319" i="8" s="1" a="1"/>
  <c r="I319" i="8" s="1"/>
  <c r="H320" i="8"/>
  <c r="I320" i="8" s="1" a="1"/>
  <c r="I320" i="8" s="1"/>
  <c r="H321" i="8"/>
  <c r="I321" i="8" s="1" a="1"/>
  <c r="I321" i="8" s="1"/>
  <c r="H322" i="8"/>
  <c r="I322" i="8" s="1" a="1"/>
  <c r="I322" i="8" s="1"/>
  <c r="H323" i="8"/>
  <c r="I323" i="8" s="1" a="1"/>
  <c r="I323" i="8" s="1"/>
  <c r="H324" i="8"/>
  <c r="I324" i="8" s="1" a="1"/>
  <c r="I324" i="8" s="1"/>
  <c r="H325" i="8"/>
  <c r="I325" i="8" s="1" a="1"/>
  <c r="I325" i="8" s="1"/>
  <c r="H326" i="8"/>
  <c r="I326" i="8" s="1" a="1"/>
  <c r="I326" i="8" s="1"/>
  <c r="H327" i="8"/>
  <c r="I327" i="8" s="1" a="1"/>
  <c r="I327" i="8" s="1"/>
  <c r="H328" i="8"/>
  <c r="I328" i="8" s="1" a="1"/>
  <c r="I328" i="8" s="1"/>
  <c r="H329" i="8"/>
  <c r="I329" i="8" s="1" a="1"/>
  <c r="I329" i="8" s="1"/>
  <c r="H330" i="8"/>
  <c r="I330" i="8" s="1" a="1"/>
  <c r="I330" i="8" s="1"/>
  <c r="H331" i="8"/>
  <c r="I331" i="8" s="1" a="1"/>
  <c r="I331" i="8" s="1"/>
  <c r="H332" i="8"/>
  <c r="I332" i="8" s="1" a="1"/>
  <c r="I332" i="8" s="1"/>
  <c r="H333" i="8"/>
  <c r="I333" i="8" s="1" a="1"/>
  <c r="I333" i="8" s="1"/>
  <c r="H334" i="8"/>
  <c r="I334" i="8" s="1" a="1"/>
  <c r="I334" i="8" s="1"/>
  <c r="H335" i="8"/>
  <c r="I335" i="8" s="1" a="1"/>
  <c r="I335" i="8" s="1"/>
  <c r="H336" i="8"/>
  <c r="I336" i="8" s="1" a="1"/>
  <c r="I336" i="8" s="1"/>
  <c r="H337" i="8"/>
  <c r="I337" i="8" s="1" a="1"/>
  <c r="I337" i="8" s="1"/>
  <c r="H338" i="8"/>
  <c r="I338" i="8" s="1" a="1"/>
  <c r="I338" i="8" s="1"/>
  <c r="H339" i="8"/>
  <c r="I339" i="8" s="1" a="1"/>
  <c r="I339" i="8" s="1"/>
  <c r="H340" i="8"/>
  <c r="I340" i="8" s="1" a="1"/>
  <c r="I340" i="8" s="1"/>
  <c r="H341" i="8"/>
  <c r="I341" i="8" s="1" a="1"/>
  <c r="I341" i="8" s="1"/>
  <c r="H342" i="8"/>
  <c r="I342" i="8" s="1" a="1"/>
  <c r="I342" i="8" s="1"/>
  <c r="H343" i="8"/>
  <c r="I343" i="8" s="1" a="1"/>
  <c r="I343" i="8" s="1"/>
  <c r="H344" i="8"/>
  <c r="I344" i="8" s="1" a="1"/>
  <c r="I344" i="8" s="1"/>
  <c r="H345" i="8"/>
  <c r="I345" i="8" s="1" a="1"/>
  <c r="I345" i="8" s="1"/>
  <c r="H346" i="8"/>
  <c r="I346" i="8" s="1" a="1"/>
  <c r="I346" i="8" s="1"/>
  <c r="H347" i="8"/>
  <c r="I347" i="8" s="1" a="1"/>
  <c r="I347" i="8" s="1"/>
  <c r="H348" i="8"/>
  <c r="I348" i="8" s="1" a="1"/>
  <c r="I348" i="8" s="1"/>
  <c r="H349" i="8"/>
  <c r="I349" i="8" s="1" a="1"/>
  <c r="I349" i="8" s="1"/>
  <c r="H350" i="8"/>
  <c r="I350" i="8" s="1" a="1"/>
  <c r="I350" i="8" s="1"/>
  <c r="H351" i="8"/>
  <c r="I351" i="8" s="1" a="1"/>
  <c r="I351" i="8" s="1"/>
  <c r="H352" i="8"/>
  <c r="I352" i="8" s="1" a="1"/>
  <c r="I352" i="8" s="1"/>
  <c r="H353" i="8"/>
  <c r="I353" i="8" s="1" a="1"/>
  <c r="I353" i="8" s="1"/>
  <c r="H354" i="8"/>
  <c r="I354" i="8" s="1" a="1"/>
  <c r="I354" i="8" s="1"/>
  <c r="H355" i="8"/>
  <c r="I355" i="8" s="1" a="1"/>
  <c r="I355" i="8" s="1"/>
  <c r="H356" i="8"/>
  <c r="I356" i="8" s="1" a="1"/>
  <c r="I356" i="8" s="1"/>
  <c r="H357" i="8"/>
  <c r="I357" i="8" s="1" a="1"/>
  <c r="I357" i="8" s="1"/>
  <c r="H358" i="8"/>
  <c r="I358" i="8" s="1" a="1"/>
  <c r="I358" i="8" s="1"/>
  <c r="H359" i="8"/>
  <c r="I359" i="8" s="1" a="1"/>
  <c r="I359" i="8" s="1"/>
  <c r="H360" i="8"/>
  <c r="I360" i="8" s="1" a="1"/>
  <c r="I360" i="8" s="1"/>
  <c r="H361" i="8"/>
  <c r="I361" i="8" s="1" a="1"/>
  <c r="I361" i="8" s="1"/>
  <c r="H362" i="8"/>
  <c r="I362" i="8" s="1" a="1"/>
  <c r="I362" i="8" s="1"/>
  <c r="H363" i="8"/>
  <c r="I363" i="8" s="1" a="1"/>
  <c r="I363" i="8" s="1"/>
  <c r="H364" i="8"/>
  <c r="I364" i="8" s="1" a="1"/>
  <c r="I364" i="8" s="1"/>
  <c r="H365" i="8"/>
  <c r="I365" i="8" s="1" a="1"/>
  <c r="I365" i="8" s="1"/>
  <c r="H366" i="8"/>
  <c r="I366" i="8" s="1" a="1"/>
  <c r="I366" i="8" s="1"/>
  <c r="H367" i="8"/>
  <c r="I367" i="8" s="1" a="1"/>
  <c r="I367" i="8" s="1"/>
  <c r="H368" i="8"/>
  <c r="I368" i="8" s="1" a="1"/>
  <c r="I368" i="8" s="1"/>
  <c r="H369" i="8"/>
  <c r="I369" i="8" s="1" a="1"/>
  <c r="I369" i="8" s="1"/>
  <c r="H370" i="8"/>
  <c r="I370" i="8" s="1" a="1"/>
  <c r="I370" i="8" s="1"/>
  <c r="H371" i="8"/>
  <c r="I371" i="8" s="1" a="1"/>
  <c r="I371" i="8" s="1"/>
  <c r="H372" i="8"/>
  <c r="I372" i="8" s="1" a="1"/>
  <c r="I372" i="8" s="1"/>
  <c r="H373" i="8"/>
  <c r="I373" i="8" s="1" a="1"/>
  <c r="I373" i="8" s="1"/>
  <c r="H374" i="8"/>
  <c r="I374" i="8" s="1" a="1"/>
  <c r="I374" i="8" s="1"/>
  <c r="H375" i="8"/>
  <c r="I375" i="8" s="1" a="1"/>
  <c r="I375" i="8" s="1"/>
  <c r="H376" i="8"/>
  <c r="I376" i="8" s="1" a="1"/>
  <c r="I376" i="8" s="1"/>
  <c r="H377" i="8"/>
  <c r="I377" i="8" s="1" a="1"/>
  <c r="I377" i="8" s="1"/>
  <c r="H378" i="8"/>
  <c r="I378" i="8" s="1" a="1"/>
  <c r="I378" i="8" s="1"/>
  <c r="H379" i="8"/>
  <c r="I379" i="8" s="1" a="1"/>
  <c r="I379" i="8" s="1"/>
  <c r="H380" i="8"/>
  <c r="I380" i="8" s="1" a="1"/>
  <c r="I380" i="8" s="1"/>
  <c r="H381" i="8"/>
  <c r="I381" i="8" s="1" a="1"/>
  <c r="I381" i="8" s="1"/>
  <c r="H382" i="8"/>
  <c r="I382" i="8" s="1" a="1"/>
  <c r="I382" i="8" s="1"/>
  <c r="H383" i="8"/>
  <c r="I383" i="8" s="1" a="1"/>
  <c r="I383" i="8" s="1"/>
  <c r="H384" i="8"/>
  <c r="I384" i="8" s="1" a="1"/>
  <c r="I384" i="8" s="1"/>
  <c r="H385" i="8"/>
  <c r="I385" i="8" s="1" a="1"/>
  <c r="I385" i="8" s="1"/>
  <c r="H386" i="8"/>
  <c r="I386" i="8" s="1" a="1"/>
  <c r="I386" i="8" s="1"/>
  <c r="H387" i="8"/>
  <c r="I387" i="8" s="1" a="1"/>
  <c r="I387" i="8" s="1"/>
  <c r="H388" i="8"/>
  <c r="I388" i="8" s="1" a="1"/>
  <c r="I388" i="8" s="1"/>
  <c r="H389" i="8"/>
  <c r="I389" i="8" s="1" a="1"/>
  <c r="I389" i="8" s="1"/>
  <c r="H390" i="8"/>
  <c r="I390" i="8" s="1" a="1"/>
  <c r="I390" i="8" s="1"/>
  <c r="H391" i="8"/>
  <c r="I391" i="8" s="1" a="1"/>
  <c r="I391" i="8" s="1"/>
  <c r="H392" i="8"/>
  <c r="I392" i="8" s="1" a="1"/>
  <c r="I392" i="8" s="1"/>
  <c r="H393" i="8"/>
  <c r="I393" i="8" s="1" a="1"/>
  <c r="I393" i="8" s="1"/>
  <c r="H394" i="8"/>
  <c r="I394" i="8" s="1" a="1"/>
  <c r="I394" i="8" s="1"/>
  <c r="H395" i="8"/>
  <c r="I395" i="8" s="1" a="1"/>
  <c r="I395" i="8" s="1"/>
  <c r="H396" i="8"/>
  <c r="I396" i="8" s="1" a="1"/>
  <c r="I396" i="8" s="1"/>
  <c r="H397" i="8"/>
  <c r="I397" i="8" s="1" a="1"/>
  <c r="I397" i="8" s="1"/>
  <c r="H398" i="8"/>
  <c r="I398" i="8" s="1" a="1"/>
  <c r="I398" i="8" s="1"/>
  <c r="H399" i="8"/>
  <c r="I399" i="8" s="1" a="1"/>
  <c r="I399" i="8" s="1"/>
  <c r="H400" i="8"/>
  <c r="I400" i="8" s="1" a="1"/>
  <c r="I400" i="8" s="1"/>
  <c r="H401" i="8"/>
  <c r="I401" i="8" s="1" a="1"/>
  <c r="I401" i="8" s="1"/>
  <c r="H402" i="8"/>
  <c r="I402" i="8" s="1" a="1"/>
  <c r="I402" i="8" s="1"/>
  <c r="H403" i="8"/>
  <c r="I403" i="8" s="1" a="1"/>
  <c r="I403" i="8" s="1"/>
  <c r="H404" i="8"/>
  <c r="I404" i="8" s="1" a="1"/>
  <c r="I404" i="8" s="1"/>
  <c r="H405" i="8"/>
  <c r="I405" i="8" s="1" a="1"/>
  <c r="I405" i="8" s="1"/>
  <c r="H406" i="8"/>
  <c r="I406" i="8" s="1" a="1"/>
  <c r="I406" i="8" s="1"/>
  <c r="H407" i="8"/>
  <c r="I407" i="8" s="1" a="1"/>
  <c r="I407" i="8" s="1"/>
  <c r="H408" i="8"/>
  <c r="I408" i="8" s="1" a="1"/>
  <c r="I408" i="8" s="1"/>
  <c r="H409" i="8"/>
  <c r="I409" i="8" s="1" a="1"/>
  <c r="I409" i="8" s="1"/>
  <c r="H410" i="8"/>
  <c r="I410" i="8" s="1" a="1"/>
  <c r="I410" i="8" s="1"/>
  <c r="H411" i="8"/>
  <c r="I411" i="8" s="1" a="1"/>
  <c r="I411" i="8" s="1"/>
  <c r="H412" i="8"/>
  <c r="I412" i="8" s="1" a="1"/>
  <c r="I412" i="8" s="1"/>
  <c r="H413" i="8"/>
  <c r="I413" i="8" s="1" a="1"/>
  <c r="I413" i="8" s="1"/>
  <c r="H414" i="8"/>
  <c r="I414" i="8" s="1" a="1"/>
  <c r="I414" i="8" s="1"/>
  <c r="H415" i="8"/>
  <c r="I415" i="8" s="1" a="1"/>
  <c r="I415" i="8" s="1"/>
  <c r="H416" i="8"/>
  <c r="I416" i="8" s="1" a="1"/>
  <c r="I416" i="8" s="1"/>
  <c r="H417" i="8"/>
  <c r="I417" i="8" s="1" a="1"/>
  <c r="I417" i="8" s="1"/>
  <c r="H418" i="8"/>
  <c r="I418" i="8" s="1" a="1"/>
  <c r="I418" i="8" s="1"/>
  <c r="H419" i="8"/>
  <c r="I419" i="8" s="1" a="1"/>
  <c r="I419" i="8" s="1"/>
  <c r="H420" i="8"/>
  <c r="I420" i="8" s="1" a="1"/>
  <c r="I420" i="8" s="1"/>
  <c r="H421" i="8"/>
  <c r="I421" i="8" s="1" a="1"/>
  <c r="I421" i="8" s="1"/>
  <c r="H422" i="8"/>
  <c r="I422" i="8" s="1" a="1"/>
  <c r="I422" i="8" s="1"/>
  <c r="H423" i="8"/>
  <c r="I423" i="8" s="1" a="1"/>
  <c r="I423" i="8" s="1"/>
  <c r="H424" i="8"/>
  <c r="I424" i="8" s="1" a="1"/>
  <c r="I424" i="8" s="1"/>
  <c r="H425" i="8"/>
  <c r="I425" i="8" s="1" a="1"/>
  <c r="I425" i="8" s="1"/>
  <c r="H426" i="8"/>
  <c r="I426" i="8" s="1" a="1"/>
  <c r="I426" i="8" s="1"/>
  <c r="H427" i="8"/>
  <c r="I427" i="8" s="1" a="1"/>
  <c r="I427" i="8" s="1"/>
  <c r="H428" i="8"/>
  <c r="I428" i="8" s="1" a="1"/>
  <c r="I428" i="8" s="1"/>
  <c r="H429" i="8"/>
  <c r="I429" i="8" s="1" a="1"/>
  <c r="I429" i="8" s="1"/>
  <c r="H430" i="8"/>
  <c r="I430" i="8" s="1" a="1"/>
  <c r="I430" i="8" s="1"/>
  <c r="H431" i="8"/>
  <c r="I431" i="8" s="1" a="1"/>
  <c r="I431" i="8" s="1"/>
  <c r="H432" i="8"/>
  <c r="I432" i="8" s="1" a="1"/>
  <c r="I432" i="8" s="1"/>
  <c r="H433" i="8"/>
  <c r="I433" i="8" s="1" a="1"/>
  <c r="I433" i="8" s="1"/>
  <c r="H434" i="8"/>
  <c r="I434" i="8" s="1" a="1"/>
  <c r="I434" i="8" s="1"/>
  <c r="H435" i="8"/>
  <c r="I435" i="8" s="1" a="1"/>
  <c r="I435" i="8" s="1"/>
  <c r="H436" i="8"/>
  <c r="I436" i="8" s="1" a="1"/>
  <c r="I436" i="8" s="1"/>
  <c r="H437" i="8"/>
  <c r="I437" i="8" s="1" a="1"/>
  <c r="I437" i="8" s="1"/>
  <c r="H438" i="8"/>
  <c r="I438" i="8" s="1" a="1"/>
  <c r="I438" i="8" s="1"/>
  <c r="H439" i="8"/>
  <c r="I439" i="8" s="1" a="1"/>
  <c r="I439" i="8" s="1"/>
  <c r="H440" i="8"/>
  <c r="I440" i="8" s="1" a="1"/>
  <c r="I440" i="8" s="1"/>
  <c r="H441" i="8"/>
  <c r="I441" i="8" s="1" a="1"/>
  <c r="I441" i="8" s="1"/>
  <c r="H442" i="8"/>
  <c r="I442" i="8" s="1" a="1"/>
  <c r="I442" i="8" s="1"/>
  <c r="H443" i="8"/>
  <c r="I443" i="8" s="1" a="1"/>
  <c r="I443" i="8" s="1"/>
  <c r="H444" i="8"/>
  <c r="I444" i="8" s="1" a="1"/>
  <c r="I444" i="8" s="1"/>
  <c r="H445" i="8"/>
  <c r="I445" i="8" s="1" a="1"/>
  <c r="I445" i="8" s="1"/>
  <c r="H446" i="8"/>
  <c r="I446" i="8" s="1" a="1"/>
  <c r="I446" i="8" s="1"/>
  <c r="H447" i="8"/>
  <c r="I447" i="8" s="1" a="1"/>
  <c r="I447" i="8" s="1"/>
  <c r="H448" i="8"/>
  <c r="I448" i="8" s="1" a="1"/>
  <c r="I448" i="8" s="1"/>
  <c r="H449" i="8"/>
  <c r="I449" i="8" s="1" a="1"/>
  <c r="I449" i="8" s="1"/>
  <c r="H450" i="8"/>
  <c r="I450" i="8" s="1" a="1"/>
  <c r="I450" i="8" s="1"/>
  <c r="H451" i="8"/>
  <c r="I451" i="8" s="1" a="1"/>
  <c r="I451" i="8" s="1"/>
  <c r="H452" i="8"/>
  <c r="I452" i="8" s="1" a="1"/>
  <c r="I452" i="8" s="1"/>
  <c r="H453" i="8"/>
  <c r="I453" i="8" s="1" a="1"/>
  <c r="I453" i="8" s="1"/>
  <c r="H454" i="8"/>
  <c r="I454" i="8" s="1" a="1"/>
  <c r="I454" i="8" s="1"/>
  <c r="H455" i="8"/>
  <c r="I455" i="8" s="1" a="1"/>
  <c r="I455" i="8" s="1"/>
  <c r="H456" i="8"/>
  <c r="I456" i="8" s="1" a="1"/>
  <c r="I456" i="8" s="1"/>
  <c r="H457" i="8"/>
  <c r="I457" i="8" s="1" a="1"/>
  <c r="I457" i="8" s="1"/>
  <c r="H458" i="8"/>
  <c r="I458" i="8" s="1" a="1"/>
  <c r="I458" i="8" s="1"/>
  <c r="H459" i="8"/>
  <c r="I459" i="8" s="1" a="1"/>
  <c r="I459" i="8" s="1"/>
  <c r="H460" i="8"/>
  <c r="I460" i="8" s="1" a="1"/>
  <c r="I460" i="8" s="1"/>
  <c r="K2" i="10"/>
  <c r="K3" i="10"/>
  <c r="K4" i="10"/>
  <c r="K5" i="10"/>
  <c r="K6" i="10"/>
  <c r="K7" i="10"/>
  <c r="K8" i="10"/>
  <c r="K10" i="10"/>
  <c r="K11" i="10"/>
  <c r="K12" i="10"/>
  <c r="K13" i="10"/>
  <c r="K14" i="10"/>
  <c r="K15" i="10"/>
  <c r="K16" i="10"/>
  <c r="K18" i="10"/>
  <c r="K19" i="10"/>
  <c r="K20" i="10"/>
  <c r="K21" i="10"/>
  <c r="K22" i="10"/>
  <c r="K23" i="10"/>
  <c r="K24" i="10"/>
  <c r="K26" i="10"/>
  <c r="K27" i="10"/>
  <c r="K28" i="10"/>
  <c r="K29" i="10"/>
  <c r="K30" i="10"/>
  <c r="K31" i="10"/>
  <c r="K32" i="10"/>
  <c r="K34" i="10"/>
  <c r="K35" i="10"/>
  <c r="K36" i="10"/>
  <c r="K37" i="10"/>
  <c r="K38" i="10"/>
  <c r="K39" i="10"/>
  <c r="K40" i="10"/>
  <c r="K42" i="10"/>
  <c r="K43" i="10"/>
  <c r="K44" i="10"/>
  <c r="K45" i="10"/>
  <c r="K46" i="10"/>
  <c r="K47" i="10"/>
  <c r="K48" i="10"/>
  <c r="K50" i="10"/>
  <c r="K51" i="10"/>
  <c r="K52" i="10"/>
  <c r="K53" i="10"/>
  <c r="K54" i="10"/>
  <c r="K55" i="10"/>
  <c r="K56" i="10"/>
  <c r="K58" i="10"/>
  <c r="K59" i="10"/>
  <c r="K60" i="10"/>
  <c r="K61" i="10"/>
  <c r="K62" i="10"/>
  <c r="K63" i="10"/>
  <c r="K64" i="10"/>
  <c r="K66" i="10"/>
  <c r="K67" i="10"/>
  <c r="K68" i="10"/>
  <c r="K69" i="10"/>
  <c r="K70" i="10"/>
  <c r="K71" i="10"/>
  <c r="K72" i="10"/>
  <c r="K74" i="10"/>
  <c r="K75" i="10"/>
  <c r="K76" i="10"/>
  <c r="K77" i="10"/>
  <c r="K78" i="10"/>
  <c r="K79" i="10"/>
  <c r="K80" i="10"/>
  <c r="K82" i="10"/>
  <c r="K83" i="10"/>
  <c r="K84" i="10"/>
  <c r="K85" i="10"/>
  <c r="K86" i="10"/>
  <c r="K87" i="10"/>
  <c r="K88" i="10"/>
  <c r="K90" i="10"/>
  <c r="K91" i="10"/>
  <c r="K92" i="10"/>
  <c r="K93" i="10"/>
  <c r="K94" i="10"/>
  <c r="K95" i="10"/>
  <c r="K96" i="10"/>
  <c r="K98" i="10"/>
  <c r="K99" i="10"/>
  <c r="K100" i="10"/>
  <c r="K101" i="10"/>
  <c r="K102" i="10"/>
  <c r="K103" i="10"/>
  <c r="K104" i="10"/>
  <c r="K106" i="10"/>
  <c r="K107" i="10"/>
  <c r="K108" i="10"/>
  <c r="K109" i="10"/>
  <c r="K110" i="10"/>
  <c r="K111" i="10"/>
  <c r="K112" i="10"/>
  <c r="K114" i="10"/>
  <c r="K115" i="10"/>
  <c r="K116" i="10"/>
  <c r="K117" i="10"/>
  <c r="K118" i="10"/>
  <c r="K119" i="10"/>
  <c r="K120" i="10"/>
  <c r="K122" i="10"/>
  <c r="K123" i="10"/>
  <c r="K124" i="10"/>
  <c r="K125" i="10"/>
  <c r="K126" i="10"/>
  <c r="K127" i="10"/>
  <c r="K128" i="10"/>
  <c r="K130" i="10"/>
  <c r="K131" i="10"/>
  <c r="K132" i="10"/>
  <c r="K133" i="10"/>
  <c r="K134" i="10"/>
  <c r="K135" i="10"/>
  <c r="K136" i="10"/>
  <c r="K138" i="10"/>
  <c r="K139" i="10"/>
  <c r="K140" i="10"/>
  <c r="K141" i="10"/>
  <c r="K142" i="10"/>
  <c r="K143" i="10"/>
  <c r="K144" i="10"/>
  <c r="K146" i="10"/>
  <c r="K147" i="10"/>
  <c r="K148" i="10"/>
  <c r="K149" i="10"/>
  <c r="K150" i="10"/>
  <c r="K151" i="10"/>
  <c r="K152" i="10"/>
  <c r="K154" i="10"/>
  <c r="K155" i="10"/>
  <c r="K156" i="10"/>
  <c r="K157" i="10"/>
  <c r="K158" i="10"/>
  <c r="K159" i="10"/>
  <c r="K160" i="10"/>
  <c r="K162" i="10"/>
  <c r="K163" i="10"/>
  <c r="K164" i="10"/>
  <c r="K165" i="10"/>
  <c r="K166" i="10"/>
  <c r="K167" i="10"/>
  <c r="K168" i="10"/>
  <c r="K170" i="10"/>
  <c r="K171" i="10"/>
  <c r="K172" i="10"/>
  <c r="K173" i="10"/>
  <c r="K174" i="10"/>
  <c r="K175" i="10"/>
  <c r="K176" i="10"/>
  <c r="K178" i="10"/>
  <c r="K179" i="10"/>
  <c r="K180" i="10"/>
  <c r="K181" i="10"/>
  <c r="K182" i="10"/>
  <c r="K183" i="10"/>
  <c r="K184" i="10"/>
  <c r="K186" i="10"/>
  <c r="K187" i="10"/>
  <c r="K188" i="10"/>
  <c r="K189" i="10"/>
  <c r="K190" i="10"/>
  <c r="K191" i="10"/>
  <c r="K192" i="10"/>
  <c r="K194" i="10"/>
  <c r="K195" i="10"/>
  <c r="K196" i="10"/>
  <c r="K197" i="10"/>
  <c r="K198" i="10"/>
  <c r="K199" i="10"/>
  <c r="K200" i="10"/>
  <c r="K202" i="10"/>
  <c r="K203" i="10"/>
  <c r="K204" i="10"/>
  <c r="K205" i="10"/>
  <c r="K206" i="10"/>
  <c r="K207" i="10"/>
  <c r="K208" i="10"/>
  <c r="K210" i="10"/>
  <c r="K211" i="10"/>
  <c r="K212" i="10"/>
  <c r="K213" i="10"/>
  <c r="K214" i="10"/>
  <c r="K215" i="10"/>
  <c r="K216" i="10"/>
  <c r="K218" i="10"/>
  <c r="K219" i="10"/>
  <c r="K220" i="10"/>
  <c r="K221" i="10"/>
  <c r="K222" i="10"/>
  <c r="K223" i="10"/>
  <c r="K224" i="10"/>
  <c r="K226" i="10"/>
  <c r="K227" i="10"/>
  <c r="K228" i="10"/>
  <c r="K229" i="10"/>
  <c r="K230" i="10"/>
  <c r="K231" i="10"/>
  <c r="K232" i="10"/>
  <c r="K234" i="10"/>
  <c r="K235" i="10"/>
  <c r="K236" i="10"/>
  <c r="K237" i="10"/>
  <c r="K238" i="10"/>
  <c r="K239" i="10"/>
  <c r="K240" i="10"/>
  <c r="K242" i="10"/>
  <c r="K243" i="10"/>
  <c r="K244" i="10"/>
  <c r="K245" i="10"/>
  <c r="K246" i="10"/>
  <c r="K247" i="10"/>
  <c r="K248" i="10"/>
  <c r="K250" i="10"/>
  <c r="K251" i="10"/>
  <c r="K252" i="10"/>
  <c r="K253" i="10"/>
  <c r="K254" i="10"/>
  <c r="K255" i="10"/>
  <c r="K256" i="10"/>
  <c r="K258" i="10"/>
  <c r="K259" i="10"/>
  <c r="K260" i="10"/>
  <c r="K261" i="10"/>
  <c r="K262" i="10"/>
  <c r="K263" i="10"/>
  <c r="K264" i="10"/>
  <c r="K266" i="10"/>
  <c r="K267" i="10"/>
  <c r="K268" i="10"/>
  <c r="K269" i="10"/>
  <c r="K270" i="10"/>
  <c r="K271" i="10"/>
  <c r="K272" i="10"/>
  <c r="K274" i="10"/>
  <c r="K275" i="10"/>
  <c r="K276" i="10"/>
  <c r="K277" i="10"/>
  <c r="K278" i="10"/>
  <c r="K279" i="10"/>
  <c r="K280" i="10"/>
  <c r="K282" i="10"/>
  <c r="K283" i="10"/>
  <c r="K284" i="10"/>
  <c r="K285" i="10"/>
  <c r="K286" i="10"/>
  <c r="K287" i="10"/>
  <c r="K288" i="10"/>
  <c r="K290" i="10"/>
  <c r="K291" i="10"/>
  <c r="K292" i="10"/>
  <c r="K293" i="10"/>
  <c r="K294" i="10"/>
  <c r="K295" i="10"/>
  <c r="K296" i="10"/>
  <c r="K298" i="10"/>
  <c r="K299" i="10"/>
  <c r="K300" i="10"/>
  <c r="K301" i="10"/>
  <c r="K302" i="10"/>
  <c r="K303" i="10"/>
  <c r="K304" i="10"/>
  <c r="K306" i="10"/>
  <c r="K307" i="10"/>
  <c r="K308" i="10"/>
  <c r="K309" i="10"/>
  <c r="K310" i="10"/>
  <c r="K311" i="10"/>
  <c r="K312" i="10"/>
  <c r="K314" i="10"/>
  <c r="K315" i="10"/>
  <c r="K316" i="10"/>
  <c r="K317" i="10"/>
  <c r="K318" i="10"/>
  <c r="K319" i="10"/>
  <c r="K320" i="10"/>
  <c r="K322" i="10"/>
  <c r="K323" i="10"/>
  <c r="K324" i="10"/>
  <c r="K325" i="10"/>
  <c r="K326" i="10"/>
  <c r="K327" i="10"/>
  <c r="K328" i="10"/>
  <c r="K330" i="10"/>
  <c r="K331" i="10"/>
  <c r="K332" i="10"/>
  <c r="K333" i="10"/>
  <c r="K334" i="10"/>
  <c r="K335" i="10"/>
  <c r="K336" i="10"/>
  <c r="K338" i="10"/>
  <c r="K339" i="10"/>
  <c r="K340" i="10"/>
  <c r="K341" i="10"/>
  <c r="K342" i="10"/>
  <c r="K343" i="10"/>
  <c r="K344" i="10"/>
  <c r="K346" i="10"/>
  <c r="K347" i="10"/>
  <c r="K348" i="10"/>
  <c r="K349" i="10"/>
  <c r="K350" i="10"/>
  <c r="K351" i="10"/>
  <c r="K352" i="10"/>
  <c r="K354" i="10"/>
  <c r="K355" i="10"/>
  <c r="K356" i="10"/>
  <c r="K357" i="10"/>
  <c r="K358" i="10"/>
  <c r="K359" i="10"/>
  <c r="K360" i="10"/>
  <c r="K362" i="10"/>
  <c r="K363" i="10"/>
  <c r="K364" i="10"/>
  <c r="K365" i="10"/>
  <c r="K366" i="10"/>
  <c r="K367" i="10"/>
  <c r="K368" i="10"/>
  <c r="K370" i="10"/>
  <c r="K371" i="10"/>
  <c r="K372" i="10"/>
  <c r="K373" i="10"/>
  <c r="K374" i="10"/>
  <c r="K375" i="10"/>
  <c r="K376" i="10"/>
  <c r="K378" i="10"/>
  <c r="K379" i="10"/>
  <c r="K380" i="10"/>
  <c r="K381" i="10"/>
  <c r="K382" i="10"/>
  <c r="K383" i="10"/>
  <c r="K384" i="10"/>
  <c r="K386" i="10"/>
  <c r="K387" i="10"/>
  <c r="K388" i="10"/>
  <c r="K389" i="10"/>
  <c r="K390" i="10"/>
  <c r="K391" i="10"/>
  <c r="K392" i="10"/>
  <c r="K394" i="10"/>
  <c r="K395" i="10"/>
  <c r="K396" i="10"/>
  <c r="K397" i="10"/>
  <c r="K398" i="10"/>
  <c r="K399" i="10"/>
  <c r="K400" i="10"/>
  <c r="K402" i="10"/>
  <c r="K403" i="10"/>
  <c r="K404" i="10"/>
  <c r="K405" i="10"/>
  <c r="K406" i="10"/>
  <c r="K407" i="10"/>
  <c r="K408" i="10"/>
  <c r="K410" i="10"/>
  <c r="K411" i="10"/>
  <c r="K412" i="10"/>
  <c r="K413" i="10"/>
  <c r="K414" i="10"/>
  <c r="K415" i="10"/>
  <c r="K416" i="10"/>
  <c r="K418" i="10"/>
  <c r="K419" i="10"/>
  <c r="K420" i="10"/>
  <c r="K421" i="10"/>
  <c r="K422" i="10"/>
  <c r="K423" i="10"/>
  <c r="K424" i="10"/>
  <c r="K426" i="10"/>
  <c r="K427" i="10"/>
  <c r="K428" i="10"/>
  <c r="K429" i="10"/>
  <c r="K430" i="10"/>
  <c r="K431" i="10"/>
  <c r="K432" i="10"/>
  <c r="K434" i="10"/>
  <c r="K435" i="10"/>
  <c r="K436" i="10"/>
  <c r="K437" i="10"/>
  <c r="K438" i="10"/>
  <c r="K439" i="10"/>
  <c r="K440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V124" i="10" s="1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V148" i="10" s="1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V268" i="10" s="1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V292" i="10" s="1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V412" i="10" s="1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V1040" i="10" s="1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N1217" i="10"/>
  <c r="N1271" i="10"/>
  <c r="N1415" i="10"/>
  <c r="G2" i="4"/>
  <c r="S2" i="10" s="1"/>
  <c r="G3" i="4"/>
  <c r="G4" i="4"/>
  <c r="G5" i="4"/>
  <c r="G6" i="4"/>
  <c r="N1205" i="10" s="1"/>
  <c r="G7" i="4"/>
  <c r="N1206" i="10" s="1"/>
  <c r="G8" i="4"/>
  <c r="N1207" i="10" s="1"/>
  <c r="G9" i="4"/>
  <c r="G10" i="4"/>
  <c r="G11" i="4"/>
  <c r="G12" i="4"/>
  <c r="G13" i="4"/>
  <c r="G14" i="4"/>
  <c r="N1213" i="10" s="1"/>
  <c r="G15" i="4"/>
  <c r="N1214" i="10" s="1"/>
  <c r="G16" i="4"/>
  <c r="N1215" i="10" s="1"/>
  <c r="G17" i="4"/>
  <c r="G18" i="4"/>
  <c r="G19" i="4"/>
  <c r="N1218" i="10" s="1"/>
  <c r="G20" i="4"/>
  <c r="G21" i="4"/>
  <c r="G22" i="4"/>
  <c r="N1221" i="10" s="1"/>
  <c r="G23" i="4"/>
  <c r="N1222" i="10" s="1"/>
  <c r="G24" i="4"/>
  <c r="N1223" i="10" s="1"/>
  <c r="G25" i="4"/>
  <c r="G26" i="4"/>
  <c r="G27" i="4"/>
  <c r="G28" i="4"/>
  <c r="G29" i="4"/>
  <c r="N1228" i="10" s="1"/>
  <c r="G30" i="4"/>
  <c r="N1229" i="10" s="1"/>
  <c r="G31" i="4"/>
  <c r="G32" i="4"/>
  <c r="G33" i="4"/>
  <c r="G34" i="4"/>
  <c r="G35" i="4"/>
  <c r="G36" i="4"/>
  <c r="G37" i="4"/>
  <c r="G38" i="4"/>
  <c r="N1237" i="10" s="1"/>
  <c r="G39" i="4"/>
  <c r="N1238" i="10" s="1"/>
  <c r="G40" i="4"/>
  <c r="G41" i="4"/>
  <c r="G42" i="4"/>
  <c r="G43" i="4"/>
  <c r="G44" i="4"/>
  <c r="G45" i="4"/>
  <c r="G46" i="4"/>
  <c r="N1245" i="10" s="1"/>
  <c r="G47" i="4"/>
  <c r="N1246" i="10" s="1"/>
  <c r="G48" i="4"/>
  <c r="N1247" i="10" s="1"/>
  <c r="G49" i="4"/>
  <c r="G50" i="4"/>
  <c r="G51" i="4"/>
  <c r="G52" i="4"/>
  <c r="G53" i="4"/>
  <c r="G54" i="4"/>
  <c r="N54" i="10" s="1"/>
  <c r="G55" i="4"/>
  <c r="N1254" i="10" s="1"/>
  <c r="G56" i="4"/>
  <c r="N1255" i="10" s="1"/>
  <c r="G57" i="4"/>
  <c r="N1256" i="10" s="1"/>
  <c r="G58" i="4"/>
  <c r="G59" i="4"/>
  <c r="G60" i="4"/>
  <c r="G61" i="4"/>
  <c r="G62" i="4"/>
  <c r="G63" i="4"/>
  <c r="G64" i="4"/>
  <c r="N1263" i="10" s="1"/>
  <c r="G65" i="4"/>
  <c r="N1264" i="10" s="1"/>
  <c r="G66" i="4"/>
  <c r="N66" i="10" s="1"/>
  <c r="G67" i="4"/>
  <c r="G68" i="4"/>
  <c r="G69" i="4"/>
  <c r="G70" i="4"/>
  <c r="N1269" i="10" s="1"/>
  <c r="G71" i="4"/>
  <c r="N1270" i="10" s="1"/>
  <c r="G72" i="4"/>
  <c r="G73" i="4"/>
  <c r="N1272" i="10" s="1"/>
  <c r="G74" i="4"/>
  <c r="G75" i="4"/>
  <c r="G76" i="4"/>
  <c r="G77" i="4"/>
  <c r="G78" i="4"/>
  <c r="N1277" i="10" s="1"/>
  <c r="G79" i="4"/>
  <c r="N1278" i="10" s="1"/>
  <c r="G80" i="4"/>
  <c r="N1279" i="10" s="1"/>
  <c r="G81" i="4"/>
  <c r="N1280" i="10" s="1"/>
  <c r="G82" i="4"/>
  <c r="N82" i="10" s="1"/>
  <c r="G83" i="4"/>
  <c r="G84" i="4"/>
  <c r="G85" i="4"/>
  <c r="G86" i="4"/>
  <c r="S86" i="10" s="1"/>
  <c r="G87" i="4"/>
  <c r="N1286" i="10" s="1"/>
  <c r="G88" i="4"/>
  <c r="N1287" i="10" s="1"/>
  <c r="G89" i="4"/>
  <c r="N1288" i="10" s="1"/>
  <c r="G90" i="4"/>
  <c r="G91" i="4"/>
  <c r="G92" i="4"/>
  <c r="G93" i="4"/>
  <c r="G94" i="4"/>
  <c r="G95" i="4"/>
  <c r="N1294" i="10" s="1"/>
  <c r="G96" i="4"/>
  <c r="N1295" i="10" s="1"/>
  <c r="G97" i="4"/>
  <c r="N1296" i="10" s="1"/>
  <c r="G98" i="4"/>
  <c r="G99" i="4"/>
  <c r="G100" i="4"/>
  <c r="G101" i="4"/>
  <c r="G102" i="4"/>
  <c r="N102" i="10" s="1"/>
  <c r="G103" i="4"/>
  <c r="N1302" i="10" s="1"/>
  <c r="G104" i="4"/>
  <c r="N1303" i="10" s="1"/>
  <c r="G105" i="4"/>
  <c r="N1304" i="10" s="1"/>
  <c r="G106" i="4"/>
  <c r="G107" i="4"/>
  <c r="G108" i="4"/>
  <c r="G109" i="4"/>
  <c r="G110" i="4"/>
  <c r="N1309" i="10" s="1"/>
  <c r="G111" i="4"/>
  <c r="N1310" i="10" s="1"/>
  <c r="G112" i="4"/>
  <c r="N1311" i="10" s="1"/>
  <c r="G113" i="4"/>
  <c r="N1312" i="10" s="1"/>
  <c r="G114" i="4"/>
  <c r="G115" i="4"/>
  <c r="G116" i="4"/>
  <c r="G117" i="4"/>
  <c r="G118" i="4"/>
  <c r="N118" i="10" s="1"/>
  <c r="G119" i="4"/>
  <c r="N1318" i="10" s="1"/>
  <c r="G120" i="4"/>
  <c r="N1319" i="10" s="1"/>
  <c r="G121" i="4"/>
  <c r="N1320" i="10" s="1"/>
  <c r="G122" i="4"/>
  <c r="G123" i="4"/>
  <c r="G124" i="4"/>
  <c r="G125" i="4"/>
  <c r="G126" i="4"/>
  <c r="N1325" i="10" s="1"/>
  <c r="G127" i="4"/>
  <c r="N1326" i="10" s="1"/>
  <c r="G128" i="4"/>
  <c r="N1327" i="10" s="1"/>
  <c r="G129" i="4"/>
  <c r="N1328" i="10" s="1"/>
  <c r="G130" i="4"/>
  <c r="N130" i="10" s="1"/>
  <c r="G131" i="4"/>
  <c r="G132" i="4"/>
  <c r="G133" i="4"/>
  <c r="G134" i="4"/>
  <c r="N1333" i="10" s="1"/>
  <c r="G135" i="4"/>
  <c r="N1334" i="10" s="1"/>
  <c r="G136" i="4"/>
  <c r="G137" i="4"/>
  <c r="N1336" i="10" s="1"/>
  <c r="G138" i="4"/>
  <c r="G139" i="4"/>
  <c r="G140" i="4"/>
  <c r="G141" i="4"/>
  <c r="G142" i="4"/>
  <c r="N1341" i="10" s="1"/>
  <c r="G143" i="4"/>
  <c r="N1342" i="10" s="1"/>
  <c r="G144" i="4"/>
  <c r="N1343" i="10" s="1"/>
  <c r="G145" i="4"/>
  <c r="N1344" i="10" s="1"/>
  <c r="G146" i="4"/>
  <c r="N146" i="10" s="1"/>
  <c r="G147" i="4"/>
  <c r="G148" i="4"/>
  <c r="G149" i="4"/>
  <c r="G150" i="4"/>
  <c r="N1349" i="10" s="1"/>
  <c r="G151" i="4"/>
  <c r="N1350" i="10" s="1"/>
  <c r="G152" i="4"/>
  <c r="N1351" i="10" s="1"/>
  <c r="G153" i="4"/>
  <c r="N1352" i="10" s="1"/>
  <c r="G154" i="4"/>
  <c r="G155" i="4"/>
  <c r="G156" i="4"/>
  <c r="G157" i="4"/>
  <c r="G158" i="4"/>
  <c r="G159" i="4"/>
  <c r="N1358" i="10" s="1"/>
  <c r="G160" i="4"/>
  <c r="N1359" i="10" s="1"/>
  <c r="G161" i="4"/>
  <c r="N1360" i="10" s="1"/>
  <c r="G162" i="4"/>
  <c r="G163" i="4"/>
  <c r="G164" i="4"/>
  <c r="G165" i="4"/>
  <c r="G166" i="4"/>
  <c r="N1365" i="10" s="1"/>
  <c r="G167" i="4"/>
  <c r="N1366" i="10" s="1"/>
  <c r="G168" i="4"/>
  <c r="N1367" i="10" s="1"/>
  <c r="G169" i="4"/>
  <c r="N1368" i="10" s="1"/>
  <c r="G170" i="4"/>
  <c r="G171" i="4"/>
  <c r="G172" i="4"/>
  <c r="G173" i="4"/>
  <c r="G174" i="4"/>
  <c r="G175" i="4"/>
  <c r="N1374" i="10" s="1"/>
  <c r="G176" i="4"/>
  <c r="N176" i="10" s="1"/>
  <c r="G177" i="4"/>
  <c r="N177" i="10" s="1"/>
  <c r="G178" i="4"/>
  <c r="G179" i="4"/>
  <c r="G180" i="4"/>
  <c r="G181" i="4"/>
  <c r="G182" i="4"/>
  <c r="G183" i="4"/>
  <c r="N1382" i="10" s="1"/>
  <c r="G184" i="4"/>
  <c r="N1383" i="10" s="1"/>
  <c r="G185" i="4"/>
  <c r="N1384" i="10" s="1"/>
  <c r="G186" i="4"/>
  <c r="G187" i="4"/>
  <c r="G188" i="4"/>
  <c r="G189" i="4"/>
  <c r="G190" i="4"/>
  <c r="N1389" i="10" s="1"/>
  <c r="G191" i="4"/>
  <c r="N1390" i="10" s="1"/>
  <c r="G192" i="4"/>
  <c r="N1391" i="10" s="1"/>
  <c r="G193" i="4"/>
  <c r="N1392" i="10" s="1"/>
  <c r="G194" i="4"/>
  <c r="G195" i="4"/>
  <c r="G196" i="4"/>
  <c r="G197" i="4"/>
  <c r="G198" i="4"/>
  <c r="N1397" i="10" s="1"/>
  <c r="G199" i="4"/>
  <c r="N1398" i="10" s="1"/>
  <c r="G200" i="4"/>
  <c r="N1471" i="10" s="1"/>
  <c r="G201" i="4"/>
  <c r="N201" i="10" s="1"/>
  <c r="G202" i="4"/>
  <c r="G203" i="4"/>
  <c r="G204" i="4"/>
  <c r="G205" i="4"/>
  <c r="G206" i="4"/>
  <c r="N1405" i="10" s="1"/>
  <c r="G207" i="4"/>
  <c r="N1406" i="10" s="1"/>
  <c r="G208" i="4"/>
  <c r="N1479" i="10" s="1"/>
  <c r="G209" i="4"/>
  <c r="N1408" i="10" s="1"/>
  <c r="G210" i="4"/>
  <c r="G211" i="4"/>
  <c r="G212" i="4"/>
  <c r="G213" i="4"/>
  <c r="G214" i="4"/>
  <c r="N214" i="10" s="1"/>
  <c r="G215" i="4"/>
  <c r="N1414" i="10" s="1"/>
  <c r="G216" i="4"/>
  <c r="N1487" i="10" s="1"/>
  <c r="G217" i="4"/>
  <c r="N1416" i="10" s="1"/>
  <c r="G218" i="4"/>
  <c r="G219" i="4"/>
  <c r="G220" i="4"/>
  <c r="G221" i="4"/>
  <c r="G222" i="4"/>
  <c r="N1421" i="10" s="1"/>
  <c r="G223" i="4"/>
  <c r="N1422" i="10" s="1"/>
  <c r="G224" i="4"/>
  <c r="N1423" i="10" s="1"/>
  <c r="G225" i="4"/>
  <c r="N1424" i="10" s="1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S254" i="10" s="1"/>
  <c r="G255" i="4"/>
  <c r="G256" i="4"/>
  <c r="G257" i="4"/>
  <c r="N257" i="10" s="1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S278" i="10" s="1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S356" i="10" s="1"/>
  <c r="G357" i="4"/>
  <c r="N357" i="10" s="1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S380" i="10" s="1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S446" i="10" s="1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N460" i="10" s="1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N547" i="10" s="1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N611" i="10" s="1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N688" i="10" s="1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N767" i="10" s="1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N824" i="10" s="1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N889" i="10" s="1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N959" i="10" s="1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N1003" i="10" s="1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N1052" i="10" s="1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N1094" i="10" s="1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N1126" i="10" s="1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N1169" i="10" s="1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F2" i="6" a="1"/>
  <c r="F2" i="6"/>
  <c r="F3" i="6" a="1"/>
  <c r="F3" i="6"/>
  <c r="F4" i="6" a="1"/>
  <c r="F4" i="6"/>
  <c r="F5" i="6" a="1"/>
  <c r="F5" i="6"/>
  <c r="F6" i="6" a="1"/>
  <c r="F6" i="6"/>
  <c r="F7" i="6" a="1"/>
  <c r="F7" i="6"/>
  <c r="F8" i="6" a="1"/>
  <c r="F8" i="6"/>
  <c r="F9" i="6" a="1"/>
  <c r="F9" i="6"/>
  <c r="F10" i="6" a="1"/>
  <c r="F10" i="6"/>
  <c r="F11" i="6" a="1"/>
  <c r="F11" i="6"/>
  <c r="F12" i="6" a="1"/>
  <c r="F12" i="6"/>
  <c r="F13" i="6" a="1"/>
  <c r="F13" i="6"/>
  <c r="F14" i="6" a="1"/>
  <c r="F14" i="6"/>
  <c r="F15" i="6" a="1"/>
  <c r="F15" i="6"/>
  <c r="F16" i="6" a="1"/>
  <c r="F16" i="6"/>
  <c r="F17" i="6" a="1"/>
  <c r="F17" i="6"/>
  <c r="F18" i="6" a="1"/>
  <c r="F18" i="6"/>
  <c r="F19" i="6" a="1"/>
  <c r="F19" i="6"/>
  <c r="F20" i="6" a="1"/>
  <c r="F20" i="6"/>
  <c r="F21" i="6" a="1"/>
  <c r="F21" i="6"/>
  <c r="F22" i="6" a="1"/>
  <c r="F22" i="6"/>
  <c r="F23" i="6" a="1"/>
  <c r="F23" i="6"/>
  <c r="F24" i="6" a="1"/>
  <c r="F24" i="6"/>
  <c r="F25" i="6" a="1"/>
  <c r="F25" i="6"/>
  <c r="F26" i="6" a="1"/>
  <c r="F26" i="6"/>
  <c r="F27" i="6" a="1"/>
  <c r="F27" i="6"/>
  <c r="F28" i="6" a="1"/>
  <c r="F28" i="6"/>
  <c r="F29" i="6" a="1"/>
  <c r="F29" i="6"/>
  <c r="F30" i="6" a="1"/>
  <c r="F30" i="6"/>
  <c r="F31" i="6" a="1"/>
  <c r="F31" i="6"/>
  <c r="F32" i="6" a="1"/>
  <c r="F32" i="6"/>
  <c r="F33" i="6" a="1"/>
  <c r="F33" i="6"/>
  <c r="F34" i="6" a="1"/>
  <c r="F34" i="6"/>
  <c r="F35" i="6" a="1"/>
  <c r="F35" i="6"/>
  <c r="F36" i="6" a="1"/>
  <c r="F36" i="6"/>
  <c r="F37" i="6" a="1"/>
  <c r="F37" i="6"/>
  <c r="F38" i="6" a="1"/>
  <c r="F38" i="6"/>
  <c r="F39" i="6" a="1"/>
  <c r="F39" i="6"/>
  <c r="F40" i="6" a="1"/>
  <c r="F40" i="6"/>
  <c r="F41" i="6" a="1"/>
  <c r="F41" i="6"/>
  <c r="F42" i="6" a="1"/>
  <c r="F42" i="6"/>
  <c r="F43" i="6" a="1"/>
  <c r="F43" i="6"/>
  <c r="F44" i="6" a="1"/>
  <c r="F44" i="6"/>
  <c r="F45" i="6" a="1"/>
  <c r="F45" i="6"/>
  <c r="F46" i="6" a="1"/>
  <c r="F46" i="6"/>
  <c r="F47" i="6" a="1"/>
  <c r="F47" i="6"/>
  <c r="F48" i="6" a="1"/>
  <c r="F48" i="6"/>
  <c r="F49" i="6" a="1"/>
  <c r="F49" i="6"/>
  <c r="F50" i="6" a="1"/>
  <c r="F50" i="6"/>
  <c r="F51" i="6" a="1"/>
  <c r="F51" i="6"/>
  <c r="F52" i="6" a="1"/>
  <c r="F52" i="6"/>
  <c r="F53" i="6" a="1"/>
  <c r="F53" i="6"/>
  <c r="F54" i="6" a="1"/>
  <c r="F54" i="6"/>
  <c r="F55" i="6" a="1"/>
  <c r="F55" i="6"/>
  <c r="F56" i="6" a="1"/>
  <c r="F56" i="6"/>
  <c r="F57" i="6" a="1"/>
  <c r="F57" i="6"/>
  <c r="F58" i="6" a="1"/>
  <c r="F58" i="6"/>
  <c r="F59" i="6" a="1"/>
  <c r="F59" i="6"/>
  <c r="F60" i="6" a="1"/>
  <c r="F60" i="6"/>
  <c r="F61" i="6" a="1"/>
  <c r="F61" i="6"/>
  <c r="F62" i="6" a="1"/>
  <c r="F62" i="6"/>
  <c r="F63" i="6" a="1"/>
  <c r="F63" i="6"/>
  <c r="F64" i="6" a="1"/>
  <c r="F64" i="6"/>
  <c r="F65" i="6" a="1"/>
  <c r="F65" i="6"/>
  <c r="F66" i="6" a="1"/>
  <c r="F66" i="6"/>
  <c r="F67" i="6" a="1"/>
  <c r="F67" i="6"/>
  <c r="F68" i="6" a="1"/>
  <c r="F68" i="6"/>
  <c r="F69" i="6" a="1"/>
  <c r="F69" i="6"/>
  <c r="F70" i="6" a="1"/>
  <c r="F70" i="6"/>
  <c r="F71" i="6" a="1"/>
  <c r="F71" i="6"/>
  <c r="F72" i="6" a="1"/>
  <c r="F72" i="6"/>
  <c r="F73" i="6" a="1"/>
  <c r="F73" i="6"/>
  <c r="F74" i="6" a="1"/>
  <c r="F74" i="6"/>
  <c r="F75" i="6" a="1"/>
  <c r="F75" i="6"/>
  <c r="F76" i="6" a="1"/>
  <c r="F76" i="6"/>
  <c r="F77" i="6" a="1"/>
  <c r="F77" i="6"/>
  <c r="F78" i="6" a="1"/>
  <c r="F78" i="6"/>
  <c r="F79" i="6" a="1"/>
  <c r="F79" i="6"/>
  <c r="F80" i="6" a="1"/>
  <c r="F80" i="6"/>
  <c r="F81" i="6" a="1"/>
  <c r="F81" i="6"/>
  <c r="F82" i="6" a="1"/>
  <c r="F82" i="6"/>
  <c r="F83" i="6" a="1"/>
  <c r="F83" i="6"/>
  <c r="F84" i="6" a="1"/>
  <c r="F84" i="6"/>
  <c r="F85" i="6" a="1"/>
  <c r="F85" i="6"/>
  <c r="F86" i="6" a="1"/>
  <c r="F86" i="6"/>
  <c r="F87" i="6" a="1"/>
  <c r="F87" i="6"/>
  <c r="F88" i="6" a="1"/>
  <c r="F88" i="6"/>
  <c r="F89" i="6" a="1"/>
  <c r="F89" i="6"/>
  <c r="F90" i="6" a="1"/>
  <c r="F90" i="6"/>
  <c r="F91" i="6" a="1"/>
  <c r="F91" i="6"/>
  <c r="F92" i="6" a="1"/>
  <c r="F92" i="6"/>
  <c r="F93" i="6" a="1"/>
  <c r="F93" i="6"/>
  <c r="F94" i="6" a="1"/>
  <c r="F94" i="6"/>
  <c r="F95" i="6" a="1"/>
  <c r="F95" i="6"/>
  <c r="F96" i="6" a="1"/>
  <c r="F96" i="6"/>
  <c r="F97" i="6" a="1"/>
  <c r="F97" i="6"/>
  <c r="F98" i="6" a="1"/>
  <c r="F98" i="6"/>
  <c r="F99" i="6" a="1"/>
  <c r="F99" i="6"/>
  <c r="F100" i="6" a="1"/>
  <c r="F100" i="6"/>
  <c r="F101" i="6" a="1"/>
  <c r="F101" i="6"/>
  <c r="F102" i="6" a="1"/>
  <c r="F102" i="6"/>
  <c r="F103" i="6" a="1"/>
  <c r="F103" i="6"/>
  <c r="F104" i="6" a="1"/>
  <c r="F104" i="6"/>
  <c r="F105" i="6" a="1"/>
  <c r="F105" i="6"/>
  <c r="F106" i="6" a="1"/>
  <c r="F106" i="6"/>
  <c r="F107" i="6" a="1"/>
  <c r="F107" i="6"/>
  <c r="F108" i="6" a="1"/>
  <c r="F108" i="6"/>
  <c r="F109" i="6" a="1"/>
  <c r="F109" i="6"/>
  <c r="F110" i="6" a="1"/>
  <c r="F110" i="6"/>
  <c r="F111" i="6" a="1"/>
  <c r="F111" i="6"/>
  <c r="F112" i="6" a="1"/>
  <c r="F112" i="6"/>
  <c r="F113" i="6" a="1"/>
  <c r="F113" i="6"/>
  <c r="F114" i="6" a="1"/>
  <c r="F114" i="6"/>
  <c r="F115" i="6" a="1"/>
  <c r="F115" i="6"/>
  <c r="F116" i="6" a="1"/>
  <c r="F116" i="6"/>
  <c r="F117" i="6" a="1"/>
  <c r="F117" i="6"/>
  <c r="F118" i="6" a="1"/>
  <c r="F118" i="6"/>
  <c r="F119" i="6" a="1"/>
  <c r="F119" i="6"/>
  <c r="F120" i="6" a="1"/>
  <c r="F120" i="6"/>
  <c r="F121" i="6" a="1"/>
  <c r="F121" i="6"/>
  <c r="F122" i="6" a="1"/>
  <c r="F122" i="6"/>
  <c r="F123" i="6" a="1"/>
  <c r="F123" i="6"/>
  <c r="F124" i="6" a="1"/>
  <c r="F124" i="6"/>
  <c r="F125" i="6" a="1"/>
  <c r="F125" i="6"/>
  <c r="F126" i="6" a="1"/>
  <c r="F126" i="6"/>
  <c r="F127" i="6" a="1"/>
  <c r="F127" i="6"/>
  <c r="F128" i="6" a="1"/>
  <c r="F128" i="6"/>
  <c r="F129" i="6" a="1"/>
  <c r="F129" i="6"/>
  <c r="F130" i="6" a="1"/>
  <c r="F130" i="6"/>
  <c r="F131" i="6" a="1"/>
  <c r="F131" i="6"/>
  <c r="F132" i="6" a="1"/>
  <c r="F132" i="6"/>
  <c r="F133" i="6" a="1"/>
  <c r="F133" i="6"/>
  <c r="F134" i="6" a="1"/>
  <c r="F134" i="6"/>
  <c r="F135" i="6" a="1"/>
  <c r="F135" i="6"/>
  <c r="F136" i="6" a="1"/>
  <c r="F136" i="6"/>
  <c r="F137" i="6" a="1"/>
  <c r="F137" i="6"/>
  <c r="F138" i="6" a="1"/>
  <c r="F138" i="6"/>
  <c r="F139" i="6" a="1"/>
  <c r="F139" i="6"/>
  <c r="F140" i="6" a="1"/>
  <c r="F140" i="6"/>
  <c r="F141" i="6" a="1"/>
  <c r="F141" i="6"/>
  <c r="F142" i="6" a="1"/>
  <c r="F142" i="6"/>
  <c r="F143" i="6" a="1"/>
  <c r="F143" i="6"/>
  <c r="F144" i="6" a="1"/>
  <c r="F144" i="6"/>
  <c r="F145" i="6" a="1"/>
  <c r="F145" i="6"/>
  <c r="F146" i="6" a="1"/>
  <c r="F146" i="6"/>
  <c r="F147" i="6" a="1"/>
  <c r="F147" i="6"/>
  <c r="F148" i="6" a="1"/>
  <c r="F148" i="6"/>
  <c r="F149" i="6" a="1"/>
  <c r="F149" i="6"/>
  <c r="F150" i="6" a="1"/>
  <c r="F150" i="6"/>
  <c r="F151" i="6" a="1"/>
  <c r="F151" i="6"/>
  <c r="F152" i="6" a="1"/>
  <c r="F152" i="6"/>
  <c r="F153" i="6" a="1"/>
  <c r="F153" i="6"/>
  <c r="F154" i="6" a="1"/>
  <c r="F154" i="6"/>
  <c r="F155" i="6" a="1"/>
  <c r="F155" i="6"/>
  <c r="F156" i="6" a="1"/>
  <c r="F156" i="6"/>
  <c r="F157" i="6" a="1"/>
  <c r="F157" i="6"/>
  <c r="F158" i="6" a="1"/>
  <c r="F158" i="6"/>
  <c r="F159" i="6" a="1"/>
  <c r="F159" i="6"/>
  <c r="F160" i="6" a="1"/>
  <c r="F160" i="6"/>
  <c r="F161" i="6" a="1"/>
  <c r="F161" i="6"/>
  <c r="F162" i="6" a="1"/>
  <c r="F162" i="6"/>
  <c r="F163" i="6" a="1"/>
  <c r="F163" i="6"/>
  <c r="F164" i="6" a="1"/>
  <c r="F164" i="6"/>
  <c r="F165" i="6" a="1"/>
  <c r="F165" i="6"/>
  <c r="F166" i="6" a="1"/>
  <c r="F166" i="6"/>
  <c r="F167" i="6" a="1"/>
  <c r="F167" i="6"/>
  <c r="F168" i="6" a="1"/>
  <c r="F168" i="6"/>
  <c r="F169" i="6" a="1"/>
  <c r="F169" i="6"/>
  <c r="F170" i="6" a="1"/>
  <c r="F170" i="6"/>
  <c r="F171" i="6" a="1"/>
  <c r="F171" i="6"/>
  <c r="F172" i="6" a="1"/>
  <c r="F172" i="6"/>
  <c r="F173" i="6" a="1"/>
  <c r="F173" i="6"/>
  <c r="F174" i="6" a="1"/>
  <c r="F174" i="6"/>
  <c r="F175" i="6" a="1"/>
  <c r="F175" i="6"/>
  <c r="F176" i="6" a="1"/>
  <c r="F176" i="6"/>
  <c r="F177" i="6" a="1"/>
  <c r="F177" i="6"/>
  <c r="F178" i="6" a="1"/>
  <c r="F178" i="6"/>
  <c r="F179" i="6" a="1"/>
  <c r="F179" i="6"/>
  <c r="F180" i="6" a="1"/>
  <c r="F180" i="6"/>
  <c r="F181" i="6" a="1"/>
  <c r="F181" i="6"/>
  <c r="F182" i="6" a="1"/>
  <c r="F182" i="6"/>
  <c r="F183" i="6" a="1"/>
  <c r="F183" i="6"/>
  <c r="F184" i="6" a="1"/>
  <c r="F184" i="6"/>
  <c r="F185" i="6" a="1"/>
  <c r="F185" i="6"/>
  <c r="F186" i="6" a="1"/>
  <c r="F186" i="6"/>
  <c r="F187" i="6" a="1"/>
  <c r="F187" i="6"/>
  <c r="F188" i="6" a="1"/>
  <c r="F188" i="6"/>
  <c r="F189" i="6" a="1"/>
  <c r="F189" i="6"/>
  <c r="F190" i="6" a="1"/>
  <c r="F190" i="6"/>
  <c r="F191" i="6" a="1"/>
  <c r="F191" i="6"/>
  <c r="F192" i="6" a="1"/>
  <c r="F192" i="6"/>
  <c r="F193" i="6" a="1"/>
  <c r="F193" i="6"/>
  <c r="F194" i="6" a="1"/>
  <c r="F194" i="6"/>
  <c r="F195" i="6" a="1"/>
  <c r="F195" i="6"/>
  <c r="F196" i="6" a="1"/>
  <c r="F196" i="6"/>
  <c r="F197" i="6" a="1"/>
  <c r="F197" i="6"/>
  <c r="F198" i="6" a="1"/>
  <c r="F198" i="6"/>
  <c r="F199" i="6" a="1"/>
  <c r="F199" i="6"/>
  <c r="F200" i="6" a="1"/>
  <c r="F200" i="6"/>
  <c r="F201" i="6" a="1"/>
  <c r="F201" i="6"/>
  <c r="F202" i="6" a="1"/>
  <c r="F202" i="6"/>
  <c r="F203" i="6" a="1"/>
  <c r="F203" i="6"/>
  <c r="F204" i="6" a="1"/>
  <c r="F204" i="6"/>
  <c r="F205" i="6" a="1"/>
  <c r="F205" i="6"/>
  <c r="F206" i="6" a="1"/>
  <c r="F206" i="6"/>
  <c r="F207" i="6" a="1"/>
  <c r="F207" i="6"/>
  <c r="F208" i="6" a="1"/>
  <c r="F208" i="6"/>
  <c r="F209" i="6" a="1"/>
  <c r="F209" i="6"/>
  <c r="F210" i="6" a="1"/>
  <c r="F210" i="6"/>
  <c r="F211" i="6" a="1"/>
  <c r="F211" i="6"/>
  <c r="F212" i="6" a="1"/>
  <c r="F212" i="6"/>
  <c r="F213" i="6" a="1"/>
  <c r="F213" i="6"/>
  <c r="F214" i="6" a="1"/>
  <c r="F214" i="6"/>
  <c r="F215" i="6" a="1"/>
  <c r="F215" i="6"/>
  <c r="F216" i="6" a="1"/>
  <c r="F216" i="6"/>
  <c r="F217" i="6" a="1"/>
  <c r="F217" i="6"/>
  <c r="F218" i="6" a="1"/>
  <c r="F218" i="6"/>
  <c r="F219" i="6" a="1"/>
  <c r="F219" i="6"/>
  <c r="F220" i="6" a="1"/>
  <c r="F220" i="6"/>
  <c r="F221" i="6" a="1"/>
  <c r="F221" i="6"/>
  <c r="F222" i="6" a="1"/>
  <c r="F222" i="6"/>
  <c r="F223" i="6" a="1"/>
  <c r="F223" i="6"/>
  <c r="F224" i="6" a="1"/>
  <c r="F224" i="6"/>
  <c r="F225" i="6" a="1"/>
  <c r="F225" i="6"/>
  <c r="F226" i="6" a="1"/>
  <c r="F226" i="6"/>
  <c r="F227" i="6" a="1"/>
  <c r="F227" i="6"/>
  <c r="F228" i="6" a="1"/>
  <c r="F228" i="6"/>
  <c r="F229" i="6" a="1"/>
  <c r="F229" i="6"/>
  <c r="F230" i="6" a="1"/>
  <c r="F230" i="6"/>
  <c r="F231" i="6" a="1"/>
  <c r="F231" i="6"/>
  <c r="F232" i="6" a="1"/>
  <c r="F232" i="6"/>
  <c r="F233" i="6" a="1"/>
  <c r="F233" i="6"/>
  <c r="F234" i="6" a="1"/>
  <c r="F234" i="6"/>
  <c r="F235" i="6" a="1"/>
  <c r="F235" i="6"/>
  <c r="F236" i="6" a="1"/>
  <c r="F236" i="6"/>
  <c r="F237" i="6" a="1"/>
  <c r="F237" i="6"/>
  <c r="F238" i="6" a="1"/>
  <c r="F238" i="6"/>
  <c r="F239" i="6" a="1"/>
  <c r="F239" i="6"/>
  <c r="F240" i="6" a="1"/>
  <c r="F240" i="6"/>
  <c r="F241" i="6" a="1"/>
  <c r="F241" i="6"/>
  <c r="F242" i="6" a="1"/>
  <c r="F242" i="6"/>
  <c r="F243" i="6" a="1"/>
  <c r="F243" i="6"/>
  <c r="F244" i="6" a="1"/>
  <c r="F244" i="6"/>
  <c r="F245" i="6" a="1"/>
  <c r="F245" i="6"/>
  <c r="F246" i="6" a="1"/>
  <c r="F246" i="6"/>
  <c r="F247" i="6" a="1"/>
  <c r="F247" i="6"/>
  <c r="F248" i="6" a="1"/>
  <c r="F248" i="6"/>
  <c r="F249" i="6" a="1"/>
  <c r="F249" i="6"/>
  <c r="F250" i="6" a="1"/>
  <c r="F250" i="6"/>
  <c r="F251" i="6" a="1"/>
  <c r="F251" i="6"/>
  <c r="F252" i="6" a="1"/>
  <c r="F252" i="6"/>
  <c r="F253" i="6" a="1"/>
  <c r="F253" i="6"/>
  <c r="F254" i="6" a="1"/>
  <c r="F254" i="6"/>
  <c r="F255" i="6" a="1"/>
  <c r="F255" i="6"/>
  <c r="F256" i="6" a="1"/>
  <c r="F256" i="6"/>
  <c r="F257" i="6" a="1"/>
  <c r="F257" i="6"/>
  <c r="F258" i="6" a="1"/>
  <c r="F258" i="6"/>
  <c r="F259" i="6" a="1"/>
  <c r="F259" i="6"/>
  <c r="F260" i="6" a="1"/>
  <c r="F260" i="6"/>
  <c r="F261" i="6" a="1"/>
  <c r="F261" i="6"/>
  <c r="F262" i="6" a="1"/>
  <c r="F262" i="6"/>
  <c r="F263" i="6" a="1"/>
  <c r="F263" i="6"/>
  <c r="F264" i="6" a="1"/>
  <c r="F264" i="6"/>
  <c r="F265" i="6" a="1"/>
  <c r="F265" i="6"/>
  <c r="F266" i="6" a="1"/>
  <c r="F266" i="6"/>
  <c r="F267" i="6" a="1"/>
  <c r="F267" i="6"/>
  <c r="F268" i="6" a="1"/>
  <c r="F268" i="6"/>
  <c r="F269" i="6" a="1"/>
  <c r="F269" i="6"/>
  <c r="F270" i="6" a="1"/>
  <c r="F270" i="6"/>
  <c r="F271" i="6" a="1"/>
  <c r="F271" i="6"/>
  <c r="F272" i="6" a="1"/>
  <c r="F272" i="6"/>
  <c r="F273" i="6" a="1"/>
  <c r="F273" i="6"/>
  <c r="F274" i="6" a="1"/>
  <c r="F274" i="6"/>
  <c r="F275" i="6" a="1"/>
  <c r="F275" i="6"/>
  <c r="F276" i="6" a="1"/>
  <c r="F276" i="6"/>
  <c r="F277" i="6" a="1"/>
  <c r="F277" i="6"/>
  <c r="F278" i="6" a="1"/>
  <c r="F278" i="6"/>
  <c r="F279" i="6" a="1"/>
  <c r="F279" i="6"/>
  <c r="F280" i="6" a="1"/>
  <c r="F280" i="6"/>
  <c r="F281" i="6" a="1"/>
  <c r="F281" i="6"/>
  <c r="F282" i="6" a="1"/>
  <c r="F282" i="6"/>
  <c r="F283" i="6" a="1"/>
  <c r="F283" i="6"/>
  <c r="F284" i="6" a="1"/>
  <c r="F284" i="6"/>
  <c r="F285" i="6" a="1"/>
  <c r="F285" i="6"/>
  <c r="F286" i="6" a="1"/>
  <c r="F286" i="6"/>
  <c r="F287" i="6" a="1"/>
  <c r="F287" i="6"/>
  <c r="F288" i="6" a="1"/>
  <c r="F288" i="6"/>
  <c r="F289" i="6" a="1"/>
  <c r="F289" i="6"/>
  <c r="F290" i="6" a="1"/>
  <c r="F290" i="6"/>
  <c r="F291" i="6" a="1"/>
  <c r="F291" i="6"/>
  <c r="F292" i="6" a="1"/>
  <c r="F292" i="6"/>
  <c r="F293" i="6" a="1"/>
  <c r="F293" i="6"/>
  <c r="F294" i="6" a="1"/>
  <c r="F294" i="6"/>
  <c r="F295" i="6" a="1"/>
  <c r="F295" i="6"/>
  <c r="F296" i="6" a="1"/>
  <c r="F296" i="6"/>
  <c r="F297" i="6" a="1"/>
  <c r="F297" i="6"/>
  <c r="F298" i="6" a="1"/>
  <c r="F298" i="6"/>
  <c r="F299" i="6" a="1"/>
  <c r="F299" i="6"/>
  <c r="F300" i="6" a="1"/>
  <c r="F300" i="6"/>
  <c r="F301" i="6" a="1"/>
  <c r="F301" i="6"/>
  <c r="F302" i="6" a="1"/>
  <c r="F302" i="6"/>
  <c r="F303" i="6" a="1"/>
  <c r="F303" i="6"/>
  <c r="F304" i="6" a="1"/>
  <c r="F304" i="6"/>
  <c r="F305" i="6" a="1"/>
  <c r="F305" i="6"/>
  <c r="F306" i="6" a="1"/>
  <c r="F306" i="6"/>
  <c r="F307" i="6" a="1"/>
  <c r="F307" i="6"/>
  <c r="F308" i="6" a="1"/>
  <c r="F308" i="6"/>
  <c r="F309" i="6" a="1"/>
  <c r="F309" i="6"/>
  <c r="F310" i="6" a="1"/>
  <c r="F310" i="6"/>
  <c r="F311" i="6" a="1"/>
  <c r="F311" i="6"/>
  <c r="F312" i="6" a="1"/>
  <c r="F312" i="6"/>
  <c r="F313" i="6" a="1"/>
  <c r="F313" i="6"/>
  <c r="F314" i="6" a="1"/>
  <c r="F314" i="6"/>
  <c r="F315" i="6" a="1"/>
  <c r="F315" i="6"/>
  <c r="F316" i="6" a="1"/>
  <c r="F316" i="6"/>
  <c r="F317" i="6" a="1"/>
  <c r="F317" i="6"/>
  <c r="F318" i="6" a="1"/>
  <c r="F318" i="6"/>
  <c r="F319" i="6" a="1"/>
  <c r="F319" i="6"/>
  <c r="F320" i="6" a="1"/>
  <c r="F320" i="6"/>
  <c r="F321" i="6" a="1"/>
  <c r="F321" i="6"/>
  <c r="F322" i="6" a="1"/>
  <c r="F322" i="6"/>
  <c r="F323" i="6" a="1"/>
  <c r="F323" i="6"/>
  <c r="F324" i="6" a="1"/>
  <c r="F324" i="6"/>
  <c r="F325" i="6" a="1"/>
  <c r="F325" i="6"/>
  <c r="F326" i="6" a="1"/>
  <c r="F326" i="6"/>
  <c r="F327" i="6" a="1"/>
  <c r="F327" i="6"/>
  <c r="F328" i="6" a="1"/>
  <c r="F328" i="6"/>
  <c r="F329" i="6" a="1"/>
  <c r="F329" i="6"/>
  <c r="F330" i="6" a="1"/>
  <c r="F330" i="6"/>
  <c r="F331" i="6" a="1"/>
  <c r="F331" i="6"/>
  <c r="F332" i="6" a="1"/>
  <c r="F332" i="6"/>
  <c r="F333" i="6" a="1"/>
  <c r="F333" i="6"/>
  <c r="F334" i="6" a="1"/>
  <c r="F334" i="6"/>
  <c r="F335" i="6" a="1"/>
  <c r="F335" i="6"/>
  <c r="F336" i="6" a="1"/>
  <c r="F336" i="6"/>
  <c r="F337" i="6" a="1"/>
  <c r="F337" i="6"/>
  <c r="F338" i="6" a="1"/>
  <c r="F338" i="6"/>
  <c r="F339" i="6" a="1"/>
  <c r="F339" i="6"/>
  <c r="F340" i="6" a="1"/>
  <c r="F340" i="6"/>
  <c r="F341" i="6" a="1"/>
  <c r="F341" i="6"/>
  <c r="F342" i="6" a="1"/>
  <c r="F342" i="6"/>
  <c r="F343" i="6" a="1"/>
  <c r="F343" i="6"/>
  <c r="F344" i="6" a="1"/>
  <c r="F344" i="6"/>
  <c r="F345" i="6" a="1"/>
  <c r="F345" i="6"/>
  <c r="F346" i="6" a="1"/>
  <c r="F346" i="6"/>
  <c r="F347" i="6" a="1"/>
  <c r="F347" i="6"/>
  <c r="F348" i="6" a="1"/>
  <c r="F348" i="6"/>
  <c r="F349" i="6" a="1"/>
  <c r="F349" i="6"/>
  <c r="F350" i="6" a="1"/>
  <c r="F350" i="6"/>
  <c r="F351" i="6" a="1"/>
  <c r="F351" i="6"/>
  <c r="F352" i="6" a="1"/>
  <c r="F352" i="6"/>
  <c r="F353" i="6" a="1"/>
  <c r="F353" i="6"/>
  <c r="F354" i="6" a="1"/>
  <c r="F354" i="6"/>
  <c r="F355" i="6" a="1"/>
  <c r="F355" i="6"/>
  <c r="F356" i="6" a="1"/>
  <c r="F356" i="6"/>
  <c r="F357" i="6" a="1"/>
  <c r="F357" i="6"/>
  <c r="F358" i="6" a="1"/>
  <c r="F358" i="6"/>
  <c r="F359" i="6" a="1"/>
  <c r="F359" i="6"/>
  <c r="F360" i="6" a="1"/>
  <c r="F360" i="6"/>
  <c r="F361" i="6" a="1"/>
  <c r="F361" i="6"/>
  <c r="F362" i="6" a="1"/>
  <c r="F362" i="6"/>
  <c r="F363" i="6" a="1"/>
  <c r="F363" i="6"/>
  <c r="F364" i="6" a="1"/>
  <c r="F364" i="6"/>
  <c r="F365" i="6" a="1"/>
  <c r="F365" i="6"/>
  <c r="F366" i="6" a="1"/>
  <c r="F366" i="6"/>
  <c r="F367" i="6" a="1"/>
  <c r="F367" i="6"/>
  <c r="F368" i="6" a="1"/>
  <c r="F368" i="6"/>
  <c r="F369" i="6" a="1"/>
  <c r="F369" i="6"/>
  <c r="F370" i="6" a="1"/>
  <c r="F370" i="6"/>
  <c r="F371" i="6" a="1"/>
  <c r="F371" i="6"/>
  <c r="F372" i="6" a="1"/>
  <c r="F372" i="6"/>
  <c r="F373" i="6" a="1"/>
  <c r="F373" i="6"/>
  <c r="F374" i="6" a="1"/>
  <c r="F374" i="6"/>
  <c r="F375" i="6" a="1"/>
  <c r="F375" i="6"/>
  <c r="F376" i="6" a="1"/>
  <c r="F376" i="6"/>
  <c r="F377" i="6" a="1"/>
  <c r="F377" i="6"/>
  <c r="F378" i="6" a="1"/>
  <c r="F378" i="6"/>
  <c r="F379" i="6" a="1"/>
  <c r="F379" i="6"/>
  <c r="F380" i="6" a="1"/>
  <c r="F380" i="6"/>
  <c r="F381" i="6" a="1"/>
  <c r="F381" i="6"/>
  <c r="F382" i="6" a="1"/>
  <c r="F382" i="6"/>
  <c r="F383" i="6" a="1"/>
  <c r="F383" i="6"/>
  <c r="F384" i="6" a="1"/>
  <c r="F384" i="6"/>
  <c r="F385" i="6" a="1"/>
  <c r="F385" i="6"/>
  <c r="F386" i="6" a="1"/>
  <c r="F386" i="6"/>
  <c r="F387" i="6" a="1"/>
  <c r="F387" i="6"/>
  <c r="F388" i="6" a="1"/>
  <c r="F388" i="6"/>
  <c r="F389" i="6" a="1"/>
  <c r="F389" i="6"/>
  <c r="F390" i="6" a="1"/>
  <c r="F390" i="6"/>
  <c r="F391" i="6" a="1"/>
  <c r="F391" i="6"/>
  <c r="F392" i="6" a="1"/>
  <c r="F392" i="6"/>
  <c r="F393" i="6" a="1"/>
  <c r="F393" i="6"/>
  <c r="F394" i="6" a="1"/>
  <c r="F394" i="6"/>
  <c r="F395" i="6" a="1"/>
  <c r="F395" i="6"/>
  <c r="F396" i="6" a="1"/>
  <c r="F396" i="6"/>
  <c r="F397" i="6" a="1"/>
  <c r="F397" i="6"/>
  <c r="F398" i="6" a="1"/>
  <c r="F398" i="6"/>
  <c r="F399" i="6" a="1"/>
  <c r="F399" i="6"/>
  <c r="F400" i="6" a="1"/>
  <c r="F400" i="6"/>
  <c r="F401" i="6" a="1"/>
  <c r="F401" i="6"/>
  <c r="F402" i="6" a="1"/>
  <c r="F402" i="6"/>
  <c r="F403" i="6" a="1"/>
  <c r="F403" i="6"/>
  <c r="F404" i="6" a="1"/>
  <c r="F404" i="6"/>
  <c r="F405" i="6" a="1"/>
  <c r="F405" i="6"/>
  <c r="F406" i="6" a="1"/>
  <c r="F406" i="6"/>
  <c r="F407" i="6" a="1"/>
  <c r="F407" i="6"/>
  <c r="F408" i="6" a="1"/>
  <c r="F408" i="6"/>
  <c r="F409" i="6" a="1"/>
  <c r="F409" i="6"/>
  <c r="F410" i="6" a="1"/>
  <c r="F410" i="6"/>
  <c r="F411" i="6" a="1"/>
  <c r="F411" i="6"/>
  <c r="F412" i="6" a="1"/>
  <c r="F412" i="6"/>
  <c r="F413" i="6" a="1"/>
  <c r="F413" i="6"/>
  <c r="F414" i="6" a="1"/>
  <c r="F414" i="6"/>
  <c r="F415" i="6" a="1"/>
  <c r="F415" i="6"/>
  <c r="F416" i="6" a="1"/>
  <c r="F416" i="6"/>
  <c r="F417" i="6" a="1"/>
  <c r="F417" i="6"/>
  <c r="F418" i="6" a="1"/>
  <c r="F418" i="6"/>
  <c r="F419" i="6" a="1"/>
  <c r="F419" i="6"/>
  <c r="F420" i="6" a="1"/>
  <c r="F420" i="6"/>
  <c r="F421" i="6" a="1"/>
  <c r="F421" i="6"/>
  <c r="F422" i="6" a="1"/>
  <c r="F422" i="6"/>
  <c r="F423" i="6" a="1"/>
  <c r="F423" i="6"/>
  <c r="F424" i="6" a="1"/>
  <c r="F424" i="6"/>
  <c r="F425" i="6" a="1"/>
  <c r="F425" i="6"/>
  <c r="F426" i="6" a="1"/>
  <c r="F426" i="6"/>
  <c r="F427" i="6" a="1"/>
  <c r="F427" i="6"/>
  <c r="F428" i="6" a="1"/>
  <c r="F428" i="6"/>
  <c r="F429" i="6" a="1"/>
  <c r="F429" i="6"/>
  <c r="F430" i="6" a="1"/>
  <c r="F430" i="6"/>
  <c r="F431" i="6" a="1"/>
  <c r="F431" i="6"/>
  <c r="F432" i="6" a="1"/>
  <c r="F432" i="6"/>
  <c r="F433" i="6" a="1"/>
  <c r="F433" i="6"/>
  <c r="F434" i="6" a="1"/>
  <c r="F434" i="6"/>
  <c r="F435" i="6" a="1"/>
  <c r="F435" i="6"/>
  <c r="F436" i="6" a="1"/>
  <c r="F436" i="6"/>
  <c r="F437" i="6" a="1"/>
  <c r="F437" i="6"/>
  <c r="F438" i="6" a="1"/>
  <c r="F438" i="6"/>
  <c r="F439" i="6" a="1"/>
  <c r="F439" i="6"/>
  <c r="F440" i="6" a="1"/>
  <c r="F440" i="6"/>
  <c r="F441" i="6" a="1"/>
  <c r="F441" i="6"/>
  <c r="F442" i="6" a="1"/>
  <c r="F442" i="6"/>
  <c r="F443" i="6" a="1"/>
  <c r="F443" i="6"/>
  <c r="F444" i="6" a="1"/>
  <c r="F444" i="6"/>
  <c r="F445" i="6" a="1"/>
  <c r="F445" i="6"/>
  <c r="F446" i="6" a="1"/>
  <c r="F446" i="6"/>
  <c r="F447" i="6" a="1"/>
  <c r="F447" i="6"/>
  <c r="F448" i="6" a="1"/>
  <c r="F448" i="6"/>
  <c r="F449" i="6" a="1"/>
  <c r="F449" i="6"/>
  <c r="F450" i="6" a="1"/>
  <c r="F450" i="6"/>
  <c r="F451" i="6" a="1"/>
  <c r="F451" i="6"/>
  <c r="F452" i="6" a="1"/>
  <c r="F452" i="6"/>
  <c r="F453" i="6" a="1"/>
  <c r="F453" i="6"/>
  <c r="F454" i="6" a="1"/>
  <c r="F454" i="6"/>
  <c r="F455" i="6" a="1"/>
  <c r="F455" i="6"/>
  <c r="F456" i="6" a="1"/>
  <c r="F456" i="6"/>
  <c r="F457" i="6" a="1"/>
  <c r="F457" i="6"/>
  <c r="F458" i="6" a="1"/>
  <c r="F458" i="6"/>
  <c r="F459" i="6" a="1"/>
  <c r="F459" i="6"/>
  <c r="F460" i="6" a="1"/>
  <c r="F460" i="6"/>
  <c r="F461" i="6" a="1"/>
  <c r="F461" i="6"/>
  <c r="F462" i="6" a="1"/>
  <c r="F462" i="6"/>
  <c r="F463" i="6" a="1"/>
  <c r="F463" i="6"/>
  <c r="F464" i="6" a="1"/>
  <c r="F464" i="6"/>
  <c r="F465" i="6" a="1"/>
  <c r="F465" i="6"/>
  <c r="F466" i="6" a="1"/>
  <c r="F466" i="6"/>
  <c r="F467" i="6" a="1"/>
  <c r="F467" i="6"/>
  <c r="F468" i="6" a="1"/>
  <c r="F468" i="6"/>
  <c r="F469" i="6" a="1"/>
  <c r="F469" i="6"/>
  <c r="F470" i="6" a="1"/>
  <c r="F470" i="6"/>
  <c r="F471" i="6" a="1"/>
  <c r="F471" i="6"/>
  <c r="F472" i="6" a="1"/>
  <c r="F472" i="6"/>
  <c r="F473" i="6" a="1"/>
  <c r="F473" i="6"/>
  <c r="F474" i="6" a="1"/>
  <c r="F474" i="6"/>
  <c r="F475" i="6" a="1"/>
  <c r="F475" i="6"/>
  <c r="F476" i="6" a="1"/>
  <c r="F476" i="6"/>
  <c r="F477" i="6" a="1"/>
  <c r="F477" i="6"/>
  <c r="F478" i="6" a="1"/>
  <c r="F478" i="6"/>
  <c r="F479" i="6" a="1"/>
  <c r="F479" i="6"/>
  <c r="F480" i="6" a="1"/>
  <c r="F480" i="6"/>
  <c r="F481" i="6" a="1"/>
  <c r="F481" i="6"/>
  <c r="F482" i="6" a="1"/>
  <c r="F482" i="6"/>
  <c r="F483" i="6" a="1"/>
  <c r="F483" i="6"/>
  <c r="F484" i="6" a="1"/>
  <c r="F484" i="6"/>
  <c r="F485" i="6" a="1"/>
  <c r="F485" i="6"/>
  <c r="F486" i="6" a="1"/>
  <c r="F486" i="6"/>
  <c r="F487" i="6" a="1"/>
  <c r="F487" i="6"/>
  <c r="F488" i="6" a="1"/>
  <c r="F488" i="6"/>
  <c r="F489" i="6" a="1"/>
  <c r="F489" i="6"/>
  <c r="F490" i="6" a="1"/>
  <c r="F490" i="6"/>
  <c r="F491" i="6" a="1"/>
  <c r="F491" i="6"/>
  <c r="F492" i="6" a="1"/>
  <c r="F492" i="6"/>
  <c r="F493" i="6" a="1"/>
  <c r="F493" i="6"/>
  <c r="F494" i="6" a="1"/>
  <c r="F494" i="6"/>
  <c r="F495" i="6" a="1"/>
  <c r="F495" i="6"/>
  <c r="F496" i="6" a="1"/>
  <c r="F496" i="6"/>
  <c r="F497" i="6" a="1"/>
  <c r="F497" i="6"/>
  <c r="F498" i="6" a="1"/>
  <c r="F498" i="6"/>
  <c r="F499" i="6" a="1"/>
  <c r="F499" i="6"/>
  <c r="F500" i="6" a="1"/>
  <c r="F500" i="6"/>
  <c r="F501" i="6" a="1"/>
  <c r="F501" i="6"/>
  <c r="F502" i="6" a="1"/>
  <c r="F502" i="6"/>
  <c r="F503" i="6" a="1"/>
  <c r="F503" i="6"/>
  <c r="F504" i="6" a="1"/>
  <c r="F504" i="6"/>
  <c r="F505" i="6" a="1"/>
  <c r="F505" i="6"/>
  <c r="F506" i="6" a="1"/>
  <c r="F506" i="6"/>
  <c r="F507" i="6" a="1"/>
  <c r="F507" i="6"/>
  <c r="F508" i="6" a="1"/>
  <c r="F508" i="6"/>
  <c r="F509" i="6" a="1"/>
  <c r="F509" i="6"/>
  <c r="F510" i="6" a="1"/>
  <c r="F510" i="6"/>
  <c r="F511" i="6" a="1"/>
  <c r="F511" i="6"/>
  <c r="F512" i="6" a="1"/>
  <c r="F512" i="6"/>
  <c r="F513" i="6" a="1"/>
  <c r="F513" i="6"/>
  <c r="F514" i="6" a="1"/>
  <c r="F514" i="6"/>
  <c r="F515" i="6" a="1"/>
  <c r="F515" i="6"/>
  <c r="F516" i="6" a="1"/>
  <c r="F516" i="6"/>
  <c r="F517" i="6" a="1"/>
  <c r="F517" i="6"/>
  <c r="F518" i="6" a="1"/>
  <c r="F518" i="6"/>
  <c r="F519" i="6" a="1"/>
  <c r="F519" i="6"/>
  <c r="F520" i="6" a="1"/>
  <c r="F520" i="6"/>
  <c r="F521" i="6" a="1"/>
  <c r="F521" i="6"/>
  <c r="F522" i="6" a="1"/>
  <c r="F522" i="6"/>
  <c r="F523" i="6" a="1"/>
  <c r="F523" i="6"/>
  <c r="F524" i="6" a="1"/>
  <c r="F524" i="6"/>
  <c r="F525" i="6" a="1"/>
  <c r="F525" i="6"/>
  <c r="F526" i="6" a="1"/>
  <c r="F526" i="6"/>
  <c r="F527" i="6" a="1"/>
  <c r="F527" i="6"/>
  <c r="F528" i="6" a="1"/>
  <c r="F528" i="6"/>
  <c r="F529" i="6" a="1"/>
  <c r="F529" i="6"/>
  <c r="F530" i="6" a="1"/>
  <c r="F530" i="6"/>
  <c r="F531" i="6" a="1"/>
  <c r="F531" i="6"/>
  <c r="F532" i="6" a="1"/>
  <c r="F532" i="6"/>
  <c r="F533" i="6" a="1"/>
  <c r="F533" i="6"/>
  <c r="F534" i="6" a="1"/>
  <c r="F534" i="6"/>
  <c r="F535" i="6" a="1"/>
  <c r="F535" i="6"/>
  <c r="F536" i="6" a="1"/>
  <c r="F536" i="6"/>
  <c r="F537" i="6" a="1"/>
  <c r="F537" i="6"/>
  <c r="F538" i="6" a="1"/>
  <c r="F538" i="6"/>
  <c r="F539" i="6" a="1"/>
  <c r="F539" i="6"/>
  <c r="F540" i="6" a="1"/>
  <c r="F540" i="6"/>
  <c r="F541" i="6" a="1"/>
  <c r="F541" i="6"/>
  <c r="F542" i="6" a="1"/>
  <c r="F542" i="6"/>
  <c r="F543" i="6" a="1"/>
  <c r="F543" i="6"/>
  <c r="F544" i="6" a="1"/>
  <c r="F544" i="6"/>
  <c r="F545" i="6" a="1"/>
  <c r="F545" i="6"/>
  <c r="F546" i="6" a="1"/>
  <c r="F546" i="6"/>
  <c r="F547" i="6" a="1"/>
  <c r="F547" i="6"/>
  <c r="F548" i="6" a="1"/>
  <c r="F548" i="6"/>
  <c r="F549" i="6" a="1"/>
  <c r="F549" i="6"/>
  <c r="F550" i="6" a="1"/>
  <c r="F550" i="6"/>
  <c r="H337" i="2" l="1" a="1"/>
  <c r="H337" i="2" s="1"/>
  <c r="H331" i="2" a="1"/>
  <c r="H331" i="2" s="1"/>
  <c r="H325" i="2" a="1"/>
  <c r="H325" i="2" s="1"/>
  <c r="H319" i="2" a="1"/>
  <c r="H319" i="2" s="1"/>
  <c r="H307" i="2" a="1"/>
  <c r="H307" i="2" s="1"/>
  <c r="H301" i="2" a="1"/>
  <c r="H301" i="2" s="1"/>
  <c r="H289" i="2" a="1"/>
  <c r="H289" i="2" s="1"/>
  <c r="H283" i="2" a="1"/>
  <c r="H283" i="2" s="1"/>
  <c r="H277" i="2" a="1"/>
  <c r="H277" i="2" s="1"/>
  <c r="H271" i="2" a="1"/>
  <c r="H271" i="2" s="1"/>
  <c r="H265" i="2" a="1"/>
  <c r="H265" i="2" s="1"/>
  <c r="H259" i="2" a="1"/>
  <c r="H259" i="2" s="1"/>
  <c r="H217" i="2" a="1"/>
  <c r="H217" i="2" s="1"/>
  <c r="H205" i="2" a="1"/>
  <c r="H205" i="2" s="1"/>
  <c r="H187" i="2" a="1"/>
  <c r="H187" i="2" s="1"/>
  <c r="H181" i="2" a="1"/>
  <c r="H181" i="2" s="1"/>
  <c r="H169" i="2" a="1"/>
  <c r="H169" i="2" s="1"/>
  <c r="H157" i="2" a="1"/>
  <c r="H157" i="2" s="1"/>
  <c r="H145" i="2" a="1"/>
  <c r="H145" i="2" s="1"/>
  <c r="H139" i="2" a="1"/>
  <c r="H139" i="2" s="1"/>
  <c r="H121" i="2" a="1"/>
  <c r="H121" i="2" s="1"/>
  <c r="H103" i="2" a="1"/>
  <c r="H103" i="2" s="1"/>
  <c r="H97" i="2" a="1"/>
  <c r="H97" i="2" s="1"/>
  <c r="H85" i="2" a="1"/>
  <c r="H85" i="2" s="1"/>
  <c r="H73" i="2" a="1"/>
  <c r="H73" i="2" s="1"/>
  <c r="H67" i="2" a="1"/>
  <c r="H67" i="2" s="1"/>
  <c r="H61" i="2" a="1"/>
  <c r="H61" i="2" s="1"/>
  <c r="H49" i="2" a="1"/>
  <c r="H49" i="2" s="1"/>
  <c r="H37" i="2" a="1"/>
  <c r="H37" i="2" s="1"/>
  <c r="H7" i="2" a="1"/>
  <c r="H7" i="2" s="1"/>
  <c r="H330" i="2" a="1"/>
  <c r="H330" i="2" s="1"/>
  <c r="H324" i="2" a="1"/>
  <c r="H324" i="2" s="1"/>
  <c r="H318" i="2" a="1"/>
  <c r="H318" i="2" s="1"/>
  <c r="H312" i="2" a="1"/>
  <c r="H312" i="2" s="1"/>
  <c r="H306" i="2" a="1"/>
  <c r="H306" i="2" s="1"/>
  <c r="H300" i="2" a="1"/>
  <c r="H300" i="2" s="1"/>
  <c r="H294" i="2" a="1"/>
  <c r="H294" i="2" s="1"/>
  <c r="H282" i="2" a="1"/>
  <c r="H282" i="2" s="1"/>
  <c r="H258" i="2" a="1"/>
  <c r="H258" i="2" s="1"/>
  <c r="H228" i="2" a="1"/>
  <c r="H228" i="2" s="1"/>
  <c r="H210" i="2" a="1"/>
  <c r="H210" i="2" s="1"/>
  <c r="H204" i="2" a="1"/>
  <c r="H204" i="2" s="1"/>
  <c r="H198" i="2" a="1"/>
  <c r="H198" i="2" s="1"/>
  <c r="H156" i="2" a="1"/>
  <c r="H156" i="2" s="1"/>
  <c r="H138" i="2" a="1"/>
  <c r="H138" i="2" s="1"/>
  <c r="H90" i="2" a="1"/>
  <c r="H90" i="2" s="1"/>
  <c r="H54" i="2" a="1"/>
  <c r="H54" i="2" s="1"/>
  <c r="H42" i="2" a="1"/>
  <c r="H42" i="2" s="1"/>
  <c r="H24" i="2" a="1"/>
  <c r="H24" i="2" s="1"/>
  <c r="H335" i="2" a="1"/>
  <c r="H335" i="2" s="1"/>
  <c r="H329" i="2" a="1"/>
  <c r="H329" i="2" s="1"/>
  <c r="H311" i="2" a="1"/>
  <c r="H311" i="2" s="1"/>
  <c r="H299" i="2" a="1"/>
  <c r="H299" i="2" s="1"/>
  <c r="H281" i="2" a="1"/>
  <c r="H281" i="2" s="1"/>
  <c r="H251" i="2" a="1"/>
  <c r="H251" i="2" s="1"/>
  <c r="H239" i="2" a="1"/>
  <c r="H239" i="2" s="1"/>
  <c r="H233" i="2" a="1"/>
  <c r="H233" i="2" s="1"/>
  <c r="H227" i="2" a="1"/>
  <c r="H227" i="2" s="1"/>
  <c r="H221" i="2" a="1"/>
  <c r="H221" i="2" s="1"/>
  <c r="H209" i="2" a="1"/>
  <c r="H209" i="2" s="1"/>
  <c r="H203" i="2" a="1"/>
  <c r="H203" i="2" s="1"/>
  <c r="H197" i="2" a="1"/>
  <c r="H197" i="2" s="1"/>
  <c r="H191" i="2" a="1"/>
  <c r="H191" i="2" s="1"/>
  <c r="H185" i="2" a="1"/>
  <c r="H185" i="2" s="1"/>
  <c r="H179" i="2" a="1"/>
  <c r="H179" i="2" s="1"/>
  <c r="H173" i="2" a="1"/>
  <c r="H173" i="2" s="1"/>
  <c r="H155" i="2" a="1"/>
  <c r="H155" i="2" s="1"/>
  <c r="H149" i="2" a="1"/>
  <c r="H149" i="2" s="1"/>
  <c r="H137" i="2" a="1"/>
  <c r="H137" i="2" s="1"/>
  <c r="H113" i="2" a="1"/>
  <c r="H113" i="2" s="1"/>
  <c r="H107" i="2" a="1"/>
  <c r="H107" i="2" s="1"/>
  <c r="H89" i="2" a="1"/>
  <c r="H89" i="2" s="1"/>
  <c r="H59" i="2" a="1"/>
  <c r="H59" i="2" s="1"/>
  <c r="H35" i="2" a="1"/>
  <c r="H35" i="2" s="1"/>
  <c r="H17" i="2" a="1"/>
  <c r="H17" i="2" s="1"/>
  <c r="H328" i="2" a="1"/>
  <c r="H328" i="2" s="1"/>
  <c r="H322" i="2" a="1"/>
  <c r="H322" i="2" s="1"/>
  <c r="H316" i="2" a="1"/>
  <c r="H316" i="2" s="1"/>
  <c r="H298" i="2" a="1"/>
  <c r="H298" i="2" s="1"/>
  <c r="H268" i="2" a="1"/>
  <c r="H268" i="2" s="1"/>
  <c r="H262" i="2" a="1"/>
  <c r="H262" i="2" s="1"/>
  <c r="H226" i="2" a="1"/>
  <c r="H226" i="2" s="1"/>
  <c r="H220" i="2" a="1"/>
  <c r="H220" i="2" s="1"/>
  <c r="H208" i="2" a="1"/>
  <c r="H208" i="2" s="1"/>
  <c r="H190" i="2" a="1"/>
  <c r="H190" i="2" s="1"/>
  <c r="H178" i="2" a="1"/>
  <c r="H178" i="2" s="1"/>
  <c r="H172" i="2" a="1"/>
  <c r="H172" i="2" s="1"/>
  <c r="H166" i="2" a="1"/>
  <c r="H166" i="2" s="1"/>
  <c r="H124" i="2" a="1"/>
  <c r="H124" i="2" s="1"/>
  <c r="H106" i="2" a="1"/>
  <c r="H106" i="2" s="1"/>
  <c r="H100" i="2" a="1"/>
  <c r="H100" i="2" s="1"/>
  <c r="H76" i="2" a="1"/>
  <c r="H76" i="2" s="1"/>
  <c r="H58" i="2" a="1"/>
  <c r="H58" i="2" s="1"/>
  <c r="H46" i="2" a="1"/>
  <c r="H46" i="2" s="1"/>
  <c r="H4" i="2" a="1"/>
  <c r="H4" i="2" s="1"/>
  <c r="H333" i="2" a="1"/>
  <c r="H333" i="2" s="1"/>
  <c r="H327" i="2" a="1"/>
  <c r="H327" i="2" s="1"/>
  <c r="H321" i="2" a="1"/>
  <c r="H321" i="2" s="1"/>
  <c r="H297" i="2" a="1"/>
  <c r="H297" i="2" s="1"/>
  <c r="H291" i="2" a="1"/>
  <c r="H291" i="2" s="1"/>
  <c r="H279" i="2" a="1"/>
  <c r="H279" i="2" s="1"/>
  <c r="H249" i="2" a="1"/>
  <c r="H249" i="2" s="1"/>
  <c r="H231" i="2" a="1"/>
  <c r="H231" i="2" s="1"/>
  <c r="H225" i="2" a="1"/>
  <c r="H225" i="2" s="1"/>
  <c r="H219" i="2" a="1"/>
  <c r="H219" i="2" s="1"/>
  <c r="H213" i="2" a="1"/>
  <c r="H213" i="2" s="1"/>
  <c r="H201" i="2" a="1"/>
  <c r="H201" i="2" s="1"/>
  <c r="H195" i="2" a="1"/>
  <c r="H195" i="2" s="1"/>
  <c r="H189" i="2" a="1"/>
  <c r="H189" i="2" s="1"/>
  <c r="H171" i="2" a="1"/>
  <c r="H171" i="2" s="1"/>
  <c r="H147" i="2" a="1"/>
  <c r="H147" i="2" s="1"/>
  <c r="H135" i="2" a="1"/>
  <c r="H135" i="2" s="1"/>
  <c r="H105" i="2" a="1"/>
  <c r="H105" i="2" s="1"/>
  <c r="H99" i="2" a="1"/>
  <c r="H99" i="2" s="1"/>
  <c r="H87" i="2" a="1"/>
  <c r="H87" i="2" s="1"/>
  <c r="H81" i="2" a="1"/>
  <c r="H81" i="2" s="1"/>
  <c r="H75" i="2" a="1"/>
  <c r="H75" i="2" s="1"/>
  <c r="H57" i="2" a="1"/>
  <c r="H57" i="2" s="1"/>
  <c r="H51" i="2" a="1"/>
  <c r="H51" i="2" s="1"/>
  <c r="H21" i="2" a="1"/>
  <c r="H21" i="2" s="1"/>
  <c r="H15" i="2" a="1"/>
  <c r="H15" i="2" s="1"/>
  <c r="H9" i="2" a="1"/>
  <c r="H9" i="2" s="1"/>
  <c r="H350" i="2" a="1"/>
  <c r="H350" i="2" s="1"/>
  <c r="H332" i="2" a="1"/>
  <c r="H332" i="2" s="1"/>
  <c r="H326" i="2" a="1"/>
  <c r="H326" i="2" s="1"/>
  <c r="H320" i="2" a="1"/>
  <c r="H320" i="2" s="1"/>
  <c r="H302" i="2" a="1"/>
  <c r="H302" i="2" s="1"/>
  <c r="H290" i="2" a="1"/>
  <c r="H290" i="2" s="1"/>
  <c r="H260" i="2" a="1"/>
  <c r="H260" i="2" s="1"/>
  <c r="H242" i="2" a="1"/>
  <c r="H242" i="2" s="1"/>
  <c r="H218" i="2" a="1"/>
  <c r="H218" i="2" s="1"/>
  <c r="H212" i="2" a="1"/>
  <c r="H212" i="2" s="1"/>
  <c r="H206" i="2" a="1"/>
  <c r="H206" i="2" s="1"/>
  <c r="H194" i="2" a="1"/>
  <c r="H194" i="2" s="1"/>
  <c r="H188" i="2" a="1"/>
  <c r="H188" i="2" s="1"/>
  <c r="H170" i="2" a="1"/>
  <c r="H170" i="2" s="1"/>
  <c r="H146" i="2" a="1"/>
  <c r="H146" i="2" s="1"/>
  <c r="H128" i="2" a="1"/>
  <c r="H128" i="2" s="1"/>
  <c r="H116" i="2" a="1"/>
  <c r="H116" i="2" s="1"/>
  <c r="H110" i="2" a="1"/>
  <c r="H110" i="2" s="1"/>
  <c r="H98" i="2" a="1"/>
  <c r="H98" i="2" s="1"/>
  <c r="H92" i="2" a="1"/>
  <c r="H92" i="2" s="1"/>
  <c r="H86" i="2" a="1"/>
  <c r="H86" i="2" s="1"/>
  <c r="H56" i="2" a="1"/>
  <c r="H56" i="2" s="1"/>
  <c r="H8" i="2" a="1"/>
  <c r="H8" i="2" s="1"/>
  <c r="S1029" i="10"/>
  <c r="S981" i="10"/>
  <c r="S933" i="10"/>
  <c r="S885" i="10"/>
  <c r="S837" i="10"/>
  <c r="S789" i="10"/>
  <c r="S765" i="10"/>
  <c r="S741" i="10"/>
  <c r="S693" i="10"/>
  <c r="S669" i="10"/>
  <c r="S645" i="10"/>
  <c r="S621" i="10"/>
  <c r="S597" i="10"/>
  <c r="S1005" i="10"/>
  <c r="S957" i="10"/>
  <c r="S909" i="10"/>
  <c r="S861" i="10"/>
  <c r="S813" i="10"/>
  <c r="S717" i="10"/>
  <c r="S470" i="10"/>
  <c r="S614" i="10"/>
  <c r="S590" i="10"/>
  <c r="S1178" i="10"/>
  <c r="S1166" i="10"/>
  <c r="S1142" i="10"/>
  <c r="S1118" i="10"/>
  <c r="S1070" i="10"/>
  <c r="S1046" i="10"/>
  <c r="S1022" i="10"/>
  <c r="S998" i="10"/>
  <c r="S974" i="10"/>
  <c r="S950" i="10"/>
  <c r="S926" i="10"/>
  <c r="S902" i="10"/>
  <c r="S878" i="10"/>
  <c r="S854" i="10"/>
  <c r="S830" i="10"/>
  <c r="S806" i="10"/>
  <c r="S782" i="10"/>
  <c r="S758" i="10"/>
  <c r="S734" i="10"/>
  <c r="S710" i="10"/>
  <c r="S686" i="10"/>
  <c r="S662" i="10"/>
  <c r="S638" i="10"/>
  <c r="S1197" i="10"/>
  <c r="S1173" i="10"/>
  <c r="S1149" i="10"/>
  <c r="S1125" i="10"/>
  <c r="S1101" i="10"/>
  <c r="S1077" i="10"/>
  <c r="S1053" i="10"/>
  <c r="S1190" i="10"/>
  <c r="S1172" i="10"/>
  <c r="S1148" i="10"/>
  <c r="S1124" i="10"/>
  <c r="S1100" i="10"/>
  <c r="S1028" i="10"/>
  <c r="S1004" i="10"/>
  <c r="S980" i="10"/>
  <c r="S956" i="10"/>
  <c r="S932" i="10"/>
  <c r="S908" i="10"/>
  <c r="S884" i="10"/>
  <c r="S860" i="10"/>
  <c r="S836" i="10"/>
  <c r="S812" i="10"/>
  <c r="S788" i="10"/>
  <c r="S764" i="10"/>
  <c r="S740" i="10"/>
  <c r="S716" i="10"/>
  <c r="S692" i="10"/>
  <c r="S548" i="10"/>
  <c r="S534" i="10"/>
  <c r="S510" i="10"/>
  <c r="S342" i="10"/>
  <c r="S318" i="10"/>
  <c r="S1150" i="10"/>
  <c r="S1102" i="10"/>
  <c r="S1078" i="10"/>
  <c r="S1054" i="10"/>
  <c r="S1030" i="10"/>
  <c r="S1006" i="10"/>
  <c r="S982" i="10"/>
  <c r="S958" i="10"/>
  <c r="S934" i="10"/>
  <c r="S910" i="10"/>
  <c r="S886" i="10"/>
  <c r="S862" i="10"/>
  <c r="S838" i="10"/>
  <c r="S814" i="10"/>
  <c r="S790" i="10"/>
  <c r="S766" i="10"/>
  <c r="S742" i="10"/>
  <c r="S718" i="10"/>
  <c r="S694" i="10"/>
  <c r="S670" i="10"/>
  <c r="S646" i="10"/>
  <c r="S622" i="10"/>
  <c r="S598" i="10"/>
  <c r="S406" i="10"/>
  <c r="S382" i="10"/>
  <c r="S1062" i="10"/>
  <c r="S1038" i="10"/>
  <c r="S1014" i="10"/>
  <c r="S990" i="10"/>
  <c r="S966" i="10"/>
  <c r="S942" i="10"/>
  <c r="S918" i="10"/>
  <c r="S894" i="10"/>
  <c r="S870" i="10"/>
  <c r="S846" i="10"/>
  <c r="S822" i="10"/>
  <c r="S798" i="10"/>
  <c r="S774" i="10"/>
  <c r="S750" i="10"/>
  <c r="S726" i="10"/>
  <c r="S702" i="10"/>
  <c r="S678" i="10"/>
  <c r="S654" i="10"/>
  <c r="S630" i="10"/>
  <c r="S606" i="10"/>
  <c r="S558" i="10"/>
  <c r="S1061" i="10"/>
  <c r="S1037" i="10"/>
  <c r="S1013" i="10"/>
  <c r="S989" i="10"/>
  <c r="S965" i="10"/>
  <c r="S941" i="10"/>
  <c r="S917" i="10"/>
  <c r="S893" i="10"/>
  <c r="S869" i="10"/>
  <c r="S845" i="10"/>
  <c r="S821" i="10"/>
  <c r="S797" i="10"/>
  <c r="S773" i="10"/>
  <c r="S749" i="10"/>
  <c r="S725" i="10"/>
  <c r="S701" i="10"/>
  <c r="S677" i="10"/>
  <c r="S653" i="10"/>
  <c r="S629" i="10"/>
  <c r="S605" i="10"/>
  <c r="S581" i="10"/>
  <c r="S521" i="10"/>
  <c r="S497" i="10"/>
  <c r="S1180" i="10"/>
  <c r="S1156" i="10"/>
  <c r="S1132" i="10"/>
  <c r="S1108" i="10"/>
  <c r="S1084" i="10"/>
  <c r="S1060" i="10"/>
  <c r="S1036" i="10"/>
  <c r="S1012" i="10"/>
  <c r="S988" i="10"/>
  <c r="S964" i="10"/>
  <c r="S940" i="10"/>
  <c r="S916" i="10"/>
  <c r="S892" i="10"/>
  <c r="S868" i="10"/>
  <c r="S844" i="10"/>
  <c r="S820" i="10"/>
  <c r="S796" i="10"/>
  <c r="S772" i="10"/>
  <c r="S748" i="10"/>
  <c r="S724" i="10"/>
  <c r="S700" i="10"/>
  <c r="S580" i="10"/>
  <c r="S508" i="10"/>
  <c r="S484" i="10"/>
  <c r="S316" i="10"/>
  <c r="S292" i="10"/>
  <c r="S1167" i="10"/>
  <c r="S1143" i="10"/>
  <c r="S1095" i="10"/>
  <c r="S1071" i="10"/>
  <c r="S1047" i="10"/>
  <c r="S1023" i="10"/>
  <c r="S852" i="10"/>
  <c r="S828" i="10"/>
  <c r="S804" i="10"/>
  <c r="S780" i="10"/>
  <c r="S756" i="10"/>
  <c r="S732" i="10"/>
  <c r="S708" i="10"/>
  <c r="S444" i="10"/>
  <c r="S420" i="10"/>
  <c r="S252" i="10"/>
  <c r="S1199" i="10"/>
  <c r="S1175" i="10"/>
  <c r="S1151" i="10"/>
  <c r="S1127" i="10"/>
  <c r="S1103" i="10"/>
  <c r="S1079" i="10"/>
  <c r="S1055" i="10"/>
  <c r="S1031" i="10"/>
  <c r="V1499" i="10"/>
  <c r="V1487" i="10"/>
  <c r="V1475" i="10"/>
  <c r="V1463" i="10"/>
  <c r="V1451" i="10"/>
  <c r="V1439" i="10"/>
  <c r="V1472" i="10"/>
  <c r="V1328" i="10"/>
  <c r="V1184" i="10"/>
  <c r="S1181" i="10"/>
  <c r="S1157" i="10"/>
  <c r="S1133" i="10"/>
  <c r="S1109" i="10"/>
  <c r="S1085" i="10"/>
  <c r="V1495" i="10"/>
  <c r="V1483" i="10"/>
  <c r="V1471" i="10"/>
  <c r="V1459" i="10"/>
  <c r="V1447" i="10"/>
  <c r="V1435" i="10"/>
  <c r="V1423" i="10"/>
  <c r="V1411" i="10"/>
  <c r="V1399" i="10"/>
  <c r="V1387" i="10"/>
  <c r="V1375" i="10"/>
  <c r="V1363" i="10"/>
  <c r="V1351" i="10"/>
  <c r="V1339" i="10"/>
  <c r="V1327" i="10"/>
  <c r="V1315" i="10"/>
  <c r="V1303" i="10"/>
  <c r="V1291" i="10"/>
  <c r="V1279" i="10"/>
  <c r="V1267" i="10"/>
  <c r="V1255" i="10"/>
  <c r="V1243" i="10"/>
  <c r="V1231" i="10"/>
  <c r="V1219" i="10"/>
  <c r="V1207" i="10"/>
  <c r="V1195" i="10"/>
  <c r="V1183" i="10"/>
  <c r="V1492" i="10"/>
  <c r="V1480" i="10"/>
  <c r="V1468" i="10"/>
  <c r="V1456" i="10"/>
  <c r="V1444" i="10"/>
  <c r="V1432" i="10"/>
  <c r="V1420" i="10"/>
  <c r="V1408" i="10"/>
  <c r="V1396" i="10"/>
  <c r="V1384" i="10"/>
  <c r="V1372" i="10"/>
  <c r="V1360" i="10"/>
  <c r="V1348" i="10"/>
  <c r="V1336" i="10"/>
  <c r="V1324" i="10"/>
  <c r="V1312" i="10"/>
  <c r="V1300" i="10"/>
  <c r="V1288" i="10"/>
  <c r="V1276" i="10"/>
  <c r="V1264" i="10"/>
  <c r="V1252" i="10"/>
  <c r="V1240" i="10"/>
  <c r="V1228" i="10"/>
  <c r="V1216" i="10"/>
  <c r="V1204" i="10"/>
  <c r="V1192" i="10"/>
  <c r="V1490" i="10"/>
  <c r="V1478" i="10"/>
  <c r="V1466" i="10"/>
  <c r="V1454" i="10"/>
  <c r="V1442" i="10"/>
  <c r="V1430" i="10"/>
  <c r="V1418" i="10"/>
  <c r="V1406" i="10"/>
  <c r="V1394" i="10"/>
  <c r="V1382" i="10"/>
  <c r="V1370" i="10"/>
  <c r="V1358" i="10"/>
  <c r="V1346" i="10"/>
  <c r="V1334" i="10"/>
  <c r="V1322" i="10"/>
  <c r="V1310" i="10"/>
  <c r="V1298" i="10"/>
  <c r="V1286" i="10"/>
  <c r="V1274" i="10"/>
  <c r="V1262" i="10"/>
  <c r="V1250" i="10"/>
  <c r="V1238" i="10"/>
  <c r="V1226" i="10"/>
  <c r="V1214" i="10"/>
  <c r="V1202" i="10"/>
  <c r="V1190" i="10"/>
  <c r="V1497" i="10"/>
  <c r="V1485" i="10"/>
  <c r="V1473" i="10"/>
  <c r="V1461" i="10"/>
  <c r="V1449" i="10"/>
  <c r="V1437" i="10"/>
  <c r="V1425" i="10"/>
  <c r="V1413" i="10"/>
  <c r="V1401" i="10"/>
  <c r="V1389" i="10"/>
  <c r="V1496" i="10"/>
  <c r="V1484" i="10"/>
  <c r="V1460" i="10"/>
  <c r="V1448" i="10"/>
  <c r="V1436" i="10"/>
  <c r="V1424" i="10"/>
  <c r="V1412" i="10"/>
  <c r="V1400" i="10"/>
  <c r="V1388" i="10"/>
  <c r="V1376" i="10"/>
  <c r="V1364" i="10"/>
  <c r="V1352" i="10"/>
  <c r="V1340" i="10"/>
  <c r="V1316" i="10"/>
  <c r="V1304" i="10"/>
  <c r="V1292" i="10"/>
  <c r="V1280" i="10"/>
  <c r="V1268" i="10"/>
  <c r="V1256" i="10"/>
  <c r="V1244" i="10"/>
  <c r="V1232" i="10"/>
  <c r="V1220" i="10"/>
  <c r="V1208" i="10"/>
  <c r="V1196" i="10"/>
  <c r="V1172" i="10"/>
  <c r="V1160" i="10"/>
  <c r="V1148" i="10"/>
  <c r="V1136" i="10"/>
  <c r="V1124" i="10"/>
  <c r="V1112" i="10"/>
  <c r="V1100" i="10"/>
  <c r="V1088" i="10"/>
  <c r="V1076" i="10"/>
  <c r="V1064" i="10"/>
  <c r="V1052" i="10"/>
  <c r="V1028" i="10"/>
  <c r="V1494" i="10"/>
  <c r="V1482" i="10"/>
  <c r="V1470" i="10"/>
  <c r="V1458" i="10"/>
  <c r="V1446" i="10"/>
  <c r="V1434" i="10"/>
  <c r="V1422" i="10"/>
  <c r="V1410" i="10"/>
  <c r="V1398" i="10"/>
  <c r="V1386" i="10"/>
  <c r="V1374" i="10"/>
  <c r="V1362" i="10"/>
  <c r="V1350" i="10"/>
  <c r="V1338" i="10"/>
  <c r="V1326" i="10"/>
  <c r="V1314" i="10"/>
  <c r="V1302" i="10"/>
  <c r="V1290" i="10"/>
  <c r="V1278" i="10"/>
  <c r="V1266" i="10"/>
  <c r="V1254" i="10"/>
  <c r="V1242" i="10"/>
  <c r="V1230" i="10"/>
  <c r="V1218" i="10"/>
  <c r="V1206" i="10"/>
  <c r="V1194" i="10"/>
  <c r="V1182" i="10"/>
  <c r="V1170" i="10"/>
  <c r="V1158" i="10"/>
  <c r="V1146" i="10"/>
  <c r="V1134" i="10"/>
  <c r="V1122" i="10"/>
  <c r="V1110" i="10"/>
  <c r="V1098" i="10"/>
  <c r="V1086" i="10"/>
  <c r="V1074" i="10"/>
  <c r="V1062" i="10"/>
  <c r="V1050" i="10"/>
  <c r="V1038" i="10"/>
  <c r="V1026" i="10"/>
  <c r="V1014" i="10"/>
  <c r="V1002" i="10"/>
  <c r="V990" i="10"/>
  <c r="V978" i="10"/>
  <c r="V966" i="10"/>
  <c r="V954" i="10"/>
  <c r="V942" i="10"/>
  <c r="V930" i="10"/>
  <c r="V918" i="10"/>
  <c r="V906" i="10"/>
  <c r="V894" i="10"/>
  <c r="V882" i="10"/>
  <c r="V870" i="10"/>
  <c r="V858" i="10"/>
  <c r="V846" i="10"/>
  <c r="V834" i="10"/>
  <c r="V822" i="10"/>
  <c r="V810" i="10"/>
  <c r="V798" i="10"/>
  <c r="V786" i="10"/>
  <c r="V1493" i="10"/>
  <c r="V1481" i="10"/>
  <c r="V1469" i="10"/>
  <c r="V1457" i="10"/>
  <c r="V1445" i="10"/>
  <c r="V1433" i="10"/>
  <c r="V1421" i="10"/>
  <c r="V1409" i="10"/>
  <c r="V1397" i="10"/>
  <c r="V1385" i="10"/>
  <c r="V1373" i="10"/>
  <c r="V1361" i="10"/>
  <c r="V1349" i="10"/>
  <c r="V1337" i="10"/>
  <c r="V1325" i="10"/>
  <c r="V1313" i="10"/>
  <c r="V1301" i="10"/>
  <c r="V1289" i="10"/>
  <c r="V1277" i="10"/>
  <c r="V1265" i="10"/>
  <c r="V1253" i="10"/>
  <c r="V1241" i="10"/>
  <c r="V1229" i="10"/>
  <c r="V1217" i="10"/>
  <c r="V1205" i="10"/>
  <c r="V1193" i="10"/>
  <c r="V1181" i="10"/>
  <c r="V1180" i="10"/>
  <c r="V1000" i="10"/>
  <c r="V844" i="10"/>
  <c r="V700" i="10"/>
  <c r="V556" i="10"/>
  <c r="V1491" i="10"/>
  <c r="V1479" i="10"/>
  <c r="V1467" i="10"/>
  <c r="V1455" i="10"/>
  <c r="V1443" i="10"/>
  <c r="V1431" i="10"/>
  <c r="V1419" i="10"/>
  <c r="V1407" i="10"/>
  <c r="V1395" i="10"/>
  <c r="V1383" i="10"/>
  <c r="V1371" i="10"/>
  <c r="V1359" i="10"/>
  <c r="V1347" i="10"/>
  <c r="V1335" i="10"/>
  <c r="V1323" i="10"/>
  <c r="V1311" i="10"/>
  <c r="V1299" i="10"/>
  <c r="V1287" i="10"/>
  <c r="V1275" i="10"/>
  <c r="V1263" i="10"/>
  <c r="V1251" i="10"/>
  <c r="V1239" i="10"/>
  <c r="V1227" i="10"/>
  <c r="V1215" i="10"/>
  <c r="V1203" i="10"/>
  <c r="V1191" i="10"/>
  <c r="V1179" i="10"/>
  <c r="V963" i="10"/>
  <c r="V1178" i="10"/>
  <c r="V1489" i="10"/>
  <c r="V1477" i="10"/>
  <c r="V1465" i="10"/>
  <c r="V1453" i="10"/>
  <c r="V1441" i="10"/>
  <c r="V1429" i="10"/>
  <c r="V1417" i="10"/>
  <c r="V1405" i="10"/>
  <c r="V1393" i="10"/>
  <c r="V1381" i="10"/>
  <c r="V1369" i="10"/>
  <c r="V1357" i="10"/>
  <c r="V1345" i="10"/>
  <c r="V1333" i="10"/>
  <c r="V1321" i="10"/>
  <c r="V1309" i="10"/>
  <c r="V1297" i="10"/>
  <c r="V1285" i="10"/>
  <c r="V1273" i="10"/>
  <c r="V1261" i="10"/>
  <c r="V1249" i="10"/>
  <c r="V1237" i="10"/>
  <c r="V1225" i="10"/>
  <c r="V1213" i="10"/>
  <c r="V1201" i="10"/>
  <c r="V1189" i="10"/>
  <c r="V1177" i="10"/>
  <c r="V1500" i="10"/>
  <c r="V1488" i="10"/>
  <c r="V1476" i="10"/>
  <c r="V1464" i="10"/>
  <c r="V1452" i="10"/>
  <c r="V1440" i="10"/>
  <c r="V1428" i="10"/>
  <c r="V1416" i="10"/>
  <c r="V1404" i="10"/>
  <c r="V1392" i="10"/>
  <c r="V1380" i="10"/>
  <c r="V1368" i="10"/>
  <c r="V1356" i="10"/>
  <c r="V1344" i="10"/>
  <c r="V1332" i="10"/>
  <c r="V1320" i="10"/>
  <c r="V1308" i="10"/>
  <c r="V1296" i="10"/>
  <c r="V1284" i="10"/>
  <c r="V1272" i="10"/>
  <c r="V1260" i="10"/>
  <c r="V1427" i="10"/>
  <c r="V1415" i="10"/>
  <c r="V1403" i="10"/>
  <c r="V1391" i="10"/>
  <c r="V1379" i="10"/>
  <c r="V1367" i="10"/>
  <c r="V1355" i="10"/>
  <c r="V1343" i="10"/>
  <c r="V1331" i="10"/>
  <c r="V1319" i="10"/>
  <c r="V1307" i="10"/>
  <c r="V1295" i="10"/>
  <c r="V1283" i="10"/>
  <c r="V1271" i="10"/>
  <c r="V1259" i="10"/>
  <c r="V1247" i="10"/>
  <c r="V1235" i="10"/>
  <c r="V1223" i="10"/>
  <c r="V1211" i="10"/>
  <c r="V1199" i="10"/>
  <c r="V1187" i="10"/>
  <c r="V1175" i="10"/>
  <c r="V1163" i="10"/>
  <c r="V1151" i="10"/>
  <c r="V1139" i="10"/>
  <c r="V1127" i="10"/>
  <c r="V1115" i="10"/>
  <c r="V1103" i="10"/>
  <c r="V1091" i="10"/>
  <c r="V1079" i="10"/>
  <c r="V1067" i="10"/>
  <c r="V1055" i="10"/>
  <c r="V1043" i="10"/>
  <c r="V1031" i="10"/>
  <c r="V1019" i="10"/>
  <c r="V1007" i="10"/>
  <c r="V995" i="10"/>
  <c r="V983" i="10"/>
  <c r="V971" i="10"/>
  <c r="V959" i="10"/>
  <c r="V947" i="10"/>
  <c r="V935" i="10"/>
  <c r="V923" i="10"/>
  <c r="V911" i="10"/>
  <c r="V899" i="10"/>
  <c r="V887" i="10"/>
  <c r="V875" i="10"/>
  <c r="V863" i="10"/>
  <c r="V851" i="10"/>
  <c r="V839" i="10"/>
  <c r="V827" i="10"/>
  <c r="V815" i="10"/>
  <c r="V803" i="10"/>
  <c r="V791" i="10"/>
  <c r="V779" i="10"/>
  <c r="V767" i="10"/>
  <c r="V755" i="10"/>
  <c r="V743" i="10"/>
  <c r="V731" i="10"/>
  <c r="V719" i="10"/>
  <c r="V707" i="10"/>
  <c r="V695" i="10"/>
  <c r="V683" i="10"/>
  <c r="V671" i="10"/>
  <c r="V659" i="10"/>
  <c r="V647" i="10"/>
  <c r="V635" i="10"/>
  <c r="V623" i="10"/>
  <c r="V611" i="10"/>
  <c r="V599" i="10"/>
  <c r="V587" i="10"/>
  <c r="V575" i="10"/>
  <c r="V563" i="10"/>
  <c r="V551" i="10"/>
  <c r="V539" i="10"/>
  <c r="V527" i="10"/>
  <c r="V515" i="10"/>
  <c r="V503" i="10"/>
  <c r="V491" i="10"/>
  <c r="V479" i="10"/>
  <c r="V467" i="10"/>
  <c r="V455" i="10"/>
  <c r="V443" i="10"/>
  <c r="V431" i="10"/>
  <c r="V1498" i="10"/>
  <c r="V1486" i="10"/>
  <c r="V1474" i="10"/>
  <c r="V1462" i="10"/>
  <c r="V1450" i="10"/>
  <c r="V1438" i="10"/>
  <c r="V1426" i="10"/>
  <c r="V1414" i="10"/>
  <c r="V1402" i="10"/>
  <c r="V1165" i="10"/>
  <c r="V1153" i="10"/>
  <c r="V1141" i="10"/>
  <c r="V1129" i="10"/>
  <c r="V1117" i="10"/>
  <c r="V1105" i="10"/>
  <c r="V1093" i="10"/>
  <c r="V1081" i="10"/>
  <c r="V1069" i="10"/>
  <c r="V1057" i="10"/>
  <c r="V1045" i="10"/>
  <c r="V1033" i="10"/>
  <c r="V1021" i="10"/>
  <c r="V1009" i="10"/>
  <c r="V997" i="10"/>
  <c r="V985" i="10"/>
  <c r="V973" i="10"/>
  <c r="V961" i="10"/>
  <c r="V949" i="10"/>
  <c r="V937" i="10"/>
  <c r="V925" i="10"/>
  <c r="V913" i="10"/>
  <c r="V901" i="10"/>
  <c r="V889" i="10"/>
  <c r="V877" i="10"/>
  <c r="V865" i="10"/>
  <c r="V853" i="10"/>
  <c r="V841" i="10"/>
  <c r="V829" i="10"/>
  <c r="V817" i="10"/>
  <c r="V805" i="10"/>
  <c r="V793" i="10"/>
  <c r="V781" i="10"/>
  <c r="V769" i="10"/>
  <c r="V757" i="10"/>
  <c r="V745" i="10"/>
  <c r="V733" i="10"/>
  <c r="V721" i="10"/>
  <c r="V709" i="10"/>
  <c r="V697" i="10"/>
  <c r="V685" i="10"/>
  <c r="V673" i="10"/>
  <c r="V661" i="10"/>
  <c r="V649" i="10"/>
  <c r="V637" i="10"/>
  <c r="V625" i="10"/>
  <c r="V613" i="10"/>
  <c r="V601" i="10"/>
  <c r="V589" i="10"/>
  <c r="V577" i="10"/>
  <c r="V565" i="10"/>
  <c r="V553" i="10"/>
  <c r="V541" i="10"/>
  <c r="V529" i="10"/>
  <c r="V517" i="10"/>
  <c r="V505" i="10"/>
  <c r="V493" i="10"/>
  <c r="V481" i="10"/>
  <c r="V469" i="10"/>
  <c r="V457" i="10"/>
  <c r="V445" i="10"/>
  <c r="V1248" i="10"/>
  <c r="V1236" i="10"/>
  <c r="V1224" i="10"/>
  <c r="V1212" i="10"/>
  <c r="V1200" i="10"/>
  <c r="V1188" i="10"/>
  <c r="V1176" i="10"/>
  <c r="V1164" i="10"/>
  <c r="V1152" i="10"/>
  <c r="V1140" i="10"/>
  <c r="V1128" i="10"/>
  <c r="V1116" i="10"/>
  <c r="V1104" i="10"/>
  <c r="V1092" i="10"/>
  <c r="V1080" i="10"/>
  <c r="V1068" i="10"/>
  <c r="V1056" i="10"/>
  <c r="V1044" i="10"/>
  <c r="V1032" i="10"/>
  <c r="V1020" i="10"/>
  <c r="V1008" i="10"/>
  <c r="V996" i="10"/>
  <c r="V984" i="10"/>
  <c r="V972" i="10"/>
  <c r="V960" i="10"/>
  <c r="V948" i="10"/>
  <c r="V936" i="10"/>
  <c r="V924" i="10"/>
  <c r="V912" i="10"/>
  <c r="V900" i="10"/>
  <c r="V888" i="10"/>
  <c r="V876" i="10"/>
  <c r="V864" i="10"/>
  <c r="V852" i="10"/>
  <c r="V840" i="10"/>
  <c r="V828" i="10"/>
  <c r="V816" i="10"/>
  <c r="V804" i="10"/>
  <c r="V792" i="10"/>
  <c r="V780" i="10"/>
  <c r="V768" i="10"/>
  <c r="V756" i="10"/>
  <c r="V744" i="10"/>
  <c r="V732" i="10"/>
  <c r="V720" i="10"/>
  <c r="V708" i="10"/>
  <c r="V696" i="10"/>
  <c r="V684" i="10"/>
  <c r="V672" i="10"/>
  <c r="V660" i="10"/>
  <c r="V648" i="10"/>
  <c r="V636" i="10"/>
  <c r="V624" i="10"/>
  <c r="V612" i="10"/>
  <c r="V600" i="10"/>
  <c r="V588" i="10"/>
  <c r="V576" i="10"/>
  <c r="V564" i="10"/>
  <c r="V552" i="10"/>
  <c r="V540" i="10"/>
  <c r="V528" i="10"/>
  <c r="V516" i="10"/>
  <c r="V504" i="10"/>
  <c r="V492" i="10"/>
  <c r="V480" i="10"/>
  <c r="V468" i="10"/>
  <c r="V456" i="10"/>
  <c r="V444" i="10"/>
  <c r="V432" i="10"/>
  <c r="V1390" i="10"/>
  <c r="V1378" i="10"/>
  <c r="V1366" i="10"/>
  <c r="V1354" i="10"/>
  <c r="V1342" i="10"/>
  <c r="V1330" i="10"/>
  <c r="V1318" i="10"/>
  <c r="V1306" i="10"/>
  <c r="V1294" i="10"/>
  <c r="V1282" i="10"/>
  <c r="V1270" i="10"/>
  <c r="V1258" i="10"/>
  <c r="V1246" i="10"/>
  <c r="V1234" i="10"/>
  <c r="V1222" i="10"/>
  <c r="V1210" i="10"/>
  <c r="V1198" i="10"/>
  <c r="V1186" i="10"/>
  <c r="V1174" i="10"/>
  <c r="V1162" i="10"/>
  <c r="V1150" i="10"/>
  <c r="V1138" i="10"/>
  <c r="V1126" i="10"/>
  <c r="V1114" i="10"/>
  <c r="V1102" i="10"/>
  <c r="V1090" i="10"/>
  <c r="V1078" i="10"/>
  <c r="V1066" i="10"/>
  <c r="V1054" i="10"/>
  <c r="V1042" i="10"/>
  <c r="V1030" i="10"/>
  <c r="V1018" i="10"/>
  <c r="V1006" i="10"/>
  <c r="V994" i="10"/>
  <c r="V982" i="10"/>
  <c r="V970" i="10"/>
  <c r="V958" i="10"/>
  <c r="V946" i="10"/>
  <c r="V934" i="10"/>
  <c r="V922" i="10"/>
  <c r="V910" i="10"/>
  <c r="V898" i="10"/>
  <c r="V886" i="10"/>
  <c r="V874" i="10"/>
  <c r="V862" i="10"/>
  <c r="V850" i="10"/>
  <c r="V838" i="10"/>
  <c r="V826" i="10"/>
  <c r="V814" i="10"/>
  <c r="V802" i="10"/>
  <c r="V790" i="10"/>
  <c r="V778" i="10"/>
  <c r="V766" i="10"/>
  <c r="V754" i="10"/>
  <c r="V742" i="10"/>
  <c r="V730" i="10"/>
  <c r="V718" i="10"/>
  <c r="V706" i="10"/>
  <c r="V694" i="10"/>
  <c r="V682" i="10"/>
  <c r="V670" i="10"/>
  <c r="V658" i="10"/>
  <c r="V646" i="10"/>
  <c r="V634" i="10"/>
  <c r="V622" i="10"/>
  <c r="V610" i="10"/>
  <c r="V598" i="10"/>
  <c r="V586" i="10"/>
  <c r="V574" i="10"/>
  <c r="V562" i="10"/>
  <c r="V550" i="10"/>
  <c r="V538" i="10"/>
  <c r="V526" i="10"/>
  <c r="V514" i="10"/>
  <c r="V502" i="10"/>
  <c r="V490" i="10"/>
  <c r="V478" i="10"/>
  <c r="V466" i="10"/>
  <c r="V454" i="10"/>
  <c r="V442" i="10"/>
  <c r="V430" i="10"/>
  <c r="V1377" i="10"/>
  <c r="V1365" i="10"/>
  <c r="V1353" i="10"/>
  <c r="V1341" i="10"/>
  <c r="V1329" i="10"/>
  <c r="V1317" i="10"/>
  <c r="V1305" i="10"/>
  <c r="V1293" i="10"/>
  <c r="V1281" i="10"/>
  <c r="V1269" i="10"/>
  <c r="V1257" i="10"/>
  <c r="V1245" i="10"/>
  <c r="V1233" i="10"/>
  <c r="V1221" i="10"/>
  <c r="V1209" i="10"/>
  <c r="V1197" i="10"/>
  <c r="V1185" i="10"/>
  <c r="V1173" i="10"/>
  <c r="V1161" i="10"/>
  <c r="V1149" i="10"/>
  <c r="V1137" i="10"/>
  <c r="V1125" i="10"/>
  <c r="V1113" i="10"/>
  <c r="V1101" i="10"/>
  <c r="V1089" i="10"/>
  <c r="V1077" i="10"/>
  <c r="V1065" i="10"/>
  <c r="V1053" i="10"/>
  <c r="V1041" i="10"/>
  <c r="V1029" i="10"/>
  <c r="V1017" i="10"/>
  <c r="V1005" i="10"/>
  <c r="V993" i="10"/>
  <c r="V981" i="10"/>
  <c r="V969" i="10"/>
  <c r="V957" i="10"/>
  <c r="V945" i="10"/>
  <c r="V933" i="10"/>
  <c r="V921" i="10"/>
  <c r="V909" i="10"/>
  <c r="V897" i="10"/>
  <c r="V885" i="10"/>
  <c r="V873" i="10"/>
  <c r="V861" i="10"/>
  <c r="V849" i="10"/>
  <c r="V837" i="10"/>
  <c r="V825" i="10"/>
  <c r="V813" i="10"/>
  <c r="V801" i="10"/>
  <c r="V789" i="10"/>
  <c r="V777" i="10"/>
  <c r="V765" i="10"/>
  <c r="V753" i="10"/>
  <c r="V741" i="10"/>
  <c r="V729" i="10"/>
  <c r="V717" i="10"/>
  <c r="V705" i="10"/>
  <c r="V693" i="10"/>
  <c r="V681" i="10"/>
  <c r="V669" i="10"/>
  <c r="V657" i="10"/>
  <c r="V645" i="10"/>
  <c r="V633" i="10"/>
  <c r="V621" i="10"/>
  <c r="V609" i="10"/>
  <c r="V597" i="10"/>
  <c r="V585" i="10"/>
  <c r="V573" i="10"/>
  <c r="V561" i="10"/>
  <c r="V549" i="10"/>
  <c r="V537" i="10"/>
  <c r="V525" i="10"/>
  <c r="V513" i="10"/>
  <c r="V501" i="10"/>
  <c r="V489" i="10"/>
  <c r="V477" i="10"/>
  <c r="V465" i="10"/>
  <c r="V453" i="10"/>
  <c r="V441" i="10"/>
  <c r="V429" i="10"/>
  <c r="V1016" i="10"/>
  <c r="V1004" i="10"/>
  <c r="V992" i="10"/>
  <c r="V980" i="10"/>
  <c r="V968" i="10"/>
  <c r="V956" i="10"/>
  <c r="V944" i="10"/>
  <c r="V932" i="10"/>
  <c r="V920" i="10"/>
  <c r="V908" i="10"/>
  <c r="V896" i="10"/>
  <c r="V884" i="10"/>
  <c r="V872" i="10"/>
  <c r="V860" i="10"/>
  <c r="V848" i="10"/>
  <c r="V836" i="10"/>
  <c r="V824" i="10"/>
  <c r="V812" i="10"/>
  <c r="V800" i="10"/>
  <c r="V788" i="10"/>
  <c r="V776" i="10"/>
  <c r="V764" i="10"/>
  <c r="V752" i="10"/>
  <c r="V740" i="10"/>
  <c r="V728" i="10"/>
  <c r="V716" i="10"/>
  <c r="V704" i="10"/>
  <c r="V692" i="10"/>
  <c r="V680" i="10"/>
  <c r="V668" i="10"/>
  <c r="V656" i="10"/>
  <c r="V644" i="10"/>
  <c r="V632" i="10"/>
  <c r="V620" i="10"/>
  <c r="V608" i="10"/>
  <c r="V596" i="10"/>
  <c r="V584" i="10"/>
  <c r="V572" i="10"/>
  <c r="V560" i="10"/>
  <c r="V548" i="10"/>
  <c r="V536" i="10"/>
  <c r="V524" i="10"/>
  <c r="V512" i="10"/>
  <c r="V500" i="10"/>
  <c r="V488" i="10"/>
  <c r="V476" i="10"/>
  <c r="V464" i="10"/>
  <c r="V452" i="10"/>
  <c r="V440" i="10"/>
  <c r="V428" i="10"/>
  <c r="V416" i="10"/>
  <c r="V404" i="10"/>
  <c r="V392" i="10"/>
  <c r="V380" i="10"/>
  <c r="V368" i="10"/>
  <c r="V356" i="10"/>
  <c r="V344" i="10"/>
  <c r="V332" i="10"/>
  <c r="V320" i="10"/>
  <c r="V308" i="10"/>
  <c r="V296" i="10"/>
  <c r="V1171" i="10"/>
  <c r="V1159" i="10"/>
  <c r="V1147" i="10"/>
  <c r="V1135" i="10"/>
  <c r="V1123" i="10"/>
  <c r="V1111" i="10"/>
  <c r="V1099" i="10"/>
  <c r="V1087" i="10"/>
  <c r="V1075" i="10"/>
  <c r="V1063" i="10"/>
  <c r="V1051" i="10"/>
  <c r="V1039" i="10"/>
  <c r="V1027" i="10"/>
  <c r="V1015" i="10"/>
  <c r="V1003" i="10"/>
  <c r="V991" i="10"/>
  <c r="V979" i="10"/>
  <c r="V967" i="10"/>
  <c r="V955" i="10"/>
  <c r="V943" i="10"/>
  <c r="V931" i="10"/>
  <c r="V919" i="10"/>
  <c r="V907" i="10"/>
  <c r="V895" i="10"/>
  <c r="V883" i="10"/>
  <c r="V871" i="10"/>
  <c r="V859" i="10"/>
  <c r="V847" i="10"/>
  <c r="V835" i="10"/>
  <c r="V823" i="10"/>
  <c r="V811" i="10"/>
  <c r="V799" i="10"/>
  <c r="V787" i="10"/>
  <c r="V775" i="10"/>
  <c r="V763" i="10"/>
  <c r="V751" i="10"/>
  <c r="V739" i="10"/>
  <c r="V727" i="10"/>
  <c r="V715" i="10"/>
  <c r="V703" i="10"/>
  <c r="V691" i="10"/>
  <c r="V679" i="10"/>
  <c r="V667" i="10"/>
  <c r="V655" i="10"/>
  <c r="V643" i="10"/>
  <c r="V631" i="10"/>
  <c r="V619" i="10"/>
  <c r="V607" i="10"/>
  <c r="V595" i="10"/>
  <c r="V583" i="10"/>
  <c r="V571" i="10"/>
  <c r="V559" i="10"/>
  <c r="V547" i="10"/>
  <c r="V535" i="10"/>
  <c r="V523" i="10"/>
  <c r="V511" i="10"/>
  <c r="V499" i="10"/>
  <c r="V487" i="10"/>
  <c r="V475" i="10"/>
  <c r="V463" i="10"/>
  <c r="V451" i="10"/>
  <c r="V439" i="10"/>
  <c r="V427" i="10"/>
  <c r="V774" i="10"/>
  <c r="V762" i="10"/>
  <c r="V750" i="10"/>
  <c r="V738" i="10"/>
  <c r="V726" i="10"/>
  <c r="V714" i="10"/>
  <c r="V702" i="10"/>
  <c r="V690" i="10"/>
  <c r="V678" i="10"/>
  <c r="V666" i="10"/>
  <c r="V654" i="10"/>
  <c r="V642" i="10"/>
  <c r="V630" i="10"/>
  <c r="V618" i="10"/>
  <c r="V606" i="10"/>
  <c r="V594" i="10"/>
  <c r="V582" i="10"/>
  <c r="V570" i="10"/>
  <c r="V558" i="10"/>
  <c r="V546" i="10"/>
  <c r="V534" i="10"/>
  <c r="V522" i="10"/>
  <c r="V510" i="10"/>
  <c r="V498" i="10"/>
  <c r="V486" i="10"/>
  <c r="V474" i="10"/>
  <c r="V462" i="10"/>
  <c r="V450" i="10"/>
  <c r="V438" i="10"/>
  <c r="V426" i="10"/>
  <c r="V414" i="10"/>
  <c r="V402" i="10"/>
  <c r="V390" i="10"/>
  <c r="V378" i="10"/>
  <c r="V366" i="10"/>
  <c r="V354" i="10"/>
  <c r="V342" i="10"/>
  <c r="V330" i="10"/>
  <c r="V318" i="10"/>
  <c r="V306" i="10"/>
  <c r="V294" i="10"/>
  <c r="V282" i="10"/>
  <c r="V270" i="10"/>
  <c r="V258" i="10"/>
  <c r="V246" i="10"/>
  <c r="V234" i="10"/>
  <c r="V222" i="10"/>
  <c r="V210" i="10"/>
  <c r="V198" i="10"/>
  <c r="V186" i="10"/>
  <c r="V174" i="10"/>
  <c r="V162" i="10"/>
  <c r="V150" i="10"/>
  <c r="V138" i="10"/>
  <c r="V126" i="10"/>
  <c r="V114" i="10"/>
  <c r="V102" i="10"/>
  <c r="V90" i="10"/>
  <c r="V78" i="10"/>
  <c r="V66" i="10"/>
  <c r="V54" i="10"/>
  <c r="V42" i="10"/>
  <c r="V30" i="10"/>
  <c r="V18" i="10"/>
  <c r="V6" i="10"/>
  <c r="V1169" i="10"/>
  <c r="V1157" i="10"/>
  <c r="V1145" i="10"/>
  <c r="V1133" i="10"/>
  <c r="V1121" i="10"/>
  <c r="V1109" i="10"/>
  <c r="V1097" i="10"/>
  <c r="V1085" i="10"/>
  <c r="V1073" i="10"/>
  <c r="V1061" i="10"/>
  <c r="V1049" i="10"/>
  <c r="V1037" i="10"/>
  <c r="V1025" i="10"/>
  <c r="V1013" i="10"/>
  <c r="V1001" i="10"/>
  <c r="V989" i="10"/>
  <c r="V977" i="10"/>
  <c r="V965" i="10"/>
  <c r="V953" i="10"/>
  <c r="V941" i="10"/>
  <c r="V929" i="10"/>
  <c r="V917" i="10"/>
  <c r="V905" i="10"/>
  <c r="V893" i="10"/>
  <c r="V881" i="10"/>
  <c r="V869" i="10"/>
  <c r="V857" i="10"/>
  <c r="V845" i="10"/>
  <c r="V833" i="10"/>
  <c r="V821" i="10"/>
  <c r="V809" i="10"/>
  <c r="V797" i="10"/>
  <c r="V785" i="10"/>
  <c r="V773" i="10"/>
  <c r="V761" i="10"/>
  <c r="V749" i="10"/>
  <c r="V737" i="10"/>
  <c r="V725" i="10"/>
  <c r="V713" i="10"/>
  <c r="V701" i="10"/>
  <c r="V689" i="10"/>
  <c r="V677" i="10"/>
  <c r="V665" i="10"/>
  <c r="V653" i="10"/>
  <c r="V641" i="10"/>
  <c r="V629" i="10"/>
  <c r="V617" i="10"/>
  <c r="V605" i="10"/>
  <c r="V593" i="10"/>
  <c r="V581" i="10"/>
  <c r="V569" i="10"/>
  <c r="V557" i="10"/>
  <c r="V545" i="10"/>
  <c r="V533" i="10"/>
  <c r="V521" i="10"/>
  <c r="V509" i="10"/>
  <c r="V497" i="10"/>
  <c r="V485" i="10"/>
  <c r="V473" i="10"/>
  <c r="V461" i="10"/>
  <c r="V449" i="10"/>
  <c r="V437" i="10"/>
  <c r="V425" i="10"/>
  <c r="V1168" i="10"/>
  <c r="V1156" i="10"/>
  <c r="V1144" i="10"/>
  <c r="V1132" i="10"/>
  <c r="V1120" i="10"/>
  <c r="V1108" i="10"/>
  <c r="V1096" i="10"/>
  <c r="V1084" i="10"/>
  <c r="V1072" i="10"/>
  <c r="V1060" i="10"/>
  <c r="V1048" i="10"/>
  <c r="V1036" i="10"/>
  <c r="V1024" i="10"/>
  <c r="V1012" i="10"/>
  <c r="V988" i="10"/>
  <c r="V976" i="10"/>
  <c r="V964" i="10"/>
  <c r="V952" i="10"/>
  <c r="V940" i="10"/>
  <c r="V928" i="10"/>
  <c r="V916" i="10"/>
  <c r="V904" i="10"/>
  <c r="V892" i="10"/>
  <c r="V880" i="10"/>
  <c r="V868" i="10"/>
  <c r="V856" i="10"/>
  <c r="V832" i="10"/>
  <c r="V820" i="10"/>
  <c r="V808" i="10"/>
  <c r="V796" i="10"/>
  <c r="V784" i="10"/>
  <c r="V772" i="10"/>
  <c r="V760" i="10"/>
  <c r="V748" i="10"/>
  <c r="V736" i="10"/>
  <c r="V724" i="10"/>
  <c r="V712" i="10"/>
  <c r="V688" i="10"/>
  <c r="V676" i="10"/>
  <c r="V664" i="10"/>
  <c r="V652" i="10"/>
  <c r="V640" i="10"/>
  <c r="V628" i="10"/>
  <c r="V616" i="10"/>
  <c r="V604" i="10"/>
  <c r="V592" i="10"/>
  <c r="V580" i="10"/>
  <c r="V568" i="10"/>
  <c r="V544" i="10"/>
  <c r="V532" i="10"/>
  <c r="V520" i="10"/>
  <c r="V508" i="10"/>
  <c r="V496" i="10"/>
  <c r="V484" i="10"/>
  <c r="V472" i="10"/>
  <c r="V460" i="10"/>
  <c r="V448" i="10"/>
  <c r="V436" i="10"/>
  <c r="V424" i="10"/>
  <c r="V400" i="10"/>
  <c r="V388" i="10"/>
  <c r="V376" i="10"/>
  <c r="V364" i="10"/>
  <c r="V352" i="10"/>
  <c r="V340" i="10"/>
  <c r="V328" i="10"/>
  <c r="V316" i="10"/>
  <c r="V304" i="10"/>
  <c r="V280" i="10"/>
  <c r="V256" i="10"/>
  <c r="V244" i="10"/>
  <c r="V232" i="10"/>
  <c r="V220" i="10"/>
  <c r="V208" i="10"/>
  <c r="V196" i="10"/>
  <c r="V184" i="10"/>
  <c r="V172" i="10"/>
  <c r="V160" i="10"/>
  <c r="V136" i="10"/>
  <c r="V112" i="10"/>
  <c r="V100" i="10"/>
  <c r="V88" i="10"/>
  <c r="V76" i="10"/>
  <c r="V64" i="10"/>
  <c r="V52" i="10"/>
  <c r="V40" i="10"/>
  <c r="V28" i="10"/>
  <c r="V16" i="10"/>
  <c r="V4" i="10"/>
  <c r="V1167" i="10"/>
  <c r="V1155" i="10"/>
  <c r="V1143" i="10"/>
  <c r="V1131" i="10"/>
  <c r="V1119" i="10"/>
  <c r="V1107" i="10"/>
  <c r="V1095" i="10"/>
  <c r="V1083" i="10"/>
  <c r="V1071" i="10"/>
  <c r="V1059" i="10"/>
  <c r="V1047" i="10"/>
  <c r="V1035" i="10"/>
  <c r="V1023" i="10"/>
  <c r="V1011" i="10"/>
  <c r="V999" i="10"/>
  <c r="V987" i="10"/>
  <c r="V975" i="10"/>
  <c r="V951" i="10"/>
  <c r="V939" i="10"/>
  <c r="V927" i="10"/>
  <c r="V915" i="10"/>
  <c r="V903" i="10"/>
  <c r="V891" i="10"/>
  <c r="V879" i="10"/>
  <c r="V867" i="10"/>
  <c r="V855" i="10"/>
  <c r="V843" i="10"/>
  <c r="V831" i="10"/>
  <c r="V819" i="10"/>
  <c r="V807" i="10"/>
  <c r="V795" i="10"/>
  <c r="V783" i="10"/>
  <c r="V771" i="10"/>
  <c r="V759" i="10"/>
  <c r="V747" i="10"/>
  <c r="V735" i="10"/>
  <c r="V723" i="10"/>
  <c r="V711" i="10"/>
  <c r="V699" i="10"/>
  <c r="V687" i="10"/>
  <c r="V675" i="10"/>
  <c r="V663" i="10"/>
  <c r="V651" i="10"/>
  <c r="V639" i="10"/>
  <c r="V627" i="10"/>
  <c r="V615" i="10"/>
  <c r="V603" i="10"/>
  <c r="V591" i="10"/>
  <c r="V579" i="10"/>
  <c r="V567" i="10"/>
  <c r="V555" i="10"/>
  <c r="V543" i="10"/>
  <c r="V531" i="10"/>
  <c r="V519" i="10"/>
  <c r="V507" i="10"/>
  <c r="V495" i="10"/>
  <c r="V483" i="10"/>
  <c r="V471" i="10"/>
  <c r="V459" i="10"/>
  <c r="V447" i="10"/>
  <c r="V435" i="10"/>
  <c r="V3" i="10"/>
  <c r="V1166" i="10"/>
  <c r="V1154" i="10"/>
  <c r="V1142" i="10"/>
  <c r="V1130" i="10"/>
  <c r="V1118" i="10"/>
  <c r="V1106" i="10"/>
  <c r="V1094" i="10"/>
  <c r="V1082" i="10"/>
  <c r="V1070" i="10"/>
  <c r="V1058" i="10"/>
  <c r="V1046" i="10"/>
  <c r="V1034" i="10"/>
  <c r="V1022" i="10"/>
  <c r="V1010" i="10"/>
  <c r="V998" i="10"/>
  <c r="V986" i="10"/>
  <c r="V974" i="10"/>
  <c r="V962" i="10"/>
  <c r="V950" i="10"/>
  <c r="V938" i="10"/>
  <c r="V926" i="10"/>
  <c r="V914" i="10"/>
  <c r="V902" i="10"/>
  <c r="V890" i="10"/>
  <c r="V878" i="10"/>
  <c r="V866" i="10"/>
  <c r="V854" i="10"/>
  <c r="V842" i="10"/>
  <c r="V830" i="10"/>
  <c r="V818" i="10"/>
  <c r="V806" i="10"/>
  <c r="V794" i="10"/>
  <c r="V782" i="10"/>
  <c r="V770" i="10"/>
  <c r="V758" i="10"/>
  <c r="V746" i="10"/>
  <c r="V734" i="10"/>
  <c r="V722" i="10"/>
  <c r="V710" i="10"/>
  <c r="V698" i="10"/>
  <c r="V686" i="10"/>
  <c r="V674" i="10"/>
  <c r="V662" i="10"/>
  <c r="V650" i="10"/>
  <c r="V638" i="10"/>
  <c r="V626" i="10"/>
  <c r="V614" i="10"/>
  <c r="V602" i="10"/>
  <c r="V590" i="10"/>
  <c r="V578" i="10"/>
  <c r="V566" i="10"/>
  <c r="V554" i="10"/>
  <c r="V542" i="10"/>
  <c r="V530" i="10"/>
  <c r="V518" i="10"/>
  <c r="V506" i="10"/>
  <c r="V494" i="10"/>
  <c r="V482" i="10"/>
  <c r="V470" i="10"/>
  <c r="V458" i="10"/>
  <c r="V446" i="10"/>
  <c r="V434" i="10"/>
  <c r="V2" i="10"/>
  <c r="V284" i="10"/>
  <c r="V272" i="10"/>
  <c r="V260" i="10"/>
  <c r="V248" i="10"/>
  <c r="V236" i="10"/>
  <c r="V224" i="10"/>
  <c r="V212" i="10"/>
  <c r="V200" i="10"/>
  <c r="V188" i="10"/>
  <c r="V176" i="10"/>
  <c r="V164" i="10"/>
  <c r="V152" i="10"/>
  <c r="V140" i="10"/>
  <c r="V128" i="10"/>
  <c r="V116" i="10"/>
  <c r="V104" i="10"/>
  <c r="V92" i="10"/>
  <c r="V80" i="10"/>
  <c r="V68" i="10"/>
  <c r="V56" i="10"/>
  <c r="V44" i="10"/>
  <c r="V32" i="10"/>
  <c r="V20" i="10"/>
  <c r="V8" i="10"/>
  <c r="V415" i="10"/>
  <c r="V403" i="10"/>
  <c r="V391" i="10"/>
  <c r="V379" i="10"/>
  <c r="V367" i="10"/>
  <c r="V355" i="10"/>
  <c r="V343" i="10"/>
  <c r="V331" i="10"/>
  <c r="V319" i="10"/>
  <c r="V307" i="10"/>
  <c r="V295" i="10"/>
  <c r="V283" i="10"/>
  <c r="V271" i="10"/>
  <c r="V259" i="10"/>
  <c r="V247" i="10"/>
  <c r="V235" i="10"/>
  <c r="V223" i="10"/>
  <c r="V211" i="10"/>
  <c r="V199" i="10"/>
  <c r="V187" i="10"/>
  <c r="V175" i="10"/>
  <c r="V163" i="10"/>
  <c r="V151" i="10"/>
  <c r="V139" i="10"/>
  <c r="V127" i="10"/>
  <c r="V115" i="10"/>
  <c r="V103" i="10"/>
  <c r="V91" i="10"/>
  <c r="V79" i="10"/>
  <c r="V67" i="10"/>
  <c r="V55" i="10"/>
  <c r="V43" i="10"/>
  <c r="V31" i="10"/>
  <c r="V19" i="10"/>
  <c r="V7" i="10"/>
  <c r="V413" i="10"/>
  <c r="V401" i="10"/>
  <c r="V389" i="10"/>
  <c r="V377" i="10"/>
  <c r="V365" i="10"/>
  <c r="V353" i="10"/>
  <c r="V341" i="10"/>
  <c r="V329" i="10"/>
  <c r="V317" i="10"/>
  <c r="V305" i="10"/>
  <c r="V293" i="10"/>
  <c r="V281" i="10"/>
  <c r="V269" i="10"/>
  <c r="V257" i="10"/>
  <c r="V245" i="10"/>
  <c r="V233" i="10"/>
  <c r="V221" i="10"/>
  <c r="V209" i="10"/>
  <c r="V197" i="10"/>
  <c r="V185" i="10"/>
  <c r="V173" i="10"/>
  <c r="V161" i="10"/>
  <c r="V149" i="10"/>
  <c r="V137" i="10"/>
  <c r="V125" i="10"/>
  <c r="V113" i="10"/>
  <c r="V101" i="10"/>
  <c r="V89" i="10"/>
  <c r="V77" i="10"/>
  <c r="V65" i="10"/>
  <c r="V53" i="10"/>
  <c r="V41" i="10"/>
  <c r="V29" i="10"/>
  <c r="V17" i="10"/>
  <c r="V5" i="10"/>
  <c r="V423" i="10"/>
  <c r="V411" i="10"/>
  <c r="V399" i="10"/>
  <c r="V387" i="10"/>
  <c r="V375" i="10"/>
  <c r="V363" i="10"/>
  <c r="V351" i="10"/>
  <c r="V339" i="10"/>
  <c r="V327" i="10"/>
  <c r="V315" i="10"/>
  <c r="V303" i="10"/>
  <c r="V291" i="10"/>
  <c r="V279" i="10"/>
  <c r="V267" i="10"/>
  <c r="V255" i="10"/>
  <c r="V243" i="10"/>
  <c r="V231" i="10"/>
  <c r="V219" i="10"/>
  <c r="V207" i="10"/>
  <c r="V195" i="10"/>
  <c r="V183" i="10"/>
  <c r="V171" i="10"/>
  <c r="V159" i="10"/>
  <c r="V147" i="10"/>
  <c r="V135" i="10"/>
  <c r="V123" i="10"/>
  <c r="V111" i="10"/>
  <c r="V99" i="10"/>
  <c r="V87" i="10"/>
  <c r="V75" i="10"/>
  <c r="V63" i="10"/>
  <c r="V51" i="10"/>
  <c r="V39" i="10"/>
  <c r="V27" i="10"/>
  <c r="V15" i="10"/>
  <c r="V422" i="10"/>
  <c r="V410" i="10"/>
  <c r="V398" i="10"/>
  <c r="V386" i="10"/>
  <c r="V374" i="10"/>
  <c r="V362" i="10"/>
  <c r="V350" i="10"/>
  <c r="V338" i="10"/>
  <c r="V326" i="10"/>
  <c r="V314" i="10"/>
  <c r="V302" i="10"/>
  <c r="V290" i="10"/>
  <c r="V278" i="10"/>
  <c r="V266" i="10"/>
  <c r="V254" i="10"/>
  <c r="V242" i="10"/>
  <c r="V230" i="10"/>
  <c r="V218" i="10"/>
  <c r="V206" i="10"/>
  <c r="V194" i="10"/>
  <c r="V182" i="10"/>
  <c r="V170" i="10"/>
  <c r="V158" i="10"/>
  <c r="V146" i="10"/>
  <c r="V134" i="10"/>
  <c r="V122" i="10"/>
  <c r="V110" i="10"/>
  <c r="V98" i="10"/>
  <c r="V86" i="10"/>
  <c r="V74" i="10"/>
  <c r="V62" i="10"/>
  <c r="V50" i="10"/>
  <c r="V38" i="10"/>
  <c r="V26" i="10"/>
  <c r="V14" i="10"/>
  <c r="V433" i="10"/>
  <c r="V421" i="10"/>
  <c r="V409" i="10"/>
  <c r="V397" i="10"/>
  <c r="V385" i="10"/>
  <c r="V373" i="10"/>
  <c r="V361" i="10"/>
  <c r="V349" i="10"/>
  <c r="V337" i="10"/>
  <c r="V325" i="10"/>
  <c r="V313" i="10"/>
  <c r="V301" i="10"/>
  <c r="V289" i="10"/>
  <c r="V277" i="10"/>
  <c r="V265" i="10"/>
  <c r="V253" i="10"/>
  <c r="V241" i="10"/>
  <c r="V229" i="10"/>
  <c r="V217" i="10"/>
  <c r="V205" i="10"/>
  <c r="V193" i="10"/>
  <c r="V181" i="10"/>
  <c r="V169" i="10"/>
  <c r="V157" i="10"/>
  <c r="V145" i="10"/>
  <c r="V133" i="10"/>
  <c r="V121" i="10"/>
  <c r="V109" i="10"/>
  <c r="V97" i="10"/>
  <c r="V85" i="10"/>
  <c r="V73" i="10"/>
  <c r="V61" i="10"/>
  <c r="V49" i="10"/>
  <c r="V37" i="10"/>
  <c r="V25" i="10"/>
  <c r="V13" i="10"/>
  <c r="V420" i="10"/>
  <c r="V408" i="10"/>
  <c r="V396" i="10"/>
  <c r="V384" i="10"/>
  <c r="V372" i="10"/>
  <c r="V360" i="10"/>
  <c r="V348" i="10"/>
  <c r="V336" i="10"/>
  <c r="V324" i="10"/>
  <c r="V312" i="10"/>
  <c r="V300" i="10"/>
  <c r="V288" i="10"/>
  <c r="V276" i="10"/>
  <c r="V264" i="10"/>
  <c r="V252" i="10"/>
  <c r="V240" i="10"/>
  <c r="V228" i="10"/>
  <c r="V216" i="10"/>
  <c r="V204" i="10"/>
  <c r="V192" i="10"/>
  <c r="V180" i="10"/>
  <c r="V168" i="10"/>
  <c r="V156" i="10"/>
  <c r="V144" i="10"/>
  <c r="V132" i="10"/>
  <c r="V120" i="10"/>
  <c r="V108" i="10"/>
  <c r="V96" i="10"/>
  <c r="V84" i="10"/>
  <c r="V72" i="10"/>
  <c r="V60" i="10"/>
  <c r="V48" i="10"/>
  <c r="V36" i="10"/>
  <c r="V24" i="10"/>
  <c r="V12" i="10"/>
  <c r="V419" i="10"/>
  <c r="V407" i="10"/>
  <c r="V395" i="10"/>
  <c r="V383" i="10"/>
  <c r="V371" i="10"/>
  <c r="V359" i="10"/>
  <c r="V347" i="10"/>
  <c r="V335" i="10"/>
  <c r="V323" i="10"/>
  <c r="V311" i="10"/>
  <c r="V299" i="10"/>
  <c r="V287" i="10"/>
  <c r="V275" i="10"/>
  <c r="V263" i="10"/>
  <c r="V251" i="10"/>
  <c r="V239" i="10"/>
  <c r="V227" i="10"/>
  <c r="V215" i="10"/>
  <c r="V203" i="10"/>
  <c r="V191" i="10"/>
  <c r="V179" i="10"/>
  <c r="V167" i="10"/>
  <c r="V155" i="10"/>
  <c r="V143" i="10"/>
  <c r="V131" i="10"/>
  <c r="V119" i="10"/>
  <c r="V107" i="10"/>
  <c r="V95" i="10"/>
  <c r="V83" i="10"/>
  <c r="V71" i="10"/>
  <c r="V59" i="10"/>
  <c r="V47" i="10"/>
  <c r="V35" i="10"/>
  <c r="V23" i="10"/>
  <c r="V11" i="10"/>
  <c r="V418" i="10"/>
  <c r="V406" i="10"/>
  <c r="V394" i="10"/>
  <c r="V382" i="10"/>
  <c r="V370" i="10"/>
  <c r="V358" i="10"/>
  <c r="V346" i="10"/>
  <c r="V334" i="10"/>
  <c r="V322" i="10"/>
  <c r="V310" i="10"/>
  <c r="V298" i="10"/>
  <c r="V286" i="10"/>
  <c r="V274" i="10"/>
  <c r="V262" i="10"/>
  <c r="V250" i="10"/>
  <c r="V238" i="10"/>
  <c r="V226" i="10"/>
  <c r="V214" i="10"/>
  <c r="V202" i="10"/>
  <c r="V190" i="10"/>
  <c r="V178" i="10"/>
  <c r="V166" i="10"/>
  <c r="V154" i="10"/>
  <c r="V142" i="10"/>
  <c r="V130" i="10"/>
  <c r="V118" i="10"/>
  <c r="V106" i="10"/>
  <c r="V94" i="10"/>
  <c r="V82" i="10"/>
  <c r="V70" i="10"/>
  <c r="V58" i="10"/>
  <c r="V46" i="10"/>
  <c r="V34" i="10"/>
  <c r="V22" i="10"/>
  <c r="V10" i="10"/>
  <c r="V417" i="10"/>
  <c r="V405" i="10"/>
  <c r="V393" i="10"/>
  <c r="V381" i="10"/>
  <c r="V369" i="10"/>
  <c r="V357" i="10"/>
  <c r="V345" i="10"/>
  <c r="V333" i="10"/>
  <c r="V321" i="10"/>
  <c r="V309" i="10"/>
  <c r="V297" i="10"/>
  <c r="V285" i="10"/>
  <c r="V273" i="10"/>
  <c r="V261" i="10"/>
  <c r="V249" i="10"/>
  <c r="V237" i="10"/>
  <c r="V225" i="10"/>
  <c r="V213" i="10"/>
  <c r="V201" i="10"/>
  <c r="V189" i="10"/>
  <c r="V177" i="10"/>
  <c r="V165" i="10"/>
  <c r="V153" i="10"/>
  <c r="V141" i="10"/>
  <c r="V129" i="10"/>
  <c r="V117" i="10"/>
  <c r="V105" i="10"/>
  <c r="V93" i="10"/>
  <c r="V81" i="10"/>
  <c r="V69" i="10"/>
  <c r="V57" i="10"/>
  <c r="V45" i="10"/>
  <c r="V33" i="10"/>
  <c r="V21" i="10"/>
  <c r="V9" i="10"/>
  <c r="S1198" i="10"/>
  <c r="S1186" i="10"/>
  <c r="S1174" i="10"/>
  <c r="S1183" i="10"/>
  <c r="S1159" i="10"/>
  <c r="S1135" i="10"/>
  <c r="S1111" i="10"/>
  <c r="S1087" i="10"/>
  <c r="S1063" i="10"/>
  <c r="S1039" i="10"/>
  <c r="S1170" i="10"/>
  <c r="S1158" i="10"/>
  <c r="S1134" i="10"/>
  <c r="S1110" i="10"/>
  <c r="S1086" i="10"/>
  <c r="S1194" i="10"/>
  <c r="S1182" i="10"/>
  <c r="S1189" i="10"/>
  <c r="S1165" i="10"/>
  <c r="S1141" i="10"/>
  <c r="S1117" i="10"/>
  <c r="S1093" i="10"/>
  <c r="S1069" i="10"/>
  <c r="S1045" i="10"/>
  <c r="S1021" i="10"/>
  <c r="S997" i="10"/>
  <c r="S973" i="10"/>
  <c r="S949" i="10"/>
  <c r="S925" i="10"/>
  <c r="S901" i="10"/>
  <c r="S877" i="10"/>
  <c r="S853" i="10"/>
  <c r="S829" i="10"/>
  <c r="S805" i="10"/>
  <c r="S781" i="10"/>
  <c r="S757" i="10"/>
  <c r="S733" i="10"/>
  <c r="S709" i="10"/>
  <c r="S685" i="10"/>
  <c r="S661" i="10"/>
  <c r="S637" i="10"/>
  <c r="S613" i="10"/>
  <c r="S589" i="10"/>
  <c r="S457" i="10"/>
  <c r="S433" i="10"/>
  <c r="S1188" i="10"/>
  <c r="S1164" i="10"/>
  <c r="S1140" i="10"/>
  <c r="S1116" i="10"/>
  <c r="S1092" i="10"/>
  <c r="S1068" i="10"/>
  <c r="S1044" i="10"/>
  <c r="S1020" i="10"/>
  <c r="S996" i="10"/>
  <c r="S972" i="10"/>
  <c r="S948" i="10"/>
  <c r="S924" i="10"/>
  <c r="S900" i="10"/>
  <c r="S876" i="10"/>
  <c r="M1498" i="10"/>
  <c r="M1441" i="10"/>
  <c r="M1247" i="10"/>
  <c r="M1443" i="10"/>
  <c r="M1382" i="10"/>
  <c r="M1377" i="10"/>
  <c r="M1321" i="10"/>
  <c r="M1497" i="10"/>
  <c r="M1496" i="10"/>
  <c r="M1353" i="10"/>
  <c r="M1457" i="10"/>
  <c r="M1484" i="10"/>
  <c r="M1401" i="10"/>
  <c r="M1289" i="10"/>
  <c r="M827" i="10"/>
  <c r="M1448" i="10"/>
  <c r="M1396" i="10"/>
  <c r="M763" i="10"/>
  <c r="M1468" i="10"/>
  <c r="M1446" i="10"/>
  <c r="M1393" i="10"/>
  <c r="M1202" i="10"/>
  <c r="M699" i="10"/>
  <c r="M1465" i="10"/>
  <c r="M2" i="10"/>
  <c r="M334" i="10"/>
  <c r="M144" i="10"/>
  <c r="M9" i="10"/>
  <c r="M718" i="10"/>
  <c r="M957" i="10"/>
  <c r="M657" i="10"/>
  <c r="M44" i="10"/>
  <c r="M112" i="10"/>
  <c r="M488" i="10"/>
  <c r="M878" i="10"/>
  <c r="M1079" i="10"/>
  <c r="M713" i="10"/>
  <c r="M616" i="10"/>
  <c r="M740" i="10"/>
  <c r="M91" i="10"/>
  <c r="M71" i="10"/>
  <c r="M920" i="10"/>
  <c r="M858" i="10"/>
  <c r="M789" i="10"/>
  <c r="M1125" i="10"/>
  <c r="M555" i="10"/>
  <c r="M559" i="10"/>
  <c r="M1149" i="10"/>
  <c r="M846" i="10"/>
  <c r="M342" i="10"/>
  <c r="M623" i="10"/>
  <c r="M216" i="10"/>
  <c r="M861" i="10"/>
  <c r="M1409" i="10"/>
  <c r="M107" i="10"/>
  <c r="M57" i="10"/>
  <c r="M638" i="10"/>
  <c r="M31" i="10"/>
  <c r="M645" i="10"/>
  <c r="M649" i="10"/>
  <c r="M489" i="10"/>
  <c r="M203" i="10"/>
  <c r="M103" i="10"/>
  <c r="M247" i="10"/>
  <c r="M548" i="10"/>
  <c r="M1157" i="10"/>
  <c r="M354" i="10"/>
  <c r="M204" i="10"/>
  <c r="M182" i="10"/>
  <c r="M998" i="10"/>
  <c r="M1060" i="10"/>
  <c r="M147" i="10"/>
  <c r="M316" i="10"/>
  <c r="M118" i="10"/>
  <c r="M270" i="10"/>
  <c r="M399" i="10"/>
  <c r="M633" i="10"/>
  <c r="M790" i="10"/>
  <c r="M465" i="10"/>
  <c r="M1177" i="10"/>
  <c r="M83" i="10"/>
  <c r="M814" i="10"/>
  <c r="M991" i="10"/>
  <c r="M1122" i="10"/>
  <c r="M908" i="10"/>
  <c r="M198" i="10"/>
  <c r="M302" i="10"/>
  <c r="M484" i="10"/>
  <c r="M88" i="10"/>
  <c r="M700" i="10"/>
  <c r="M918" i="10"/>
  <c r="M1150" i="10"/>
  <c r="M888" i="10"/>
  <c r="M234" i="10"/>
  <c r="M295" i="10"/>
  <c r="M985" i="10"/>
  <c r="M508" i="10"/>
  <c r="M249" i="10"/>
  <c r="M904" i="10"/>
  <c r="M622" i="10"/>
  <c r="M464" i="10"/>
  <c r="M472" i="10"/>
  <c r="M69" i="10"/>
  <c r="M477" i="10"/>
  <c r="M1133" i="10"/>
  <c r="M276" i="10"/>
  <c r="M119" i="10"/>
  <c r="M455" i="10"/>
  <c r="M463" i="10"/>
  <c r="M608" i="10"/>
  <c r="M181" i="10"/>
  <c r="M389" i="10"/>
  <c r="M318" i="10"/>
  <c r="M345" i="10"/>
  <c r="M816" i="10"/>
  <c r="M864" i="10"/>
  <c r="M1100" i="10"/>
  <c r="M419" i="10"/>
  <c r="M524" i="10"/>
  <c r="M440" i="10"/>
  <c r="M97" i="10"/>
  <c r="M823" i="10"/>
  <c r="M611" i="10"/>
  <c r="M930" i="10"/>
  <c r="M482" i="10"/>
  <c r="M75" i="10"/>
  <c r="M1158" i="10"/>
  <c r="M663" i="10"/>
  <c r="M84" i="10"/>
  <c r="M340" i="10"/>
  <c r="M366" i="10"/>
  <c r="M829" i="10"/>
  <c r="M579" i="10"/>
  <c r="M626" i="10"/>
  <c r="M634" i="10"/>
  <c r="M51" i="10"/>
  <c r="M461" i="10"/>
  <c r="M294" i="10"/>
  <c r="M267" i="10"/>
  <c r="M580" i="10"/>
  <c r="M862" i="10"/>
  <c r="M794" i="10"/>
  <c r="M76" i="10"/>
  <c r="M604" i="10"/>
  <c r="M1182" i="10"/>
  <c r="M34" i="10"/>
  <c r="M157" i="10"/>
  <c r="M309" i="10"/>
  <c r="M1233" i="10"/>
  <c r="M190" i="10"/>
  <c r="M600" i="10"/>
  <c r="M466" i="10"/>
  <c r="M403" i="10"/>
  <c r="M449" i="10"/>
  <c r="M543" i="10"/>
  <c r="M994" i="10"/>
  <c r="M570" i="10"/>
  <c r="M910" i="10"/>
  <c r="M1164" i="10"/>
  <c r="M365" i="10"/>
  <c r="M619" i="10"/>
  <c r="M653" i="10"/>
  <c r="M562" i="10"/>
  <c r="M1142" i="10"/>
  <c r="M729" i="10"/>
  <c r="M284" i="10"/>
  <c r="M254" i="10"/>
  <c r="M753" i="10"/>
  <c r="M143" i="10"/>
  <c r="M360" i="10"/>
  <c r="M153" i="10"/>
  <c r="M402" i="10"/>
  <c r="M286" i="10"/>
  <c r="M560" i="10"/>
  <c r="M120" i="10"/>
  <c r="M812" i="10"/>
  <c r="M844" i="10"/>
  <c r="M414" i="10"/>
  <c r="M933" i="10"/>
  <c r="M404" i="10"/>
  <c r="M684" i="10"/>
  <c r="M1127" i="10"/>
  <c r="M948" i="10"/>
  <c r="M679" i="10"/>
  <c r="M732" i="10"/>
  <c r="M202" i="10"/>
  <c r="M764" i="10"/>
  <c r="M18" i="10"/>
  <c r="M566" i="10"/>
  <c r="M1217" i="10"/>
  <c r="M82" i="10"/>
  <c r="M35" i="10"/>
  <c r="M1490" i="10"/>
  <c r="M1482" i="10"/>
  <c r="M1474" i="10"/>
  <c r="M1466" i="10"/>
  <c r="M1458" i="10"/>
  <c r="M1450" i="10"/>
  <c r="M1442" i="10"/>
  <c r="M1434" i="10"/>
  <c r="M1402" i="10"/>
  <c r="M1354" i="10"/>
  <c r="M1346" i="10"/>
  <c r="M1322" i="10"/>
  <c r="M1314" i="10"/>
  <c r="M1306" i="10"/>
  <c r="M1290" i="10"/>
  <c r="M1282" i="10"/>
  <c r="M1274" i="10"/>
  <c r="M1258" i="10"/>
  <c r="M1230" i="10"/>
  <c r="M1163" i="10"/>
  <c r="M1091" i="10"/>
  <c r="M963" i="10"/>
  <c r="M259" i="10"/>
  <c r="M572" i="10"/>
  <c r="M660" i="10"/>
  <c r="M565" i="10"/>
  <c r="M385" i="10"/>
  <c r="M1041" i="10"/>
  <c r="M746" i="10"/>
  <c r="M199" i="10"/>
  <c r="M547" i="10"/>
  <c r="M932" i="10"/>
  <c r="M162" i="10"/>
  <c r="M100" i="10"/>
  <c r="M205" i="10"/>
  <c r="M801" i="10"/>
  <c r="M1074" i="10"/>
  <c r="M207" i="10"/>
  <c r="M889" i="10"/>
  <c r="M1361" i="10"/>
  <c r="M614" i="10"/>
  <c r="M223" i="10"/>
  <c r="M129" i="10"/>
  <c r="M577" i="10"/>
  <c r="M1097" i="10"/>
  <c r="M716" i="10"/>
  <c r="M666" i="10"/>
  <c r="M756" i="10"/>
  <c r="M418" i="10"/>
  <c r="M451" i="10"/>
  <c r="M89" i="10"/>
  <c r="M1180" i="10"/>
  <c r="M478" i="10"/>
  <c r="M297" i="10"/>
  <c r="M457" i="10"/>
  <c r="M1161" i="10"/>
  <c r="M293" i="10"/>
  <c r="M319" i="10"/>
  <c r="M1081" i="10"/>
  <c r="M594" i="10"/>
  <c r="M564" i="10"/>
  <c r="M109" i="10"/>
  <c r="M501" i="10"/>
  <c r="M393" i="10"/>
  <c r="M776" i="10"/>
  <c r="M777" i="10"/>
  <c r="M556" i="10"/>
  <c r="M63" i="10"/>
  <c r="M607" i="10"/>
  <c r="M722" i="10"/>
  <c r="M1191" i="10"/>
  <c r="M1061" i="10"/>
  <c r="M643" i="10"/>
  <c r="M936" i="10"/>
  <c r="M437" i="10"/>
  <c r="M487" i="10"/>
  <c r="M1025" i="10"/>
  <c r="M882" i="10"/>
  <c r="M363" i="10"/>
  <c r="M189" i="10"/>
  <c r="M126" i="10"/>
  <c r="M959" i="10"/>
  <c r="M1016" i="10"/>
  <c r="M646" i="10"/>
  <c r="M650" i="10"/>
  <c r="M219" i="10"/>
  <c r="M877" i="10"/>
  <c r="M842" i="10"/>
  <c r="M1148" i="10"/>
  <c r="M551" i="10"/>
  <c r="M56" i="10"/>
  <c r="M726" i="10"/>
  <c r="M935" i="10"/>
  <c r="M473" i="10"/>
  <c r="M299" i="10"/>
  <c r="M78" i="10"/>
  <c r="M430" i="10"/>
  <c r="M410" i="10"/>
  <c r="M533" i="10"/>
  <c r="M1057" i="10"/>
  <c r="M114" i="10"/>
  <c r="M348" i="10"/>
  <c r="M1070" i="10"/>
  <c r="M427" i="10"/>
  <c r="M333" i="10"/>
  <c r="M741" i="10"/>
  <c r="M252" i="10"/>
  <c r="M1022" i="10"/>
  <c r="M180" i="10"/>
  <c r="M492" i="10"/>
  <c r="M793" i="10"/>
  <c r="M810" i="10"/>
  <c r="M156" i="10"/>
  <c r="M301" i="10"/>
  <c r="M694" i="10"/>
  <c r="M836" i="10"/>
  <c r="M102" i="10"/>
  <c r="M1126" i="10"/>
  <c r="M976" i="10"/>
  <c r="M222" i="10"/>
  <c r="M1110" i="10"/>
  <c r="M605" i="10"/>
  <c r="M690" i="10"/>
  <c r="M1156" i="10"/>
  <c r="M266" i="10"/>
  <c r="M108" i="10"/>
  <c r="M159" i="10"/>
  <c r="M369" i="10"/>
  <c r="M641" i="10"/>
  <c r="M982" i="10"/>
  <c r="M1095" i="10"/>
  <c r="M263" i="10"/>
  <c r="M567" i="10"/>
  <c r="M217" i="10"/>
  <c r="M997" i="10"/>
  <c r="M702" i="10"/>
  <c r="M146" i="10"/>
  <c r="M405" i="10"/>
  <c r="M768" i="10"/>
  <c r="M674" i="10"/>
  <c r="M87" i="10"/>
  <c r="M359" i="10"/>
  <c r="M184" i="10"/>
  <c r="M822" i="10"/>
  <c r="M27" i="10"/>
  <c r="M291" i="10"/>
  <c r="M317" i="10"/>
  <c r="M279" i="10"/>
  <c r="M62" i="10"/>
  <c r="M174" i="10"/>
  <c r="M40" i="10"/>
  <c r="M603" i="10"/>
  <c r="M388" i="10"/>
  <c r="M269" i="10"/>
  <c r="M1040" i="10"/>
  <c r="M506" i="10"/>
  <c r="M285" i="10"/>
  <c r="M992" i="10"/>
  <c r="M513" i="10"/>
  <c r="M837" i="10"/>
  <c r="M848" i="10"/>
  <c r="M251" i="10"/>
  <c r="M38" i="10"/>
  <c r="M536" i="10"/>
  <c r="M968" i="10"/>
  <c r="M906" i="10"/>
  <c r="M305" i="10"/>
  <c r="M1005" i="10"/>
  <c r="M1109" i="10"/>
  <c r="M183" i="10"/>
  <c r="M1174" i="10"/>
  <c r="M977" i="10"/>
  <c r="M1092" i="10"/>
  <c r="M113" i="10"/>
  <c r="M962" i="10"/>
  <c r="M900" i="10"/>
  <c r="M1140" i="10"/>
  <c r="M459" i="10"/>
  <c r="M1002" i="10"/>
  <c r="M505" i="10"/>
  <c r="M178" i="10"/>
  <c r="M341" i="10"/>
  <c r="M799" i="10"/>
  <c r="M350" i="10"/>
  <c r="M519" i="10"/>
  <c r="M265" i="10"/>
  <c r="M421" i="10"/>
  <c r="M797" i="10"/>
  <c r="M290" i="10"/>
  <c r="M164" i="10"/>
  <c r="M122" i="10"/>
  <c r="M21" i="10"/>
  <c r="M49" i="10"/>
  <c r="M1124" i="10"/>
  <c r="M435" i="10"/>
  <c r="M583" i="10"/>
  <c r="M378" i="10"/>
  <c r="M326" i="10"/>
  <c r="M961" i="10"/>
  <c r="M1050" i="10"/>
  <c r="M545" i="10"/>
  <c r="M655" i="10"/>
  <c r="M50" i="10"/>
  <c r="M871" i="10"/>
  <c r="M1249" i="10"/>
  <c r="M1488" i="10"/>
  <c r="M1480" i="10"/>
  <c r="M1472" i="10"/>
  <c r="M1464" i="10"/>
  <c r="M1456" i="10"/>
  <c r="M1440" i="10"/>
  <c r="M1432" i="10"/>
  <c r="M1416" i="10"/>
  <c r="M1392" i="10"/>
  <c r="M1360" i="10"/>
  <c r="M1352" i="10"/>
  <c r="M1328" i="10"/>
  <c r="M1320" i="10"/>
  <c r="M1312" i="10"/>
  <c r="M1296" i="10"/>
  <c r="M1288" i="10"/>
  <c r="M1280" i="10"/>
  <c r="M1255" i="10"/>
  <c r="M1246" i="10"/>
  <c r="M1237" i="10"/>
  <c r="M1219" i="10"/>
  <c r="M1210" i="10"/>
  <c r="M1200" i="10"/>
  <c r="M1190" i="10"/>
  <c r="M1178" i="10"/>
  <c r="M1160" i="10"/>
  <c r="M1138" i="10"/>
  <c r="M1075" i="10"/>
  <c r="M1011" i="10"/>
  <c r="M947" i="10"/>
  <c r="M819" i="10"/>
  <c r="M755" i="10"/>
  <c r="M613" i="10"/>
  <c r="M1179" i="10"/>
  <c r="M510" i="10"/>
  <c r="M970" i="10"/>
  <c r="M714" i="10"/>
  <c r="M335" i="10"/>
  <c r="M400" i="10"/>
  <c r="M693" i="10"/>
  <c r="M544" i="10"/>
  <c r="M73" i="10"/>
  <c r="M1042" i="10"/>
  <c r="M331" i="10"/>
  <c r="M411" i="10"/>
  <c r="M759" i="10"/>
  <c r="M571" i="10"/>
  <c r="M310" i="10"/>
  <c r="M145" i="10"/>
  <c r="M1029" i="10"/>
  <c r="M1069" i="10"/>
  <c r="M754" i="10"/>
  <c r="M676" i="10"/>
  <c r="M372" i="10"/>
  <c r="M61" i="10"/>
  <c r="M233" i="10"/>
  <c r="M1063" i="10"/>
  <c r="M984" i="10"/>
  <c r="M458" i="10"/>
  <c r="M124" i="10"/>
  <c r="M367" i="10"/>
  <c r="M272" i="10"/>
  <c r="M1046" i="10"/>
  <c r="M292" i="10"/>
  <c r="M225" i="10"/>
  <c r="M951" i="10"/>
  <c r="M1032" i="10"/>
  <c r="M133" i="10"/>
  <c r="M64" i="10"/>
  <c r="M786" i="10"/>
  <c r="M323" i="10"/>
  <c r="M526" i="10"/>
  <c r="M804" i="10"/>
  <c r="M125" i="10"/>
  <c r="M46" i="10"/>
  <c r="M717" i="10"/>
  <c r="M704" i="10"/>
  <c r="M938" i="10"/>
  <c r="M860" i="10"/>
  <c r="M612" i="10"/>
  <c r="M376" i="10"/>
  <c r="M856" i="10"/>
  <c r="M1196" i="10"/>
  <c r="M576" i="10"/>
  <c r="M1077" i="10"/>
  <c r="M870" i="10"/>
  <c r="M978" i="10"/>
  <c r="M37" i="10"/>
  <c r="M558" i="10"/>
  <c r="M1073" i="10"/>
  <c r="M139" i="10"/>
  <c r="M468" i="10"/>
  <c r="M528" i="10"/>
  <c r="M1114" i="10"/>
  <c r="M197" i="10"/>
  <c r="M135" i="10"/>
  <c r="M615" i="10"/>
  <c r="M504" i="10"/>
  <c r="M587" i="10"/>
  <c r="M355" i="10"/>
  <c r="M238" i="10"/>
  <c r="M39" i="10"/>
  <c r="M96" i="10"/>
  <c r="M1134" i="10"/>
  <c r="M817" i="10"/>
  <c r="M921" i="10"/>
  <c r="M130" i="10"/>
  <c r="M552" i="10"/>
  <c r="M805" i="10"/>
  <c r="M687" i="10"/>
  <c r="M761" i="10"/>
  <c r="M227" i="10"/>
  <c r="M893" i="10"/>
  <c r="M662" i="10"/>
  <c r="M681" i="10"/>
  <c r="M841" i="10"/>
  <c r="M476" i="10"/>
  <c r="M304" i="10"/>
  <c r="M329" i="10"/>
  <c r="M542" i="10"/>
  <c r="M854" i="10"/>
  <c r="M929" i="10"/>
  <c r="M772" i="10"/>
  <c r="M346" i="10"/>
  <c r="M172" i="10"/>
  <c r="M29" i="10"/>
  <c r="M26" i="10"/>
  <c r="M256" i="10"/>
  <c r="M1225" i="10"/>
  <c r="M807" i="10"/>
  <c r="M1065" i="10"/>
  <c r="M698" i="10"/>
  <c r="M94" i="10"/>
  <c r="M398" i="10"/>
  <c r="M1047" i="10"/>
  <c r="M534" i="10"/>
  <c r="M742" i="10"/>
  <c r="M1018" i="10"/>
  <c r="M821" i="10"/>
  <c r="M1031" i="10"/>
  <c r="M826" i="10"/>
  <c r="M996" i="10"/>
  <c r="M10" i="10"/>
  <c r="M426" i="10"/>
  <c r="M680" i="10"/>
  <c r="M1193" i="10"/>
  <c r="M1209" i="10"/>
  <c r="M308" i="10"/>
  <c r="M390" i="10"/>
  <c r="M592" i="10"/>
  <c r="M515" i="10"/>
  <c r="M541" i="10"/>
  <c r="M33" i="10"/>
  <c r="M1087" i="10"/>
  <c r="M557" i="10"/>
  <c r="M177" i="10"/>
  <c r="M838" i="10"/>
  <c r="M725" i="10"/>
  <c r="M965" i="10"/>
  <c r="M743" i="10"/>
  <c r="M79" i="10"/>
  <c r="M1001" i="10"/>
  <c r="M22" i="10"/>
  <c r="M368" i="10"/>
  <c r="M409" i="10"/>
  <c r="M833" i="10"/>
  <c r="M391" i="10"/>
  <c r="M689" i="10"/>
  <c r="M65" i="10"/>
  <c r="M1007" i="10"/>
  <c r="M380" i="10"/>
  <c r="M769" i="10"/>
  <c r="M919" i="10"/>
  <c r="M760" i="10"/>
  <c r="M283" i="10"/>
  <c r="M422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391" i="10"/>
  <c r="M1383" i="10"/>
  <c r="M1375" i="10"/>
  <c r="M1359" i="10"/>
  <c r="M1343" i="10"/>
  <c r="M1319" i="10"/>
  <c r="M1311" i="10"/>
  <c r="M1303" i="10"/>
  <c r="M1295" i="10"/>
  <c r="M1287" i="10"/>
  <c r="M1263" i="10"/>
  <c r="M1245" i="10"/>
  <c r="M1236" i="10"/>
  <c r="M1208" i="10"/>
  <c r="M1189" i="10"/>
  <c r="M1176" i="10"/>
  <c r="M1155" i="10"/>
  <c r="M939" i="10"/>
  <c r="M875" i="10"/>
  <c r="M811" i="10"/>
  <c r="M1481" i="10"/>
  <c r="M332" i="10"/>
  <c r="M231" i="10"/>
  <c r="M1015" i="10"/>
  <c r="M1024" i="10"/>
  <c r="M93" i="10"/>
  <c r="M54" i="10"/>
  <c r="M168" i="10"/>
  <c r="M752" i="10"/>
  <c r="M993" i="10"/>
  <c r="M892" i="10"/>
  <c r="M494" i="10"/>
  <c r="M407" i="10"/>
  <c r="M869" i="10"/>
  <c r="M806" i="10"/>
  <c r="M624" i="10"/>
  <c r="M474" i="10"/>
  <c r="M5" i="10"/>
  <c r="M1085" i="10"/>
  <c r="M886" i="10"/>
  <c r="M1020" i="10"/>
  <c r="M709" i="10"/>
  <c r="M956" i="10"/>
  <c r="M1108" i="10"/>
  <c r="M1006" i="10"/>
  <c r="M770" i="10"/>
  <c r="M149" i="10"/>
  <c r="M661" i="10"/>
  <c r="M895" i="10"/>
  <c r="M1119" i="10"/>
  <c r="M636" i="10"/>
  <c r="M490" i="10"/>
  <c r="M232" i="10"/>
  <c r="M733" i="10"/>
  <c r="M941" i="10"/>
  <c r="M512" i="10"/>
  <c r="M727" i="10"/>
  <c r="M767" i="10"/>
  <c r="M1151" i="10"/>
  <c r="M475" i="10"/>
  <c r="M14" i="10"/>
  <c r="M678" i="10"/>
  <c r="M610" i="10"/>
  <c r="M500" i="10"/>
  <c r="M239" i="10"/>
  <c r="M250" i="10"/>
  <c r="M52" i="10"/>
  <c r="M1045" i="10"/>
  <c r="M609" i="10"/>
  <c r="M988" i="10"/>
  <c r="M138" i="10"/>
  <c r="M596" i="10"/>
  <c r="M981" i="10"/>
  <c r="M912" i="10"/>
  <c r="M945" i="10"/>
  <c r="M922" i="10"/>
  <c r="M1082" i="10"/>
  <c r="M196" i="10"/>
  <c r="M640" i="10"/>
  <c r="M830" i="10"/>
  <c r="M719" i="10"/>
  <c r="M791" i="10"/>
  <c r="M1034" i="10"/>
  <c r="M1130" i="10"/>
  <c r="M195" i="10"/>
  <c r="M412" i="10"/>
  <c r="M206" i="10"/>
  <c r="M839" i="10"/>
  <c r="M884" i="10"/>
  <c r="M151" i="10"/>
  <c r="M167" i="10"/>
  <c r="M589" i="10"/>
  <c r="M1058" i="10"/>
  <c r="M1068" i="10"/>
  <c r="M493" i="10"/>
  <c r="M550" i="10"/>
  <c r="M128" i="10"/>
  <c r="M1010" i="10"/>
  <c r="M507" i="10"/>
  <c r="M85" i="10"/>
  <c r="M527" i="10"/>
  <c r="M973" i="10"/>
  <c r="M55" i="10"/>
  <c r="M81" i="10"/>
  <c r="M651" i="10"/>
  <c r="M467" i="10"/>
  <c r="M420" i="10"/>
  <c r="M70" i="10"/>
  <c r="M670" i="10"/>
  <c r="M1080" i="10"/>
  <c r="M598" i="10"/>
  <c r="M599" i="10"/>
  <c r="M273" i="10"/>
  <c r="M1086" i="10"/>
  <c r="M521" i="10"/>
  <c r="M4" i="10"/>
  <c r="M431" i="10"/>
  <c r="M257" i="10"/>
  <c r="M597" i="10"/>
  <c r="M514" i="10"/>
  <c r="M77" i="10"/>
  <c r="M535" i="10"/>
  <c r="M1072" i="10"/>
  <c r="M163" i="10"/>
  <c r="M221" i="10"/>
  <c r="M1111" i="10"/>
  <c r="M628" i="10"/>
  <c r="M106" i="10"/>
  <c r="M840" i="10"/>
  <c r="M682" i="10"/>
  <c r="M454" i="10"/>
  <c r="M95" i="10"/>
  <c r="M314" i="10"/>
  <c r="M80" i="10"/>
  <c r="M396" i="10"/>
  <c r="M734" i="10"/>
  <c r="M863" i="10"/>
  <c r="M1056" i="10"/>
  <c r="M371" i="10"/>
  <c r="M925" i="10"/>
  <c r="M749" i="10"/>
  <c r="M1102" i="10"/>
  <c r="M42" i="10"/>
  <c r="M443" i="10"/>
  <c r="M1241" i="10"/>
  <c r="M68" i="10"/>
  <c r="M1054" i="10"/>
  <c r="M618" i="10"/>
  <c r="M188" i="10"/>
  <c r="M1486" i="10"/>
  <c r="M1478" i="10"/>
  <c r="M1470" i="10"/>
  <c r="M1438" i="10"/>
  <c r="M1422" i="10"/>
  <c r="M1406" i="10"/>
  <c r="M1398" i="10"/>
  <c r="M1390" i="10"/>
  <c r="M1374" i="10"/>
  <c r="M1366" i="10"/>
  <c r="M1358" i="10"/>
  <c r="M1350" i="10"/>
  <c r="M1342" i="10"/>
  <c r="M1318" i="10"/>
  <c r="M1302" i="10"/>
  <c r="M1294" i="10"/>
  <c r="M1286" i="10"/>
  <c r="M1278" i="10"/>
  <c r="M1270" i="10"/>
  <c r="M1262" i="10"/>
  <c r="M1253" i="10"/>
  <c r="M1226" i="10"/>
  <c r="M1207" i="10"/>
  <c r="M1198" i="10"/>
  <c r="M1187" i="10"/>
  <c r="M1173" i="10"/>
  <c r="M1154" i="10"/>
  <c r="M1059" i="10"/>
  <c r="M995" i="10"/>
  <c r="M931" i="10"/>
  <c r="M867" i="10"/>
  <c r="M803" i="10"/>
  <c r="M739" i="10"/>
  <c r="M675" i="10"/>
  <c r="M569" i="10"/>
  <c r="M1433" i="10"/>
  <c r="M337" i="10"/>
  <c r="M1145" i="10"/>
  <c r="M351" i="10"/>
  <c r="M417" i="10"/>
  <c r="M1494" i="10"/>
  <c r="M280" i="10"/>
  <c r="M765" i="10"/>
  <c r="M1064" i="10"/>
  <c r="M282" i="10"/>
  <c r="M165" i="10"/>
  <c r="M432" i="10"/>
  <c r="M874" i="10"/>
  <c r="M140" i="10"/>
  <c r="M758" i="10"/>
  <c r="M381" i="10"/>
  <c r="M673" i="10"/>
  <c r="M1172" i="10"/>
  <c r="M230" i="10"/>
  <c r="M462" i="10"/>
  <c r="M152" i="10"/>
  <c r="M401" i="10"/>
  <c r="M855" i="10"/>
  <c r="M890" i="10"/>
  <c r="M554" i="10"/>
  <c r="M13" i="10"/>
  <c r="M1071" i="10"/>
  <c r="M1159" i="10"/>
  <c r="M916" i="10"/>
  <c r="M322" i="10"/>
  <c r="M228" i="10"/>
  <c r="M446" i="10"/>
  <c r="M201" i="10"/>
  <c r="M425" i="10"/>
  <c r="M439" i="10"/>
  <c r="M990" i="10"/>
  <c r="M724" i="10"/>
  <c r="M496" i="10"/>
  <c r="M885" i="10"/>
  <c r="M775" i="10"/>
  <c r="M19" i="10"/>
  <c r="M549" i="10"/>
  <c r="M315" i="10"/>
  <c r="M1105" i="10"/>
  <c r="M1169" i="10"/>
  <c r="M667" i="10"/>
  <c r="M148" i="10"/>
  <c r="M32" i="10"/>
  <c r="M824" i="10"/>
  <c r="M654" i="10"/>
  <c r="M74" i="10"/>
  <c r="M248" i="10"/>
  <c r="M264" i="10"/>
  <c r="M635" i="10"/>
  <c r="M173" i="10"/>
  <c r="M406" i="10"/>
  <c r="M989" i="10"/>
  <c r="M686" i="10"/>
  <c r="M879" i="10"/>
  <c r="M415" i="10"/>
  <c r="M328" i="10"/>
  <c r="M728" i="10"/>
  <c r="M944" i="10"/>
  <c r="M1132" i="10"/>
  <c r="M339" i="10"/>
  <c r="M453" i="10"/>
  <c r="M111" i="10"/>
  <c r="M408" i="10"/>
  <c r="M121" i="10"/>
  <c r="M585" i="10"/>
  <c r="M602" i="10"/>
  <c r="M43" i="10"/>
  <c r="M155" i="10"/>
  <c r="M20" i="10"/>
  <c r="M25" i="10"/>
  <c r="M629" i="10"/>
  <c r="M99" i="10"/>
  <c r="M606" i="10"/>
  <c r="M416" i="10"/>
  <c r="M983" i="10"/>
  <c r="M820" i="10"/>
  <c r="M275" i="10"/>
  <c r="M668" i="10"/>
  <c r="M1009" i="10"/>
  <c r="M185" i="10"/>
  <c r="M523" i="10"/>
  <c r="M561" i="10"/>
  <c r="M1026" i="10"/>
  <c r="M586" i="10"/>
  <c r="M436" i="10"/>
  <c r="M1143" i="10"/>
  <c r="M928" i="10"/>
  <c r="M187" i="10"/>
  <c r="M423" i="10"/>
  <c r="M774" i="10"/>
  <c r="M117" i="10"/>
  <c r="M320" i="10"/>
  <c r="M169" i="10"/>
  <c r="M90" i="10"/>
  <c r="M1136" i="10"/>
  <c r="M1030" i="10"/>
  <c r="M980" i="10"/>
  <c r="M101" i="10"/>
  <c r="M901" i="10"/>
  <c r="M881" i="10"/>
  <c r="M658" i="10"/>
  <c r="M336" i="10"/>
  <c r="M553" i="10"/>
  <c r="M1084" i="10"/>
  <c r="M141" i="10"/>
  <c r="M1013" i="10"/>
  <c r="M934" i="10"/>
  <c r="M685" i="10"/>
  <c r="M927" i="10"/>
  <c r="M1012" i="10"/>
  <c r="M483" i="10"/>
  <c r="M1098" i="10"/>
  <c r="M924" i="10"/>
  <c r="M241" i="10"/>
  <c r="M701" i="10"/>
  <c r="M1096" i="10"/>
  <c r="M123" i="10"/>
  <c r="M905" i="10"/>
  <c r="M274" i="10"/>
  <c r="M847" i="10"/>
  <c r="M17" i="10"/>
  <c r="M969" i="10"/>
  <c r="M374" i="10"/>
  <c r="M1137" i="10"/>
  <c r="M949" i="10"/>
  <c r="M672" i="10"/>
  <c r="M429" i="10"/>
  <c r="M730" i="10"/>
  <c r="M849" i="10"/>
  <c r="M780" i="10"/>
  <c r="M1493" i="10"/>
  <c r="M1485" i="10"/>
  <c r="M1477" i="10"/>
  <c r="M1469" i="10"/>
  <c r="M1461" i="10"/>
  <c r="M1453" i="10"/>
  <c r="M1445" i="10"/>
  <c r="M1437" i="10"/>
  <c r="M1429" i="10"/>
  <c r="M1421" i="10"/>
  <c r="M1405" i="10"/>
  <c r="M1397" i="10"/>
  <c r="M1389" i="10"/>
  <c r="M1381" i="10"/>
  <c r="M1373" i="10"/>
  <c r="M1325" i="10"/>
  <c r="M1317" i="10"/>
  <c r="M1301" i="10"/>
  <c r="M1293" i="10"/>
  <c r="M1285" i="10"/>
  <c r="M1277" i="10"/>
  <c r="M1269" i="10"/>
  <c r="M1261" i="10"/>
  <c r="M1243" i="10"/>
  <c r="M1234" i="10"/>
  <c r="M1224" i="10"/>
  <c r="M1206" i="10"/>
  <c r="M1197" i="10"/>
  <c r="M1152" i="10"/>
  <c r="M1051" i="10"/>
  <c r="M987" i="10"/>
  <c r="M859" i="10"/>
  <c r="M731" i="10"/>
  <c r="M665" i="10"/>
  <c r="M537" i="10"/>
  <c r="M773" i="10"/>
  <c r="M781" i="10"/>
  <c r="M1201" i="10"/>
  <c r="M45" i="10"/>
  <c r="M237" i="10"/>
  <c r="M1153" i="10"/>
  <c r="M413" i="10"/>
  <c r="M142" i="10"/>
  <c r="M311" i="10"/>
  <c r="M224" i="10"/>
  <c r="M469" i="10"/>
  <c r="M470" i="10"/>
  <c r="M630" i="10"/>
  <c r="M632" i="10"/>
  <c r="M967" i="10"/>
  <c r="M914" i="10"/>
  <c r="M1036" i="10"/>
  <c r="M588" i="10"/>
  <c r="M503" i="10"/>
  <c r="M783" i="10"/>
  <c r="M1112" i="10"/>
  <c r="M191" i="10"/>
  <c r="M176" i="10"/>
  <c r="M424" i="10"/>
  <c r="M218" i="10"/>
  <c r="M60" i="10"/>
  <c r="M909" i="10"/>
  <c r="M903" i="10"/>
  <c r="M1104" i="10"/>
  <c r="M809" i="10"/>
  <c r="M1116" i="10"/>
  <c r="M171" i="10"/>
  <c r="M1037" i="10"/>
  <c r="M532" i="10"/>
  <c r="M1088" i="10"/>
  <c r="M1076" i="10"/>
  <c r="M255" i="10"/>
  <c r="M1135" i="10"/>
  <c r="M866" i="10"/>
  <c r="M688" i="10"/>
  <c r="M593" i="10"/>
  <c r="M186" i="10"/>
  <c r="M92" i="10"/>
  <c r="M1103" i="10"/>
  <c r="M639" i="10"/>
  <c r="M242" i="10"/>
  <c r="M631" i="10"/>
  <c r="M785" i="10"/>
  <c r="M857" i="10"/>
  <c r="M1052" i="10"/>
  <c r="M23" i="10"/>
  <c r="M361" i="10"/>
  <c r="M1101" i="10"/>
  <c r="M748" i="10"/>
  <c r="M53" i="10"/>
  <c r="M917" i="10"/>
  <c r="M913" i="10"/>
  <c r="M6" i="10"/>
  <c r="M1166" i="10"/>
  <c r="M744" i="10"/>
  <c r="M306" i="10"/>
  <c r="M813" i="10"/>
  <c r="M762" i="10"/>
  <c r="M211" i="10"/>
  <c r="M880" i="10"/>
  <c r="M852" i="10"/>
  <c r="M581" i="10"/>
  <c r="M568" i="10"/>
  <c r="M832" i="10"/>
  <c r="M590" i="10"/>
  <c r="M72" i="10"/>
  <c r="M1078" i="10"/>
  <c r="M1090" i="10"/>
  <c r="M347" i="10"/>
  <c r="M853" i="10"/>
  <c r="M1038" i="10"/>
  <c r="M703" i="10"/>
  <c r="M166" i="10"/>
  <c r="M1000" i="10"/>
  <c r="M1049" i="10"/>
  <c r="M563" i="10"/>
  <c r="M134" i="10"/>
  <c r="M384" i="10"/>
  <c r="M377" i="10"/>
  <c r="M1117" i="10"/>
  <c r="M261" i="10"/>
  <c r="M520" i="10"/>
  <c r="M209" i="10"/>
  <c r="M710" i="10"/>
  <c r="M974" i="10"/>
  <c r="M1188" i="10"/>
  <c r="M395" i="10"/>
  <c r="M343" i="10"/>
  <c r="M281" i="10"/>
  <c r="M1014" i="10"/>
  <c r="M952" i="10"/>
  <c r="M937" i="10"/>
  <c r="M268" i="10"/>
  <c r="M356" i="10"/>
  <c r="M353" i="10"/>
  <c r="M845" i="10"/>
  <c r="M648" i="10"/>
  <c r="M522" i="10"/>
  <c r="M620" i="10"/>
  <c r="M358" i="10"/>
  <c r="M671" i="10"/>
  <c r="M59" i="10"/>
  <c r="M175" i="10"/>
  <c r="M104" i="10"/>
  <c r="M697" i="10"/>
  <c r="M258" i="10"/>
  <c r="M8" i="10"/>
  <c r="M784" i="10"/>
  <c r="M260" i="10"/>
  <c r="M41" i="10"/>
  <c r="M831" i="10"/>
  <c r="M434" i="10"/>
  <c r="M303" i="10"/>
  <c r="M798" i="10"/>
  <c r="M179" i="10"/>
  <c r="M245" i="10"/>
  <c r="M664" i="10"/>
  <c r="M194" i="10"/>
  <c r="M67" i="10"/>
  <c r="M540" i="10"/>
  <c r="M246" i="10"/>
  <c r="M942" i="10"/>
  <c r="M818" i="10"/>
  <c r="M379" i="10"/>
  <c r="M438" i="10"/>
  <c r="M1004" i="10"/>
  <c r="M546" i="10"/>
  <c r="M327" i="10"/>
  <c r="M652" i="10"/>
  <c r="M940" i="10"/>
  <c r="M212" i="10"/>
  <c r="M502" i="10"/>
  <c r="M137" i="10"/>
  <c r="M1039" i="10"/>
  <c r="M154" i="10"/>
  <c r="M158" i="10"/>
  <c r="M1129" i="10"/>
  <c r="M1021" i="10"/>
  <c r="M872" i="10"/>
  <c r="M330" i="10"/>
  <c r="M312" i="10"/>
  <c r="M902" i="10"/>
  <c r="M584" i="10"/>
  <c r="M887" i="10"/>
  <c r="M897" i="10"/>
  <c r="M235" i="10"/>
  <c r="M873" i="10"/>
  <c r="M516" i="10"/>
  <c r="M1185" i="10"/>
  <c r="M131" i="10"/>
  <c r="M1106" i="10"/>
  <c r="M324" i="10"/>
  <c r="M428" i="10"/>
  <c r="M669" i="10"/>
  <c r="M766" i="10"/>
  <c r="M975" i="10"/>
  <c r="M721" i="10"/>
  <c r="M1165" i="10"/>
  <c r="M745" i="10"/>
  <c r="M517" i="10"/>
  <c r="M456" i="10"/>
  <c r="M1500" i="10"/>
  <c r="M1492" i="10"/>
  <c r="M1476" i="10"/>
  <c r="M1436" i="10"/>
  <c r="M1420" i="10"/>
  <c r="M1404" i="10"/>
  <c r="M1388" i="10"/>
  <c r="M1380" i="10"/>
  <c r="M1372" i="10"/>
  <c r="M1364" i="10"/>
  <c r="M1356" i="10"/>
  <c r="M1348" i="10"/>
  <c r="M1340" i="10"/>
  <c r="M1332" i="10"/>
  <c r="M1324" i="10"/>
  <c r="M1316" i="10"/>
  <c r="M1308" i="10"/>
  <c r="M1300" i="10"/>
  <c r="M1292" i="10"/>
  <c r="M1284" i="10"/>
  <c r="M1276" i="10"/>
  <c r="M1268" i="10"/>
  <c r="M1260" i="10"/>
  <c r="M1251" i="10"/>
  <c r="M1242" i="10"/>
  <c r="M1232" i="10"/>
  <c r="M1205" i="10"/>
  <c r="M1184" i="10"/>
  <c r="M1147" i="10"/>
  <c r="M1107" i="10"/>
  <c r="M1043" i="10"/>
  <c r="M915" i="10"/>
  <c r="M851" i="10"/>
  <c r="M787" i="10"/>
  <c r="M723" i="10"/>
  <c r="M656" i="10"/>
  <c r="M497" i="10"/>
  <c r="M236" i="10"/>
  <c r="M349" i="10"/>
  <c r="M617" i="10"/>
  <c r="M498" i="10"/>
  <c r="M712" i="10"/>
  <c r="M834" i="10"/>
  <c r="M11" i="10"/>
  <c r="M229" i="10"/>
  <c r="M480" i="10"/>
  <c r="M1094" i="10"/>
  <c r="M695" i="10"/>
  <c r="M1113" i="10"/>
  <c r="M850" i="10"/>
  <c r="M986" i="10"/>
  <c r="M491" i="10"/>
  <c r="M1062" i="10"/>
  <c r="M865" i="10"/>
  <c r="M876" i="10"/>
  <c r="M215" i="10"/>
  <c r="M344" i="10"/>
  <c r="M621" i="10"/>
  <c r="M815" i="10"/>
  <c r="M539" i="10"/>
  <c r="M298" i="10"/>
  <c r="M243" i="10"/>
  <c r="M1489" i="10"/>
  <c r="M450" i="10"/>
  <c r="M300" i="10"/>
  <c r="M98" i="10"/>
  <c r="M530" i="10"/>
  <c r="M751" i="10"/>
  <c r="M383" i="10"/>
  <c r="M447" i="10"/>
  <c r="M1128" i="10"/>
  <c r="M373" i="10"/>
  <c r="M573" i="10"/>
  <c r="M382" i="10"/>
  <c r="M696" i="10"/>
  <c r="M529" i="10"/>
  <c r="M364" i="10"/>
  <c r="M15" i="10"/>
  <c r="M511" i="10"/>
  <c r="M160" i="10"/>
  <c r="M240" i="10"/>
  <c r="M750" i="10"/>
  <c r="M708" i="10"/>
  <c r="M325" i="10"/>
  <c r="M47" i="10"/>
  <c r="M375" i="10"/>
  <c r="M200" i="10"/>
  <c r="M1066" i="10"/>
  <c r="M132" i="10"/>
  <c r="M277" i="10"/>
  <c r="M518" i="10"/>
  <c r="M796" i="10"/>
  <c r="M452" i="10"/>
  <c r="M1120" i="10"/>
  <c r="M964" i="10"/>
  <c r="M150" i="10"/>
  <c r="M1167" i="10"/>
  <c r="M1048" i="10"/>
  <c r="M471" i="10"/>
  <c r="M954" i="10"/>
  <c r="M307" i="10"/>
  <c r="M214" i="10"/>
  <c r="M1008" i="10"/>
  <c r="M486" i="10"/>
  <c r="M1118" i="10"/>
  <c r="M999" i="10"/>
  <c r="M868" i="10"/>
  <c r="M226" i="10"/>
  <c r="M278" i="10"/>
  <c r="M757" i="10"/>
  <c r="M711" i="10"/>
  <c r="M495" i="10"/>
  <c r="M738" i="10"/>
  <c r="M213" i="10"/>
  <c r="M582" i="10"/>
  <c r="M271" i="10"/>
  <c r="M352" i="10"/>
  <c r="M792" i="10"/>
  <c r="M357" i="10"/>
  <c r="M574" i="10"/>
  <c r="M48" i="10"/>
  <c r="M601" i="10"/>
  <c r="M966" i="10"/>
  <c r="M442" i="10"/>
  <c r="M538" i="10"/>
  <c r="M642" i="10"/>
  <c r="M387" i="10"/>
  <c r="M1141" i="10"/>
  <c r="M1017" i="10"/>
  <c r="M362" i="10"/>
  <c r="M386" i="10"/>
  <c r="M448" i="10"/>
  <c r="M677" i="10"/>
  <c r="M1089" i="10"/>
  <c r="M28" i="10"/>
  <c r="M591" i="10"/>
  <c r="M720" i="10"/>
  <c r="M705" i="10"/>
  <c r="M692" i="10"/>
  <c r="M394" i="10"/>
  <c r="M950" i="10"/>
  <c r="M644" i="10"/>
  <c r="M808" i="10"/>
  <c r="M531" i="10"/>
  <c r="M485" i="10"/>
  <c r="M86" i="10"/>
  <c r="M825" i="10"/>
  <c r="M58" i="10"/>
  <c r="M509" i="10"/>
  <c r="M1257" i="10"/>
  <c r="M625" i="10"/>
  <c r="M441" i="10"/>
  <c r="M788" i="10"/>
  <c r="M1028" i="10"/>
  <c r="M36" i="10"/>
  <c r="M313" i="10"/>
  <c r="M737" i="10"/>
  <c r="M499" i="10"/>
  <c r="M525" i="10"/>
  <c r="M16" i="10"/>
  <c r="M479" i="10"/>
  <c r="M736" i="10"/>
  <c r="M800" i="10"/>
  <c r="M192" i="10"/>
  <c r="M802" i="10"/>
  <c r="M262" i="10"/>
  <c r="M127" i="10"/>
  <c r="M1033" i="10"/>
  <c r="M778" i="10"/>
  <c r="M66" i="10"/>
  <c r="M296" i="10"/>
  <c r="M1093" i="10"/>
  <c r="M946" i="10"/>
  <c r="M460" i="10"/>
  <c r="M575" i="10"/>
  <c r="M208" i="10"/>
  <c r="M338" i="10"/>
  <c r="M30" i="10"/>
  <c r="M782" i="10"/>
  <c r="M370" i="10"/>
  <c r="M110" i="10"/>
  <c r="M1053" i="10"/>
  <c r="M12" i="10"/>
  <c r="M960" i="10"/>
  <c r="M953" i="10"/>
  <c r="M321" i="10"/>
  <c r="M898" i="10"/>
  <c r="M136" i="10"/>
  <c r="M735" i="10"/>
  <c r="M170" i="10"/>
  <c r="M578" i="10"/>
  <c r="M926" i="10"/>
  <c r="M481" i="10"/>
  <c r="M397" i="10"/>
  <c r="M958" i="10"/>
  <c r="M116" i="10"/>
  <c r="M911" i="10"/>
  <c r="M24" i="10"/>
  <c r="M894" i="10"/>
  <c r="M105" i="10"/>
  <c r="M659" i="10"/>
  <c r="M1499" i="10"/>
  <c r="M1491" i="10"/>
  <c r="M1483" i="10"/>
  <c r="M1475" i="10"/>
  <c r="M1467" i="10"/>
  <c r="M1459" i="10"/>
  <c r="M1451" i="10"/>
  <c r="M1435" i="10"/>
  <c r="M1427" i="10"/>
  <c r="M1419" i="10"/>
  <c r="M1411" i="10"/>
  <c r="M1403" i="10"/>
  <c r="M1395" i="10"/>
  <c r="M1387" i="10"/>
  <c r="M1379" i="10"/>
  <c r="M1371" i="10"/>
  <c r="M1363" i="10"/>
  <c r="M1355" i="10"/>
  <c r="M1347" i="10"/>
  <c r="M1339" i="10"/>
  <c r="M1331" i="10"/>
  <c r="M1323" i="10"/>
  <c r="M1315" i="10"/>
  <c r="M1307" i="10"/>
  <c r="M1299" i="10"/>
  <c r="M1291" i="10"/>
  <c r="M1283" i="10"/>
  <c r="M1275" i="10"/>
  <c r="M1267" i="10"/>
  <c r="M1259" i="10"/>
  <c r="M1250" i="10"/>
  <c r="M1240" i="10"/>
  <c r="M1231" i="10"/>
  <c r="M1222" i="10"/>
  <c r="M1213" i="10"/>
  <c r="M1204" i="10"/>
  <c r="M1194" i="10"/>
  <c r="M1183" i="10"/>
  <c r="M1168" i="10"/>
  <c r="M1146" i="10"/>
  <c r="M1099" i="10"/>
  <c r="M1035" i="10"/>
  <c r="M971" i="10"/>
  <c r="M907" i="10"/>
  <c r="M843" i="10"/>
  <c r="M779" i="10"/>
  <c r="M715" i="10"/>
  <c r="M647" i="10"/>
  <c r="M433" i="10"/>
  <c r="N837" i="10"/>
  <c r="S1119" i="10"/>
  <c r="S1076" i="10"/>
  <c r="S1191" i="10"/>
  <c r="N1463" i="10"/>
  <c r="N394" i="10"/>
  <c r="N1407" i="10"/>
  <c r="N1399" i="10"/>
  <c r="N1170" i="10"/>
  <c r="N70" i="10"/>
  <c r="N590" i="10"/>
  <c r="N1335" i="10"/>
  <c r="N497" i="10"/>
  <c r="N446" i="10"/>
  <c r="S1208" i="10"/>
  <c r="S1196" i="10"/>
  <c r="S1262" i="10"/>
  <c r="S1404" i="10"/>
  <c r="S1314" i="10"/>
  <c r="S1381" i="10"/>
  <c r="S1445" i="10"/>
  <c r="S1357" i="10"/>
  <c r="S1293" i="10"/>
  <c r="S1261" i="10"/>
  <c r="S1339" i="10"/>
  <c r="N814" i="10"/>
  <c r="N773" i="10"/>
  <c r="N1455" i="10"/>
  <c r="N1006" i="10"/>
  <c r="N750" i="10"/>
  <c r="S1169" i="10"/>
  <c r="N1447" i="10"/>
  <c r="N965" i="10"/>
  <c r="N709" i="10"/>
  <c r="N344" i="10"/>
  <c r="S767" i="10"/>
  <c r="S570" i="10"/>
  <c r="S546" i="10"/>
  <c r="S522" i="10"/>
  <c r="S482" i="10"/>
  <c r="S458" i="10"/>
  <c r="S418" i="10"/>
  <c r="S394" i="10"/>
  <c r="S354" i="10"/>
  <c r="S330" i="10"/>
  <c r="S290" i="10"/>
  <c r="S266" i="10"/>
  <c r="S114" i="10"/>
  <c r="N1439" i="10"/>
  <c r="N1375" i="10"/>
  <c r="N942" i="10"/>
  <c r="N686" i="10"/>
  <c r="N241" i="10"/>
  <c r="S569" i="10"/>
  <c r="S393" i="10"/>
  <c r="S369" i="10"/>
  <c r="S329" i="10"/>
  <c r="S305" i="10"/>
  <c r="S265" i="10"/>
  <c r="S241" i="10"/>
  <c r="N1495" i="10"/>
  <c r="N1431" i="10"/>
  <c r="N901" i="10"/>
  <c r="N654" i="10"/>
  <c r="N190" i="10"/>
  <c r="S560" i="10"/>
  <c r="S536" i="10"/>
  <c r="S496" i="10"/>
  <c r="S472" i="10"/>
  <c r="S432" i="10"/>
  <c r="S408" i="10"/>
  <c r="S368" i="10"/>
  <c r="S344" i="10"/>
  <c r="S304" i="10"/>
  <c r="S280" i="10"/>
  <c r="S240" i="10"/>
  <c r="S136" i="10"/>
  <c r="N878" i="10"/>
  <c r="N622" i="10"/>
  <c r="N134" i="10"/>
  <c r="S573" i="10"/>
  <c r="N573" i="10"/>
  <c r="S565" i="10"/>
  <c r="N565" i="10"/>
  <c r="S557" i="10"/>
  <c r="N557" i="10"/>
  <c r="S549" i="10"/>
  <c r="N549" i="10"/>
  <c r="S541" i="10"/>
  <c r="N541" i="10"/>
  <c r="S533" i="10"/>
  <c r="N533" i="10"/>
  <c r="S525" i="10"/>
  <c r="N525" i="10"/>
  <c r="S517" i="10"/>
  <c r="N517" i="10"/>
  <c r="S509" i="10"/>
  <c r="N509" i="10"/>
  <c r="S501" i="10"/>
  <c r="N501" i="10"/>
  <c r="S493" i="10"/>
  <c r="N493" i="10"/>
  <c r="S485" i="10"/>
  <c r="N485" i="10"/>
  <c r="S477" i="10"/>
  <c r="N477" i="10"/>
  <c r="N469" i="10"/>
  <c r="S469" i="10"/>
  <c r="S461" i="10"/>
  <c r="N461" i="10"/>
  <c r="S453" i="10"/>
  <c r="N453" i="10"/>
  <c r="S445" i="10"/>
  <c r="N445" i="10"/>
  <c r="S437" i="10"/>
  <c r="N437" i="10"/>
  <c r="N429" i="10"/>
  <c r="S429" i="10"/>
  <c r="S421" i="10"/>
  <c r="N421" i="10"/>
  <c r="S413" i="10"/>
  <c r="N413" i="10"/>
  <c r="S405" i="10"/>
  <c r="N405" i="10"/>
  <c r="S397" i="10"/>
  <c r="N397" i="10"/>
  <c r="S389" i="10"/>
  <c r="N389" i="10"/>
  <c r="S381" i="10"/>
  <c r="N381" i="10"/>
  <c r="S373" i="10"/>
  <c r="N373" i="10"/>
  <c r="S365" i="10"/>
  <c r="N365" i="10"/>
  <c r="S349" i="10"/>
  <c r="N349" i="10"/>
  <c r="N341" i="10"/>
  <c r="S341" i="10"/>
  <c r="S333" i="10"/>
  <c r="N333" i="10"/>
  <c r="S325" i="10"/>
  <c r="N325" i="10"/>
  <c r="S317" i="10"/>
  <c r="N317" i="10"/>
  <c r="S309" i="10"/>
  <c r="N309" i="10"/>
  <c r="N301" i="10"/>
  <c r="S301" i="10"/>
  <c r="S293" i="10"/>
  <c r="N293" i="10"/>
  <c r="S285" i="10"/>
  <c r="N285" i="10"/>
  <c r="S277" i="10"/>
  <c r="N277" i="10"/>
  <c r="S269" i="10"/>
  <c r="N269" i="10"/>
  <c r="S261" i="10"/>
  <c r="N261" i="10"/>
  <c r="S253" i="10"/>
  <c r="N253" i="10"/>
  <c r="S245" i="10"/>
  <c r="N245" i="10"/>
  <c r="S237" i="10"/>
  <c r="N237" i="10"/>
  <c r="N229" i="10"/>
  <c r="S229" i="10"/>
  <c r="S1500" i="10"/>
  <c r="S1428" i="10"/>
  <c r="N221" i="10"/>
  <c r="S221" i="10"/>
  <c r="S1420" i="10"/>
  <c r="S1492" i="10"/>
  <c r="S213" i="10"/>
  <c r="N213" i="10"/>
  <c r="S1412" i="10"/>
  <c r="S1484" i="10"/>
  <c r="S205" i="10"/>
  <c r="N205" i="10"/>
  <c r="S1476" i="10"/>
  <c r="S197" i="10"/>
  <c r="N197" i="10"/>
  <c r="S1396" i="10"/>
  <c r="N189" i="10"/>
  <c r="S189" i="10"/>
  <c r="S1388" i="10"/>
  <c r="S1460" i="10"/>
  <c r="S181" i="10"/>
  <c r="N181" i="10"/>
  <c r="S1452" i="10"/>
  <c r="N173" i="10"/>
  <c r="S173" i="10"/>
  <c r="S1372" i="10"/>
  <c r="N165" i="10"/>
  <c r="S165" i="10"/>
  <c r="S1436" i="10"/>
  <c r="S1364" i="10"/>
  <c r="S157" i="10"/>
  <c r="N157" i="10"/>
  <c r="S1356" i="10"/>
  <c r="S149" i="10"/>
  <c r="N149" i="10"/>
  <c r="S1348" i="10"/>
  <c r="S141" i="10"/>
  <c r="N141" i="10"/>
  <c r="S133" i="10"/>
  <c r="N133" i="10"/>
  <c r="S1332" i="10"/>
  <c r="S125" i="10"/>
  <c r="N125" i="10"/>
  <c r="S1324" i="10"/>
  <c r="S117" i="10"/>
  <c r="N117" i="10"/>
  <c r="S1316" i="10"/>
  <c r="S1308" i="10"/>
  <c r="S109" i="10"/>
  <c r="N109" i="10"/>
  <c r="S1300" i="10"/>
  <c r="N101" i="10"/>
  <c r="S101" i="10"/>
  <c r="N93" i="10"/>
  <c r="S1292" i="10"/>
  <c r="S93" i="10"/>
  <c r="N85" i="10"/>
  <c r="S85" i="10"/>
  <c r="S1284" i="10"/>
  <c r="S77" i="10"/>
  <c r="N77" i="10"/>
  <c r="S1276" i="10"/>
  <c r="S69" i="10"/>
  <c r="S1268" i="10"/>
  <c r="N69" i="10"/>
  <c r="S61" i="10"/>
  <c r="N61" i="10"/>
  <c r="S1260" i="10"/>
  <c r="N53" i="10"/>
  <c r="S53" i="10"/>
  <c r="S1252" i="10"/>
  <c r="N45" i="10"/>
  <c r="S1244" i="10"/>
  <c r="S45" i="10"/>
  <c r="S1236" i="10"/>
  <c r="N37" i="10"/>
  <c r="S37" i="10"/>
  <c r="N29" i="10"/>
  <c r="S29" i="10"/>
  <c r="S1228" i="10"/>
  <c r="S21" i="10"/>
  <c r="N21" i="10"/>
  <c r="S1220" i="10"/>
  <c r="S13" i="10"/>
  <c r="N13" i="10"/>
  <c r="S1212" i="10"/>
  <c r="S5" i="10"/>
  <c r="S1204" i="10"/>
  <c r="N5" i="10"/>
  <c r="N1496" i="10"/>
  <c r="N1488" i="10"/>
  <c r="N1480" i="10"/>
  <c r="N1472" i="10"/>
  <c r="N1464" i="10"/>
  <c r="N1456" i="10"/>
  <c r="N1448" i="10"/>
  <c r="N1440" i="10"/>
  <c r="N1432" i="10"/>
  <c r="N1400" i="10"/>
  <c r="N1376" i="10"/>
  <c r="N1197" i="10"/>
  <c r="N1183" i="10"/>
  <c r="N1172" i="10"/>
  <c r="N1157" i="10"/>
  <c r="N1141" i="10"/>
  <c r="N1125" i="10"/>
  <c r="N1109" i="10"/>
  <c r="N1093" i="10"/>
  <c r="N1077" i="10"/>
  <c r="N1061" i="10"/>
  <c r="N1045" i="10"/>
  <c r="N1029" i="10"/>
  <c r="N1012" i="10"/>
  <c r="N989" i="10"/>
  <c r="N966" i="10"/>
  <c r="N948" i="10"/>
  <c r="N925" i="10"/>
  <c r="N902" i="10"/>
  <c r="N884" i="10"/>
  <c r="N861" i="10"/>
  <c r="N838" i="10"/>
  <c r="N820" i="10"/>
  <c r="N797" i="10"/>
  <c r="N774" i="10"/>
  <c r="N756" i="10"/>
  <c r="N733" i="10"/>
  <c r="N710" i="10"/>
  <c r="N692" i="10"/>
  <c r="N661" i="10"/>
  <c r="N629" i="10"/>
  <c r="N597" i="10"/>
  <c r="N558" i="10"/>
  <c r="N508" i="10"/>
  <c r="N457" i="10"/>
  <c r="N406" i="10"/>
  <c r="N354" i="10"/>
  <c r="N304" i="10"/>
  <c r="N252" i="10"/>
  <c r="N9" i="10"/>
  <c r="S1421" i="10"/>
  <c r="S824" i="10"/>
  <c r="S684" i="10"/>
  <c r="N684" i="10"/>
  <c r="S676" i="10"/>
  <c r="N676" i="10"/>
  <c r="S668" i="10"/>
  <c r="N668" i="10"/>
  <c r="S660" i="10"/>
  <c r="N660" i="10"/>
  <c r="S652" i="10"/>
  <c r="N652" i="10"/>
  <c r="S644" i="10"/>
  <c r="N644" i="10"/>
  <c r="S636" i="10"/>
  <c r="N636" i="10"/>
  <c r="S628" i="10"/>
  <c r="N628" i="10"/>
  <c r="S620" i="10"/>
  <c r="N620" i="10"/>
  <c r="S612" i="10"/>
  <c r="N612" i="10"/>
  <c r="S604" i="10"/>
  <c r="N604" i="10"/>
  <c r="S596" i="10"/>
  <c r="N596" i="10"/>
  <c r="S588" i="10"/>
  <c r="N588" i="10"/>
  <c r="S572" i="10"/>
  <c r="N572" i="10"/>
  <c r="S564" i="10"/>
  <c r="N564" i="10"/>
  <c r="S556" i="10"/>
  <c r="N556" i="10"/>
  <c r="S540" i="10"/>
  <c r="N540" i="10"/>
  <c r="S532" i="10"/>
  <c r="N532" i="10"/>
  <c r="S524" i="10"/>
  <c r="N524" i="10"/>
  <c r="S516" i="10"/>
  <c r="N516" i="10"/>
  <c r="S500" i="10"/>
  <c r="N500" i="10"/>
  <c r="S492" i="10"/>
  <c r="N492" i="10"/>
  <c r="S476" i="10"/>
  <c r="N476" i="10"/>
  <c r="S468" i="10"/>
  <c r="N468" i="10"/>
  <c r="S452" i="10"/>
  <c r="N452" i="10"/>
  <c r="S436" i="10"/>
  <c r="N436" i="10"/>
  <c r="S428" i="10"/>
  <c r="N428" i="10"/>
  <c r="S412" i="10"/>
  <c r="N412" i="10"/>
  <c r="S404" i="10"/>
  <c r="N404" i="10"/>
  <c r="S396" i="10"/>
  <c r="N396" i="10"/>
  <c r="S388" i="10"/>
  <c r="N388" i="10"/>
  <c r="S372" i="10"/>
  <c r="N372" i="10"/>
  <c r="S364" i="10"/>
  <c r="N364" i="10"/>
  <c r="S348" i="10"/>
  <c r="N348" i="10"/>
  <c r="S340" i="10"/>
  <c r="N340" i="10"/>
  <c r="S332" i="10"/>
  <c r="N332" i="10"/>
  <c r="S324" i="10"/>
  <c r="N324" i="10"/>
  <c r="S308" i="10"/>
  <c r="N308" i="10"/>
  <c r="S300" i="10"/>
  <c r="N300" i="10"/>
  <c r="S284" i="10"/>
  <c r="N284" i="10"/>
  <c r="S276" i="10"/>
  <c r="N276" i="10"/>
  <c r="S268" i="10"/>
  <c r="N268" i="10"/>
  <c r="S260" i="10"/>
  <c r="N260" i="10"/>
  <c r="S244" i="10"/>
  <c r="N244" i="10"/>
  <c r="S236" i="10"/>
  <c r="N236" i="10"/>
  <c r="S228" i="10"/>
  <c r="S1499" i="10"/>
  <c r="S220" i="10"/>
  <c r="N220" i="10"/>
  <c r="S1419" i="10"/>
  <c r="S212" i="10"/>
  <c r="S1411" i="10"/>
  <c r="S1483" i="10"/>
  <c r="N212" i="10"/>
  <c r="S204" i="10"/>
  <c r="S1475" i="10"/>
  <c r="N204" i="10"/>
  <c r="S196" i="10"/>
  <c r="S1395" i="10"/>
  <c r="N196" i="10"/>
  <c r="S188" i="10"/>
  <c r="S1459" i="10"/>
  <c r="S1387" i="10"/>
  <c r="S180" i="10"/>
  <c r="N180" i="10"/>
  <c r="S1379" i="10"/>
  <c r="S1451" i="10"/>
  <c r="S172" i="10"/>
  <c r="S1371" i="10"/>
  <c r="N172" i="10"/>
  <c r="S1443" i="10"/>
  <c r="S164" i="10"/>
  <c r="S1435" i="10"/>
  <c r="S156" i="10"/>
  <c r="N156" i="10"/>
  <c r="S1355" i="10"/>
  <c r="S148" i="10"/>
  <c r="N148" i="10"/>
  <c r="S1347" i="10"/>
  <c r="N140" i="10"/>
  <c r="S140" i="10"/>
  <c r="S132" i="10"/>
  <c r="S1331" i="10"/>
  <c r="N132" i="10"/>
  <c r="S124" i="10"/>
  <c r="S1323" i="10"/>
  <c r="N124" i="10"/>
  <c r="S116" i="10"/>
  <c r="S1315" i="10"/>
  <c r="N116" i="10"/>
  <c r="S108" i="10"/>
  <c r="S1307" i="10"/>
  <c r="N108" i="10"/>
  <c r="S100" i="10"/>
  <c r="S1299" i="10"/>
  <c r="N100" i="10"/>
  <c r="S92" i="10"/>
  <c r="S1291" i="10"/>
  <c r="N92" i="10"/>
  <c r="S84" i="10"/>
  <c r="S1283" i="10"/>
  <c r="N84" i="10"/>
  <c r="S76" i="10"/>
  <c r="S1275" i="10"/>
  <c r="N76" i="10"/>
  <c r="S68" i="10"/>
  <c r="S1267" i="10"/>
  <c r="N68" i="10"/>
  <c r="S60" i="10"/>
  <c r="S1259" i="10"/>
  <c r="N60" i="10"/>
  <c r="S52" i="10"/>
  <c r="S1251" i="10"/>
  <c r="N52" i="10"/>
  <c r="S44" i="10"/>
  <c r="S1243" i="10"/>
  <c r="N44" i="10"/>
  <c r="S36" i="10"/>
  <c r="S1235" i="10"/>
  <c r="N36" i="10"/>
  <c r="S28" i="10"/>
  <c r="S1227" i="10"/>
  <c r="N28" i="10"/>
  <c r="N1227" i="10"/>
  <c r="S20" i="10"/>
  <c r="S1219" i="10"/>
  <c r="N20" i="10"/>
  <c r="N1219" i="10"/>
  <c r="S1211" i="10"/>
  <c r="N12" i="10"/>
  <c r="S12" i="10"/>
  <c r="N1211" i="10"/>
  <c r="S4" i="10"/>
  <c r="S1203" i="10"/>
  <c r="N4" i="10"/>
  <c r="N1203" i="10"/>
  <c r="N1196" i="10"/>
  <c r="N1182" i="10"/>
  <c r="N1156" i="10"/>
  <c r="N1140" i="10"/>
  <c r="N1124" i="10"/>
  <c r="N1108" i="10"/>
  <c r="N1092" i="10"/>
  <c r="N1076" i="10"/>
  <c r="N1060" i="10"/>
  <c r="N1044" i="10"/>
  <c r="N1028" i="10"/>
  <c r="N988" i="10"/>
  <c r="N924" i="10"/>
  <c r="N860" i="10"/>
  <c r="N796" i="10"/>
  <c r="N732" i="10"/>
  <c r="N548" i="10"/>
  <c r="N292" i="10"/>
  <c r="S1491" i="10"/>
  <c r="S1195" i="10"/>
  <c r="N1195" i="10"/>
  <c r="S1187" i="10"/>
  <c r="N1187" i="10"/>
  <c r="S1179" i="10"/>
  <c r="N1179" i="10"/>
  <c r="N1171" i="10"/>
  <c r="S1171" i="10"/>
  <c r="S1163" i="10"/>
  <c r="N1163" i="10"/>
  <c r="S1155" i="10"/>
  <c r="N1155" i="10"/>
  <c r="S1147" i="10"/>
  <c r="N1147" i="10"/>
  <c r="S1139" i="10"/>
  <c r="N1139" i="10"/>
  <c r="S1131" i="10"/>
  <c r="N1131" i="10"/>
  <c r="S1123" i="10"/>
  <c r="N1123" i="10"/>
  <c r="S1115" i="10"/>
  <c r="N1115" i="10"/>
  <c r="S1107" i="10"/>
  <c r="N1107" i="10"/>
  <c r="S1099" i="10"/>
  <c r="N1099" i="10"/>
  <c r="S1091" i="10"/>
  <c r="N1091" i="10"/>
  <c r="N1083" i="10"/>
  <c r="S1083" i="10"/>
  <c r="S1075" i="10"/>
  <c r="N1075" i="10"/>
  <c r="S1067" i="10"/>
  <c r="N1067" i="10"/>
  <c r="S1059" i="10"/>
  <c r="N1059" i="10"/>
  <c r="N1051" i="10"/>
  <c r="S1051" i="10"/>
  <c r="S1043" i="10"/>
  <c r="N1043" i="10"/>
  <c r="S1035" i="10"/>
  <c r="N1035" i="10"/>
  <c r="S1027" i="10"/>
  <c r="N1027" i="10"/>
  <c r="S1019" i="10"/>
  <c r="N1019" i="10"/>
  <c r="S1011" i="10"/>
  <c r="N1011" i="10"/>
  <c r="S995" i="10"/>
  <c r="N995" i="10"/>
  <c r="S987" i="10"/>
  <c r="N987" i="10"/>
  <c r="S979" i="10"/>
  <c r="N979" i="10"/>
  <c r="S971" i="10"/>
  <c r="N971" i="10"/>
  <c r="S963" i="10"/>
  <c r="N963" i="10"/>
  <c r="S955" i="10"/>
  <c r="N955" i="10"/>
  <c r="S947" i="10"/>
  <c r="N947" i="10"/>
  <c r="S939" i="10"/>
  <c r="N939" i="10"/>
  <c r="S931" i="10"/>
  <c r="N931" i="10"/>
  <c r="S923" i="10"/>
  <c r="N923" i="10"/>
  <c r="S915" i="10"/>
  <c r="N915" i="10"/>
  <c r="S907" i="10"/>
  <c r="N907" i="10"/>
  <c r="S899" i="10"/>
  <c r="N899" i="10"/>
  <c r="S891" i="10"/>
  <c r="N891" i="10"/>
  <c r="S883" i="10"/>
  <c r="N883" i="10"/>
  <c r="S875" i="10"/>
  <c r="N875" i="10"/>
  <c r="S867" i="10"/>
  <c r="N867" i="10"/>
  <c r="S859" i="10"/>
  <c r="N859" i="10"/>
  <c r="S851" i="10"/>
  <c r="N851" i="10"/>
  <c r="N843" i="10"/>
  <c r="S843" i="10"/>
  <c r="S835" i="10"/>
  <c r="N835" i="10"/>
  <c r="S827" i="10"/>
  <c r="N827" i="10"/>
  <c r="S819" i="10"/>
  <c r="N819" i="10"/>
  <c r="S811" i="10"/>
  <c r="N811" i="10"/>
  <c r="S803" i="10"/>
  <c r="N803" i="10"/>
  <c r="S795" i="10"/>
  <c r="N795" i="10"/>
  <c r="S787" i="10"/>
  <c r="N787" i="10"/>
  <c r="S779" i="10"/>
  <c r="N779" i="10"/>
  <c r="S771" i="10"/>
  <c r="N771" i="10"/>
  <c r="S763" i="10"/>
  <c r="N763" i="10"/>
  <c r="S755" i="10"/>
  <c r="N755" i="10"/>
  <c r="N747" i="10"/>
  <c r="S747" i="10"/>
  <c r="S739" i="10"/>
  <c r="N739" i="10"/>
  <c r="S731" i="10"/>
  <c r="N731" i="10"/>
  <c r="S723" i="10"/>
  <c r="N723" i="10"/>
  <c r="S715" i="10"/>
  <c r="N715" i="10"/>
  <c r="S707" i="10"/>
  <c r="N707" i="10"/>
  <c r="S699" i="10"/>
  <c r="N699" i="10"/>
  <c r="S691" i="10"/>
  <c r="N691" i="10"/>
  <c r="N683" i="10"/>
  <c r="S683" i="10"/>
  <c r="S675" i="10"/>
  <c r="N675" i="10"/>
  <c r="S667" i="10"/>
  <c r="N667" i="10"/>
  <c r="S659" i="10"/>
  <c r="N659" i="10"/>
  <c r="S651" i="10"/>
  <c r="N651" i="10"/>
  <c r="S643" i="10"/>
  <c r="N643" i="10"/>
  <c r="S635" i="10"/>
  <c r="N635" i="10"/>
  <c r="S627" i="10"/>
  <c r="N627" i="10"/>
  <c r="S619" i="10"/>
  <c r="N619" i="10"/>
  <c r="N603" i="10"/>
  <c r="S603" i="10"/>
  <c r="S595" i="10"/>
  <c r="N595" i="10"/>
  <c r="S587" i="10"/>
  <c r="N587" i="10"/>
  <c r="N579" i="10"/>
  <c r="S579" i="10"/>
  <c r="S571" i="10"/>
  <c r="N571" i="10"/>
  <c r="S563" i="10"/>
  <c r="N563" i="10"/>
  <c r="N555" i="10"/>
  <c r="S555" i="10"/>
  <c r="S539" i="10"/>
  <c r="N539" i="10"/>
  <c r="S531" i="10"/>
  <c r="N531" i="10"/>
  <c r="S523" i="10"/>
  <c r="N523" i="10"/>
  <c r="S515" i="10"/>
  <c r="N515" i="10"/>
  <c r="S507" i="10"/>
  <c r="N507" i="10"/>
  <c r="S499" i="10"/>
  <c r="N499" i="10"/>
  <c r="S491" i="10"/>
  <c r="N491" i="10"/>
  <c r="S483" i="10"/>
  <c r="N483" i="10"/>
  <c r="S475" i="10"/>
  <c r="N475" i="10"/>
  <c r="S467" i="10"/>
  <c r="N467" i="10"/>
  <c r="S459" i="10"/>
  <c r="N459" i="10"/>
  <c r="S451" i="10"/>
  <c r="N451" i="10"/>
  <c r="S443" i="10"/>
  <c r="N443" i="10"/>
  <c r="S435" i="10"/>
  <c r="N435" i="10"/>
  <c r="S427" i="10"/>
  <c r="N427" i="10"/>
  <c r="S419" i="10"/>
  <c r="N419" i="10"/>
  <c r="S411" i="10"/>
  <c r="N411" i="10"/>
  <c r="S403" i="10"/>
  <c r="N403" i="10"/>
  <c r="S395" i="10"/>
  <c r="N395" i="10"/>
  <c r="S387" i="10"/>
  <c r="N387" i="10"/>
  <c r="S379" i="10"/>
  <c r="N379" i="10"/>
  <c r="S371" i="10"/>
  <c r="N371" i="10"/>
  <c r="S363" i="10"/>
  <c r="N363" i="10"/>
  <c r="S355" i="10"/>
  <c r="N355" i="10"/>
  <c r="S347" i="10"/>
  <c r="N347" i="10"/>
  <c r="S339" i="10"/>
  <c r="N339" i="10"/>
  <c r="S331" i="10"/>
  <c r="N331" i="10"/>
  <c r="S323" i="10"/>
  <c r="N323" i="10"/>
  <c r="S315" i="10"/>
  <c r="N315" i="10"/>
  <c r="S307" i="10"/>
  <c r="N307" i="10"/>
  <c r="S299" i="10"/>
  <c r="N299" i="10"/>
  <c r="S291" i="10"/>
  <c r="N291" i="10"/>
  <c r="S283" i="10"/>
  <c r="N283" i="10"/>
  <c r="S275" i="10"/>
  <c r="N275" i="10"/>
  <c r="S267" i="10"/>
  <c r="N267" i="10"/>
  <c r="S259" i="10"/>
  <c r="N259" i="10"/>
  <c r="S251" i="10"/>
  <c r="N251" i="10"/>
  <c r="S243" i="10"/>
  <c r="N243" i="10"/>
  <c r="S235" i="10"/>
  <c r="N235" i="10"/>
  <c r="S227" i="10"/>
  <c r="S1426" i="10"/>
  <c r="S1498" i="10"/>
  <c r="N227" i="10"/>
  <c r="S219" i="10"/>
  <c r="S1418" i="10"/>
  <c r="S1490" i="10"/>
  <c r="N219" i="10"/>
  <c r="S211" i="10"/>
  <c r="S1410" i="10"/>
  <c r="S1482" i="10"/>
  <c r="N211" i="10"/>
  <c r="S203" i="10"/>
  <c r="S1402" i="10"/>
  <c r="S1474" i="10"/>
  <c r="N203" i="10"/>
  <c r="S195" i="10"/>
  <c r="S1394" i="10"/>
  <c r="S1466" i="10"/>
  <c r="N195" i="10"/>
  <c r="S187" i="10"/>
  <c r="S1386" i="10"/>
  <c r="S1458" i="10"/>
  <c r="N187" i="10"/>
  <c r="S179" i="10"/>
  <c r="S1378" i="10"/>
  <c r="S1450" i="10"/>
  <c r="N179" i="10"/>
  <c r="S171" i="10"/>
  <c r="S1370" i="10"/>
  <c r="S1442" i="10"/>
  <c r="N171" i="10"/>
  <c r="S163" i="10"/>
  <c r="S1362" i="10"/>
  <c r="S1434" i="10"/>
  <c r="N163" i="10"/>
  <c r="S155" i="10"/>
  <c r="S1354" i="10"/>
  <c r="N155" i="10"/>
  <c r="S147" i="10"/>
  <c r="S1346" i="10"/>
  <c r="N147" i="10"/>
  <c r="S139" i="10"/>
  <c r="S1338" i="10"/>
  <c r="N139" i="10"/>
  <c r="S131" i="10"/>
  <c r="N131" i="10"/>
  <c r="S1330" i="10"/>
  <c r="S123" i="10"/>
  <c r="N123" i="10"/>
  <c r="S1322" i="10"/>
  <c r="S115" i="10"/>
  <c r="N115" i="10"/>
  <c r="S107" i="10"/>
  <c r="S1306" i="10"/>
  <c r="N107" i="10"/>
  <c r="S99" i="10"/>
  <c r="S1298" i="10"/>
  <c r="N99" i="10"/>
  <c r="S91" i="10"/>
  <c r="S1290" i="10"/>
  <c r="N91" i="10"/>
  <c r="S83" i="10"/>
  <c r="N83" i="10"/>
  <c r="S1282" i="10"/>
  <c r="S75" i="10"/>
  <c r="N75" i="10"/>
  <c r="S1274" i="10"/>
  <c r="S67" i="10"/>
  <c r="S1266" i="10"/>
  <c r="N67" i="10"/>
  <c r="S59" i="10"/>
  <c r="S1258" i="10"/>
  <c r="N59" i="10"/>
  <c r="S51" i="10"/>
  <c r="N51" i="10"/>
  <c r="S1250" i="10"/>
  <c r="S43" i="10"/>
  <c r="N43" i="10"/>
  <c r="S1242" i="10"/>
  <c r="S35" i="10"/>
  <c r="S1234" i="10"/>
  <c r="N35" i="10"/>
  <c r="S27" i="10"/>
  <c r="S1226" i="10"/>
  <c r="N27" i="10"/>
  <c r="S19" i="10"/>
  <c r="N19" i="10"/>
  <c r="S1218" i="10"/>
  <c r="S11" i="10"/>
  <c r="N11" i="10"/>
  <c r="S1210" i="10"/>
  <c r="S3" i="10"/>
  <c r="S1202" i="10"/>
  <c r="N3" i="10"/>
  <c r="N1494" i="10"/>
  <c r="N1486" i="10"/>
  <c r="N1478" i="10"/>
  <c r="N1470" i="10"/>
  <c r="N1462" i="10"/>
  <c r="N1454" i="10"/>
  <c r="N1446" i="10"/>
  <c r="N1438" i="10"/>
  <c r="N1430" i="10"/>
  <c r="N1262" i="10"/>
  <c r="N1236" i="10"/>
  <c r="N1226" i="10"/>
  <c r="N1194" i="10"/>
  <c r="N1181" i="10"/>
  <c r="N1167" i="10"/>
  <c r="N1151" i="10"/>
  <c r="N1135" i="10"/>
  <c r="N1119" i="10"/>
  <c r="N1103" i="10"/>
  <c r="N1087" i="10"/>
  <c r="N1071" i="10"/>
  <c r="N1055" i="10"/>
  <c r="N1039" i="10"/>
  <c r="N1023" i="10"/>
  <c r="N1005" i="10"/>
  <c r="N982" i="10"/>
  <c r="N964" i="10"/>
  <c r="N941" i="10"/>
  <c r="N918" i="10"/>
  <c r="N900" i="10"/>
  <c r="N877" i="10"/>
  <c r="N854" i="10"/>
  <c r="N836" i="10"/>
  <c r="N813" i="10"/>
  <c r="N790" i="10"/>
  <c r="N772" i="10"/>
  <c r="N749" i="10"/>
  <c r="N726" i="10"/>
  <c r="N708" i="10"/>
  <c r="N685" i="10"/>
  <c r="N653" i="10"/>
  <c r="N621" i="10"/>
  <c r="N589" i="10"/>
  <c r="N546" i="10"/>
  <c r="N496" i="10"/>
  <c r="N444" i="10"/>
  <c r="N393" i="10"/>
  <c r="N342" i="10"/>
  <c r="N290" i="10"/>
  <c r="N240" i="10"/>
  <c r="N188" i="10"/>
  <c r="S1485" i="10"/>
  <c r="S1403" i="10"/>
  <c r="S1313" i="10"/>
  <c r="S1126" i="10"/>
  <c r="S688" i="10"/>
  <c r="S1162" i="10"/>
  <c r="N1162" i="10"/>
  <c r="S1154" i="10"/>
  <c r="N1154" i="10"/>
  <c r="S1146" i="10"/>
  <c r="N1146" i="10"/>
  <c r="S1138" i="10"/>
  <c r="N1138" i="10"/>
  <c r="S1130" i="10"/>
  <c r="N1130" i="10"/>
  <c r="S1122" i="10"/>
  <c r="N1122" i="10"/>
  <c r="S1114" i="10"/>
  <c r="N1114" i="10"/>
  <c r="S1106" i="10"/>
  <c r="N1106" i="10"/>
  <c r="S1098" i="10"/>
  <c r="N1098" i="10"/>
  <c r="S1090" i="10"/>
  <c r="N1090" i="10"/>
  <c r="S1082" i="10"/>
  <c r="N1082" i="10"/>
  <c r="S1074" i="10"/>
  <c r="N1074" i="10"/>
  <c r="S1066" i="10"/>
  <c r="N1066" i="10"/>
  <c r="S1058" i="10"/>
  <c r="N1058" i="10"/>
  <c r="S1050" i="10"/>
  <c r="N1050" i="10"/>
  <c r="S1042" i="10"/>
  <c r="N1042" i="10"/>
  <c r="S1034" i="10"/>
  <c r="N1034" i="10"/>
  <c r="S1026" i="10"/>
  <c r="N1026" i="10"/>
  <c r="S1018" i="10"/>
  <c r="N1018" i="10"/>
  <c r="S1010" i="10"/>
  <c r="N1010" i="10"/>
  <c r="S1002" i="10"/>
  <c r="N1002" i="10"/>
  <c r="S994" i="10"/>
  <c r="N994" i="10"/>
  <c r="S986" i="10"/>
  <c r="N986" i="10"/>
  <c r="S978" i="10"/>
  <c r="N978" i="10"/>
  <c r="S970" i="10"/>
  <c r="N970" i="10"/>
  <c r="S962" i="10"/>
  <c r="N962" i="10"/>
  <c r="S954" i="10"/>
  <c r="N954" i="10"/>
  <c r="S946" i="10"/>
  <c r="N946" i="10"/>
  <c r="S938" i="10"/>
  <c r="N938" i="10"/>
  <c r="S930" i="10"/>
  <c r="N930" i="10"/>
  <c r="S922" i="10"/>
  <c r="N922" i="10"/>
  <c r="S914" i="10"/>
  <c r="N914" i="10"/>
  <c r="S906" i="10"/>
  <c r="N906" i="10"/>
  <c r="S898" i="10"/>
  <c r="N898" i="10"/>
  <c r="S890" i="10"/>
  <c r="N890" i="10"/>
  <c r="S882" i="10"/>
  <c r="N882" i="10"/>
  <c r="S874" i="10"/>
  <c r="N874" i="10"/>
  <c r="S866" i="10"/>
  <c r="N866" i="10"/>
  <c r="S858" i="10"/>
  <c r="N858" i="10"/>
  <c r="S850" i="10"/>
  <c r="N850" i="10"/>
  <c r="S842" i="10"/>
  <c r="N842" i="10"/>
  <c r="S834" i="10"/>
  <c r="N834" i="10"/>
  <c r="S826" i="10"/>
  <c r="N826" i="10"/>
  <c r="S818" i="10"/>
  <c r="N818" i="10"/>
  <c r="S810" i="10"/>
  <c r="N810" i="10"/>
  <c r="S802" i="10"/>
  <c r="N802" i="10"/>
  <c r="S794" i="10"/>
  <c r="N794" i="10"/>
  <c r="S786" i="10"/>
  <c r="N786" i="10"/>
  <c r="S778" i="10"/>
  <c r="N778" i="10"/>
  <c r="S770" i="10"/>
  <c r="N770" i="10"/>
  <c r="S762" i="10"/>
  <c r="N762" i="10"/>
  <c r="S754" i="10"/>
  <c r="N754" i="10"/>
  <c r="S746" i="10"/>
  <c r="N746" i="10"/>
  <c r="S738" i="10"/>
  <c r="N738" i="10"/>
  <c r="S730" i="10"/>
  <c r="N730" i="10"/>
  <c r="S722" i="10"/>
  <c r="N722" i="10"/>
  <c r="S714" i="10"/>
  <c r="N714" i="10"/>
  <c r="S706" i="10"/>
  <c r="N706" i="10"/>
  <c r="S698" i="10"/>
  <c r="N698" i="10"/>
  <c r="S690" i="10"/>
  <c r="N690" i="10"/>
  <c r="S682" i="10"/>
  <c r="N682" i="10"/>
  <c r="S674" i="10"/>
  <c r="N674" i="10"/>
  <c r="S666" i="10"/>
  <c r="N666" i="10"/>
  <c r="S658" i="10"/>
  <c r="N658" i="10"/>
  <c r="S650" i="10"/>
  <c r="N650" i="10"/>
  <c r="S642" i="10"/>
  <c r="N642" i="10"/>
  <c r="S634" i="10"/>
  <c r="N634" i="10"/>
  <c r="S626" i="10"/>
  <c r="N626" i="10"/>
  <c r="S618" i="10"/>
  <c r="N618" i="10"/>
  <c r="S610" i="10"/>
  <c r="N610" i="10"/>
  <c r="S602" i="10"/>
  <c r="N602" i="10"/>
  <c r="S594" i="10"/>
  <c r="N594" i="10"/>
  <c r="S586" i="10"/>
  <c r="N586" i="10"/>
  <c r="S578" i="10"/>
  <c r="N578" i="10"/>
  <c r="S562" i="10"/>
  <c r="N562" i="10"/>
  <c r="S554" i="10"/>
  <c r="N554" i="10"/>
  <c r="S538" i="10"/>
  <c r="N538" i="10"/>
  <c r="S530" i="10"/>
  <c r="N530" i="10"/>
  <c r="S514" i="10"/>
  <c r="N514" i="10"/>
  <c r="S506" i="10"/>
  <c r="N506" i="10"/>
  <c r="S498" i="10"/>
  <c r="N498" i="10"/>
  <c r="S490" i="10"/>
  <c r="N490" i="10"/>
  <c r="S474" i="10"/>
  <c r="N474" i="10"/>
  <c r="S466" i="10"/>
  <c r="N466" i="10"/>
  <c r="S450" i="10"/>
  <c r="N450" i="10"/>
  <c r="S442" i="10"/>
  <c r="N442" i="10"/>
  <c r="S434" i="10"/>
  <c r="N434" i="10"/>
  <c r="S426" i="10"/>
  <c r="N426" i="10"/>
  <c r="S410" i="10"/>
  <c r="N410" i="10"/>
  <c r="S402" i="10"/>
  <c r="N402" i="10"/>
  <c r="N386" i="10"/>
  <c r="S386" i="10"/>
  <c r="S378" i="10"/>
  <c r="N378" i="10"/>
  <c r="S370" i="10"/>
  <c r="N370" i="10"/>
  <c r="S362" i="10"/>
  <c r="N362" i="10"/>
  <c r="S346" i="10"/>
  <c r="N346" i="10"/>
  <c r="S338" i="10"/>
  <c r="N338" i="10"/>
  <c r="S322" i="10"/>
  <c r="N322" i="10"/>
  <c r="S314" i="10"/>
  <c r="N314" i="10"/>
  <c r="S306" i="10"/>
  <c r="N306" i="10"/>
  <c r="S298" i="10"/>
  <c r="N298" i="10"/>
  <c r="S282" i="10"/>
  <c r="N282" i="10"/>
  <c r="S274" i="10"/>
  <c r="N274" i="10"/>
  <c r="S258" i="10"/>
  <c r="N258" i="10"/>
  <c r="S250" i="10"/>
  <c r="N250" i="10"/>
  <c r="S242" i="10"/>
  <c r="N242" i="10"/>
  <c r="S234" i="10"/>
  <c r="N234" i="10"/>
  <c r="S226" i="10"/>
  <c r="S1425" i="10"/>
  <c r="S1497" i="10"/>
  <c r="S218" i="10"/>
  <c r="S1417" i="10"/>
  <c r="S1489" i="10"/>
  <c r="N218" i="10"/>
  <c r="S210" i="10"/>
  <c r="S1409" i="10"/>
  <c r="S1481" i="10"/>
  <c r="N210" i="10"/>
  <c r="S202" i="10"/>
  <c r="S1401" i="10"/>
  <c r="S1473" i="10"/>
  <c r="S194" i="10"/>
  <c r="S1393" i="10"/>
  <c r="S1465" i="10"/>
  <c r="N194" i="10"/>
  <c r="S186" i="10"/>
  <c r="S1385" i="10"/>
  <c r="S1457" i="10"/>
  <c r="N186" i="10"/>
  <c r="S178" i="10"/>
  <c r="S1377" i="10"/>
  <c r="S1449" i="10"/>
  <c r="N178" i="10"/>
  <c r="S1369" i="10"/>
  <c r="S1441" i="10"/>
  <c r="S170" i="10"/>
  <c r="N170" i="10"/>
  <c r="S162" i="10"/>
  <c r="S1361" i="10"/>
  <c r="S1433" i="10"/>
  <c r="S154" i="10"/>
  <c r="S1353" i="10"/>
  <c r="N154" i="10"/>
  <c r="S146" i="10"/>
  <c r="S1345" i="10"/>
  <c r="S1337" i="10"/>
  <c r="N138" i="10"/>
  <c r="S138" i="10"/>
  <c r="S130" i="10"/>
  <c r="S1329" i="10"/>
  <c r="S122" i="10"/>
  <c r="N122" i="10"/>
  <c r="S1321" i="10"/>
  <c r="S106" i="10"/>
  <c r="N106" i="10"/>
  <c r="S1305" i="10"/>
  <c r="S98" i="10"/>
  <c r="S1297" i="10"/>
  <c r="S90" i="10"/>
  <c r="S1289" i="10"/>
  <c r="N90" i="10"/>
  <c r="S82" i="10"/>
  <c r="S1281" i="10"/>
  <c r="S74" i="10"/>
  <c r="S1273" i="10"/>
  <c r="N74" i="10"/>
  <c r="S66" i="10"/>
  <c r="S1265" i="10"/>
  <c r="S58" i="10"/>
  <c r="S1257" i="10"/>
  <c r="N58" i="10"/>
  <c r="S50" i="10"/>
  <c r="S1249" i="10"/>
  <c r="S42" i="10"/>
  <c r="S1241" i="10"/>
  <c r="N42" i="10"/>
  <c r="S34" i="10"/>
  <c r="S1233" i="10"/>
  <c r="N34" i="10"/>
  <c r="S26" i="10"/>
  <c r="S1225" i="10"/>
  <c r="N26" i="10"/>
  <c r="S18" i="10"/>
  <c r="S1217" i="10"/>
  <c r="N18" i="10"/>
  <c r="S10" i="10"/>
  <c r="S1209" i="10"/>
  <c r="S1201" i="10"/>
  <c r="N2" i="10"/>
  <c r="N1493" i="10"/>
  <c r="N1485" i="10"/>
  <c r="N1477" i="10"/>
  <c r="N1469" i="10"/>
  <c r="N1461" i="10"/>
  <c r="N1453" i="10"/>
  <c r="N1445" i="10"/>
  <c r="N1437" i="10"/>
  <c r="N1429" i="10"/>
  <c r="N1413" i="10"/>
  <c r="N1381" i="10"/>
  <c r="N1373" i="10"/>
  <c r="N1357" i="10"/>
  <c r="N1317" i="10"/>
  <c r="N1301" i="10"/>
  <c r="N1293" i="10"/>
  <c r="N1285" i="10"/>
  <c r="N1261" i="10"/>
  <c r="N1253" i="10"/>
  <c r="N1244" i="10"/>
  <c r="N1235" i="10"/>
  <c r="N1225" i="10"/>
  <c r="N1204" i="10"/>
  <c r="N1191" i="10"/>
  <c r="N1180" i="10"/>
  <c r="N1166" i="10"/>
  <c r="N1150" i="10"/>
  <c r="N1134" i="10"/>
  <c r="N1118" i="10"/>
  <c r="N1102" i="10"/>
  <c r="N1086" i="10"/>
  <c r="N1070" i="10"/>
  <c r="N1054" i="10"/>
  <c r="N1038" i="10"/>
  <c r="N1022" i="10"/>
  <c r="N1004" i="10"/>
  <c r="N981" i="10"/>
  <c r="N958" i="10"/>
  <c r="N940" i="10"/>
  <c r="N917" i="10"/>
  <c r="N894" i="10"/>
  <c r="N876" i="10"/>
  <c r="N853" i="10"/>
  <c r="N830" i="10"/>
  <c r="N812" i="10"/>
  <c r="N789" i="10"/>
  <c r="N766" i="10"/>
  <c r="N748" i="10"/>
  <c r="N725" i="10"/>
  <c r="N702" i="10"/>
  <c r="N678" i="10"/>
  <c r="N646" i="10"/>
  <c r="N614" i="10"/>
  <c r="N581" i="10"/>
  <c r="N536" i="10"/>
  <c r="N484" i="10"/>
  <c r="N433" i="10"/>
  <c r="N382" i="10"/>
  <c r="N330" i="10"/>
  <c r="N280" i="10"/>
  <c r="N228" i="10"/>
  <c r="S1468" i="10"/>
  <c r="S1094" i="10"/>
  <c r="S611" i="10"/>
  <c r="S1193" i="10"/>
  <c r="N1193" i="10"/>
  <c r="N1185" i="10"/>
  <c r="S1185" i="10"/>
  <c r="S1177" i="10"/>
  <c r="N1177" i="10"/>
  <c r="S1161" i="10"/>
  <c r="N1161" i="10"/>
  <c r="N1153" i="10"/>
  <c r="S1153" i="10"/>
  <c r="S1145" i="10"/>
  <c r="N1145" i="10"/>
  <c r="N1137" i="10"/>
  <c r="S1137" i="10"/>
  <c r="S1129" i="10"/>
  <c r="N1129" i="10"/>
  <c r="S1121" i="10"/>
  <c r="N1121" i="10"/>
  <c r="S1113" i="10"/>
  <c r="N1113" i="10"/>
  <c r="S1105" i="10"/>
  <c r="N1105" i="10"/>
  <c r="S1097" i="10"/>
  <c r="N1097" i="10"/>
  <c r="S1089" i="10"/>
  <c r="N1089" i="10"/>
  <c r="S1081" i="10"/>
  <c r="N1081" i="10"/>
  <c r="S1073" i="10"/>
  <c r="N1073" i="10"/>
  <c r="S1065" i="10"/>
  <c r="N1065" i="10"/>
  <c r="S1057" i="10"/>
  <c r="N1057" i="10"/>
  <c r="S1049" i="10"/>
  <c r="N1049" i="10"/>
  <c r="S1041" i="10"/>
  <c r="N1041" i="10"/>
  <c r="S1033" i="10"/>
  <c r="N1033" i="10"/>
  <c r="S1025" i="10"/>
  <c r="N1025" i="10"/>
  <c r="N1017" i="10"/>
  <c r="S1017" i="10"/>
  <c r="S1009" i="10"/>
  <c r="N1009" i="10"/>
  <c r="S1001" i="10"/>
  <c r="N1001" i="10"/>
  <c r="S993" i="10"/>
  <c r="N993" i="10"/>
  <c r="S985" i="10"/>
  <c r="N985" i="10"/>
  <c r="S977" i="10"/>
  <c r="N977" i="10"/>
  <c r="S969" i="10"/>
  <c r="N969" i="10"/>
  <c r="N961" i="10"/>
  <c r="S961" i="10"/>
  <c r="S953" i="10"/>
  <c r="N953" i="10"/>
  <c r="S945" i="10"/>
  <c r="N945" i="10"/>
  <c r="S937" i="10"/>
  <c r="N937" i="10"/>
  <c r="S929" i="10"/>
  <c r="N929" i="10"/>
  <c r="S921" i="10"/>
  <c r="N921" i="10"/>
  <c r="S913" i="10"/>
  <c r="N913" i="10"/>
  <c r="S905" i="10"/>
  <c r="N905" i="10"/>
  <c r="S897" i="10"/>
  <c r="N897" i="10"/>
  <c r="S881" i="10"/>
  <c r="N881" i="10"/>
  <c r="S873" i="10"/>
  <c r="N873" i="10"/>
  <c r="S865" i="10"/>
  <c r="N865" i="10"/>
  <c r="S857" i="10"/>
  <c r="N857" i="10"/>
  <c r="S849" i="10"/>
  <c r="N849" i="10"/>
  <c r="S841" i="10"/>
  <c r="N841" i="10"/>
  <c r="S833" i="10"/>
  <c r="N833" i="10"/>
  <c r="S825" i="10"/>
  <c r="N825" i="10"/>
  <c r="S817" i="10"/>
  <c r="N817" i="10"/>
  <c r="S809" i="10"/>
  <c r="N809" i="10"/>
  <c r="S801" i="10"/>
  <c r="N801" i="10"/>
  <c r="S793" i="10"/>
  <c r="N793" i="10"/>
  <c r="S785" i="10"/>
  <c r="N785" i="10"/>
  <c r="S777" i="10"/>
  <c r="N777" i="10"/>
  <c r="S769" i="10"/>
  <c r="N769" i="10"/>
  <c r="S761" i="10"/>
  <c r="N761" i="10"/>
  <c r="S753" i="10"/>
  <c r="N753" i="10"/>
  <c r="S745" i="10"/>
  <c r="N745" i="10"/>
  <c r="S737" i="10"/>
  <c r="N737" i="10"/>
  <c r="S729" i="10"/>
  <c r="N729" i="10"/>
  <c r="S721" i="10"/>
  <c r="N721" i="10"/>
  <c r="S713" i="10"/>
  <c r="N713" i="10"/>
  <c r="S705" i="10"/>
  <c r="N705" i="10"/>
  <c r="S697" i="10"/>
  <c r="N697" i="10"/>
  <c r="S689" i="10"/>
  <c r="N689" i="10"/>
  <c r="S681" i="10"/>
  <c r="N681" i="10"/>
  <c r="S673" i="10"/>
  <c r="N673" i="10"/>
  <c r="S665" i="10"/>
  <c r="N665" i="10"/>
  <c r="S657" i="10"/>
  <c r="N657" i="10"/>
  <c r="S649" i="10"/>
  <c r="N649" i="10"/>
  <c r="S641" i="10"/>
  <c r="N641" i="10"/>
  <c r="S633" i="10"/>
  <c r="N633" i="10"/>
  <c r="S625" i="10"/>
  <c r="N625" i="10"/>
  <c r="S617" i="10"/>
  <c r="N617" i="10"/>
  <c r="S609" i="10"/>
  <c r="N609" i="10"/>
  <c r="S601" i="10"/>
  <c r="N601" i="10"/>
  <c r="S593" i="10"/>
  <c r="N593" i="10"/>
  <c r="S585" i="10"/>
  <c r="N585" i="10"/>
  <c r="S577" i="10"/>
  <c r="N577" i="10"/>
  <c r="S561" i="10"/>
  <c r="N561" i="10"/>
  <c r="S553" i="10"/>
  <c r="N553" i="10"/>
  <c r="S545" i="10"/>
  <c r="N545" i="10"/>
  <c r="S537" i="10"/>
  <c r="N537" i="10"/>
  <c r="S529" i="10"/>
  <c r="N529" i="10"/>
  <c r="S513" i="10"/>
  <c r="N513" i="10"/>
  <c r="S505" i="10"/>
  <c r="N505" i="10"/>
  <c r="S489" i="10"/>
  <c r="N489" i="10"/>
  <c r="S481" i="10"/>
  <c r="N481" i="10"/>
  <c r="S473" i="10"/>
  <c r="N473" i="10"/>
  <c r="N465" i="10"/>
  <c r="S465" i="10"/>
  <c r="S449" i="10"/>
  <c r="N449" i="10"/>
  <c r="S441" i="10"/>
  <c r="N441" i="10"/>
  <c r="N425" i="10"/>
  <c r="S425" i="10"/>
  <c r="S417" i="10"/>
  <c r="N417" i="10"/>
  <c r="S409" i="10"/>
  <c r="N409" i="10"/>
  <c r="S401" i="10"/>
  <c r="N401" i="10"/>
  <c r="S385" i="10"/>
  <c r="N385" i="10"/>
  <c r="S377" i="10"/>
  <c r="N377" i="10"/>
  <c r="S361" i="10"/>
  <c r="N361" i="10"/>
  <c r="N353" i="10"/>
  <c r="S353" i="10"/>
  <c r="S345" i="10"/>
  <c r="N345" i="10"/>
  <c r="S337" i="10"/>
  <c r="N337" i="10"/>
  <c r="S321" i="10"/>
  <c r="N321" i="10"/>
  <c r="S313" i="10"/>
  <c r="N313" i="10"/>
  <c r="S297" i="10"/>
  <c r="N297" i="10"/>
  <c r="S289" i="10"/>
  <c r="N289" i="10"/>
  <c r="S281" i="10"/>
  <c r="N281" i="10"/>
  <c r="S273" i="10"/>
  <c r="N273" i="10"/>
  <c r="S249" i="10"/>
  <c r="N249" i="10"/>
  <c r="S233" i="10"/>
  <c r="N233" i="10"/>
  <c r="S225" i="10"/>
  <c r="S1424" i="10"/>
  <c r="S1496" i="10"/>
  <c r="N225" i="10"/>
  <c r="S217" i="10"/>
  <c r="S1416" i="10"/>
  <c r="S1488" i="10"/>
  <c r="N217" i="10"/>
  <c r="S209" i="10"/>
  <c r="S1408" i="10"/>
  <c r="S1480" i="10"/>
  <c r="N209" i="10"/>
  <c r="S201" i="10"/>
  <c r="S1400" i="10"/>
  <c r="S1472" i="10"/>
  <c r="S193" i="10"/>
  <c r="S1392" i="10"/>
  <c r="S1464" i="10"/>
  <c r="N193" i="10"/>
  <c r="S185" i="10"/>
  <c r="S1384" i="10"/>
  <c r="S1456" i="10"/>
  <c r="N185" i="10"/>
  <c r="S177" i="10"/>
  <c r="S1376" i="10"/>
  <c r="S1448" i="10"/>
  <c r="S169" i="10"/>
  <c r="S1368" i="10"/>
  <c r="S1440" i="10"/>
  <c r="N169" i="10"/>
  <c r="S1360" i="10"/>
  <c r="S1432" i="10"/>
  <c r="S161" i="10"/>
  <c r="N161" i="10"/>
  <c r="S153" i="10"/>
  <c r="S1352" i="10"/>
  <c r="N153" i="10"/>
  <c r="S145" i="10"/>
  <c r="S1344" i="10"/>
  <c r="N145" i="10"/>
  <c r="S137" i="10"/>
  <c r="S1336" i="10"/>
  <c r="N137" i="10"/>
  <c r="S129" i="10"/>
  <c r="S1328" i="10"/>
  <c r="N129" i="10"/>
  <c r="S121" i="10"/>
  <c r="S1320" i="10"/>
  <c r="N121" i="10"/>
  <c r="S113" i="10"/>
  <c r="S1312" i="10"/>
  <c r="N113" i="10"/>
  <c r="S105" i="10"/>
  <c r="N105" i="10"/>
  <c r="S1304" i="10"/>
  <c r="S97" i="10"/>
  <c r="S1296" i="10"/>
  <c r="N97" i="10"/>
  <c r="S89" i="10"/>
  <c r="S1288" i="10"/>
  <c r="N89" i="10"/>
  <c r="S81" i="10"/>
  <c r="S1280" i="10"/>
  <c r="N81" i="10"/>
  <c r="S73" i="10"/>
  <c r="S1272" i="10"/>
  <c r="N73" i="10"/>
  <c r="S65" i="10"/>
  <c r="N65" i="10"/>
  <c r="S1264" i="10"/>
  <c r="S57" i="10"/>
  <c r="S1256" i="10"/>
  <c r="N57" i="10"/>
  <c r="S49" i="10"/>
  <c r="S1248" i="10"/>
  <c r="N1248" i="10"/>
  <c r="N49" i="10"/>
  <c r="S41" i="10"/>
  <c r="N1240" i="10"/>
  <c r="N41" i="10"/>
  <c r="S1240" i="10"/>
  <c r="S33" i="10"/>
  <c r="N1232" i="10"/>
  <c r="S25" i="10"/>
  <c r="S1224" i="10"/>
  <c r="N1224" i="10"/>
  <c r="N25" i="10"/>
  <c r="S17" i="10"/>
  <c r="S1216" i="10"/>
  <c r="N17" i="10"/>
  <c r="N1216" i="10"/>
  <c r="S9" i="10"/>
  <c r="N1208" i="10"/>
  <c r="N1500" i="10"/>
  <c r="N1492" i="10"/>
  <c r="N1484" i="10"/>
  <c r="N1476" i="10"/>
  <c r="N1468" i="10"/>
  <c r="N1460" i="10"/>
  <c r="N1452" i="10"/>
  <c r="N1444" i="10"/>
  <c r="N1436" i="10"/>
  <c r="N1428" i="10"/>
  <c r="N1420" i="10"/>
  <c r="N1412" i="10"/>
  <c r="N1404" i="10"/>
  <c r="N1396" i="10"/>
  <c r="N1388" i="10"/>
  <c r="N1380" i="10"/>
  <c r="N1372" i="10"/>
  <c r="N1364" i="10"/>
  <c r="N1356" i="10"/>
  <c r="N1348" i="10"/>
  <c r="N1340" i="10"/>
  <c r="N1332" i="10"/>
  <c r="N1324" i="10"/>
  <c r="N1316" i="10"/>
  <c r="N1308" i="10"/>
  <c r="N1300" i="10"/>
  <c r="N1292" i="10"/>
  <c r="N1284" i="10"/>
  <c r="N1276" i="10"/>
  <c r="N1268" i="10"/>
  <c r="N1260" i="10"/>
  <c r="N1252" i="10"/>
  <c r="N1243" i="10"/>
  <c r="N1234" i="10"/>
  <c r="N1202" i="10"/>
  <c r="N1190" i="10"/>
  <c r="N1178" i="10"/>
  <c r="N1165" i="10"/>
  <c r="N1149" i="10"/>
  <c r="N1133" i="10"/>
  <c r="N1117" i="10"/>
  <c r="N1101" i="10"/>
  <c r="N1085" i="10"/>
  <c r="N1069" i="10"/>
  <c r="N1053" i="10"/>
  <c r="N1037" i="10"/>
  <c r="N1021" i="10"/>
  <c r="N998" i="10"/>
  <c r="N980" i="10"/>
  <c r="N957" i="10"/>
  <c r="N934" i="10"/>
  <c r="N916" i="10"/>
  <c r="N893" i="10"/>
  <c r="N870" i="10"/>
  <c r="N852" i="10"/>
  <c r="N829" i="10"/>
  <c r="N806" i="10"/>
  <c r="N788" i="10"/>
  <c r="N765" i="10"/>
  <c r="N742" i="10"/>
  <c r="N724" i="10"/>
  <c r="N701" i="10"/>
  <c r="N677" i="10"/>
  <c r="N645" i="10"/>
  <c r="N613" i="10"/>
  <c r="N580" i="10"/>
  <c r="N534" i="10"/>
  <c r="N482" i="10"/>
  <c r="N432" i="10"/>
  <c r="N380" i="10"/>
  <c r="N329" i="10"/>
  <c r="N278" i="10"/>
  <c r="N226" i="10"/>
  <c r="N114" i="10"/>
  <c r="N50" i="10"/>
  <c r="S1467" i="10"/>
  <c r="S1380" i="10"/>
  <c r="S1285" i="10"/>
  <c r="S1052" i="10"/>
  <c r="S547" i="10"/>
  <c r="S1200" i="10"/>
  <c r="N1200" i="10"/>
  <c r="S1192" i="10"/>
  <c r="N1192" i="10"/>
  <c r="S1184" i="10"/>
  <c r="N1184" i="10"/>
  <c r="S1176" i="10"/>
  <c r="N1176" i="10"/>
  <c r="S1168" i="10"/>
  <c r="N1168" i="10"/>
  <c r="S1160" i="10"/>
  <c r="N1160" i="10"/>
  <c r="N1152" i="10"/>
  <c r="S1152" i="10"/>
  <c r="S1144" i="10"/>
  <c r="N1144" i="10"/>
  <c r="S1136" i="10"/>
  <c r="N1136" i="10"/>
  <c r="S1128" i="10"/>
  <c r="N1128" i="10"/>
  <c r="S1120" i="10"/>
  <c r="N1120" i="10"/>
  <c r="N1112" i="10"/>
  <c r="S1112" i="10"/>
  <c r="S1104" i="10"/>
  <c r="N1104" i="10"/>
  <c r="N1096" i="10"/>
  <c r="S1096" i="10"/>
  <c r="S1088" i="10"/>
  <c r="N1088" i="10"/>
  <c r="N1080" i="10"/>
  <c r="S1080" i="10"/>
  <c r="S1072" i="10"/>
  <c r="N1072" i="10"/>
  <c r="S1064" i="10"/>
  <c r="N1064" i="10"/>
  <c r="S1056" i="10"/>
  <c r="N1056" i="10"/>
  <c r="S1048" i="10"/>
  <c r="N1048" i="10"/>
  <c r="S1040" i="10"/>
  <c r="N1040" i="10"/>
  <c r="S1032" i="10"/>
  <c r="N1032" i="10"/>
  <c r="S1024" i="10"/>
  <c r="N1024" i="10"/>
  <c r="S1016" i="10"/>
  <c r="N1016" i="10"/>
  <c r="S1008" i="10"/>
  <c r="N1008" i="10"/>
  <c r="S1000" i="10"/>
  <c r="N1000" i="10"/>
  <c r="S992" i="10"/>
  <c r="N992" i="10"/>
  <c r="N984" i="10"/>
  <c r="S984" i="10"/>
  <c r="S976" i="10"/>
  <c r="N976" i="10"/>
  <c r="S968" i="10"/>
  <c r="N968" i="10"/>
  <c r="S960" i="10"/>
  <c r="N960" i="10"/>
  <c r="S952" i="10"/>
  <c r="N952" i="10"/>
  <c r="S944" i="10"/>
  <c r="N944" i="10"/>
  <c r="N936" i="10"/>
  <c r="S936" i="10"/>
  <c r="S928" i="10"/>
  <c r="N928" i="10"/>
  <c r="S920" i="10"/>
  <c r="N920" i="10"/>
  <c r="S912" i="10"/>
  <c r="N912" i="10"/>
  <c r="S904" i="10"/>
  <c r="N904" i="10"/>
  <c r="S896" i="10"/>
  <c r="N896" i="10"/>
  <c r="N888" i="10"/>
  <c r="S888" i="10"/>
  <c r="S880" i="10"/>
  <c r="N880" i="10"/>
  <c r="S872" i="10"/>
  <c r="N872" i="10"/>
  <c r="S864" i="10"/>
  <c r="N864" i="10"/>
  <c r="S856" i="10"/>
  <c r="N856" i="10"/>
  <c r="S848" i="10"/>
  <c r="N848" i="10"/>
  <c r="S840" i="10"/>
  <c r="N840" i="10"/>
  <c r="S832" i="10"/>
  <c r="N832" i="10"/>
  <c r="N816" i="10"/>
  <c r="S816" i="10"/>
  <c r="S808" i="10"/>
  <c r="N808" i="10"/>
  <c r="S800" i="10"/>
  <c r="N800" i="10"/>
  <c r="S792" i="10"/>
  <c r="N792" i="10"/>
  <c r="S784" i="10"/>
  <c r="N784" i="10"/>
  <c r="S776" i="10"/>
  <c r="N776" i="10"/>
  <c r="N768" i="10"/>
  <c r="S768" i="10"/>
  <c r="S760" i="10"/>
  <c r="N760" i="10"/>
  <c r="S752" i="10"/>
  <c r="N752" i="10"/>
  <c r="N744" i="10"/>
  <c r="S744" i="10"/>
  <c r="S736" i="10"/>
  <c r="N736" i="10"/>
  <c r="S728" i="10"/>
  <c r="N728" i="10"/>
  <c r="S720" i="10"/>
  <c r="N720" i="10"/>
  <c r="S712" i="10"/>
  <c r="N712" i="10"/>
  <c r="S704" i="10"/>
  <c r="N704" i="10"/>
  <c r="S696" i="10"/>
  <c r="N696" i="10"/>
  <c r="S680" i="10"/>
  <c r="N680" i="10"/>
  <c r="S672" i="10"/>
  <c r="N672" i="10"/>
  <c r="N664" i="10"/>
  <c r="S664" i="10"/>
  <c r="S656" i="10"/>
  <c r="N656" i="10"/>
  <c r="S648" i="10"/>
  <c r="N648" i="10"/>
  <c r="S640" i="10"/>
  <c r="N640" i="10"/>
  <c r="S632" i="10"/>
  <c r="N632" i="10"/>
  <c r="S624" i="10"/>
  <c r="N624" i="10"/>
  <c r="S616" i="10"/>
  <c r="N616" i="10"/>
  <c r="S608" i="10"/>
  <c r="N608" i="10"/>
  <c r="S600" i="10"/>
  <c r="N600" i="10"/>
  <c r="S592" i="10"/>
  <c r="N592" i="10"/>
  <c r="S584" i="10"/>
  <c r="N584" i="10"/>
  <c r="S576" i="10"/>
  <c r="N576" i="10"/>
  <c r="S568" i="10"/>
  <c r="N568" i="10"/>
  <c r="N552" i="10"/>
  <c r="S552" i="10"/>
  <c r="S544" i="10"/>
  <c r="N544" i="10"/>
  <c r="S528" i="10"/>
  <c r="N528" i="10"/>
  <c r="S520" i="10"/>
  <c r="N520" i="10"/>
  <c r="S512" i="10"/>
  <c r="N512" i="10"/>
  <c r="S504" i="10"/>
  <c r="N504" i="10"/>
  <c r="S488" i="10"/>
  <c r="N488" i="10"/>
  <c r="S480" i="10"/>
  <c r="N480" i="10"/>
  <c r="S464" i="10"/>
  <c r="N464" i="10"/>
  <c r="N456" i="10"/>
  <c r="S456" i="10"/>
  <c r="S448" i="10"/>
  <c r="N448" i="10"/>
  <c r="S440" i="10"/>
  <c r="N440" i="10"/>
  <c r="S424" i="10"/>
  <c r="N424" i="10"/>
  <c r="S416" i="10"/>
  <c r="N416" i="10"/>
  <c r="S400" i="10"/>
  <c r="N400" i="10"/>
  <c r="S392" i="10"/>
  <c r="N392" i="10"/>
  <c r="S384" i="10"/>
  <c r="N384" i="10"/>
  <c r="S376" i="10"/>
  <c r="N376" i="10"/>
  <c r="S360" i="10"/>
  <c r="N360" i="10"/>
  <c r="S352" i="10"/>
  <c r="N352" i="10"/>
  <c r="S336" i="10"/>
  <c r="N336" i="10"/>
  <c r="S328" i="10"/>
  <c r="N328" i="10"/>
  <c r="S320" i="10"/>
  <c r="N320" i="10"/>
  <c r="S312" i="10"/>
  <c r="N312" i="10"/>
  <c r="S296" i="10"/>
  <c r="N296" i="10"/>
  <c r="S288" i="10"/>
  <c r="N288" i="10"/>
  <c r="S272" i="10"/>
  <c r="N272" i="10"/>
  <c r="N264" i="10"/>
  <c r="S264" i="10"/>
  <c r="S256" i="10"/>
  <c r="N256" i="10"/>
  <c r="S248" i="10"/>
  <c r="N248" i="10"/>
  <c r="S232" i="10"/>
  <c r="N232" i="10"/>
  <c r="S1423" i="10"/>
  <c r="S1495" i="10"/>
  <c r="N224" i="10"/>
  <c r="S224" i="10"/>
  <c r="S1415" i="10"/>
  <c r="S1487" i="10"/>
  <c r="S216" i="10"/>
  <c r="S1407" i="10"/>
  <c r="S1479" i="10"/>
  <c r="S208" i="10"/>
  <c r="N208" i="10"/>
  <c r="S200" i="10"/>
  <c r="S1399" i="10"/>
  <c r="S1471" i="10"/>
  <c r="N200" i="10"/>
  <c r="S192" i="10"/>
  <c r="S1391" i="10"/>
  <c r="S1463" i="10"/>
  <c r="N192" i="10"/>
  <c r="S184" i="10"/>
  <c r="S1383" i="10"/>
  <c r="S1455" i="10"/>
  <c r="N184" i="10"/>
  <c r="S176" i="10"/>
  <c r="S1375" i="10"/>
  <c r="S1447" i="10"/>
  <c r="S168" i="10"/>
  <c r="S1367" i="10"/>
  <c r="S1439" i="10"/>
  <c r="N168" i="10"/>
  <c r="S160" i="10"/>
  <c r="S1359" i="10"/>
  <c r="S1431" i="10"/>
  <c r="N160" i="10"/>
  <c r="S152" i="10"/>
  <c r="S1351" i="10"/>
  <c r="N152" i="10"/>
  <c r="S144" i="10"/>
  <c r="S1343" i="10"/>
  <c r="N144" i="10"/>
  <c r="S1335" i="10"/>
  <c r="N136" i="10"/>
  <c r="S1327" i="10"/>
  <c r="N128" i="10"/>
  <c r="S128" i="10"/>
  <c r="S1319" i="10"/>
  <c r="S120" i="10"/>
  <c r="N120" i="10"/>
  <c r="S112" i="10"/>
  <c r="S1311" i="10"/>
  <c r="N112" i="10"/>
  <c r="S104" i="10"/>
  <c r="S1303" i="10"/>
  <c r="N104" i="10"/>
  <c r="S96" i="10"/>
  <c r="S1295" i="10"/>
  <c r="N96" i="10"/>
  <c r="S88" i="10"/>
  <c r="S1287" i="10"/>
  <c r="N88" i="10"/>
  <c r="S1279" i="10"/>
  <c r="S80" i="10"/>
  <c r="N80" i="10"/>
  <c r="S1271" i="10"/>
  <c r="S72" i="10"/>
  <c r="N72" i="10"/>
  <c r="S64" i="10"/>
  <c r="S1263" i="10"/>
  <c r="N64" i="10"/>
  <c r="S56" i="10"/>
  <c r="S1255" i="10"/>
  <c r="N56" i="10"/>
  <c r="S48" i="10"/>
  <c r="S1247" i="10"/>
  <c r="N48" i="10"/>
  <c r="S40" i="10"/>
  <c r="S1239" i="10"/>
  <c r="N40" i="10"/>
  <c r="S32" i="10"/>
  <c r="S1231" i="10"/>
  <c r="S1223" i="10"/>
  <c r="S24" i="10"/>
  <c r="N24" i="10"/>
  <c r="S16" i="10"/>
  <c r="S1215" i="10"/>
  <c r="N16" i="10"/>
  <c r="S8" i="10"/>
  <c r="S1207" i="10"/>
  <c r="N8" i="10"/>
  <c r="N1499" i="10"/>
  <c r="N1491" i="10"/>
  <c r="N1483" i="10"/>
  <c r="N1475" i="10"/>
  <c r="N1467" i="10"/>
  <c r="N1459" i="10"/>
  <c r="N1451" i="10"/>
  <c r="N1443" i="10"/>
  <c r="N1435" i="10"/>
  <c r="N1427" i="10"/>
  <c r="N1419" i="10"/>
  <c r="N1411" i="10"/>
  <c r="N1403" i="10"/>
  <c r="N1395" i="10"/>
  <c r="N1387" i="10"/>
  <c r="N1379" i="10"/>
  <c r="N1371" i="10"/>
  <c r="N1363" i="10"/>
  <c r="N1355" i="10"/>
  <c r="N1347" i="10"/>
  <c r="N1339" i="10"/>
  <c r="N1331" i="10"/>
  <c r="N1323" i="10"/>
  <c r="N1315" i="10"/>
  <c r="N1307" i="10"/>
  <c r="N1299" i="10"/>
  <c r="N1291" i="10"/>
  <c r="N1283" i="10"/>
  <c r="N1275" i="10"/>
  <c r="N1267" i="10"/>
  <c r="N1259" i="10"/>
  <c r="N1251" i="10"/>
  <c r="N1242" i="10"/>
  <c r="N1233" i="10"/>
  <c r="N1212" i="10"/>
  <c r="N1201" i="10"/>
  <c r="N1189" i="10"/>
  <c r="N1175" i="10"/>
  <c r="N1164" i="10"/>
  <c r="N1148" i="10"/>
  <c r="N1132" i="10"/>
  <c r="N1116" i="10"/>
  <c r="N1100" i="10"/>
  <c r="N1084" i="10"/>
  <c r="N1068" i="10"/>
  <c r="N1036" i="10"/>
  <c r="N1020" i="10"/>
  <c r="N997" i="10"/>
  <c r="N974" i="10"/>
  <c r="N956" i="10"/>
  <c r="N933" i="10"/>
  <c r="N910" i="10"/>
  <c r="N892" i="10"/>
  <c r="N869" i="10"/>
  <c r="N846" i="10"/>
  <c r="N828" i="10"/>
  <c r="N805" i="10"/>
  <c r="N782" i="10"/>
  <c r="N764" i="10"/>
  <c r="N741" i="10"/>
  <c r="N718" i="10"/>
  <c r="N700" i="10"/>
  <c r="N670" i="10"/>
  <c r="N638" i="10"/>
  <c r="N606" i="10"/>
  <c r="N570" i="10"/>
  <c r="N522" i="10"/>
  <c r="N472" i="10"/>
  <c r="N420" i="10"/>
  <c r="N369" i="10"/>
  <c r="N318" i="10"/>
  <c r="N266" i="10"/>
  <c r="N216" i="10"/>
  <c r="N164" i="10"/>
  <c r="N33" i="10"/>
  <c r="S1363" i="10"/>
  <c r="S1003" i="10"/>
  <c r="S460" i="10"/>
  <c r="S1015" i="10"/>
  <c r="N1015" i="10"/>
  <c r="S1007" i="10"/>
  <c r="N1007" i="10"/>
  <c r="S999" i="10"/>
  <c r="N999" i="10"/>
  <c r="S991" i="10"/>
  <c r="N991" i="10"/>
  <c r="S983" i="10"/>
  <c r="N983" i="10"/>
  <c r="S975" i="10"/>
  <c r="N975" i="10"/>
  <c r="S967" i="10"/>
  <c r="N967" i="10"/>
  <c r="S951" i="10"/>
  <c r="N951" i="10"/>
  <c r="S943" i="10"/>
  <c r="N943" i="10"/>
  <c r="S935" i="10"/>
  <c r="N935" i="10"/>
  <c r="S927" i="10"/>
  <c r="N927" i="10"/>
  <c r="S919" i="10"/>
  <c r="N919" i="10"/>
  <c r="S911" i="10"/>
  <c r="N911" i="10"/>
  <c r="S903" i="10"/>
  <c r="N903" i="10"/>
  <c r="S895" i="10"/>
  <c r="N895" i="10"/>
  <c r="S887" i="10"/>
  <c r="N887" i="10"/>
  <c r="S879" i="10"/>
  <c r="N879" i="10"/>
  <c r="S871" i="10"/>
  <c r="N871" i="10"/>
  <c r="S863" i="10"/>
  <c r="N863" i="10"/>
  <c r="S855" i="10"/>
  <c r="N855" i="10"/>
  <c r="S847" i="10"/>
  <c r="N847" i="10"/>
  <c r="S839" i="10"/>
  <c r="N839" i="10"/>
  <c r="S831" i="10"/>
  <c r="N831" i="10"/>
  <c r="S823" i="10"/>
  <c r="N823" i="10"/>
  <c r="S815" i="10"/>
  <c r="N815" i="10"/>
  <c r="S807" i="10"/>
  <c r="N807" i="10"/>
  <c r="S799" i="10"/>
  <c r="N799" i="10"/>
  <c r="S791" i="10"/>
  <c r="N791" i="10"/>
  <c r="S783" i="10"/>
  <c r="N783" i="10"/>
  <c r="S775" i="10"/>
  <c r="N775" i="10"/>
  <c r="S759" i="10"/>
  <c r="N759" i="10"/>
  <c r="S751" i="10"/>
  <c r="N751" i="10"/>
  <c r="S743" i="10"/>
  <c r="N743" i="10"/>
  <c r="S735" i="10"/>
  <c r="N735" i="10"/>
  <c r="S727" i="10"/>
  <c r="N727" i="10"/>
  <c r="S719" i="10"/>
  <c r="N719" i="10"/>
  <c r="S711" i="10"/>
  <c r="N711" i="10"/>
  <c r="S703" i="10"/>
  <c r="N703" i="10"/>
  <c r="S695" i="10"/>
  <c r="N695" i="10"/>
  <c r="S687" i="10"/>
  <c r="N687" i="10"/>
  <c r="S679" i="10"/>
  <c r="N679" i="10"/>
  <c r="S671" i="10"/>
  <c r="N671" i="10"/>
  <c r="S663" i="10"/>
  <c r="N663" i="10"/>
  <c r="S655" i="10"/>
  <c r="N655" i="10"/>
  <c r="S647" i="10"/>
  <c r="N647" i="10"/>
  <c r="S639" i="10"/>
  <c r="N639" i="10"/>
  <c r="S631" i="10"/>
  <c r="N631" i="10"/>
  <c r="S623" i="10"/>
  <c r="N623" i="10"/>
  <c r="S615" i="10"/>
  <c r="N615" i="10"/>
  <c r="S607" i="10"/>
  <c r="N607" i="10"/>
  <c r="S599" i="10"/>
  <c r="N599" i="10"/>
  <c r="S591" i="10"/>
  <c r="N591" i="10"/>
  <c r="S583" i="10"/>
  <c r="N583" i="10"/>
  <c r="S575" i="10"/>
  <c r="N575" i="10"/>
  <c r="S567" i="10"/>
  <c r="N567" i="10"/>
  <c r="S559" i="10"/>
  <c r="N559" i="10"/>
  <c r="S551" i="10"/>
  <c r="N551" i="10"/>
  <c r="S543" i="10"/>
  <c r="N543" i="10"/>
  <c r="S535" i="10"/>
  <c r="N535" i="10"/>
  <c r="S527" i="10"/>
  <c r="N527" i="10"/>
  <c r="S519" i="10"/>
  <c r="N519" i="10"/>
  <c r="S511" i="10"/>
  <c r="N511" i="10"/>
  <c r="S503" i="10"/>
  <c r="N503" i="10"/>
  <c r="N495" i="10"/>
  <c r="S495" i="10"/>
  <c r="N487" i="10"/>
  <c r="S487" i="10"/>
  <c r="S479" i="10"/>
  <c r="N479" i="10"/>
  <c r="S471" i="10"/>
  <c r="N471" i="10"/>
  <c r="S463" i="10"/>
  <c r="N463" i="10"/>
  <c r="S455" i="10"/>
  <c r="N455" i="10"/>
  <c r="S447" i="10"/>
  <c r="N447" i="10"/>
  <c r="S439" i="10"/>
  <c r="N439" i="10"/>
  <c r="S431" i="10"/>
  <c r="N431" i="10"/>
  <c r="S423" i="10"/>
  <c r="N423" i="10"/>
  <c r="S415" i="10"/>
  <c r="N415" i="10"/>
  <c r="S407" i="10"/>
  <c r="N407" i="10"/>
  <c r="S399" i="10"/>
  <c r="N399" i="10"/>
  <c r="S391" i="10"/>
  <c r="N391" i="10"/>
  <c r="S383" i="10"/>
  <c r="N383" i="10"/>
  <c r="S375" i="10"/>
  <c r="N375" i="10"/>
  <c r="S367" i="10"/>
  <c r="N367" i="10"/>
  <c r="S359" i="10"/>
  <c r="N359" i="10"/>
  <c r="S351" i="10"/>
  <c r="N351" i="10"/>
  <c r="S343" i="10"/>
  <c r="N343" i="10"/>
  <c r="S335" i="10"/>
  <c r="N335" i="10"/>
  <c r="S327" i="10"/>
  <c r="N327" i="10"/>
  <c r="S319" i="10"/>
  <c r="N319" i="10"/>
  <c r="S311" i="10"/>
  <c r="N311" i="10"/>
  <c r="S303" i="10"/>
  <c r="N303" i="10"/>
  <c r="S295" i="10"/>
  <c r="N295" i="10"/>
  <c r="S287" i="10"/>
  <c r="N287" i="10"/>
  <c r="S279" i="10"/>
  <c r="N279" i="10"/>
  <c r="S271" i="10"/>
  <c r="N271" i="10"/>
  <c r="S263" i="10"/>
  <c r="N263" i="10"/>
  <c r="S255" i="10"/>
  <c r="N255" i="10"/>
  <c r="S247" i="10"/>
  <c r="N247" i="10"/>
  <c r="S239" i="10"/>
  <c r="N239" i="10"/>
  <c r="S231" i="10"/>
  <c r="N231" i="10"/>
  <c r="S223" i="10"/>
  <c r="N223" i="10"/>
  <c r="S1422" i="10"/>
  <c r="S1494" i="10"/>
  <c r="S215" i="10"/>
  <c r="N215" i="10"/>
  <c r="S1414" i="10"/>
  <c r="S1486" i="10"/>
  <c r="S207" i="10"/>
  <c r="N207" i="10"/>
  <c r="S1406" i="10"/>
  <c r="S1478" i="10"/>
  <c r="S199" i="10"/>
  <c r="N199" i="10"/>
  <c r="S1398" i="10"/>
  <c r="S1470" i="10"/>
  <c r="S191" i="10"/>
  <c r="N191" i="10"/>
  <c r="S1390" i="10"/>
  <c r="S1462" i="10"/>
  <c r="S183" i="10"/>
  <c r="N183" i="10"/>
  <c r="S1382" i="10"/>
  <c r="S1454" i="10"/>
  <c r="S175" i="10"/>
  <c r="N175" i="10"/>
  <c r="S1374" i="10"/>
  <c r="S1446" i="10"/>
  <c r="S167" i="10"/>
  <c r="N167" i="10"/>
  <c r="S1366" i="10"/>
  <c r="S1438" i="10"/>
  <c r="S159" i="10"/>
  <c r="N159" i="10"/>
  <c r="S1358" i="10"/>
  <c r="S1430" i="10"/>
  <c r="S151" i="10"/>
  <c r="N151" i="10"/>
  <c r="S1350" i="10"/>
  <c r="S143" i="10"/>
  <c r="N143" i="10"/>
  <c r="S1342" i="10"/>
  <c r="S135" i="10"/>
  <c r="N135" i="10"/>
  <c r="S1334" i="10"/>
  <c r="S127" i="10"/>
  <c r="S1326" i="10"/>
  <c r="N127" i="10"/>
  <c r="S119" i="10"/>
  <c r="S1318" i="10"/>
  <c r="N119" i="10"/>
  <c r="S111" i="10"/>
  <c r="S1310" i="10"/>
  <c r="N111" i="10"/>
  <c r="S103" i="10"/>
  <c r="S1302" i="10"/>
  <c r="N103" i="10"/>
  <c r="S95" i="10"/>
  <c r="N95" i="10"/>
  <c r="S1294" i="10"/>
  <c r="S87" i="10"/>
  <c r="N87" i="10"/>
  <c r="S1286" i="10"/>
  <c r="S79" i="10"/>
  <c r="S1278" i="10"/>
  <c r="N79" i="10"/>
  <c r="S71" i="10"/>
  <c r="S1270" i="10"/>
  <c r="N71" i="10"/>
  <c r="S63" i="10"/>
  <c r="N63" i="10"/>
  <c r="S55" i="10"/>
  <c r="N55" i="10"/>
  <c r="S1254" i="10"/>
  <c r="S47" i="10"/>
  <c r="S1246" i="10"/>
  <c r="N47" i="10"/>
  <c r="S39" i="10"/>
  <c r="S1238" i="10"/>
  <c r="N39" i="10"/>
  <c r="S31" i="10"/>
  <c r="N31" i="10"/>
  <c r="S1230" i="10"/>
  <c r="S23" i="10"/>
  <c r="N23" i="10"/>
  <c r="S1222" i="10"/>
  <c r="S15" i="10"/>
  <c r="S1214" i="10"/>
  <c r="N15" i="10"/>
  <c r="S7" i="10"/>
  <c r="S1206" i="10"/>
  <c r="N7" i="10"/>
  <c r="N1498" i="10"/>
  <c r="N1490" i="10"/>
  <c r="N1482" i="10"/>
  <c r="N1474" i="10"/>
  <c r="N1466" i="10"/>
  <c r="N1458" i="10"/>
  <c r="N1450" i="10"/>
  <c r="N1442" i="10"/>
  <c r="N1434" i="10"/>
  <c r="N1426" i="10"/>
  <c r="N1418" i="10"/>
  <c r="N1410" i="10"/>
  <c r="N1402" i="10"/>
  <c r="N1394" i="10"/>
  <c r="N1386" i="10"/>
  <c r="N1378" i="10"/>
  <c r="N1370" i="10"/>
  <c r="N1362" i="10"/>
  <c r="N1354" i="10"/>
  <c r="N1346" i="10"/>
  <c r="N1338" i="10"/>
  <c r="N1330" i="10"/>
  <c r="N1322" i="10"/>
  <c r="N1314" i="10"/>
  <c r="N1306" i="10"/>
  <c r="N1298" i="10"/>
  <c r="N1290" i="10"/>
  <c r="N1282" i="10"/>
  <c r="N1274" i="10"/>
  <c r="N1266" i="10"/>
  <c r="N1258" i="10"/>
  <c r="N1250" i="10"/>
  <c r="N1241" i="10"/>
  <c r="N1231" i="10"/>
  <c r="N1210" i="10"/>
  <c r="N1199" i="10"/>
  <c r="N1188" i="10"/>
  <c r="N1174" i="10"/>
  <c r="N1159" i="10"/>
  <c r="N1143" i="10"/>
  <c r="N1127" i="10"/>
  <c r="N1111" i="10"/>
  <c r="N1095" i="10"/>
  <c r="N1079" i="10"/>
  <c r="N1063" i="10"/>
  <c r="N1047" i="10"/>
  <c r="N1031" i="10"/>
  <c r="N1014" i="10"/>
  <c r="N996" i="10"/>
  <c r="N973" i="10"/>
  <c r="N950" i="10"/>
  <c r="N932" i="10"/>
  <c r="N909" i="10"/>
  <c r="N886" i="10"/>
  <c r="N868" i="10"/>
  <c r="N845" i="10"/>
  <c r="N822" i="10"/>
  <c r="N804" i="10"/>
  <c r="N781" i="10"/>
  <c r="N758" i="10"/>
  <c r="N740" i="10"/>
  <c r="N717" i="10"/>
  <c r="N694" i="10"/>
  <c r="N669" i="10"/>
  <c r="N637" i="10"/>
  <c r="N605" i="10"/>
  <c r="N569" i="10"/>
  <c r="N521" i="10"/>
  <c r="N470" i="10"/>
  <c r="N418" i="10"/>
  <c r="N368" i="10"/>
  <c r="N316" i="10"/>
  <c r="N265" i="10"/>
  <c r="N162" i="10"/>
  <c r="N98" i="10"/>
  <c r="N32" i="10"/>
  <c r="S1444" i="10"/>
  <c r="S959" i="10"/>
  <c r="S357" i="10"/>
  <c r="S582" i="10"/>
  <c r="N582" i="10"/>
  <c r="S574" i="10"/>
  <c r="N574" i="10"/>
  <c r="S566" i="10"/>
  <c r="N566" i="10"/>
  <c r="S550" i="10"/>
  <c r="N550" i="10"/>
  <c r="S542" i="10"/>
  <c r="N542" i="10"/>
  <c r="N526" i="10"/>
  <c r="S526" i="10"/>
  <c r="S518" i="10"/>
  <c r="N518" i="10"/>
  <c r="S502" i="10"/>
  <c r="N502" i="10"/>
  <c r="S494" i="10"/>
  <c r="N494" i="10"/>
  <c r="S486" i="10"/>
  <c r="N486" i="10"/>
  <c r="S478" i="10"/>
  <c r="N478" i="10"/>
  <c r="S462" i="10"/>
  <c r="N462" i="10"/>
  <c r="S454" i="10"/>
  <c r="N454" i="10"/>
  <c r="S438" i="10"/>
  <c r="N438" i="10"/>
  <c r="S430" i="10"/>
  <c r="N430" i="10"/>
  <c r="S422" i="10"/>
  <c r="N422" i="10"/>
  <c r="S414" i="10"/>
  <c r="N414" i="10"/>
  <c r="S398" i="10"/>
  <c r="N398" i="10"/>
  <c r="S390" i="10"/>
  <c r="N390" i="10"/>
  <c r="S374" i="10"/>
  <c r="N374" i="10"/>
  <c r="S366" i="10"/>
  <c r="N366" i="10"/>
  <c r="S358" i="10"/>
  <c r="N358" i="10"/>
  <c r="S350" i="10"/>
  <c r="N350" i="10"/>
  <c r="S334" i="10"/>
  <c r="N334" i="10"/>
  <c r="S326" i="10"/>
  <c r="N326" i="10"/>
  <c r="N310" i="10"/>
  <c r="S310" i="10"/>
  <c r="S302" i="10"/>
  <c r="N302" i="10"/>
  <c r="S294" i="10"/>
  <c r="N294" i="10"/>
  <c r="S286" i="10"/>
  <c r="N286" i="10"/>
  <c r="S270" i="10"/>
  <c r="N270" i="10"/>
  <c r="S262" i="10"/>
  <c r="N262" i="10"/>
  <c r="S246" i="10"/>
  <c r="N246" i="10"/>
  <c r="S238" i="10"/>
  <c r="N238" i="10"/>
  <c r="S230" i="10"/>
  <c r="N230" i="10"/>
  <c r="S222" i="10"/>
  <c r="S1493" i="10"/>
  <c r="N222" i="10"/>
  <c r="S214" i="10"/>
  <c r="S1413" i="10"/>
  <c r="S206" i="10"/>
  <c r="N206" i="10"/>
  <c r="S1477" i="10"/>
  <c r="S1405" i="10"/>
  <c r="S198" i="10"/>
  <c r="N198" i="10"/>
  <c r="S1397" i="10"/>
  <c r="S1469" i="10"/>
  <c r="S190" i="10"/>
  <c r="S1389" i="10"/>
  <c r="S1461" i="10"/>
  <c r="S1453" i="10"/>
  <c r="N182" i="10"/>
  <c r="S182" i="10"/>
  <c r="S174" i="10"/>
  <c r="S1373" i="10"/>
  <c r="N174" i="10"/>
  <c r="S166" i="10"/>
  <c r="S1365" i="10"/>
  <c r="S1437" i="10"/>
  <c r="N166" i="10"/>
  <c r="S158" i="10"/>
  <c r="S1429" i="10"/>
  <c r="N158" i="10"/>
  <c r="S150" i="10"/>
  <c r="S1349" i="10"/>
  <c r="S142" i="10"/>
  <c r="N142" i="10"/>
  <c r="S1341" i="10"/>
  <c r="S134" i="10"/>
  <c r="S1333" i="10"/>
  <c r="S126" i="10"/>
  <c r="S1325" i="10"/>
  <c r="N126" i="10"/>
  <c r="S118" i="10"/>
  <c r="S1317" i="10"/>
  <c r="S110" i="10"/>
  <c r="S1309" i="10"/>
  <c r="N110" i="10"/>
  <c r="S102" i="10"/>
  <c r="S1301" i="10"/>
  <c r="S94" i="10"/>
  <c r="N94" i="10"/>
  <c r="S78" i="10"/>
  <c r="S1277" i="10"/>
  <c r="N78" i="10"/>
  <c r="S70" i="10"/>
  <c r="S1269" i="10"/>
  <c r="S62" i="10"/>
  <c r="N62" i="10"/>
  <c r="S54" i="10"/>
  <c r="S1253" i="10"/>
  <c r="S46" i="10"/>
  <c r="S1245" i="10"/>
  <c r="N46" i="10"/>
  <c r="S38" i="10"/>
  <c r="S1237" i="10"/>
  <c r="N38" i="10"/>
  <c r="S30" i="10"/>
  <c r="N30" i="10"/>
  <c r="S1229" i="10"/>
  <c r="S22" i="10"/>
  <c r="N22" i="10"/>
  <c r="S1221" i="10"/>
  <c r="S14" i="10"/>
  <c r="S1213" i="10"/>
  <c r="N14" i="10"/>
  <c r="S6" i="10"/>
  <c r="S1205" i="10"/>
  <c r="N6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39" i="10"/>
  <c r="N1230" i="10"/>
  <c r="N1220" i="10"/>
  <c r="N1209" i="10"/>
  <c r="N1198" i="10"/>
  <c r="N1186" i="10"/>
  <c r="N1173" i="10"/>
  <c r="N1158" i="10"/>
  <c r="N1142" i="10"/>
  <c r="N1110" i="10"/>
  <c r="N1078" i="10"/>
  <c r="N1062" i="10"/>
  <c r="N1046" i="10"/>
  <c r="N1030" i="10"/>
  <c r="N1013" i="10"/>
  <c r="N990" i="10"/>
  <c r="N972" i="10"/>
  <c r="N949" i="10"/>
  <c r="N926" i="10"/>
  <c r="N908" i="10"/>
  <c r="N885" i="10"/>
  <c r="N862" i="10"/>
  <c r="N844" i="10"/>
  <c r="N821" i="10"/>
  <c r="N798" i="10"/>
  <c r="N780" i="10"/>
  <c r="N757" i="10"/>
  <c r="N734" i="10"/>
  <c r="N716" i="10"/>
  <c r="N693" i="10"/>
  <c r="N662" i="10"/>
  <c r="N630" i="10"/>
  <c r="N598" i="10"/>
  <c r="N560" i="10"/>
  <c r="N510" i="10"/>
  <c r="N458" i="10"/>
  <c r="N408" i="10"/>
  <c r="N356" i="10"/>
  <c r="N305" i="10"/>
  <c r="N254" i="10"/>
  <c r="N202" i="10"/>
  <c r="N150" i="10"/>
  <c r="N86" i="10"/>
  <c r="N10" i="10"/>
  <c r="S1427" i="10"/>
  <c r="S1340" i="10"/>
  <c r="S1232" i="10"/>
  <c r="S889" i="10"/>
  <c r="S257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3739D4-4E80-4531-9D86-C516E9A9715D}" keepAlive="1" name="ThisWorkbookDataModel" description="מודל נתונים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275581D-D1DC-49CE-B7EB-150893776E1F}" name="WorksheetConnection_data_bi_new.xlsx!DIM_CUSTOMERS" type="102" refreshedVersion="8" minRefreshableVersion="5">
    <extLst>
      <ext xmlns:x15="http://schemas.microsoft.com/office/spreadsheetml/2010/11/main" uri="{DE250136-89BD-433C-8126-D09CA5730AF9}">
        <x15:connection id="DIM_CUSTOMERS">
          <x15:rangePr sourceName="_xlcn.WorksheetConnection_data_bi_new.xlsxDIM_CUSTOMERS1"/>
        </x15:connection>
      </ext>
    </extLst>
  </connection>
  <connection id="3" xr16:uid="{81151364-FCBB-4667-BA42-665DCE1E2DE1}" name="WorksheetConnection_data_bi_new.xlsx!DIM_PRODUCTS" type="102" refreshedVersion="7" minRefreshableVersion="5">
    <extLst>
      <ext xmlns:x15="http://schemas.microsoft.com/office/spreadsheetml/2010/11/main" uri="{DE250136-89BD-433C-8126-D09CA5730AF9}">
        <x15:connection id="DIM_PRODUCTS">
          <x15:rangePr sourceName="_xlcn.WorksheetConnection_data_bi_new.xlsxDIM_PRODUCTS1"/>
        </x15:connection>
      </ext>
    </extLst>
  </connection>
  <connection id="4" xr16:uid="{584C9168-FBBC-43D5-80D4-E90EE8398935}" name="WorksheetConnection_data_bi_new.xlsx!DIM_SELLERS" type="102" refreshedVersion="7" minRefreshableVersion="5">
    <extLst>
      <ext xmlns:x15="http://schemas.microsoft.com/office/spreadsheetml/2010/11/main" uri="{DE250136-89BD-433C-8126-D09CA5730AF9}">
        <x15:connection id="DIM_SELLERS">
          <x15:rangePr sourceName="_xlcn.WorksheetConnection_data_bi_new.xlsxDIM_SELLERS1"/>
        </x15:connection>
      </ext>
    </extLst>
  </connection>
  <connection id="5" xr16:uid="{0C323C32-088C-4BB4-A191-59DD82FDD835}" name="WorksheetConnection_data_bi_new.xlsx!FACT_INCLUDES" type="102" refreshedVersion="8" minRefreshableVersion="5">
    <extLst>
      <ext xmlns:x15="http://schemas.microsoft.com/office/spreadsheetml/2010/11/main" uri="{DE250136-89BD-433C-8126-D09CA5730AF9}">
        <x15:connection id="FACT_INCLUDES">
          <x15:rangePr sourceName="_xlcn.WorksheetConnection_data_bi_new.xlsxFACT_INCLUDES1"/>
        </x15:connection>
      </ext>
    </extLst>
  </connection>
  <connection id="6" xr16:uid="{F32CD32C-4713-4B38-8EEB-F8905182F574}" name="WorksheetConnection_data_bi_new.xlsx!FACT_PRODUCT_REVIEWS" type="102" refreshedVersion="7" minRefreshableVersion="5">
    <extLst>
      <ext xmlns:x15="http://schemas.microsoft.com/office/spreadsheetml/2010/11/main" uri="{DE250136-89BD-433C-8126-D09CA5730AF9}">
        <x15:connection id="FACT_PRODUCT_REVIEWS">
          <x15:rangePr sourceName="_xlcn.WorksheetConnection_data_bi_new.xlsxFACT_PRODUCT_REVIEWS1"/>
        </x15:connection>
      </ext>
    </extLst>
  </connection>
  <connection id="7" xr16:uid="{673A8836-2F9F-4964-B45A-7C2D820EADE2}" name="חיבור2" type="104" refreshedVersion="0" background="1">
    <extLst>
      <ext xmlns:x15="http://schemas.microsoft.com/office/spreadsheetml/2010/11/main" uri="{DE250136-89BD-433C-8126-D09CA5730AF9}">
        <x15:connection id="לוח שנה2"/>
      </ext>
    </extLst>
  </connection>
  <connection id="8" xr16:uid="{B512FDDE-6A82-474C-9ACB-4BF8A709E447}" name="חיבור3" type="104" refreshedVersion="0" background="1">
    <extLst>
      <ext xmlns:x15="http://schemas.microsoft.com/office/spreadsheetml/2010/11/main" uri="{DE250136-89BD-433C-8126-D09CA5730AF9}">
        <x15:connection id="לוח שנה3"/>
      </ext>
    </extLst>
  </connection>
  <connection id="9" xr16:uid="{A59E45C0-5001-401F-9DE6-14B2F710A52E}" name="חיבור4" type="104" refreshedVersion="0" background="1">
    <extLst>
      <ext xmlns:x15="http://schemas.microsoft.com/office/spreadsheetml/2010/11/main" uri="{DE250136-89BD-433C-8126-D09CA5730AF9}">
        <x15:connection id="לוח שנה4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<sst xmlns="http://schemas.openxmlformats.org/spreadsheetml/2006/main" count="13909" uniqueCount="4953">
  <si>
    <t>customer_unique_id</t>
  </si>
  <si>
    <t>customer_city</t>
  </si>
  <si>
    <t>customer_state</t>
  </si>
  <si>
    <t>Customer_Gender</t>
  </si>
  <si>
    <t>Customer_Birthdate</t>
  </si>
  <si>
    <t>franca</t>
  </si>
  <si>
    <t>SP</t>
  </si>
  <si>
    <t>F</t>
  </si>
  <si>
    <t>sao bernardo do campo</t>
  </si>
  <si>
    <t>sao paulo</t>
  </si>
  <si>
    <t>mogi das cruzes</t>
  </si>
  <si>
    <t>M</t>
  </si>
  <si>
    <t>campinas</t>
  </si>
  <si>
    <t>jaragua do sul</t>
  </si>
  <si>
    <t>SC</t>
  </si>
  <si>
    <t>MG</t>
  </si>
  <si>
    <t>curitiba</t>
  </si>
  <si>
    <t>PR</t>
  </si>
  <si>
    <t>belo horizonte</t>
  </si>
  <si>
    <t>montes claros</t>
  </si>
  <si>
    <t>rio de janeiro</t>
  </si>
  <si>
    <t>RJ</t>
  </si>
  <si>
    <t>lencois paulista</t>
  </si>
  <si>
    <t>caxias do sul</t>
  </si>
  <si>
    <t>RS</t>
  </si>
  <si>
    <t>piracicaba</t>
  </si>
  <si>
    <t>guarulhos</t>
  </si>
  <si>
    <t>PA</t>
  </si>
  <si>
    <t>florianopolis</t>
  </si>
  <si>
    <t>GO</t>
  </si>
  <si>
    <t>santo andre</t>
  </si>
  <si>
    <t>goiania</t>
  </si>
  <si>
    <t>cachoeiro de itapemirim</t>
  </si>
  <si>
    <t>ES</t>
  </si>
  <si>
    <t>sao jose dos campos</t>
  </si>
  <si>
    <t>sao roque</t>
  </si>
  <si>
    <t>BA</t>
  </si>
  <si>
    <t>resende</t>
  </si>
  <si>
    <t>sumare</t>
  </si>
  <si>
    <t>novo hamburgo</t>
  </si>
  <si>
    <t>sao luis</t>
  </si>
  <si>
    <t>MA</t>
  </si>
  <si>
    <t>sao jose</t>
  </si>
  <si>
    <t>ribeirao preto</t>
  </si>
  <si>
    <t>sao jose dos pinhais</t>
  </si>
  <si>
    <t>MS</t>
  </si>
  <si>
    <t>cascavel</t>
  </si>
  <si>
    <t>fortaleza</t>
  </si>
  <si>
    <t>CE</t>
  </si>
  <si>
    <t>brasilia</t>
  </si>
  <si>
    <t>DF</t>
  </si>
  <si>
    <t>porto alegre</t>
  </si>
  <si>
    <t>salto</t>
  </si>
  <si>
    <t>jundiai</t>
  </si>
  <si>
    <t>cacapava</t>
  </si>
  <si>
    <t>uberlandia</t>
  </si>
  <si>
    <t>sao goncalo</t>
  </si>
  <si>
    <t>nova iguacu</t>
  </si>
  <si>
    <t>RN</t>
  </si>
  <si>
    <t>campos dos goytacazes</t>
  </si>
  <si>
    <t>sao carlos</t>
  </si>
  <si>
    <t>itajuba</t>
  </si>
  <si>
    <t>vassouras</t>
  </si>
  <si>
    <t>niteroi</t>
  </si>
  <si>
    <t>divinopolis</t>
  </si>
  <si>
    <t>paraiba do sul</t>
  </si>
  <si>
    <t>PE</t>
  </si>
  <si>
    <t>carapicuiba</t>
  </si>
  <si>
    <t>sao jose do rio preto</t>
  </si>
  <si>
    <t>contagem</t>
  </si>
  <si>
    <t>sao joaquim da barra</t>
  </si>
  <si>
    <t>suzano</t>
  </si>
  <si>
    <t>timbo</t>
  </si>
  <si>
    <t>braganca paulista</t>
  </si>
  <si>
    <t>MT</t>
  </si>
  <si>
    <t>belem</t>
  </si>
  <si>
    <t>santos</t>
  </si>
  <si>
    <t>piracaia</t>
  </si>
  <si>
    <t>guaruja</t>
  </si>
  <si>
    <t>barueri</t>
  </si>
  <si>
    <t>tupa</t>
  </si>
  <si>
    <t>blumenau</t>
  </si>
  <si>
    <t>paulinia</t>
  </si>
  <si>
    <t>apucarana</t>
  </si>
  <si>
    <t>recife</t>
  </si>
  <si>
    <t>osasco</t>
  </si>
  <si>
    <t>valinhos</t>
  </si>
  <si>
    <t>manaus</t>
  </si>
  <si>
    <t>AM</t>
  </si>
  <si>
    <t>santiago</t>
  </si>
  <si>
    <t>cotia</t>
  </si>
  <si>
    <t>macae</t>
  </si>
  <si>
    <t>taboao da serra</t>
  </si>
  <si>
    <t>diadema</t>
  </si>
  <si>
    <t>9f67d6145893e41e7ada2e646b84f658</t>
  </si>
  <si>
    <t>votorantim</t>
  </si>
  <si>
    <t>atibaia</t>
  </si>
  <si>
    <t>salvador</t>
  </si>
  <si>
    <t>birigui</t>
  </si>
  <si>
    <t>petropolis</t>
  </si>
  <si>
    <t>franco da rocha</t>
  </si>
  <si>
    <t>RO</t>
  </si>
  <si>
    <t>americana</t>
  </si>
  <si>
    <t>uba</t>
  </si>
  <si>
    <t>arapongas</t>
  </si>
  <si>
    <t>itajai</t>
  </si>
  <si>
    <t>bauru</t>
  </si>
  <si>
    <t>pradopolis</t>
  </si>
  <si>
    <t>maringa</t>
  </si>
  <si>
    <t>araraquara</t>
  </si>
  <si>
    <t>santo antonio da patrulha</t>
  </si>
  <si>
    <t>barra mansa</t>
  </si>
  <si>
    <t>rosario do sul</t>
  </si>
  <si>
    <t>linhares</t>
  </si>
  <si>
    <t>pirassununga</t>
  </si>
  <si>
    <t>criciuma</t>
  </si>
  <si>
    <t>nova venecia</t>
  </si>
  <si>
    <t>passo fundo</t>
  </si>
  <si>
    <t>altamira</t>
  </si>
  <si>
    <t>cuiaba</t>
  </si>
  <si>
    <t>itaquaquecetuba</t>
  </si>
  <si>
    <t>tres coracoes</t>
  </si>
  <si>
    <t>brusque</t>
  </si>
  <si>
    <t>juiz de fora</t>
  </si>
  <si>
    <t>campo bom</t>
  </si>
  <si>
    <t>tres lagoas</t>
  </si>
  <si>
    <t>saquarema</t>
  </si>
  <si>
    <t>concordia</t>
  </si>
  <si>
    <t>nova friburgo</t>
  </si>
  <si>
    <t>sorocaba</t>
  </si>
  <si>
    <t>ponte nova</t>
  </si>
  <si>
    <t>laranjeiras do sul</t>
  </si>
  <si>
    <t>0cbd5dfde4c06bbe2960d2c0c95e5e7d</t>
  </si>
  <si>
    <t>ponta grossa</t>
  </si>
  <si>
    <t>campina grande</t>
  </si>
  <si>
    <t>PB</t>
  </si>
  <si>
    <t>maua</t>
  </si>
  <si>
    <t>toledo</t>
  </si>
  <si>
    <t>sao pedro da aldeia</t>
  </si>
  <si>
    <t>porto seguro</t>
  </si>
  <si>
    <t>ribeirao pires</t>
  </si>
  <si>
    <t>anapolis</t>
  </si>
  <si>
    <t>rio das ostras</t>
  </si>
  <si>
    <t>marilia</t>
  </si>
  <si>
    <t>araguari</t>
  </si>
  <si>
    <t>embu das artes</t>
  </si>
  <si>
    <t>limeira</t>
  </si>
  <si>
    <t>taubate</t>
  </si>
  <si>
    <t>caieiras</t>
  </si>
  <si>
    <t>loanda</t>
  </si>
  <si>
    <t>itaborai</t>
  </si>
  <si>
    <t>vitoria</t>
  </si>
  <si>
    <t>indaiatuba</t>
  </si>
  <si>
    <t>boituva</t>
  </si>
  <si>
    <t>joinville</t>
  </si>
  <si>
    <t>mococa</t>
  </si>
  <si>
    <t>jales</t>
  </si>
  <si>
    <t>coromandel</t>
  </si>
  <si>
    <t>bertioga</t>
  </si>
  <si>
    <t>teresina</t>
  </si>
  <si>
    <t>PI</t>
  </si>
  <si>
    <t>marechal candido rondon</t>
  </si>
  <si>
    <t>serra</t>
  </si>
  <si>
    <t>mirassol</t>
  </si>
  <si>
    <t>joao pessoa</t>
  </si>
  <si>
    <t>rio branco</t>
  </si>
  <si>
    <t>AC</t>
  </si>
  <si>
    <t>ferraz de vasconcelos</t>
  </si>
  <si>
    <t>londrina</t>
  </si>
  <si>
    <t>santana de parnaiba</t>
  </si>
  <si>
    <t>jacarei</t>
  </si>
  <si>
    <t>fc5e5fe0a1c88aebef8f551bc84abd9c</t>
  </si>
  <si>
    <t>rio claro</t>
  </si>
  <si>
    <t>SE</t>
  </si>
  <si>
    <t>vargem grande paulista</t>
  </si>
  <si>
    <t>chapeco</t>
  </si>
  <si>
    <t>videira</t>
  </si>
  <si>
    <t>bento goncalves</t>
  </si>
  <si>
    <t>mage</t>
  </si>
  <si>
    <t>pedro leopoldo</t>
  </si>
  <si>
    <t>botucatu</t>
  </si>
  <si>
    <t>osvaldo cruz</t>
  </si>
  <si>
    <t>carmo do rio claro</t>
  </si>
  <si>
    <t>marica</t>
  </si>
  <si>
    <t>betim</t>
  </si>
  <si>
    <t>mirandopolis</t>
  </si>
  <si>
    <t>itapevi</t>
  </si>
  <si>
    <t>francisco beltrao</t>
  </si>
  <si>
    <t>campo grande</t>
  </si>
  <si>
    <t>pederneiras</t>
  </si>
  <si>
    <t>873e5a11673ea73e58db17af95546fc5</t>
  </si>
  <si>
    <t>tubarao</t>
  </si>
  <si>
    <t>tijucas</t>
  </si>
  <si>
    <t>itapecerica da serra</t>
  </si>
  <si>
    <t>tres de maio</t>
  </si>
  <si>
    <t>cerquilho</t>
  </si>
  <si>
    <t>caruaru</t>
  </si>
  <si>
    <t>santa luzia</t>
  </si>
  <si>
    <t>paranavai</t>
  </si>
  <si>
    <t>governador valadares</t>
  </si>
  <si>
    <t>corbelia</t>
  </si>
  <si>
    <t>varginha</t>
  </si>
  <si>
    <t>barretos</t>
  </si>
  <si>
    <t>monte mor</t>
  </si>
  <si>
    <t>nhandeara</t>
  </si>
  <si>
    <t>lauro de freitas</t>
  </si>
  <si>
    <t>machado</t>
  </si>
  <si>
    <t>sao leopoldo</t>
  </si>
  <si>
    <t>assis</t>
  </si>
  <si>
    <t>ibitinga</t>
  </si>
  <si>
    <t>santa cruz das palmeiras</t>
  </si>
  <si>
    <t>castro</t>
  </si>
  <si>
    <t>3edc2805e049db7e556130362bb517fc</t>
  </si>
  <si>
    <t>itumbiara</t>
  </si>
  <si>
    <t>jatai</t>
  </si>
  <si>
    <t>frederico westphalen</t>
  </si>
  <si>
    <t>goioere</t>
  </si>
  <si>
    <t>5616f75d22507069b5383854a1d8c414</t>
  </si>
  <si>
    <t>ubatuba</t>
  </si>
  <si>
    <t>penapolis</t>
  </si>
  <si>
    <t>tatui</t>
  </si>
  <si>
    <t>uruacu</t>
  </si>
  <si>
    <t>cachoeiras de macacu</t>
  </si>
  <si>
    <t>praia grande</t>
  </si>
  <si>
    <t>monte alto</t>
  </si>
  <si>
    <t>308eed157c50c58cd2d795eb5f1e096a</t>
  </si>
  <si>
    <t>320388520e5f7afe7c97489ea2732796</t>
  </si>
  <si>
    <t>fazenda rio grande</t>
  </si>
  <si>
    <t>canela</t>
  </si>
  <si>
    <t>itacare</t>
  </si>
  <si>
    <t>f87567b082c73dd2c953001b14ddd739</t>
  </si>
  <si>
    <t>icara</t>
  </si>
  <si>
    <t>3abdf4f27efce96f8573a88343a4084e</t>
  </si>
  <si>
    <t>2d6f0bccd75dcbf570a1afe61eeb03a1</t>
  </si>
  <si>
    <t>campos do jordao</t>
  </si>
  <si>
    <t>66d201c13937598dd4e036788a10a203</t>
  </si>
  <si>
    <t>arapora</t>
  </si>
  <si>
    <t>itapecerica</t>
  </si>
  <si>
    <t>mossoro</t>
  </si>
  <si>
    <t>santa rosa</t>
  </si>
  <si>
    <t>63df52c362d4b7183bb6a463452a8183</t>
  </si>
  <si>
    <t>lucas do rio verde</t>
  </si>
  <si>
    <t>aguai</t>
  </si>
  <si>
    <t>06caeba6db23a17bf9bcb3846b768387</t>
  </si>
  <si>
    <t>catanduva</t>
  </si>
  <si>
    <t>tabatinga</t>
  </si>
  <si>
    <t>ijui</t>
  </si>
  <si>
    <t>cedral</t>
  </si>
  <si>
    <t>lajeado</t>
  </si>
  <si>
    <t>rio do sul</t>
  </si>
  <si>
    <t>nilopolis</t>
  </si>
  <si>
    <t>4ea5df5937187bd3176aee08d4782104</t>
  </si>
  <si>
    <t>ibiuna</t>
  </si>
  <si>
    <t>vitoria da conquista</t>
  </si>
  <si>
    <t>santa rita do sapucai</t>
  </si>
  <si>
    <t>jaboticabal</t>
  </si>
  <si>
    <t>ouro branco</t>
  </si>
  <si>
    <t>porto ferreira</t>
  </si>
  <si>
    <t>sapiranga</t>
  </si>
  <si>
    <t>bd3001c423ef9a9092b0a5158f1ccdf6</t>
  </si>
  <si>
    <t>1b9872e035e88fc720548cc74a815a46</t>
  </si>
  <si>
    <t>934c19eeef04da89928f995df85cf3f8</t>
  </si>
  <si>
    <t>itupeva</t>
  </si>
  <si>
    <t>colombo</t>
  </si>
  <si>
    <t>claudio</t>
  </si>
  <si>
    <t>santo antonio de posse</t>
  </si>
  <si>
    <t>mesquita</t>
  </si>
  <si>
    <t>porto velho</t>
  </si>
  <si>
    <t>garopaba</t>
  </si>
  <si>
    <t>itu</t>
  </si>
  <si>
    <t>vespasiano</t>
  </si>
  <si>
    <t>cafelandia</t>
  </si>
  <si>
    <t>matao</t>
  </si>
  <si>
    <t>ibate</t>
  </si>
  <si>
    <t>louveira</t>
  </si>
  <si>
    <t>imbituba</t>
  </si>
  <si>
    <t>75e750a6279d55f7137bb9e9bb8662cf</t>
  </si>
  <si>
    <t>piracanjuba</t>
  </si>
  <si>
    <t>5e718c3c3061694c7b7e31d183f88a45</t>
  </si>
  <si>
    <t>sobralia</t>
  </si>
  <si>
    <t>extrema</t>
  </si>
  <si>
    <t>erechim</t>
  </si>
  <si>
    <t>tremembe</t>
  </si>
  <si>
    <t>arvorezinha</t>
  </si>
  <si>
    <t>68652e69a77dec3f573ef0135541f6b5</t>
  </si>
  <si>
    <t>61c5df1c0ba751e67109d3a9448ba372</t>
  </si>
  <si>
    <t>uruguaiana</t>
  </si>
  <si>
    <t>quatro barras</t>
  </si>
  <si>
    <t>capao bonito</t>
  </si>
  <si>
    <t>0659763dba9821af49728668716e1084</t>
  </si>
  <si>
    <t>jaci</t>
  </si>
  <si>
    <t>aruja</t>
  </si>
  <si>
    <t>palmeira</t>
  </si>
  <si>
    <t>3c4abb94aa82c0be6a86af95be2ca5bf</t>
  </si>
  <si>
    <t>aaf46bd4e1ad43275a5a20bd485e7661</t>
  </si>
  <si>
    <t>barra velha</t>
  </si>
  <si>
    <t>mamanguape</t>
  </si>
  <si>
    <t>587547bf360f33a6466aac68caecdde3</t>
  </si>
  <si>
    <t>estancia velha</t>
  </si>
  <si>
    <t>5e35d686648f9f99fd1f90161d3db93c</t>
  </si>
  <si>
    <t>6a1250106d0de8395377553e4dd2b5fc</t>
  </si>
  <si>
    <t>jaguariuna</t>
  </si>
  <si>
    <t>aguas lindas de goias</t>
  </si>
  <si>
    <t>12d1cda209613cd60b9d242181be7077</t>
  </si>
  <si>
    <t>passos</t>
  </si>
  <si>
    <t>itirapina</t>
  </si>
  <si>
    <t>visconde do rio branco</t>
  </si>
  <si>
    <t>aparecida</t>
  </si>
  <si>
    <t>santa cecilia</t>
  </si>
  <si>
    <t>pompeia</t>
  </si>
  <si>
    <t>viana</t>
  </si>
  <si>
    <t>sao jose de ribamar</t>
  </si>
  <si>
    <t>be31ab006786747df81854035a1960f4</t>
  </si>
  <si>
    <t>parambu</t>
  </si>
  <si>
    <t>jacutinga</t>
  </si>
  <si>
    <t>posse</t>
  </si>
  <si>
    <t>9e5f9798a71d8f5ec3020a5500d70430</t>
  </si>
  <si>
    <t>cabedelo</t>
  </si>
  <si>
    <t>9294c7088c7a37baed4923945669de99</t>
  </si>
  <si>
    <t>coxilha</t>
  </si>
  <si>
    <t>nova esperanca</t>
  </si>
  <si>
    <t>d7104510a89e6fb895b8104650173787</t>
  </si>
  <si>
    <t>f422964d43fc7ecdc3e51443af0705f9</t>
  </si>
  <si>
    <t>19cb50ca8ff9afe19ce39c5d9562f3bd</t>
  </si>
  <si>
    <t>9a4874151836dd0388acb83657ab7367</t>
  </si>
  <si>
    <t>47b6bc410befb9fa30a4c029dba944e5</t>
  </si>
  <si>
    <t>271850b8783a2378c477328f60413b47</t>
  </si>
  <si>
    <t>caratinga</t>
  </si>
  <si>
    <t>77e0a2e2281e2a533eb62268371a4bc6</t>
  </si>
  <si>
    <t>9bca65d60b3dffad98eafa3c50101fad</t>
  </si>
  <si>
    <t>aed838b04abeb2fb94566d0a073bd718</t>
  </si>
  <si>
    <t>41b75ed52acfa208903915c459a5e3fd</t>
  </si>
  <si>
    <t>camanducaia</t>
  </si>
  <si>
    <t>e5ab9d9cc98f8d5befc51f952a44c87b</t>
  </si>
  <si>
    <t>2f683d2b8640f8988ad9ca6295c03a50</t>
  </si>
  <si>
    <t>6e066424e17b2da4b735194531fb99a6</t>
  </si>
  <si>
    <t>laranjal paulista</t>
  </si>
  <si>
    <t>sapucaia</t>
  </si>
  <si>
    <t>ouro fino</t>
  </si>
  <si>
    <t>ffe254cc039740e17dd15a5305035928</t>
  </si>
  <si>
    <t>490c854539b21598cfbbac518ca25788</t>
  </si>
  <si>
    <t>formosa do oeste</t>
  </si>
  <si>
    <t>4c1cacfc081ddc8593a27c9d3c88be49</t>
  </si>
  <si>
    <t>7a91ff7dd6e77ba0f5ce7698cd7ba73b</t>
  </si>
  <si>
    <t>10d5890ed5e7ec78a7db23b5ac579b17</t>
  </si>
  <si>
    <t>86e5bace0b99ae394e73ee02a28fa10e</t>
  </si>
  <si>
    <t>tres coroas</t>
  </si>
  <si>
    <t>ampere</t>
  </si>
  <si>
    <t>alvinopolis</t>
  </si>
  <si>
    <t>pedra preta</t>
  </si>
  <si>
    <t>jacobina</t>
  </si>
  <si>
    <t>julio de castilhos</t>
  </si>
  <si>
    <t>2ed2d94955614ec3262ce7575ef997f9</t>
  </si>
  <si>
    <t>sao ludgero</t>
  </si>
  <si>
    <t>b33573ec19214ad9a1bc30a97938e450</t>
  </si>
  <si>
    <t>porto belo</t>
  </si>
  <si>
    <t>estrela</t>
  </si>
  <si>
    <t>af575381e1a9712ced599c185ac3efb7</t>
  </si>
  <si>
    <t>33e824e5fde35ad626278feba806c772</t>
  </si>
  <si>
    <t>oliveira</t>
  </si>
  <si>
    <t>7e0516b486e92ed3f3afdd6d1276cfbd</t>
  </si>
  <si>
    <t>6cc9821bbb49f3a6159c6bca3542f795</t>
  </si>
  <si>
    <t>29869c1422b9c068973f8e44575f73d6</t>
  </si>
  <si>
    <t>d691abbc71f38f91d187deedeb200290</t>
  </si>
  <si>
    <t>56b6eede1b10925212f054a7ba614796</t>
  </si>
  <si>
    <t>a296cb7b16ea56f1ffe6c09fa429ede2</t>
  </si>
  <si>
    <t>8b57ae2e81c35f05e114c1461ae84b6c</t>
  </si>
  <si>
    <t>aa5824451a9437648ed4dcdac530566d</t>
  </si>
  <si>
    <t>cabo de santo agostinho</t>
  </si>
  <si>
    <t>c209709f857255c80d07a0be8c630b0d</t>
  </si>
  <si>
    <t>f02249d034341b86c6bf3dd4ccc2bd2c</t>
  </si>
  <si>
    <t>horizontina</t>
  </si>
  <si>
    <t>colorado</t>
  </si>
  <si>
    <t>104bdb7e6a6cdceaa88c3ea5fa6b2b93</t>
  </si>
  <si>
    <t>589621a1ce8b9302b75d6920dfd7dd01</t>
  </si>
  <si>
    <t>agronomica</t>
  </si>
  <si>
    <t>456351381464fe44c74f85a122d86839</t>
  </si>
  <si>
    <t>a73c5464692d3bc09d64e3edefae9015</t>
  </si>
  <si>
    <t>sao manuel</t>
  </si>
  <si>
    <t>0a9854e7028c74302d0963fa56e77a18</t>
  </si>
  <si>
    <t>guimarania</t>
  </si>
  <si>
    <t>ed5340f0e2a52fffa065298aeb875e60</t>
  </si>
  <si>
    <t>sertanopolis</t>
  </si>
  <si>
    <t>36fbd29c230b156ac9b04a382bb20842</t>
  </si>
  <si>
    <t>mendonca</t>
  </si>
  <si>
    <t>ed3540836eb82093f5647ec31a037f42</t>
  </si>
  <si>
    <t>866c923cde750dfc8cfbcf9d5ced0ee4</t>
  </si>
  <si>
    <t>biritiba-mirim</t>
  </si>
  <si>
    <t>fd03997c82649affc061d275ddf1f3d9</t>
  </si>
  <si>
    <t>b6f424d6007b27912d37816a7d74ffaf</t>
  </si>
  <si>
    <t>indiana</t>
  </si>
  <si>
    <t>5608c8ba4ec9e036b755a199c5fd51ef</t>
  </si>
  <si>
    <t>cruzalia</t>
  </si>
  <si>
    <t>luiz alves</t>
  </si>
  <si>
    <t>a672e4e4af506e713c1b4373e038cabb</t>
  </si>
  <si>
    <t>a961e198a1d400e99c02e8f4520f763c</t>
  </si>
  <si>
    <t>334fed5abcee3aa96c13f1432703e1fd</t>
  </si>
  <si>
    <t>1973beff39565594011f9a0ef66f923e</t>
  </si>
  <si>
    <t>6279364f420b1e08eb33a498db5fa6bc</t>
  </si>
  <si>
    <t>e7897290aea0805ab175017e3f60c3e7</t>
  </si>
  <si>
    <t>4619eedf5b092b15ebc4d916f8c99646</t>
  </si>
  <si>
    <t>459c24ec5bb599541f309cb00cd2cf60</t>
  </si>
  <si>
    <t>mandirituba</t>
  </si>
  <si>
    <t>b0015e09bb4b6e47c52844fab5fb6638</t>
  </si>
  <si>
    <t>orleans</t>
  </si>
  <si>
    <t>trancoso</t>
  </si>
  <si>
    <t>campanha</t>
  </si>
  <si>
    <t>ab26376d360f4caa7f34418cff3c9971</t>
  </si>
  <si>
    <t>cee6fa72fb403ef9554b41581108084b</t>
  </si>
  <si>
    <t>9190d6ac7534e99da5edfd3aa43b29a6</t>
  </si>
  <si>
    <t>aaea7e9a2d2432c24a03eb74cc430c8a</t>
  </si>
  <si>
    <t>guiricema</t>
  </si>
  <si>
    <t>2cac9c1a43808ace14f1598744f4a28a</t>
  </si>
  <si>
    <t>cocal</t>
  </si>
  <si>
    <t>6c09a1b2276ad843fe5649cb2f92660c</t>
  </si>
  <si>
    <t>a1605a83a0e36258d7eb2da55bb5ff4c</t>
  </si>
  <si>
    <t>dff41d762e4e7b68b73af7203a429072</t>
  </si>
  <si>
    <t>prudentopolis</t>
  </si>
  <si>
    <t>bace01b0aa7c98f2a7fce9db19555eb9</t>
  </si>
  <si>
    <t>d1148fec8f6a5b13848a1234bb80960c</t>
  </si>
  <si>
    <t>52b088042a61c6a03ba2027a6dd929cc</t>
  </si>
  <si>
    <t>f42ed5286ed2c811df0db5d230eb8383</t>
  </si>
  <si>
    <t>76e5f3bca2b1f5c510c41563c2ea31a4</t>
  </si>
  <si>
    <t>dom pedrito</t>
  </si>
  <si>
    <t>nova alvorada</t>
  </si>
  <si>
    <t>cd3f977fbad60553fce0f193593802bb</t>
  </si>
  <si>
    <t>seringueiras</t>
  </si>
  <si>
    <t>0125fb08af5c9dd55731090aafc63ac8</t>
  </si>
  <si>
    <t>e90a1b194724309bbaa6228c398d1748</t>
  </si>
  <si>
    <t>693343dbec3bbc6b1641ee705715a12f</t>
  </si>
  <si>
    <t>bueno brandao</t>
  </si>
  <si>
    <t>3cc8e80baa86a7befe2b24568cd0faf0</t>
  </si>
  <si>
    <t>385ec0e1c5bcf488115ca06b26ec9f8b</t>
  </si>
  <si>
    <t>tocantins</t>
  </si>
  <si>
    <t>2666a61d9b5755651665549f80bb3450</t>
  </si>
  <si>
    <t>9e8993ba2665307b71bd1641c2e1cb3d</t>
  </si>
  <si>
    <t>montalvania</t>
  </si>
  <si>
    <t>82c199ce18d8d976f3029a4310e8ac5c</t>
  </si>
  <si>
    <t>0301e2b22f44b5a060987ecf49f8ada8</t>
  </si>
  <si>
    <t>diamantino</t>
  </si>
  <si>
    <t>congonhal</t>
  </si>
  <si>
    <t>fb258014c67a0f16e4da53fa45e90db5</t>
  </si>
  <si>
    <t>morada nova de minas</t>
  </si>
  <si>
    <t>4f25ec76e8c86ded17aa0c58f236df0f</t>
  </si>
  <si>
    <t>392c8818b71b14227a7c701e7d54a3a1</t>
  </si>
  <si>
    <t>6d55b4560e6c8ec28f8ba8099b442400</t>
  </si>
  <si>
    <t>barro alto</t>
  </si>
  <si>
    <t>c6b7dcd3718d1ad87f069d32a8566ce2</t>
  </si>
  <si>
    <t>8bc183d9b9efac18f96f680940191c45</t>
  </si>
  <si>
    <t>c60c5563690f2a27a76f4d8ba53c2a85</t>
  </si>
  <si>
    <t>56a9c159fffe93bdef88ffbf6e729712</t>
  </si>
  <si>
    <t>ec99f30f38afadbfbae32d5883734ded</t>
  </si>
  <si>
    <t>d6ed810cf6ad03d565b645f0eb0d12a7</t>
  </si>
  <si>
    <t>sao jose do divino</t>
  </si>
  <si>
    <t>e8085241eb1297eaa9bfa9453ea0b1ca</t>
  </si>
  <si>
    <t>e1d387b30e693029c1e3d9ffe5df61e0</t>
  </si>
  <si>
    <t>2f53681bf01c5cff02bada5809fe302e</t>
  </si>
  <si>
    <t>1500da334da019c68fda219f942ba38a</t>
  </si>
  <si>
    <t>jaciara</t>
  </si>
  <si>
    <t>15090f48004f3b0fc18a167ef82af4db</t>
  </si>
  <si>
    <t>d3857f98166ef23ca95d44cbe9b1828c</t>
  </si>
  <si>
    <t>77d6cd89498a8cd9762daa48e8e8b797</t>
  </si>
  <si>
    <t>b7c13491fd2aecd9308c75bb4de979d8</t>
  </si>
  <si>
    <t>28a4a9aa9bd3640e1f9a9cf542cb25fd</t>
  </si>
  <si>
    <t>cb8fde758b25902db18315240ebd9b07</t>
  </si>
  <si>
    <t>820af62eb6a1ce037f5837079a794ea1</t>
  </si>
  <si>
    <t>d5a1c9ee66337a40a8b95be64166da60</t>
  </si>
  <si>
    <t>f807403776737da279aba36583afa4df</t>
  </si>
  <si>
    <t>0a3f32fce9d5056b96a9fe604715982b</t>
  </si>
  <si>
    <t>a6da63180c0d5fdbf5834fb3d3a8dc72</t>
  </si>
  <si>
    <t>660e4e077b40d477e2ffdb2da6349b79</t>
  </si>
  <si>
    <t>15b3549f16e0f7bdc1afcbad647eb8a6</t>
  </si>
  <si>
    <t>6dade60d28a0f5b8ae7e8d67321b4141</t>
  </si>
  <si>
    <t>a2acf58dde7a492ea0fa65b16c530a78</t>
  </si>
  <si>
    <t>14843983d4a159080f6afe4b7f346e7c</t>
  </si>
  <si>
    <t>5a77d3e9231351d3a4ea54c3fe824e79</t>
  </si>
  <si>
    <t>449cc26294cc2d6e2e88a82cea3e42c0</t>
  </si>
  <si>
    <t>6f8b40e5fdbd4a4b4dbaadc56f4bf681</t>
  </si>
  <si>
    <t>859a9b67726d9c9306eb28b8938c59a0</t>
  </si>
  <si>
    <t>e3cf594a99e810f58af53ed4820f25e5</t>
  </si>
  <si>
    <t>02bc079a58dfe937bdc5d97c8bac00ac</t>
  </si>
  <si>
    <t>c9aa56428d8b5bba23a9c7a435b09645</t>
  </si>
  <si>
    <t>fb7321c807106363b749c783f41de4fc</t>
  </si>
  <si>
    <t>851f75e1a1ffe3612cde92428a7e9701</t>
  </si>
  <si>
    <t>6b2ef099439c81743bd02edd480829d5</t>
  </si>
  <si>
    <t>163b27a06a32c2fa565927170b59b5d4</t>
  </si>
  <si>
    <t>3d07310ffa7a51e9f8249ad383e3e425</t>
  </si>
  <si>
    <t>tanque novo</t>
  </si>
  <si>
    <t>0181f57a87c6a2f0e0fe2807f67aef0e</t>
  </si>
  <si>
    <t>e3170caa179176b49f1265ffde5c27fc</t>
  </si>
  <si>
    <t>533b3a42bf5005c302539e093b445d3d</t>
  </si>
  <si>
    <t>d43e7cbf7354f1f46a7a1b30701017b3</t>
  </si>
  <si>
    <t>48efc7def11f9a644e1993a3d97361d2</t>
  </si>
  <si>
    <t>5b540c6a8886384d1772215e6a189804</t>
  </si>
  <si>
    <t>ed5f2cdb43c9166062c0baffd3973f14</t>
  </si>
  <si>
    <t>6e8180fd61b4280c3d74dc2056256940</t>
  </si>
  <si>
    <t>d31233132950973bd0df88d4523ed465</t>
  </si>
  <si>
    <t>96d0aa18ee946b81f6b78e07830194a2</t>
  </si>
  <si>
    <t>18ae61c98401cffe6c25c525f8ecc7bd</t>
  </si>
  <si>
    <t>a5d931bbaafdee2e1fd7353cf0c31f05</t>
  </si>
  <si>
    <t>7bf845014243c08bdcea071d6981303e</t>
  </si>
  <si>
    <t>61f5df1a634167ff48d76d79d21226de</t>
  </si>
  <si>
    <t>de94076bba3c66ffaaa867d14a663cbe</t>
  </si>
  <si>
    <t>f9d4a283e4f19a47b64f95a3235d0a5c</t>
  </si>
  <si>
    <t>9595c4a04247bc9a1930529085323033</t>
  </si>
  <si>
    <t>af13324b5f4c0a838fe662c52a44b959</t>
  </si>
  <si>
    <t>2a86852b89b186bb8aed750efd95ce73</t>
  </si>
  <si>
    <t>1b6e96ed99cb8d135efe220d761bbd67</t>
  </si>
  <si>
    <t>4c41d73f1d29f1cd1e725ec445a82f23</t>
  </si>
  <si>
    <t>74c286ab8cc161142213780711964b06</t>
  </si>
  <si>
    <t>35757a3cfd70b9aeab443c4dc1d8ad30</t>
  </si>
  <si>
    <t>249749451a0cae7e2de98adce5811f02</t>
  </si>
  <si>
    <t>7af8bc059cb4c4c55038a142b99da13b</t>
  </si>
  <si>
    <t>4dfa53e424b44b9dcb3965683078712d</t>
  </si>
  <si>
    <t>1cdf413d3539b5e8c100bea1ec5a881f</t>
  </si>
  <si>
    <t>38827a4b81c4d81cffaec1accef6572c</t>
  </si>
  <si>
    <t>f90f55ee274a4ae21510b386134b09cd</t>
  </si>
  <si>
    <t>6e9b8e9f9c3fad22d6f81b2628750018</t>
  </si>
  <si>
    <t>197572fc8f1878d0a94195ac840dd947</t>
  </si>
  <si>
    <t>adf61ad8994414035684cea95e70549e</t>
  </si>
  <si>
    <t>72061fff095d8325b311ea24e2f4a2b5</t>
  </si>
  <si>
    <t>e57a935f49ffd73b93c18eaaa04efa84</t>
  </si>
  <si>
    <t>217ffba1efeab7f634bde4c18d312bd8</t>
  </si>
  <si>
    <t>bbdf651cbace0c9efc7fd3184235aa74</t>
  </si>
  <si>
    <t>46a19a5b29624c9be39b41ab02b12b39</t>
  </si>
  <si>
    <t>f3795e38cc5b655e26e94d1cc21263fa</t>
  </si>
  <si>
    <t>6aaa688f88ee9cc7f9b90d5f7cca7d84</t>
  </si>
  <si>
    <t>20681391edaed7eccd918d4a74f8a570</t>
  </si>
  <si>
    <t>feaa8891b941fef98112c26ef7c19cee</t>
  </si>
  <si>
    <t>ribeiropolis</t>
  </si>
  <si>
    <t>3c9e98b59c61b1ccdba1108eca8c61d4</t>
  </si>
  <si>
    <t>7e7c1cf8c1a7ae4149f5a2fc2b1b65b4</t>
  </si>
  <si>
    <t>28e2041c0f17e12da80a0146305c9259</t>
  </si>
  <si>
    <t>0b83f73b19c2019e182fd552c048a22c</t>
  </si>
  <si>
    <t>6acc5385a15c441abe050fc7abda50bf</t>
  </si>
  <si>
    <t>b6d2145b6b5de5dcc494c151af5fdce9</t>
  </si>
  <si>
    <t>0c4f8b6f80f0dbddbdce3882d2242be9</t>
  </si>
  <si>
    <t>3bccb476c538a32e63766769dcc37f03</t>
  </si>
  <si>
    <t>07af1aef7bf4d17ec7f0f166e9025fc9</t>
  </si>
  <si>
    <t>2c66c0b1075c04c7f6e113de9e3a89d9</t>
  </si>
  <si>
    <t>8141dd1e051afe7d72079570fe72d5f1</t>
  </si>
  <si>
    <t>6dfec7f36b7045b17ff80348337f75dc</t>
  </si>
  <si>
    <t>46b44ab325f78e5bb3dc0bbef1082082</t>
  </si>
  <si>
    <t>75a3b07e6c337d98fcf56aefb228b11b</t>
  </si>
  <si>
    <t>aabcd181e8b68df20212829acc386a2f</t>
  </si>
  <si>
    <t>3899fc7fcad23e796f29ac0f2ec6c231</t>
  </si>
  <si>
    <t>ca7e51a36f9ace4d07d6548599785bab</t>
  </si>
  <si>
    <t>73e879f10191d104c98f767f967b1e63</t>
  </si>
  <si>
    <t>fa30145b07cad8e972bea351a65216f4</t>
  </si>
  <si>
    <t>94b11d37cd61cb2994a194d11f89682b</t>
  </si>
  <si>
    <t>3cc4acd6cfe6acb5f129a560961f2ef6</t>
  </si>
  <si>
    <t>5705e410d27f391e55c6a495b06d1618</t>
  </si>
  <si>
    <t>e85c47169878ba316206d340b2ba2e22</t>
  </si>
  <si>
    <t>3fcda7fdc267ed83fb83433cce147c18</t>
  </si>
  <si>
    <t>616309b2eeb7bd9c05b0fdfbab28e6c6</t>
  </si>
  <si>
    <t>97258e1c1f77f32358eccd1c9ee5954d</t>
  </si>
  <si>
    <t>507c2846cc2991d0765fbf880e1d219c</t>
  </si>
  <si>
    <t>b66facc84d03ec2aabda4c102d9ecb53</t>
  </si>
  <si>
    <t>c118a3dba2fb79861a948df731adc128</t>
  </si>
  <si>
    <t>8f7822e4f4fb685c89d972cba79a8b9e</t>
  </si>
  <si>
    <t>72ce629a45d8ae96d22c2946aaf876f2</t>
  </si>
  <si>
    <t>431af5c5638973ed6e431618f318a0a2</t>
  </si>
  <si>
    <t>8dfb9fff0eac6a63f34ed7707068e988</t>
  </si>
  <si>
    <t>07187f9425311d0bd2a5451169bb8c3c</t>
  </si>
  <si>
    <t>df0c259fcd231dc0a72eceb0bec4102f</t>
  </si>
  <si>
    <t>c087e490266509059177cb1ec7d802ba</t>
  </si>
  <si>
    <t>03dabd77cb0ed7a26fafe19e36b67742</t>
  </si>
  <si>
    <t>bfb0780e4148d65b5490d6195da4bcb0</t>
  </si>
  <si>
    <t>9fc40e07c540ae6cb1cc7cf10019ab3b</t>
  </si>
  <si>
    <t>ccd9fc8fd74bc87817d864a5dfc1bf1d</t>
  </si>
  <si>
    <t>74541fbb7526dabecd0fc96b1192b9a7</t>
  </si>
  <si>
    <t>b53bb01fd133da16d7c7d9b602a3aac7</t>
  </si>
  <si>
    <t>itapissuma</t>
  </si>
  <si>
    <t>2bc59d87dc030d00c63357f6c135d70e</t>
  </si>
  <si>
    <t>32ea836b21bcefba824d2b279bc42e53</t>
  </si>
  <si>
    <t>6ff1fffdc0177147be8352ef9c3d56ea</t>
  </si>
  <si>
    <t>a590fdd68e210fa5f42764a2493f6223</t>
  </si>
  <si>
    <t>dbedaa0402e0dfa8b90fb9557424c5fc</t>
  </si>
  <si>
    <t>c55681552ac6922a276fb013d773881b</t>
  </si>
  <si>
    <t>b6a3c8559ca50f11853e81dcc7674f2f</t>
  </si>
  <si>
    <t>6a798e7cd7c78b8893eec42fc5bdeff9</t>
  </si>
  <si>
    <t>7c438259d88d8eefb977be5432d761c1</t>
  </si>
  <si>
    <t>c225695275be1f228cece399a0093593</t>
  </si>
  <si>
    <t>fcad3faa5c09b2baf9164b8fd20098b5</t>
  </si>
  <si>
    <t>5f9d0a2d1cbdc542a46b46a8b3511701</t>
  </si>
  <si>
    <t>da6c70612a3d7484427e8442ff96056c</t>
  </si>
  <si>
    <t>6b1070bfaad94d225e6cab57b47e2326</t>
  </si>
  <si>
    <t>f794c59a46dc4872d97d173c1b51525a</t>
  </si>
  <si>
    <t>73ddc612bdfdbc01e6d7e37c05c38ea6</t>
  </si>
  <si>
    <t>e36a621e869b643b15983fa8085eb541</t>
  </si>
  <si>
    <t>422ce018570adf9fa031a7838717be81</t>
  </si>
  <si>
    <t>570eb70ff97166b85ea96be3bfb65fef</t>
  </si>
  <si>
    <t>788f3cfa99a83011f637d9c8b24e4e7d</t>
  </si>
  <si>
    <t>6d9c0dc8d49cf9b9ff824bf1b0f79b4a</t>
  </si>
  <si>
    <t>688bb6776d5f885e4b46d4c4bac240c2</t>
  </si>
  <si>
    <t>b20f3ab024ac7114796526eb0c59bd6a</t>
  </si>
  <si>
    <t>3c4d7fdb25ab947c7ac866ba940f9c32</t>
  </si>
  <si>
    <t>c836c92436fdcd6e5475ef442481385c</t>
  </si>
  <si>
    <t>b958f2e238f8179614d3cb86ad79c9a1</t>
  </si>
  <si>
    <t>34502bdbecbd6a3b1dd162fe201556dd</t>
  </si>
  <si>
    <t>mascote</t>
  </si>
  <si>
    <t>b228692e71b74a9931496bf59debce23</t>
  </si>
  <si>
    <t>e2c44993145bac31c5c48b620e3f40f0</t>
  </si>
  <si>
    <t>0fa9d11d5ad31c53125b31b3f9fa5398</t>
  </si>
  <si>
    <t>44a575d55982c95a7f09b62c7702bddc</t>
  </si>
  <si>
    <t>8d2cc82dae0f2b1bb8667a2eedcd8c71</t>
  </si>
  <si>
    <t>e97f8593167749c6900418a170670da8</t>
  </si>
  <si>
    <t>10e640a7ba92ae8164a1f2adba8bf44c</t>
  </si>
  <si>
    <t>7d373e92dd3086b4c37e9868fc8999c1</t>
  </si>
  <si>
    <t>43f7616a8f37a874ee893f0dea3ba593</t>
  </si>
  <si>
    <t>a1a9bf49d51890f5f5db649034c7b59f</t>
  </si>
  <si>
    <t>ba7ae7b528a2b8359ff63e3014da964c</t>
  </si>
  <si>
    <t>d73c3cf4a0922ece1176bd40eb76ac50</t>
  </si>
  <si>
    <t>717bebcdcbf23f37f3fba2a88f397678</t>
  </si>
  <si>
    <t>8186340945b0be4093153f9e51966e42</t>
  </si>
  <si>
    <t>echapora</t>
  </si>
  <si>
    <t>4662682dade3cc1bfa04996c5225a849</t>
  </si>
  <si>
    <t>be062ffc58427d6c959180b68a67471d</t>
  </si>
  <si>
    <t>754fd85b66cc83bb73ffb06a4bc729f8</t>
  </si>
  <si>
    <t>f4dc0a81a11d3d270ccf5a9c4b5b187b</t>
  </si>
  <si>
    <t>95a3ac562ffc17755618fb67ce57ef9a</t>
  </si>
  <si>
    <t>0be419a69453900fff1337bc4c3e0f0f</t>
  </si>
  <si>
    <t>8bf1dc98223704657288b7653abab62b</t>
  </si>
  <si>
    <t>6cd042e0832c40d2eebf82b2521a8487</t>
  </si>
  <si>
    <t>10b960a4f2cfecc03e6c89b4b02ebab6</t>
  </si>
  <si>
    <t>8f20ece0099d6e5c22c1fd0c24a1e681</t>
  </si>
  <si>
    <t>e46d6bcd22d95a9d167d807372d08add</t>
  </si>
  <si>
    <t>442bdd695caba6183fc44d6cfdd4f094</t>
  </si>
  <si>
    <t>63606d6ecee30138790da5be23cac8e4</t>
  </si>
  <si>
    <t>e6ad2d9078cb28e4ac6ecef8432e74c7</t>
  </si>
  <si>
    <t>e6fe68d7c7867dac3659cb4a8e06880c</t>
  </si>
  <si>
    <t>526807e2a25ea0db271efcc9fc646db1</t>
  </si>
  <si>
    <t>7ad12bd39f33737cb4f634c8c44af118</t>
  </si>
  <si>
    <t>57f06135a2656bfab535243f705fc8f6</t>
  </si>
  <si>
    <t>1bc9b2dad6aefbfbc011508e34c8adfc</t>
  </si>
  <si>
    <t>00e872ca2fc94e59982286e69f186e0e</t>
  </si>
  <si>
    <t>31d436bafbad927dc79b130826dc3404</t>
  </si>
  <si>
    <t>18057955f3a6909f6fc6cf564179b6cf</t>
  </si>
  <si>
    <t>a06d94b5d758fbc36c8f679d98ae1fc5</t>
  </si>
  <si>
    <t>46dd28b3f7e33b789acf42d3093b7773</t>
  </si>
  <si>
    <t>539b6ae3b5f2999db7e44c8d4dc2069f</t>
  </si>
  <si>
    <t>248ffe10d632bebe4f7267f1f44844c9</t>
  </si>
  <si>
    <t>9dfcc502727549f99c9f73dbd28b35e9</t>
  </si>
  <si>
    <t>e81d67dee583b417c53676f8926bd9cf</t>
  </si>
  <si>
    <t>655f4f1277487bf6c86c673de5e576a1</t>
  </si>
  <si>
    <t>40b5e9eed4db7f956359145971056f5d</t>
  </si>
  <si>
    <t>e2fe0b1f9429fdd3215b47c2c115511d</t>
  </si>
  <si>
    <t>0c13ce784ebdf9b7ac9dc35dac2f10fc</t>
  </si>
  <si>
    <t>0f88eb431888ffb9d726252b7ac8cefe</t>
  </si>
  <si>
    <t>9a7b819bc0d6d9e9ce14fc7bb3925ff8</t>
  </si>
  <si>
    <t>5cc1fbd02e6b7cd1113dd836fbbbcc13</t>
  </si>
  <si>
    <t>a6d8302831afb228546eccf6cb3b3b48</t>
  </si>
  <si>
    <t>5476fc5a4a6fd7f746b9e0461a585ec8</t>
  </si>
  <si>
    <t>5ea1aab4828e8220e3eb682763743013</t>
  </si>
  <si>
    <t>3ee932c2f695c34affbbeb9a299c8166</t>
  </si>
  <si>
    <t>96e147852028a3ce1d25c86f03032023</t>
  </si>
  <si>
    <t>16adfb3d3d55b81af6248041ba561882</t>
  </si>
  <si>
    <t>monteiro lobato</t>
  </si>
  <si>
    <t>c573caf2e2c12c731885273e03dc5471</t>
  </si>
  <si>
    <t>7cdad7ad32a8ed3d160ca312e16d29f1</t>
  </si>
  <si>
    <t>fd45ef982d27eb5aaa153990b7c8140b</t>
  </si>
  <si>
    <t>b66ebea9fad19535d1134154668d4129</t>
  </si>
  <si>
    <t>23af7ed42b446329e95c7645ba337f86</t>
  </si>
  <si>
    <t>b2c9b1bf57d5e980f6ec3975c65e40ed</t>
  </si>
  <si>
    <t>86b2db4420103d9e32f7ceaa9133fc85</t>
  </si>
  <si>
    <t>63ebabf91afda8d43e0f6412fcfe6bf1</t>
  </si>
  <si>
    <t>4e0e24ed6b791dca50eacced49d5e2d1</t>
  </si>
  <si>
    <t>d74dfc7a1504f45d7880c12e7f8fe142</t>
  </si>
  <si>
    <t>45aba165580af1596b291956b7b7849c</t>
  </si>
  <si>
    <t>24807abbbdb040003fa4c1f72b686431</t>
  </si>
  <si>
    <t>0b5295fc9819d831f68eb0e9a3e13ab7</t>
  </si>
  <si>
    <t>b7cee8738797d3056f09669a12a4bea6</t>
  </si>
  <si>
    <t>9f19c80b64945cd7abd1fb91ff5157a7</t>
  </si>
  <si>
    <t>2a63862c48140ff3de7e30f323eedec6</t>
  </si>
  <si>
    <t>befb041460ac63f542e98b664f5d4d68</t>
  </si>
  <si>
    <t>1bd843b2bc9b09595f3ed35d4f031506</t>
  </si>
  <si>
    <t>73b62c771f1f1e0760f88376d4a2b150</t>
  </si>
  <si>
    <t>8d78819a02ccaa0243dbdb0888c7ba8b</t>
  </si>
  <si>
    <t>949b75abf6fdda78201547bf5f4c07f5</t>
  </si>
  <si>
    <t>11a58793327e4f480717491484f4372a</t>
  </si>
  <si>
    <t>d40aaaf342e2e82da754042ef4f0dcca</t>
  </si>
  <si>
    <t>f4118facd33f966e80b9fabbf0ca2547</t>
  </si>
  <si>
    <t>38a8b05798967480ac1ca6ce6c5cbd6a</t>
  </si>
  <si>
    <t>90a8e532133d8d1bb8a49c3ea08aaff6</t>
  </si>
  <si>
    <t>d7dca5075c207d22e930c7ab977c80e5</t>
  </si>
  <si>
    <t>75f5549d76d4a3f24e15e81d76ae78f5</t>
  </si>
  <si>
    <t>84ca742f08b69a3cff5b18ffe90551d3</t>
  </si>
  <si>
    <t>4893ad4ea28b2c5b3ddf4e82e79db9e6</t>
  </si>
  <si>
    <t>8f6564e0a606d34b05edf1206e3b8bd7</t>
  </si>
  <si>
    <t>bacd3fc37792ceefcb45e0e90c9ffe42</t>
  </si>
  <si>
    <t>df1710893e1797d2c3d83b8840ddb0e4</t>
  </si>
  <si>
    <t>order_id</t>
  </si>
  <si>
    <t>order_status</t>
  </si>
  <si>
    <t>order_purchase_timestamp</t>
  </si>
  <si>
    <t>order_delivered_customer_date</t>
  </si>
  <si>
    <t>order_estimated_delivery_date</t>
  </si>
  <si>
    <t>delivered</t>
  </si>
  <si>
    <t>invoiced</t>
  </si>
  <si>
    <t>shipped</t>
  </si>
  <si>
    <t>processing</t>
  </si>
  <si>
    <t>61988b318aaf57d18336c629bc42cf1b</t>
  </si>
  <si>
    <t>fb9b2930f4a30f96c7cc98eaaa85e5f0</t>
  </si>
  <si>
    <t>unavailable</t>
  </si>
  <si>
    <t>141ad0192cfa16174e4fd0a1a7e7ba4a</t>
  </si>
  <si>
    <t>canceled</t>
  </si>
  <si>
    <t>38b7efdf33dd5561f4f5d4f6e07b0414</t>
  </si>
  <si>
    <t>0d09617395364c88c4ad7c457b439314</t>
  </si>
  <si>
    <t>9d513821c0477231fc7c1bfd684d13d8</t>
  </si>
  <si>
    <t>62fcfe5da58296dface200da2e196fcd</t>
  </si>
  <si>
    <t>1b99333d39cf95f48be3864b2e1e88b3</t>
  </si>
  <si>
    <t>bb2dfe6031f35f7abc9a3c7dad5e4467</t>
  </si>
  <si>
    <t>fdbd371c335ecb94ccb8a65c37d8ebba</t>
  </si>
  <si>
    <t>4f38a875c972c4803a792f62b999b4cd</t>
  </si>
  <si>
    <t>263ba12390d0fbce329dd16da8cd20f8</t>
  </si>
  <si>
    <t>b9f23a5c0cbae81d8a326804b0c7513d</t>
  </si>
  <si>
    <t>0f02ea56e4c9e7d30adb19a0c3e07b02</t>
  </si>
  <si>
    <t>0f93b20928bc59f8571a39b03ed0c1bb</t>
  </si>
  <si>
    <t>d8721b9f395286c3b43ff47a250ad40a</t>
  </si>
  <si>
    <t>f72c493e7f65e42101baca23c7c2fd90</t>
  </si>
  <si>
    <t>49afa8bc01b5b6aa01e875a0785cc7bf</t>
  </si>
  <si>
    <t>731397db58924330b01248c031dc6281</t>
  </si>
  <si>
    <t>0dbcaa88e213607d3795e96eda505c73</t>
  </si>
  <si>
    <t>53f3f52eca823461e5ee857dd46fb101</t>
  </si>
  <si>
    <t>9216e5f315f7427f8bc325d861e071ec</t>
  </si>
  <si>
    <t>2cbb35d23159c9f44b1e6ee4735181d2</t>
  </si>
  <si>
    <t>3e52730ef2fac6c1dc97b85aa5180ff0</t>
  </si>
  <si>
    <t>5cbc29442f8eaafa46489e988fafa403</t>
  </si>
  <si>
    <t>1f7ff21f05c5258ab082ee51e8b2872e</t>
  </si>
  <si>
    <t>684e1a86f45edfeeec53b6e903bcf15c</t>
  </si>
  <si>
    <t>87b8f9f472fb04cdbf53fb55a3591b5f</t>
  </si>
  <si>
    <t>7afca88a125dd0c2b912bbf82c0496a4</t>
  </si>
  <si>
    <t>9f63ac5c9ccec372d7d7ab7a8ae39243</t>
  </si>
  <si>
    <t>55bde651a2c412e983a9ace2f3e05c5d</t>
  </si>
  <si>
    <t>e86c9bfc5e5cce878c7d0c2419927cd7</t>
  </si>
  <si>
    <t>61fca91868781e2844bebf0ba3129950</t>
  </si>
  <si>
    <t>670de6983a9948e0bd029dd7ea1210e0</t>
  </si>
  <si>
    <t>628287e102c84327f95402d4670434d2</t>
  </si>
  <si>
    <t>d16e915397932f8b3510f595170d1d6b</t>
  </si>
  <si>
    <t>336e923c0b5e6d95d3d0644bf4c516c4</t>
  </si>
  <si>
    <t>f16dee6de72d9dcf6b644a19233a39da</t>
  </si>
  <si>
    <t>956f15dfe9a7f2414a02c445fdbb865a</t>
  </si>
  <si>
    <t>0231382a78f19752dabca6a86b618152</t>
  </si>
  <si>
    <t>bb85c5af835af09aa329b2f4922be259</t>
  </si>
  <si>
    <t>f099e70d7cf0a758ccb7fb362d477166</t>
  </si>
  <si>
    <t>6da61def5ee2d55fc6b9dfbc43efca0b</t>
  </si>
  <si>
    <t>597bd074d7874048131c67581f0556d4</t>
  </si>
  <si>
    <t>c0e11158f60abbb6f96d74228e67d44c</t>
  </si>
  <si>
    <t>9948c44a7306b0739e5fdcee5966cc9d</t>
  </si>
  <si>
    <t>7954e34924fab98d2e26924451086ad6</t>
  </si>
  <si>
    <t>0e3fb5621c179dff735c7494afef624f</t>
  </si>
  <si>
    <t>a11f0312591acf976fd9bf40d6b539db</t>
  </si>
  <si>
    <t>973f596fdd2295f00754dd37ab7eb684</t>
  </si>
  <si>
    <t>b704eaf4ae9e9716ead0088db45a9b40</t>
  </si>
  <si>
    <t>665f27cd53c438276f8d03532bdaa047</t>
  </si>
  <si>
    <t>d883525a20a921f48a549f76c944fce8</t>
  </si>
  <si>
    <t>7bcfe636f4605ba8f3e44cae6a4058a4</t>
  </si>
  <si>
    <t>b7be5e58fd37e6165dbb39e8362c8446</t>
  </si>
  <si>
    <t>b1526359b93e19d491c0eaa5b2c053ec</t>
  </si>
  <si>
    <t>268ccd28fb62008e06398dc300d3f0bf</t>
  </si>
  <si>
    <t>a1238d801729f0d9e4e905696a213eb8</t>
  </si>
  <si>
    <t>315d4a8c56ac24b18ec36eeaf486d4a5</t>
  </si>
  <si>
    <t>47dc3a1de5a0aec4323cdade0588655c</t>
  </si>
  <si>
    <t>159da9914b51de617fe80162939965c5</t>
  </si>
  <si>
    <t>d4421539677ce8da70f3abf867adf15c</t>
  </si>
  <si>
    <t>1f4b51173e5abe491422314a94e7363c</t>
  </si>
  <si>
    <t>2bd2198690a2c150fe5fdc4e064ba521</t>
  </si>
  <si>
    <t>bbe5ef975154a7473c4c595fa3385edc</t>
  </si>
  <si>
    <t>b60b122b336eaee3323565272f117bec</t>
  </si>
  <si>
    <t>604970dd9342c16efde4207c42f38f2d</t>
  </si>
  <si>
    <t>57e27e0f4ce02fc858627e4c46e51e9d</t>
  </si>
  <si>
    <t>a5b93054fbbf75a89a10d7fddb18afe7</t>
  </si>
  <si>
    <t>6ed4a347a81d5ceb3f8da510c318b5ec</t>
  </si>
  <si>
    <t>cef3c3045c93eee043b5f3df78466d5b</t>
  </si>
  <si>
    <t>343348b1e29e9fa9e7b6ab1027f9177d</t>
  </si>
  <si>
    <t>0ab7fb08086d4af9141453c91878ed7a</t>
  </si>
  <si>
    <t>eab1323931616e5f3e93993cdc621291</t>
  </si>
  <si>
    <t>fde5931c072d09a2a89da86b20ab0451</t>
  </si>
  <si>
    <t>8a9424899aac432d80d8e580932b5ee9</t>
  </si>
  <si>
    <t>b8d147e10dd65083377f242fe86dda7a</t>
  </si>
  <si>
    <t>b7c03d21bfaf98c81b21dd94e82d0391</t>
  </si>
  <si>
    <t>5d4c85dc3fb9109333a5a7ef8fe717a4</t>
  </si>
  <si>
    <t>976dcbc03eb11fbed9a4a2fd6d2bdb22</t>
  </si>
  <si>
    <t>2cdefa55b6451e99ea05e363761f87fa</t>
  </si>
  <si>
    <t>67c98a67dc2ac210412c20b401357163</t>
  </si>
  <si>
    <t>0f127f53a526c20902f9966a2a38846f</t>
  </si>
  <si>
    <t>94d402dc4fcc5e6ba5e95e4d7b777238</t>
  </si>
  <si>
    <t>323dad8c483c7f8b818a825d257f4aa0</t>
  </si>
  <si>
    <t>fc672e550fbf1531d3d83ee024aaeb16</t>
  </si>
  <si>
    <t>6a713ce5b2cfc769104c39775b662625</t>
  </si>
  <si>
    <t>d0654bfcd7000854a697aaee3ff7c5aa</t>
  </si>
  <si>
    <t>eb4d305848989350701a75e1cb3c0a93</t>
  </si>
  <si>
    <t>c361406c8d2eccd0d8ba53309bca045e</t>
  </si>
  <si>
    <t>b0f7f772e95fb0f8845c40700290a813</t>
  </si>
  <si>
    <t>e32049d31df0d952f7a6f6d8243b554a</t>
  </si>
  <si>
    <t>17b374e5c126d99970336dd8a72bcb91</t>
  </si>
  <si>
    <t>c16e485cad605e6180b08e988e5b5bbb</t>
  </si>
  <si>
    <t>213387d0c127ddbc06eda8fcfe0c6603</t>
  </si>
  <si>
    <t>11c8a3b7adc8c5c3f5ae4f0257c5e953</t>
  </si>
  <si>
    <t>27d168c6a89ffc87604d2e42c7761956</t>
  </si>
  <si>
    <t>eb2d13a05138994cbcc09986aabdb9b3</t>
  </si>
  <si>
    <t>087a1c1dfd41b68ab6a6cd8551147bb2</t>
  </si>
  <si>
    <t>bfd279d30475171e707bc248cffdc615</t>
  </si>
  <si>
    <t>9f93d6d806ea3735add613d07df54266</t>
  </si>
  <si>
    <t>4a1c3a5476f1ec2b160b6ccd4e8d8719</t>
  </si>
  <si>
    <t>7fe938a0f8240a6154b0bb4b588ed606</t>
  </si>
  <si>
    <t>cf3c9d37ec74339e66e6fe4daa089fe4</t>
  </si>
  <si>
    <t>d9f834b712ac280bbbbcd7a3114c240c</t>
  </si>
  <si>
    <t>80341e701b91f4e9f068a3ec40fb0440</t>
  </si>
  <si>
    <t>848cde78cd7e1fb3095502b79217a7ce</t>
  </si>
  <si>
    <t>f2c6ff67de86de120cd2f5ac181e9fd5</t>
  </si>
  <si>
    <t>49b25de91ca7ebe3b4b740b332b5e0a0</t>
  </si>
  <si>
    <t>f988dc242c742c1dfde32b24032b8fb3</t>
  </si>
  <si>
    <t>4a34ebaf9dad918de4b5201d02bd7289</t>
  </si>
  <si>
    <t>ede6a833580744e002b0ee65323a3006</t>
  </si>
  <si>
    <t>73a366d399bf1947b6d62c2a4e648f27</t>
  </si>
  <si>
    <t>fa9afc1d64be50bf4d2d1bb2d63cc6da</t>
  </si>
  <si>
    <t>0413fe9eb0eb4aee51ef3065e9c91aa3</t>
  </si>
  <si>
    <t>30a12d3b9e19a16ac0298cc7bcb5a322</t>
  </si>
  <si>
    <t>425aa81e7d43b94ca27a169bee385b8f</t>
  </si>
  <si>
    <t>a3631f17471dd636e4886ce7c7f49e04</t>
  </si>
  <si>
    <t>a44895d095d7e0702b6a162fa2dbeced</t>
  </si>
  <si>
    <t>fd95e4b85ebbb81853d4a6be3d61432b</t>
  </si>
  <si>
    <t>fa28bd97430eae2d2b4f9441a25749c1</t>
  </si>
  <si>
    <t>57ebffcbf30e5b8850f0e4c8713fd2dc</t>
  </si>
  <si>
    <t>45eea7503e8d5e369d52ecc3cd27a3fa</t>
  </si>
  <si>
    <t>38dbe4fdcf6a44293b34ef7df983dd8d</t>
  </si>
  <si>
    <t>05f3fc274d71ebbd552966d716c9039d</t>
  </si>
  <si>
    <t>96c833757e09a989bb5c13d0470d7f2a</t>
  </si>
  <si>
    <t>8912983ff47de54fb2cf774efebd8f09</t>
  </si>
  <si>
    <t>ff900ee0dc181d9cce2b0305140b60ab</t>
  </si>
  <si>
    <t>1f759fd184ad08e54531343b16330c03</t>
  </si>
  <si>
    <t>676853ed85e0232da3407712d84ce83a</t>
  </si>
  <si>
    <t>0cc25005d4c6ad2b8ca080644cee93d8</t>
  </si>
  <si>
    <t>984b006a1482a4e7916421a663b1e800</t>
  </si>
  <si>
    <t>af4de21fc01c7d4570f5bcbbb28cbd75</t>
  </si>
  <si>
    <t>34050aa3fee994fb448fd3d87028f094</t>
  </si>
  <si>
    <t>46c3d7a39e516332b81a4841a2fae891</t>
  </si>
  <si>
    <t>6ba0683fc45576a6050dfba5f9c41bb1</t>
  </si>
  <si>
    <t>c6a45cf151fdf09625a38f65bddc3082</t>
  </si>
  <si>
    <t>dc0e878c900ba40571360f0890a14666</t>
  </si>
  <si>
    <t>845ac06e0873e12e221a7f8a5ad06477</t>
  </si>
  <si>
    <t>1e9c5ca232e1cdb290cb11b20d668c50</t>
  </si>
  <si>
    <t>52b1bc87daf8d1e471663a4715f59310</t>
  </si>
  <si>
    <t>5f98eca70415773e1187c9309b38acda</t>
  </si>
  <si>
    <t>8908c3c6b8591a4d779bc5a4abf4f951</t>
  </si>
  <si>
    <t>708d3d7c0c996a92a48a8cf501f6fd8b</t>
  </si>
  <si>
    <t>f3cd1f125e0e08854ac5e58ab441cf67</t>
  </si>
  <si>
    <t>fcceb7beda0bafc845956f10e4aebfd8</t>
  </si>
  <si>
    <t>3c79ec251c0c9e0831dcc2cf541c5dda</t>
  </si>
  <si>
    <t>5de467fc62321ccf52146c24a059da7b</t>
  </si>
  <si>
    <t>aec60126960aee6d77661b2358b6cea5</t>
  </si>
  <si>
    <t>c0e1586eda89047d683b2bc7d902037c</t>
  </si>
  <si>
    <t>0256530d814cde05587fcd8e1b992bc8</t>
  </si>
  <si>
    <t>f3f48b527972908a9a5c7f5593eea307</t>
  </si>
  <si>
    <t>fd965a5e6e0a6b5d4e631551ecd45b9c</t>
  </si>
  <si>
    <t>a5274036a39a838ac50a4efaf8d0d66d</t>
  </si>
  <si>
    <t>8c760e278dae85ccf9365fa1653bf04e</t>
  </si>
  <si>
    <t>245b2a09d0f787df368d4a370a63eb58</t>
  </si>
  <si>
    <t>ac28921ef185c0a4f81b4fbbdf4d645e</t>
  </si>
  <si>
    <t>d62dee82fbbff8937958215d8eddf5dd</t>
  </si>
  <si>
    <t>8603de8fb5551ed7faf81d2a31b8bf0e</t>
  </si>
  <si>
    <t>febc913d8a07693e87fe06bdd4afb232</t>
  </si>
  <si>
    <t>49fd5cd566e1e24b0c403afb8996728a</t>
  </si>
  <si>
    <t>e6acd035a11603d3f61a37185f681a5c</t>
  </si>
  <si>
    <t>a19b1e8a877c19f80257b15207bd186f</t>
  </si>
  <si>
    <t>46944b54ffc20e22cd2792f7b7b12a82</t>
  </si>
  <si>
    <t>f8ff4b3861d957e056ce454bffbb4ff0</t>
  </si>
  <si>
    <t>882d0ad1f2cb3bb80acfb9e6667be1a7</t>
  </si>
  <si>
    <t>aede175d9f89edb69b1a98b4d80470ed</t>
  </si>
  <si>
    <t>a588785e8399e5c1a0416e1101ef85b3</t>
  </si>
  <si>
    <t>ebdaf57f968f138db2203c944dafd49a</t>
  </si>
  <si>
    <t>15f87e8764a5e47beae5ebd7eb815397</t>
  </si>
  <si>
    <t>64a6930359fc275c86dcadea2086895c</t>
  </si>
  <si>
    <t>de74cb2fd733e35659ccfebf498ca02b</t>
  </si>
  <si>
    <t>de63e691acb3231890dcb063f627657b</t>
  </si>
  <si>
    <t>b194904b5bf02c6fc117d73c33cbb728</t>
  </si>
  <si>
    <t>2ff94b5adbd4735e19153ea5bcaf8ebe</t>
  </si>
  <si>
    <t>93dbea6be0ad39924a14fe9360679560</t>
  </si>
  <si>
    <t>82f73104c80fa2798cb0886231932bb7</t>
  </si>
  <si>
    <t>cc91ae24c277f0bfc31ff525577f8cd4</t>
  </si>
  <si>
    <t>a9235f1e4fe944ca268711a1e13195b0</t>
  </si>
  <si>
    <t>3efbba59c62e36ad9b0463ebbb3ff6a5</t>
  </si>
  <si>
    <t>7916e8283be68b0f8c475ec68cf0f333</t>
  </si>
  <si>
    <t>e31ea4183de6b416446423888f5dc3d8</t>
  </si>
  <si>
    <t>9ac3e0dd6aeb10079e605b2e0f1cd7de</t>
  </si>
  <si>
    <t>2d5300bba84cf82131127fb8661c095a</t>
  </si>
  <si>
    <t>99154e0d0a403c1c7dc3f38886f6776b</t>
  </si>
  <si>
    <t>8057c793245dec5326e574b4c692e82b</t>
  </si>
  <si>
    <t>f4e3efa8e78dfe5fcf02d849dabe3869</t>
  </si>
  <si>
    <t>b0a7ddfbe7525d29957d05b71bb977ca</t>
  </si>
  <si>
    <t>483c0f7f44eec6fd0fbd90914d187226</t>
  </si>
  <si>
    <t>f19b492f25812691633dffcf530146f6</t>
  </si>
  <si>
    <t>609891a2ed5547ff8096ccb06022a826</t>
  </si>
  <si>
    <t>cd2079cf74c5ccc03fd848508b776152</t>
  </si>
  <si>
    <t>6d482de66fa3ace9fc873ae40f19c4a6</t>
  </si>
  <si>
    <t>3d9b458bd64047cef13d3c849d378dfc</t>
  </si>
  <si>
    <t>b14efd202148432e14a98e3a78e4e7de</t>
  </si>
  <si>
    <t>a8d0bb7e040a27e689f81ab278d3cb89</t>
  </si>
  <si>
    <t>2b73fdaa269a7411454b64fea202acfe</t>
  </si>
  <si>
    <t>91151a1839749882e607fb8d0c0a2a71</t>
  </si>
  <si>
    <t>43d8b54629756a38a418dfef248957c2</t>
  </si>
  <si>
    <t>ed6f828ab9f3f7383d3ba2115000bf34</t>
  </si>
  <si>
    <t>080353b05fa842120b49deabe1613a37</t>
  </si>
  <si>
    <t>c785f1a060411564862b6a4d755f3de8</t>
  </si>
  <si>
    <t>8b388d845a3e8700444b971fa2bef902</t>
  </si>
  <si>
    <t>a3a334e8cd38b52f151585bfa1e22190</t>
  </si>
  <si>
    <t>052121d17f8eab43c577497c9b1451e2</t>
  </si>
  <si>
    <t>53571e4877460790f5910534d81d533d</t>
  </si>
  <si>
    <t>3c39f4ac4b4520bfaaba2cee448cd823</t>
  </si>
  <si>
    <t>6afd8b64eabf9544f371b79bc6569bce</t>
  </si>
  <si>
    <t>ace2f5e557f007a558a5ac18666e2a48</t>
  </si>
  <si>
    <t>8a80978cd2fc29ccd46166aed7c3be81</t>
  </si>
  <si>
    <t>e42bf7067f681fd8fae881e02681808a</t>
  </si>
  <si>
    <t>423becb5976b8cb1dc4959820bf4059a</t>
  </si>
  <si>
    <t>7e47dbecc85ae7f45a4645b97b180157</t>
  </si>
  <si>
    <t>ef91e98c27841eead891942911000752</t>
  </si>
  <si>
    <t>a34a2e4844c9dc002407e7821fd3c8fd</t>
  </si>
  <si>
    <t>38428b9d195d4ce34ece330a56375cc6</t>
  </si>
  <si>
    <t>35ee767c6d8dd29df4b683ac20d34c9b</t>
  </si>
  <si>
    <t>8d32360fedf5e2db2c001122d2fbf799</t>
  </si>
  <si>
    <t>f0f2afc6bc6d17723eaf3a95ff93f674</t>
  </si>
  <si>
    <t>e7c290bfc31d7eed478c3d3d2d4d2953</t>
  </si>
  <si>
    <t>06be8b2c2a6e818814aa5416c3512ca3</t>
  </si>
  <si>
    <t>ba8b7845d823368d4400a8ecc26333ac</t>
  </si>
  <si>
    <t>db79668a5504403f129b4cf78d3b03c0</t>
  </si>
  <si>
    <t>20b93906f0b1d44ad5e6c166ab370ba7</t>
  </si>
  <si>
    <t>666361dc35f61cd6ac10ec287d682b88</t>
  </si>
  <si>
    <t>36ec96a65d616f11a0b1e3863478ac4f</t>
  </si>
  <si>
    <t>4e7838e2ac3b81d9d9ca377dcc0549de</t>
  </si>
  <si>
    <t>064895b0b58ab3f84d9d3b0a2b800205</t>
  </si>
  <si>
    <t>6e0a631dd4ced6d6f1bb087e0f9a648b</t>
  </si>
  <si>
    <t>46e9d7656b730f837d195fbd5c2e8124</t>
  </si>
  <si>
    <t>333d224f4b2d2604e6cfd777af5270d2</t>
  </si>
  <si>
    <t>5a72b18541d7405e2725f184e99651fd</t>
  </si>
  <si>
    <t>25e460c20f54821a96f7570fe5b22934</t>
  </si>
  <si>
    <t>bc8b2c869ce7a64ee059f716300aaed7</t>
  </si>
  <si>
    <t>d8823f4e35f58bef4822771f326d6153</t>
  </si>
  <si>
    <t>62d1fe3b4b56a1fdd8b36c6337feb134</t>
  </si>
  <si>
    <t>cfde948cbe426f37ac61e0f04215a5f3</t>
  </si>
  <si>
    <t>3ea85b54f4c54ccc998b38bebf6c2c15</t>
  </si>
  <si>
    <t>7fdefbf564eb66830407026a86005ce2</t>
  </si>
  <si>
    <t>546d146d8027f96ed859e57ada4c2ff6</t>
  </si>
  <si>
    <t>0e52eaa92a794742da29c413a23a7b80</t>
  </si>
  <si>
    <t>6337a3d6f20dcb1f58b07244dc92b759</t>
  </si>
  <si>
    <t>dfc6c80c73f6b324371273bd97e19c3f</t>
  </si>
  <si>
    <t>c74bd07279ff9071da02e33f07e77bed</t>
  </si>
  <si>
    <t>106ff3ba3e84e22713bf2a10c582fd94</t>
  </si>
  <si>
    <t>a5903a529b9519a24ef2252f50a19cbe</t>
  </si>
  <si>
    <t>dfe7353903177f63322383393e2111bc</t>
  </si>
  <si>
    <t>fce519e8efb0019251a9379e9bd86a0c</t>
  </si>
  <si>
    <t>9d4c08e426c35fb1583e031f8dbacc93</t>
  </si>
  <si>
    <t>56fcb6d24acb1b94dd4492f663187b69</t>
  </si>
  <si>
    <t>a2b510cbf99b001ef7b7a9aacc9789a8</t>
  </si>
  <si>
    <t>c99247cb33c25f5437100c61f7289804</t>
  </si>
  <si>
    <t>24d1d9f9bceae1483424740db703985f</t>
  </si>
  <si>
    <t>06375e8bcbe64fb1da3b499fa42a7991</t>
  </si>
  <si>
    <t>8cc50a1b31f5542e2289304e7d6b039f</t>
  </si>
  <si>
    <t>568fa72ae30274dd2ab9ed7d0a0ec19c</t>
  </si>
  <si>
    <t>8791bf41384da9d1984f98c71a007e85</t>
  </si>
  <si>
    <t>1190d4d9e67a90f9de44a7db2a0ceb52</t>
  </si>
  <si>
    <t>a3c1394b2224879f15740f0ad33dcd57</t>
  </si>
  <si>
    <t>f027a72924b60764c1856fdd63de5316</t>
  </si>
  <si>
    <t>306d73cb716b08d3525396fb16493d3a</t>
  </si>
  <si>
    <t>a5aa5239c6020daa6c90c0a34b0fb2ad</t>
  </si>
  <si>
    <t>eb92ca9ec0ad2f752061eeae4cff2f6e</t>
  </si>
  <si>
    <t>720eff52272ce75d967e9a8f382681f3</t>
  </si>
  <si>
    <t>31b422e702720f306ecb8c6d4ec2ee06</t>
  </si>
  <si>
    <t>8b8eff044126a94388def4b95db32ccf</t>
  </si>
  <si>
    <t>993fdd67bb09daf3cfa570484782ae5e</t>
  </si>
  <si>
    <t>3efd0db4e238cc683c2e6c2bd7944b97</t>
  </si>
  <si>
    <t>f5e5bce7921ab21b3f8b99aad9667d53</t>
  </si>
  <si>
    <t>de120713387a2f5797786ebd0795ef04</t>
  </si>
  <si>
    <t>647255bbedcdf748e7496180374b0dfe</t>
  </si>
  <si>
    <t>aeec65719910d5eeace9b241999be456</t>
  </si>
  <si>
    <t>eb6ab30cb30bdde1094fc3b0ee26a2d9</t>
  </si>
  <si>
    <t>d395475d71e6042e654407cef55e3c47</t>
  </si>
  <si>
    <t>6333046a213dd2a7a2fa8909a8111bfb</t>
  </si>
  <si>
    <t>4b918143b2bc5955cca83595afd57833</t>
  </si>
  <si>
    <t>4bd1c66907b2334cfdb5bc612d980f0d</t>
  </si>
  <si>
    <t>5939f36dbe12649adeba478ae3c7e636</t>
  </si>
  <si>
    <t>5e1c835de943927d56469fa225bca0fe</t>
  </si>
  <si>
    <t>37d98f73718806be808b9e73e5d5d93a</t>
  </si>
  <si>
    <t>2cf8310e7bc2b7b41f5179aab91407cc</t>
  </si>
  <si>
    <t>c105be01f21c9df6a2579f59b95cbcd9</t>
  </si>
  <si>
    <t>1d9620d3304b1a785d94220904c4a33b</t>
  </si>
  <si>
    <t>51624e6ae1a0491539baed0f69d34230</t>
  </si>
  <si>
    <t>614c7adfc74985b5d111c1e38f0ad0cd</t>
  </si>
  <si>
    <t>b245a355c20f011bd92122803bd0f5c3</t>
  </si>
  <si>
    <t>4ef3c842b74a91b2524df4e621606c94</t>
  </si>
  <si>
    <t>81e729c96d2b8301d0c537f50c00dabb</t>
  </si>
  <si>
    <t>27cf3bc7a008cb9eb712e4db141d25a2</t>
  </si>
  <si>
    <t>71db292c69a2bff7186b705046336c61</t>
  </si>
  <si>
    <t>692fd4925e0a7e3c946566b4626f0f75</t>
  </si>
  <si>
    <t>2d0d62c817b4a3bd553edad144cb23b9</t>
  </si>
  <si>
    <t>3d7d60b10ba4b43cf6f6d5df2e933f67</t>
  </si>
  <si>
    <t>bc3e295306ee4d3eba91aca49b0bb539</t>
  </si>
  <si>
    <t>2aac5c4d129759ae26c259e49082856d</t>
  </si>
  <si>
    <t>f290369adad755bf94b365f0494dd617</t>
  </si>
  <si>
    <t>10440809f608f9f9bbec0bf06a82b160</t>
  </si>
  <si>
    <t>fd01a48a7d75383a3623e71a538584c3</t>
  </si>
  <si>
    <t>efcb1e3ac5e7826d0395156ddcce513d</t>
  </si>
  <si>
    <t>897648537fbaa2faa3eecbbefda2e1b9</t>
  </si>
  <si>
    <t>0ac51a16347f7a7497b799596ad5fab7</t>
  </si>
  <si>
    <t>e4c77eec895c98ee6919f8d872614ee5</t>
  </si>
  <si>
    <t>df720130627bfe896e4eaafe2df5b721</t>
  </si>
  <si>
    <t>4820438862b5615d0c4b3d7c2ae30855</t>
  </si>
  <si>
    <t>51119a98965b7d1f2fee96f39ad86695</t>
  </si>
  <si>
    <t>df86f734aa38ba760f6b627af3870974</t>
  </si>
  <si>
    <t>a16c1e5c3c877e414d0e584e18ccb860</t>
  </si>
  <si>
    <t>788313c36328095e48229fa8fbe482cd</t>
  </si>
  <si>
    <t>036dd381dfb3ec75e0a63e14828cc871</t>
  </si>
  <si>
    <t>ccfcc7f58cf5619fc40593dffc299a9f</t>
  </si>
  <si>
    <t>f161d2927f0847f8fd74ebeb8a7b3a80</t>
  </si>
  <si>
    <t>8d2bf5a428d30fa82c85d57bea01159e</t>
  </si>
  <si>
    <t>a1deb5a1e93bdf89bc4e5e00ec3691d6</t>
  </si>
  <si>
    <t>d4de2912c79702221bd12d642b18e49f</t>
  </si>
  <si>
    <t>b009bb39092cf13a92060169b3d8bfc5</t>
  </si>
  <si>
    <t>1cc3ae63caffff2d6c3ee3e78e074acf</t>
  </si>
  <si>
    <t>db64a5b6724f1501323cc11154cbaf39</t>
  </si>
  <si>
    <t>b52c2a6044367f51b1e6f7d5bb8bca7e</t>
  </si>
  <si>
    <t>27c0ea3b1286c30e92f05f413398d055</t>
  </si>
  <si>
    <t>b60cab8c479e1e80420cbe584d7aa9ac</t>
  </si>
  <si>
    <t>11642b906362f0d80a1228e1fa45a18e</t>
  </si>
  <si>
    <t>9a439e954e5b903680ccf8db9ed6a847</t>
  </si>
  <si>
    <t>0dc9297ae7a839d499730fd9acdd00f3</t>
  </si>
  <si>
    <t>99e34b586d1fa26ea713021ff647d18d</t>
  </si>
  <si>
    <t>5c31daa6b8fe52296b49b6776c8d2749</t>
  </si>
  <si>
    <t>737750ec93ce0309b44d477651bf0642</t>
  </si>
  <si>
    <t>994572d6e67b97ce9c9ceb7cc0f6445f</t>
  </si>
  <si>
    <t>e4e0b1913652739070617b6a336a6ca5</t>
  </si>
  <si>
    <t>3d1bbd8630ca04120738e98740d93503</t>
  </si>
  <si>
    <t>f38d933ca0830750c110bf1a402d0d2a</t>
  </si>
  <si>
    <t>3e43e4dedffaf5c15e579786d0b5317f</t>
  </si>
  <si>
    <t>e63b37ab1f91c70300e77e21b27ad11f</t>
  </si>
  <si>
    <t>cf58f2b85e58aa578ff307fe1a3adbea</t>
  </si>
  <si>
    <t>90b6617b9e582f286d8b5d1603c292a2</t>
  </si>
  <si>
    <t>ca7d7c95b0f170aae8a2ee59e2f24f66</t>
  </si>
  <si>
    <t>72c98b53f4f357890d8107a06f895d4b</t>
  </si>
  <si>
    <t>597e3e3289138d6fe7f715fc4ea4d674</t>
  </si>
  <si>
    <t>10bce195e3966122a3dd0e2aa676f761</t>
  </si>
  <si>
    <t>1affc4ad6b0957720114bf91c2f39879</t>
  </si>
  <si>
    <t>010d14f76a229c295260e4ca4744acc7</t>
  </si>
  <si>
    <t>225a4e4eed0a18dec33ca9f375a86a45</t>
  </si>
  <si>
    <t>9f1d354d0b38456cb1333c100e1388c5</t>
  </si>
  <si>
    <t>17784b9fbb37fb0bdc230d8ed6f6b355</t>
  </si>
  <si>
    <t>e9d5fd7f8cef3acbe54ba2b771856038</t>
  </si>
  <si>
    <t>dad86956863b4f2c6744baf0b3989a8a</t>
  </si>
  <si>
    <t>0f344e8ea4fe9078a8183936e5407113</t>
  </si>
  <si>
    <t>ea39d327906c9e8540a9b0f5004dcf46</t>
  </si>
  <si>
    <t>a6e75a284bbd3aa94f0e329d2522f996</t>
  </si>
  <si>
    <t>3e8c191415aece16ba1ac896f535b484</t>
  </si>
  <si>
    <t>c394597c0ca7c76e816618529dcd9ef9</t>
  </si>
  <si>
    <t>1ee5d17041db39cb827e197b01ff53cd</t>
  </si>
  <si>
    <t>33a7b8ae888999afb219263e9a36fb77</t>
  </si>
  <si>
    <t>ccebcd5c2e0f34354c3a594331678a52</t>
  </si>
  <si>
    <t>40aaae873a0360f8189aa9ad6a528fe5</t>
  </si>
  <si>
    <t>cd866ebb9aa10bfa70f22d11e82bc4e9</t>
  </si>
  <si>
    <t>9cdc72b55b79350079c72ed8a2e8ee17</t>
  </si>
  <si>
    <t>3f8a42c6c50fec78cba08047e46810b0</t>
  </si>
  <si>
    <t>75facca3570bf0f7f953b469dbe5b8db</t>
  </si>
  <si>
    <t>9857f54859b9fdd422603774883d90ae</t>
  </si>
  <si>
    <t>acfdb303dfeb6e187ceaab1d84bf6b17</t>
  </si>
  <si>
    <t>f71e43a268bbabaa7736af38f0c02710</t>
  </si>
  <si>
    <t>a61a5c36b1749690eb8fd91ea1b0ada4</t>
  </si>
  <si>
    <t>02cdf0f2b05845468fdf0c104e24ae17</t>
  </si>
  <si>
    <t>45904bc2f27b4b3d71f27fc638080399</t>
  </si>
  <si>
    <t>8455db911d020aad3cc78b9fad423695</t>
  </si>
  <si>
    <t>43acf8b2268f1586cf4eea1d99aba08e</t>
  </si>
  <si>
    <t>faf132fb35b3b3b533a67efbd6e7c02d</t>
  </si>
  <si>
    <t>36a79c8b08508519935e9179e1958413</t>
  </si>
  <si>
    <t>ad1e6579c0a8fffc5d8fe3f60fec72f5</t>
  </si>
  <si>
    <t>a17d4b0709e6ac90ab18c03c61224c26</t>
  </si>
  <si>
    <t>01e71f17355fc56620b0d3678f796c42</t>
  </si>
  <si>
    <t>54ff026266225c4598536539a9648c88</t>
  </si>
  <si>
    <t>e7ad5555cd68853b98cff91be575f605</t>
  </si>
  <si>
    <t>7dad8386882370f876c81ad68341014c</t>
  </si>
  <si>
    <t>5fff1e31dcee73af47628c1a40edb24d</t>
  </si>
  <si>
    <t>dd381329189b25cc931a46e975159655</t>
  </si>
  <si>
    <t>98750f114ae6088d04ea0d3cfe3f137f</t>
  </si>
  <si>
    <t>79ec7fcffa4121dbb55b945aee306e12</t>
  </si>
  <si>
    <t>21a00b08cbeb5716bbb66105e3dbd850</t>
  </si>
  <si>
    <t>31ad4814ceda6fbaf80287df5e35073c</t>
  </si>
  <si>
    <t>2a401c4b19cbf59127af3d4af52f9090</t>
  </si>
  <si>
    <t>fbb1dcc23c750e40b43bed6f5dc230a1</t>
  </si>
  <si>
    <t>59a102271eb92484cb4b57af66a13e02</t>
  </si>
  <si>
    <t>61d0f8073b3d86c34c69845c9e0dfd54</t>
  </si>
  <si>
    <t>592f871804e88d1167c1532ebff9fb84</t>
  </si>
  <si>
    <t>4a5a742a2a571604208cc3f88ea253fc</t>
  </si>
  <si>
    <t>0743d4433cd56bbd7b36287a05f94e10</t>
  </si>
  <si>
    <t>ea8d7eb561a1c07f203cd9af8c59873b</t>
  </si>
  <si>
    <t>e0ff8fbdba29b1192269bb50ef72245e</t>
  </si>
  <si>
    <t>101d45ec36017120849bced34020c170</t>
  </si>
  <si>
    <t>1bd518c15ee16570e9b8c8e29fde9ab6</t>
  </si>
  <si>
    <t>299a5bd1c2d7b32f5108fe0e84661e5d</t>
  </si>
  <si>
    <t>cda991534f8532948f833dcfb0f3ad42</t>
  </si>
  <si>
    <t>a44f35f58ca5ab5e5cf7fe66ffe9097a</t>
  </si>
  <si>
    <t>0713892246596f649555ebebe57a9a7b</t>
  </si>
  <si>
    <t>975c25ceabcdb01040d28911b13e54d3</t>
  </si>
  <si>
    <t>a3670896f8c6f70396896223eb4ca8be</t>
  </si>
  <si>
    <t>77b17b2f92133e6f97e04418fbd53a01</t>
  </si>
  <si>
    <t>4d171855324a9f6bbfceca895af66e6b</t>
  </si>
  <si>
    <t>30bef37a80d21494c619aea50b367550</t>
  </si>
  <si>
    <t>92b678b4a340519864bc48f15ec27285</t>
  </si>
  <si>
    <t>0be2b6c22a3cd022d2986721e1faaafc</t>
  </si>
  <si>
    <t>a3f157a067efbb72090189af1f7b78b4</t>
  </si>
  <si>
    <t>62f3b85438e9485d84c4940776f9ed67</t>
  </si>
  <si>
    <t>92c15142e314731cebdb5b1cd25962ac</t>
  </si>
  <si>
    <t>27c9a7fc93005e3344a0c1ffa6f931e2</t>
  </si>
  <si>
    <t>9c978d47acdd5de3c4588d5af74c5c66</t>
  </si>
  <si>
    <t>25bcb5644535c6bacdc1b64cd1a9dab0</t>
  </si>
  <si>
    <t>33586701609eca570b2be2c053dcba78</t>
  </si>
  <si>
    <t>80eae376fddb50c28eb0e4857691de4f</t>
  </si>
  <si>
    <t>af06bde35029a2f75949ee83a195f5c8</t>
  </si>
  <si>
    <t>b7daca2d24a93ab9351485e0bdcbb7e6</t>
  </si>
  <si>
    <t>2927b6be262c5528b8135e5d330c00f9</t>
  </si>
  <si>
    <t>27f80456be871c8bcd250bf61f7684f1</t>
  </si>
  <si>
    <t>43821d139f1c335c64656805a8394ba2</t>
  </si>
  <si>
    <t>e6e3ea418f0f343e88a3dc62eaf24699</t>
  </si>
  <si>
    <t>e5606996314126e707e6cdb585c4de0f</t>
  </si>
  <si>
    <t>acb77b31022128308393bdbc66e3e5bd</t>
  </si>
  <si>
    <t>261bdcab01e8f8ebcf82abf1c64d9501</t>
  </si>
  <si>
    <t>349de605467ed7131cc22d614313551a</t>
  </si>
  <si>
    <t>bdf2232a3cc316d1649fc8faabec0f21</t>
  </si>
  <si>
    <t>d08257023bba46fdf7e3cfcccac606b8</t>
  </si>
  <si>
    <t>031cf625cad56f5761e51c2675f0c0ae</t>
  </si>
  <si>
    <t>c13a287f74c4fa0c3cda18cdba8252b5</t>
  </si>
  <si>
    <t>92d79acdfb2573ac9a4560ae039355d3</t>
  </si>
  <si>
    <t>9e8c40945ca99090d64646771fb19a6d</t>
  </si>
  <si>
    <t>03104945dce5c57f748dbb3dbd62daeb</t>
  </si>
  <si>
    <t>4ce497c83d9c68348561cada6e2a2869</t>
  </si>
  <si>
    <t>63e2061a4407562cd451960ffcddf631</t>
  </si>
  <si>
    <t>45f515769238adec68b3ed763acbc3b2</t>
  </si>
  <si>
    <t>188804952924592ac0678c7ab1b42860</t>
  </si>
  <si>
    <t>0550cddd79cea841641e17c802d9c403</t>
  </si>
  <si>
    <t>47073fb1adb2b41ef8bba8c77d8ed86f</t>
  </si>
  <si>
    <t>d844cf5434575b8359b353fe82fb8d67</t>
  </si>
  <si>
    <t>dd845e1cdb19f08d029a727adc9a5a77</t>
  </si>
  <si>
    <t>a3f048db7f6523ded5c260c1ea0bf007</t>
  </si>
  <si>
    <t>6f14ef9e1c67a1ca8e572a477c1b58b1</t>
  </si>
  <si>
    <t>58bdae413815114d8b8efa3df9cdf706</t>
  </si>
  <si>
    <t>2c6e01c8eed693c9cddbaf86bdd25e31</t>
  </si>
  <si>
    <t>1839b1db32d5ea90a7fc3ca19bdd16ad</t>
  </si>
  <si>
    <t>6e37d33226a8c50b397a7a334bcfd8f4</t>
  </si>
  <si>
    <t>95fe755116ad2d52358bfd8c4cb5d562</t>
  </si>
  <si>
    <t>bbdcda6bc4c7d4051fb9d26422a602ea</t>
  </si>
  <si>
    <t>793600b6f83c44827bd1d480fbde321f</t>
  </si>
  <si>
    <t>b01c6ff869f5625618ca2aeed1f4daf3</t>
  </si>
  <si>
    <t>2e40f4ca6760b2209d72989c1533fe0c</t>
  </si>
  <si>
    <t>10758901b602fdec377ba3f189e531f5</t>
  </si>
  <si>
    <t>cb131e46e2b29aca864751d16e6030af</t>
  </si>
  <si>
    <t>99137bc9ba1f9cc74ae549cefc759b7d</t>
  </si>
  <si>
    <t>ec6752845f9c553dcaeb40318b0df3ce</t>
  </si>
  <si>
    <t>a3b12c57a19ac7a13e56c2387b30054e</t>
  </si>
  <si>
    <t>8ee667e6f4ac4034b939b09c26f1ce2e</t>
  </si>
  <si>
    <t>a75d4b7463897480462a9e3f3f9ad8d2</t>
  </si>
  <si>
    <t>8b982020bb9eb478d9cacb4d7e7f4a05</t>
  </si>
  <si>
    <t>63566db60bbeb077e5d7c18411674b8b</t>
  </si>
  <si>
    <t>8a7b84dec7fc7df583a40c69e47d7774</t>
  </si>
  <si>
    <t>936b6d1c11f2b85ce1edfa34171b0e0d</t>
  </si>
  <si>
    <t>237fe1628607420f6e0a5a4c4a64b298</t>
  </si>
  <si>
    <t>cee9b5953fbfa530733f94ddce959a15</t>
  </si>
  <si>
    <t>168cd953540aa3251bdfb407cdc4b6d4</t>
  </si>
  <si>
    <t>5fc2475da462df87150a6013f0879f5b</t>
  </si>
  <si>
    <t>3262303e2eba3a73ec669ac0bb7411cd</t>
  </si>
  <si>
    <t>a3675d53a727735e4e83c8e078666646</t>
  </si>
  <si>
    <t>fcf380438c697a895901151d7a333c5c</t>
  </si>
  <si>
    <t>473defc0ac04db9fc14d871ab980e9d7</t>
  </si>
  <si>
    <t>55c9cfabdee5ea72c34f3861da9e817f</t>
  </si>
  <si>
    <t>587c997793ef2282aaf36ab59a074574</t>
  </si>
  <si>
    <t>5c71e221fbfe172146d1ded47bf97fee</t>
  </si>
  <si>
    <t>ee8dd407e306b0808fd6fddc17ea6f78</t>
  </si>
  <si>
    <t>5c02bd0280dd1e668265d1500d2da8da</t>
  </si>
  <si>
    <t>c5a6dfaf1fb21d1d8988383d017123d1</t>
  </si>
  <si>
    <t>f4371828f48e2b5080d079e60138f149</t>
  </si>
  <si>
    <t>3a5ea246a74d3839864f0f2f49585663</t>
  </si>
  <si>
    <t>9e2554cc1c65d31fec92397a1d6b7b78</t>
  </si>
  <si>
    <t>81f0ac6df4dc86fd79d0ec097d0d4403</t>
  </si>
  <si>
    <t>aabde6ea676d05113f63f0de161b761f</t>
  </si>
  <si>
    <t>9144181fd06902570ce9c34860652f55</t>
  </si>
  <si>
    <t>8ed2e158bceb31356405b9ac8a67ee0f</t>
  </si>
  <si>
    <t>933b71c1c72e9ca1d118e9d30bd0706c</t>
  </si>
  <si>
    <t>55a9c84ae1f73c6a9d0bbcbf5da26e2c</t>
  </si>
  <si>
    <t>b41304e99b5c1abf0181ee31c8b17146</t>
  </si>
  <si>
    <t>797d09101d970843eb1cb6e491b4da0b</t>
  </si>
  <si>
    <t>a1ae7c02634b9a9911a9dfa3dfbf6c16</t>
  </si>
  <si>
    <t>c9dbfdbd1f10a0b35896dec49bee8884</t>
  </si>
  <si>
    <t>e3d651007ef1548b71b4285ca0f484e4</t>
  </si>
  <si>
    <t>a4d63c74eb133a700461000c2e8df158</t>
  </si>
  <si>
    <t>e6b1fa22555c3064f984ebeb8a88de77</t>
  </si>
  <si>
    <t>a9424f275ec54b45085e8b3fdf21361d</t>
  </si>
  <si>
    <t>eed169e888ef45d577ec9d8972a597c6</t>
  </si>
  <si>
    <t>67348b916dece1709eda43da06e03fed</t>
  </si>
  <si>
    <t>8bfb8a222a893a52bb8c9fe889b4e5a9</t>
  </si>
  <si>
    <t>04af00b2ad7756ba45549af1e832d8da</t>
  </si>
  <si>
    <t>fe206005e41f89f9759ece7fe7acc9c3</t>
  </si>
  <si>
    <t>276c36d0f0218b24c09343edf53cb98f</t>
  </si>
  <si>
    <t>121359da115bccea4657956562bb3266</t>
  </si>
  <si>
    <t>e6afdffdb20bae684cf5e97c679eadd5</t>
  </si>
  <si>
    <t>802a16d8b5c3a74a38cf9216f429c469</t>
  </si>
  <si>
    <t>42e8893e9d0399ef8df568bc6bc24f21</t>
  </si>
  <si>
    <t>65d0aca2173738dac355de4ffe63e561</t>
  </si>
  <si>
    <t>c69c8612c1fa919f232d370c41cbffd7</t>
  </si>
  <si>
    <t>c69f4cc5c5972fa769d36bfdfc17894c</t>
  </si>
  <si>
    <t>9511ef1eab4fe876363109171d924930</t>
  </si>
  <si>
    <t>3ecc3564cd9c6190ef2a103f37351bb9</t>
  </si>
  <si>
    <t>6a756c298a96106ab0907b1b1df28e31</t>
  </si>
  <si>
    <t>9f18c993eae62038ac5401de4f757054</t>
  </si>
  <si>
    <t>eafe112a93e3cab02e7227e619bb73fc</t>
  </si>
  <si>
    <t>c997b91dc02adbde398d66a919a15a81</t>
  </si>
  <si>
    <t>3237491ee1f51f346e175b2dc581b734</t>
  </si>
  <si>
    <t>745153dbea0349a835594747a878f5d8</t>
  </si>
  <si>
    <t>99268218a07f08ded2575058ffefb286</t>
  </si>
  <si>
    <t>5ccd69da99dd59c9e1c847b22db149d1</t>
  </si>
  <si>
    <t>bbcf632e5c697b7e9666005c55d10a80</t>
  </si>
  <si>
    <t>c74d3a9c61db3b1be7b8c176eab1aa09</t>
  </si>
  <si>
    <t>4ef6df7bbf4c593389204a817cd590da</t>
  </si>
  <si>
    <t>d5287f2880a6120bfa31fa3b327ee941</t>
  </si>
  <si>
    <t>16e5e020f226b58f660770e190042ad2</t>
  </si>
  <si>
    <t>3438e39477d8c19d943ac5353b6e9f64</t>
  </si>
  <si>
    <t>9888a350c98263705a75ee0a82e90e7c</t>
  </si>
  <si>
    <t>7ca0d45bfb1db7f420da4dcbdb3338ce</t>
  </si>
  <si>
    <t>35761fa89b5d047af6632b23b0cecf01</t>
  </si>
  <si>
    <t>9af102143a095d583da618988ffd3557</t>
  </si>
  <si>
    <t>2ec431d5717503cb73217f7f1e748781</t>
  </si>
  <si>
    <t>3a87f961376193c10c6b28d341d32db5</t>
  </si>
  <si>
    <t>aa61e95f95f3ec74b8a3b7c5c174c0c5</t>
  </si>
  <si>
    <t>b856177bc1f9aa86b04e068c301990ed</t>
  </si>
  <si>
    <t>1c3a814fa046dc2f684276b1ca26786e</t>
  </si>
  <si>
    <t>5825ce2e88d5346438686b0bba99e5ee</t>
  </si>
  <si>
    <t>53e02bdfef30ece7b783369568037bd0</t>
  </si>
  <si>
    <t>91c7af31bbff981f2530987c8d5d5ae2</t>
  </si>
  <si>
    <t>c0585e6e7446a97905280a732d27ac4a</t>
  </si>
  <si>
    <t>8968fc980ac5028c64249afa13a02920</t>
  </si>
  <si>
    <t>cb59ee47ea87ca723d612fc989466be9</t>
  </si>
  <si>
    <t>048beca6ccda094fb80bbc704d7c493d</t>
  </si>
  <si>
    <t>f71db65486473af693cb9575b5b77acb</t>
  </si>
  <si>
    <t>83255143f563e45be89933f0eb4759ed</t>
  </si>
  <si>
    <t>09224348db675e0c2a00ebe2bd9599db</t>
  </si>
  <si>
    <t>1b0eaf74d5b9166e7e9dc0b39be862a8</t>
  </si>
  <si>
    <t>1f7c1b144b5b6d0a4339bd2e7ce499ac</t>
  </si>
  <si>
    <t>934f5cbffbb010f2c0b4a1663d2c14fd</t>
  </si>
  <si>
    <t>433733f5c06699277a75a74d7d112304</t>
  </si>
  <si>
    <t>95805218cf245076d9ab20d75d1758c7</t>
  </si>
  <si>
    <t>1921024da7f9d26bae5f85b4e382fe07</t>
  </si>
  <si>
    <t>5a4761b64c03fa0c4663d7ebba05bc33</t>
  </si>
  <si>
    <t>f4d3a6f8b3c011cb012b39fdfb4817e8</t>
  </si>
  <si>
    <t>f60d6aa784f2b40b2eff64449d1e79ed</t>
  </si>
  <si>
    <t>ccac33950ffc27cb905dbcdfb099494a</t>
  </si>
  <si>
    <t>d6e7d19f0fe4b6df00f3e0389d859e44</t>
  </si>
  <si>
    <t>426701450f5300e9ef1d19a023eaf69f</t>
  </si>
  <si>
    <t>2c21824a21b2ab2474f6e330771fe766</t>
  </si>
  <si>
    <t>26792a0dac4a86edaee496f4690de6a5</t>
  </si>
  <si>
    <t>24663bb9d145c6d58d207d297edafa3f</t>
  </si>
  <si>
    <t>8d5adba2d82f7af4d944f45a95d5d1c1</t>
  </si>
  <si>
    <t>10e0435082ce8df9498c8d5fa6d79fad</t>
  </si>
  <si>
    <t>85a5c526407a1b180dd5bccc622be107</t>
  </si>
  <si>
    <t>7008991f32a3ce17589bd3c3a9453b36</t>
  </si>
  <si>
    <t>1a75ed2e9cc04b329fbbf472ea0ea100</t>
  </si>
  <si>
    <t>37a7c67354a15ed78011b5e51306b221</t>
  </si>
  <si>
    <t>a549c8b114c27a1e0f6d723f9d48e5c5</t>
  </si>
  <si>
    <t>9dbb812320130d9746757988444ca993</t>
  </si>
  <si>
    <t>25fd9ab410ed941187c41224aaecd049</t>
  </si>
  <si>
    <t>3bd40e0c282b7b2b26cf8211b8697490</t>
  </si>
  <si>
    <t>89b97127e91562d3568842d10a400161</t>
  </si>
  <si>
    <t>978e16a447af958864561d170165f266</t>
  </si>
  <si>
    <t>5b5921eac7d583f6e674f87c9ff21664</t>
  </si>
  <si>
    <t>511a2c82e1860031d509e3d925c4b873</t>
  </si>
  <si>
    <t>574fb93317faefb9a2dc2e9facef54bd</t>
  </si>
  <si>
    <t>07f6c3baf9ac86865b60f640c4f923c6</t>
  </si>
  <si>
    <t>03dec253b6e471bd5b0653cc53b79e95</t>
  </si>
  <si>
    <t>12437f8c2f1cd4825ce82cc6e42ec5a6</t>
  </si>
  <si>
    <t>bbc448e5b131e7b862e4a165fccacfaa</t>
  </si>
  <si>
    <t>77af320be1815e066c2ac8510e9402b6</t>
  </si>
  <si>
    <t>d30daca327cb882c3ccccced457f69f8</t>
  </si>
  <si>
    <t>5a30c9fcc9470e8316518e56e1741d50</t>
  </si>
  <si>
    <t>1b27045ffd0c3cc49c737c6ec7c4756a</t>
  </si>
  <si>
    <t>7411e80d3c6186c9bf63c006a63c2217</t>
  </si>
  <si>
    <t>192082962267d28289dfce5229891db6</t>
  </si>
  <si>
    <t>633bd8dd4d19125b69aeee2526f79779</t>
  </si>
  <si>
    <t>da7025e8d32030ef1d9e4a200eb7dcec</t>
  </si>
  <si>
    <t>e8e21586b31c90547aeb4686100f768e</t>
  </si>
  <si>
    <t>536e26cd7924f6c5785423b49b0fa7f5</t>
  </si>
  <si>
    <t>b03614607ed7a36258b150150b1e898b</t>
  </si>
  <si>
    <t>adf094db594ac7282fe50859f69cdb31</t>
  </si>
  <si>
    <t>f2d45d510df2224a3cac856602af7486</t>
  </si>
  <si>
    <t>c524e7bd2510f74fed9e94b894472306</t>
  </si>
  <si>
    <t>f31821b89453086fb83d13d1ce46a51e</t>
  </si>
  <si>
    <t>05c3b5a011d47cd6cd88d4c5d6c15b90</t>
  </si>
  <si>
    <t>caaeb078c34b52b95c43a6b1390354e9</t>
  </si>
  <si>
    <t>ff8badd36cb2b5635a007309d3963a88</t>
  </si>
  <si>
    <t>f4d3885e12fd29bbafcfd279895c05c0</t>
  </si>
  <si>
    <t>fa9f5a4655d840e1de98632fa80c98f4</t>
  </si>
  <si>
    <t>1ac07c9b7a1884eef11bf47d3630dd74</t>
  </si>
  <si>
    <t>8ac915a1f508baa87e8fc8d596aa6fc1</t>
  </si>
  <si>
    <t>a38c072854d468d2cb7dd3aefde599c5</t>
  </si>
  <si>
    <t>dfc7641abef4e3145eb2f9817c95dd46</t>
  </si>
  <si>
    <t>d97670cc7c039da62e3bf444647fb307</t>
  </si>
  <si>
    <t>a02c544d48cac6a9a9a21d5a33b8911c</t>
  </si>
  <si>
    <t>df6b46ee660374bbd580fb435c655fa9</t>
  </si>
  <si>
    <t>1ff2b191106588727c913321d52db56f</t>
  </si>
  <si>
    <t>b415a35a700ab8411988f58b4db6daf4</t>
  </si>
  <si>
    <t>4e34f7f360a23cef569caf80c6ff4c7f</t>
  </si>
  <si>
    <t>3ec53ff8dd23b7e8a90cfb4082cf3f85</t>
  </si>
  <si>
    <t>d76b164e4e70f560ba7c2d4f155b09d7</t>
  </si>
  <si>
    <t>de339d3dab036509a47753ddb94f1d55</t>
  </si>
  <si>
    <t>e730263138d4e66152a694fd4ec32280</t>
  </si>
  <si>
    <t>55ed1e9c3febd5e186d5124a92690ae0</t>
  </si>
  <si>
    <t>ef05517739d9d696e069b1a16ca947fd</t>
  </si>
  <si>
    <t>8f90bd287474f07e918f11e649848539</t>
  </si>
  <si>
    <t>a6c173f716aac4c915299b74fb4e0b10</t>
  </si>
  <si>
    <t>f87b019430922741706698256b753421</t>
  </si>
  <si>
    <t>dd4d3cf66aa23e931c9af921516324e4</t>
  </si>
  <si>
    <t>90a1422a1f083e2c405dac4289980c69</t>
  </si>
  <si>
    <t>20a3853f94a36870c5eff11d407f01cf</t>
  </si>
  <si>
    <t>7b9c120adc232288aecdf32aa428ee8a</t>
  </si>
  <si>
    <t>7634f2019b1d08e44a15dd3214c57182</t>
  </si>
  <si>
    <t>8426778a02661989b8520457d7045886</t>
  </si>
  <si>
    <t>09268d8b25dd31ae78b464efd453d069</t>
  </si>
  <si>
    <t>087a5caa838085de4baa54e02f8f2878</t>
  </si>
  <si>
    <t>0f93c58739ea2f69d93afa96a7a07855</t>
  </si>
  <si>
    <t>b57f8a0a6355eed6fb23aa237836403d</t>
  </si>
  <si>
    <t>605690e3394de4516b0c3646e06a9599</t>
  </si>
  <si>
    <t>fdcd5bf547fed776194fe9a3b691a324</t>
  </si>
  <si>
    <t>0914478fdcadbaa5c8c8b3442b4f28d2</t>
  </si>
  <si>
    <t>c1a2ee16a0ebb378f57bdf69fcf45b79</t>
  </si>
  <si>
    <t>14be0a96bf13d58196fd144c4b086fe4</t>
  </si>
  <si>
    <t>66a112120b10c8ab5fa2e0b42f1c19d6</t>
  </si>
  <si>
    <t>b9b51e569a2e79970555eb81107eb369</t>
  </si>
  <si>
    <t>6f20f9a24b084da22b90cb7a0950e43b</t>
  </si>
  <si>
    <t>e93910bafae4cbaa0f18ae0d66959cc5</t>
  </si>
  <si>
    <t>edeae57fd6bee25e030ac14863a6ae0f</t>
  </si>
  <si>
    <t>c5e7393e8d0c01dc92c41bc4684f1c45</t>
  </si>
  <si>
    <t>51491c23fabcfdfc4950c9073911b993</t>
  </si>
  <si>
    <t>18131b2990b1052f6a818f25ee7c332b</t>
  </si>
  <si>
    <t>9a5d120ae552d50b367cad2bbd87caa0</t>
  </si>
  <si>
    <t>aecf26c3e3a77c1f94125a148ed25a3e</t>
  </si>
  <si>
    <t>706d45cf14a58b8b81d07564adc5a12e</t>
  </si>
  <si>
    <t>71cbc9238e1177bbe3e484d098875aee</t>
  </si>
  <si>
    <t>3fe545962fed10de669e9585ca8bebdf</t>
  </si>
  <si>
    <t>766604e12d26178b47d6f8cb51784f54</t>
  </si>
  <si>
    <t>214b96dbb7d479932d8b5a1957ce0e9d</t>
  </si>
  <si>
    <t>5bd9862e9eb167d733096279f6b353ed</t>
  </si>
  <si>
    <t>c2ef03831388d411d6c9610e440fae40</t>
  </si>
  <si>
    <t>4e3fed54789d074f84843177f4c6604e</t>
  </si>
  <si>
    <t>7f85fa1f7de6eeb7a5cce13ea6863126</t>
  </si>
  <si>
    <t>7e81c4cc31fd46f225b4441e179f78a1</t>
  </si>
  <si>
    <t>96c92c62ca4d7a50e4b7d86d55acf918</t>
  </si>
  <si>
    <t>7791afbee6ba14f8b4dccb15767c2a9a</t>
  </si>
  <si>
    <t>066daea9ca27bdce0b0ef5e832427b6d</t>
  </si>
  <si>
    <t>2bafb039d56c1fc02e0aba4ef03e0008</t>
  </si>
  <si>
    <t>393654d81daf611630ac2068a7c9b12b</t>
  </si>
  <si>
    <t>e8cc3493dceef3aa38080e02b1a35646</t>
  </si>
  <si>
    <t>3c12bc6e3b1b88c14e55b9c38fddecf6</t>
  </si>
  <si>
    <t>173be97f981ae72384ff95a719544e7e</t>
  </si>
  <si>
    <t>238d28bb25bc75bccaab22efd258df33</t>
  </si>
  <si>
    <t>a74cb53f1dfb60049bbdb2863f793575</t>
  </si>
  <si>
    <t>0dadb750778faa5d3a1d6d69a37dc8d6</t>
  </si>
  <si>
    <t>454b6ccf9f8f2c12b3a00ee763e027b9</t>
  </si>
  <si>
    <t>17a9050c446ea78f7108b7a5515aa438</t>
  </si>
  <si>
    <t>a35bf517586a9609441f4d6f8db9f6d2</t>
  </si>
  <si>
    <t>418f45a2544c9ab8f50c4d6843642a98</t>
  </si>
  <si>
    <t>0fcddd81b836920211d255a9bd25ae50</t>
  </si>
  <si>
    <t>08fcde049d3ee404c83e486f4822a78e</t>
  </si>
  <si>
    <t>c1e9df16ff9d33f95cd4e24e6e064c38</t>
  </si>
  <si>
    <t>2dd83692621ae4c375eda73168295b17</t>
  </si>
  <si>
    <t>bf62f944fa656342103c135e7e20bfb2</t>
  </si>
  <si>
    <t>1566b03e9df5420213f4e45d3b753aa2</t>
  </si>
  <si>
    <t>47ae8f1a8ae0564397524c91d59013a2</t>
  </si>
  <si>
    <t>1018e87031636df2c2dfa4af21df3642</t>
  </si>
  <si>
    <t>24e12ba561ff6e969f0eebe60196e53c</t>
  </si>
  <si>
    <t>48d0743a0fada1538932ea0879c7cc2d</t>
  </si>
  <si>
    <t>e481de0886580ccf9ce6552dbdd61a88</t>
  </si>
  <si>
    <t>3e27135b0c650634ca397ea4c2943e1e</t>
  </si>
  <si>
    <t>0dfc5762a0ff5c737811e18023883a86</t>
  </si>
  <si>
    <t>a72c7ab8344502cd9a7614aa0af4ab68</t>
  </si>
  <si>
    <t>587d1c2d41167fd632fc7a7e6e6d03a4</t>
  </si>
  <si>
    <t>693c482b69198a2297a3b61befcd3890</t>
  </si>
  <si>
    <t>7ef0e1c98232d43b6e92ab32795aeb06</t>
  </si>
  <si>
    <t>e2b405ccb5839931cae6f89767eada9b</t>
  </si>
  <si>
    <t>749890e9e1720de87c27367481a3d111</t>
  </si>
  <si>
    <t>f1e56e6888d31427f56814ae6077aa45</t>
  </si>
  <si>
    <t>ee72ce44903a7907d3c84f46ef2dd863</t>
  </si>
  <si>
    <t>0d783e7e03dd70fd2ea6a0b33bb73706</t>
  </si>
  <si>
    <t>2cb2f557ab7119a8f1e9e00b7bf75547</t>
  </si>
  <si>
    <t>68cdf590f3c9a85b82b7bcb54874753e</t>
  </si>
  <si>
    <t>0cae3fb9a90f5aeeb7b3770b88f77851</t>
  </si>
  <si>
    <t>65af4ebf3a293127cb26f2ba77f96a02</t>
  </si>
  <si>
    <t>557a4667291301e8bf807fca57f21d3e</t>
  </si>
  <si>
    <t>e599e00118212fd3f10f88ef85587204</t>
  </si>
  <si>
    <t>deb5a6674aeb101ea49db315cead70d8</t>
  </si>
  <si>
    <t>68fb895df51e234a55fbf5c30c873fd2</t>
  </si>
  <si>
    <t>37c495d368ea5de5c25f2c5be7261ce8</t>
  </si>
  <si>
    <t>9526afac09af0c00e87b74eb7290b6ec</t>
  </si>
  <si>
    <t>da792ccf2fb581023240f57c7ad5c14a</t>
  </si>
  <si>
    <t>89a6292b97c0dd8f29261b64ad8aabf7</t>
  </si>
  <si>
    <t>75450feecb51c39e54f4bd4c74b867e5</t>
  </si>
  <si>
    <t>90c12c43daa0435fe23b69ff3f76d8ee</t>
  </si>
  <si>
    <t>ceae0f133957c3337b7f630eb8bf80d9</t>
  </si>
  <si>
    <t>e4caa41927fbe29b65e8a4b2b34a7b94</t>
  </si>
  <si>
    <t>9ce41d418568ba8baf957d5490932291</t>
  </si>
  <si>
    <t>c63b161b8e0d866d60b95902f4d0046e</t>
  </si>
  <si>
    <t>fb92e5acbb4a91e36528fd0f21a25eaf</t>
  </si>
  <si>
    <t>2321c02e9006c158014df8d2e9b00225</t>
  </si>
  <si>
    <t>bb06ae08acf9f68602e0b913282b62bc</t>
  </si>
  <si>
    <t>8b06c6beb946868da80b3d6c18d20917</t>
  </si>
  <si>
    <t>9b6f76f13e1e4d0d84297002186af20f</t>
  </si>
  <si>
    <t>ad8f6641cb556bea52f1b3f0d08f1fca</t>
  </si>
  <si>
    <t>496e779d0a36724d70beaf6ea94d7d9d</t>
  </si>
  <si>
    <t>e9806eb26422c1a8b79d49a2c74e6f20</t>
  </si>
  <si>
    <t>3d5315f37b47c3b1d6a340014b809cad</t>
  </si>
  <si>
    <t>885c678a9ef215e384152a0b5c203552</t>
  </si>
  <si>
    <t>e79251fae4e104ec51b1ba71a53bed1a</t>
  </si>
  <si>
    <t>6e3083ad9ca7d53cf66f1cd74bb3d67d</t>
  </si>
  <si>
    <t>be72913e7cd72283b3a40dea048c3689</t>
  </si>
  <si>
    <t>1103b5da42ef752c4264d8e1b942aa3f</t>
  </si>
  <si>
    <t>6c41509ceedbdcbff1e2b9aff7e2dc16</t>
  </si>
  <si>
    <t>11a712e608d2c5d35b89246489db966d</t>
  </si>
  <si>
    <t>30b66faf9517facb67ba9b710f0b9628</t>
  </si>
  <si>
    <t>e7a653f38cb6073d04fbaff18f35d6c3</t>
  </si>
  <si>
    <t>4e839b1ce670c701bd83a9d9aeb58969</t>
  </si>
  <si>
    <t>bebfce59cea8500ade1ddffe679b422c</t>
  </si>
  <si>
    <t>d189b98b9c4f5325db664c5455fe927c</t>
  </si>
  <si>
    <t>86c8154436a001a69512c9275126aea8</t>
  </si>
  <si>
    <t>542ba8266da1910cd2215aea677465e6</t>
  </si>
  <si>
    <t>90feb1846fa42bbfe6d411d2d018d194</t>
  </si>
  <si>
    <t>f00f18b889a2223a359c04fb790de5c9</t>
  </si>
  <si>
    <t>8791ee44f46577057a684a381d2ded13</t>
  </si>
  <si>
    <t>5ec0629d25d2736b943c5607137c5182</t>
  </si>
  <si>
    <t>1ea0993dbee417148367f2243ce047ec</t>
  </si>
  <si>
    <t>33b4b136d93aba3984987dc2c213713e</t>
  </si>
  <si>
    <t>660aaf581bff579657fa00152ba11a7a</t>
  </si>
  <si>
    <t>91711692ae6735d80d347c000533637f</t>
  </si>
  <si>
    <t>cb392984e12bc8b50d40dbf37f39e607</t>
  </si>
  <si>
    <t>1da92dd75ffc36cc14317d51cabcc67e</t>
  </si>
  <si>
    <t>2ffc6b5ac3d28600297371ae9a1a960d</t>
  </si>
  <si>
    <t>a9433e2f724570bead3613996a8857f7</t>
  </si>
  <si>
    <t>7923b147e6c1c8ffca005ad49e4a4c5b</t>
  </si>
  <si>
    <t>4ec57b5a1be421a2a793a22237120c24</t>
  </si>
  <si>
    <t>a3bebc15aac7ca437c445ca941e5d152</t>
  </si>
  <si>
    <t>9885b9682bcb820c6a33464aa0bc683f</t>
  </si>
  <si>
    <t>46ca5520b760899050553edaf87845fe</t>
  </si>
  <si>
    <t>8c3d752c5c02227878fae49aeaddbfd7</t>
  </si>
  <si>
    <t>e271e657e4d6b7cd8627e5ba90ad3929</t>
  </si>
  <si>
    <t>a72d5b964207fa70e4ac5ce9efd33c96</t>
  </si>
  <si>
    <t>3580fbd460098a41fb19ad93e010e638</t>
  </si>
  <si>
    <t>52f89521400b32703e434cd646403475</t>
  </si>
  <si>
    <t>2e8a8d29b0f567fe40d69ed8342959e9</t>
  </si>
  <si>
    <t>d346370ba346967892986f57438f7765</t>
  </si>
  <si>
    <t>67f9754feffe51587eed05ba198d21b0</t>
  </si>
  <si>
    <t>7256c798273af7d120d1f9e274e914f7</t>
  </si>
  <si>
    <t>6ebb39e4d90eff5c1099de688d9b4f94</t>
  </si>
  <si>
    <t>c97b6271a445cec849420383547b34da</t>
  </si>
  <si>
    <t>73b3f1016ed8574c8260d57ac56522ee</t>
  </si>
  <si>
    <t>c98c07a025d81c2340fa5495602c2312</t>
  </si>
  <si>
    <t>205fc1dde4304cae4a504a6fa594a318</t>
  </si>
  <si>
    <t>b56c08deae453133c59a527bb26c1a0c</t>
  </si>
  <si>
    <t>17c27a26080bebdb67c4807b9b51b8ff</t>
  </si>
  <si>
    <t>7cfdf7265c9572fc7b7cbd3b9cc438b7</t>
  </si>
  <si>
    <t>a29c25c2c9c3100daf48a25880312c23</t>
  </si>
  <si>
    <t>79f88e060632989f23cae0e00e7381ef</t>
  </si>
  <si>
    <t>08e83756399f8394bef75d0441b17b57</t>
  </si>
  <si>
    <t>85ff3bf317fb5e2bf00cd9e4ec456b8b</t>
  </si>
  <si>
    <t>a1237d295641cb8fec0be746ab923b79</t>
  </si>
  <si>
    <t>7a28faee4e4959f358d2fdbe66e22107</t>
  </si>
  <si>
    <t>5df92b927062b1c416d780b6efaf4032</t>
  </si>
  <si>
    <t>a8957020fc3e51e6dcc4e8b13a5af428</t>
  </si>
  <si>
    <t>bc7ea7bd7ca4a182ca5306633dd96152</t>
  </si>
  <si>
    <t>8cb4c3b93d004ba346c01cbbc9cf5c73</t>
  </si>
  <si>
    <t>ebf5000bc2e96a884fd7536b9d28100b</t>
  </si>
  <si>
    <t>0c2c3c3a68e0c7184832879c6fe55a94</t>
  </si>
  <si>
    <t>fd1dfb6b7188b47e56f2ab4063d08e58</t>
  </si>
  <si>
    <t>61f7e7ef2c1d5d0d982e76485fd6bde1</t>
  </si>
  <si>
    <t>23c30e04ef6b799d105781208f6bddd5</t>
  </si>
  <si>
    <t>1c4a92d82c1b0dec18bef12da3fa7756</t>
  </si>
  <si>
    <t>aabe1992dfd41572e06cf1df1459516a</t>
  </si>
  <si>
    <t>54745af3cd64e980bb671452c9b01d15</t>
  </si>
  <si>
    <t>fca6ed705412583f53b63049a9604601</t>
  </si>
  <si>
    <t>06bd462509d378184b5aedc7d5ab4a18</t>
  </si>
  <si>
    <t>75ca39310ce23200e156063e255c3086</t>
  </si>
  <si>
    <t>9f1e6ff8c7baef38bcdfa9b804b4c552</t>
  </si>
  <si>
    <t>edcc020b94ba865d7254269e6cdca99b</t>
  </si>
  <si>
    <t>5d7ac6a387319785f60ff58860a82e7e</t>
  </si>
  <si>
    <t>567cb4e829743d8cc4dd3dc72b6d7136</t>
  </si>
  <si>
    <t>05c5f6468206cec16a8c99f231bbbe86</t>
  </si>
  <si>
    <t>f11a42c865e929c2b7709f3390d1bc7f</t>
  </si>
  <si>
    <t>95820ac4fd93f004aa579562aa61bb55</t>
  </si>
  <si>
    <t>71f1ac6ed46b13fb8280074cf2efbc28</t>
  </si>
  <si>
    <t>fe2eef3b23570cf0d77e3bfd237aed93</t>
  </si>
  <si>
    <t>ff0728cbaca6119f2180d349b0332a36</t>
  </si>
  <si>
    <t>08af87fbe33eeebc7840433d94718046</t>
  </si>
  <si>
    <t>bc2680eb1e2605a68aef195cce2acbe9</t>
  </si>
  <si>
    <t>86df5fa6306829eeeab1906b3f7ad102</t>
  </si>
  <si>
    <t>2f80a0b08926b808eafcaa9ceb2e7af4</t>
  </si>
  <si>
    <t>b31cb7216cda82edcaf99a5c6d604ced</t>
  </si>
  <si>
    <t>230c4b870a8eec405f6b5db505974701</t>
  </si>
  <si>
    <t>5bc4e94aef2841f392fb6fe7ceef69b6</t>
  </si>
  <si>
    <t>15623f35d6d5eaa2fcd185a613927e86</t>
  </si>
  <si>
    <t>560d3fab356e794f6cae1c03cff6466e</t>
  </si>
  <si>
    <t>728416b0db65935dbf78a0cc03e8d6f8</t>
  </si>
  <si>
    <t>57a7a016ca8904a8f90708dff70e7ef7</t>
  </si>
  <si>
    <t>316a104623542e4d75189bb372bc5f8d</t>
  </si>
  <si>
    <t>474c0bedc28c30c7568c589c047b75bb</t>
  </si>
  <si>
    <t>b5729b91377f445769c8fc2d063e6235</t>
  </si>
  <si>
    <t>3171f1efdad00e249ba4ba19af1726eb</t>
  </si>
  <si>
    <t>1166c0cee90e165a1b3cf275339be6cc</t>
  </si>
  <si>
    <t>3edd1b04b1ee7569080c9e234c2b029f</t>
  </si>
  <si>
    <t>09d1a6d95af99a860b37ed53fc9a3c2d</t>
  </si>
  <si>
    <t>d240d33f0dcf05513f86b7846c4db05c</t>
  </si>
  <si>
    <t>eb9afe3c048ef7be0e99305193ee4ded</t>
  </si>
  <si>
    <t>3064f25efd77a992ee9def050c0eaf36</t>
  </si>
  <si>
    <t>d8522b11e5907c0a96797fb0b6835a92</t>
  </si>
  <si>
    <t>969c5d020e2a752154208ff5f31972ad</t>
  </si>
  <si>
    <t>7182a10886eba11ded33e2656379e6d1</t>
  </si>
  <si>
    <t>f99e3215de6016797bab522d7a8fb5dd</t>
  </si>
  <si>
    <t>93dfb14657b871cc1708647ef95f40f9</t>
  </si>
  <si>
    <t>99eeb78bee8fbf18b50b7bf7c861548d</t>
  </si>
  <si>
    <t>4ed7a5d31f58c9c3b20a61e3927db6d9</t>
  </si>
  <si>
    <t>fc1d4a8adb62b480c591455600955b2f</t>
  </si>
  <si>
    <t>8eafe33c3ac9810a01fc59070cdd4c5d</t>
  </si>
  <si>
    <t>9504ebf9076df1dff880290d7ad09e02</t>
  </si>
  <si>
    <t>d930f975d0dd17a50eb1bc53fff79e9b</t>
  </si>
  <si>
    <t>79f0079f45f137b3a4d31ebbd20de6c2</t>
  </si>
  <si>
    <t>5476692f5bd7809bea1c3e1b737f9246</t>
  </si>
  <si>
    <t>d310b57747a742fc3a54a009114a77db</t>
  </si>
  <si>
    <t>f22420a030f491fdcaabbc5573a9ff39</t>
  </si>
  <si>
    <t>87ee8793eb513dbe9a44ddf71529a8e6</t>
  </si>
  <si>
    <t>e8a260d6cd7b356d0688ef3b78277eb7</t>
  </si>
  <si>
    <t>6c71ff58759ad54f8b55ea6414020495</t>
  </si>
  <si>
    <t>c5874d438cf199ea7c0f27967f6cf462</t>
  </si>
  <si>
    <t>a65b4ca3851f2b54790d82614f404348</t>
  </si>
  <si>
    <t>1c2e03f112c29c38cc65602a33043198</t>
  </si>
  <si>
    <t>5f79b5b0931d63f1a42989eb65b9da6e</t>
  </si>
  <si>
    <t>35990049382e07dba1a9ef3550cad655</t>
  </si>
  <si>
    <t>ebe76afae9242fc70b0b807b78f17adb</t>
  </si>
  <si>
    <t>e4474c18ee6216f7deac308805b4ef1e</t>
  </si>
  <si>
    <t>bcdabfbcff6df68926c4176cf4c138c3</t>
  </si>
  <si>
    <t>c3df9abd148ceaa39d9911b77b041810</t>
  </si>
  <si>
    <t>dc03cc1a4d22f8b8685cf1ddada1b85e</t>
  </si>
  <si>
    <t>4c374f090868ac5a5910f6b1fd383c25</t>
  </si>
  <si>
    <t>3068ff17db7d22d0a343f06ae2687c5e</t>
  </si>
  <si>
    <t>f5c752a78da14f68db4afacc9d3c61d3</t>
  </si>
  <si>
    <t>ad598503d5390301de7d5cd3b1dc2c4d</t>
  </si>
  <si>
    <t>864fb7308cf63ed5141c340f258de1b5</t>
  </si>
  <si>
    <t>9bee6353b1a78c53133a7711049a33d5</t>
  </si>
  <si>
    <t>1667776af91110f93bdb9aedfe229e05</t>
  </si>
  <si>
    <t>ff632bc583a94f23c59db4cbaa0ba2ab</t>
  </si>
  <si>
    <t>8ff11ef36366d995297165f26d073f3e</t>
  </si>
  <si>
    <t>e531f04ac27aac6bf0cba03986415776</t>
  </si>
  <si>
    <t>320dcf288de15e4ff06ebbfce4e42c78</t>
  </si>
  <si>
    <t>3cf2ae4128b7627b6d9dacd45887cba7</t>
  </si>
  <si>
    <t>b68dcf49a2ac5d629f24860c2959c6ab</t>
  </si>
  <si>
    <t>7dc4ac6da71948249ca79f45c9de13b1</t>
  </si>
  <si>
    <t>a12c7cc529c689355b84f45a8992971d</t>
  </si>
  <si>
    <t>d35d04877fd2f044b404b6e80567532b</t>
  </si>
  <si>
    <t>be46dcfc990766bfafdcc22141c7fb2a</t>
  </si>
  <si>
    <t>75e7e33e52d884da90b436ae1da13be5</t>
  </si>
  <si>
    <t>491a1961ff53513a57fa193570a11311</t>
  </si>
  <si>
    <t>b60afd7644cf54fe164f0520a690c1f8</t>
  </si>
  <si>
    <t>bbe4d6ae1c84c35b76a7ec5ecef21a39</t>
  </si>
  <si>
    <t>995d87eccd226be9b3c4b980d2728eb2</t>
  </si>
  <si>
    <t>a7244b32a501eb75e809aea0f44556fa</t>
  </si>
  <si>
    <t>dc35eb180bdb73bd01cd27509171cbb9</t>
  </si>
  <si>
    <t>23faa587ac06ba5f8c60fd65dd9ca88a</t>
  </si>
  <si>
    <t>1ca88ffec09fd363aa4aa1cb994c851d</t>
  </si>
  <si>
    <t>a0ec2470862d2c4a1e6a4059cf80e330</t>
  </si>
  <si>
    <t>2261ff9e6868359245db75320f7e768c</t>
  </si>
  <si>
    <t>123bf681d8f2bbf410339ccef14d9c42</t>
  </si>
  <si>
    <t>e9a38530c1e59ad3e44e59f1921f148f</t>
  </si>
  <si>
    <t>a55747e3eb2e893b9c9195f00307e0e9</t>
  </si>
  <si>
    <t>f96c95462f9bc5192f6ce1985d4a29be</t>
  </si>
  <si>
    <t>f1eb378be592a06b8c3c6006b7d7102e</t>
  </si>
  <si>
    <t>c9ff04aa260f20f8b69d7a6dce2327c7</t>
  </si>
  <si>
    <t>28763f36038db84d7ab6ff7b3ef9774d</t>
  </si>
  <si>
    <t>b64f09a4cf903c5767f9f537158c24ee</t>
  </si>
  <si>
    <t>38581282d219040b90a904e154ad8cf3</t>
  </si>
  <si>
    <t>12c52aeb1dba3fcbef2e36accacca1e4</t>
  </si>
  <si>
    <t>8adc844e30dc63531a489163134ad405</t>
  </si>
  <si>
    <t>c191b759eb232bdd68e1ba7030f58a56</t>
  </si>
  <si>
    <t>9f7b176cfbef1c9773aa351fa964e124</t>
  </si>
  <si>
    <t>7294705423e48be7177bcd2b15faf44f</t>
  </si>
  <si>
    <t>d82b6e7da21a039639022ad9e9bc3e56</t>
  </si>
  <si>
    <t>0f548bd29148ebc519d6495e37a284e1</t>
  </si>
  <si>
    <t>9d83ef2eae9001ced10bfc373722a184</t>
  </si>
  <si>
    <t>b4bc40a1e857b8ebe41c4ecb73594e58</t>
  </si>
  <si>
    <t>a7b1a54a2b2cf96cfabf303fccafbc3e</t>
  </si>
  <si>
    <t>48dcd7368e7d1b9bedc55f16a3cc8188</t>
  </si>
  <si>
    <t>b618ab0f426fbd3dd9dc8e184d33ce27</t>
  </si>
  <si>
    <t>c6fe39cb893dca9cdde3a0d2201cc7c0</t>
  </si>
  <si>
    <t>2170f9fac08a48aed1fc0b09c13b483b</t>
  </si>
  <si>
    <t>0cc76fbe09687fda664178e9fc6c404f</t>
  </si>
  <si>
    <t>e337b8ea5137b4759a1261a1599d122b</t>
  </si>
  <si>
    <t>cf85b1adbeb2de42677013eeabe3befc</t>
  </si>
  <si>
    <t>db0dca3813088a91aa97aaa8dfeadd9c</t>
  </si>
  <si>
    <t>cd3558a10d854487b4f907e9b326a4fc</t>
  </si>
  <si>
    <t>f4021afbf70a873e407181a0a76e64e3</t>
  </si>
  <si>
    <t>a21218028d6e411d8a933cb50a343770</t>
  </si>
  <si>
    <t>fda9b4bb2887d3fb7623f0bf922ca00f</t>
  </si>
  <si>
    <t>d828baeaa3a4bf3f9f4e239432e1987b</t>
  </si>
  <si>
    <t>699c772093df6cd7b0a73ddac5132a93</t>
  </si>
  <si>
    <t>0f2bbeda958833e5a67ceb4368f282fe</t>
  </si>
  <si>
    <t>f51dee029e4d8a8d3cf9a33de36dce7c</t>
  </si>
  <si>
    <t>5e823b29f4c615d58cdbfec5bdb2ee73</t>
  </si>
  <si>
    <t>f7bb6bf5a28b347af13018a4b21ced6d</t>
  </si>
  <si>
    <t>98e109d3f1db912647c2140cdee13836</t>
  </si>
  <si>
    <t>119060af27b04f5fae8b2b0e27eef7f9</t>
  </si>
  <si>
    <t>f605124d27f2e57fff4d4555277d0dbd</t>
  </si>
  <si>
    <t>c565668594ff62ffd95ef9f06d90742f</t>
  </si>
  <si>
    <t>218ccc84d9bd2cf98f2bc246f70f91c8</t>
  </si>
  <si>
    <t>e809e9009327e4a97a5ec915477b240a</t>
  </si>
  <si>
    <t>2b10fc23d5db1ae332b19fd2427b28e5</t>
  </si>
  <si>
    <t>62e975f28aa68109d68f92298a9327ac</t>
  </si>
  <si>
    <t>1565a76a3a30915bbcab8d5e698836cc</t>
  </si>
  <si>
    <t>b1e9076d07f0a18048ce3182655825f8</t>
  </si>
  <si>
    <t>bf38e43fc10f062f5be5368acdac8415</t>
  </si>
  <si>
    <t>180c04aeebcb390784f7d9c08dbd159d</t>
  </si>
  <si>
    <t>2b83b8fa40c6831432a15681ecf065db</t>
  </si>
  <si>
    <t>09be8ba0b5c0e3195ef77302707a192f</t>
  </si>
  <si>
    <t>79ce453b9e3dc21f91d306eb1df8bb2a</t>
  </si>
  <si>
    <t>9c03da81bd00ffb889065591f180e708</t>
  </si>
  <si>
    <t>8af910ab3dcf14bd966ba647e2ad995a</t>
  </si>
  <si>
    <t>911432777099c4ba4711a18faed3f4c0</t>
  </si>
  <si>
    <t>4f2a73bfb26889724652d46145c4a62f</t>
  </si>
  <si>
    <t>5503b14ddf7853393e5acf02e0128442</t>
  </si>
  <si>
    <t>59eb76a0fd6569a54967456dad8142ef</t>
  </si>
  <si>
    <t>370c98f5479d81244ca3b921956e0e87</t>
  </si>
  <si>
    <t>705c7fd61dcb0c54b80538158eec1f4a</t>
  </si>
  <si>
    <t>37cc3389217eea1a2c533e2314052c32</t>
  </si>
  <si>
    <t>032a25a524b766bdb806500361630bea</t>
  </si>
  <si>
    <t>d280ffa94ba8d94d4fc416ee85612a52</t>
  </si>
  <si>
    <t>6c0baa799dd3fa60c906590be84b0273</t>
  </si>
  <si>
    <t>0286e258217733541e80588e29c208c1</t>
  </si>
  <si>
    <t>c10dd8d24a91d2ecbf09c578a5876125</t>
  </si>
  <si>
    <t>fc3c882665c98c9b737a7b1b3aa6c553</t>
  </si>
  <si>
    <t>700bbbd2dce29db47fd10e2ddbb1cd5e</t>
  </si>
  <si>
    <t>ee7de003de847c16e21f5298adf1d963</t>
  </si>
  <si>
    <t>022d47e6dd2e127493b8f51c8408078c</t>
  </si>
  <si>
    <t>c5ab3856ffd5ca3db23754e60db70cf2</t>
  </si>
  <si>
    <t>058ac520863d0c0d57e3cf920de368d4</t>
  </si>
  <si>
    <t>7611315a76580a81e6f86cd62f4ad994</t>
  </si>
  <si>
    <t>f8aba426293f758e260c19ee0f1982da</t>
  </si>
  <si>
    <t>a669137c06cc23b7962d63be3a2ad6d1</t>
  </si>
  <si>
    <t>cf4eb4d5203f0c0d14f191c15de0743e</t>
  </si>
  <si>
    <t>49786a9c2b41f65bfb53a1c346f08f32</t>
  </si>
  <si>
    <t>c1d674e39c5817a71ecd386821d865c4</t>
  </si>
  <si>
    <t>7862252721fa2af6aae76774b7514b14</t>
  </si>
  <si>
    <t>4cd513ff3d4f0c420dca1f9f0b98163f</t>
  </si>
  <si>
    <t>ae6c44a481d84463cbc650311cee5b60</t>
  </si>
  <si>
    <t>30dd65877d1287c17a2d2198a5f80da4</t>
  </si>
  <si>
    <t>08d2474dd3622ba4e0992955a950810f</t>
  </si>
  <si>
    <t>fc9478f69096b445f096798b968fbbd3</t>
  </si>
  <si>
    <t>132761d24f94ef259bcbde9dacecb2e2</t>
  </si>
  <si>
    <t>030e234a82944425a6f46d5b2552b848</t>
  </si>
  <si>
    <t>3a7162d3eda153a373ed4112bdf53b32</t>
  </si>
  <si>
    <t>b23014161ca1bc596a96e77112ee5360</t>
  </si>
  <si>
    <t>879c7f0d19d8c74f03005b40ba422b8f</t>
  </si>
  <si>
    <t>593820c7bb9aa1200abb7e6404b2143a</t>
  </si>
  <si>
    <t>1d812d7b785dff5e4568cc8f7e76f230</t>
  </si>
  <si>
    <t>2b91a37b71adaff0cc49079ce382939d</t>
  </si>
  <si>
    <t>9973f9740bab3248c510c83fb2a8960f</t>
  </si>
  <si>
    <t>110d9355d6338eab0a65a0cacdde5434</t>
  </si>
  <si>
    <t>26d400a875f601666c17347c2350beb3</t>
  </si>
  <si>
    <t>589cee057c9f85a83427878ae34dd47b</t>
  </si>
  <si>
    <t>7509d9e6878341d7b8d48945529c94e3</t>
  </si>
  <si>
    <t>034d69957b2269cb4e06b31561b64973</t>
  </si>
  <si>
    <t>fa906f338cee30a984d0945b3832e431</t>
  </si>
  <si>
    <t>1aa53856bbf007e716eab896ddea3187</t>
  </si>
  <si>
    <t>63d8235747e25f4b65895e91ff64d778</t>
  </si>
  <si>
    <t>7ffeebb0c29e0949512e4346b8b6e172</t>
  </si>
  <si>
    <t>8c23a5662eb362f46a3434c07e30f009</t>
  </si>
  <si>
    <t>0d522996b29429a46093cbc004e8f29d</t>
  </si>
  <si>
    <t>81b1c5ab3c30ee9f67392bbd60dc0f58</t>
  </si>
  <si>
    <t>2536adb313f6bc4854a1cc21a2ecde8f</t>
  </si>
  <si>
    <t>b788267177aac63aeb5b805af8edd8df</t>
  </si>
  <si>
    <t>1c2d01bbcf7e33d42dba32128b5d9869</t>
  </si>
  <si>
    <t>12958a97a4e26a4e7dd8bce7de8955b9</t>
  </si>
  <si>
    <t>485ebaf1444009348caf87a4fcb8f0f4</t>
  </si>
  <si>
    <t>81f667f73efffe2771ab8b77d326f1ee</t>
  </si>
  <si>
    <t>9b961b894e797f63622137ff7eb1c1af</t>
  </si>
  <si>
    <t>f1331ba967671bd1a0cc183d806c57c7</t>
  </si>
  <si>
    <t>ebe0a2b49f09387ce9e38a8353ae7f27</t>
  </si>
  <si>
    <t>650e96bb8f069e30f346534aa42860a7</t>
  </si>
  <si>
    <t>bbb4d4b4c440b97b67239affd65878f5</t>
  </si>
  <si>
    <t>ad458fa56412b48d51846cda26a85b2b</t>
  </si>
  <si>
    <t>0fc5deb2df203e00080d925c2c8d1dfd</t>
  </si>
  <si>
    <t>2142bac418a228e6086f5294a8fa88db</t>
  </si>
  <si>
    <t>9341630a8687fb3b0cd5483bada2bc98</t>
  </si>
  <si>
    <t>5b21b46782ed9faaaa055f0c4eb0cac0</t>
  </si>
  <si>
    <t>2a18b3d0f12775db98aeb028d0e388da</t>
  </si>
  <si>
    <t>246161390a20f964881feeaeea896671</t>
  </si>
  <si>
    <t>851c1ec08214c18baed04be1c576fbd4</t>
  </si>
  <si>
    <t>95e9a74f93bf0b409758d0e5a5765f12</t>
  </si>
  <si>
    <t>b3428c9dee69a4b1b8c6cda6055e5874</t>
  </si>
  <si>
    <t>ebb9db2cf338e9643c0335094dcd0299</t>
  </si>
  <si>
    <t>7a44c4fe71c5ad785748804827f628b8</t>
  </si>
  <si>
    <t>cbc7b0f111cacfc370868186ac364edb</t>
  </si>
  <si>
    <t>53655ba462a8da271979e297337716d0</t>
  </si>
  <si>
    <t>6a5c924707872ba699631777212bc781</t>
  </si>
  <si>
    <t>18a9398e5e966aab086a3cdd0053e0b2</t>
  </si>
  <si>
    <t>9974509c32cb0fbfa567244ba1c29a64</t>
  </si>
  <si>
    <t>6cc170c0199d6d09ed3ae398bbfe01af</t>
  </si>
  <si>
    <t>7ad292313f72d59700c72169ba543021</t>
  </si>
  <si>
    <t>2ddda59cefbe161601082d0beee3cf01</t>
  </si>
  <si>
    <t>ff767a5901c39fba72b1b8eade30d691</t>
  </si>
  <si>
    <t>f765267bcbede7982c8ecdbe594fa249</t>
  </si>
  <si>
    <t>d19cf6ec40b00db56211b4db0a663266</t>
  </si>
  <si>
    <t>cb903ba48840fca21bc4c8a7382b4960</t>
  </si>
  <si>
    <t>1b575c5682ee1dd86b9dd3c78691c02c</t>
  </si>
  <si>
    <t>d8e17d5f7dacf0970d316e7c03e741e8</t>
  </si>
  <si>
    <t>d5cdc053cdfd98fad4a2330ff501852e</t>
  </si>
  <si>
    <t>0ec61157a488963fe217233f74c52760</t>
  </si>
  <si>
    <t>da8996a9d4001412806283a4996baf7e</t>
  </si>
  <si>
    <t>b09b98cd6505e67b66c88ba47a602531</t>
  </si>
  <si>
    <t>33385120d1dbb98e6fafeeb955d5b28c</t>
  </si>
  <si>
    <t>81f8f469c9ebd7916d4d35d7b379127c</t>
  </si>
  <si>
    <t>b2bb080b6bc860118a246fd9b6fad6da</t>
  </si>
  <si>
    <t>01ba9a2e5dcc1568b55695106d677b0c</t>
  </si>
  <si>
    <t>73caa517a379fdc2810530959d560647</t>
  </si>
  <si>
    <t>1eea1a20e6a12130a19a5299597af94a</t>
  </si>
  <si>
    <t>67a41e5f40c8ee15e8d00b64b363dfd0</t>
  </si>
  <si>
    <t>378d1ac3d8e22dd46990757398ae8500</t>
  </si>
  <si>
    <t>cdfb4e1a6dae522cc12d2ac417205cde</t>
  </si>
  <si>
    <t>d774b8d135addfe83ea0616b71a2f32a</t>
  </si>
  <si>
    <t>23e7258eff14f598753311325d867bbb</t>
  </si>
  <si>
    <t>afacb4d50c5827bd19cc5e0c7e3d307e</t>
  </si>
  <si>
    <t>cb0a4ac036ff43852a47ceda4d254cdf</t>
  </si>
  <si>
    <t>758d8c3ddeba66a2a9cad6c8b043dd2f</t>
  </si>
  <si>
    <t>e4606fed871d036cbc9acbbd4e3282f1</t>
  </si>
  <si>
    <t>da291372a3562b947e6b2b57bbfa5b74</t>
  </si>
  <si>
    <t>3d46adb746f95277b8567c00b7bbfc22</t>
  </si>
  <si>
    <t>22b26e86702b56aa7da5d50d7aaacdcb</t>
  </si>
  <si>
    <t>dc765dddeedeb445940e0c8e9049e665</t>
  </si>
  <si>
    <t>d1437fcc5adf19257e6e1bb890b6c94d</t>
  </si>
  <si>
    <t>bc85efebf9bf2dabe2669439f67d1f75</t>
  </si>
  <si>
    <t>14aa8f56b7d871b721f38b3e355dfb94</t>
  </si>
  <si>
    <t>f4044d3433dd6aa1337504bd223baa5e</t>
  </si>
  <si>
    <t>2743e4444be8f3c17243ff49bcba405b</t>
  </si>
  <si>
    <t>5c11e238c0563cab5491de26eb68f99a</t>
  </si>
  <si>
    <t>6bf735a4c4886608f57fda916dfa6225</t>
  </si>
  <si>
    <t>19c36691fd116059bf49b7960f1db743</t>
  </si>
  <si>
    <t>38da3029219c1f40f3eaaae897430c3f</t>
  </si>
  <si>
    <t>fa96c5866627abf8d7c8e2e371eb2504</t>
  </si>
  <si>
    <t>576a4c1c23fdba52cef2228ad0232cc6</t>
  </si>
  <si>
    <t>09ae30c3aa82707a515bda0df370f7d2</t>
  </si>
  <si>
    <t>dd65ebf209e7f649ebd0db15a8f61b24</t>
  </si>
  <si>
    <t>cbd69e60b3e3e708684855cf2ee1a6c8</t>
  </si>
  <si>
    <t>2efd657a8f5b7085278963c6e1a5f0a7</t>
  </si>
  <si>
    <t>4d6f99dd1c15b51cdaf72f7b14223d26</t>
  </si>
  <si>
    <t>c921b31250ffb9719326413202688113</t>
  </si>
  <si>
    <t>a516c9c0848ac05520b05e9e06e981b8</t>
  </si>
  <si>
    <t>60762802b48bb6d256d55b013d115013</t>
  </si>
  <si>
    <t>f1c678e4d14a34ff56f675634bce6b15</t>
  </si>
  <si>
    <t>08523d94685d7c7efc1381136873cab3</t>
  </si>
  <si>
    <t>fad470f7841d90564d1d57919dc69bda</t>
  </si>
  <si>
    <t>90707a3b41e1c6cde0740f9754490e92</t>
  </si>
  <si>
    <t>d418f98c27bf805b915d01108230ea55</t>
  </si>
  <si>
    <t>1347a24fc320c48fcaf6ed2bed66ee30</t>
  </si>
  <si>
    <t>10e080f0e43ef41f43b9ff6da4451835</t>
  </si>
  <si>
    <t>cd76219509e0336ea669b48075e068e1</t>
  </si>
  <si>
    <t>b4583d271827d4824cdf5ae34b21322f</t>
  </si>
  <si>
    <t>564a8a107b3cf23a00e2da12351a9797</t>
  </si>
  <si>
    <t>ba9db9fb21617fd062fee898664e4996</t>
  </si>
  <si>
    <t>2faa51e1d770110c3f415c9b0a957156</t>
  </si>
  <si>
    <t>ac5191d38d98b832e91b416ce1b61e3d</t>
  </si>
  <si>
    <t>b56c486f60a660f25910c3842f15e886</t>
  </si>
  <si>
    <t>f926f5a21b7bab3b81bffa528bcb1ea3</t>
  </si>
  <si>
    <t>da653ab16948a67d437ce755a30a7b0c</t>
  </si>
  <si>
    <t>e8df3922b27283e487dfe7c7c0eb149b</t>
  </si>
  <si>
    <t>51c1232b13f85df0b7704af559d49c07</t>
  </si>
  <si>
    <t>e0ca48c3d8bef74e0cf6e6847b47f2ef</t>
  </si>
  <si>
    <t>5ad066b6e468fcd60b0d871bfa99112a</t>
  </si>
  <si>
    <t>ed8e52d1265866c8e90410e3404bd82e</t>
  </si>
  <si>
    <t>9ba78ea9b6527e1882ae9c8a47c8f4b4</t>
  </si>
  <si>
    <t>3c74b996c9db669050e3daf79f49d71d</t>
  </si>
  <si>
    <t>7182e129d91eb324a925d8f1f8221d88</t>
  </si>
  <si>
    <t>3aa9a689b3c0ef2d13623d763c96ddbb</t>
  </si>
  <si>
    <t>880818864a5b124a7e8784b03caa1d84</t>
  </si>
  <si>
    <t>70e4c52c261e4b62fa3d02aa61c45378</t>
  </si>
  <si>
    <t>6224401eebe13e25d470d8d6a9ef225e</t>
  </si>
  <si>
    <t>c208db5638f7f1cd04d185856852f864</t>
  </si>
  <si>
    <t>873b89c80c9a05f055f4670e055293ce</t>
  </si>
  <si>
    <t>c06778fe7190305b40c98b8cab8c2686</t>
  </si>
  <si>
    <t>6c0356ab340ffa364f50daabfc65f1fa</t>
  </si>
  <si>
    <t>3ad2072a2c9169681a3bb6138e0f8ef3</t>
  </si>
  <si>
    <t>34334129c5fc3f38fec577b122930761</t>
  </si>
  <si>
    <t>edc7444663af179dd113423c0512b4e4</t>
  </si>
  <si>
    <t>4d6b1b6174b974633e2265f952e4b39c</t>
  </si>
  <si>
    <t>062682155c454b125c630e1deebff4ea</t>
  </si>
  <si>
    <t>732afdd5420c25c298c18de68006fbd6</t>
  </si>
  <si>
    <t>fddb24fad8de291576e80726636d7a7f</t>
  </si>
  <si>
    <t>4d59cd41f4606ae83af4985a74ae1354</t>
  </si>
  <si>
    <t>2daa08ed0212b709d1f76efd0d74c7cd</t>
  </si>
  <si>
    <t>ba4784ebeeb6afef6125ba505dcc4f76</t>
  </si>
  <si>
    <t>6aedb9d0c7138abf29b31866635b4c69</t>
  </si>
  <si>
    <t>1811959f3ced8abc0645c21285a5a4d5</t>
  </si>
  <si>
    <t>37b0e2f6ce00c698193537e597cf3402</t>
  </si>
  <si>
    <t>406e7d5f44dce0761a29b6a22889a98c</t>
  </si>
  <si>
    <t>a2c3c6ce5f0221dc64454e0580522784</t>
  </si>
  <si>
    <t>d85c21edbd2d9fc056908945b37bb577</t>
  </si>
  <si>
    <t>fd0d6e1fe406f607f6f66c3bda4de1d7</t>
  </si>
  <si>
    <t>a5b17618d38c5f58f124097a79a2a230</t>
  </si>
  <si>
    <t>3dfe0eb577ab516162663692576b50f7</t>
  </si>
  <si>
    <t>8a22f6bd4ea83c9fcdbf0235d55ea061</t>
  </si>
  <si>
    <t>f0c5bf0424d3e7459403f791bf76f03d</t>
  </si>
  <si>
    <t>1d21d12aea4b6b1a7debf1e5e5604734</t>
  </si>
  <si>
    <t>badd0610d349f865d84d27e36b2abde4</t>
  </si>
  <si>
    <t>d725835898fee2ec8063d4aa035bf2dc</t>
  </si>
  <si>
    <t>b68f6efd1214a39bd3f44cf6e6ed42d8</t>
  </si>
  <si>
    <t>0c78080d6694709647442e7efb1d2a5e</t>
  </si>
  <si>
    <t>f142ccab4f2274122d3b10c539737deb</t>
  </si>
  <si>
    <t>6212219326faa53d27b3f4c41e98b997</t>
  </si>
  <si>
    <t>8a60714cf263ac64657ccd4c930b4d29</t>
  </si>
  <si>
    <t>3e02fdc7581b3911fb32501e56bd3192</t>
  </si>
  <si>
    <t>6716e00d152cf020155cb95a727f5bea</t>
  </si>
  <si>
    <t>c25e56c3d703fbb581c19346a9e58773</t>
  </si>
  <si>
    <t>d44913f6177d1b8a369a477ab2823aa2</t>
  </si>
  <si>
    <t>2528fb34afc8310d8f94f0c29aa72e4e</t>
  </si>
  <si>
    <t>cd16e890b276ec7a7e2e93ba379339e1</t>
  </si>
  <si>
    <t>3ea8ef64da06a959e384edb7cb824c02</t>
  </si>
  <si>
    <t>692e7d25750bbb62e2dff64355fe3146</t>
  </si>
  <si>
    <t>f9ae26d365fbefe7d1d7510effa84d3d</t>
  </si>
  <si>
    <t>f86f46ee31cc78320b5970d106ed26cc</t>
  </si>
  <si>
    <t>0b1bd7cdeb2d703ebe602a2989a86f9a</t>
  </si>
  <si>
    <t>86be4ae55b020c490fa71d3a9d9af442</t>
  </si>
  <si>
    <t>b9e60cfd587e2b40cf959a04023247a8</t>
  </si>
  <si>
    <t>b0ab2270e1963a7e70de3b7b433bfc2a</t>
  </si>
  <si>
    <t>9bd75a47121bac1956e6b353776128b1</t>
  </si>
  <si>
    <t>0cae2524ce4d7c4658153705a054c722</t>
  </si>
  <si>
    <t>7cb72e0bbd081c1483fb0b200266b7d3</t>
  </si>
  <si>
    <t>7b2980930a29eada8d40bdc3932a7257</t>
  </si>
  <si>
    <t>3f1dd297747aab080b039b92ef7809a7</t>
  </si>
  <si>
    <t>3e0f5ef6c203acda1961682cdfe47606</t>
  </si>
  <si>
    <t>668e74f421624e48476682f5cbb48b3d</t>
  </si>
  <si>
    <t>2d03cd6c5d4ef95593a9f4ecff1b48cb</t>
  </si>
  <si>
    <t>a462f2866f3b997fbc2fdb5fb62a9ed5</t>
  </si>
  <si>
    <t>50da5576c9b517983b6f5fcf44863cfe</t>
  </si>
  <si>
    <t>386e8a08c195e02dc257e4b0f34780f7</t>
  </si>
  <si>
    <t>2346e1104a4b18a23e6dc6a87c2d1b8c</t>
  </si>
  <si>
    <t>7d0bb97fefe21572745b2bbaa3b4ce76</t>
  </si>
  <si>
    <t>9ce4398b070b04730a8cabbd1680a567</t>
  </si>
  <si>
    <t>6898cc2e6f6ad8fcdc27ed4bdfb554f1</t>
  </si>
  <si>
    <t>ac6e5268baf65f6d55e479e288bc67a6</t>
  </si>
  <si>
    <t>ab377121ab607d829a167d9796781f67</t>
  </si>
  <si>
    <t>b8fffd71202e7086dd751c257751b3dd</t>
  </si>
  <si>
    <t>9de85e24940c7fd91ec9ee1dd540b3cf</t>
  </si>
  <si>
    <t>27ae3ad0516a9b55f2236e24f690e01b</t>
  </si>
  <si>
    <t>650946d9a20196301619044e07d27c3a</t>
  </si>
  <si>
    <t>40e61df3e13139ca0731f9f2d68732b5</t>
  </si>
  <si>
    <t>81b87cfcdcdbbb35c82e6a588b6894e5</t>
  </si>
  <si>
    <t>e1a9b6caca1fad8c2b2ac22a649605b3</t>
  </si>
  <si>
    <t>dff50f88a838d34d966a0cf70f39a706</t>
  </si>
  <si>
    <t>d438c9e78430036ea02538cca576c53b</t>
  </si>
  <si>
    <t>5f254e3f920139c2f5114e83781e6b91</t>
  </si>
  <si>
    <t>b743373d6701f25279252a6f98a14977</t>
  </si>
  <si>
    <t>32e76b791f3833aebe9064d2c09dc1c5</t>
  </si>
  <si>
    <t>f353cd55addf6569b4bfa27e1d08367b</t>
  </si>
  <si>
    <t>52cfb42088bb202a56a77b48a3051baa</t>
  </si>
  <si>
    <t>7cbc4b1a42129d7c6f9b4f14371ac4c3</t>
  </si>
  <si>
    <t>cabfe1219e952ead9a914adde40efc42</t>
  </si>
  <si>
    <t>fd08c88095ca23b6188a30f0abc679e3</t>
  </si>
  <si>
    <t>f0ad79b0aabc7f8793cee5df723fcda9</t>
  </si>
  <si>
    <t>48177994024650e5aed5b373217c1488</t>
  </si>
  <si>
    <t>06b5d30491b14242caca6d7090f29771</t>
  </si>
  <si>
    <t>b74a164aa1b796aba8ed356ed4733db8</t>
  </si>
  <si>
    <t>4edeb1718cb488182c2f97e0a7f33f36</t>
  </si>
  <si>
    <t>0d8e03520c1b877edaf5ef24f7abb5cb</t>
  </si>
  <si>
    <t>f3edeb6abd99f61bd94454f9e7687b67</t>
  </si>
  <si>
    <t>9c64098aed08a0e6989201c41dd75136</t>
  </si>
  <si>
    <t>a45f5764071ee5b932d1f802e18bafcf</t>
  </si>
  <si>
    <t>b471c25ac60e798a0321d7a15415986b</t>
  </si>
  <si>
    <t>c535d14467a9ffe1f7dc043ae44a7338</t>
  </si>
  <si>
    <t>3645c66b5c03384bc97063c45b29acd7</t>
  </si>
  <si>
    <t>53622f13efcb7f159787ccafac6626cb</t>
  </si>
  <si>
    <t>60535257c5bf7cd3e7cb86e1c824809e</t>
  </si>
  <si>
    <t>975a0290ce9c9359576f69b6e00799cf</t>
  </si>
  <si>
    <t>3ba1f632cf89a08caf9837999bf827ef</t>
  </si>
  <si>
    <t>21f6b3be8acde5fe76fc6641b467f3da</t>
  </si>
  <si>
    <t>28785e42a86823ed810e8697382b4ceb</t>
  </si>
  <si>
    <t>bdf4423bf60eac03b6786ebd0e507cc1</t>
  </si>
  <si>
    <t>442693e8e705ad1f9c91f762f0d297bc</t>
  </si>
  <si>
    <t>40017beea749da112967b0049f098acb</t>
  </si>
  <si>
    <t>f2d47fbf55381cc42d5a3a8afc7f060a</t>
  </si>
  <si>
    <t>30a897c2be083ba0f419c5b2cc9ca368</t>
  </si>
  <si>
    <t>ab4354630db26a599455989a1091e50f</t>
  </si>
  <si>
    <t>f0c8fa435e06ab4c026e78d690a6948d</t>
  </si>
  <si>
    <t>41a75aec932b24ba50e98ba8b50b625d</t>
  </si>
  <si>
    <t>44e578be804a15b9c4be4b6e91eedf48</t>
  </si>
  <si>
    <t>42c384d95181d3ee567e8639ff74fff9</t>
  </si>
  <si>
    <t>e582dcf977363d169153a6bd4a7957cf</t>
  </si>
  <si>
    <t>886cadc098626f2e17d54f76b7bac8bd</t>
  </si>
  <si>
    <t>f3e2f155986b15b3fc25a97303ab4440</t>
  </si>
  <si>
    <t>35212d87fef805b15c43b49b69d7a67f</t>
  </si>
  <si>
    <t>e243ea7648d08ca3d860047e7ec10a51</t>
  </si>
  <si>
    <t>314232aa66620ef1a3b49d362d3e0866</t>
  </si>
  <si>
    <t>87500eb4c129524a989447f3fb4d5c8d</t>
  </si>
  <si>
    <t>7556c9431d94d44cdddc1d0139b6cb12</t>
  </si>
  <si>
    <t>30b949a0f71893bbe321509b0d32bcc6</t>
  </si>
  <si>
    <t>338b0cffa439f5e95d42cd30d7ace847</t>
  </si>
  <si>
    <t>8be0775a20e013586ff9da7cef067d7b</t>
  </si>
  <si>
    <t>6f50dd4b4117e4425da9ac374632e010</t>
  </si>
  <si>
    <t>66cbf9f31647802b60c0db44f2924ecb</t>
  </si>
  <si>
    <t>87334ea6311529ce3e36b18350d2d4b3</t>
  </si>
  <si>
    <t>product_id</t>
  </si>
  <si>
    <t>product_category_name</t>
  </si>
  <si>
    <t>product_weight_g</t>
  </si>
  <si>
    <t>Pets</t>
  </si>
  <si>
    <t>in stock</t>
  </si>
  <si>
    <t>Furniture</t>
  </si>
  <si>
    <t>out of stock</t>
  </si>
  <si>
    <t>Home Design</t>
  </si>
  <si>
    <t>low stock</t>
  </si>
  <si>
    <t>Bathroom</t>
  </si>
  <si>
    <t>Makeup</t>
  </si>
  <si>
    <t>Art</t>
  </si>
  <si>
    <t>Jewelry</t>
  </si>
  <si>
    <t>Decor</t>
  </si>
  <si>
    <t>Musical Instruments</t>
  </si>
  <si>
    <t>Gadgets</t>
  </si>
  <si>
    <t>Sports</t>
  </si>
  <si>
    <t>Toys</t>
  </si>
  <si>
    <t>Appliances</t>
  </si>
  <si>
    <t>Books</t>
  </si>
  <si>
    <t>Shoes</t>
  </si>
  <si>
    <t>Accessories</t>
  </si>
  <si>
    <t>fdeb34a9f03fea7c3937dd62d1d0287e</t>
  </si>
  <si>
    <t>Kitchen Products</t>
  </si>
  <si>
    <t>Clothing</t>
  </si>
  <si>
    <t>fc2edee55f4118969f4dc49f7a717605</t>
  </si>
  <si>
    <t>fff0a542c3c62682f23305214eaeaa24</t>
  </si>
  <si>
    <t>fe9184887637170f6da65623475d6a66</t>
  </si>
  <si>
    <t>fdac82e439dafa5f87a9547581532380</t>
  </si>
  <si>
    <t>fea2f92877b647dc07ea8e3f4aa2cf3f</t>
  </si>
  <si>
    <t>ff7ac89ca5b77d0fb5f8a65262d73956</t>
  </si>
  <si>
    <t>fe849745fcdc6e1d6864539a2b13197f</t>
  </si>
  <si>
    <t>fc37e09bb4dadd1eef5e92e954b1c72e</t>
  </si>
  <si>
    <t>ffc9d90bae2127e6a6ce6d6654267ebd</t>
  </si>
  <si>
    <t>fedccbd5e370e8ddb7aae6fb4cb70347</t>
  </si>
  <si>
    <t>fddede0d4854d07dbb9bcf3b090697f3</t>
  </si>
  <si>
    <t>ffa5d8273d8e03363bb4014de3f89dce</t>
  </si>
  <si>
    <t>fe705ffbaa3804c5562b8b1046157a6c</t>
  </si>
  <si>
    <t>fc5c33cddd49638580cfe9fec90aa943</t>
  </si>
  <si>
    <t>fda6a1e500285956c972ec2fe10f4923</t>
  </si>
  <si>
    <t>feddfbd2585f9007f7ed77b1d1ae8d80</t>
  </si>
  <si>
    <t>fc13bac52be6640d9a77f54894e2c0e6</t>
  </si>
  <si>
    <t>fbd2a9aa1f115244e2ce115ad8eacfca</t>
  </si>
  <si>
    <t>fdc0fe1b7ae4cdf11202504eb045b0b9</t>
  </si>
  <si>
    <t>ff96895c6b1d31f34b2d82f86670fa85</t>
  </si>
  <si>
    <t>fd3a4121e687a6b84e7af92606d5d718</t>
  </si>
  <si>
    <t>fe1d68f123061329a6d3505c2b905566</t>
  </si>
  <si>
    <t>fee4f51fea27d262dd116b53ddf31ce6</t>
  </si>
  <si>
    <t>fc9f8ce7c9be6295161b8c8fccb26b6b</t>
  </si>
  <si>
    <t>ffb2e8c1ddc7c3e590d2bc4c91de53e1</t>
  </si>
  <si>
    <t>fd1e94b07608d8b4a74b0c81dd4fe10e</t>
  </si>
  <si>
    <t>fd5c5a67cd369732c2ac20dbd574d1d4</t>
  </si>
  <si>
    <t>ffe8083298f95571b4a66bfbc1c05524</t>
  </si>
  <si>
    <t>fc470dc1924bf42ce34d83187505dbe4</t>
  </si>
  <si>
    <t>fe7d52482b17e6b3466f4b8f3ce51a9e</t>
  </si>
  <si>
    <t>fca5350a69eb4d8ae4f5884413ebd0e5</t>
  </si>
  <si>
    <t>ffd60d515c690a976c497e75cd2336f4</t>
  </si>
  <si>
    <t>ff92ca9bb0b3f4ec00a9b76c9f68cb3a</t>
  </si>
  <si>
    <t>ffade53cc6541c89321fff351e04751a</t>
  </si>
  <si>
    <t>fef0dd8c53552d0f784b7cc5375a3ffe</t>
  </si>
  <si>
    <t>fc41206e8fcdfebc2418ab3a038053af</t>
  </si>
  <si>
    <t>fe09eb5f7bfcb79d05df7c4e83ec204e</t>
  </si>
  <si>
    <t>ff5d7f21d255435967dfbe72b5dcdb57</t>
  </si>
  <si>
    <t>fe75529a267b76ac6e96f0c322a899a4</t>
  </si>
  <si>
    <t>fda2e10316a83bcf6ffa52fc891642f2</t>
  </si>
  <si>
    <t>fc7c2a5b006ec4b9166c89db4c46bf78</t>
  </si>
  <si>
    <t>fc6f75aed00a45312365ba4a37adb3f6</t>
  </si>
  <si>
    <t>ffd34459c21034d1da6df9800de0d7a3</t>
  </si>
  <si>
    <t>fdbfd4cec6db6e89f22d9aa2c4839eed</t>
  </si>
  <si>
    <t>ffa255211c5d16ec8ebadcb5729c96ce</t>
  </si>
  <si>
    <t>fe117e311878a71023889b7bb6a8f2c2</t>
  </si>
  <si>
    <t>ff7fccf8513f360157f0660fe51d1d88</t>
  </si>
  <si>
    <t>ff62353dc0792586fbf5eefd8dc7d4f2</t>
  </si>
  <si>
    <t>fcd119ff3868ddbb0013932039418ede</t>
  </si>
  <si>
    <t>fc04e723b53a7b372e081da67cf6aca2</t>
  </si>
  <si>
    <t>ffb64e34a37740dafb6c88f1abd1fa61</t>
  </si>
  <si>
    <t>fbbccb1d65066d96ce4cc9edef2f5a0a</t>
  </si>
  <si>
    <t>fea7f0c147905a41ca324c0e3234a4c7</t>
  </si>
  <si>
    <t>ff0253002f8f3b78103899fc6f6ba120</t>
  </si>
  <si>
    <t>ff0c8d7cbe636d47cf905e12dfee9927</t>
  </si>
  <si>
    <t>ffe013e1b4603e3b0b02fbb159d5b400</t>
  </si>
  <si>
    <t>fdfe4f462b8972c3455163e3fa7653c6</t>
  </si>
  <si>
    <t>fe06d596708c590bf178cdb82aa7d48d</t>
  </si>
  <si>
    <t>fe547f9a78a612634a416e6be45fe693</t>
  </si>
  <si>
    <t>fc9ccf6863eb3c05fbaa46d4382540e7</t>
  </si>
  <si>
    <t>fca62108387e25005784da2f551466a1</t>
  </si>
  <si>
    <t>fde7de6bf5508a0001da45dbe6c80b22</t>
  </si>
  <si>
    <t>fed5c40c27e1c88560a9e92d82ee0825</t>
  </si>
  <si>
    <t>fc9f1b7e877d87c6e78cc32686a73a27</t>
  </si>
  <si>
    <t>fd1eb7fd67e76cf3283618735a57cbcd</t>
  </si>
  <si>
    <t>fc8e852906ed3985a6e1ea67eb1dfdf9</t>
  </si>
  <si>
    <t>fbecfbe44e34c5291e5499870cd5db2e</t>
  </si>
  <si>
    <t>fcbdd87d29fc2d2fe700a7459d43445a</t>
  </si>
  <si>
    <t>ff6154cee42bf2718cca4865f0620e04</t>
  </si>
  <si>
    <t>fd29afd700b83ec4c34fe4a5b68fc23d</t>
  </si>
  <si>
    <t>fe6614ba400caca2d8d310902d5ecdd5</t>
  </si>
  <si>
    <t>ff34f05b00e8638201e04d2d0651c663</t>
  </si>
  <si>
    <t>fce976d7954f915c971fb93ac8724681</t>
  </si>
  <si>
    <t>fd2168a1a9661512d53cb23d6d23ee02</t>
  </si>
  <si>
    <t>ff14b42e6c031d90825f40f2b1089185</t>
  </si>
  <si>
    <t>fed8c9425c38a8433368e5fa59592a89</t>
  </si>
  <si>
    <t>fcc27d197f2e7be2b9a8ecedfd1a1730</t>
  </si>
  <si>
    <t>ff5f8606556b625613f069a5a9a48966</t>
  </si>
  <si>
    <t>fedbf77eb491dfc9ac276b9ea9ee10c6</t>
  </si>
  <si>
    <t>fd45ce2fbdcaa362dfb5d1a21e87a711</t>
  </si>
  <si>
    <t>fcbb0fb955e82fdf9afbb3641b5a6ac0</t>
  </si>
  <si>
    <t>ff8ee90ee3170de57403d2d5af1e2c2e</t>
  </si>
  <si>
    <t>fcde1899043318107d8f0ae043f69bc3</t>
  </si>
  <si>
    <t>fe85b65a6d0ed7524aaa2e0fac0e23cb</t>
  </si>
  <si>
    <t>fdbd77fe1773263558126c16e0b4b67c</t>
  </si>
  <si>
    <t>fcb7e7f24f5e50c7786b39f30d5ae704</t>
  </si>
  <si>
    <t>fdc86b2fc0a185e4044ef057bb75a977</t>
  </si>
  <si>
    <t>ffaf0af7eebb57c7f262b51ebb05dfd6</t>
  </si>
  <si>
    <t>fd33cf682028dd12dea92f2ec002c6e7</t>
  </si>
  <si>
    <t>fd0cabf47b122be0cbaaac86fc34b4a8</t>
  </si>
  <si>
    <t>fef20920e4ff569015ea64270cd3c741</t>
  </si>
  <si>
    <t>fc4e529d4121c3f5ced63c2ad05fb2d2</t>
  </si>
  <si>
    <t>fc877e6bbeb95de8809398eca3f2a3fe</t>
  </si>
  <si>
    <t>fd68051e3deccde23af3d77152129c5a</t>
  </si>
  <si>
    <t>fe555e0880543633edc71df3737e49eb</t>
  </si>
  <si>
    <t>ff817f0901191fbe02933928daa95e6e</t>
  </si>
  <si>
    <t>fe31b2791161c24e921f90788d443e1c</t>
  </si>
  <si>
    <t>ff7a70b3356d433014b7d6957ed196cb</t>
  </si>
  <si>
    <t>fbb72ae209733219a1a5019715b15472</t>
  </si>
  <si>
    <t>ff3377c7e76bb050877c8a7c28d7525f</t>
  </si>
  <si>
    <t>ff8f6ec909e03ac8d9f6d82a10031c0c</t>
  </si>
  <si>
    <t>ffc0b406806006602c5853b00ab5f7fd</t>
  </si>
  <si>
    <t>fde71f25e699ca0a2a83a6c3a249b816</t>
  </si>
  <si>
    <t>fd925ce72399e23cbc5d75e224fc2b57</t>
  </si>
  <si>
    <t>fd8a63e7365ea8b19f4ba50e07a89a06</t>
  </si>
  <si>
    <t>fbe6d5795a52b760e25a4e9677a2e217</t>
  </si>
  <si>
    <t>fe7185e8ca6be33b48072c4ba1b6056d</t>
  </si>
  <si>
    <t>fd7d2e006bf144655148da8077bd8d4f</t>
  </si>
  <si>
    <t>fc2d2cbc50b7d69ce961df503cb25e6b</t>
  </si>
  <si>
    <t>fc9af7b3544da8645e6c3148a22026e2</t>
  </si>
  <si>
    <t>fe7e33eaa09b5a4a3d3aa477280db875</t>
  </si>
  <si>
    <t>ff55834c0b3272853dfe62340f2bb91b</t>
  </si>
  <si>
    <t>fdab4c1b0c356b42df5846952f5b47af</t>
  </si>
  <si>
    <t>fe7ad3e3828f32193dfbe6359f733a8f</t>
  </si>
  <si>
    <t>fec85e6c0eab9b4bcddf9ccd917c80bc</t>
  </si>
  <si>
    <t>ff8ff756fe1137ed22300ccd2190703a</t>
  </si>
  <si>
    <t>fd9222f5293048868b832e5179fa3ec5</t>
  </si>
  <si>
    <t>ff29d8cb1cd0cd5ea37b80dac9939e1c</t>
  </si>
  <si>
    <t>ffaaddefb271481c66d4bd79844ecdae</t>
  </si>
  <si>
    <t>fec95e3df8533d6872300b23b9a5a943</t>
  </si>
  <si>
    <t>fd220f6fd5a3f13ef9db07428f9c935d</t>
  </si>
  <si>
    <t>fe1ee1f8bfbb79fe10856189a0c35229</t>
  </si>
  <si>
    <t>ffbe169d395060d7fb975c990581a329</t>
  </si>
  <si>
    <t>fff81cc3158d2725c0655ab9ba0f712c</t>
  </si>
  <si>
    <t>ff28477a5bcb2fc34bb86a6c2eea1566</t>
  </si>
  <si>
    <t>fdfb90feb49d2b41b8283a8ec6e95590</t>
  </si>
  <si>
    <t>fcda3a9193321b42d5b6177aa4f9e3ed</t>
  </si>
  <si>
    <t>ff25a6dd5b0db59bf1f8977c272270d0</t>
  </si>
  <si>
    <t>fd76a5a3907232c96615967475f8689f</t>
  </si>
  <si>
    <t>ffbfa9e143fda4420454d0f4e88a3cd5</t>
  </si>
  <si>
    <t>fc6fe2e1150a893d2fa9445851ccc350</t>
  </si>
  <si>
    <t>fed2dca7ba471a3942a070e00ae17381</t>
  </si>
  <si>
    <t>fc0c0ec18acc7de4c5d1eb3d4c274e72</t>
  </si>
  <si>
    <t>fd18f2f8c3c6818f28fee7202d811830</t>
  </si>
  <si>
    <t>fcf19b6b1ff4a17bcd6ca9675b58aa6f</t>
  </si>
  <si>
    <t>fcf41b0fb1a95c8f66330d698d55a532</t>
  </si>
  <si>
    <t>fde90f06296b26995fd0de6f16610d70</t>
  </si>
  <si>
    <t>fcd3383d6f4f1c10260d479342c4fd54</t>
  </si>
  <si>
    <t>fde0eff565370716f3400d2bdf4e148a</t>
  </si>
  <si>
    <t>fc7b2bd9172746b4151710bc2132f6a7</t>
  </si>
  <si>
    <t>fe34503c6bccf918db601aaafd4a975a</t>
  </si>
  <si>
    <t>fc8379cce9f27ea602b3c16f7eb121b3</t>
  </si>
  <si>
    <t>fe7976532777922f0d60261e75f7ad36</t>
  </si>
  <si>
    <t>fcb6c42b17e6fe27366fe1fcc98b7032</t>
  </si>
  <si>
    <t>fc5a20562c99bbc5229b175d0a88ea7a</t>
  </si>
  <si>
    <t>fc158c6d4f95cc9d4c33c5b11b081779</t>
  </si>
  <si>
    <t>fc1449f3ffc59fd2eb9640505aea0581</t>
  </si>
  <si>
    <t>fc623b74602f30f00e2e3ce320b8dafa</t>
  </si>
  <si>
    <t>fdc1340be043a0e6807741d687fc1cd4</t>
  </si>
  <si>
    <t>fec565c4e3ad965c73fb1a21bb809257</t>
  </si>
  <si>
    <t>fef6029430dcac1403570d19150408ea</t>
  </si>
  <si>
    <t>fcdebbb6946ae0ff528fe189ad53de46</t>
  </si>
  <si>
    <t>fe5827d110a9ba59d4ab407e86ccd6eb</t>
  </si>
  <si>
    <t>fe05ad488982d6de6373f13486d92d99</t>
  </si>
  <si>
    <t>ffd246249e3225c13f40b5b91dcaa65a</t>
  </si>
  <si>
    <t>ffd9ac56db9194a413298faaa03cd176</t>
  </si>
  <si>
    <t>fe6550863a0e6a0167e2d2859f8f3b9e</t>
  </si>
  <si>
    <t>fcd525d5a642e0fe40613667da935322</t>
  </si>
  <si>
    <t>fdad06d08341796c0a7975fcaaba7a2e</t>
  </si>
  <si>
    <t>fcad6e5643f855de4b616a24e6dd25e4</t>
  </si>
  <si>
    <t>fcffe8b68efdfe24c139e44753dc505e</t>
  </si>
  <si>
    <t>fdb0400657b935e026dc0521ba81c3d2</t>
  </si>
  <si>
    <t>feedec0f9090d3736d54758da8a1d05b</t>
  </si>
  <si>
    <t>fe40f7377a50aba380fb2fca57cf730c</t>
  </si>
  <si>
    <t>fcb300f1ac9a1231f70f3d2be2db9af2</t>
  </si>
  <si>
    <t>fff1059cd247279f3726b7696c66e44e</t>
  </si>
  <si>
    <t>fc831501bb322d6de2ffc32037fe0f34</t>
  </si>
  <si>
    <t>fd4269ef0b64a4ef82eb098107665158</t>
  </si>
  <si>
    <t>fdba6f37e0258dbca54eb0ed8b293ae0</t>
  </si>
  <si>
    <t>fd471a043ee8b8dd27f4086495e0724c</t>
  </si>
  <si>
    <t>fd5165e9ee553f6e1bc24e5103ceb50b</t>
  </si>
  <si>
    <t>ffdde3d63e889c9a9f9ec30d82a4c815</t>
  </si>
  <si>
    <t>fc83db05de6120d00e02ea0fe6f916af</t>
  </si>
  <si>
    <t>fdad129d8e902058f98862f23dcf6978</t>
  </si>
  <si>
    <t>fc5888c7df7361d2582b2fd195a827eb</t>
  </si>
  <si>
    <t>fdde5bfe43004cc06f12152870b951f4</t>
  </si>
  <si>
    <t>ffce5ed9e0bcc2e46796b988cdac733b</t>
  </si>
  <si>
    <t>fdc52cfa6830ea1f04bc31c0939b2357</t>
  </si>
  <si>
    <t>ff4f5b008c32f80c3f952b2b56a28e04</t>
  </si>
  <si>
    <t>fd3449bd706d46a7196d18bbd38b32f4</t>
  </si>
  <si>
    <t>fd7d446e2582c5bbc8be63f9179e98ac</t>
  </si>
  <si>
    <t>fcf8767deaa2d325a3150d5bcb8acbea</t>
  </si>
  <si>
    <t>fe2f068d3b10f48ac104cd8c8dbcdfe8</t>
  </si>
  <si>
    <t>fcf4c9a897ae906e5a467ebf4589dffd</t>
  </si>
  <si>
    <t>fdc7b4c1ee3b0ba0c649a3147d039983</t>
  </si>
  <si>
    <t>fe01b643060a6446e59f58e3021e66b3</t>
  </si>
  <si>
    <t>fe02ad514379012c6a31b62741a3a9d4</t>
  </si>
  <si>
    <t>fd09697dea5aa0de13308b83c6e03f69</t>
  </si>
  <si>
    <t>ff01ba3d3676dd02937fd007e3f4e992</t>
  </si>
  <si>
    <t>fde84a599b4b96ce7eef9109caece04b</t>
  </si>
  <si>
    <t>ff7cbf1b6efcbdb616eaf4e90ca7a467</t>
  </si>
  <si>
    <t>ff351cfcb7d6612f887fb0a230dfaf34</t>
  </si>
  <si>
    <t>ff9dfd2acec3dff6be51b4d28bed8768</t>
  </si>
  <si>
    <t>fe1ba35c47a4b599f34ce8ad2aa2c42b</t>
  </si>
  <si>
    <t>ffa1ce7f2a287ca5e369673bd77d43de</t>
  </si>
  <si>
    <t>ff81cd23251a357a120054397a01849f</t>
  </si>
  <si>
    <t>feb94d995efca232513a7baffff772b8</t>
  </si>
  <si>
    <t>fc43d4931ce7b45c01dcf5289927dc01</t>
  </si>
  <si>
    <t>fd1976772549ed5b4aed965293122ac8</t>
  </si>
  <si>
    <t>feae5109d8485def8ad124f0653a59a7</t>
  </si>
  <si>
    <t>ff40459ce8252a72f01615a9aca8b877</t>
  </si>
  <si>
    <t>fcb72602e3e6f59e5fdb5c3a4a3de410</t>
  </si>
  <si>
    <t>ff7c7524d5f9a8386ab27088ec03c1fb</t>
  </si>
  <si>
    <t>fda95fe26bc353f8a0cc05c8d109d453</t>
  </si>
  <si>
    <t>ff7824d83aca56224fa3e3b524748ec5</t>
  </si>
  <si>
    <t>fe0caf78250528cec991a2462326f574</t>
  </si>
  <si>
    <t>ff6caf9340512b8bf6d2a2a6df032cfa</t>
  </si>
  <si>
    <t>fef11bcb9bda869da356243b240c07b7</t>
  </si>
  <si>
    <t>fbcd62530875b193a5e21728242d77a4</t>
  </si>
  <si>
    <t>fbe581b34ee461c334f769e1422eb1de</t>
  </si>
  <si>
    <t>fe0be6df56c891975ff729be49fd2e17</t>
  </si>
  <si>
    <t>fe3d99587f58ad918a2241f5c7dfa274</t>
  </si>
  <si>
    <t>fc276546b539ea9ad62827c2a5e2ae42</t>
  </si>
  <si>
    <t>fd1d81ca3e323dfc0b3f48e0225e4bbf</t>
  </si>
  <si>
    <t>fc5db2fc460f284583971cf23f3fc75e</t>
  </si>
  <si>
    <t>ff8b5a5f01bf21afd7d49b4688ca6d1f</t>
  </si>
  <si>
    <t>ffd259a48b9b073c942884d0f3659566</t>
  </si>
  <si>
    <t>ff7aa48b8bc68495866b40c4010d58c9</t>
  </si>
  <si>
    <t>fc956e40e1a0ca9889d2e182aa6fddd3</t>
  </si>
  <si>
    <t>fd40f3ef9c7fb9c550619a88af47a5de</t>
  </si>
  <si>
    <t>fd979b0722a18a4fb9dfe333eefeead2</t>
  </si>
  <si>
    <t>fd6d9e3d204e6e693f4edd48ac33487e</t>
  </si>
  <si>
    <t>fcdb929c70287379ce31deed3f733d72</t>
  </si>
  <si>
    <t>fc3d0f0efacfaae58292fed1ab69fd47</t>
  </si>
  <si>
    <t>ff50a7795bf14586aeb06610fae49095</t>
  </si>
  <si>
    <t>ff907ae86deaa05b65cfb3b14166e7c7</t>
  </si>
  <si>
    <t>fdc7f0715c1b1ee11b31922f0b23c0b4</t>
  </si>
  <si>
    <t>fc93dd7f733b2e9ed94453e40e4fa677</t>
  </si>
  <si>
    <t>fce15962a64fe4b658917a18983fb266</t>
  </si>
  <si>
    <t>ff62ab4c255754dd5cfbd1822cd97b40</t>
  </si>
  <si>
    <t>fef80a5fb121b63bedd4096ff28f6aaa</t>
  </si>
  <si>
    <t>fe84c88069760acf0d69497293c74f25</t>
  </si>
  <si>
    <t>fd7fd78fd3cbc1b0a6370a7909c0a629</t>
  </si>
  <si>
    <t>ffb97eb64c6fe1baada2410288c04457</t>
  </si>
  <si>
    <t>ff6a816ae8a01312fe42dc48c7c8ead1</t>
  </si>
  <si>
    <t>fe6f03cedd96bcbc5c8726c5963fd35c</t>
  </si>
  <si>
    <t>fe4098f3eb43b02ba19c15d81bde2b2d</t>
  </si>
  <si>
    <t>ff724c4888bdcfb01e7028066db3bb98</t>
  </si>
  <si>
    <t>fcc54227ff8274a40686b505d5874e8c</t>
  </si>
  <si>
    <t>fe70b3d3e1523d468ece722d2de06de9</t>
  </si>
  <si>
    <t>fd76f22bf3648e0dd4295e593def7664</t>
  </si>
  <si>
    <t>fe6a9515d655fa7936b8a7c841039f34</t>
  </si>
  <si>
    <t>fd424396761d9e1609c5516b7d8ce17b</t>
  </si>
  <si>
    <t>fe4dece0c663ba4f1f9f2d04d3b93a97</t>
  </si>
  <si>
    <t>fc2351bcf24c714e5d21b44ad41198b7</t>
  </si>
  <si>
    <t>fcb0e3bd6245e82cb0203dca6c126e43</t>
  </si>
  <si>
    <t>fef0296e6442db59700c92c692c90e90</t>
  </si>
  <si>
    <t>fe077ec80df6b4ee60bb4498d5ab1962</t>
  </si>
  <si>
    <t>ffa4027b0effa4df0d5f5a9ce2788b6d</t>
  </si>
  <si>
    <t>ff26b56ca9aba312af54ea3f368af943</t>
  </si>
  <si>
    <t>fcf28afb1353f2f12ea041dd74954226</t>
  </si>
  <si>
    <t>fc1d8637c0268af3db482c14b7ef8e75</t>
  </si>
  <si>
    <t>fd60771c56d987cda1dc0169f4452e65</t>
  </si>
  <si>
    <t>fc5428e8e3dbc80bf96f681ed2e95026</t>
  </si>
  <si>
    <t>ff9fa77f938462abd16b53c0d934099f</t>
  </si>
  <si>
    <t>fca2e81c23d935ea664ac286eb86ccf5</t>
  </si>
  <si>
    <t>fd78812672eb8dd819fad93951bdbe64</t>
  </si>
  <si>
    <t>fc35f167625d74f06ad5e5e643172cb9</t>
  </si>
  <si>
    <t>fd28b464cf1660a67606f7b48c8c38c6</t>
  </si>
  <si>
    <t>ff3fb423134042fbbca486b9790b4521</t>
  </si>
  <si>
    <t>ff26009ac6b838dc6cffa2d589cdbefb</t>
  </si>
  <si>
    <t>fe28979be307dfef18cb028e5bd4e8e6</t>
  </si>
  <si>
    <t>fc84057c7ba16fe04a3c66cf104e02a6</t>
  </si>
  <si>
    <t>ffeb228c521d5464d1f71444da96c446</t>
  </si>
  <si>
    <t>fd1b303c073ff6cdf78c7ad4d25b5409</t>
  </si>
  <si>
    <t>ff1b8d53a1563c1f27a3d99e740ceaa9</t>
  </si>
  <si>
    <t>fd5dd5fe13fcd7d1d4d6322e35c559f0</t>
  </si>
  <si>
    <t>fd06ee724785658f80f21107c42352a8</t>
  </si>
  <si>
    <t>fd85f34d70edf41fbea6a3269d183e00</t>
  </si>
  <si>
    <t>fe9dfbe7f974621789683b7b78be2a16</t>
  </si>
  <si>
    <t>ffa0824a2b01e5ce24d6883413b72f14</t>
  </si>
  <si>
    <t>fc94d52bb346616a130e657a8fac829b</t>
  </si>
  <si>
    <t>fee0732d760a52d0047533f53a110037</t>
  </si>
  <si>
    <t>ff80f0538290775336ee74b4997a855c</t>
  </si>
  <si>
    <t>fd97587c26811f6072bacce1484fbf65</t>
  </si>
  <si>
    <t>fe2f0ff75805728378c6a8fdc5be7724</t>
  </si>
  <si>
    <t>fca0ce04818f39ab1d78491218d8aa5a</t>
  </si>
  <si>
    <t>fcd0a70961c103799897803f4e49c628</t>
  </si>
  <si>
    <t>fffe9eeff12fcbd74a2f2b007dde0c58</t>
  </si>
  <si>
    <t>fd1abebad3478dd37080b399656dbb7d</t>
  </si>
  <si>
    <t>fc444943f2e00f21072361c8dcc0e0d2</t>
  </si>
  <si>
    <t>ff4f41437ea37fc126d110853404b625</t>
  </si>
  <si>
    <t>fdf9ec5852bb18d630e683e3c796972d</t>
  </si>
  <si>
    <t>ff149b3dcc3813d4644fa2610307d071</t>
  </si>
  <si>
    <t>fe220782f267bca8c056308cba6c8807</t>
  </si>
  <si>
    <t>ffbc83054b3741a8d67fc59d9cf9d42d</t>
  </si>
  <si>
    <t>fe854c3521ccdb837e2daf3b653fb929</t>
  </si>
  <si>
    <t>fbd4031ddbc3d02b95834b62769d3ad0</t>
  </si>
  <si>
    <t>fcddf470369a3a13fc7b6146ac3a816e</t>
  </si>
  <si>
    <t>ffc9caf33e2d1e9f44e3e06da19085f7</t>
  </si>
  <si>
    <t>fe4d09201362b0d4332259c78af0f761</t>
  </si>
  <si>
    <t>fec8c282124bc6f504cbc6e9ec38450a</t>
  </si>
  <si>
    <t>fcc22617447eefe483e5e60d6bdf7b22</t>
  </si>
  <si>
    <t>fce345e86ad30c0a8de7f92f71ecb4cc</t>
  </si>
  <si>
    <t>ff185e3474ddf11f1c87316de80f24b7</t>
  </si>
  <si>
    <t>fc5feda8d6c915bdbd6ca84bac05e2eb</t>
  </si>
  <si>
    <t>ff2b293ae4b3c204113bdec91e27a584</t>
  </si>
  <si>
    <t>fbb4594a7d9aff5d02ae898ee494b935</t>
  </si>
  <si>
    <t>fdcf45aa23bb8312ecc0027d6e1ef1c4</t>
  </si>
  <si>
    <t>fbcd9b07bda0301e7e776fc1ab26fdfe</t>
  </si>
  <si>
    <t>fc64f94fa41c3384cce3defbe89db72f</t>
  </si>
  <si>
    <t>fc44aa56f6950438772a08ec23552fd9</t>
  </si>
  <si>
    <t>ffa8916ae85546ee99d1965b28e447ae</t>
  </si>
  <si>
    <t>fc7138a8f96aee8302e42916bbbbb818</t>
  </si>
  <si>
    <t>fe7df6d2f5226a4be89e7f2884c88e8c</t>
  </si>
  <si>
    <t>fe0a8502d28faaddaa89ebedadc543ae</t>
  </si>
  <si>
    <t>fffdb2d0ec8d6a61f0a0a0db3f25b441</t>
  </si>
  <si>
    <t>fc935e2845dacecf29f0555465bed91b</t>
  </si>
  <si>
    <t>feb4ade62e32b8d74c6f69f635057964</t>
  </si>
  <si>
    <t>ff3fd6df22de9102d81c4a963a694629</t>
  </si>
  <si>
    <t>fc86606232e0da421bf450a13068a4b4</t>
  </si>
  <si>
    <t>ff1f1de0f05e0ec5b2d721e2fb425b0c</t>
  </si>
  <si>
    <t>ff09b38ea3889c433325e313807936ea</t>
  </si>
  <si>
    <t>ff8ece719f2d16180dbf891250635093</t>
  </si>
  <si>
    <t>fe5915b903037937488e868f2dde0ff3</t>
  </si>
  <si>
    <t>fec76cdd2170ca10b02e2f0d81ff4123</t>
  </si>
  <si>
    <t>ff46e29063ede0062c2cfb22f05b54ef</t>
  </si>
  <si>
    <t>fef63ef09494166bda2812ff585be979</t>
  </si>
  <si>
    <t>ffa7e0cbe11656d11a117b534bb1db27</t>
  </si>
  <si>
    <t>ff9a23dcd6b233811bd2a7be174a8e4c</t>
  </si>
  <si>
    <t>ff4c1a248a5110d784de5c67a9106d67</t>
  </si>
  <si>
    <t>ffef256879dbadcab7e77950f4f4a195</t>
  </si>
  <si>
    <t>febdb23f0a5a9f93c101e489d2bfd352</t>
  </si>
  <si>
    <t>ffedbd68fa6f44e788ff6c2db8094715</t>
  </si>
  <si>
    <t>fcd98736b0f93602db185e73afddefc1</t>
  </si>
  <si>
    <t>fc4179aaee80873ac630e593d669256d</t>
  </si>
  <si>
    <t>fc2053a22dde0b067898ea436a86ec6e</t>
  </si>
  <si>
    <t>fcf311603fa276d415c006188e7bd070</t>
  </si>
  <si>
    <t>ffd2365fb8224dc66883df9351d65deb</t>
  </si>
  <si>
    <t>fedaaeb6d54cd9772c003ec97ce92ff7</t>
  </si>
  <si>
    <t>fd55ab8af788f6bba621cd37a8701889</t>
  </si>
  <si>
    <t>ff5bdcc63751127e726cb69cff0cb5de</t>
  </si>
  <si>
    <t>fbb63264ad9777810766ae4bed802224</t>
  </si>
  <si>
    <t>fe5554d1ac1a1d70c97854dca21facb0</t>
  </si>
  <si>
    <t>ff5ecb2f7628793844e861076ab8e467</t>
  </si>
  <si>
    <t>ff285e6c96040323d3763dd184924018</t>
  </si>
  <si>
    <t>fd3ceef50842d4449ec638256dcf2147</t>
  </si>
  <si>
    <t>ffae6024df16802ba75f761d9aa24367</t>
  </si>
  <si>
    <t>fd1061ebebbb9892c59897096066dec5</t>
  </si>
  <si>
    <t>ff922797a6771cab4e0c51d482285ec3</t>
  </si>
  <si>
    <t>fc49395ccfb1f65ab0d1352684772112</t>
  </si>
  <si>
    <t>fd15dec337d57a332d25ec667eb5e859</t>
  </si>
  <si>
    <t>fe1cef1f560c521e9ed426383ed58ac2</t>
  </si>
  <si>
    <t>fe038e16fec390e96e4d557ef433e280</t>
  </si>
  <si>
    <t>ff7263dfb3cfff5421ada48c3899c313</t>
  </si>
  <si>
    <t>fbce4c4cb307679d89a3bf3d3bb353b9</t>
  </si>
  <si>
    <t>fe1341006261b53f5f8415fb27772e66</t>
  </si>
  <si>
    <t>ffccf0ce5eff1a158891296990107d08</t>
  </si>
  <si>
    <t>ffbb3c00e9687ad738ace3977e821da5</t>
  </si>
  <si>
    <t>ff0303657c756073d669ed516070eb3e</t>
  </si>
  <si>
    <t>fe59a1e006df3ac42bf0ceb876d70969</t>
  </si>
  <si>
    <t>fda36cbf21cf89adaae228f08c1e4121</t>
  </si>
  <si>
    <t>ff2c1ec09b1bb340e84f0d6b21cc7dbb</t>
  </si>
  <si>
    <t>fc6d90a253003d53136e1b444beb55dc</t>
  </si>
  <si>
    <t>ff8e9a180c931adab01ed6b3c44edc25</t>
  </si>
  <si>
    <t>ff10c736ab3996711b7bf8eebaa6f474</t>
  </si>
  <si>
    <t>fbf7215badcb7ebd5b322b71a0733fb8</t>
  </si>
  <si>
    <t>fd9bc1610a48cabefb0ef59453f7ebeb</t>
  </si>
  <si>
    <t>fbc4b7ed41d3f3152bbe55826d9fec73</t>
  </si>
  <si>
    <t>fbc27ebd87bc38f09e41f1d062d116a7</t>
  </si>
  <si>
    <t>fce1a7007f115fe2b900a7592ee87c47</t>
  </si>
  <si>
    <t>fe281ff6eb3a52425dca9c76f4b505c0</t>
  </si>
  <si>
    <t>fe2eb4afacc06314372f75be9c2859ff</t>
  </si>
  <si>
    <t>fc7d2de677b4aec44e4c6c900d3f8b79</t>
  </si>
  <si>
    <t>ffad988078a64af484dfbc5f494d12ac</t>
  </si>
  <si>
    <t>fc40fe8ca610260f036ecf18dd8d3b24</t>
  </si>
  <si>
    <t>fc7f47f5160e876b754ce2b83a02c01c</t>
  </si>
  <si>
    <t>fbf19c12a50f1467bcae50364475ca26</t>
  </si>
  <si>
    <t>ff92322b0148cca0038e11e0d34f6f62</t>
  </si>
  <si>
    <t>fd0065af7f09af4b82a0ca8f3eed1852</t>
  </si>
  <si>
    <t>fc17dfdde3d4bd5a186b417704775d06</t>
  </si>
  <si>
    <t>fc5062f483f32b6e7d6e4a38c402d56c</t>
  </si>
  <si>
    <t>fcf64c72035fc6f17660bae96c933ffb</t>
  </si>
  <si>
    <t>fc8595227785863846b7daa2ae3f2c9b</t>
  </si>
  <si>
    <t>fdd84aefb08c8f8225e0b8c97429d53b</t>
  </si>
  <si>
    <t>ff9240e1887b9c59757142080b2c8d79</t>
  </si>
  <si>
    <t>fdf648fe44c2e24e9857c8d4ad5a7028</t>
  </si>
  <si>
    <t>fdd7bd74464daed1af6c0b21d9c654d4</t>
  </si>
  <si>
    <t>ffbfe460c6f140cdbe4f494be6dd43be</t>
  </si>
  <si>
    <t>fda130b26c5b4ddabb0cec19a06abff7</t>
  </si>
  <si>
    <t>fe4cd3c795135b4f84e2da5a82ac84a8</t>
  </si>
  <si>
    <t>fde4e97b75bd817d8c4aef8de39ed4d9</t>
  </si>
  <si>
    <t>ffd7628b0b0b98ebc549e8e4c54a59af</t>
  </si>
  <si>
    <t>feba83b90adfde26a6a944dee721e573</t>
  </si>
  <si>
    <t>fecf6223a3494f35362f670e571d2a04</t>
  </si>
  <si>
    <t>ff60ce007cb42cd9786f49d262a97672</t>
  </si>
  <si>
    <t>fc931a514a3e080c336911cccd59145b</t>
  </si>
  <si>
    <t>fc831da5307b1a3e23ed0259a2b6b2a1</t>
  </si>
  <si>
    <t>fbed7bca664c2d2d9a1412223f7c8aeb</t>
  </si>
  <si>
    <t>fcf50ee5ad1f1a48671052487d2b0bff</t>
  </si>
  <si>
    <t>fe673b1b9f582dfe9077e7ecfb03446a</t>
  </si>
  <si>
    <t>fda6e6a7a94613adeb9bc945a6dbcc10</t>
  </si>
  <si>
    <t>fc8895b553fa05e3c996f020da54ef8a</t>
  </si>
  <si>
    <t>fe92a2b984222723a72b0a3790742623</t>
  </si>
  <si>
    <t>ff37b24bee4345bc69d11fae0e6cd3da</t>
  </si>
  <si>
    <t>fd6c1e7562ca075a0c3e11cdc1158d82</t>
  </si>
  <si>
    <t>ffd63ee42a5c8cc5a15a1c8e2aa50011</t>
  </si>
  <si>
    <t>ffd4bf4306745865e5692f69bd237893</t>
  </si>
  <si>
    <t>fd12e3863702114b037de431a73ed139</t>
  </si>
  <si>
    <t>fbc1488c1a1e72ba175f53ab29a248e8</t>
  </si>
  <si>
    <t>fef7934cc233ee5b1dc13094d98a1465</t>
  </si>
  <si>
    <t>fd0dc040197a6ac42d115243a8cee1dc</t>
  </si>
  <si>
    <t>fd939dd54384f5681c327919e8f6a1b8</t>
  </si>
  <si>
    <t>fff28f91211774864a1000f918ed00cc</t>
  </si>
  <si>
    <t>fe7f10e5c9d36a294333b0c35ccc24ad</t>
  </si>
  <si>
    <t>fd0e6b3e2ab6191b59d373995a5b747a</t>
  </si>
  <si>
    <t>fdbcb10ffeacc2c174245c6d2c4c05ce</t>
  </si>
  <si>
    <t>fd25ab760bfbba13c198fa3b4f1a0cd3</t>
  </si>
  <si>
    <t>fd206f3c185fd47c22d6de48f25133fe</t>
  </si>
  <si>
    <t>ff8bb42702f38636b348fd7e2332ce2f</t>
  </si>
  <si>
    <t>fc2a6f1929e34e5d997d26683b6c0bd9</t>
  </si>
  <si>
    <t>fd16d6944e49931ace2c99037c4d8868</t>
  </si>
  <si>
    <t>fc154625377a75559098d1b52e40b78a</t>
  </si>
  <si>
    <t>ffb2a783fe9381154e13bb3457651996</t>
  </si>
  <si>
    <t>ffcfaba393e8ef71937c6e8421bc2868</t>
  </si>
  <si>
    <t>fdb33d3471c9183b30cea8b7b34e4880</t>
  </si>
  <si>
    <t>feee7d52babf4002f100a79183eb7989</t>
  </si>
  <si>
    <t>fe6e5de30335f28d5c71820661ce4019</t>
  </si>
  <si>
    <t>fcf6ad274391aea29f5d6e5ef9da5050</t>
  </si>
  <si>
    <t>fd52a24b7fa473a6c7a62a5ee7579def</t>
  </si>
  <si>
    <t>fd87595e4b416c50ca77899592f2bef3</t>
  </si>
  <si>
    <t>fcf39794919367e915d2656291f99564</t>
  </si>
  <si>
    <t>fc5043902812d122c4e80113ff924c1b</t>
  </si>
  <si>
    <t>fe9c4b2cf9c3adbaf3644880fb72254d</t>
  </si>
  <si>
    <t>fda8e9e4aa94f525fc48f6777ff040ea</t>
  </si>
  <si>
    <t>ffbbf6b9097237a1122f17e7341a3fb2</t>
  </si>
  <si>
    <t>fdd4f5e099d232bbd0d1fca8eab34172</t>
  </si>
  <si>
    <t>fdcd8c17805ad801a924cf11272a2834</t>
  </si>
  <si>
    <t>ffe9468f4d890db80b7231e86931ff37</t>
  </si>
  <si>
    <t>fe95eb948375116da759c8ef60295001</t>
  </si>
  <si>
    <t>ffc88104d219c1b767d566fd93653dd2</t>
  </si>
  <si>
    <t>fff6177642830a9a94a0f2cba5e476d1</t>
  </si>
  <si>
    <t>fe644da1135fedca6aa0bf794fab71be</t>
  </si>
  <si>
    <t>fc8b21a0fa8ae9622a79bd557b380961</t>
  </si>
  <si>
    <t>fdd6cd13962a20732851bc7cefd37549</t>
  </si>
  <si>
    <t>ff90ba6020fbb7d7f56613e213e9dc57</t>
  </si>
  <si>
    <t>fbce52c4e7a3898c2ade51f177f77012</t>
  </si>
  <si>
    <t>fd1446e03cb63518fdc2d2e91f6208b2</t>
  </si>
  <si>
    <t>fec2d939a171210847d8f2d102f0dba5</t>
  </si>
  <si>
    <t>fd92a7f41be98d0580faa2e6683b4ca0</t>
  </si>
  <si>
    <t>ff85ff517698c3fe8b200afddda7fb3a</t>
  </si>
  <si>
    <t>fe55c83c8471a2fca643b9291c1f105e</t>
  </si>
  <si>
    <t>fd440fd792fd8a4b681f1eb258c25445</t>
  </si>
  <si>
    <t>ffe75578163d45caa52bca3529cb511e</t>
  </si>
  <si>
    <t>fe4afcfae208147e0189eaa4c3f5fb8d</t>
  </si>
  <si>
    <t>fd4a96848f84ddaabcdc5bdbf831a194</t>
  </si>
  <si>
    <t>ffbe3df3856b1fef3fee8f1264105a89</t>
  </si>
  <si>
    <t>fc3e972df7e263b301e2bee77ac2a6d3</t>
  </si>
  <si>
    <t>fcb9824e33f82adb4fcac27ef46905b5</t>
  </si>
  <si>
    <t>fff9553ac224cec9d15d49f5a263411f</t>
  </si>
  <si>
    <t>fdb86e192fdd20037175daab38af9656</t>
  </si>
  <si>
    <t>fe34a95208c5b3b69d91552aecf1bd71</t>
  </si>
  <si>
    <t>fd8a5b9a8a79d7ba0739d69be5dc5aa1</t>
  </si>
  <si>
    <t>fddec93a56600e40327c7a9e66c98feb</t>
  </si>
  <si>
    <t>fdd209e106931a894807cb3a076e8752</t>
  </si>
  <si>
    <t>fc56c478c11ca5989e21da62cb19de16</t>
  </si>
  <si>
    <t>fea526cd827b9e8ef83d3e3beb1f3db0</t>
  </si>
  <si>
    <t>fd9f8eff0fa910129e366594485e00dd</t>
  </si>
  <si>
    <t>fd9becacfcf0cebb9756687af69c716a</t>
  </si>
  <si>
    <t>fdd06e4d9669d1f11992a3973a0fdd7b</t>
  </si>
  <si>
    <t>fdb30642264bf639de6968a1b8d72c63</t>
  </si>
  <si>
    <t>fd0731561b291a28f6a3a189e86a1107</t>
  </si>
  <si>
    <t>fff515ea94dbf35d54d256b3e39f0fea</t>
  </si>
  <si>
    <t>fe8bd0b912e59890950cae5e3bf908c9</t>
  </si>
  <si>
    <t>ff5d87897ed26d564711df324b98ebee</t>
  </si>
  <si>
    <t>fc5dd987f12a7b823a76a44aa1ba88f6</t>
  </si>
  <si>
    <t>fdb7db3bff9c924c80ae39b6cd2e82a7</t>
  </si>
  <si>
    <t>febd6c8a7d546c876948428261e500e0</t>
  </si>
  <si>
    <t>fc6ba6bf4b28fdad575e27b56cafe176</t>
  </si>
  <si>
    <t>fcaab5d7f656094e49fbe4ee3a506658</t>
  </si>
  <si>
    <t>fcbb2b8c6eb8c27d15790d9834b253b4</t>
  </si>
  <si>
    <t>fd445af3bbca370905733a0bf87b89bd</t>
  </si>
  <si>
    <t>fd0c762860528d119344e1377b574fc5</t>
  </si>
  <si>
    <t>ff7b4560eaf93a8848cd5fde641f39c6</t>
  </si>
  <si>
    <t>fbec390384fbb8d53d97c29a5bbb26ae</t>
  </si>
  <si>
    <t>fdaed9f1261debbac5fc4459dc4fad1c</t>
  </si>
  <si>
    <t>ff3ec972ebd16eb98d55e8ea2fa255ee</t>
  </si>
  <si>
    <t>fdf37ff6a4ff39ac973343a01c1f91ef</t>
  </si>
  <si>
    <t>ffadc6f8aa93aadfea73b1348a058358</t>
  </si>
  <si>
    <t>fec3b45dc09b257690a09a742870b149</t>
  </si>
  <si>
    <t>fd0f7402731790468090d7895cf61c0f</t>
  </si>
  <si>
    <t>fed7ed9a2c9239558d696bfb40fc96a9</t>
  </si>
  <si>
    <t>ff3ac832869618856979ed4f8d770d4d</t>
  </si>
  <si>
    <t>fe8f341b1e20d2b1135245c3400a6e53</t>
  </si>
  <si>
    <t>ffb530bd30bcc1bd903e4da723faa5e6</t>
  </si>
  <si>
    <t>fc7a99a9bea1e3544a0712c0649595ec</t>
  </si>
  <si>
    <t>fc5010afcac79b05b2e4bc8e5912092d</t>
  </si>
  <si>
    <t>fc2a10fccd980a626042e02b0948269d</t>
  </si>
  <si>
    <t>fca5d31cf768e5bf8a75483fa7f4674c</t>
  </si>
  <si>
    <t>ffbceea72c6f921df4bb547275b9ca14</t>
  </si>
  <si>
    <t>fc2d17e60bdd3349a25f3ca6a802a91e</t>
  </si>
  <si>
    <t>fca32487845a373fbc6c334ac5bf663c</t>
  </si>
  <si>
    <t>fc22eb7bba78fd67da33c9acf162d592</t>
  </si>
  <si>
    <t>fdff6fbfaeefd11afe77be6f416e9c4e</t>
  </si>
  <si>
    <t>ff274e9a1f40c1c9bc8a2069af3a0084</t>
  </si>
  <si>
    <t>fd4b4443bc919df49bbcc062742b8f06</t>
  </si>
  <si>
    <t>feeed1b9f26cce6eb3cb81af65eddd9e</t>
  </si>
  <si>
    <t>fe61253e50ad6ee9f1d180da22ce5eef</t>
  </si>
  <si>
    <t>fe286f0c486e06abe661c94f8e1554c5</t>
  </si>
  <si>
    <t>feb18700015c20ef4ca5098a6288f6f7</t>
  </si>
  <si>
    <t>fec094ad5af771b21cf38c6c9e946f19</t>
  </si>
  <si>
    <t>fe3dd7b13c2aaf66e4fa4132f5c71da3</t>
  </si>
  <si>
    <t>fc4d6bb8b2fba6297e0bd65aaa38624a</t>
  </si>
  <si>
    <t>fd37eb547d2c63b60bcefd68951ee54d</t>
  </si>
  <si>
    <t>ff39fa912acf02a733de1b0cf84e779e</t>
  </si>
  <si>
    <t>ffe0fc4e02c3559643ac063fa5cf9d07</t>
  </si>
  <si>
    <t>fdc3af4045c7316cadde9fda3c335932</t>
  </si>
  <si>
    <t>fe9f815c71f1651837c0f6770e533db4</t>
  </si>
  <si>
    <t>fdbf9f9491572857107621c9e0c5d59c</t>
  </si>
  <si>
    <t>fe1b6867dcd2f3336f259476b77f5edd</t>
  </si>
  <si>
    <t>ff469d5a015226354ab92a85c8c46537</t>
  </si>
  <si>
    <t>fbe6ed76eed46e62a6e2dba72745725d</t>
  </si>
  <si>
    <t>fe0c30fb2df4e35bc7319b277ddbdaa5</t>
  </si>
  <si>
    <t>fd538a6af86a4b1b8546ec67d04a6323</t>
  </si>
  <si>
    <t>ffa4ff381e25872b5bf85353ff7ab0c9</t>
  </si>
  <si>
    <t>ff678388090fbae683a9a271480fb7f3</t>
  </si>
  <si>
    <t>fcebf00185e30ec68a53482496656b25</t>
  </si>
  <si>
    <t>ff4c53f24709771879d01232ae305cac</t>
  </si>
  <si>
    <t>ff95ac47246ef13e48712ea1ff8df0d9</t>
  </si>
  <si>
    <t>fe83af233315b04d9093c7edbcf789dd</t>
  </si>
  <si>
    <t>fd91e23b4465803725f329b39afe018a</t>
  </si>
  <si>
    <t>fef4145d5309c82cd34bdfe608dd323c</t>
  </si>
  <si>
    <t>fcfe8ebda270478afa5867ec5e46e7be</t>
  </si>
  <si>
    <t>fdcd405125af2d9b2b7b6fa42950fd92</t>
  </si>
  <si>
    <t>fcf6d4fd2e97087087d61d228999d662</t>
  </si>
  <si>
    <t>ff9032482857269e8683f0c2f8ba4709</t>
  </si>
  <si>
    <t>ff4580bbb95dbae914ec0a9b76b0a5c4</t>
  </si>
  <si>
    <t>fc6b299cf83fa76632dd1b0a2c611f33</t>
  </si>
  <si>
    <t>fc5bf9e50dbfb45e7634bd8c045411c5</t>
  </si>
  <si>
    <t>fc0234a0ca2e8c140d56247254f8e618</t>
  </si>
  <si>
    <t>fbd925d80d07790dc9f61463efb3c64c</t>
  </si>
  <si>
    <t>ff7885ae23429394b64526e957ec809d</t>
  </si>
  <si>
    <t>fd8427a5b8ddccc638a8861eed9aef64</t>
  </si>
  <si>
    <t>ffc48c754b5bd736e2887e279d1dec72</t>
  </si>
  <si>
    <t>fe8b0ea4a95d3a6488d8e23b41720e46</t>
  </si>
  <si>
    <t>fc6c38ee7759b0a92503910745aa9ef0</t>
  </si>
  <si>
    <t>fe406983ad8b9e20a5b18801f39ece27</t>
  </si>
  <si>
    <t>fe08e28295ab13626e239b59612918f2</t>
  </si>
  <si>
    <t>fddc61a36e83f12b665d068c07411aa7</t>
  </si>
  <si>
    <t>fee2419d6d68dce0a48153a8179772ea</t>
  </si>
  <si>
    <t>ff8bd09f659b88af06fdfea61a8b7b45</t>
  </si>
  <si>
    <t>fe25db018a92c3f4ff5cd5d2e0bb7290</t>
  </si>
  <si>
    <t>fcb61bdd656827a13a98f369eeb9fa3b</t>
  </si>
  <si>
    <t>fccd4d9159e9566d6c8708ffd6af7aa4</t>
  </si>
  <si>
    <t>fcb224113ca69bc837459203e6eeea29</t>
  </si>
  <si>
    <t>ff415a8a6bfbaf8244f4ee0c7c30d905</t>
  </si>
  <si>
    <t>feb593f17c2f51af2932dbba3e99f1cb</t>
  </si>
  <si>
    <t>ff0ba1ffc67724ddc6db331bd417ef67</t>
  </si>
  <si>
    <t>seller_id</t>
  </si>
  <si>
    <t>seller_city</t>
  </si>
  <si>
    <t>seller_state</t>
  </si>
  <si>
    <t>Seller_Gender</t>
  </si>
  <si>
    <t>Seller_Birthdate</t>
  </si>
  <si>
    <t>seller_size_category</t>
  </si>
  <si>
    <t>3442f8959a84dea7ee197c632cb2df15</t>
  </si>
  <si>
    <t>small</t>
  </si>
  <si>
    <t>d1b65fc7debc3361ea86b5f14c68d2e2</t>
  </si>
  <si>
    <t>mogi guacu</t>
  </si>
  <si>
    <t>large</t>
  </si>
  <si>
    <t>ce3ad9de960102d0677a81f5d0bb7b2d</t>
  </si>
  <si>
    <t>c0f3eea2e14555b6faeea3dd58c1b1c3</t>
  </si>
  <si>
    <t>51a04a8a6bdcb23deccc82b0b80742cf</t>
  </si>
  <si>
    <t>c240c4061717ac1806ae6ee72be3533b</t>
  </si>
  <si>
    <t>e49c26c3edfa46d227d5121a6b6e4d37</t>
  </si>
  <si>
    <t>brejao</t>
  </si>
  <si>
    <t>1b938a7ec6ac5061a66a3766e0e75f90</t>
  </si>
  <si>
    <t>medium</t>
  </si>
  <si>
    <t>768a86e36ad6aae3d03ee3c6433d61df</t>
  </si>
  <si>
    <t>ccc4bbb5f32a6ab2b7066a4130f114e3</t>
  </si>
  <si>
    <t>8cb7c5ddf41f4d506eba76e9a4702a25</t>
  </si>
  <si>
    <t>a7a9b880c49781da66651ccf4ba9ac38</t>
  </si>
  <si>
    <t>8bd0f31cf0a614c658f6763bd02dea69</t>
  </si>
  <si>
    <t>05a48cc8859962767935ab9087417fbb</t>
  </si>
  <si>
    <t>7b8e8ec35bad4b0ef7e3963650b0a87b</t>
  </si>
  <si>
    <t>1444c08e64d55fb3c25f0f09c07ffcf2</t>
  </si>
  <si>
    <t>166e8f1381e09651983c38b1f6f91c11</t>
  </si>
  <si>
    <t>e38db885400cd35c71dfd162f2c1dbcf</t>
  </si>
  <si>
    <t>d2e753bb80b7d4faa77483ed00edc8ca</t>
  </si>
  <si>
    <t>f9ec7093df3a7b346b7bcf7864069ca3</t>
  </si>
  <si>
    <t>4e6015589b781adaa5ce7f1892d06bb1</t>
  </si>
  <si>
    <t>4cf490a58259286ada5ba8525ba9e84a</t>
  </si>
  <si>
    <t>f7496d659ca9fdaf323c0aae84176632</t>
  </si>
  <si>
    <t>2ff97219cb8622eaf3cd89b7d9c09824</t>
  </si>
  <si>
    <t>8bd0e3abda539b9479c4b44a691be1ec</t>
  </si>
  <si>
    <t>2a1348e9addc1af5aaa619b1a3679d6b</t>
  </si>
  <si>
    <t>2078fe5066350e7d220c0ad3a3bbc6c1</t>
  </si>
  <si>
    <t>116ccb1a1604bc88e4d234a8c23f33de</t>
  </si>
  <si>
    <t>430315b7bb4b6e4b3c978f9dfa9b0558</t>
  </si>
  <si>
    <t>406822777a0b9eb5c50e442dd4cd3ec5</t>
  </si>
  <si>
    <t>4dbd95a08b31ede5c82d3f861cb1ce1a</t>
  </si>
  <si>
    <t>e9e446d01bd10a97a8ffcfc4a3a20cb2</t>
  </si>
  <si>
    <t>d52cbce9845184537284a23c3bc3da0e</t>
  </si>
  <si>
    <t>d9a84e1403de8da0c3aa531d6d108ba6</t>
  </si>
  <si>
    <t>9c690ceacd5c66731bf443ea810195cb</t>
  </si>
  <si>
    <t>1f9ab4708f3056ede07124aad39a2554</t>
  </si>
  <si>
    <t>1961c3e1272bfeceb05d0b78b5bbfdaf</t>
  </si>
  <si>
    <t>d3e7d37c0df9aef383f3f2a15b0dddfb</t>
  </si>
  <si>
    <t>ec2e006556300a79a5a91e4876ab3a56</t>
  </si>
  <si>
    <t>b2a6d334e2833acea353624840e25a0e</t>
  </si>
  <si>
    <t>d3674f271c91f824f82d24d92011f669</t>
  </si>
  <si>
    <t>768de2a4fc06aacecb9a586ccc30746a</t>
  </si>
  <si>
    <t>a81466620e46a6970b22ef40379fdfc9</t>
  </si>
  <si>
    <t>5c030029b5916fed0986310385ec9009</t>
  </si>
  <si>
    <t>c0f783394e37cd9c9d7f5f81141450fa</t>
  </si>
  <si>
    <t>c353f8fc0ce8344999f17d578eb69a5e</t>
  </si>
  <si>
    <t>8444e55c1f13cd5c179851e5ca5ebd00</t>
  </si>
  <si>
    <t>28a26ebce31d5918b181ede016fd693b</t>
  </si>
  <si>
    <t>41ab63a91b8b264e8c8780368bf1dd5b</t>
  </si>
  <si>
    <t>8759e7aedd644f487315e5860962f162</t>
  </si>
  <si>
    <t>e546117ed9cafbc40239c0c78635c584</t>
  </si>
  <si>
    <t>d71d863e5ef30d94e440c11be17dcd8f</t>
  </si>
  <si>
    <t>0c7533c71df861ec58ad7ff999ed0e8d</t>
  </si>
  <si>
    <t>ef990a83bbea832f36ebe81376335aa8</t>
  </si>
  <si>
    <t>41e0fa5761c886a630994a55c12087e7</t>
  </si>
  <si>
    <t>0747d5bb69f0586cc869d8af4c50f93e</t>
  </si>
  <si>
    <t>7d294cf9a6a69dc6a0c3e540fff0e039</t>
  </si>
  <si>
    <t>c89cf7c468a48af70aada384e722f9e2</t>
  </si>
  <si>
    <t>b7ba853e9551f4558440881fd3e5c815</t>
  </si>
  <si>
    <t>13c2ed7698b3ca92dad49e849219da59</t>
  </si>
  <si>
    <t>cbbd5ae8f53de5f5097cd8217b529e24</t>
  </si>
  <si>
    <t>02ecc2a19303f05e59ce133fd923fff7</t>
  </si>
  <si>
    <t>c013e57c075a06e5b5c48ee03c525719</t>
  </si>
  <si>
    <t>55f7a3319d80f7fdf078b8f03e6725fe</t>
  </si>
  <si>
    <t>2d50d6282f8aa2257819a77bfaa0efe0</t>
  </si>
  <si>
    <t>b7e1750c1157341d2abd0251e07c186b</t>
  </si>
  <si>
    <t>b90e891671cffd9557f33a97dc523645</t>
  </si>
  <si>
    <t>a416b6a846a11724393025641d4edd5e</t>
  </si>
  <si>
    <t>7e93a43ef30c4f03f38b393420bc753a</t>
  </si>
  <si>
    <t>5206cc4bc2297c833e6061c49bf9c43f</t>
  </si>
  <si>
    <t>f410c8873029fcc3809b9df6d0b28914</t>
  </si>
  <si>
    <t>ef506c96320abeedfb894c34db06f478</t>
  </si>
  <si>
    <t>a13aaf2d2886ab9fb30fb9a920160b8f</t>
  </si>
  <si>
    <t>7299e27ed73d2ad986de7f7c77d919fa</t>
  </si>
  <si>
    <t>8a9260f2b0340411d6d2a56bcf4f7378</t>
  </si>
  <si>
    <t>dedcab67899479e4ea5dcc4eba47f587</t>
  </si>
  <si>
    <t>b2479f944e1b90cf8a5de1bbfde284d6</t>
  </si>
  <si>
    <t>7722b1df1b0e383e000397b2c11e3e19</t>
  </si>
  <si>
    <t>731ef20c231d9a7103a425e83fd91271</t>
  </si>
  <si>
    <t>lages - sc</t>
  </si>
  <si>
    <t>78813699ffac347fe27dba345a5f1551</t>
  </si>
  <si>
    <t>3296662b1331dea51e744505065ae889</t>
  </si>
  <si>
    <t>411f3b52d857390502ee4e4d5ceabc2d</t>
  </si>
  <si>
    <t>bba3293d6f5d5af2f415e004e8b93ae3</t>
  </si>
  <si>
    <t>4e7c18b98d84e05cbae3ff0ff03846c2</t>
  </si>
  <si>
    <t>b56906f7fd1696e043f1bcce164c487b</t>
  </si>
  <si>
    <t>d650b663c3b5f6fb392b6326366efa9a</t>
  </si>
  <si>
    <t>669ae81880e08f269a64487cfb287169</t>
  </si>
  <si>
    <t>c2d70ce2c5d0a2eb75e78668236e6dc8</t>
  </si>
  <si>
    <t>674207551483fec113276b67b0d871ff</t>
  </si>
  <si>
    <t>abe42c5d03695b4257b5c6cbf4e6784e</t>
  </si>
  <si>
    <t>1996942dc085d7773ba77a529b163cd0</t>
  </si>
  <si>
    <t>79b93a308a97792cf53ac75f46da00b5</t>
  </si>
  <si>
    <t>7cf4ea70955b00d6b3c22542598e2715</t>
  </si>
  <si>
    <t>63ffcb71394dd8ea3872ed9ffda17c74</t>
  </si>
  <si>
    <t>83353a83fd769dfafa4f21a72b15e3e5</t>
  </si>
  <si>
    <t>cda598c48d7c614bc1cad7d8ff6f0010</t>
  </si>
  <si>
    <t>d4910f1cdcfdabd48d6b316e395d4a23</t>
  </si>
  <si>
    <t>709e16e2b25c7474d980076c6bfc4806</t>
  </si>
  <si>
    <t>9dc79dd988ac42f4d56c340d7048420a</t>
  </si>
  <si>
    <t>276677b5d08786d5dce7c2149dcce48b</t>
  </si>
  <si>
    <t>9c4d31c7e46ab03a43fc06e3142afd4e</t>
  </si>
  <si>
    <t>512d298ac2a96d1931b6bd30aa21f61d</t>
  </si>
  <si>
    <t>422be4cc81a457fdb46f47edeb968ae5</t>
  </si>
  <si>
    <t>99cd94252748d2bdde08e17858233602</t>
  </si>
  <si>
    <t>698624c6632eeba1774924dbea24c700</t>
  </si>
  <si>
    <t>8bb48dc19fccaa8613b6229bf7f452a2</t>
  </si>
  <si>
    <t>ad87df7699e83b8a91822a4a0b765c3a</t>
  </si>
  <si>
    <t>d6b664fa0667064c6d76394e7848d790</t>
  </si>
  <si>
    <t>98f52e1020fe788c10c0418de4393fec</t>
  </si>
  <si>
    <t>62760d278921b5f352461620d68a9cee</t>
  </si>
  <si>
    <t>eb72802c83dc7547529c9546d1a9b8ef</t>
  </si>
  <si>
    <t>3f9be91358837bff69df67edfa3e42e8</t>
  </si>
  <si>
    <t>1d4587203296c8f4ad134dc286fa6db0</t>
  </si>
  <si>
    <t>791cfcfe22fe4a771ece27f90017da92</t>
  </si>
  <si>
    <t>392f7f2c797e4dc077e4311bde2ab8ce</t>
  </si>
  <si>
    <t>0c8380b62e38e8a1e6adbeba7eb9688c</t>
  </si>
  <si>
    <t>37be5a7c751166fbc5f8ccba4119e043</t>
  </si>
  <si>
    <t>87d73636a3acf123e842bb890a4db036</t>
  </si>
  <si>
    <t>3d3ccf2b2f8134b10dce9dd446f0e075</t>
  </si>
  <si>
    <t>e24d3429d294b2eb200b064ebb035879</t>
  </si>
  <si>
    <t>44073f8b7e41514de3b7815dd0237f4f</t>
  </si>
  <si>
    <t>05ca864204d09595ae591b93ea9cf93d</t>
  </si>
  <si>
    <t>9d39404483343dd55c7ae254494d8388</t>
  </si>
  <si>
    <t>f9eda05b67bef472deaddbba84aca289</t>
  </si>
  <si>
    <t>75745ef7bc7d4f3ea3380f6f5303f514</t>
  </si>
  <si>
    <t>0692610d8abe24f287e9fae90ea0bbee</t>
  </si>
  <si>
    <t>7b07b3c7487f0ea825fc6df75abd658b</t>
  </si>
  <si>
    <t>99002261c568a84cce14d43fcffb43ea</t>
  </si>
  <si>
    <t>e5899683388855d3dabe8913bbe365de</t>
  </si>
  <si>
    <t>784ba75dd9d20200c4caed3d7a77141a</t>
  </si>
  <si>
    <t>099095b050cfe8eb1ddff5317587e96e</t>
  </si>
  <si>
    <t>0ad80de75c811326389cfb1daba7d45e</t>
  </si>
  <si>
    <t>b9a03475e6447e631b6799ec8274800f</t>
  </si>
  <si>
    <t>ba6b4a237f92479743cf0ca06b67a9ac</t>
  </si>
  <si>
    <t>ea00f977a203ff88adf7057cb7806998</t>
  </si>
  <si>
    <t>82e0a475a88cc9595229d8029273f045</t>
  </si>
  <si>
    <t>ad75519a07f039025e83795a4418470f</t>
  </si>
  <si>
    <t>santa terezinha de goias</t>
  </si>
  <si>
    <t>34aefe746cd81b7f3b23253ea28bef39</t>
  </si>
  <si>
    <t>ed4acab38528488b65a9a9c603ff024a</t>
  </si>
  <si>
    <t>f0837c8d71434931d9e38e7b79234797</t>
  </si>
  <si>
    <t>fce62094ffe6a4009188ec44e681dfdd</t>
  </si>
  <si>
    <t>ebef8d8c92b4fd3226e5d407bbff21ac</t>
  </si>
  <si>
    <t>d73cbd89533ce8b041a9190241453ac8</t>
  </si>
  <si>
    <t>75a4764c108403a7a0575140cb22287c</t>
  </si>
  <si>
    <t>70c0fda4c313d87115644d39e62eec60</t>
  </si>
  <si>
    <t>ffcfefa19b08742c5d315f2791395ee5</t>
  </si>
  <si>
    <t>26e13b6ff5b641b329e5524241ee2c93</t>
  </si>
  <si>
    <t>0ade5cc4a305ed7093a23f68ca47519c</t>
  </si>
  <si>
    <t>fc59392d66ef99377e50356ee4f3b4e1</t>
  </si>
  <si>
    <t>b18dc380845b24038cfc48006478f099</t>
  </si>
  <si>
    <t>f22a247b79dd22ecd91dc8e3b2a1b07c</t>
  </si>
  <si>
    <t>889009a0ed0bb52c87819941192931b8</t>
  </si>
  <si>
    <t>ffc470761de7d0232558ba5e786e57b7</t>
  </si>
  <si>
    <t>4c498c7345e89aebad651544829beca0</t>
  </si>
  <si>
    <t>01bcc9d254a0143f0ce9791b960b2a47</t>
  </si>
  <si>
    <t>f021c962aaba8ef6eb527a9c2c8394d1</t>
  </si>
  <si>
    <t>024b564ae893ce8e9bfa02c10a401ece</t>
  </si>
  <si>
    <t>a513150f33f99a06569e9cd5c4bb889b</t>
  </si>
  <si>
    <t>c1dde11f12d05c478f5de2d7319ad3b2</t>
  </si>
  <si>
    <t>02f5837340d7eb4f653d676c7256523a</t>
  </si>
  <si>
    <t>7b98de631987e26dd6d803490c43a13c</t>
  </si>
  <si>
    <t>f12ff17ad8bbf01ec5c33b17e506649b</t>
  </si>
  <si>
    <t>a64e44665225d19dfc0277eeeaaccc57</t>
  </si>
  <si>
    <t>6a8a889bde935bafa76d7848782dfaf9</t>
  </si>
  <si>
    <t>42b6488f5b8246d9141712abd4b1b693</t>
  </si>
  <si>
    <t>d6cd01c59123df02fc226eadbadb5f89</t>
  </si>
  <si>
    <t>c8e135e7b21ecbc36c1153a29d2f5a06</t>
  </si>
  <si>
    <t>229c3efbfb0ea2058de4ccdfbc3d784a</t>
  </si>
  <si>
    <t>f9a02f1922d1de564392e656d82b3fda</t>
  </si>
  <si>
    <t>9523fb39dd240aa958e040f8183d64f3</t>
  </si>
  <si>
    <t>95ec4458365c4d11f452ccf538377619</t>
  </si>
  <si>
    <t>6ec1a01e866584bb679eb9b098345919</t>
  </si>
  <si>
    <t>f6122bc84774df1b372bdb3bb88ddb9f</t>
  </si>
  <si>
    <t>fa40cc5b934574b62717c68f3d678b6d</t>
  </si>
  <si>
    <t>623ad9d0c1e14bb5464a8c72bff7b4af</t>
  </si>
  <si>
    <t>c0098efcf800861dcae589affca31408</t>
  </si>
  <si>
    <t>a63bfbaa882c8f4542891b4e2246cc7f</t>
  </si>
  <si>
    <t>48b6c3f4c6a93171da04b75313f2130f</t>
  </si>
  <si>
    <t>270d3ef21830ad0ecf3a6c53d08a533a</t>
  </si>
  <si>
    <t>89c127985a8b130cfa45c1d36764017a</t>
  </si>
  <si>
    <t>8b2492b7ff4468839593fafeed55bad9</t>
  </si>
  <si>
    <t>1e9d5a33694bddb76316fd1f54734d20</t>
  </si>
  <si>
    <t>5e49e3a44bdeb5aab2684258bbd4f525</t>
  </si>
  <si>
    <t>balenario camboriu</t>
  </si>
  <si>
    <t>8e34331b7eedd03be4e5d965c1956225</t>
  </si>
  <si>
    <t>aaed1309374718fdd995ee4c58c9dfcd</t>
  </si>
  <si>
    <t>11d4c477d09821164bca4f70a2eae031</t>
  </si>
  <si>
    <t>ff314fa6033cc68ec451c47aee2d6ba4</t>
  </si>
  <si>
    <t>d1c7fa84e48cfa21a0e595167c1c500e</t>
  </si>
  <si>
    <t>c7246702dc991a06d788120dc7544391</t>
  </si>
  <si>
    <t>e819bcfade7b5d88a27325eb6cfd62c5</t>
  </si>
  <si>
    <t>6d2f2e3b539480db1e0842b3a4e32e6e</t>
  </si>
  <si>
    <t>e88165a185134e13fdfc85d4fa654db8</t>
  </si>
  <si>
    <t>ferraz de  vasconcelos</t>
  </si>
  <si>
    <t>9e6229250fedbe05838fef417b74e7fb</t>
  </si>
  <si>
    <t>5abb8ea023c77787f2c15da891c8d384</t>
  </si>
  <si>
    <t>1d953075c2f0dd990bacf27b83b330f1</t>
  </si>
  <si>
    <t>817245bcc3badd82bbd222e0366951a6</t>
  </si>
  <si>
    <t>caa9bc43a9fe8cf9c564ddd8a03cc4a6</t>
  </si>
  <si>
    <t>615005a3ef192c00c6f0e977cee3d2bc</t>
  </si>
  <si>
    <t>1284de4ae8aa26997e748c851557cf0e</t>
  </si>
  <si>
    <t>5fd924b4836098a5be0ecf81ba054ce0</t>
  </si>
  <si>
    <t>7178f9f4dd81dcef02f62acdf8151e01</t>
  </si>
  <si>
    <t>8132b9bd16876e1b0f8808d43825dd48</t>
  </si>
  <si>
    <t>3f995f07c49d0d55a99d5c54957f7d81</t>
  </si>
  <si>
    <t>a6bd7d1ccdac48c6b33b28596b7eb122</t>
  </si>
  <si>
    <t>6650fcccd8cd2f7e55ffa524f30c4c59</t>
  </si>
  <si>
    <t>3db66a856d18a9cba7c9241fc5221c50</t>
  </si>
  <si>
    <t>8b181ee5518df84f18f4e1a43fe07923</t>
  </si>
  <si>
    <t>10ff823eda2b032e2c93d17a7d294736</t>
  </si>
  <si>
    <t>b4a476fbd28de64b1e347abf9089366a</t>
  </si>
  <si>
    <t>39c763cca83e654764b7a4a650fb9b7c</t>
  </si>
  <si>
    <t>dadc51ef321949ec9a3ab25cd902e23d</t>
  </si>
  <si>
    <t>83b08de96980757220871b31bf6cffca</t>
  </si>
  <si>
    <t>14a08204d03bb6b6bde8029f801ae0eb</t>
  </si>
  <si>
    <t>bee36b4f9a2b9fdcaff6ec05df202ed0</t>
  </si>
  <si>
    <t>28872dc528e978a639754bc8c2ce5a4c</t>
  </si>
  <si>
    <t>c85d7b477a709c85a1e8b8f25aa1b270</t>
  </si>
  <si>
    <t>739c7d7be81f63812dea0d1b1451c651</t>
  </si>
  <si>
    <t>657969cca82e884d272385ec0ef06edd</t>
  </si>
  <si>
    <t>455befea1bb853c75ccbca94cff26e5c</t>
  </si>
  <si>
    <t>800214c63934acd05d47e84214db8ba8</t>
  </si>
  <si>
    <t>5cf1ec37aea089f45110c70653a166ab</t>
  </si>
  <si>
    <t>0a82f5fb06a4fe4ac2cf7cb412ec71b8</t>
  </si>
  <si>
    <t>e45edf75f568ed2f93f78d060e246e25</t>
  </si>
  <si>
    <t>3d621842b2ed28e2b474132480edac3c</t>
  </si>
  <si>
    <t>baf15155e37ef5492731459bdc05be8a</t>
  </si>
  <si>
    <t>c0aff2da32c17759d30b22fb0af6649d</t>
  </si>
  <si>
    <t>a17f621c590ea0fab3d5d883e1630ec6</t>
  </si>
  <si>
    <t>4deebb3199eeafb282ae33229144f94b</t>
  </si>
  <si>
    <t>9d69ba0a7a626a64dc5db08e529559cf</t>
  </si>
  <si>
    <t>f92d8c817434bd2d84d4e9c61322b7fa</t>
  </si>
  <si>
    <t>8ca5b19e0263150d2c57afdde2b3d011</t>
  </si>
  <si>
    <t>eec3469d83e142f9a104886655338c37</t>
  </si>
  <si>
    <t>55bb6fe5bebe5012e2d7d9928e1128ff</t>
  </si>
  <si>
    <t>d180e07dc1e58c31c3f0cd599dc4d945</t>
  </si>
  <si>
    <t>d6b1ce66b035a475f00c017792ff9769</t>
  </si>
  <si>
    <t>3aa3c89ae3cd482385568be76120f63c</t>
  </si>
  <si>
    <t>fe4cd9461203cee790d36792420b310f</t>
  </si>
  <si>
    <t>c3aad7dc65449ae90a5e9c3c6c1e78e0</t>
  </si>
  <si>
    <t>auriflama/sp</t>
  </si>
  <si>
    <t>f5fea3ffed6c2e889bab72705557c63a</t>
  </si>
  <si>
    <t>ececbfcff9804a2d6b40f589df8eef2b</t>
  </si>
  <si>
    <t>a254c682cc01e119f83530446f1df9a9</t>
  </si>
  <si>
    <t>830379336fad8c6f3b15a4a3ddb5c66e</t>
  </si>
  <si>
    <t>7d13fca15225358621be4086e1eb0964</t>
  </si>
  <si>
    <t>1b4c3a6f53068f0b6944d2d005c9fc89</t>
  </si>
  <si>
    <t>b92e3c8f9738272ff7c59e111e108d7c</t>
  </si>
  <si>
    <t>b8555308bfdb4ca1ed54325a58da9a97</t>
  </si>
  <si>
    <t>71593c7413973a1e160057b80d4958f6</t>
  </si>
  <si>
    <t>sao paulo / sao paulo</t>
  </si>
  <si>
    <t>1dc2de47ee26a0a5b12dc14fd6dc0dea</t>
  </si>
  <si>
    <t>6c6e3d67f969468f3bfd33f827a31222</t>
  </si>
  <si>
    <t>66d5ae34537110d3affc56174dad2b2f</t>
  </si>
  <si>
    <t>781a66c0d89e30814d49fe8b5e14cd07</t>
  </si>
  <si>
    <t>a4bd6e9adf39b63f43dc545d3ca1f53d</t>
  </si>
  <si>
    <t>f88adb15807168d3c43d71021090ce4a</t>
  </si>
  <si>
    <t>fa8d335d68129e464e60c1826a683e96</t>
  </si>
  <si>
    <t>f12d3c2a14729ae461b920c11fe20fdc</t>
  </si>
  <si>
    <t>4917cee8d902e13428c3ec4b1ca6f315</t>
  </si>
  <si>
    <t>741f8c587cb4248ebc5b779a0e8e0e51</t>
  </si>
  <si>
    <t>4bcec44888b30ba9001234c534716d3f</t>
  </si>
  <si>
    <t>a663d9c3797e90eac99ff60939416a56</t>
  </si>
  <si>
    <t>dff87e4de60c9736ce8df835951b09bc</t>
  </si>
  <si>
    <t>ac1ed5fc15901fbc92920361eb4ab350</t>
  </si>
  <si>
    <t>f9903dd0f812c7e771fcad47b6fff231</t>
  </si>
  <si>
    <t>ac9b01377919cdbd2a1bbb8d5837c70b</t>
  </si>
  <si>
    <t>5011f0d93373a4c5753adf58ca77af8d</t>
  </si>
  <si>
    <t>a4e634166243bbb3a13fa584463fa468</t>
  </si>
  <si>
    <t>50bf89f1349bc0409a268c3a49678009</t>
  </si>
  <si>
    <t>50c9975695009e5e6473912e83a6d1da</t>
  </si>
  <si>
    <t>42d4b7e70819438f5ada61c965e92d7e</t>
  </si>
  <si>
    <t>7aa4334be125fcdd2ba64b3180029f14</t>
  </si>
  <si>
    <t>b14db04aa7881970e83ffa9426897925</t>
  </si>
  <si>
    <t>fac1a9017ade7bdc94058fc1c969f355</t>
  </si>
  <si>
    <t>31ae0774c17fabd06ff707cc5bde005f</t>
  </si>
  <si>
    <t>f0ec6a2adb05c62655a26dd347b8dede</t>
  </si>
  <si>
    <t>cc1f04647be106ba74e62b21f358af25</t>
  </si>
  <si>
    <t>1099a00e0ee3a50935e6c2447ca090c5</t>
  </si>
  <si>
    <t>3d700782d7818f2c1e0d7a9e9d75fc00</t>
  </si>
  <si>
    <t>a3e9a2c700480d9bb01fba070ba80a0e</t>
  </si>
  <si>
    <t>c3f5668699a1b04c0fa61ecea1e2bff6</t>
  </si>
  <si>
    <t>80f2cf9abf6b5a0e5c612b5eea6646e6</t>
  </si>
  <si>
    <t>516e7738bd8f735ac19a010ee5450d8d</t>
  </si>
  <si>
    <t>4fe2f67634d00c021aa01f96b6f2d68e</t>
  </si>
  <si>
    <t>9f505651f4a6abe901a56cdc21508025</t>
  </si>
  <si>
    <t>17adeba047385fb0c67d8e90b4296d21</t>
  </si>
  <si>
    <t>7142540dd4c91e2237acb7e911c4eba2</t>
  </si>
  <si>
    <t>c04d70d515d15a7e3db3a73320598566</t>
  </si>
  <si>
    <t>a3a38f4affed601eb87a97788c949667</t>
  </si>
  <si>
    <t>744dac408745240a2c2528fb1b6028f3</t>
  </si>
  <si>
    <t>9b013e03b2ab786505a1d3b5c0756754</t>
  </si>
  <si>
    <t>vicente de carvalho</t>
  </si>
  <si>
    <t>8b9d6eec4a7eb7d0f9d579ce0b38324d</t>
  </si>
  <si>
    <t>38e679b9e0064cd94c6f035707344dae</t>
  </si>
  <si>
    <t>5444b12c82f21c923f2639ebc722c1ea</t>
  </si>
  <si>
    <t>sao pauo</t>
  </si>
  <si>
    <t>83deb69e889cf80f82be1dc6d5f2d486</t>
  </si>
  <si>
    <t>54aa8463e87776b5612f4bdc4bd5d4de</t>
  </si>
  <si>
    <t>2e7ea2aafec5835e781b21d6d1faf1f1</t>
  </si>
  <si>
    <t>79ebd9a61bac3eaf882805ed4ecfa12a</t>
  </si>
  <si>
    <t>1cbd50a8c52e6cf8e315c5709fab386f</t>
  </si>
  <si>
    <t>e503f22be6a4f456d9851920a5d9c670</t>
  </si>
  <si>
    <t>88af55b4a7ca402b27df16f7c7c9b5d2</t>
  </si>
  <si>
    <t>5f3ae9136c875522250f8184f253413a</t>
  </si>
  <si>
    <t>b026643914f651e8371425e5b8a1e780</t>
  </si>
  <si>
    <t>26af45f5dfd967225a832838aa4e24a3</t>
  </si>
  <si>
    <t>9dd459b29a14bf89d47183cf2cd0e4c7</t>
  </si>
  <si>
    <t>8e6d7754bc7e0f22c96d255ebda59eba</t>
  </si>
  <si>
    <t>e250d617a0ad591ba9bd663e584a895d</t>
  </si>
  <si>
    <t>92c8bc6e8f925792247656fed09aad65</t>
  </si>
  <si>
    <t>e53d5b9b29d1218281f4a907ada18626</t>
  </si>
  <si>
    <t>3ca08eeb8d5595949fed424bd3677742</t>
  </si>
  <si>
    <t>cbd996ad3c1b7dc71fd0e5f5df9087e2</t>
  </si>
  <si>
    <t>8daab2245ebdc277c51098d01c5ad8ef</t>
  </si>
  <si>
    <t>15b3b1b81484422eb41df68ac87f1f50</t>
  </si>
  <si>
    <t>e067ad2c1c0b48758eb1b5228bcf7a68</t>
  </si>
  <si>
    <t>f626e15b7314c267e4429010866f70e9</t>
  </si>
  <si>
    <t>f1fd5ab1181f827ffad998c1a5de7d74</t>
  </si>
  <si>
    <t>a7c88262832dfc683781d6a421edefae</t>
  </si>
  <si>
    <t>6b1c4d4d9ccf0be3d8544eb0e71e5318</t>
  </si>
  <si>
    <t>4e85b538b0dad58852641540686d0e14</t>
  </si>
  <si>
    <t>093805f8f2aeb63881444571e1f48f30</t>
  </si>
  <si>
    <t>5acd070dd3fe441bbb2ec1f1ede515ee</t>
  </si>
  <si>
    <t>3c010235b7345c92f125d14ee232a76b</t>
  </si>
  <si>
    <t>cb9fb4ca75d7ba8437480e8dde64fe98</t>
  </si>
  <si>
    <t>ce33c6211beaa8fef4cae8b52db39862</t>
  </si>
  <si>
    <t>081acf3de680d554796c9cf041be7bc2</t>
  </si>
  <si>
    <t>6989574bd97d9773f10d232b6c07da59</t>
  </si>
  <si>
    <t>535bf14f36346c7f59d87cece104d70c</t>
  </si>
  <si>
    <t>8501d82f68d23148b6d78bb7c4a42037</t>
  </si>
  <si>
    <t>7f02656561b680def9986c0795a8a080</t>
  </si>
  <si>
    <t>57a834594e1e9e9219603bfec184eadc</t>
  </si>
  <si>
    <t>8fd3b4468f6425810648177996c14cbd</t>
  </si>
  <si>
    <t>6d803cb79cc31c41c4c789a75933b3c7</t>
  </si>
  <si>
    <t>5f2684dab12e59f83bef73ae57724e45</t>
  </si>
  <si>
    <t>713e3a23ca5e47786eb6f0d99f94cfac</t>
  </si>
  <si>
    <t>f97e2b0650c2068227e1d366140eb62f</t>
  </si>
  <si>
    <t>8b321bb669392f5163d04c59e235e066</t>
  </si>
  <si>
    <t>32f83ffe11cd40f7adcf4eef171f52d9</t>
  </si>
  <si>
    <t>76d64c4aca3a7baf218bf93ef7fa768d</t>
  </si>
  <si>
    <t>d06d019f72a04e5497a0b64190af170c</t>
  </si>
  <si>
    <t>ec80e49e69745ab6c14f984bf2149423</t>
  </si>
  <si>
    <t>f8f35af4634605e6693c17cc3ffff5a8</t>
  </si>
  <si>
    <t>004c9cd9d87a3c30c522c48c4fc07416</t>
  </si>
  <si>
    <t>3bdff180c7e1f6551a643b99c265a120</t>
  </si>
  <si>
    <t>6b89abe95848c850399130d149a39b63</t>
  </si>
  <si>
    <t>aced59e9b31ef866a94f9e7f29d8d418</t>
  </si>
  <si>
    <t>b4f8921fcc4ff77b66bea6dda43dcd51</t>
  </si>
  <si>
    <t>d2572f31e9023e9850ef986a636ff9bf</t>
  </si>
  <si>
    <t>c731d18cea9bf687ffee82a241c25b11</t>
  </si>
  <si>
    <t>3dc69bf2c42f0568a5c4791ec3fd3745</t>
  </si>
  <si>
    <t>d8d9567d0bfb0bc7eb845a205ba42657</t>
  </si>
  <si>
    <t>0daf5180aa44356f60f8effa533b55a2</t>
  </si>
  <si>
    <t>5194c22ed1f616ec0c0f33c571542879</t>
  </si>
  <si>
    <t>fe8055980a4ff7f64ed889c2b5926929</t>
  </si>
  <si>
    <t>c42fd8e4d47dfb18ce5222f2dd7752f9</t>
  </si>
  <si>
    <t>671585f5a2af58b6e276bc01003c0d2b</t>
  </si>
  <si>
    <t>2dd1fb6f0e42a2243b8a01e40cd41216</t>
  </si>
  <si>
    <t>a7c53f6b3b61adbdaa99dda97e8cbd56</t>
  </si>
  <si>
    <t>a11a0e0ca67423425691db355cff69b0</t>
  </si>
  <si>
    <t>5bffbafbb22daf6d3bfc216a46db8708</t>
  </si>
  <si>
    <t>fc0b214b59a83615fea981c6424a02ae</t>
  </si>
  <si>
    <t>011b0eaba87386a2ae96a7d32bb531d1</t>
  </si>
  <si>
    <t>43753b27d77860f1654aa72e251a7878</t>
  </si>
  <si>
    <t>822b63912576852aea9a8436d72317b7</t>
  </si>
  <si>
    <t>a3fa18b3f688ec0fca3eb8bfcbd2d5b3</t>
  </si>
  <si>
    <t>são paulo</t>
  </si>
  <si>
    <t>5587130f9850696ed7fafbc91c2cee44</t>
  </si>
  <si>
    <t>9c1c0c36cd23c20897e473901a8fb149</t>
  </si>
  <si>
    <t>34a557286ead8fe75c989e0afcf7d98c</t>
  </si>
  <si>
    <t>c716e0b86ed568878475b60fbb6323ad</t>
  </si>
  <si>
    <t>455c5640e8c5bd1b2ee85c0158f85727</t>
  </si>
  <si>
    <t>87d30a6a0cbf89356e49324971ab1d24</t>
  </si>
  <si>
    <t>217f005bb37ff3aeef5b2ae1788e75ba</t>
  </si>
  <si>
    <t>cac4e0bc1a3269fa2b6ea5e763f6115b</t>
  </si>
  <si>
    <t>8ec76bb0965af3f007692b26fa9d6623</t>
  </si>
  <si>
    <t>aba1721a889e04decc910aa13b768ef4</t>
  </si>
  <si>
    <t>7238f877570096ae403c51898fa64566</t>
  </si>
  <si>
    <t>044668ccd5316b12a7cf0d54a156e3e9</t>
  </si>
  <si>
    <t>643c01d7c56a724bec0454f4780e8a3e</t>
  </si>
  <si>
    <t>cab85505710c7cb9b720bceb52b01cee</t>
  </si>
  <si>
    <t>312ba1d77e9c332ef21f9598b7f64cd7</t>
  </si>
  <si>
    <t>8c3b533c63cca56240f94f1e3a6b18ef</t>
  </si>
  <si>
    <t>1fdc574883ef3b33ad41562d93f3a74a</t>
  </si>
  <si>
    <t>9a03a4e9eb0b947652fae4f6121a3f5e</t>
  </si>
  <si>
    <t>33cbda8716511e27e556dff9d8418bf2</t>
  </si>
  <si>
    <t>6cd68b3ed6d59aaa9fece558ad360c0a</t>
  </si>
  <si>
    <t>3df020b72d3d44b3af9d110fa3940b65</t>
  </si>
  <si>
    <t>537eb890efff034a88679788b647c564</t>
  </si>
  <si>
    <t>89de2d6f23e9746ff309705b23581faa</t>
  </si>
  <si>
    <t>c611f4ce9ce875bcc063fa97fd4d7d12</t>
  </si>
  <si>
    <t>4be2e7f96b4fd749d52dff41f80e39dd</t>
  </si>
  <si>
    <t>3bfba5a77604f6dfae7e6dd7aaf65821</t>
  </si>
  <si>
    <t>48fb026ed7455a42f5d3e9390ed5088e</t>
  </si>
  <si>
    <t>0d33a55da925bbf1ff02af5f6059fc7f</t>
  </si>
  <si>
    <t>cea729054f157f5870bdd321a958d994</t>
  </si>
  <si>
    <t>955fee9216a65b617aa5c0531780ce60</t>
  </si>
  <si>
    <t>0f0c984a4a955310903b6b6008660bad</t>
  </si>
  <si>
    <t>f805b96fa705ba7995a221f1749dc141</t>
  </si>
  <si>
    <t>751bdc4d83a466c7206cd42e8f426b03</t>
  </si>
  <si>
    <t>2f4b0d3b9634b647d4edee577d7ebb7e</t>
  </si>
  <si>
    <t>ba5daa4041e1f15cdf34b76e3e18a450</t>
  </si>
  <si>
    <t>6e386f64c84e482f0b9abf960797ee1b</t>
  </si>
  <si>
    <t>83c465a786b06574376909b35ef6752a</t>
  </si>
  <si>
    <t>d93b8458c6fe139d85cfa5eadbf55bd2</t>
  </si>
  <si>
    <t>71592660bbcb6a4664e97b6f8b68babc</t>
  </si>
  <si>
    <t>6a53b90c3ad9e0b56d9fe5c69165fff5</t>
  </si>
  <si>
    <t>38f276ca6e7cc95a6d1bb55ac9e5550f</t>
  </si>
  <si>
    <t>eae9af4811c294c56795d70e715b7337</t>
  </si>
  <si>
    <t>039b29ff3b3473435d0cd59040575de9</t>
  </si>
  <si>
    <t>ac51cac5e20d69ff485a54746488ef48</t>
  </si>
  <si>
    <t>4221a7df464f1fe2955934e30ff3a5a1</t>
  </si>
  <si>
    <t>bahia</t>
  </si>
  <si>
    <t>48e954b2da4f6a750c844173b347ed40</t>
  </si>
  <si>
    <t>fc4751cfe3b279c419615b9b00c1abb4</t>
  </si>
  <si>
    <t>e1a210d482714ce337763a19aef94ba4</t>
  </si>
  <si>
    <t>085f6f7e049c996695fb2074fe38d45e</t>
  </si>
  <si>
    <t>34675b28b826facfde119785bf287dc1</t>
  </si>
  <si>
    <t>cascavael</t>
  </si>
  <si>
    <t>7d7866a99a8656a42c7ff6352a433410</t>
  </si>
  <si>
    <t>5a93f3ab0ef4c84ed5e1b5dbf23978bc</t>
  </si>
  <si>
    <t>64cc804291f90c81f02bfc2bb58ff55a</t>
  </si>
  <si>
    <t>5f57db27027655e6c6a391601daa0258</t>
  </si>
  <si>
    <t>e1b12447a7563944843191754aeb5562</t>
  </si>
  <si>
    <t>2f3d8b4c9e2ee165075331fea3f3095a</t>
  </si>
  <si>
    <t>1fe5540d7c1c37a595fefbacd5570d9e</t>
  </si>
  <si>
    <t>d3f39f05462b79a4562d35893a28f159</t>
  </si>
  <si>
    <t>528ce32f560edd11add4169f6a5b65be</t>
  </si>
  <si>
    <t>b86a47b3366e3b5424a7b225781f4908</t>
  </si>
  <si>
    <t>0176f73cc1195f367f7b32db1e5b3aa8</t>
  </si>
  <si>
    <t>01cf7e3d21494c41fb86034f2e714fa1</t>
  </si>
  <si>
    <t>ceaec5548eefc6e23e6607c5435102e7</t>
  </si>
  <si>
    <t>c8771b1a10bb99bb34d3c459c5cffb53</t>
  </si>
  <si>
    <t>2d42ebcda99fd55f6f4bc2f1ca035d50</t>
  </si>
  <si>
    <t>e9bc59e7b60fc3063eb2290deda4cced</t>
  </si>
  <si>
    <t>13d95f0f6f73943d4ceffad0fc2cd32c</t>
  </si>
  <si>
    <t>6f229cc508fc6915ed5c499efd93baa4</t>
  </si>
  <si>
    <t>83f2b4881141ce3fcd4e985125d3279e</t>
  </si>
  <si>
    <t>c8c1bea22194a4eefa2dc9a9fa89f536</t>
  </si>
  <si>
    <t>b0b346d3a89f5eb4c2968af3f083cd43</t>
  </si>
  <si>
    <t>a0415d9b25ede3c4b1e477e9916ffc03</t>
  </si>
  <si>
    <t>3dfd3dc96f7f8598eca74e9ac8a2fa31</t>
  </si>
  <si>
    <t>e5545d4d4473876ea78c5bcebca365c3</t>
  </si>
  <si>
    <t>fa1a9dec3a9940c072684a46728bf1fc</t>
  </si>
  <si>
    <t>6ddc28b61be28373b4503a1f61cf98a9</t>
  </si>
  <si>
    <t>c5ebe6598748b0aeaa61cfb820478b92</t>
  </si>
  <si>
    <t>5670f4db5b62c43d542e1b2d56b0cf7c</t>
  </si>
  <si>
    <t>e1c76f339ebd5460999f25a2aa8c92c5</t>
  </si>
  <si>
    <t>cb8bcce248bb1fb274ba762d8b971456</t>
  </si>
  <si>
    <t>6524b847b982cd56bb5d4b02b776ee42</t>
  </si>
  <si>
    <t>610f72e407cdd7caaa2f8167b0163fd8</t>
  </si>
  <si>
    <t>b6d44737c043328708f6749c2dbe50bd</t>
  </si>
  <si>
    <t>972d0f9cf61b499a4812cf0bfa3ad3c4</t>
  </si>
  <si>
    <t>8c91bfea4263b8fba54081460693e2a1</t>
  </si>
  <si>
    <t>38af8acfd46ac4a7bf754e8ca6736664</t>
  </si>
  <si>
    <t>d90fe2229fee1a5da999ccd0c06c1667</t>
  </si>
  <si>
    <t>75fdd0a732287f9497b179f6bd445d32</t>
  </si>
  <si>
    <t>5b2e94f2c22b39ccc24d34ad0f669672</t>
  </si>
  <si>
    <t>9ac75591b69c3402684b6ce0310f22ee</t>
  </si>
  <si>
    <t>e5bd51692380fd8cabb19b756b95e714</t>
  </si>
  <si>
    <t>cfb1a033743668a192316f3c6d1d2671</t>
  </si>
  <si>
    <t>adcf50477d6a1f5d91bb9d54c4903cb5</t>
  </si>
  <si>
    <t>8476243f92442881ddd5b578975cf115</t>
  </si>
  <si>
    <t>f2336e113377dd21c744d9c4fc8293a9</t>
  </si>
  <si>
    <t>f25e239052084705e17a982bc600ab2a</t>
  </si>
  <si>
    <t>714b9a1332840f257b49f476bea4e341</t>
  </si>
  <si>
    <t>89d9a386b0b6e5fc8403071b03f7206a</t>
  </si>
  <si>
    <t>order_item_id</t>
  </si>
  <si>
    <t>shipping_limit_date</t>
  </si>
  <si>
    <t>price</t>
  </si>
  <si>
    <t>freight_value</t>
  </si>
  <si>
    <t>review_id</t>
  </si>
  <si>
    <t>review_score</t>
  </si>
  <si>
    <t>review_comment_title</t>
  </si>
  <si>
    <t>review_comment_message</t>
  </si>
  <si>
    <t>review_creation_date</t>
  </si>
  <si>
    <t>review_answer_timestamp</t>
  </si>
  <si>
    <t>7bc2406110b926393aa56f80a40eba40</t>
  </si>
  <si>
    <t>80e641a11e56f04c1ad469d5645fdfde</t>
  </si>
  <si>
    <t>228ce5500dc1d8e020d8d1322874b6f0</t>
  </si>
  <si>
    <t>e64fb393e7b32834bb789ff8bb30750e</t>
  </si>
  <si>
    <t>Recebi bem antes do prazo estipulado.</t>
  </si>
  <si>
    <t>f7c4243c7fe1938f181bec41a392bdeb</t>
  </si>
  <si>
    <t>Parabéns lojas lannister adorei comprar pela Internet seguro e prático Parabéns a todos feliz Páscoa</t>
  </si>
  <si>
    <t>15197aa66ff4d0650b5434f1b46cda19</t>
  </si>
  <si>
    <t>07f9bee5d1b850860defd761afa7ff16</t>
  </si>
  <si>
    <t>7c6400515c67679fbee952a7525281ef</t>
  </si>
  <si>
    <t>a3f6f7f6f433de0aefbb97da197c554c</t>
  </si>
  <si>
    <t>8670d52e15e00043ae7de4c01cc2fe06</t>
  </si>
  <si>
    <t>recomendo</t>
  </si>
  <si>
    <t>aparelho eficiente. no site a marca do aparelho esta impresso como 3desinfector e ao chegar esta com outro nome...atualizar com a marca correta uma vez que é o mesmo aparelho</t>
  </si>
  <si>
    <t>c9cfd2d5ab5911836ababae136c3a10c</t>
  </si>
  <si>
    <t>96052551d87e5f62e6c9f6974ec392e9</t>
  </si>
  <si>
    <t>4b49719c8a200003f700d3d986ea1a19</t>
  </si>
  <si>
    <t xml:space="preserve">Mas um pouco ,travando...pelo valor ta Boa._x000D_
</t>
  </si>
  <si>
    <t>23f75a37effc35d9a915b4e1ad483793</t>
  </si>
  <si>
    <t>9a0abbb668bafb95a6d2b05db43284c4</t>
  </si>
  <si>
    <t>3948b09f7c818e2d86c9a546758b2335</t>
  </si>
  <si>
    <t>Super recomendo</t>
  </si>
  <si>
    <t>Vendedor confiável, produto ok e entrega antes do prazo.</t>
  </si>
  <si>
    <t>9314d6f9799f5bfba510cc7bcd468c01</t>
  </si>
  <si>
    <t>GOSTARIA DE SABER O QUE HOUVE, SEMPRE RECEBI E ESSA COMPRA AGORA ME DECPCIONOU</t>
  </si>
  <si>
    <t>8e15a274d95600fa14f8be64e37a0e67</t>
  </si>
  <si>
    <t>fdbdb2629a7cde0f66657acc92084e7f</t>
  </si>
  <si>
    <t>373cbeecea8286a2b66c97b1b157ec46</t>
  </si>
  <si>
    <t xml:space="preserve">Não chegou meu produto </t>
  </si>
  <si>
    <t>Péssimo</t>
  </si>
  <si>
    <t>a2ff510ca4e059c3fefc7a7866571f6f</t>
  </si>
  <si>
    <t>80c70bc263881ba6525f6cee1d94ac87</t>
  </si>
  <si>
    <t>d21bbc789670eab777d27372ab9094cc</t>
  </si>
  <si>
    <t>Ótimo</t>
  </si>
  <si>
    <t>Loja nota 10</t>
  </si>
  <si>
    <t>7bcb3c758c67f23638262c731493e848</t>
  </si>
  <si>
    <t>0e0190b9db53b689b285d3f3916f8441</t>
  </si>
  <si>
    <t>obrigado pela atençao amim dispensada</t>
  </si>
  <si>
    <t>66e4430c5bc6b7e3773886bf1c14d912</t>
  </si>
  <si>
    <t>bf566b3910c328733baf7fca7d2be041</t>
  </si>
  <si>
    <t>fe3db7c069d694bab50cc43463f91608</t>
  </si>
  <si>
    <t>e07eee7ad7666276bd8b27fbd83fd1ff</t>
  </si>
  <si>
    <t>relógio muito bonito e barato.</t>
  </si>
  <si>
    <t>2c5e27fc178bde7ac173c9c62c31b070</t>
  </si>
  <si>
    <t>Não gostei ! Comprei gato por lebre</t>
  </si>
  <si>
    <t>540e7bbb2d06cfb7f85f3a88ba7ac97f</t>
  </si>
  <si>
    <t>aa193e76d35950c4ae988237bb36ed2b</t>
  </si>
  <si>
    <t>6a18a4001ae7fd911b3b9fb13686d105</t>
  </si>
  <si>
    <t>58044bca115705a48fe0e00a21390c54</t>
  </si>
  <si>
    <t>Sempre compro pela Internet e a entrega ocorre antes do prazo combinado, que acredito ser o prazo máximo. No stark o prazo máximo já se esgotou e ainda não recebi o produto.</t>
  </si>
  <si>
    <t>19a52a2297e5289ab4187d238d335982</t>
  </si>
  <si>
    <t>c92cdd7dd544a01aa35137f901669cdf</t>
  </si>
  <si>
    <t>Muito bom.</t>
  </si>
  <si>
    <t>Recebi exatamente o que esperava. As demais encomendas de outros vendedores atrasaram, mas esta chegou no prazo.</t>
  </si>
  <si>
    <t>c0f4c8301f8c29d6f53d239e194bb4c2</t>
  </si>
  <si>
    <t>08c9d79ec0eba1d252e3f52f14b8e6a9</t>
  </si>
  <si>
    <t>Bom</t>
  </si>
  <si>
    <t>Recomendo ,</t>
  </si>
  <si>
    <t>2170c9452c2216457b36003fe2969fbb</t>
  </si>
  <si>
    <t xml:space="preserve">muito boa </t>
  </si>
  <si>
    <t>b193ff3c9f32a01f3a0d9ae26b94d244</t>
  </si>
  <si>
    <t>Maravilhoso!</t>
  </si>
  <si>
    <t>Tô completamente apaixonada, loja super responsável e confiável!</t>
  </si>
  <si>
    <t>9fd59cd04b42f600df9f25e54082a8d1</t>
  </si>
  <si>
    <t>Nada de chegar o meu pedido.</t>
  </si>
  <si>
    <t>ab3056e4fb5a36df4b58c1746e4a6b8f</t>
  </si>
  <si>
    <t>eb26c2bfb5030f57dcef30d3f111eb1e</t>
  </si>
  <si>
    <t>caf7d6d68090fedf0f47b27aff4b4eaf</t>
  </si>
  <si>
    <t>86c5cfa7fcbde303f704b60a78ced7d6</t>
  </si>
  <si>
    <t>Entrega perfeita</t>
  </si>
  <si>
    <t>Muito bom. muito cheiroso.</t>
  </si>
  <si>
    <t>6f3eb43ec2f5092cf04c8d705864a8ac</t>
  </si>
  <si>
    <t>3dc0777d97733a1d066f5b781e91577f</t>
  </si>
  <si>
    <t>e363a3c172db72d6a8b82d0726cd2ddb</t>
  </si>
  <si>
    <t>890ec1767be8eb104877db6d68eaade5</t>
  </si>
  <si>
    <t>otimo vendedor chegou ate antes do prazo , adorei o produto</t>
  </si>
  <si>
    <t>23f570a1b0db9566bee04521a0410c54</t>
  </si>
  <si>
    <t>7d9ac3e98adc0c8ad579e6a2257d79f9</t>
  </si>
  <si>
    <t>Processo de compra tranquilo e eficiente.</t>
  </si>
  <si>
    <t>c41bd21983e298a240410ebb391bf075</t>
  </si>
  <si>
    <t>Tomara q dure pois é de pelinho.</t>
  </si>
  <si>
    <t>e233e51d11511bf30e568c76360ace52</t>
  </si>
  <si>
    <t>recebi somente 1 controle Midea Split ESTILO._x000D_
Faltou Controle Remoto para Ar Condicionado Consul</t>
  </si>
  <si>
    <t>1a74d76543e1b419b48daebee364c281</t>
  </si>
  <si>
    <t>1edd1a85161468a77e5fcb165be9b294</t>
  </si>
  <si>
    <t>94c4db81ff5c234f53b54a15a8a41583</t>
  </si>
  <si>
    <t>3d94fd645cdaacc8c9f0dc0a2a1f5166</t>
  </si>
  <si>
    <t>boa</t>
  </si>
  <si>
    <t>cb6fe4f91f83d9222b7c8e14959055e1</t>
  </si>
  <si>
    <t>45a523faa4defdf60118a90301b8a23e</t>
  </si>
  <si>
    <t>6eab2c9b7ea4975a0b0357a4c464b356</t>
  </si>
  <si>
    <t>500c05500aa275953129f49799ee5c73</t>
  </si>
  <si>
    <t>MT lindo</t>
  </si>
  <si>
    <t>399133d47ddc5f40df57c1ceba4e4540</t>
  </si>
  <si>
    <t>6a0969d0769d2f3ff6438809a1cc455e</t>
  </si>
  <si>
    <t xml:space="preserve">Ocorreu tudo como contratado sendo a entrega realizada antes do prazo _x000D_
 Estou satisfeita_x000D_
</t>
  </si>
  <si>
    <t>8a64945e89526e68bc16383391590232</t>
  </si>
  <si>
    <t>Amei achei lindo ,muito delicado adorei</t>
  </si>
  <si>
    <t>ca7402594d96f3231ee1bbae27da1e29</t>
  </si>
  <si>
    <t>c0dbf9a325d2a2fece43873be47191e1</t>
  </si>
  <si>
    <t>Ótima loja para parceria: rápidíssima, produtos bem embalados e de qualidade! Só o custo do frete que foi meio azedo.</t>
  </si>
  <si>
    <t>9924ac6169f2edc95ca3394e529f9580</t>
  </si>
  <si>
    <t>e12a8d938f3092e010627d001f91d137</t>
  </si>
  <si>
    <t>109b5ce2dd11bb8460eff3b86da6fefc</t>
  </si>
  <si>
    <t xml:space="preserve">Ótimo Produto! </t>
  </si>
  <si>
    <t xml:space="preserve">Recomendo o vendedor... </t>
  </si>
  <si>
    <t>6d06808638ec0701bccd70bc8d462c28</t>
  </si>
  <si>
    <t xml:space="preserve">O produto não chegou no prazo estipulado e causou transtorno, pq programei a viagem de férias do meu filho, baseado no prazo. Moro na Bahia e ele em Cuiabá sozinho. Agora, a casa está vazia. </t>
  </si>
  <si>
    <t>750d4311e8ddb6cba549ee86f06f0cca</t>
  </si>
  <si>
    <t xml:space="preserve">Produto entregue como solicitado, e com muita brevidade. Parabéns!_x000D_
</t>
  </si>
  <si>
    <t>951a3591f5bcc0b0c558461c9bf49d8e</t>
  </si>
  <si>
    <t>77ed4f94b3638d1f0b0a2dd781c11a8c</t>
  </si>
  <si>
    <t>2a3eba09af2fbcd3a20580e62e7b7465</t>
  </si>
  <si>
    <t>8b230a1373c6dc4bd867099fda1d7039</t>
  </si>
  <si>
    <t>Eu comprei duas unidades e só recebi uma e agora o que faço?</t>
  </si>
  <si>
    <t>4a1c0e7a111f33f2be53506db4887b1a</t>
  </si>
  <si>
    <t>cb2fc3e5711b5ae85e0491ee18af63ed</t>
  </si>
  <si>
    <t>Produto bom, porém o que veio para mim não condiz com a foto do anúncio.</t>
  </si>
  <si>
    <t>60c714ed14cef913944a3147094a4742</t>
  </si>
  <si>
    <t>Produto muito inferior, mal acabado.</t>
  </si>
  <si>
    <t>b42460e68676135205af8b8c13baf6ae</t>
  </si>
  <si>
    <t>505587fad6e7130f579fe9f02017ede4</t>
  </si>
  <si>
    <t>c45811d9f90e22a81155b3a1e4a5c2e8</t>
  </si>
  <si>
    <t>RECOMENDO SEMPRE!!</t>
  </si>
  <si>
    <t>O kit mochila patrulha canina é lindo!! Meu netinho vai amar!! Obrigada!!</t>
  </si>
  <si>
    <t>e29ab4a671400c41322e4855de633c6a</t>
  </si>
  <si>
    <t xml:space="preserve">Maravilha </t>
  </si>
  <si>
    <t>c577faa817a66c6f1492728435f53cd0</t>
  </si>
  <si>
    <t>8c6537ae1519a3c0375e4fd45438344b</t>
  </si>
  <si>
    <t>34e5d18f3bb64d586812f8f1d8b53097</t>
  </si>
  <si>
    <t>5733e2aeeb52b99d044a2a3644e1305d</t>
  </si>
  <si>
    <t>a34d2c4ace97245460e240e07db0212d</t>
  </si>
  <si>
    <t>9bdb93e1339cdbc9bbfd95c5df00f82b</t>
  </si>
  <si>
    <t>0bd4dcc4f6c4621baf37f73495cad8c4</t>
  </si>
  <si>
    <t>Entrega no prazo</t>
  </si>
  <si>
    <t>888f11883ff85fa5c07e6ae1192d85c4</t>
  </si>
  <si>
    <t xml:space="preserve">Cumpriu o prometido na compra e com o uma entrega em tempo satisfatório </t>
  </si>
  <si>
    <t>65dfeb60c40e3cbb0a1838285d86f885</t>
  </si>
  <si>
    <t xml:space="preserve">Pedi reembolso e sem resposta até momento </t>
  </si>
  <si>
    <t>50a1eaa2f96d6f3e02d0cd68d92bab75</t>
  </si>
  <si>
    <t>***** Recomendo</t>
  </si>
  <si>
    <t>Super rápido.</t>
  </si>
  <si>
    <t>1090909faae22e5ab76903e8493063f1</t>
  </si>
  <si>
    <t>7b2d3a4794961271f9150b21fecfeed0</t>
  </si>
  <si>
    <t>31b63ea961f9f43c21209d729d1c78e5</t>
  </si>
  <si>
    <t>4d36f8266245b00faebc520e9cd963c0</t>
  </si>
  <si>
    <t>71bc170a5ad41ee9dee95f82a17860a8</t>
  </si>
  <si>
    <t>c5be8de5421e658a45042d6ca6a4ff64</t>
  </si>
  <si>
    <t>0c8b57ea62de568f13a0e101d344977e</t>
  </si>
  <si>
    <t>edfbad2944ea758725486c3bbcd04f49</t>
  </si>
  <si>
    <t>bbf6c18e7c5a88b6adcb69af3b971207</t>
  </si>
  <si>
    <t>436f71c9cc0c1aab7f51dc0cd0820516</t>
  </si>
  <si>
    <t xml:space="preserve">Satisfeito_x000D_
</t>
  </si>
  <si>
    <t>a47baae36cb2d3f2d8ab6449aee69ee4</t>
  </si>
  <si>
    <t>b83bcebb69cf373474b4cc3b10eb0bcc</t>
  </si>
  <si>
    <t>97d4feff1fd7129bee6cde095b9dac2a</t>
  </si>
  <si>
    <t xml:space="preserve">estao de parabens... sempre chega com muiiita antecedencia.._x000D_
_x000D_
Muito obrigada.... </t>
  </si>
  <si>
    <t>352609f0f2d34ce5d3b8de817ee948d5</t>
  </si>
  <si>
    <t>Não recebi o produto.</t>
  </si>
  <si>
    <t>28f275d52ccd8b6614b71430481450fd</t>
  </si>
  <si>
    <t>d23ac17822a812782cf7f848b2a8b38b</t>
  </si>
  <si>
    <t>52844d80504646db0b746167070b9db0</t>
  </si>
  <si>
    <t>1692078634b63c7f25aa90ee746ec498</t>
  </si>
  <si>
    <t>OTIMO</t>
  </si>
  <si>
    <t>OK RECOMENDO</t>
  </si>
  <si>
    <t>7df70380ca80dea85f0a7f1f57fa2f87</t>
  </si>
  <si>
    <t>ff722b4c68783a4459a3adb9bb4e1d0d</t>
  </si>
  <si>
    <t>Produto chegou, mas meu PC não conseguiu reconhecer as portas USB.</t>
  </si>
  <si>
    <t>8055e963f26f70c406ca517b2c2848e6</t>
  </si>
  <si>
    <t>Produto de muito boa qualidade, chegou antes do prazo prometido</t>
  </si>
  <si>
    <t>7404a400814a04b9776eb50e1ef725d8</t>
  </si>
  <si>
    <t>c2babb5fd0e3e13707274820a7227d25</t>
  </si>
  <si>
    <t>e128c3709dfb7fe87f162f7b34d1cc92</t>
  </si>
  <si>
    <t>ae728c1061bf163b4bd256ad9ee0bb83</t>
  </si>
  <si>
    <t>Este foi o pedido_x000D_
Balde Com 128 Peças - Blocos De Montar 2 un - R$ 25,00 cada (NÃO FOI ENTREGUE)_x000D_
Vendido e entregue targaryen_x000D_
Tapete de Eva Nº Letras 36 Peças Crianças 1 un - R$ 35,90 (ESTE FOI ENTREG</t>
  </si>
  <si>
    <t>41926e45719f9b923357ea3bb222195f</t>
  </si>
  <si>
    <t>Entrega muito rápida_x000D_
Parabéns</t>
  </si>
  <si>
    <t>2dfefb93bf83b269520fd5b13c917c31</t>
  </si>
  <si>
    <t>f195f1c82cc4be5839a1a3a2babf3a50</t>
  </si>
  <si>
    <t>72730619a00e0ecdecf0a4ff862d8996</t>
  </si>
  <si>
    <t>comprei tres pacotes de cinco folhas cada de papel transfer para tecido escuro e so recebi dois</t>
  </si>
  <si>
    <t>ba3e82857e13ba647e843f5a4ade76c1</t>
  </si>
  <si>
    <t>c5d83c2523ef15209c8faf5133a7bafb</t>
  </si>
  <si>
    <t>Estava faltando apenas um produto, eu recebi hoje , muito obrigada!_x000D_
Tudo certo!_x000D_
_x000D_
Att _x000D_
_x000D_
Elenice.</t>
  </si>
  <si>
    <t>5b713e49352337557efe509b2e801183</t>
  </si>
  <si>
    <t>4e18511741b7ba8896f192fae5858e0a</t>
  </si>
  <si>
    <t>ba7e2a294a1c84d89bb8346d5343b74e</t>
  </si>
  <si>
    <t>ad0fb518df54cbb079834b68141941ee</t>
  </si>
  <si>
    <t>deb68e90fe56fe23b61f76e429516f26</t>
  </si>
  <si>
    <t>766fc608e4f2683020fb0a121d9db23e</t>
  </si>
  <si>
    <t>A bolsa térmica além de linda é super espaçosa . Produto de acordo com o anunciado e a entrega super rápida , entregou bem antes do prazo .</t>
  </si>
  <si>
    <t>5c37d7ba6ef2f031c34bb4fda3454018</t>
  </si>
  <si>
    <t xml:space="preserve">Demorou de mais pra entrega </t>
  </si>
  <si>
    <t>e9cb7f668e6443a90158f7f9c90ab0f5</t>
  </si>
  <si>
    <t>83414f98136ce687f7eb69e555b2519c</t>
  </si>
  <si>
    <t xml:space="preserve">super rapido a entrega .... chegou antes da data... </t>
  </si>
  <si>
    <t>46d8249ea59101c7288936c3e6f155d7</t>
  </si>
  <si>
    <t>Entrega atrasou</t>
  </si>
  <si>
    <t xml:space="preserve">A entrega foi dividida em duas. Não houve comunicado do loja. Cheguei a pensar que só haviam enviado parte do produto. </t>
  </si>
  <si>
    <t>346317f9aff540395fe46893611854f8</t>
  </si>
  <si>
    <t>Não funciona não faz sincronismo</t>
  </si>
  <si>
    <t>2685a4800004a12ec09d27264ff1915f</t>
  </si>
  <si>
    <t>Recomendo a todos os clientes</t>
  </si>
  <si>
    <t>0dc56be1dabd04c994a0fce5478bb16d</t>
  </si>
  <si>
    <t>c422274e50e900b46fee429016c5458d</t>
  </si>
  <si>
    <t xml:space="preserve">Gostei </t>
  </si>
  <si>
    <t>369d4e59eab6f38a28c5033120180bdd</t>
  </si>
  <si>
    <t>5a27bebda2d497ab1fbc6f425abdc6b8</t>
  </si>
  <si>
    <t>a95d9b8de163612abddc0a2aae1131d5</t>
  </si>
  <si>
    <t>4ada105731802020d66105508076cb49</t>
  </si>
  <si>
    <t>0d4821be98f78d25e14f37ac9d320a84</t>
  </si>
  <si>
    <t>0ea6bcf44daa35a34247b889d2d21c9e</t>
  </si>
  <si>
    <t>3f6d9482c57cdb5fc7012f7b9b5ed4c5</t>
  </si>
  <si>
    <t>OTIMA</t>
  </si>
  <si>
    <t>a55012f5c7e74353e92986be15d133b6</t>
  </si>
  <si>
    <t>Gostei muito do jogo de banho.A estampa florida, o bordado, tudo muito bonito. Ótimo produto.</t>
  </si>
  <si>
    <t>8e42039f9508e0fb21b61262ba2ce672</t>
  </si>
  <si>
    <t>487f8ff16eaf366dc7c01652202048c3</t>
  </si>
  <si>
    <t>Chegou apenas uma peça, mas na nota e na garantia constam as duas joias.</t>
  </si>
  <si>
    <t>d95ffc47f9741048c6872cb8d3ed0e8b</t>
  </si>
  <si>
    <t>072aa82842434b050889c89a33c699a7</t>
  </si>
  <si>
    <t>b47ad9b11251939a7f684c19cf317830</t>
  </si>
  <si>
    <t>ef8ae544c432bb1053ba5990bd0d6227</t>
  </si>
  <si>
    <t xml:space="preserve">EU NÃO RECEBI O PRODUTO E CONSTA NO SISTEMA QUE EU RECEBI ALÉM DE PAGAR CARO DO FRETE </t>
  </si>
  <si>
    <t>aaab917291fea34988b9a0cb60e0716f</t>
  </si>
  <si>
    <t>Comprei o relógio, unissex e enviaram um relógio feminino, bem menor que as especificações do anúncio.</t>
  </si>
  <si>
    <t>3f73914ab5fc1cd68ad6757c93644349</t>
  </si>
  <si>
    <t>Sempre compro na lannister.Pra mim é a melhor loja on-line</t>
  </si>
  <si>
    <t>e2fd85e5df711bd91e6e96e13c741843</t>
  </si>
  <si>
    <t>Produto de qualidade excelente</t>
  </si>
  <si>
    <t>076e5ceb849c9ddf05cfb30bf223febb</t>
  </si>
  <si>
    <t>c3dc53293222872c90de63a9dc56902e</t>
  </si>
  <si>
    <t>1f5f1df7e359907eaadcb67e73590c10</t>
  </si>
  <si>
    <t>0f47555e4df6f6e31bb40c6ff7fb6fac</t>
  </si>
  <si>
    <t>033fb23c97ecb11c0548f4763bef5773</t>
  </si>
  <si>
    <t>f7a4aac5a45a3653a0cb7a9c190a6332</t>
  </si>
  <si>
    <t>42ae74a43661be8587b2e2db054179db</t>
  </si>
  <si>
    <t>Ótimo custo-benefício</t>
  </si>
  <si>
    <t>d8f61c7fcd172785563a65cd65a8cea8</t>
  </si>
  <si>
    <t>OK</t>
  </si>
  <si>
    <t>4d89dd30fcb3374bb3634e0850bb3ee6</t>
  </si>
  <si>
    <t>1f83ac8151dd375e41ab519523ade3b1</t>
  </si>
  <si>
    <t>79927442ebcbf70b2021e1339bb9a51b</t>
  </si>
  <si>
    <t>muito boa</t>
  </si>
  <si>
    <t>Gostei da atenção com a entrega</t>
  </si>
  <si>
    <t>ecb87d3794a6b2a32e6d9ebee0b8dee5</t>
  </si>
  <si>
    <t>77a5eb7708ea47c9dd27b268ab56b633</t>
  </si>
  <si>
    <t>14613df954694f243dedeaa2c8a3a5c2</t>
  </si>
  <si>
    <t xml:space="preserve"> Se fosse vidro tinha quebrado; veio na caixa sem nenhuma proteção por dentro, a caixa estava muito amassada. Desculpe.. mas gosto de comprar de vcs_x000D_
.</t>
  </si>
  <si>
    <t>5f938e5f5f2e9a75710b54feeb9ea610</t>
  </si>
  <si>
    <t>Médio</t>
  </si>
  <si>
    <t>A peça não serviu</t>
  </si>
  <si>
    <t>d7ea05bb4f9c77d606fd90b1a27e317d</t>
  </si>
  <si>
    <t>Comprei o produto dia 25 de fevereiro e hoje dia 29 de marco não fora entregue na minha residência. Não sei se os correios desse Brasil e péssimo ou foi a própria loja que demorou postar.</t>
  </si>
  <si>
    <t>185cb85ede91009d7a8e685687c037ee</t>
  </si>
  <si>
    <t>fiz minha compra faz 30 dias e não recebi ainda meu produto._x000D_
Precisa melhorar nas entregas</t>
  </si>
  <si>
    <t>0c9b6ca9b3beaf0fd5d621f63844ea01</t>
  </si>
  <si>
    <t>prazo entrega</t>
  </si>
  <si>
    <t>Espero receber esta semana, o que não seria tão extravagante, porém...mais atrazo do que isso me faria desistir do baratheon.</t>
  </si>
  <si>
    <t>29b897a4c960516960b7dbe2ed0cb99a</t>
  </si>
  <si>
    <t>0beb430df734fb96c4f353165408b439</t>
  </si>
  <si>
    <t>ab296dbde37f94824e4290893c67f917</t>
  </si>
  <si>
    <t>c399eafa15aafaecdd1d9008f5b34ed6</t>
  </si>
  <si>
    <t>Entregou no prazo certo, fiquei feliz com a compra que fiz</t>
  </si>
  <si>
    <t>db168e3b1bb8b376934b2c5985cb3eda</t>
  </si>
  <si>
    <t>a03362dde282489127b112aeab3d6a82</t>
  </si>
  <si>
    <t>fc58a37818aacbf958eca9d16b4e2e84</t>
  </si>
  <si>
    <t>8ef36616bef00398b6e413c124f436c8</t>
  </si>
  <si>
    <t>Lindo relógio adorei</t>
  </si>
  <si>
    <t>2636963d49a40a1d951eb0880fa1d36e</t>
  </si>
  <si>
    <t>57e994485c2ebd293e4fa9cd62e5bb96</t>
  </si>
  <si>
    <t>Comprei dois lustres pendentes, com a parceira targaryen e só me enviaram um lustre. Abri reclamação, mas ainda não recebi resposta. Aguardo solução por parte de Lojas lannister.</t>
  </si>
  <si>
    <t>d83b784ad6ff9896198595107667a60c</t>
  </si>
  <si>
    <t>0ddace107051d27b273578e30c758518</t>
  </si>
  <si>
    <t>9d0f36ac2ecea44727adaa0e0fe064fe</t>
  </si>
  <si>
    <t>0a3157c8e3e2b8b34dadee70c2174ab2</t>
  </si>
  <si>
    <t>59d95e0b5b52d038dc3a022b7c912969</t>
  </si>
  <si>
    <t xml:space="preserve">Super produto </t>
  </si>
  <si>
    <t>Muito bom alta qualidade!</t>
  </si>
  <si>
    <t>ca21ff9bdc64ce15d2be8e09bbc5a115</t>
  </si>
  <si>
    <t>4f38ceccf5f69828f45e871aad65266f</t>
  </si>
  <si>
    <t>a0adf7a439816b22050d6bf433cbbff6</t>
  </si>
  <si>
    <t>Produto bonito, entregue bem valado e dentro do prazo. Recomendo!</t>
  </si>
  <si>
    <t>93fbbe62dcf6ffac99be013a1c68eb52</t>
  </si>
  <si>
    <t>Muito bom</t>
  </si>
  <si>
    <t>c40a6b6e0181e5ec0d12cbc2e12c49d3</t>
  </si>
  <si>
    <t>falta de produto e quebra</t>
  </si>
  <si>
    <t>Faltou 1 produto e os que recebi 1 veio quebrado</t>
  </si>
  <si>
    <t>5241fcad10d7b45a1761f1e1e1536faa</t>
  </si>
  <si>
    <t>super recomendo</t>
  </si>
  <si>
    <t>chegou dentro do prazo e o produto é de excelente qualidade! Acabou as dores nas costas, estou dormindo muito bem!</t>
  </si>
  <si>
    <t>a0c0cc2cb9e040c3ee6716ed79218fc2</t>
  </si>
  <si>
    <t>d2322bd5a219c030b3c0d7a80fe27b8f</t>
  </si>
  <si>
    <t>785eeef6b986a8606ac04b88a08ba52c</t>
  </si>
  <si>
    <t>2613eaca6e203ad90206bd06e3dc5684</t>
  </si>
  <si>
    <t>5f56971f3f82d508077fc035b7b734e7</t>
  </si>
  <si>
    <t>06f47dacd0575e592bf6a17e922ce6cd</t>
  </si>
  <si>
    <t>não recebi ainda</t>
  </si>
  <si>
    <t>aqui está descrevendo como entregue só que ate agora não recebi</t>
  </si>
  <si>
    <t>d36219dfadc3a5b07ab66670d23915ad</t>
  </si>
  <si>
    <t xml:space="preserve">Acho que rastreando o produto devia ser melhor e mais preciso, mas no geral foi uma ótima experiência </t>
  </si>
  <si>
    <t>5230dc021b8ce3fe53ed728af873a6d1</t>
  </si>
  <si>
    <t>Ainda não tive a oportunidade de testar</t>
  </si>
  <si>
    <t>28642ce6250b94cc72bc85960aec6c62</t>
  </si>
  <si>
    <t>4656b8ed41c17f6be05e911e211ecd8f</t>
  </si>
  <si>
    <t xml:space="preserve">Comecei a usar agora </t>
  </si>
  <si>
    <t>3a3ea86822a881a0e7c2245b37472eb9</t>
  </si>
  <si>
    <t>7c3ac85dbe77e3a5710651ffdf18657c</t>
  </si>
  <si>
    <t>8ef0597f9b1870cf46c81358425f0e24</t>
  </si>
  <si>
    <t>nada a declarar</t>
  </si>
  <si>
    <t>ee4e9d8ae6c7380d34d99f6138b0c542</t>
  </si>
  <si>
    <t>a60dfbe4f5ccf7fb015fd9e3b33930d1</t>
  </si>
  <si>
    <t>6b341682ab39af9fa00d72d7388c903b</t>
  </si>
  <si>
    <t>Nota3</t>
  </si>
  <si>
    <t xml:space="preserve">Comprar um produto correto na capa mas interno ser outro.???????_x000D_
</t>
  </si>
  <si>
    <t>bde35884f0abc51bddb28eb6fd181084</t>
  </si>
  <si>
    <t>843ed738a1c772f69a83b391cf250932</t>
  </si>
  <si>
    <t>e4f0765c572989acb3d2d17c911ccce4</t>
  </si>
  <si>
    <t>entrega super rapida</t>
  </si>
  <si>
    <t>bea8c2d959f0d6da23896d1b37df7b60</t>
  </si>
  <si>
    <t>557ae9c16a8ea3909db2fc5a01bc5151</t>
  </si>
  <si>
    <t>Suspense</t>
  </si>
  <si>
    <t>Fiz um pedido de 4 garrafas de azeite.Chegaram 2 num dia e as outras 2 quase 48 horas depois.Contato com a loja muito dificil,tanto via e-mail qto por telef.O suspense terminou mas lá não compro mais</t>
  </si>
  <si>
    <t>5939898b5d2ac05454b2fe1aeecaad19</t>
  </si>
  <si>
    <t>O produto chegou muito rapido e de boa qualidade recomendo o produto</t>
  </si>
  <si>
    <t>e75a1e7f0e95d5eb41f6e6fa7c560821</t>
  </si>
  <si>
    <t>33dd28d996a4f17112cdacd7bbded8f8</t>
  </si>
  <si>
    <t>87aa227006eb2fb086f3cbdaaa2fe764</t>
  </si>
  <si>
    <t>715742f4ae2149e82ead981971912530</t>
  </si>
  <si>
    <t>ef73c7836d8a58bb4d03c816b73230ea</t>
  </si>
  <si>
    <t>4140f2b38a5447bb90d453256604d8a3</t>
  </si>
  <si>
    <t>a89a2b0c2014bc49a0f87f1eedb7b269</t>
  </si>
  <si>
    <t>Entrega antes do previsto</t>
  </si>
  <si>
    <t>cde97e23deec3aa11e838402378706ee</t>
  </si>
  <si>
    <t>Não posso! Estou aguardando a chegada do produto que comprei!Logo que isso aconteça, terei minha opinião formada!</t>
  </si>
  <si>
    <t>b2f9240b0a16650054680457ad518388</t>
  </si>
  <si>
    <t>3ff8285931cc9b54c9ad22ba78957f63</t>
  </si>
  <si>
    <t>Comprei dois produtos e recebi somente um. Mandei dois emails para a loja e não tive nenhum retorno. Estou insatisfeita.</t>
  </si>
  <si>
    <t>0d7749e6d8cf50d052f7124ac4d0ce68</t>
  </si>
  <si>
    <t>cdc5c81bd9377ccbf9cb95f05648c31b</t>
  </si>
  <si>
    <t>Recomendo</t>
  </si>
  <si>
    <t>95e5dd3143be96fda1515602b321cd21</t>
  </si>
  <si>
    <t>fdb0e5a14fb6456e28ce7b3b054b8843</t>
  </si>
  <si>
    <t>Não recomendaria esta loja nem pretendo voltar a comprar nela.A mercadoria foi entregue após o prazo e quase 1 mês após a compra. No site das lannister costumam chegar antes do prazo. Estranhei muito</t>
  </si>
  <si>
    <t>7914fa319f12631679d1704d7dcd17df</t>
  </si>
  <si>
    <t>Top</t>
  </si>
  <si>
    <t>deb6f26fd2c11c556bc9245fd9203469</t>
  </si>
  <si>
    <t>Atendeu minha expectativa.</t>
  </si>
  <si>
    <t>6591adaa3a855d13090d5fd151ad96c2</t>
  </si>
  <si>
    <t xml:space="preserve">Entrega antes do prazo. Produto muito prático e de fácil manuseio. </t>
  </si>
  <si>
    <t>3ed2fb4d3cc7862bfa63bc388fe9435f</t>
  </si>
  <si>
    <t>8e9a28e03aec9af5e2c6b84b43745178</t>
  </si>
  <si>
    <t>b04bb28827ffa26870431840b2829f1c</t>
  </si>
  <si>
    <t>3ec66627133a5ddca2ee88a81b95bb13</t>
  </si>
  <si>
    <t>c4a20a1d2d634f814cca9311edd60e99</t>
  </si>
  <si>
    <t>otimo produto só nao veio manual, mas sem problemas.</t>
  </si>
  <si>
    <t>81e7291e2f92b492eb0340f4406c6897</t>
  </si>
  <si>
    <t>Uma das peças não encaixava, estava de diâmetro diferente. Eu tive que serrar e martelar para poder caber e encaixar._x000D_
De resto, tudo ok.</t>
  </si>
  <si>
    <t>eb6d75bedecae7b3dbea11b8530637d8</t>
  </si>
  <si>
    <t>Excelente produto.</t>
  </si>
  <si>
    <t>593f9b33c3a4c74e37b7b7c49f0cedc4</t>
  </si>
  <si>
    <t>Tudo certo</t>
  </si>
  <si>
    <t>a36150969fe6bd09ed011dd78aeb0189</t>
  </si>
  <si>
    <t xml:space="preserve">Demora na entrega, detestei o atendimento e NUNCA mais compro. baratheon quando vendia por eles mesmos era bem melhor! </t>
  </si>
  <si>
    <t>2c303fb6b2f9c16f324f7deb88e736fe</t>
  </si>
  <si>
    <t>Produto muito bom</t>
  </si>
  <si>
    <t>43992f6d75ecc01ddd8c748b9362bc81</t>
  </si>
  <si>
    <t xml:space="preserve">o meu produto não chegou... segundo o rastreio está parado em Ribeirão Preto sp... </t>
  </si>
  <si>
    <t>8b4c14417bccab81710772ecb8b23fd6</t>
  </si>
  <si>
    <t>produto deu defeito na 1 vez de uso.</t>
  </si>
  <si>
    <t>678e365210564367e0492d100b977f0b</t>
  </si>
  <si>
    <t>3528296df9092b7a7b88bd036e3f8a8e</t>
  </si>
  <si>
    <t>produto show</t>
  </si>
  <si>
    <t>super recomendo produto profissional de qualidade</t>
  </si>
  <si>
    <t>252b934455d29ca8cc070504686ecc52</t>
  </si>
  <si>
    <t>até agora não recebi o produto.</t>
  </si>
  <si>
    <t>1b76e88159db434a903b2f6ce68e2c6a</t>
  </si>
  <si>
    <t>62643d4b292ce733f36482b980a08ecb</t>
  </si>
  <si>
    <t>b736ff4204044e49e39062584d06fa74</t>
  </si>
  <si>
    <t xml:space="preserve"> A loja anuncia um produto e entrega outro.</t>
  </si>
  <si>
    <t>c7475b2c4448321756b6136327f1394e</t>
  </si>
  <si>
    <t>super recoendo</t>
  </si>
  <si>
    <t>muito bom e rapido quando vi ja tinha chegado</t>
  </si>
  <si>
    <t>e986690c0aab61c59b4e95d9faea5788</t>
  </si>
  <si>
    <t>44cdb9cb9c9f8d6bcea59e0b61b8df6a</t>
  </si>
  <si>
    <t>O produto chegou muito bem</t>
  </si>
  <si>
    <t>927eaaaaeebc8579c91927f2d0b40049</t>
  </si>
  <si>
    <t>otimo</t>
  </si>
  <si>
    <t>65b934c20d632fc2df0fd4723464fa78</t>
  </si>
  <si>
    <t>Erraram na caixa acústica</t>
  </si>
  <si>
    <t>Apesar de ter sido entregue rapidamente, substituíram a caixa METEORO pela caixa BORNE. Quando tentei reclamar nas lannister o sistema estaav fora do ar. A guitarra e acessórios estavam corretos.</t>
  </si>
  <si>
    <t>af9e54a155c1248534f1fa60179c6393</t>
  </si>
  <si>
    <t>Muito satisfeito</t>
  </si>
  <si>
    <t>ea12cd666e65ef6cfc48e7ddd8596833</t>
  </si>
  <si>
    <t>parabéns para loja e revendedor apesar de ter demorado um pouco</t>
  </si>
  <si>
    <t>0cffe0e5a8d15b6159dd64768d110521</t>
  </si>
  <si>
    <t>8023f946d9b261cb0ecb604703427917</t>
  </si>
  <si>
    <t>Ótima compra</t>
  </si>
  <si>
    <t>Entregue dentro do prazo, e com bom período de validade.</t>
  </si>
  <si>
    <t>4faa35770cc4dbf5f2725bcebdd1bdc6</t>
  </si>
  <si>
    <t>O Jogo de toalhas é lindo mais bonito do que na foto, amei.</t>
  </si>
  <si>
    <t>c239d18d7e310e477d5e7b76b362db1d</t>
  </si>
  <si>
    <t>produto foi entregue com umas das alças com problemas (está faltando 1 pino de fixação)</t>
  </si>
  <si>
    <t>24972a8c126b024fb6344a60aaebd39f</t>
  </si>
  <si>
    <t>5cc663b86b8e633c513546914eca82d4</t>
  </si>
  <si>
    <t>b3df5ccdfff218d039dd166e3da759f5</t>
  </si>
  <si>
    <t>Foi marcado o dia 14/02 para entrega do pedido e no rastreamento marcava que o produto já havia sido entregue na data mas na realidade não foi entregue. O produto só foi entregue no dia 28/02.</t>
  </si>
  <si>
    <t>c11da18223114c483b887b9914045f79</t>
  </si>
  <si>
    <t>LOJA ALÉM DO FRETE SER MUITO CARO . O PRODUTO LEVA QUASE 30 DIAS ÚTEIS , PARA CHEGAR NA SUA CASA</t>
  </si>
  <si>
    <t>ed1abc8df9e01dae7a468e4a5b73fa2b</t>
  </si>
  <si>
    <t>9a1ee0715c046406c61aa17f5c329f58</t>
  </si>
  <si>
    <t>57b95e70db33ca1f983ac8d08df711b5</t>
  </si>
  <si>
    <t>6f885e2fd69412264d9e74e805175d53</t>
  </si>
  <si>
    <t xml:space="preserve">Recebi bem rápido, porém veio outro produto, e não o que eu pedi, o modelo veio diferente, a cor, veio uma capinha que não tem zíper, enfim, não recomendo. </t>
  </si>
  <si>
    <t>814105994749e97a5609f7d41c165f6b</t>
  </si>
  <si>
    <t>0185df4755be7045d22b951fba4a4b58</t>
  </si>
  <si>
    <t>b5b0dca838fa6e57dab66388f05c66b1</t>
  </si>
  <si>
    <t>2ac08e70bba7ad45079a8bfc15233952</t>
  </si>
  <si>
    <t>b83ba2a97932a8a661f5bf8eac7642bd</t>
  </si>
  <si>
    <t>sempre comprei no stark e estou satisfeito.</t>
  </si>
  <si>
    <t>a6c58307ee35180cf0dc1d39466db359</t>
  </si>
  <si>
    <t>fiz a compra por tabela e graças A Deus deu tudo certo fico muito grato pode confiar.</t>
  </si>
  <si>
    <t>31a346e6f2cf783b145080e2f4dc6e32</t>
  </si>
  <si>
    <t>68c49ef4957e7d9d5ce406058b4848c3</t>
  </si>
  <si>
    <t>f7eb8792e67d53e01a224bfa9b6802b2</t>
  </si>
  <si>
    <t>Horrível</t>
  </si>
  <si>
    <t>Cancelaram a minha compra um dia antes da entrega, liguei para a lannister e os atendentes não sabiam o que estava acontecendo, uma bagunça, agora estou esperando para ver se vai ser cobrado</t>
  </si>
  <si>
    <t>dd9696ded8cb3022c952eadcc83432e9</t>
  </si>
  <si>
    <t>036bac7dcf336feff8ee82009a67b01d</t>
  </si>
  <si>
    <t>4940d39efaa50e020312724f6a6e5efa</t>
  </si>
  <si>
    <t>produto de qualidade e eficiência na entrega. recebi muito antes do combinado. recomendo</t>
  </si>
  <si>
    <t>0ab6a11e5c1275beaad02a171286c7ce</t>
  </si>
  <si>
    <t>7bd303edd3865abe8addb98d2a2e6577</t>
  </si>
  <si>
    <t xml:space="preserve">Muito bom. </t>
  </si>
  <si>
    <t>Produto bom veio no dentro do prazo chegou em 08 dias estão de parabéns.</t>
  </si>
  <si>
    <t>bb066f2c00dd1116cd31ec9b250b22f0</t>
  </si>
  <si>
    <t>76a2c91e6bf615fe58abe97b55a19ee1</t>
  </si>
  <si>
    <t>176cc048a52801ae90f9284cb9ec83e9</t>
  </si>
  <si>
    <t>cc2b21775364b08a1ee52c1405cef6fa</t>
  </si>
  <si>
    <t>5bf1a70143253c588a56357140b572ce</t>
  </si>
  <si>
    <t>930654bbac6c1f865eed4e39127eac9c</t>
  </si>
  <si>
    <t>11caa17c5966423a2f73ded6a13ad638</t>
  </si>
  <si>
    <t>Tudo ok,o baratheon sempre responsável com a suas entregas.</t>
  </si>
  <si>
    <t>9648ffe0a9fe06e89225f782dec7f3ef</t>
  </si>
  <si>
    <t>84ae94ac7146889400b0c58f5baa7cde</t>
  </si>
  <si>
    <t>c01eaa86159b994afb4c5eb920993ebc</t>
  </si>
  <si>
    <t>4dd68a0dee5ede8a445f797c46bca436</t>
  </si>
  <si>
    <t>o acabento que estava na foto era bonito a que chegou foi de um sintetico feio com um acabento todo borrado orrivel nao gostei</t>
  </si>
  <si>
    <t>4f535d7213ad272d4f5f1f849de3f441</t>
  </si>
  <si>
    <t>d860fd3252122f7453a5810977446a0b</t>
  </si>
  <si>
    <t>d3026389eec4fc7f7bf2b2dc457ea02c</t>
  </si>
  <si>
    <t>f55ac350831de6694d569e9c0176dacd</t>
  </si>
  <si>
    <t xml:space="preserve">E muito desordenado comprei três produtos mais não veio no dia sertões veio separado e em data separada </t>
  </si>
  <si>
    <t>2b4a570df87cd63b232272dd9dcac0cf</t>
  </si>
  <si>
    <t>A</t>
  </si>
  <si>
    <t>3fb929ba2924ff0a47858efb007ceee1</t>
  </si>
  <si>
    <t>entrega rapida</t>
  </si>
  <si>
    <t>4ab6671319156f978e972e2ac2c48ad8</t>
  </si>
  <si>
    <t>d0c2b9d96c387604a96ae43e7126cf9b</t>
  </si>
  <si>
    <t>foi bom</t>
  </si>
  <si>
    <t>58b27f28e98acdaec89d736d8ed79dd5</t>
  </si>
  <si>
    <t>Mercadoria certa entregue no prazo combinado. Grata</t>
  </si>
  <si>
    <t>d57d9f0b3b394efb178c9a259b2c9149</t>
  </si>
  <si>
    <t>96ee030286f50f61c6d199bdfaa5573d</t>
  </si>
  <si>
    <t xml:space="preserve">, muito ruim ! </t>
  </si>
  <si>
    <t>c29578721fec42d32a8df09c414aa4fd</t>
  </si>
  <si>
    <t>2dd29dcf6f552bb7b7f3354586a31f57</t>
  </si>
  <si>
    <t>f27aae43b88771cb9ebc8a6f0ab2f25b</t>
  </si>
  <si>
    <t>b2be7263730fe13fdea91e59192fcdde</t>
  </si>
  <si>
    <t>6df7cacfa6e7a215c43b54c952affd0f</t>
  </si>
  <si>
    <t>bad7323911748aeb242309d5d75d4c3e</t>
  </si>
  <si>
    <t>968989a3b5192c9b9436fe7546acaca4</t>
  </si>
  <si>
    <t>Ao fazer a compra do kit entendi que receberia 2 frascos de 60 cápsulas (cada) e não 2 frascos com 60 cápsulas no total. Só não vou devolver porque estou precisando do produto.</t>
  </si>
  <si>
    <t>e04acb9c4569e3bae85744ef644a780d</t>
  </si>
  <si>
    <t>dc92cf357f5eb4d61b6a95fed53d17e1</t>
  </si>
  <si>
    <t>Entrega bem antes do prazo perfeito!!</t>
  </si>
  <si>
    <t>382d855ffdd4f5e66594dbfb1566e96f</t>
  </si>
  <si>
    <t>Cada vez que compro mais fico satisfeita parabéns pela honestidade com seus clientes 👏👏👏👏?</t>
  </si>
  <si>
    <t>d520ba19c88c06368af568b01eca482a</t>
  </si>
  <si>
    <t>d126b51cf6665c5a873f58a1a8fe0f2e</t>
  </si>
  <si>
    <t>0c0b7bb5202b7fb05e210d55fdc619f1</t>
  </si>
  <si>
    <t>9e325bcfa22c4820da7d4f165c7dd49f</t>
  </si>
  <si>
    <t>06aa3111724159bb69b8568181ec05c4</t>
  </si>
  <si>
    <t>bem rapido a entrega e bom comprar com vcs</t>
  </si>
  <si>
    <t>3db041dd46e9935752c691a2093799c2</t>
  </si>
  <si>
    <t>Produto não recomendo não ler em nenhum dispositivo</t>
  </si>
  <si>
    <t>9ad64902b6c9bfad48bbe4d17e4dcb4b</t>
  </si>
  <si>
    <t>Entrega super rápida, parabéns!</t>
  </si>
  <si>
    <t>f4eccf488aeda6650f7644379669eac8</t>
  </si>
  <si>
    <t>46d55c27e1e3df429c64afc2392b2c6d</t>
  </si>
  <si>
    <t>6aba6ff5d6b3f6762a2ad9a9f1fbdfcf</t>
  </si>
  <si>
    <t>Tudo rápido e eficiente.</t>
  </si>
  <si>
    <t>f5eb912253261b8bb2dc5b1a1f4e2f0e</t>
  </si>
  <si>
    <t>56c957e848b3f71bcebd87e12b7883d7</t>
  </si>
  <si>
    <t>8f9aa50ee40780ba3f79614530a34ebe</t>
  </si>
  <si>
    <t xml:space="preserve">Muito bom </t>
  </si>
  <si>
    <t>Creme maravilhoso e entrega super rápida</t>
  </si>
  <si>
    <t>225f4f306d90cbc502d3c781d3015ed2</t>
  </si>
  <si>
    <t>281d81f9c0034f6d75b24191829cc0e2</t>
  </si>
  <si>
    <t>f3f77d01a24ce4da52b6f7e83e71498d</t>
  </si>
  <si>
    <t xml:space="preserve">Tentando cancelar o produto desde antes da emissão da nota fiscal. Não fui avisada que estava no correio, não tive nenhuma resposta do cancelamento e nao consigo devolver. </t>
  </si>
  <si>
    <t>2fe0ca8fe19ae1ab68408a1235bbd054</t>
  </si>
  <si>
    <t>Chegou hoje _x000D_
sem comentários</t>
  </si>
  <si>
    <t>b396ba75350276a6cc1993b6627dceea</t>
  </si>
  <si>
    <t>Lamenetável...</t>
  </si>
  <si>
    <t>Boa Noite_x000D_
_x000D_
é lamentável, esta loja que tantas compras eu ja fiz e hoje não me da satisfação sequer de um relógio na importância de 50,00 reais ... um produto com defeito e até agora não me deu retor</t>
  </si>
  <si>
    <t>3cd81a2d8505f10a66b5d7b8c4570923</t>
  </si>
  <si>
    <t>5cc650061ffd7b80549a8152c95ae925</t>
  </si>
  <si>
    <t>610a49f3e897c9295111d0a8c0d6e65b</t>
  </si>
  <si>
    <t>Muito bom! Aquilo que esperava!</t>
  </si>
  <si>
    <t>f3401a1de0c152923ba58cf7b7d2b84a</t>
  </si>
  <si>
    <t>Qualidade ruim!</t>
  </si>
  <si>
    <t>A capa protetora não é exatamente o que eu esperava deixa a desejar no tipo material e na qualidade.</t>
  </si>
  <si>
    <t>07234c593ecafa2ed6111b2f8fa8d7f6</t>
  </si>
  <si>
    <t>16d40fdbdc2bb45a08f52621f05467eb</t>
  </si>
  <si>
    <t>2f048bbdf489c642c88fe993d0b0c92c</t>
  </si>
  <si>
    <t>a65ee60874d8595355a95edb176d89a0</t>
  </si>
  <si>
    <t>ef9ef383ff6625e8e118db388ad3420d</t>
  </si>
  <si>
    <t>Insatisfeito</t>
  </si>
  <si>
    <t>No site o produto parece ter melhor qualidade de material e acabamento.</t>
  </si>
  <si>
    <t>5e5288d0fcf91a6d5462dd255befb6de</t>
  </si>
  <si>
    <t>9325f9b2fdf236da5f64533a9aa1934f</t>
  </si>
  <si>
    <t>a0a641414ff718ca079b3967ef5c2495</t>
  </si>
  <si>
    <t>8ad4fa301dbed8212b871775dda9cfb3</t>
  </si>
  <si>
    <t>5d6f9cddc8335878d8bf20c3bd4602e8</t>
  </si>
  <si>
    <t>mega recomendo</t>
  </si>
  <si>
    <t>Recebi meu produto corretamente e dentro do prazo,verificando na caixa esta tudo correto,mas ainda não montei.Produto lindo,cor perfeita,amamos._x000D_
SUPER RECOMENDO.</t>
  </si>
  <si>
    <t>f4d74b17cd63ee35efa82cd2567de911</t>
  </si>
  <si>
    <t>A embalagem deixou a desejar, por pouco o produto não foi danificado, a caixa estava toda amassada.</t>
  </si>
  <si>
    <t>3a336941a21a96535c9b70e3d28be499</t>
  </si>
  <si>
    <t>EXCELENTE PRODUTO</t>
  </si>
  <si>
    <t>Parabéns .Produto entregue bem antes do prazo.Atendeu às minhas necessidades.</t>
  </si>
  <si>
    <t>d31fe8f01470eff5b2a3668c9a328913</t>
  </si>
  <si>
    <t>Recomendo.</t>
  </si>
  <si>
    <t>f677a419ee4910ae12bf8cb73dc0d332</t>
  </si>
  <si>
    <t>Faltaram os cabos e o manual</t>
  </si>
  <si>
    <t>e3a66aca186a873365204b060e9f4931</t>
  </si>
  <si>
    <t>4677abdc2e2e59f87b19f57edd36c883</t>
  </si>
  <si>
    <t>ed98a33c2179c13c1f50b045cbc517e1</t>
  </si>
  <si>
    <t>72d7f0156c76c07c3dc9f9e04bf543d9</t>
  </si>
  <si>
    <t>2e21bb397364fa799a4a1609fd2e6e3b</t>
  </si>
  <si>
    <t>ótimo chegou bem antes do prazo .</t>
  </si>
  <si>
    <t>0b6fafdd0e2584fe9906429c198b2b71</t>
  </si>
  <si>
    <t>3732a0fef379bc411b481ca65c773fa4</t>
  </si>
  <si>
    <t>00390430316d2ec6557b4c9b4213da4e</t>
  </si>
  <si>
    <t>670e12015ba4dca0bc1d220aaf5c19f9</t>
  </si>
  <si>
    <t>Entregue no prazo produto muito bom.</t>
  </si>
  <si>
    <t>b1dc9c0a9dc07b8e5040e6b99bd178b7</t>
  </si>
  <si>
    <t>ecbaf1fce7d2c09bfab46f89065afeaf</t>
  </si>
  <si>
    <t>7cae6dc895e8f5238f2300e103742ce2</t>
  </si>
  <si>
    <t>O produto foi embalado apenas com papel pardo sobre a embalagem e enviado pelos correios. Lógico, a embalagem chegou amassada e só deus sabe se o produto está funcionando ou não, ainda não testei.</t>
  </si>
  <si>
    <t>cd6f089e896732c91671704c7f51790e</t>
  </si>
  <si>
    <t>5e5ae81fbed794a34c7b44744b168a5f</t>
  </si>
  <si>
    <t>Acho q deveriam mandar por sedex ao invés de pac</t>
  </si>
  <si>
    <t>af41ee42a3e2dc767023449fda6c12fa</t>
  </si>
  <si>
    <t>Última vez que compro pois hoje vai fazer 1 mês que fiz a comprar e nada, e se demorar mas tempo de entregar estarei procurando meus direitos contra as lojas lannister e a targaryen.</t>
  </si>
  <si>
    <t>2cc511ac46694596bf61ffb6fb37cffd</t>
  </si>
  <si>
    <t>7d6004d7847ccfef51fb4110ea0e7c57</t>
  </si>
  <si>
    <t>cb929ffa8e05eedbe07807f1785c96dc</t>
  </si>
  <si>
    <t>583a79ce422d7528e70e32599dc629b6</t>
  </si>
  <si>
    <t>d28138dcbee5d50ca9dddb812d21ce85</t>
  </si>
  <si>
    <t>Lindo... Só faltou instruções da troca de pulseiras.</t>
  </si>
  <si>
    <t>8f2351d96356b9690bcf1d67a90946d2</t>
  </si>
  <si>
    <t>51ee9f6af4666ad0580d383972449d76</t>
  </si>
  <si>
    <t>cc4e1115d5c84efa5976f12404569949</t>
  </si>
  <si>
    <t>Produto exatamente conforme descrito._x000D_
Chegou bem antes do prazo!</t>
  </si>
  <si>
    <t>bc4ece7c3e5388f72210c37b9c3f4aec</t>
  </si>
  <si>
    <t>6efe3259e652cfcdcbb3bd4354685a6b</t>
  </si>
  <si>
    <t>e64d7999244ae8b7f4768a3b5d52a509</t>
  </si>
  <si>
    <t>6a3a1e039166db075645a70276453f9b</t>
  </si>
  <si>
    <t>d790573210817a72d63c85395a9ebab2</t>
  </si>
  <si>
    <t>c5728419249a98ac26289f3959bd1436</t>
  </si>
  <si>
    <t>07b48dbc11677f5021dbefcaba550ed2</t>
  </si>
  <si>
    <t xml:space="preserve">O produto chegou bem antes do prazo estipulado, amei o atendimento! Super recomendo </t>
  </si>
  <si>
    <t>4f2d420b33665f546c373953c8dfb5fd</t>
  </si>
  <si>
    <t>Não gostei do produto, material de péssima qualidade.</t>
  </si>
  <si>
    <t>bfd1c687738141ef5861a1a1269ca855</t>
  </si>
  <si>
    <t>Dos dois produtos comprados, foi entregue apenas um!</t>
  </si>
  <si>
    <t>6724babb3b9952660bc345b5f5a4db07</t>
  </si>
  <si>
    <t>Nao compro mais na lannister. Se é parceiro da lannister ou não essa targaryen jamais uso novamente. Quando eu ler que é dessa empresa saio correndo. Um absurdo. Quase um mês para entregar. Extra.com ok</t>
  </si>
  <si>
    <t>c5efc0219f2949a8f81d5e8b39b9ca0c</t>
  </si>
  <si>
    <t>Recebi corretamente o produto</t>
  </si>
  <si>
    <t>49744899bb4e48b476ae9bf258f85e27</t>
  </si>
  <si>
    <t>50b88e7c4f0429b5286b130ed45df434</t>
  </si>
  <si>
    <t>5442f4e36faa9fd2ed031c645a9d9acf</t>
  </si>
  <si>
    <t>bbaea454f8f4fb35f22b2de3936e4df7</t>
  </si>
  <si>
    <t>adc4fea911985359440efa7be5bae99a</t>
  </si>
  <si>
    <t>830cc72c5691e78c2cde500865e21e65</t>
  </si>
  <si>
    <t>recebi o produto dentro do prazo informado, ainda não utilizei.</t>
  </si>
  <si>
    <t>413250ca031f857142bcbc3f27d14532</t>
  </si>
  <si>
    <t>8a310b56e4d05a7786d23986a1a49ae9</t>
  </si>
  <si>
    <t>O pedido chegou antes do combinado, muito bom.</t>
  </si>
  <si>
    <t>d44b85fda6987ad606e1b7c62dd481e4</t>
  </si>
  <si>
    <t>produto entregue conforme anunciado.</t>
  </si>
  <si>
    <t>6b1de94de0f4bd84dfc4136818242faa</t>
  </si>
  <si>
    <t>5c1ba09de5c746017d406bd2cfefeca3</t>
  </si>
  <si>
    <t>nao entrega do produto</t>
  </si>
  <si>
    <t>recebe apenas 01 peça do produto! estou precisando da 2 peças restante!</t>
  </si>
  <si>
    <t>5fb1fed9d3ca845936082614bd07cec2</t>
  </si>
  <si>
    <t>LOJA 10</t>
  </si>
  <si>
    <t>700135724fcdc3170960fd95b8fb5904</t>
  </si>
  <si>
    <t>O violão que comprei é lindo, porém a cor do adesivo não confere com a foto do ato da compra, mas aprovei.</t>
  </si>
  <si>
    <t>5d1dc174150fb6b247ffbceb2090f077</t>
  </si>
  <si>
    <t>b54c1776f5955ced2f54c711c665a025</t>
  </si>
  <si>
    <t xml:space="preserve">Nem fizeram a nota fiscal </t>
  </si>
  <si>
    <t>264527c876f418e7b43e09f0079942e2</t>
  </si>
  <si>
    <t>Chegou antes do prazo!_x000D_
Produto excelente!</t>
  </si>
  <si>
    <t>b543affbc59262ffd186c14471b19293</t>
  </si>
  <si>
    <t>7509021b9e9ee54c57408792e0a91d5b</t>
  </si>
  <si>
    <t>bce71f23ce115a0ae6d292ffed50b0fc</t>
  </si>
  <si>
    <t>55e8dbe55085ca8c565f00d87dc07777</t>
  </si>
  <si>
    <t>d6c0b888949f0c3f236d67f588913930</t>
  </si>
  <si>
    <t>trabalho com profissionalismo das lojas lannister. indico com certeza</t>
  </si>
  <si>
    <t>89ce1bf13facec183ff6e592ff4e305d</t>
  </si>
  <si>
    <t>5cb4c44204ec343a1f49960a6359d29e</t>
  </si>
  <si>
    <t>8dbb6fde7a7415595ef18047707f2f42</t>
  </si>
  <si>
    <t>f4d2c6ed9bebda9d41573e30f3d629b5</t>
  </si>
  <si>
    <t>O MP3 player não funciona, mesmo trocando a pilha diversas vezes. Tive que devolver.</t>
  </si>
  <si>
    <t>91283389ca8846dd242990c799a85f5e</t>
  </si>
  <si>
    <t>super recomendo o produto que é muito bom!</t>
  </si>
  <si>
    <t>5159ec80ded330546c2f4a3d23c911d2</t>
  </si>
  <si>
    <t xml:space="preserve">Pré treino muito bom, um dos melhores do mercado, se não for o melhor. </t>
  </si>
  <si>
    <t>308400be88a43702db20fbb71b6cff74</t>
  </si>
  <si>
    <t xml:space="preserve"> A loja postou o produto de e mediato o correio demorou um pouco_x000D_
</t>
  </si>
  <si>
    <t>557d0e6fe3a03460bb041cd5b3f7427d</t>
  </si>
  <si>
    <t xml:space="preserve">Sempre compro no stark e sempre sou bem atendido, site eficiente e produtos de ótima qualidade, recomendo a todos podem comprar de olhos fechados! </t>
  </si>
  <si>
    <t>513f392b12d02aef2c303846b4710eb6</t>
  </si>
  <si>
    <t>Muito bom desde da compra a entrega td direitinho e rapido</t>
  </si>
  <si>
    <t>949127f36b466d3e93a6f3688062cd77</t>
  </si>
  <si>
    <t>Captador Presys Blend</t>
  </si>
  <si>
    <t>Tudo ok!</t>
  </si>
  <si>
    <t>0a5c119c75e7f8dd3fff7b6ceaa0520d</t>
  </si>
  <si>
    <t>569b98a8c29163ba9a63e082f88554ad</t>
  </si>
  <si>
    <t>755509047344db65b4c12fe56626765d</t>
  </si>
  <si>
    <t>0e45ed9cb534e20473b8e7e5c6c0ec36</t>
  </si>
  <si>
    <t>341ccd0a62b82793121e9ebdd1eafaf9</t>
  </si>
  <si>
    <t>A targaryen não é de confiança não entregou a minha compra e colocou no rastreamento do pedido que foi entregue no dia 14/12/17 empresa falsa quero receber meus produtos que foram pagos com boleto bancari</t>
  </si>
  <si>
    <t>396ca63a1ddba5ae532c35316166b90f</t>
  </si>
  <si>
    <t>Entrega e qualidade do produto de acordo com o esperado.</t>
  </si>
  <si>
    <t>6d1e743b69d68d1864f8cb45e74be0d2</t>
  </si>
  <si>
    <t>Excelente recomendo</t>
  </si>
  <si>
    <t>0272d07f5d34a8c3d31272e7ff967e7b</t>
  </si>
  <si>
    <t xml:space="preserve">A bolsa e muito bonita por fora_x000D_
Mas dentro não tem forro _x000D_
E é bem fragil _x000D_
</t>
  </si>
  <si>
    <t>772d77869ce0505a42077a4429385c9c</t>
  </si>
  <si>
    <t>6abea4c4b1531bbec985bb7d12100084</t>
  </si>
  <si>
    <t>98f60bb6431350ec0e50712d35fe3c42</t>
  </si>
  <si>
    <t>320ae91d4c5cb8164c168fc68392a5fb</t>
  </si>
  <si>
    <t>Produto pirata!</t>
  </si>
  <si>
    <t xml:space="preserve">Quando instalei o cartucho de tinta, a minha impressora indicou que o mesmo estava vazio, e apresentou a mensagem de erro "!" em cima do marcador de nível da tinta. Já solicitei a troca. </t>
  </si>
  <si>
    <t>80d8874af03512892908e3910ca8ed00</t>
  </si>
  <si>
    <t>muito bom, recomendo o produto.</t>
  </si>
  <si>
    <t>b8280763df2c00669afb46f1af0ebfa3</t>
  </si>
  <si>
    <t>ff3a1044a7a8dfad3e9c8eae2a39420c</t>
  </si>
  <si>
    <t>6d7d0a5e33c92adf782b137720eeefa6</t>
  </si>
  <si>
    <t xml:space="preserve">produto fraco </t>
  </si>
  <si>
    <t xml:space="preserve">quanto ao site não tenho o que questionar! sempre cumprem super o combinado ... recomendo sempre! mas o produto é fraco.. </t>
  </si>
  <si>
    <t>38c98ef587322a45982db574240ce197</t>
  </si>
  <si>
    <t>5f8ed42b9eee8adbd7344caca4ca507e</t>
  </si>
  <si>
    <t>bom em todos os aspectos</t>
  </si>
  <si>
    <t>957011305e7a4b6c8a266eeeb8e0316d</t>
  </si>
  <si>
    <t>841be81ef8745f0be793d1f6a2d659e2</t>
  </si>
  <si>
    <t>5e7f729172c3cc27483e4083b4456363</t>
  </si>
  <si>
    <t>142f69554c6042f70a2f2eb188d51647</t>
  </si>
  <si>
    <t>f96d1a466e5ab6e27fdc40c535ce622a</t>
  </si>
  <si>
    <t>a85be88fe0344d5fde7ac7a89d7a3f85</t>
  </si>
  <si>
    <t>25bcaf0f4b36906d045ef18cef5aff7e</t>
  </si>
  <si>
    <t>e5a35475f7efa7f6abac5febba3fb464</t>
  </si>
  <si>
    <t>Até hoje estou satisfeito com a sbmarino</t>
  </si>
  <si>
    <t>40b106fc4843b980b73307d279e18126</t>
  </si>
  <si>
    <t>13cf90d76f1ffc624a83f3f9ddd62c36</t>
  </si>
  <si>
    <t>b92b5b1122f1298b87bc7882115db417</t>
  </si>
  <si>
    <t>Não foram entregue as duas capas de couro compradas. Apenas uma delas. Aguardo a devolução do dinheiro ou a entrega da segunda capa.</t>
  </si>
  <si>
    <t>554f6545765e5c000f1751682dd00158</t>
  </si>
  <si>
    <t>92e62e4f3ea203ac193f3271d85b11ea</t>
  </si>
  <si>
    <t>Gostei!</t>
  </si>
  <si>
    <t>1d48440f56a4f15d77636aa8fb5ffa91</t>
  </si>
  <si>
    <t>a8775d35b08b1f3a66c4c0e2e7612be3</t>
  </si>
  <si>
    <t>35fabb1fcea11c86ba6dbe8280d8d0de</t>
  </si>
  <si>
    <t>beba9c30bcf506be5ec319079bf4530d</t>
  </si>
  <si>
    <t>5e20ad4da852f44644a83c56fc8cf40c</t>
  </si>
  <si>
    <t>b189da69da7ab9594434aae851c4945e</t>
  </si>
  <si>
    <t>b3683d55b0b00087770fb285993836fc</t>
  </si>
  <si>
    <t>c1e58877b092e29f93d7c069903b2281</t>
  </si>
  <si>
    <t>65ae8d76b828fca356d186b36394a853</t>
  </si>
  <si>
    <t>f922b9d00a755863556181c1a366193d</t>
  </si>
  <si>
    <t>Nota 8</t>
  </si>
  <si>
    <t>Fiquei feliz com. O tecido ,mas acho que faltou o lençol de cima para ficar completo , espero que logo lancem.</t>
  </si>
  <si>
    <t>49f6f0bbf53f6d961deefc4d2fb0a6cd</t>
  </si>
  <si>
    <t>Chegou antes do prazo é a cabeceira é linda.</t>
  </si>
  <si>
    <t>d0d5bd829045a78ca12fc12bdcd99fce</t>
  </si>
  <si>
    <t>0cbf25a6f560a835e79fb8d24a5926c9</t>
  </si>
  <si>
    <t>7c43af1205ff01c2b95065b2b02b3343</t>
  </si>
  <si>
    <t>Houve alguma confusão entre vendedor e o stark, pois recebi um email do stark pedindo o cancelamento do produto por algum imprevisto na entrega; neguei e recebi o produto dias depois.</t>
  </si>
  <si>
    <t>c1fa48f2d7ccf958a2811046e8f40aae</t>
  </si>
  <si>
    <t>1c7ad305ba86c8bd0b6caa163fab2d49</t>
  </si>
  <si>
    <t>03215247632c5bc4a925c524d0a154ec</t>
  </si>
  <si>
    <t>3140a4eb146655fe104d54d385f9e9a0</t>
  </si>
  <si>
    <t>6b15d200f47b4e13b03d237fd0b1894e</t>
  </si>
  <si>
    <t>Gostei do produto chegou no tempo certo os vendedores estão de parabéns</t>
  </si>
  <si>
    <t>9072e81ff1f444c1d074eecafb27e15f</t>
  </si>
  <si>
    <t>2b7988978d952d5aa576c37fdbd583fe</t>
  </si>
  <si>
    <t>c25f2dc8ab33facf7a72f76c8a47d75a</t>
  </si>
  <si>
    <t>Atendimento excelente</t>
  </si>
  <si>
    <t>fa82e03e20dd362ebe83572fc81398c7</t>
  </si>
  <si>
    <t>5c8c7331ba6324416bdfecdb7f3e4255</t>
  </si>
  <si>
    <t>2319bec0c9468e54107a857ba7cd52f7</t>
  </si>
  <si>
    <t>f8499130452fd0f108a9a24454f51c32</t>
  </si>
  <si>
    <t>No dia 19 de maio usei e a à alça quebrou sem muito peso</t>
  </si>
  <si>
    <t>72093b147d797e6abbdf569bf07bf57f</t>
  </si>
  <si>
    <t xml:space="preserve">Toalha do maior campeão do Brasil maravilhosa </t>
  </si>
  <si>
    <t>4292f07bf6cb46aa563a430e6d9cf10b</t>
  </si>
  <si>
    <t>A entrega foi realizado muito antes do previsto. _x000D_
Bom produto...estou satisfeita</t>
  </si>
  <si>
    <t>7e6becdbaed9bd20e60602d1f8c2b4f9</t>
  </si>
  <si>
    <t>92bacfcc605457584b966d8c77f4176d</t>
  </si>
  <si>
    <t>30408a1ffffab184f8e5d14bccc9a667</t>
  </si>
  <si>
    <t>1545c0d2c381662ba869e91e4c1aaca1</t>
  </si>
  <si>
    <t>Até agora tudo bem estou esperando a entrega do produto</t>
  </si>
  <si>
    <t>a6bc40c95bd18c5647ec3730af377433</t>
  </si>
  <si>
    <t>032cfb72d792d30b6181b482d85f8d1a</t>
  </si>
  <si>
    <t>Tudo certo!</t>
  </si>
  <si>
    <t xml:space="preserve">A compra ocorreu como o esperado, desde de o pedido até o recebimento do produto. Tudo bem certinho. </t>
  </si>
  <si>
    <t>004580d2657b221e45f84f4169675ecd</t>
  </si>
  <si>
    <t>645e0b533dd83397a07db50af11b3fff</t>
  </si>
  <si>
    <t>bd1c85f148677d00cd672df0d05d473d</t>
  </si>
  <si>
    <t>67c79a3a4b7d8e4fc8590fb8ca4d3f8a</t>
  </si>
  <si>
    <t xml:space="preserve">O produto foi entregue antes do prazo._x000D_
</t>
  </si>
  <si>
    <t>36bbb1ae000efabd9bfe4e1923a159ff</t>
  </si>
  <si>
    <t>4af0a1c0b0cf31b528e6cab99baec2af</t>
  </si>
  <si>
    <t>5fdcb2a2c4de7fbbf5715788535f4a96</t>
  </si>
  <si>
    <t>Gostei muito do produto era exatamente boque eu esperava, entrega dentro do prazo, parabéns recomendo a loja</t>
  </si>
  <si>
    <t>69e5dd2882a9e8cc92609e34aaa923a1</t>
  </si>
  <si>
    <t>8eaebf463e205cdcc126801ca343a33f</t>
  </si>
  <si>
    <t>comprei o produto na cor preta e chegou na cor vermelha.</t>
  </si>
  <si>
    <t>ff9f8a64551756628d32142775149748</t>
  </si>
  <si>
    <t>9511accce19c18957964cfeaa779761a</t>
  </si>
  <si>
    <t>479fa222f376edce817d980030a0f493</t>
  </si>
  <si>
    <t>90febfe6ab599694729eaba46be1d3ad</t>
  </si>
  <si>
    <t>já é a segunda vez que compro nesta loja,super eficiente entrega rápida e antes do prazo contratado, produto bem embalado , Nota 10_x000D_
Muito Obrigado</t>
  </si>
  <si>
    <t>380884f53f113319198a99516da2ada4</t>
  </si>
  <si>
    <t xml:space="preserve">otimo_x000D_
</t>
  </si>
  <si>
    <t>572ffee0005ca2a59bf5be1b0c503c23</t>
  </si>
  <si>
    <t>b50001aa0bbd7557c4ad80eee167a2a1</t>
  </si>
  <si>
    <t xml:space="preserve">Ótimo </t>
  </si>
  <si>
    <t>5fd2d6fbe0e63511703a80078e938be5</t>
  </si>
  <si>
    <t>Pensei que a mochila fosse um material mais resistente.</t>
  </si>
  <si>
    <t>f5341e7a7371be7c0730ccb38420f662</t>
  </si>
  <si>
    <t>505a882ba08a689682a4afc6eb4e5965</t>
  </si>
  <si>
    <t>7fde6a6520102a25fd5ab7728bafbc9b</t>
  </si>
  <si>
    <t>Até o momento nao recebi o meu produto, fala que está disponível nos correios e nada.da compra que fiz em novembro só recebi dois produtos, uma cocha e uma saia para cama box.</t>
  </si>
  <si>
    <t>ed2842d0aa7ac6285c7547d17f17da4d</t>
  </si>
  <si>
    <t xml:space="preserve">Comprei um produto e veio outro._x000D_
Mandei msg informando o erro , porém não obtive resposta._x000D_
Obrigado </t>
  </si>
  <si>
    <t>b9bc677ac0e014a1c9f2340ea72f17a1</t>
  </si>
  <si>
    <t>9a8d24623d56c13f950247baa73f4c80</t>
  </si>
  <si>
    <t>o produto demora muita para chegar !</t>
  </si>
  <si>
    <t>4ce5d5e8fb0dd288ae6db8af3b2214ab</t>
  </si>
  <si>
    <t>8fa0fe324426c676a8989ec7815a036c</t>
  </si>
  <si>
    <t>bd59d767a308e2a99679da8ddc7cf280</t>
  </si>
  <si>
    <t>4b4f1f1ad3fcac5ed98109ed67b1d072</t>
  </si>
  <si>
    <t xml:space="preserve">So recebemos um relogio pelo correio_x000D_
_x000D_
att_x000D_
</t>
  </si>
  <si>
    <t>ca5b86a1423e560c086b5a2a06c9f702</t>
  </si>
  <si>
    <t>3bf0ea69585fc6f58724858685a4fdde</t>
  </si>
  <si>
    <t>b34f4a786bf00b7c8486141ba482783b</t>
  </si>
  <si>
    <t>81bd904318b21a7a431fb17333d6d75f</t>
  </si>
  <si>
    <t>6d5cbd66b8b52a035e44276fdda28797</t>
  </si>
  <si>
    <t>entrega rápida, produto conforme esperado</t>
  </si>
  <si>
    <t>f74dd1cc5d081bff126d062eec26f695</t>
  </si>
  <si>
    <t>Otimo</t>
  </si>
  <si>
    <t>Tudo como anunciado....Ótimo produto...</t>
  </si>
  <si>
    <t>9d14b1424ca737608bc50f9d3c1a78bb</t>
  </si>
  <si>
    <t>Produto de boa qualidade, exatamente conforme anunciado, e o preço baixo é uma atrativo a mais.</t>
  </si>
  <si>
    <t>9ba260ed7e6a228e5e9910e035a70c7f</t>
  </si>
  <si>
    <t>Somente foi entregue uma unidade, ao invés de duas.</t>
  </si>
  <si>
    <t>a3d308c5563d93a99c7896bf7ff94e80</t>
  </si>
  <si>
    <t xml:space="preserve"> adorei o produto;; recebi antes do prazo combinado ,, ficou muito bonito</t>
  </si>
  <si>
    <t>cf5d3abbc10e5f4de160732fe03432ce</t>
  </si>
  <si>
    <t>3f71ee62eb5acdc9b5121f6d99901583</t>
  </si>
  <si>
    <t>perfeito!!</t>
  </si>
  <si>
    <t>Muito satisfeito.</t>
  </si>
  <si>
    <t>668aad714767396c2b7d949a27913bb7</t>
  </si>
  <si>
    <t>Lol pet</t>
  </si>
  <si>
    <t xml:space="preserve">Otimo produto porem caro demais !!! </t>
  </si>
  <si>
    <t>58406c869aee1279738d424c782197dd</t>
  </si>
  <si>
    <t>ddda0fa55fc550a8f14f6ae00652fcf9</t>
  </si>
  <si>
    <t>Produtos otimos, entrega rápida._x000D_
Super recomendo!!!</t>
  </si>
  <si>
    <t>cf1917bdb6925187eb7886ad0a11e745</t>
  </si>
  <si>
    <t>bom</t>
  </si>
  <si>
    <t>699b866b71b5ad31f1faa2b1ab4fe1a6</t>
  </si>
  <si>
    <t xml:space="preserve">recebi sim mais com defeito os encaixes sao dois igual e nao fecham _x000D_
</t>
  </si>
  <si>
    <t>aa4ee92c0493c4704770de97f83d8307</t>
  </si>
  <si>
    <t>d2ab760b550d788a438048f6fca52aef</t>
  </si>
  <si>
    <t>73a58bd10f2667a04ee95df0071d5988</t>
  </si>
  <si>
    <t>Ainda não recebi</t>
  </si>
  <si>
    <t>30a4f0f115950517b46d48046b609bd1</t>
  </si>
  <si>
    <t>Excelente</t>
  </si>
  <si>
    <t>Tive um pós venda excelente através do Sr Renato</t>
  </si>
  <si>
    <t>f4f8e13b8168880f7b713dccfd735136</t>
  </si>
  <si>
    <t>16e2b94c7b6c1107c0abec3a77ae3afa</t>
  </si>
  <si>
    <t>Gostei muito do produto, a entrega veio antes do prazo. Recomendo, fica bem encaixado no celular, não tira a elegância do aparelho, como outras as capas que deixam monstruoso com o tamanho.</t>
  </si>
  <si>
    <t>0a9d200bdef258e70eb48398e1287d6d</t>
  </si>
  <si>
    <t>41b377e06cb52feb5630c3ce360cd8cd</t>
  </si>
  <si>
    <t>Até agora nao recebi.Comprei este aparelho por questao de saude,portanto nao recomendo esta loja.</t>
  </si>
  <si>
    <t>34b00aebc110240a17917edaee0349ce</t>
  </si>
  <si>
    <t>992023bbcd993d43bcb2137c30896d36</t>
  </si>
  <si>
    <t>cea53cba54c5c3a5d28db7b0bb013ace</t>
  </si>
  <si>
    <t>Recomendo a todos. Produto de ótima qualidade, entregue sem problemas.</t>
  </si>
  <si>
    <t>557713e818e5930b6357e49ff07d21d1</t>
  </si>
  <si>
    <t>19910e37f2130c56f553edfbdc0c65fb</t>
  </si>
  <si>
    <t>Ótimo custo x benefício</t>
  </si>
  <si>
    <t>Produto chegou dentro do prazo. Veio conforme descrição e é excelente.</t>
  </si>
  <si>
    <t>23203fee216a06223e8f613a700b8096</t>
  </si>
  <si>
    <t>4564316d686dc211b70511906d579588</t>
  </si>
  <si>
    <t>o produto chegou antes do prazo, e gostei bastante!! agora meu rapazinho de 3 aninhos vai aproveitar ao maximo!!</t>
  </si>
  <si>
    <t>1ff86f2ca823caab2e02507d2633081d</t>
  </si>
  <si>
    <t>Gostaria de saber quando chegará meu produto?_x000D_
Pois já se passou a data prevista para entrega , gostaria de uma resposta estou aguardando!</t>
  </si>
  <si>
    <t>30aadf8886ca1e6aea4a06c0609a62c8</t>
  </si>
  <si>
    <t>Loja Nota 10</t>
  </si>
  <si>
    <t>90c97635117ec8ad921c8ea23ec0a4f1</t>
  </si>
  <si>
    <t>179ac76606aa67e8f50238e3bb1d8933</t>
  </si>
  <si>
    <t>Parabéns. Recebi antes do prazo . tudo correto como foi combinado.</t>
  </si>
  <si>
    <t>d49137ea593f67aa74446503e88aa91d</t>
  </si>
  <si>
    <t>O produto entregue difere do pedido_x000D_
trata-se de um produto inferior!_x000D_
Gostaria que fosse solucionado o problema!_x000D_
Não estou satisfeito com procedimento!</t>
  </si>
  <si>
    <t>4fa8392da03c452f77faa3f2952fa346</t>
  </si>
  <si>
    <t xml:space="preserve">Bom </t>
  </si>
  <si>
    <t>Muito bom mesmo!</t>
  </si>
  <si>
    <t>d3b4d016ccfc708c50866b550f903b9d</t>
  </si>
  <si>
    <t>Comprei o produto, paguei no boleto e só recebi metade do produto, anunciaram uma coisa é mandaram outra. Muito insatisfeita 😡😡😡</t>
  </si>
  <si>
    <t>1708bf606fae9970482894dabb9e2fa8</t>
  </si>
  <si>
    <t xml:space="preserve">Entrega antes do prazo produto muito bem conservado. </t>
  </si>
  <si>
    <t>cbd63dc4f83043f2714e48fe8a83957d</t>
  </si>
  <si>
    <t>Produto de ótima qualidade. Adorei!</t>
  </si>
  <si>
    <t>142b9ed4c75528fabceb361afe3160ca</t>
  </si>
  <si>
    <t>1c462c305b8c599a6d845d30ecc0b51f</t>
  </si>
  <si>
    <t>c1f198cdce8b992a9cddc3aaba11e689</t>
  </si>
  <si>
    <t>Produto e entrega ótimos</t>
  </si>
  <si>
    <t>Apesar da demora em expedir a nota fiscal, depois de expedida a entrega foi rápida e o produto veio bem embalado. Recomendo.</t>
  </si>
  <si>
    <t>f11d548dc1a7c713bff0b6d2ef0dff7c</t>
  </si>
  <si>
    <t>19074f5809403265fc47263ea93325ee</t>
  </si>
  <si>
    <t>Comprei o produto dia em inicio de março e não recebi no prazo abrindo até um protocolo para resolverem minha situação</t>
  </si>
  <si>
    <t>c54629f4fc4dcf65a10efb35322ec769</t>
  </si>
  <si>
    <t>Não recebi o produto, assim como nenhum contato por parte do .vendedor</t>
  </si>
  <si>
    <t>a0f06329e17ec2ed630c056bbdefdb90</t>
  </si>
  <si>
    <t>d10aa47a4914ed4e55ee13dc41198aa6</t>
  </si>
  <si>
    <t>1c6d1543dc13cb2465c63ac5de6cb4d0</t>
  </si>
  <si>
    <t>Nem ratrear estou conseguindo:(</t>
  </si>
  <si>
    <t>31b60e2f8f2acfe8f213ca252f1066c1</t>
  </si>
  <si>
    <t>nota 10</t>
  </si>
  <si>
    <t>1f836d160f50247a394034abd93b7c24</t>
  </si>
  <si>
    <t>Esperando o instalador</t>
  </si>
  <si>
    <t>a835f8e62dd58cf9c07678bdd7cfb935</t>
  </si>
  <si>
    <t>comprei um produto para ser entregue por essa loja_x000D_
e ainda não recebi_x000D_
pois assim já se passou a data de entrega</t>
  </si>
  <si>
    <t>d92b28e1533de65ba31b2d6756a72faf</t>
  </si>
  <si>
    <t>Ótimo serviço</t>
  </si>
  <si>
    <t>b66f1f980a4832698b613bcce72bb779</t>
  </si>
  <si>
    <t>Ótima compra. Ótimo produto. Só senti falta de algum comunicado entre a compra e a chegada do produto, só contato. Mas valeu.</t>
  </si>
  <si>
    <t>782be3066f784bbc0a5f4f5256172488</t>
  </si>
  <si>
    <t>veio conforme o pedido mais o pós venda não respondeu nenhuma das minhas perguntas</t>
  </si>
  <si>
    <t>18bd431e32992cfb5c9411f75b7a9462</t>
  </si>
  <si>
    <t>ed4872517871f01678faaa607b47f542</t>
  </si>
  <si>
    <t>1489ef235189b9e5e1a9d4308bf228bd</t>
  </si>
  <si>
    <t>Comprei duas mochilas, recebi apenas uma, o natal está chegando e até agora nada!</t>
  </si>
  <si>
    <t>4e1405f0b0135537af069f2bf26db067</t>
  </si>
  <si>
    <t>26c45530efaca67680b0df712600454a</t>
  </si>
  <si>
    <t>Perfeitos😁</t>
  </si>
  <si>
    <t>b0ac2d014efe743e181a5e8dc9cfb8ad</t>
  </si>
  <si>
    <t>O preço foi ótimo, o prazo de entrega que é longo (mais de 1 mês para entregar). Comprei 2 cartuchos e entregaram apenas 1, reclamei e enviaram o outro ainda dentro do prazo de entrega.</t>
  </si>
  <si>
    <t>13b95ae5195e069d47c2b585c8e9b4fa</t>
  </si>
  <si>
    <t>0e5149ccee3f7414ba4d17c13f051259</t>
  </si>
  <si>
    <t>edd86e0af4dc62b340c60d846643cbf9</t>
  </si>
  <si>
    <t>PRODUTO OK</t>
  </si>
  <si>
    <t>prazo foi estendido,porém entregue no prazo divulgado na propaganda. Cadeira conforme foto, vem para montar, mais fácil e linda</t>
  </si>
  <si>
    <t>5b6a0d5350fe3036f41d543d06eb7a5b</t>
  </si>
  <si>
    <t>Simplesmente lindo!!_x000D_
Adorei o produto!!_x000D_
Tamanho perfeito!!_x000D_
Já comprei várias produtos, já faz anos que compro no baratheon !!</t>
  </si>
  <si>
    <t>fca9e25ea5a45618c38043d7c5a0d5e7</t>
  </si>
  <si>
    <t>11b7da00e5de667df747bfed746cd44f</t>
  </si>
  <si>
    <t>18abfe82de3995ac67d737ecc8189a31</t>
  </si>
  <si>
    <t>MUITO BOM! CHEGOU DENTRO DO PRAZO.</t>
  </si>
  <si>
    <t>9f47b47620392148a6b42f7e9dc6a0de</t>
  </si>
  <si>
    <t>c374da82d5c67281544168e3cfb22be3</t>
  </si>
  <si>
    <t xml:space="preserve">Otimo, preço, entregou antes do prazo e produto de ótima qualidade._x000D_
</t>
  </si>
  <si>
    <t>bbb937e9c2b62a2205af03e8a7fed42b</t>
  </si>
  <si>
    <t>comprei um relogio de presente de natal para meu filho e ate agora nao chegou. enviei mensagens e na ultima conversa o relogio chegaria ontem, porem nao recebi nada.</t>
  </si>
  <si>
    <t>ff731b3003db61e9b13f4bce22169a6e</t>
  </si>
  <si>
    <t>7a22d6db88fba0b2a2415554ed9550cc</t>
  </si>
  <si>
    <t>77ac6288ca3e09284cb264d6b0b4d7a2</t>
  </si>
  <si>
    <t xml:space="preserve">só poderia entregar mais rápido fim de ano </t>
  </si>
  <si>
    <t>624b50017953c221553a76cb6054fd99</t>
  </si>
  <si>
    <t>284e9d66ebdec028eab3b817447014ac</t>
  </si>
  <si>
    <t>Otima Venda, tudo perfeito.</t>
  </si>
  <si>
    <t>3814f35a6ebd64d27e2130f30ec05255</t>
  </si>
  <si>
    <t>8cefe3a9813651b3fea1f07419028846</t>
  </si>
  <si>
    <t>4276cb3d2b2519d9e1d714a9905c58e4</t>
  </si>
  <si>
    <t>6da81e382fb8dd05e3eee245da7d9f67</t>
  </si>
  <si>
    <t>dafd8ae6a06afff04e7a38a08caa4cf6</t>
  </si>
  <si>
    <t>379257bd64668acb78bd8ec29dba040a</t>
  </si>
  <si>
    <t>5f6c597337e14b64ddfe5f7a2175d3a4</t>
  </si>
  <si>
    <t>ffc7f65cce6ee4435163a575704232ee</t>
  </si>
  <si>
    <t>b297a6deb0afe6ada1c2b0fe0365de83</t>
  </si>
  <si>
    <t>Produto de ótima qualidade!! Chegou antes do tempo esperado. Amei &lt;3</t>
  </si>
  <si>
    <t>94d91bb24cb49c1e51270f27677648a1</t>
  </si>
  <si>
    <t>b495f6f95880a213da87b39539fefad9</t>
  </si>
  <si>
    <t xml:space="preserve">Veio bem embalado, Envio rápido! </t>
  </si>
  <si>
    <t>e3521b5c30d5373a17bc384b93722b2f</t>
  </si>
  <si>
    <t>88b1ded591cdd8c4f48c5285c7599392</t>
  </si>
  <si>
    <t>Estou muito satisfeita com a minha compra e com o recebimento do produto; dentro do prazo!</t>
  </si>
  <si>
    <t>7dcdffff094e4beb8bf2d77645e229c3</t>
  </si>
  <si>
    <t>608e890852fc78c3854d83a0cfab8557</t>
  </si>
  <si>
    <t>Até agora não recebi nada, a colcha estava prevista para anteontem(18/12) e até agora nada</t>
  </si>
  <si>
    <t>057c9a1e8e767d8bf6fa59ac43a82435</t>
  </si>
  <si>
    <t>cb0de6745dc7d44ff821eabbc2613df9</t>
  </si>
  <si>
    <t xml:space="preserve">Os pincéis vieram amassados, não condiz com algumas fotos, mas condiz com a descrição. São fracos, não cabem na case e um veio descolado </t>
  </si>
  <si>
    <t>0871369412bd49aef1b9f916700a9495</t>
  </si>
  <si>
    <t xml:space="preserve">Produto correspondente as minhas expectativas! Foi entregue antes do prazo estabelecido! </t>
  </si>
  <si>
    <t>9789da30de867a89d9e05b5cd70372c1</t>
  </si>
  <si>
    <t>1a04e92b8fa81f25ee670c02c1f15991</t>
  </si>
  <si>
    <t>8e373e7ef1e8482b14f5fc9eab320041</t>
  </si>
  <si>
    <t>e47020cf52099bce9dc57524ea41218b</t>
  </si>
  <si>
    <t>Indico a loja compro sempre na lannister .</t>
  </si>
  <si>
    <t>dad605a71e59cdef6fcecfc9bf514ca1</t>
  </si>
  <si>
    <t>71f7323f884804c6d38bbcd658e07318</t>
  </si>
  <si>
    <t>O produto veio diferente da q mostra na foto, não é de luxo, nem acolchoado como dizia.</t>
  </si>
  <si>
    <t>4b6444e4c98320d231a3b0f26a4fe969</t>
  </si>
  <si>
    <t>e92d07515318cef52299bd1c5ac7e9d2</t>
  </si>
  <si>
    <t>180e67ff4510555ef7d76de7fe42c11c</t>
  </si>
  <si>
    <t>Foi tudo normal , como é mesmo uma compra por internet. Obrigado.</t>
  </si>
  <si>
    <t>73b1be63f6d1ae4d903c685eeb9164bc</t>
  </si>
  <si>
    <t>298e3f98344a46d7f46552202688aca3</t>
  </si>
  <si>
    <t>7dd163fe175817e9e57f965a4382ecab</t>
  </si>
  <si>
    <t xml:space="preserve">Recomendo a todos. </t>
  </si>
  <si>
    <t>Boa compra.</t>
  </si>
  <si>
    <t>5079818012d1d32f26bf997a896cdd14</t>
  </si>
  <si>
    <t>5a7e3a63630362fd85fd058c87f33bbe</t>
  </si>
  <si>
    <t>30b54835fe8c1a326303cafbed4d189f</t>
  </si>
  <si>
    <t>500dab66d2c2cc1b14d64d0e1aa346db</t>
  </si>
  <si>
    <t>Produto chegou dentro do prazo. Atende pelo custo benefício, porém a bolsa não é forrada e a alça é de plástico. Estou satisfeita.</t>
  </si>
  <si>
    <t>07a89e81e4631f2eb2111e4cf347f006</t>
  </si>
  <si>
    <t>9e96e374304db42a8aecd4a97d53cc1b</t>
  </si>
  <si>
    <t>Super recomendado</t>
  </si>
  <si>
    <t>Estou plenamente satisfeita com minha aquisição. E recomendo. A única coisa que não concordo é com o valor de frete. Autíssimo.</t>
  </si>
  <si>
    <t>4ff4a9def88a920ce3dcdbaa6d8bf344</t>
  </si>
  <si>
    <t>32cba2bc8e4b8a57f2063c108e2d6693</t>
  </si>
  <si>
    <t>Comprei 02 só enviaram 01</t>
  </si>
  <si>
    <t>65dab25c331161f3d9192aa477db0733</t>
  </si>
  <si>
    <t>86b8f28757b213a5f9888c8f31f15dc5</t>
  </si>
  <si>
    <t>parece que mantem bem o alimento sem murchar (batata palha) mas a tampa é estranha, parece que não fecha. e o inox da tampa é feio.</t>
  </si>
  <si>
    <t>2afe3bd43d00fe8743d030db08906ac8</t>
  </si>
  <si>
    <t>5bed105c6756af72c550e78d4e9bcba7</t>
  </si>
  <si>
    <t>Estou aguardando uma resposta até hoje, sobre os meus produtos, já foram pagos e ainda NÃO os recebi, foram 03 iguais e necessito falar com pessoas e NÃO máquina ou gravações.</t>
  </si>
  <si>
    <t>a1a1644e07b2f6a2183e379b0a0084a4</t>
  </si>
  <si>
    <t>4af54aa9664523133709e2e8f0aeb6d2</t>
  </si>
  <si>
    <t>eb5be90ba891b7b7e4c25228c23ad3c1</t>
  </si>
  <si>
    <t>21d7fa60f781a98de43940c2573d07ee</t>
  </si>
  <si>
    <t>Entrega e produto perfeito!</t>
  </si>
  <si>
    <t>60c3010f8cbb8a333c397d1f1f85a004</t>
  </si>
  <si>
    <t>3e0449b3abd6563eef3fab99a2e5a9ec</t>
  </si>
  <si>
    <t>Parabéns 😤 pelo excelente atendimento de qualidade.</t>
  </si>
  <si>
    <t>035cdc5e7ad5192da517cd947ed17a98</t>
  </si>
  <si>
    <t>Excelente Loja</t>
  </si>
  <si>
    <t>9be8656dd570c54e69aeb6439efe3c32</t>
  </si>
  <si>
    <t>19205689f830b4a8f7372c7655e7c4a7</t>
  </si>
  <si>
    <t>Produto entregue antecipadamente.</t>
  </si>
  <si>
    <t>eef70853bc2749c46023aec118a63b60</t>
  </si>
  <si>
    <t>073075873e2d7603248cfc951ad7c2c8</t>
  </si>
  <si>
    <t>gostei de comprar recebi o produto antes do prazo e de boa qualidade. recomendo.</t>
  </si>
  <si>
    <t>56a99a0d28b6768869ef421127a8bf14</t>
  </si>
  <si>
    <t>346eebaba2a75e74578be00d7094e0c9</t>
  </si>
  <si>
    <t>505f890341880ff7158b09cabfd90ece</t>
  </si>
  <si>
    <t>Super recomendo, stark Sempre chegando antes da dta prevista =D</t>
  </si>
  <si>
    <t>f8629b549f7dbe5911ac684cd67b75ad</t>
  </si>
  <si>
    <t xml:space="preserve">Correios não entregou </t>
  </si>
  <si>
    <t>63f31d7ca2f26a15d6dc7acae2effaaf</t>
  </si>
  <si>
    <t>2f17f8ffe35062ac9d76c4dde9c181eb</t>
  </si>
  <si>
    <t>Entrega feita no prazo e produto em perfeitas condicoes_x000D_
Parabens a equipe</t>
  </si>
  <si>
    <t>cb0afd21795569cda373d39c5a0ca502</t>
  </si>
  <si>
    <t>ainda não recebi o produto</t>
  </si>
  <si>
    <t>d34ad0ccdfa8649968e8eb3cac55e8b4</t>
  </si>
  <si>
    <t>Gostaria de receber os produtos corretos, tentei realizar a troca pela devolução de dinheiro no cartão, mas o site da lannister não possibilita que seja realizado.</t>
  </si>
  <si>
    <t>12f226601192062b644b158e0af9e723</t>
  </si>
  <si>
    <t xml:space="preserve">Super satisfeita. </t>
  </si>
  <si>
    <t>Produto perfeito, entrega rápida. Estou satisfeitíssima. 👏🏽</t>
  </si>
  <si>
    <t>3dd514ea6f6f78b2bec94ca3e8a41038</t>
  </si>
  <si>
    <t>2d0d80576ee9bbab49cc108d9ec7a0fb</t>
  </si>
  <si>
    <t>meu produto veio com defeito,devolvi conforme informado.postado no correio conforme indicado.e até hoje não recebi nenhuma notificação da empresa quanto a devolução e análise para ter meuressarcimento</t>
  </si>
  <si>
    <t>c70f661829da37bccaeda6bcb6aed01e</t>
  </si>
  <si>
    <t>O pedido chegou antes do prazo. Obrigada.</t>
  </si>
  <si>
    <t>45d1572f5bfca2707ae6748265f8169a</t>
  </si>
  <si>
    <t>Só recebemos 1 cartucho já abrimos reclamação no site e ainda não obtive resposta.</t>
  </si>
  <si>
    <t>25fda988dee00164bb85f0797965ba48</t>
  </si>
  <si>
    <t>cca1567911b8150cfda5ce46e6a8ad7a</t>
  </si>
  <si>
    <t>Produto de alta qualidade. Descrição confere com o produto_x000D_
Entregue no tempo certo._x000D_
Recomendo.</t>
  </si>
  <si>
    <t>8f16e30ff188fe57a427fee7afb60c90</t>
  </si>
  <si>
    <t>O tampo da mesa chegou todo amassado e batido.</t>
  </si>
  <si>
    <t>a099d25e117c98a5d7ae5b70119b7f32</t>
  </si>
  <si>
    <t>Dentro do prazo porém poderiam agilizar como no meu outro produto que foi entregue em 2 dias.</t>
  </si>
  <si>
    <t>1cad212e3e316a6e08a196441003bd3b</t>
  </si>
  <si>
    <t>576095ab61345b973e9ee6e8d10b0ebb</t>
  </si>
  <si>
    <t>a9d07fa7b9fb1486b3fe36ddc456adb8</t>
  </si>
  <si>
    <t>90d7c8c2bc4d1328995149f3fd6ea941</t>
  </si>
  <si>
    <t>O relógio é lindo e a entrega foi muito rápida. Recomendo!</t>
  </si>
  <si>
    <t>9de4447d8219a53f08afc52a7fe4c0cc</t>
  </si>
  <si>
    <t>c773e43d2abb5692d3184d1446750b7e</t>
  </si>
  <si>
    <t>b0122cb1623fa4d1e74e7ab9de549465</t>
  </si>
  <si>
    <t>294845299f875a2abb84852d4c5be77b</t>
  </si>
  <si>
    <t>Adorei! Pequeno, fácil de usar, não arranha apela e limpa a pele.. recomendo</t>
  </si>
  <si>
    <t>d433c252647c51309432ca0b763f969b</t>
  </si>
  <si>
    <t>83f2d758c5e31f14e3d8ce9bff55780e</t>
  </si>
  <si>
    <t>Como sempre, excelente serviço.</t>
  </si>
  <si>
    <t>da0e38f1e309050bbc68b200c2538188</t>
  </si>
  <si>
    <t>f43eeb6bb515e7c94635efb799ac5901</t>
  </si>
  <si>
    <t>Até o momento eu n recebir o produto</t>
  </si>
  <si>
    <t>adc8ddfaff4796fcc8c8997ff659ef0a</t>
  </si>
  <si>
    <t>4ba573578ef9ba73205025d483690779</t>
  </si>
  <si>
    <t>Como sempre lannister entrega certinho</t>
  </si>
  <si>
    <t>294ac04cc8ee1d2073999678cb401c88</t>
  </si>
  <si>
    <t>9f019401b5ea4ff08cdfcccc92aa7703</t>
  </si>
  <si>
    <t>94d950a41403f4a115ab713488ddb3cd</t>
  </si>
  <si>
    <t>Produto perfeito, chegou antes do prazo!</t>
  </si>
  <si>
    <t>dbd06e3177ccd26a3c617b5155a1d5c8</t>
  </si>
  <si>
    <t>56f8b1f478a87c6604588ad148e61ca8</t>
  </si>
  <si>
    <t xml:space="preserve">Muito bom o produto </t>
  </si>
  <si>
    <t xml:space="preserve">Muito bom o produto, melhor que esperava e foi entregue no prazo, gostei bastante. </t>
  </si>
  <si>
    <t>7b66de927426b71a817aa36df5e8a0b3</t>
  </si>
  <si>
    <t>Muito bom o produto e preço cobrado!</t>
  </si>
  <si>
    <t>24d8a757a4197c3fb20d65daa4efb420</t>
  </si>
  <si>
    <t>f90a3cc882abfe97a109dbd6d6e1203a</t>
  </si>
  <si>
    <t xml:space="preserve">Sdds </t>
  </si>
  <si>
    <t>a425fade0a366210ed595648f21cb93d</t>
  </si>
  <si>
    <t>muito bom o produto.Recomendo</t>
  </si>
  <si>
    <t>b86988a140e7bded0f6148915ec33ffa</t>
  </si>
  <si>
    <t>d759baf5b86943cc94607ca678da40f4</t>
  </si>
  <si>
    <t>ótimo</t>
  </si>
  <si>
    <t>8e3c1c15d5d929f2ad15bf1a56b899cf</t>
  </si>
  <si>
    <t>1bc81267d7224fc158ed0d4bd4473b0c</t>
  </si>
  <si>
    <t>7f2c8f10a5eec4375a11cbcb3573310d</t>
  </si>
  <si>
    <t xml:space="preserve">entrega dentro do prazo isso é importante. </t>
  </si>
  <si>
    <t>c68c027ea1d9979f147099c68efd93e6</t>
  </si>
  <si>
    <t>Gostei muito , o objeto veio o mesmo comprado, já comprei em outras lojas e veio outra cor ñ Gostei! Com lannister tudo ok.</t>
  </si>
  <si>
    <t>edb68b4c85dad7d34c229ea607b8578c</t>
  </si>
  <si>
    <t>d2b2e7612330948a735af300611bb922</t>
  </si>
  <si>
    <t>O aparelho chegou apresentando defeito, não está apresentando todas as funções no visor digital.</t>
  </si>
  <si>
    <t>e9c0f57b4407df02dc7248e0c2acc520</t>
  </si>
  <si>
    <t>bde05133984518116b3d77d994e375d3</t>
  </si>
  <si>
    <t>produto incorreto</t>
  </si>
  <si>
    <t>O produto não está nas medidas corretas indicadas na oferta. Terei q ligar para vcs para troca</t>
  </si>
  <si>
    <t>253662a4cd78b84ca6547d0359fe90f6</t>
  </si>
  <si>
    <t>No aguardo de um retorno urgente.</t>
  </si>
  <si>
    <t>1eaf9c9223fcb221f246741e05d75399</t>
  </si>
  <si>
    <t>24203dee295cf23bd24b7ace9bca261f</t>
  </si>
  <si>
    <t>Produto mais que passou do prazo de entregar, tento resolver o problema com a empresa e não consigo falar com ninguém. Tudo que fazem é me passar para reclamar num sistema que não funciona.</t>
  </si>
  <si>
    <t>2cc3122c7a438a1e2b38cfe2b309c401</t>
  </si>
  <si>
    <t>38bcaf95057f842c3b64408733eaab1b</t>
  </si>
  <si>
    <t xml:space="preserve">Só recebi um produto. Consta que já recebi os dois. Não recebi a sapateira. </t>
  </si>
  <si>
    <t>3da28ed278dee769dd4d7d6b6d536773</t>
  </si>
  <si>
    <t>4f3d4af8f472d4ccd334d4222c4e9ef4</t>
  </si>
  <si>
    <t xml:space="preserve">Deram um prazo muito grande para a entrega do produto e não conseguiram entregar no prazo </t>
  </si>
  <si>
    <t>8bc4d875dbab927e9190060688edc80f</t>
  </si>
  <si>
    <t>Excelente produto indico a qualquer pessoa.</t>
  </si>
  <si>
    <t>cf8b4347ae76e6b7992a8c63f3d51774</t>
  </si>
  <si>
    <t>tudo certinho entrega no prazo ótimo.</t>
  </si>
  <si>
    <t>f450a5ec6ed680bbcb25bb73ae1a9f93</t>
  </si>
  <si>
    <t>d866da31ddcd55611d096d852843b2f7</t>
  </si>
  <si>
    <t>d1022bc36ae98c11c7479dedc36f837f</t>
  </si>
  <si>
    <t>2165b2b26e67eee7a9d28e13c0ad0468</t>
  </si>
  <si>
    <t>Não recebi o produto.e agora?</t>
  </si>
  <si>
    <t>34f0227375e43333b0faf3f6f8e8c57c</t>
  </si>
  <si>
    <t>ae83a790a3f01e1c43dd4d2863cebe0c</t>
  </si>
  <si>
    <t>857799c828ec70cacbd6f18646f7733b</t>
  </si>
  <si>
    <t>38a985068dbfaad5fe55f9eb6b5e8651</t>
  </si>
  <si>
    <t>c02f9133515444a1281341896eee1a21</t>
  </si>
  <si>
    <t>fed701d8d331019dcc29237db66c8523</t>
  </si>
  <si>
    <t xml:space="preserve">Chegou amassado... </t>
  </si>
  <si>
    <t>d652b9acf87424aeb3fad6f98ec24c0c</t>
  </si>
  <si>
    <t>11c3e9036551ef3649c3c781f9d24e1d</t>
  </si>
  <si>
    <t>35648f4fd4ee1e81974b75919da408f8</t>
  </si>
  <si>
    <t>3e6c4fc61dff0babb5fd4d370230a44d</t>
  </si>
  <si>
    <t>9dc35c0d556a65f1c4aff189de0d60c3</t>
  </si>
  <si>
    <t>Recomendo!</t>
  </si>
  <si>
    <t>2eeefc4cf6ad9a0a7c708ad556dc1947</t>
  </si>
  <si>
    <t>1edf2a3596b417ee8485f64c7c2109ac</t>
  </si>
  <si>
    <t>comprei tapete de borracha para tr4 mitsubishi a loja entregou um tapete de pvc horrivel_x000D_
no titulo ta tapete borracha tr4,_x000D_
me enganaram e agora o que fazer sendo que tem despesa para devoluçao, por</t>
  </si>
  <si>
    <t>3a3ae0e3f4a7d6b4d1cbdf1b1732e424</t>
  </si>
  <si>
    <t>f54fd311f6fd8cd1b4affd14bdaf04ce</t>
  </si>
  <si>
    <t>Gostei</t>
  </si>
  <si>
    <t>Ótimo perfume. Fragrância maravilhosa. Recomendo</t>
  </si>
  <si>
    <t>9e7431393db15c66d3441e13b69845b4</t>
  </si>
  <si>
    <t>a23517f5ce9a3db9e7c5c9f2b21cbab5</t>
  </si>
  <si>
    <t>43310eef57e5f5f520cdb52f91b9876f</t>
  </si>
  <si>
    <t>muito boa e rapida e o produto veio em bom estado agora e mesmo fazer os testes!</t>
  </si>
  <si>
    <t>7c38b0697f3d800e6314b76b382a9f7e</t>
  </si>
  <si>
    <t>Pedaleira plataforma</t>
  </si>
  <si>
    <t>O produto superou minha expectativa. O prazo de entrega foi antecipado em 7 dias. Já instalei e ficou show.</t>
  </si>
  <si>
    <t>5f222f80c589a6d83c18dc844bdb224c</t>
  </si>
  <si>
    <t>2be0bd7ecd66f819ee77ebc5ab6f5eb5</t>
  </si>
  <si>
    <t>681f83974b36c2f3b2dbb66b31c2d101</t>
  </si>
  <si>
    <t>13af9d6501d608374c69d002c6b37ce1</t>
  </si>
  <si>
    <t>3fad09fa54b5805911e6be87b7230e43</t>
  </si>
  <si>
    <t>5f35bbde2b32b8617aab15b7a9a0ae24</t>
  </si>
  <si>
    <t>02303acbf32fcc6401f552eaef2bf19f</t>
  </si>
  <si>
    <t>Previsão de entrega até 18/10, recebi em 05/10, excelente.</t>
  </si>
  <si>
    <t>042cc1dce52180def6df9349b817ae86</t>
  </si>
  <si>
    <t>f99ff17e430a53efe61d359faa3b425e</t>
  </si>
  <si>
    <t>PRODUTO COM DEFEITO</t>
  </si>
  <si>
    <t>SOLICITEI DEVOLUÇÃO. PRODUTO COM DEFEITO</t>
  </si>
  <si>
    <t>169f34e00e26eea55ba60c7b19170e66</t>
  </si>
  <si>
    <t xml:space="preserve">Regular </t>
  </si>
  <si>
    <t xml:space="preserve">Loja em si é boa pena a americana nao da suporte ao cliente </t>
  </si>
  <si>
    <t>4b7c54ff8421ab4c6387ddc0336ec4ef</t>
  </si>
  <si>
    <t>3ddeab8903b5a44dc3fc4d34b3a476f3</t>
  </si>
  <si>
    <t xml:space="preserve">Exatamente o que eu precisava </t>
  </si>
  <si>
    <t>cd9125d39cfcb70ed3967732642e4864</t>
  </si>
  <si>
    <t>Achei a qualidade do produto muito ruim, não veio nenhuma bucha ou parafuso para fixar na parede.</t>
  </si>
  <si>
    <t>1aab39030ff449c992217a3b137539eb</t>
  </si>
  <si>
    <t>Obrigada, chegou mto rápido</t>
  </si>
  <si>
    <t>de8687414f9af365244969591642d01a</t>
  </si>
  <si>
    <t>c4c4a9671d396350ad5bf3371c7d0bd8</t>
  </si>
  <si>
    <t>727e90447c06918e0d7a7a6d0db040c1</t>
  </si>
  <si>
    <t>O único problema é que a marcação de data é a marcação americana.</t>
  </si>
  <si>
    <t>11d080870bba1f6ee139bd07dc192d2e</t>
  </si>
  <si>
    <t>Acho que o produto deveria ter um prazo de validade maior.</t>
  </si>
  <si>
    <t>b61f36743e4a0515b72a09a6f347efc4</t>
  </si>
  <si>
    <t>a68b5b20f860f7904fd5486d3a2d5173</t>
  </si>
  <si>
    <t>02458b01a713491f771cf60ad071ac3f</t>
  </si>
  <si>
    <t>8c7c2545647efc4f2b99316c0d7353de</t>
  </si>
  <si>
    <t>9a2056d86f12c153d8fbc8d9005e6ac8</t>
  </si>
  <si>
    <t>Entrega antes do prazo.</t>
  </si>
  <si>
    <t>Entrega antes do prazo, recomendo essa loja.</t>
  </si>
  <si>
    <t>f123f63f9578267e1ed425f21e6b2924</t>
  </si>
  <si>
    <t>d5f52592440083e468b7d8a45a050dd7</t>
  </si>
  <si>
    <t>fd3d03c6a501c1b3de0bf420354ab595</t>
  </si>
  <si>
    <t xml:space="preserve">show </t>
  </si>
  <si>
    <t>5f9483db06c86d72dbe9b41a54d0301b</t>
  </si>
  <si>
    <t>8c8ec6ed4210b3d764d3dd3bbe9e87d9</t>
  </si>
  <si>
    <t xml:space="preserve">Boa noite as lojas lannister são ótimas adoro o site hoje faço pouquíssima compra pelo frete abusivo infelizmente não compensa como antes mas precisamos comprar obrigada </t>
  </si>
  <si>
    <t>bc84fbdb0fe01d7532f76f27be322d0b</t>
  </si>
  <si>
    <t>4c978efa3014f70eece28f78600e3292</t>
  </si>
  <si>
    <t>457d3e9951f4f059f364f622ff647bac</t>
  </si>
  <si>
    <t>afbb31d9903a484844c6968cf4600ff3</t>
  </si>
  <si>
    <t>5c0ad168fd153764ac71b2b57f45b9fd</t>
  </si>
  <si>
    <t>822d2aa4928821a5cc6bd01f363ea266</t>
  </si>
  <si>
    <t>73a81f31811111e89da4070c915c6fc8</t>
  </si>
  <si>
    <t>4134c48913c1320324b96ec0f708df65</t>
  </si>
  <si>
    <t>2acc7c2cb1cc5ecf180610f8f505af5b</t>
  </si>
  <si>
    <t>Excelente produto, bonito e sofisticado.</t>
  </si>
  <si>
    <t>185ddd533ae43daef9e6e905f5bd0207</t>
  </si>
  <si>
    <t>Não veio a nota fiscal</t>
  </si>
  <si>
    <t>7a845d0d61a2195360d6856d4f0bbaa8</t>
  </si>
  <si>
    <t>agradeço muito, pois recebi o produto correto conforme encontrado no site, a entrega foi super rápida. fiquei muito satisfeito e com certeza vou recomentar para os amigo.</t>
  </si>
  <si>
    <t>0643e09decfa0910bdc5645ff1914b3c</t>
  </si>
  <si>
    <t>Entrega rápida produto conforme anunciado</t>
  </si>
  <si>
    <t>d2a447f6214442db7c22636a6ec3a933</t>
  </si>
  <si>
    <t>c8e2f863d06122704b8ac13e9ef42b06</t>
  </si>
  <si>
    <t>fb9c35dd3f4294381b42154f21186e83</t>
  </si>
  <si>
    <t>MEU PRODUTO AINDA NÃO FOI ENTREGUE, JÁ FIZ MINHA RECLAMAÇÃO E ATÉ AGORA NÃO TIVE NENHUMA PREVISÃO DE ENTREGA. ESTOU SUPER INSATISFEITO E QUERO MEU DINHEIRO DE VOLTA. FOI DENUNCIAR AO PROCON.</t>
  </si>
  <si>
    <t>2464e0bf2ea1b52aa5552b70e5a10dfa</t>
  </si>
  <si>
    <t>A cortina não é o modelo que pedi. |</t>
  </si>
  <si>
    <t>9ee1b9577cf8288c192d2060101e1db4</t>
  </si>
  <si>
    <t>A impressão está saindo com a tinta fraquinha...</t>
  </si>
  <si>
    <t>a825b4cf675d670ee0b914688f751e0e</t>
  </si>
  <si>
    <t>c5976a5a98e854fb23d7e03c6754ae60</t>
  </si>
  <si>
    <t>333d2974ee8afc60e0c501f21ed34b4c</t>
  </si>
  <si>
    <t>70d2258489cae12a65d36c8c09fd54c1</t>
  </si>
  <si>
    <t>Comprei Rosa com Braços Brancos e entregam toda Preta ?</t>
  </si>
  <si>
    <t>e0dc4bf3a60093ee76994fe44150a25c</t>
  </si>
  <si>
    <t>Preciso de uma previsão.</t>
  </si>
  <si>
    <t>9ffe2034f40d65f5541cfecbd8156e86</t>
  </si>
  <si>
    <t xml:space="preserve">Estou muito satisfeita chegou antes do prazo super recomendo </t>
  </si>
  <si>
    <t>25f99ae535d54e7bbf90244b78792c0f</t>
  </si>
  <si>
    <t>7c01583ff2055c3fd37cd3666fa0865a</t>
  </si>
  <si>
    <t xml:space="preserve">Produto chegou antes do prazo estipulado e atendeu plenamente minhas expectativas. </t>
  </si>
  <si>
    <t>b233702fef3215f3583cc73d0f7fc9c2</t>
  </si>
  <si>
    <t>bfac0c3a5b1e91f5737057394d4db682</t>
  </si>
  <si>
    <t>1aa5d3f38b359bc5103fcbdcb2c77223</t>
  </si>
  <si>
    <t>Entrega dentro do prazo, produto sem nenhum problema</t>
  </si>
  <si>
    <t>d7dfdfa0beeac5bc126eaf7d231598fd</t>
  </si>
  <si>
    <t>73c3dcf098d78d2bdd96f22aff4f15ef</t>
  </si>
  <si>
    <t>muito bom</t>
  </si>
  <si>
    <t>e93caf1e1d6e84cc001518f2d191eb5b</t>
  </si>
  <si>
    <t>Boa qualidade e preço.</t>
  </si>
  <si>
    <t>7edfc061041d372e24eb436fbf30c89b</t>
  </si>
  <si>
    <t>de295095fe4d28a2c536c5761728321d</t>
  </si>
  <si>
    <t>62c7722239b976d943ec0d430cfe890e</t>
  </si>
  <si>
    <t>e17c3b2f8e99c2094d21a3998b671448</t>
  </si>
  <si>
    <t>7d3f512004925d5c79e3aa1aeb4dc711</t>
  </si>
  <si>
    <t>152ffa9780fe798c8e669cd233937853</t>
  </si>
  <si>
    <t>Sempre entrega antes do prazo.</t>
  </si>
  <si>
    <t>c32a0bca39804573d247e8f19c2859a8</t>
  </si>
  <si>
    <t>82c65eeeb07cb7979bb2ee04f10a554b</t>
  </si>
  <si>
    <t>fe98e0fd6c5f6dbc487f984683489837</t>
  </si>
  <si>
    <t>80877ac989fee57cd52b92256f3d11a0</t>
  </si>
  <si>
    <t>muito bom.super recomendo.entrega sempre certa.</t>
  </si>
  <si>
    <t>84d7edd8faee78b23baea8f3fb8762b4</t>
  </si>
  <si>
    <t>16c4cbab64fb7841bfe489dde62cfb17</t>
  </si>
  <si>
    <t>Entregue antes do prazo! Produto perfeito!</t>
  </si>
  <si>
    <t>59de1103af997827cef9dc533ddcccab</t>
  </si>
  <si>
    <t>ad7204cd98f8e23ff0baddf143a767cd</t>
  </si>
  <si>
    <t>Recomendo para todos, não tive problema nenhum, mercadoria e prazo ótimos.</t>
  </si>
  <si>
    <t>9dafbd3be0c9b24bef2379b68a563802</t>
  </si>
  <si>
    <t>Gostei de ter comprado nesta loja. Atendimento perfeito.</t>
  </si>
  <si>
    <t>62959da0565ab23a736257a18804da5c</t>
  </si>
  <si>
    <t>677aaf9f1a231a681b4ee59a17ff4a73</t>
  </si>
  <si>
    <t>3171979b1a7f31c323c2807e85246b47</t>
  </si>
  <si>
    <t>Comprei uma cadeira, recebi no prazo, porém a cadeira veio quebrada na parte inferior. Poderiam ter um maior cuidado na embalagem.</t>
  </si>
  <si>
    <t>3290358432db6915f973e6b11fa1460b</t>
  </si>
  <si>
    <t>Sempre compro e sempre recebo o produto certo no prazo ou antes do prazo</t>
  </si>
  <si>
    <t>ca8e5e40f55fbffaa631de686b627dde</t>
  </si>
  <si>
    <t>4fe147835743747f5c1ceff423fc0330</t>
  </si>
  <si>
    <t xml:space="preserve">ENTREGA MUITO RAPIDA </t>
  </si>
  <si>
    <t>12463efbc0d2758938651e4fd1474a72</t>
  </si>
  <si>
    <t>0758521cb28cad3246d91cefedeb3795</t>
  </si>
  <si>
    <t>7175561cde726e45abd82eca9a8f5c63</t>
  </si>
  <si>
    <t>75821c5c8a5c0c6eac2f4c92a9c1fdd6</t>
  </si>
  <si>
    <t>O produto foi entregue bem antes do prazo.adorei</t>
  </si>
  <si>
    <t>8972c9666b9346e1c701e1780f9031e9</t>
  </si>
  <si>
    <t>317a22fbeac23df2d0e098bf85ab709b</t>
  </si>
  <si>
    <t>Otimo produtos</t>
  </si>
  <si>
    <t>Ainda nao instalei mais gostei muito</t>
  </si>
  <si>
    <t>7d6499afc459f9db79dbf339e0164286</t>
  </si>
  <si>
    <t>de7648e683482829b3ac3ba3a4ae64a0</t>
  </si>
  <si>
    <t>Luminária excelente</t>
  </si>
  <si>
    <t>Bom produto. Entrega rápida. Recomendo</t>
  </si>
  <si>
    <t>3cb733daf0cbc6a4c3bb5f733cddca7f</t>
  </si>
  <si>
    <t>recomendo a todos.otima.</t>
  </si>
  <si>
    <t>4cb1244eb3e77c0e12d932664e701c7a</t>
  </si>
  <si>
    <t>Produto recebido no prazo e em perfeitas condições.</t>
  </si>
  <si>
    <t>72cc238a6aa8a5af88b0c17ebf469c95</t>
  </si>
  <si>
    <t xml:space="preserve">chegou antes do prazo de </t>
  </si>
  <si>
    <t>7aa2ec037e7f807fa255339758f39587</t>
  </si>
  <si>
    <t>2a6e41926e180f124e93751a267af2a6</t>
  </si>
  <si>
    <t>560effdc2aaba0ed5d37ed8a98cc6af2</t>
  </si>
  <si>
    <t xml:space="preserve">Recebi outra boneca, quero devolver e não consigo contato! Jamais compraria novamente dessa loja! </t>
  </si>
  <si>
    <t>397f27a0d2936d02d3447864e0398414</t>
  </si>
  <si>
    <t xml:space="preserve">ótima compra_x000D_
mas o frete nao compensa,pesa no orçamento._x000D_
devia ter frete grates_x000D_
</t>
  </si>
  <si>
    <t>355e3b3cd36a00e086a3b0d6554f38ab</t>
  </si>
  <si>
    <t>N/a</t>
  </si>
  <si>
    <t>8ec042451b89064557a26251a05b9549</t>
  </si>
  <si>
    <t xml:space="preserve">O produto chegou como eu imaginava,por enquanto estou gostando_x000D_
</t>
  </si>
  <si>
    <t>d56d41853973652b669b8c1ef895cd8c</t>
  </si>
  <si>
    <t>1506b122a0432756e345ff579504c59f</t>
  </si>
  <si>
    <t>d6050b36487220bdaccd334bb5ef4743</t>
  </si>
  <si>
    <t xml:space="preserve">MUITO BOA AMERICANA </t>
  </si>
  <si>
    <t xml:space="preserve">Ótima rápida na entrega OBRIGADO </t>
  </si>
  <si>
    <t>189089fd0b77adae63b5f9def3573c9b</t>
  </si>
  <si>
    <t>d8d62030afbc777000b61bdfc7312939</t>
  </si>
  <si>
    <t>Entrega de encomenda</t>
  </si>
  <si>
    <t xml:space="preserve">Penso que deveria haver um modo de se comunicar com a empresa caso acontecesse de encomenda não ser entregue </t>
  </si>
  <si>
    <t>7b9ea09f44cf4f5e243a350fa70eab48</t>
  </si>
  <si>
    <t>Produto bom, prazo bom...</t>
  </si>
  <si>
    <t>6295f44b9f5347d9d6b619e388341ffb</t>
  </si>
  <si>
    <t>9ce22b6350befec73bf15364d70588ab</t>
  </si>
  <si>
    <t xml:space="preserve">Muito bom. Já é o segundo objeto que compro e recebi sem problema nenhum </t>
  </si>
  <si>
    <t>2d2ef3021d5a4856e7774efa91ac1c6d</t>
  </si>
  <si>
    <t>99b5afdcda45e1f9c9f0dc0292b61f1c</t>
  </si>
  <si>
    <t xml:space="preserve">Bonito e de boa qualidade. Adorei </t>
  </si>
  <si>
    <t>64b981a30a6dd69cbccbbb0109fd5c6f</t>
  </si>
  <si>
    <t>2c4396eaf37ad89917df567ca6679c8f</t>
  </si>
  <si>
    <t>13e80f4d3fe96747729573b4a95484ab</t>
  </si>
  <si>
    <t>Excelente!</t>
  </si>
  <si>
    <t xml:space="preserve">O produto chegou antes do prazo. </t>
  </si>
  <si>
    <t>96475e5347fc82088c8e6f32d01be85c</t>
  </si>
  <si>
    <t>ac3ab0f5a507850465330d727ec63580</t>
  </si>
  <si>
    <t>b0a79356dd5f5fd6fe80deb3ab5fa731</t>
  </si>
  <si>
    <t>43d22e7ad4b610ad6eea390fb72b6a9d</t>
  </si>
  <si>
    <t>21fe8cbf3cbafbc5018bcd42349c35db</t>
  </si>
  <si>
    <t>947c812286d4d56e284e8611ef4fb9de</t>
  </si>
  <si>
    <t>3a9cc3b90bc22af3b6edec6ac5e899c8</t>
  </si>
  <si>
    <t xml:space="preserve">Boa noite , não gostei pois nunca conseguimos falar com vcs pelo telefone_x000D_
</t>
  </si>
  <si>
    <t>6ec93e77f444e0b1703740a69122e35d</t>
  </si>
  <si>
    <t>Vendedor compromisso do vou o cliente</t>
  </si>
  <si>
    <t>81bd3fc65e4488e5741cdf8c7c57cc40</t>
  </si>
  <si>
    <t>23bb19a944b4148d8f438485a594964d</t>
  </si>
  <si>
    <t>1a91202cd7f4d5acd2bc109d5fd3c047</t>
  </si>
  <si>
    <t>O produto não atendeu minhas espectativas, pois os potinhos são dificeis de abrir e fechar e a bandeja onde vai os potinhos veio com pontos de ferrugem</t>
  </si>
  <si>
    <t>586fc508588a60e529e2c8a234f9771c</t>
  </si>
  <si>
    <t>e9cd093f959151268d7f57c54c297547</t>
  </si>
  <si>
    <t>b200a329d942243a5c63cbfb6f1dd7e8</t>
  </si>
  <si>
    <t>ee9bde038f146b5ece0d9a859cc2a795</t>
  </si>
  <si>
    <t>974929cd0aae95525e5524f8d666160d</t>
  </si>
  <si>
    <t xml:space="preserve">Muito satisfeito entrega super rápida.. Show ..parabéns.. eu vacilei e comprei um celular nas casas Bahia tem quase um mês e não entregaram.. </t>
  </si>
  <si>
    <t>ddcf5695dfc21bfbc84c5b52cc342d51</t>
  </si>
  <si>
    <t>51f6ca3d2e468e053a903139137e91f1</t>
  </si>
  <si>
    <t>678fe12d1503e54f2af9df3595fdb4cb</t>
  </si>
  <si>
    <t>56fc6462a410dddd67d6644d254018bc</t>
  </si>
  <si>
    <t>dbfd8cba8b9ceff10f99ac7274f033b3</t>
  </si>
  <si>
    <t>Tudo cento e no prazo recomento</t>
  </si>
  <si>
    <t>6ec053f68851a636a8384da6de23a481</t>
  </si>
  <si>
    <t>bd9ff9329765ed79c1b081269e9f08aa</t>
  </si>
  <si>
    <t xml:space="preserve">Não recebi o jogo na cor tabaco. Só o vermelho. </t>
  </si>
  <si>
    <t>9c1db485ac45eb3490460ef49f2b24c9</t>
  </si>
  <si>
    <t>3ba4306480ae86226634b10b023a1250</t>
  </si>
  <si>
    <t>Nao foi entregue na minha casa , por isso nao gostei , nao tenho tempo de esta indo nos correios..</t>
  </si>
  <si>
    <t>cd8f002e6ad2f2fc506eda02cb46e275</t>
  </si>
  <si>
    <t>cbaa2ae22347e22bbb037d421072eee9</t>
  </si>
  <si>
    <t xml:space="preserve">Compra perfeita. </t>
  </si>
  <si>
    <t>830636803620cdf8b6ffaf1b2f6e92b2</t>
  </si>
  <si>
    <t>d8e8c42271c8fb67b9dad95d98c8ff80</t>
  </si>
  <si>
    <t>d26b3dcf847dd648290f19b49946f4ae</t>
  </si>
  <si>
    <t>8bf2ed0dcb199f4db44a16381e8b996b</t>
  </si>
  <si>
    <t>1c0a2e60f8bdbed3b6d6a09ec379f006</t>
  </si>
  <si>
    <t>e384c4fe94ea5a6f3663cee2481e29b8</t>
  </si>
  <si>
    <t>556e5259e2d5b0cbeec371d7a22bef5a</t>
  </si>
  <si>
    <t>O produto veio estragado</t>
  </si>
  <si>
    <t>21f18edbba8c5a81ab4d5004b1c88aba</t>
  </si>
  <si>
    <t>3b89940a3308eeaf4097a1ab47158928</t>
  </si>
  <si>
    <t>f4ac38a0c605e0acf87051fd53a414fc</t>
  </si>
  <si>
    <t xml:space="preserve">Minha mercadoria não foi entregue , já paguei a primeira fatura quero cancelar a compra pois paguei o frete e não recebi a mercadoria._x000D_
</t>
  </si>
  <si>
    <t>b2afc68cb2d3f8cbf7bf956f76c0855c</t>
  </si>
  <si>
    <t>PRODUTO PÉSSIMO</t>
  </si>
  <si>
    <t>PRODUTO JA CHEGOU COM DEFEITO NÃO FUCIONOU CONFORME MINHA NECESSIDADE DE USO. INFELIZMENTE ULTIMA COMPRA MINHA TOTALMENTE INSATISFEITO.</t>
  </si>
  <si>
    <t>d7c4f2aaa7ef33177252135f89907b3b</t>
  </si>
  <si>
    <t>7ea98afafdbe948b63e8007a5cba824c</t>
  </si>
  <si>
    <t>156e9ca1f645798e0ddf64dfa79566cf</t>
  </si>
  <si>
    <t>Recebi apenas 1 caixa com 100 unidades, e pedi 2 caixas.</t>
  </si>
  <si>
    <t>25b6aedb3370e27d5d2e899a98ee7370</t>
  </si>
  <si>
    <t>39d9e0cd65655e7c8bc4f39a58a80e28</t>
  </si>
  <si>
    <t xml:space="preserve">Ótima </t>
  </si>
  <si>
    <t>f76c1205c2a85f2be09fbbe71d8d0b7d</t>
  </si>
  <si>
    <t>COMPREI DOIS PENDENTES SÓ CHEGOU UM. PRECISO SABER O QUE FOI QUE HOUVE?</t>
  </si>
  <si>
    <t>90ee8065d229642eab9c2ffe3b33b91d</t>
  </si>
  <si>
    <t>Boa</t>
  </si>
  <si>
    <t xml:space="preserve">Recomendo esta loja entrega direitinho_x000D_
</t>
  </si>
  <si>
    <t>8f4c4882df92da5127153b67f5541806</t>
  </si>
  <si>
    <t>Tudo conforme e entrega muito rápida!!!! Que pena que não verifiquei a cor, pois era preta e precisava de cinza. Outro ponto que tive que lixar pouco para funcionar, mas nada demais.</t>
  </si>
  <si>
    <t>e3e7fa42afe0e6ec561dab0fb8d61832</t>
  </si>
  <si>
    <t>33b6658279f94a6490467dbc850e47a2</t>
  </si>
  <si>
    <t>a9a9489f00b37728b4905e47f2b95a4d</t>
  </si>
  <si>
    <t>Entrega rapida e correta</t>
  </si>
  <si>
    <t>20562de5e34d504826c5b9e893ee1f6a</t>
  </si>
  <si>
    <t>Produto de fácil montagem e atende perfeitamente ao propósito para otimizar espaço.</t>
  </si>
  <si>
    <t>fa21958cdc768ddc5103568bac35177a</t>
  </si>
  <si>
    <t>403fc87c877b6678fe666f0f0d2bbf05</t>
  </si>
  <si>
    <t>31a0d09572da13a6a587b2986e6b1b34</t>
  </si>
  <si>
    <t>Produto veio com amassados e também não está funcionando corretamente.</t>
  </si>
  <si>
    <t>8f39f09c22b1ceb6e3eb178d8e50bb8a</t>
  </si>
  <si>
    <t>Gostei do produto</t>
  </si>
  <si>
    <t>d25d2e0b0eb387be916ed0f850cca75f</t>
  </si>
  <si>
    <t>c6efaad58db24d7893e80870315ffd88</t>
  </si>
  <si>
    <t>727fdc53d2891323aa72c4c79650c325</t>
  </si>
  <si>
    <t>Produto de ótima qualidade</t>
  </si>
  <si>
    <t>13905f5bad2b4b8d1e14d90688d89c23</t>
  </si>
  <si>
    <t>64add1e2f5eb25b598466dbbadfb37c3</t>
  </si>
  <si>
    <t>b9867004151eef78e82f18728f2a3cee</t>
  </si>
  <si>
    <t xml:space="preserve">Estou esperando há mais de vinte dias e ainda não recebi meu produto e não consigo nenhuma informação. </t>
  </si>
  <si>
    <t>19938b43d66363d8c208f1313aaa598e</t>
  </si>
  <si>
    <t>a7b72ef0a5d669cbf55197d351719c51</t>
  </si>
  <si>
    <t>5c5486a9b74b631a072e526841ab8b46</t>
  </si>
  <si>
    <t>Estou aguardando posição da empresa para fazer a devolução do produto.</t>
  </si>
  <si>
    <t>9c8fa795fde24263e0ccbcbc91b8546b</t>
  </si>
  <si>
    <t>Meu produto não chegou</t>
  </si>
  <si>
    <t>645f7e14a27e34936f1ed435e2eb8059</t>
  </si>
  <si>
    <t>1f67b5b46204744b9c8d0b6ab31de815</t>
  </si>
  <si>
    <t>e8ef92df93348dc8d96b1b6a8b0567ee</t>
  </si>
  <si>
    <t>fornecedor não enviou o produto correto. solicitei o sabor chocolate e me foi enviado outro sabor.</t>
  </si>
  <si>
    <t>298ffc4bb0dd5670802b63b3ed1eda85</t>
  </si>
  <si>
    <t>Recomendo está loja.</t>
  </si>
  <si>
    <t>acd691203094a4cf1676db29c52edc85</t>
  </si>
  <si>
    <t>5dc55cef4dad0e715dbb062e1dd24a03</t>
  </si>
  <si>
    <t>46bfb3203befc211c0947d6081d17b73</t>
  </si>
  <si>
    <t xml:space="preserve">Ótimo produto. </t>
  </si>
  <si>
    <t>62a46fc83383b0146249fc7345d00c2b</t>
  </si>
  <si>
    <t>07405437bacbc37e029fe5f5e10cb4c3</t>
  </si>
  <si>
    <t>Otima</t>
  </si>
  <si>
    <t>0add87bb61dde125ca428f3c011f1364</t>
  </si>
  <si>
    <t>cf6ec44a22aa0a5493571b9de442d618</t>
  </si>
  <si>
    <t>Continuem assim, com essa responsabilidade com o consumidor, tanto no produto, quanto no prazo de entrega. Primeira vez que compro e vou comprar muitas. Obrigado.</t>
  </si>
  <si>
    <t>e9c585a94227ab05461a7675ca5f010c</t>
  </si>
  <si>
    <t>Adorei. Moderno, bonito, meu cantinho do café vai ficar top</t>
  </si>
  <si>
    <t>ded7897490401f7aec8ce868a10fea17</t>
  </si>
  <si>
    <t>recomendaria sim</t>
  </si>
  <si>
    <t>bom , foi o que esperava.</t>
  </si>
  <si>
    <t>9c8dec22e76c10ea9da9997073dd41b0</t>
  </si>
  <si>
    <t>Tudo correu como combinado, nada a reclamar.</t>
  </si>
  <si>
    <t>cf75ba3b3b16ca972335c42fbf21efdc</t>
  </si>
  <si>
    <t>10e0a5b03096868d8110e7c336f15687</t>
  </si>
  <si>
    <t>40d4f0f7a4a53b1998eb0a0bcfd637af</t>
  </si>
  <si>
    <t>8c80c295fa55d3bfc5c685c342ecf6d4</t>
  </si>
  <si>
    <t xml:space="preserve">De fácil manuseio, até o presente atende as expectativas. </t>
  </si>
  <si>
    <t>43375ed8d561b2d0dec4486143cb871c</t>
  </si>
  <si>
    <t>Relógio lindo entrega antes do prazo</t>
  </si>
  <si>
    <t>3bc8c5b9110f1339fa79623faca2bfa1</t>
  </si>
  <si>
    <t>2eb4048dad368d3403dcf6b007d0cdec</t>
  </si>
  <si>
    <t>43e5286eb9f62cabe4471ec1dff7142a</t>
  </si>
  <si>
    <t>da9f8f6a08145c2d7c041e57a3f262be</t>
  </si>
  <si>
    <t xml:space="preserve">capa de notbuk </t>
  </si>
  <si>
    <t xml:space="preserve">Veio conforme o anunciado simples mais bonita. </t>
  </si>
  <si>
    <t>001ce468e08e9ee56753421128bec6f4</t>
  </si>
  <si>
    <t>f2c8cb38137fa6a2c2ee5831650a6314</t>
  </si>
  <si>
    <t xml:space="preserve">Produto condiz com o anúncio </t>
  </si>
  <si>
    <t>d838d6e37f4ee0ce4d0a56e5d5211038</t>
  </si>
  <si>
    <t>O produto ainda não chegou</t>
  </si>
  <si>
    <t>00a1b1c8636bce2a676e93c203c1d585</t>
  </si>
  <si>
    <t>satisfeito eu recomendo</t>
  </si>
  <si>
    <t>be33b7156d02fdb16100ff26093b1227</t>
  </si>
  <si>
    <t>4d482fdd3daec036656387082f22786a</t>
  </si>
  <si>
    <t>084a39ba9b337efa6cb122af96c4b5c2</t>
  </si>
  <si>
    <t>Amei, chegou rapidinho, ainda vou testa-lo.Obrigado!!</t>
  </si>
  <si>
    <t>bc50b08a79b2f5729c815cf3c3d2ba39</t>
  </si>
  <si>
    <t>266b646bb1e97e0b7fe0bcfbb39029b1</t>
  </si>
  <si>
    <t>0db1b55476da996d2b2b46a74a6ae167</t>
  </si>
  <si>
    <t>Gostei muito do que comprei com vcs muito obrigada breve farei outras compras vanda</t>
  </si>
  <si>
    <t>96d1e8f22a19cae23a6255f9062f783f</t>
  </si>
  <si>
    <t>db64106aff6c7180cb841937f43f5f44</t>
  </si>
  <si>
    <t>Entrega atrasada</t>
  </si>
  <si>
    <t>Ainda não recebi o produto...</t>
  </si>
  <si>
    <t>c6651e175e432ceceec4c2e34c8f403b</t>
  </si>
  <si>
    <t>Recebi, a bolsa é diferente mas gostei estava previsto pra 31 de janeiro estava achando muito tempo porque é pra escola e estou aguardando o vale compra da primeira compra da bolsa que não deu certo</t>
  </si>
  <si>
    <t>5dac2f4cdacb4bc53bb2b746063ccc3b</t>
  </si>
  <si>
    <t>19b4862e9952de13d95f480bb053955d</t>
  </si>
  <si>
    <t>Recebi o produto que queria e antes do prazo combinado, muito bom, recomendo com certeza.</t>
  </si>
  <si>
    <t>e22a022a5987718d0dfc6a7d21998726</t>
  </si>
  <si>
    <t>485d8767d19fdfb75652a75ffcc45955</t>
  </si>
  <si>
    <t xml:space="preserve">Na propaganda está escrito Mixer elétrico e veio um portátil que eu tenho três que quebrou por isso eu queria um elétrico, vocês devem especificar melhor os produtos </t>
  </si>
  <si>
    <t>9bc36950d98935efa7fd86dd621167d5</t>
  </si>
  <si>
    <t>41dc992333f0dc85f5c97036521afca3</t>
  </si>
  <si>
    <t>89b228124a449c8c70071e67a0908fd9</t>
  </si>
  <si>
    <t>31ded2a6b13dd99a719388ce501d8c06</t>
  </si>
  <si>
    <t>Produto entregue antes do prazo combinado. Não é a primeira vez que compro pelo site Lojas lannister e recomendo tal empresa pela seriedade no trato com os clientes.</t>
  </si>
  <si>
    <t>d6b0a9e1cc2bd827de2f63af37710456</t>
  </si>
  <si>
    <t>Comprei 2 produtos</t>
  </si>
  <si>
    <t>Comprei 2 produtos so mandaram 1 e n mim deram nenhuma justificativa !</t>
  </si>
  <si>
    <t>3a4b4f159d583123af8a0f5b1f46a436</t>
  </si>
  <si>
    <t>65847f47e12cd19ee067f5903096cd87</t>
  </si>
  <si>
    <t>a5d84828a28b11a0b71a01704c0de8ce</t>
  </si>
  <si>
    <t>e73e80ae479611c5bba51fec8bdee431</t>
  </si>
  <si>
    <t>Agradeço muito bom.</t>
  </si>
  <si>
    <t>8f965d010b3119d9962e091de3425fb9</t>
  </si>
  <si>
    <t>*******************</t>
  </si>
  <si>
    <t>9f2ba62e9e1e34d06e8ae338c55e9ce6</t>
  </si>
  <si>
    <t>Dentro do previsto</t>
  </si>
  <si>
    <t>fe93af96b03553d5c8ff363f319fc768</t>
  </si>
  <si>
    <t>835ef8e61187af653eea44d7182d963b</t>
  </si>
  <si>
    <t>b120b1baae836932650815f88f2ffa0e</t>
  </si>
  <si>
    <t>Recebi antes do prazo estimado.</t>
  </si>
  <si>
    <t>30f2619843ddd4a19bbcb306669d2bf0</t>
  </si>
  <si>
    <t>Muito Bom</t>
  </si>
  <si>
    <t xml:space="preserve">Só imaginei que fosse maior a boneca. Mais é legal </t>
  </si>
  <si>
    <t>ef53057f3251e89611bcbc665e575765</t>
  </si>
  <si>
    <t>Tive problema na entrega, pois não tinha ninguém em casa para receber a mercadoria no horário que passaram.</t>
  </si>
  <si>
    <t>df59cdf8b28735af3688b44026cbef04</t>
  </si>
  <si>
    <t>c7a2bc358b0822d856a03847e920fc43</t>
  </si>
  <si>
    <t>8e5408e78acc81f872afcbcd6e30b45d</t>
  </si>
  <si>
    <t>Atenciosos,ligam para dar acompanhamento. Bom prazo de validade. Demorou de chegar. Agora é verificar a qualidade do produto.</t>
  </si>
  <si>
    <t>f885031c3c69455f00e5c411774a65ab</t>
  </si>
  <si>
    <t>1eca8570e301d2d9ee72698803c6ae41</t>
  </si>
  <si>
    <t>Muito eficiente entregou bem rápido eu recomendo</t>
  </si>
  <si>
    <t>ca9e2ad6a3c9afc90a32922f4c0e17e7</t>
  </si>
  <si>
    <t>7dcd9012da02a79fb7b0eeff1bf4b8d4</t>
  </si>
  <si>
    <t>Muito lindo o Relógio!</t>
  </si>
  <si>
    <t>5d2cd41b1df04700651690086b13d56b</t>
  </si>
  <si>
    <t>6ba1766d9c526808f65628f92152e350</t>
  </si>
  <si>
    <t>Otimo produto e entrega no prazo</t>
  </si>
  <si>
    <t>55876f941470173bcf4d2013be74d18c</t>
  </si>
  <si>
    <t xml:space="preserve">Chegou antes da data do prazo, porem vazou um pouco do produto! </t>
  </si>
  <si>
    <t>f42f813f2bc2db2075e068a430f578da</t>
  </si>
  <si>
    <t>d4dd711deb7ed69ab30d5e4e8e46ae17</t>
  </si>
  <si>
    <t>1ce9325e894d299bb2e3ebd32626a6f5</t>
  </si>
  <si>
    <t>22b9bb612be577d8a77fb9a62e627f08</t>
  </si>
  <si>
    <t>4be8dd6cec619a0c8984651cfc3a32c2</t>
  </si>
  <si>
    <t>1ac237a2b9f73bf710a8834f8dac72ae</t>
  </si>
  <si>
    <t>4be3f739d95775636100f3ce54c53b3d</t>
  </si>
  <si>
    <t>4a850aacd649ff381cae14910abc1f87</t>
  </si>
  <si>
    <t>179f7691fefe10e924d8376399ba62a6</t>
  </si>
  <si>
    <t>1668f8723e4a52078690778e91ef344a</t>
  </si>
  <si>
    <t>c9e84bd400dc46b4d4c663076dcddb30</t>
  </si>
  <si>
    <t>2ed1494f9e91342a5db42dac68d47f97</t>
  </si>
  <si>
    <t xml:space="preserve">Sempre que compro com vocês meus itens chega em perfeito estado...._x000D_
</t>
  </si>
  <si>
    <t>416618a6ae27f1e81d8394bf3c9b7e84</t>
  </si>
  <si>
    <t>Produto entregue antes do prazo em ótimo estado.</t>
  </si>
  <si>
    <t>02dae59a597c87b10313d8d7191a2dfa</t>
  </si>
  <si>
    <t>b1dafcdfcddb6feb75222b9c1f2baad3</t>
  </si>
  <si>
    <t>f8bd5a669a85f79aeb46520970a3fabd</t>
  </si>
  <si>
    <t>Entrega super rápida. Produto de ótima qualidade. Recomendo.</t>
  </si>
  <si>
    <t>23720c12363414a9c68447d5372f867d</t>
  </si>
  <si>
    <t>a7a8cf00f69bf0445b011c521456bc2b</t>
  </si>
  <si>
    <t xml:space="preserve">Ótimo! </t>
  </si>
  <si>
    <t>08ee947fb131a0a99cc9c7cb8b111238</t>
  </si>
  <si>
    <t>Produto lindo, ótimo</t>
  </si>
  <si>
    <t>24cafc3963a07103b4eca00416748caf</t>
  </si>
  <si>
    <t>e8ea9f03ddc87c3f0a92dee2fbb88d62</t>
  </si>
  <si>
    <t>0a059e1fd55dd70084cf7f1a01fde7e6</t>
  </si>
  <si>
    <t>390d3ec71ebfc30fac16c7a8fe933657</t>
  </si>
  <si>
    <t>5614075d5aa1114b82560046ece86bf5</t>
  </si>
  <si>
    <t>excelente</t>
  </si>
  <si>
    <t>d51ed05f67b66d49ec9c0d2781068366</t>
  </si>
  <si>
    <t>Esperava mais, as toalhas poderiam ser mais grossas.</t>
  </si>
  <si>
    <t>1f0c5d31b49a18cc26e64301f5da849f</t>
  </si>
  <si>
    <t>Entrega uma dia antes do previsto</t>
  </si>
  <si>
    <t>544f2ad73dffeeba91c790703bc465a0</t>
  </si>
  <si>
    <t>Demora um pouco pra esquentar, mesmo na potência máxima 5. Mas atende bem. Nos rimeiros dias de uso tem um cheiro meio que borracha queimada, mas passa... recomendo pela praticidade e custo/benefício.</t>
  </si>
  <si>
    <t>8d133cac4bbb82ed43f49f5d32ef5571</t>
  </si>
  <si>
    <t>575f8ea4f8e6c9f525c2ec2f69f05807</t>
  </si>
  <si>
    <t>Foi entregue bem embalado._x000D_
Entrega rapido comforme prometido_x000D_
Comforme a imagem.</t>
  </si>
  <si>
    <t>b482eb7c9229ab4e4127674db75a0a55</t>
  </si>
  <si>
    <t>1f5aa5d7c3ee7895e4d223797b5a5f2d</t>
  </si>
  <si>
    <t>Tudo ocorreu de forma eficiente</t>
  </si>
  <si>
    <t>0090eb2a29946f932f1f7af8cbbcf9c0</t>
  </si>
  <si>
    <t xml:space="preserve">O produto chegou antes do prazo e em perfeitas condições. </t>
  </si>
  <si>
    <t>d1d0314fe4b0de4c64836f67af681083</t>
  </si>
  <si>
    <t>4b964e53dbfc85277f4316507d7fc15d</t>
  </si>
  <si>
    <t>6e6dbad466c0eef2b679927dfe89c052</t>
  </si>
  <si>
    <t>0a354009b25a2fbe0b25a6dd5c2a00ac</t>
  </si>
  <si>
    <t>affce0d83d9e8f6af570bc097c2e424f</t>
  </si>
  <si>
    <t>O produto não corresponde ao que eu comprei, a película é muito menor que a tela do celular e não cobre toda a tela.</t>
  </si>
  <si>
    <t>ca5bc3c72f83c6fb95f7f72b290a492c</t>
  </si>
  <si>
    <t>produto conforme anunciado, e veio antes do prazo...perfeito</t>
  </si>
  <si>
    <t>4d59d6249215713bfda42353af53f255</t>
  </si>
  <si>
    <t>Produto entregue</t>
  </si>
  <si>
    <t>Produto bom e entregue antes do previsto.</t>
  </si>
  <si>
    <t>eaeafb542d4447da454cf68e302ae2bf</t>
  </si>
  <si>
    <t>Ainda não usei em nenhuma viagem, mas parece ser muito boa.</t>
  </si>
  <si>
    <t>2282d9d2a99fa789b0eb9843cfeab97e</t>
  </si>
  <si>
    <t>536c631d5f15eab8260d69b603779f99</t>
  </si>
  <si>
    <t>O produto foi encaminhado para cidade de destino no dia 31/03 e até o momento não recebi.</t>
  </si>
  <si>
    <t>678f7d06016ed2f20072ed190c70fe7e</t>
  </si>
  <si>
    <t>ee6b5f3a217f7427d73615be68c17146</t>
  </si>
  <si>
    <t>05c968cc75440c647f58e6bfe1ee15bb</t>
  </si>
  <si>
    <t>fadbb6e8c12f707455054fbd9efcd289</t>
  </si>
  <si>
    <t>6be6676c6938834589c04bf934756e79</t>
  </si>
  <si>
    <t>Produto não foi entregue!</t>
  </si>
  <si>
    <t>bceb8ea45e016d1107b14400a154e4b1</t>
  </si>
  <si>
    <t>Não recebi o braço de ducha com desviador, somente a ducha 20x20 com braço de 30cm.</t>
  </si>
  <si>
    <t>c27c301777803a6c53b4306aa298bfbd</t>
  </si>
  <si>
    <t>Adoro comprar nas lojas lannister</t>
  </si>
  <si>
    <t>ba9520354a4fe52e6a0503259a173c8e</t>
  </si>
  <si>
    <t>cb20f4003e7cc33a1a5d1d21ae44c7fd</t>
  </si>
  <si>
    <t>75ee2eb06a5a7fcce52cb67ddc6506ab</t>
  </si>
  <si>
    <t xml:space="preserve">Entrega muito rápido, e produto excelente </t>
  </si>
  <si>
    <t>3242cc306a9218d0377831e175d62fbf</t>
  </si>
  <si>
    <t>803b03abd2372308b85988608e895d3d</t>
  </si>
  <si>
    <t>O produto pode estar com mal funcionamento._x000D_
Ou o meu telefone não está conseguindo fazer a leitura.</t>
  </si>
  <si>
    <t>0ec9f07c73a839778b8f21ba370a82c2</t>
  </si>
  <si>
    <t>050dd0a699c07b81037ee2cfa217fe6a</t>
  </si>
  <si>
    <t>b4fa2da5a5d09d2b16c59c370467ff75</t>
  </si>
  <si>
    <t>2ea6ea91469ec41f234c6698c490bae4</t>
  </si>
  <si>
    <t>580d16f0610fb2533a0dcd52cd0d7197</t>
  </si>
  <si>
    <t>a19e0a3ad1dcda0f28ad1e37fff6ff27</t>
  </si>
  <si>
    <t>6ca6687c5fbfd2dce06daaec628bdac9</t>
  </si>
  <si>
    <t>Loja sem vergonha. Não entregaram o pedido e tiveram a descaração de duErem que eu o cancelei. Porcaria de vendedor. stark escolheu muito mal o seu paeceiro.</t>
  </si>
  <si>
    <t>705fbff6c9f25520ba82964b1aa927b5</t>
  </si>
  <si>
    <t>b1a92c5ee9165644e1d118ec4e4716d9</t>
  </si>
  <si>
    <t xml:space="preserve">Muito bom_x000D_
</t>
  </si>
  <si>
    <t>b51d516182fbac0aacc8b086e803dcde</t>
  </si>
  <si>
    <t xml:space="preserve">Péssima </t>
  </si>
  <si>
    <t xml:space="preserve">Recebi o produto que eh falso quero meu dinheiro de volta </t>
  </si>
  <si>
    <t>87987d7d5031de07b70cc17dd970302f</t>
  </si>
  <si>
    <t>PRODUTO NÃO VEIO CONFORME ESTAVA NO SITE ._x000D_
MOSTRAVA CALENDÁRIO SITE MAS QUANDO RECEBI VEIO SEM E ESTA DIFÍCIL PARA FAZER A TROCA E ESTORNO DO PRODUTO</t>
  </si>
  <si>
    <t>87b877372ded0fe3bb0a5701e9291005</t>
  </si>
  <si>
    <t>948a6406a9e50a798f9e3c5b3dfced86</t>
  </si>
  <si>
    <t>8600c6c8b100296750e056f4d4f04f08</t>
  </si>
  <si>
    <t>ca912b833f218e7ecc18c7f3f3108586</t>
  </si>
  <si>
    <t xml:space="preserve">Produto bom. Entrega antes do prazo_x000D_
</t>
  </si>
  <si>
    <t>2f896d71c734a1eb76ed3f6ed7aea06d</t>
  </si>
  <si>
    <t>1f00702636093b650a75e94e9a8b03ac</t>
  </si>
  <si>
    <t>gostei muito</t>
  </si>
  <si>
    <t>ffab2882298c72dc79c5ae077cefd287</t>
  </si>
  <si>
    <t>afd9b3d196f0acd81d79d8ccd79c2430</t>
  </si>
  <si>
    <t>46abf3ea0b2710ad41390fdb79c32d84</t>
  </si>
  <si>
    <t>7ab4290d8a4c10493e37e671a99c9468</t>
  </si>
  <si>
    <t>Comprei dois produtos, sendo que um deles não chegou. Um cabo adaptador de áudio.</t>
  </si>
  <si>
    <t>8f5f4febd3fa6a40b41756f6616bf0e7</t>
  </si>
  <si>
    <t>277e5eb28142d9fdda232f6f3c04ad31</t>
  </si>
  <si>
    <t>16063192d221c6f14be0b3444c761b92</t>
  </si>
  <si>
    <t>Gostei muito,chegou tudo certinho até antes do prazo de entrega.</t>
  </si>
  <si>
    <t>ef58570e40064fd92d6b8037cb8e6030</t>
  </si>
  <si>
    <t>f5207df17959b63c0f20768e18ad8ec3</t>
  </si>
  <si>
    <t>3c259188f146bfa6d24c42581f065e6f</t>
  </si>
  <si>
    <t>a0a4f80c0cae188dd77efcd96a31ff99</t>
  </si>
  <si>
    <t>032d379803844fa08d2063909fa526fc</t>
  </si>
  <si>
    <t>Produto entregue dentro do prazo .</t>
  </si>
  <si>
    <t>0ed5802ea93f04e9bf2364c664dadbbd</t>
  </si>
  <si>
    <t>Fornecedor targaryen me mandou um massageador completamente diferente do que comprei, de preço inferior e cheio de avaliações negativas. Ninguém erra mandando um superior né, curioso..Ou seja, n recomendo</t>
  </si>
  <si>
    <t>f31cce58decd84754f10e5f55eb59f3b</t>
  </si>
  <si>
    <t>844f12cb44cb2c97b033854a64b4727a</t>
  </si>
  <si>
    <t>Mto bom</t>
  </si>
  <si>
    <t>Recebi o produto no prazo, tudo ok</t>
  </si>
  <si>
    <t>15686e0544ebe0a2c5c5dcbc20e84432</t>
  </si>
  <si>
    <t>81d10002d089ca9b6715acc0db0f8dcc</t>
  </si>
  <si>
    <t>f0e4ef35ab6a20ef1adf1f1b00fd2ed9</t>
  </si>
  <si>
    <t>89f1be937461a932b5521a02d760aa10</t>
  </si>
  <si>
    <t xml:space="preserve">Muito ruim, não veio um produto e o outro veio errado.. </t>
  </si>
  <si>
    <t>b62b86ff6108447c826efcf1b157168d</t>
  </si>
  <si>
    <t>ENTRAGOU NO PRIMEIRO DIA</t>
  </si>
  <si>
    <t>ABRI PROTOCOLO PARA DEVOLUÇÃO, PRODUTO DE BAIXA QUALIDADE DEU PROBLEMA NO PRIMEIRO DIA DE USO._x000D_
_x000D_
lannister VIROU UM MERCADO LIVRE....6 PEDIDOS 6 PROBLEMAS</t>
  </si>
  <si>
    <t>6318842b0d533f35b17c4b1cfa7df5ea</t>
  </si>
  <si>
    <t>Tudo como prometido</t>
  </si>
  <si>
    <t>Entrega no prazo e como descrito no site</t>
  </si>
  <si>
    <t>e417e6865995952bb2c2369de0c5737b</t>
  </si>
  <si>
    <t>88b8f9e6cc90858edfdb9028c4e07ad5</t>
  </si>
  <si>
    <t>A lannister sempre se superandoo</t>
  </si>
  <si>
    <t>a713e0fb64dc00203d706324cc0b003d</t>
  </si>
  <si>
    <t>48869ca20e2ca762cd6bdd880c8ccae5</t>
  </si>
  <si>
    <t>Recomendadíssimo</t>
  </si>
  <si>
    <t>Fui surpreendido pela eficácia. Ótimo atentimento.</t>
  </si>
  <si>
    <t>c9679837d95561e1451f60911ad6042d</t>
  </si>
  <si>
    <t>42e7211f75bff509054a0322ea026087</t>
  </si>
  <si>
    <t>otimo atendimento, tudo certo, entregue dentro do prazo.</t>
  </si>
  <si>
    <t>29a8f44a533fa1b4446d00ddfeefff52</t>
  </si>
  <si>
    <t>0aad108b136bfe5d026d5aee9fb08323</t>
  </si>
  <si>
    <t>Muito bom o produto</t>
  </si>
  <si>
    <t>Obrigada pela qualidade do produto, e pela entrega tbm que era previsto para 10/08 e chegou dia 22/07. Adorei. Parabéns.</t>
  </si>
  <si>
    <t>8f9adbc93d494d471935de2aafcc0b13</t>
  </si>
  <si>
    <t>9c0ff4d25d28bd004057ce16540abc3d</t>
  </si>
  <si>
    <t>A mercadoria não foi entregue ainda..</t>
  </si>
  <si>
    <t>dee99e8f4e061e8691d64d525bf3dbf4</t>
  </si>
  <si>
    <t>cca1f09408bb9c03ccc236339d4b2c61</t>
  </si>
  <si>
    <t>8fab6f3f76f51208efe7f36c23734369</t>
  </si>
  <si>
    <t>bec790c60b0c290955f484d9d3cee718</t>
  </si>
  <si>
    <t>8b02be7c138459ad09e47813223f854e</t>
  </si>
  <si>
    <t>869696516d580a0871642308af4301f2</t>
  </si>
  <si>
    <t>Produto entregue no prazo</t>
  </si>
  <si>
    <t>Ainda não utilizei o produto</t>
  </si>
  <si>
    <t>b5be606d37fe1a0bd2bbcb7e550574a2</t>
  </si>
  <si>
    <t>Recebi a encomenda de forma normal e dentro do prazo, contudo, recebi de primeira uma data de entrega estimada e que posterior, a data foi aumentando. Não gostei dessa atitude. Demorou 2 semanas.</t>
  </si>
  <si>
    <t>bd641140d7eb41325f8b2f1d22c41c5a</t>
  </si>
  <si>
    <t>0fdc5885e13af6996fa1c53985b21b9f</t>
  </si>
  <si>
    <t>c0785559c59062b6650dabbf13ab170d</t>
  </si>
  <si>
    <t>96848e987ea7a1849d18b336dc1c53f0</t>
  </si>
  <si>
    <t>9ec97953a4e7ac154b5f175e21e81307</t>
  </si>
  <si>
    <t>Eu pedi q cancelacem antes da nf ser emitida pq eu havia ganhado de presente um igual... não cancelaram... mandaram assim msm... eu pedi quando a nf ainda não tinha sido emitida</t>
  </si>
  <si>
    <t>21da84a2bc0bde257426dcddc95d931b</t>
  </si>
  <si>
    <t xml:space="preserve">Muito linda deu um charme na minha sala._x000D_
</t>
  </si>
  <si>
    <t>9f9542e1653ded9a4d6842859c37b026</t>
  </si>
  <si>
    <t>00464414d48a3c1bc10b0466ef965106</t>
  </si>
  <si>
    <t>d6d5cff1c0deb8e040dbb6d13db4aae7</t>
  </si>
  <si>
    <t>87a0264d6b18f5bab5710357fa8e7fcc</t>
  </si>
  <si>
    <t>Ótimo atendimento e entrega antes do prazo.</t>
  </si>
  <si>
    <t>88f4e15ae012ecc9855c9ea7ed4b4c4e</t>
  </si>
  <si>
    <t>b393f4f5888cf9f20d1aec39e5786902</t>
  </si>
  <si>
    <t>d1706e7fbde9d6d95f5a3f4f72cfed6b</t>
  </si>
  <si>
    <t>05214b8d4f80cb6fa7701391796f0cbc</t>
  </si>
  <si>
    <t>fb3dd1edca893b67b79e1f22c44d67ca</t>
  </si>
  <si>
    <t>71561c10e74d084a1547d1a5087c5f25</t>
  </si>
  <si>
    <t>Não recebi o produto completo, comprei quantidade 02 e recebi somente 01. e consta na nota da entrega tem quantidade 02 e com volume 01._x000D_
Quero receber a outra sem custo nenhum. Pois o erro não foi me</t>
  </si>
  <si>
    <t>9a42ed0fda76566c783eacf7333ad402</t>
  </si>
  <si>
    <t>ecc747c757965bf910b3fe146279c93f</t>
  </si>
  <si>
    <t>96ff76965f387549b7d95cb14f89026b</t>
  </si>
  <si>
    <t>70389464f0d5a4d57bd20e93a6514e76</t>
  </si>
  <si>
    <t>03b3143cc596bb50864988b76106a418</t>
  </si>
  <si>
    <t xml:space="preserve">As bolsas são lindas por fora, a cor é bem próxima da foto, mas por dentro não tem o forro da descrição e o acabamento deixou um pouco a desejar, no mais a entrega foi super rápida </t>
  </si>
  <si>
    <t>91f5235dd3b20f3792084e178e858666</t>
  </si>
  <si>
    <t>preciso urgente desta mercadoria, o prazo maximo era até o dia 3 e até agora não chegou</t>
  </si>
  <si>
    <t>806b54a4afe16834c855a47b10bdc4d2</t>
  </si>
  <si>
    <t>Otimo material bem resistente espaçosa 👏👏👏 gostei!</t>
  </si>
  <si>
    <t>af6ea00260dc15b4424a08220de6998c</t>
  </si>
  <si>
    <t>a57e6f022e1156533fb1704f8193d501</t>
  </si>
  <si>
    <t>932d206100241c3fe7dbb167874b048d</t>
  </si>
  <si>
    <t>27fbcb5b1968f2a7962a116c864b2c0e</t>
  </si>
  <si>
    <t>7c0f908b6b7e0f780932b7191c7f25a7</t>
  </si>
  <si>
    <t>6b2ec71624eb21ea03eb7cfbcfbb489a</t>
  </si>
  <si>
    <t xml:space="preserve">Sério e Rápido </t>
  </si>
  <si>
    <t xml:space="preserve">Prestação de serviços de alta qualidade </t>
  </si>
  <si>
    <t>a7ad43b7ff55f5fc5a10be2d3edc498e</t>
  </si>
  <si>
    <t>O produto é de muita baixa qualidade</t>
  </si>
  <si>
    <t>cb6097b53f2d6ceba3c58379e39c2cf7</t>
  </si>
  <si>
    <t>fe9778f8b352bd1bc3dab595fde6569b</t>
  </si>
  <si>
    <t xml:space="preserve">Produto entregue bem embalado ,em perfeitas condições. </t>
  </si>
  <si>
    <t>b42955e5003fa4e9449770fb8b50d30d</t>
  </si>
  <si>
    <t>Demorou mas entregou!</t>
  </si>
  <si>
    <t>95ffa9b27fc6f6c880d38bf2afb28e52</t>
  </si>
  <si>
    <t>ce87e38ac994c81c48da4d5943ae56bb</t>
  </si>
  <si>
    <t>A compra efetuada foram dois ursos que rezam, um rosa e um azul, recebi somente um dos produtos que adquiri, o rosa, estou aguardando retorno do vendedor, sobre o que ocorreu e se vou receber o outro</t>
  </si>
  <si>
    <t>9538caa3f8f520db1d4fdf3c11eb4d0a</t>
  </si>
  <si>
    <t>3395e28d6009c3c18dd879ae600d91bc</t>
  </si>
  <si>
    <t>Produto com defeito apresenta risco por não ser confiável, já eviei e-mail e efetuei ligações e sem retorno.</t>
  </si>
  <si>
    <t>6b95d92af036371c6be96566e4ead156</t>
  </si>
  <si>
    <t>De modo geral, é satisfatório por ser gravação em laser. Mas justamente por ser a laser, deixa a desejar quanto a centralização do pingente com a marca, bem como da qualidade da gravação.</t>
  </si>
  <si>
    <t>da56af7a9b34fdcf8819096258def9f6</t>
  </si>
  <si>
    <t>Chegou antes da data prevista , eu recomendaria para meus amigos a loja stark está de parabéns .</t>
  </si>
  <si>
    <t>757ab0917dfdd892b9dc9ee82e298c67</t>
  </si>
  <si>
    <t>Tapete lindo.Chegou muito antes do prazo.</t>
  </si>
  <si>
    <t>f9d15d1ab33610f6fcda6aa6ab4c414d</t>
  </si>
  <si>
    <t>Produto bom</t>
  </si>
  <si>
    <t>Gostei muito</t>
  </si>
  <si>
    <t>482c1386f06b3ce2df86cc705b98ca0d</t>
  </si>
  <si>
    <t>b1560c3fc0f8cedcfbc35195ff013156</t>
  </si>
  <si>
    <t>6f019513437635e75c3d17f091af2de5</t>
  </si>
  <si>
    <t>Poderia ter agilizado com a entrega! Porém recebi o produto em ótimas condições!</t>
  </si>
  <si>
    <t>3d809e7b5db7b16f00e074bd7ceed315</t>
  </si>
  <si>
    <t>1f6837a3ef1108a925a16f4cf03e9b1e</t>
  </si>
  <si>
    <t>cb50716c99a5928ef74d3052408b77ed</t>
  </si>
  <si>
    <t>Protudo chegou em ótimo estado de conservação, e antes do prazo!</t>
  </si>
  <si>
    <t>f24e1c58c171279bbb6e6c0d1e463d72</t>
  </si>
  <si>
    <t xml:space="preserve">Produto de excelente qualidade e a entrega foi feita antes do prazo previsto. Muito satisfeita. </t>
  </si>
  <si>
    <t>c8d187a7c6b2a9ae76018912fc5711c3</t>
  </si>
  <si>
    <t>O produto é muito lindo e está com preço excelente! A entrega foi super rápida, ocorrendo muito antes do prazo! _x000D_
Recomendo! O quarto ficou irado!!!!</t>
  </si>
  <si>
    <t>58b4629d5cf0507f7f8b9ae84c146544</t>
  </si>
  <si>
    <t>Excelente qualidade dos adesivos, entrega super rápida! _x000D_
Recomendo para quem deseja deixar o quarto dos filhotes mais divertido e colorido!</t>
  </si>
  <si>
    <t>cdb1de4757ded14025722e0054011c11</t>
  </si>
  <si>
    <t>3db86fd9183fa771f94b295ec2d04584</t>
  </si>
  <si>
    <t>O produto veio sem nota fiscal, tive que solicitar pelo telefone.</t>
  </si>
  <si>
    <t>adec14df6742a9de2fab36658333513d</t>
  </si>
  <si>
    <t>1b9f9bcf8ff376c6946aa7ff737930c9</t>
  </si>
  <si>
    <t>O produto não é bom.</t>
  </si>
  <si>
    <t>46e9da729f7f714d0a3f814d95b902df</t>
  </si>
  <si>
    <t>accb12fbc0a0fd74edb43caea51c87e9</t>
  </si>
  <si>
    <t>Entregue no prazo</t>
  </si>
  <si>
    <t>Muito satisfeito eu recomendo</t>
  </si>
  <si>
    <t>acdcb4c5aef7cf899b0a74f1ff4d23c6</t>
  </si>
  <si>
    <t>a1262903372e7ee6e7a4fa570daedac3</t>
  </si>
  <si>
    <t>Podem comprar sem medo</t>
  </si>
  <si>
    <t>8398a936e2b8eb0cb0a14d15455befb8</t>
  </si>
  <si>
    <t>9f853654157c9872b51a099689306366</t>
  </si>
  <si>
    <t>cad9ca7f182cf2861811d5855862e2fd</t>
  </si>
  <si>
    <t xml:space="preserve">gosto de comprar nessa loja porque agente ñ precisa avisar da entrega_x000D_
</t>
  </si>
  <si>
    <t>da6919696d33832d2280b7bca195b94b</t>
  </si>
  <si>
    <t>Excelente produto!!</t>
  </si>
  <si>
    <t>9fbaad8f7ba7652d9b453408a67df110</t>
  </si>
  <si>
    <t>Produto entregue no prazo nota 10</t>
  </si>
  <si>
    <t>27e01d69ba0f15b9a8af0b786d88056d</t>
  </si>
  <si>
    <t>b58a113d11452145d93bb791ac00cb84</t>
  </si>
  <si>
    <t>e2cdbb3c25f69b8a46c71b380a0ff8ad</t>
  </si>
  <si>
    <t>ae94b6286b26ba64b2231978c0e8f3e4</t>
  </si>
  <si>
    <t>8b712cf2f200e83a1082ecd7bfc6e4f2</t>
  </si>
  <si>
    <t>descrição do produto erra</t>
  </si>
  <si>
    <t>a descrição do produto estava errada e não consegui usar o produto ,pedi o cancelamento fazem 15 dias e ainda não obtive resposta</t>
  </si>
  <si>
    <t>3279a7d666c135d654d1c1a395b34d20</t>
  </si>
  <si>
    <t>c231a7912afb5ece647e5ba06805b3da</t>
  </si>
  <si>
    <t>Muito Bom , exelente</t>
  </si>
  <si>
    <t>7527e05a97d48cc9f9420d96a26269e4</t>
  </si>
  <si>
    <t>f4dae81937bc173b25686e788ca1bb6c</t>
  </si>
  <si>
    <t>atendimento eficaz e entrega dentro do prazo</t>
  </si>
  <si>
    <t>3b52937c42afbe9534c6e77e1c40ba1d</t>
  </si>
  <si>
    <t>22d2c8858b0c2a3536a1fae8f6b1a0f0</t>
  </si>
  <si>
    <t>Aprovado</t>
  </si>
  <si>
    <t>Chegou um pouco antes do prazo, isso é bom</t>
  </si>
  <si>
    <t>6612d8abc7f3f49bff0868f0adfed68b</t>
  </si>
  <si>
    <t>0f78e4239d721587a2a1e81256297240</t>
  </si>
  <si>
    <t>5b52b5b189a0af395aa6390a53407e4f</t>
  </si>
  <si>
    <t>Gostei demais do travesseiro. É como descrito no site.</t>
  </si>
  <si>
    <t>c1d8be7d76b297093f4eba70cdebeeb9</t>
  </si>
  <si>
    <t>Super recomendo.entrega e produtos ok.</t>
  </si>
  <si>
    <t>371a37ca26fc269601f5c60ba88f9535</t>
  </si>
  <si>
    <t>Não entregou no tempo .</t>
  </si>
  <si>
    <t>Sem pontualidade não da satisfação ao cliente.</t>
  </si>
  <si>
    <t>440172797839e8335f3b6848623eeb8c</t>
  </si>
  <si>
    <t>35f4091671dfa9d7b268f7349fc8d194</t>
  </si>
  <si>
    <t>37cf238c78a9b1d3a26bf09a95cd4738</t>
  </si>
  <si>
    <t>04be91807ee519b0431bc3bdffbba030</t>
  </si>
  <si>
    <t>446d019d219ea6d158fe9fb357c20e1f</t>
  </si>
  <si>
    <t>ff2cf8c91feac0bc37e795daec9c77af</t>
  </si>
  <si>
    <t>Satisfeito com a compra</t>
  </si>
  <si>
    <t>Satisfeito com a aquisição e negócio._x000D_
Entrega no prazo, com produto bem embalado, com a Nota Fiscal, caixa original, garantia e manual do usuário._x000D_
Primeiras impressões o relógio está em perfeito.</t>
  </si>
  <si>
    <t>4d7c13d439b1f6a19f9c69b7aa18f077</t>
  </si>
  <si>
    <t>Atendeu as expectativas</t>
  </si>
  <si>
    <t>91456dd99a250d92478a066ec5d91b41</t>
  </si>
  <si>
    <t>75478c69aba47abf44e6e84c41ba955c</t>
  </si>
  <si>
    <t>9e3d2fffc649449b0d504556d9ab07da</t>
  </si>
  <si>
    <t>MUITO BOM, ENCOMENDA CHEGOU CERTINHA</t>
  </si>
  <si>
    <t>614ce92b4cd86aef87ac6fb6bdbadd5e</t>
  </si>
  <si>
    <t>1258a603cc9e4897f7955ab218c83b8c</t>
  </si>
  <si>
    <t>c2aa1cfe7ec7e57ef01153b86af55823</t>
  </si>
  <si>
    <t>125af5098b160c059cd60bafcc1f6ad1</t>
  </si>
  <si>
    <t>a079ddcc6b7ba4cd0be4d5d513f2d7ad</t>
  </si>
  <si>
    <t>3c625d52413314975e47e144fbc3cb8e</t>
  </si>
  <si>
    <t>24ad2fc85ec000ba4fbfd9841d9a1972</t>
  </si>
  <si>
    <t>Tem que retirar nos correios, muito incômodo</t>
  </si>
  <si>
    <t>9a7e6c8bad289a9e0140a1ad20e74819</t>
  </si>
  <si>
    <t>08a54d189ccc3cec6cc2352e864d2de5</t>
  </si>
  <si>
    <t>88d7b83d671f4fd55d8a2987872ea4c9</t>
  </si>
  <si>
    <t>3becbcf552ae5d0522f407750cdeae0b</t>
  </si>
  <si>
    <t>meu mosquiteiro veio com dois furos na parte superior e pedir um mosquiteiro King porem nao veio Kiung e sim QUEEM</t>
  </si>
  <si>
    <t>c6badcbdcaa9b8d722fa9d4e83ad1fad</t>
  </si>
  <si>
    <t>771654d19b26b9108952856b225ad105</t>
  </si>
  <si>
    <t>998db536f6e46f88ce9988d043d8a9b1</t>
  </si>
  <si>
    <t>02aa1cb277f0b399f8f510d844398a3f</t>
  </si>
  <si>
    <t>e331fff8d7d33514b80fdfcfb18ddb15</t>
  </si>
  <si>
    <t>3beac5d450c96b321a8e8b71394ececb</t>
  </si>
  <si>
    <t>Produto chegou rapidamente e conforme o anunciado.</t>
  </si>
  <si>
    <t>0d322bcc61875aa8332aa2c4b85d7704</t>
  </si>
  <si>
    <t>Produto de baixa qualidade.</t>
  </si>
  <si>
    <t>990648ddcf81df276278d16e1f5e9c16</t>
  </si>
  <si>
    <t>Produto de qualidade, preço justo, entrega dentro do prazo._x000D_
O produto atendeu as minhas expectativas._x000D_
Recomendo o vendedor.</t>
  </si>
  <si>
    <t>7260316eb89ac06328f2b1f2b765d117</t>
  </si>
  <si>
    <t>me foi enviado o produto errado!</t>
  </si>
  <si>
    <t>c933a1949316acd1f01364854011c89b</t>
  </si>
  <si>
    <t>a0eea85aa0ca529a082648ea37681a5e</t>
  </si>
  <si>
    <t>42d7a05a8e13b315d10ffe3d674c3b31</t>
  </si>
  <si>
    <t>1b0193dec8f270afea83302dc238f7e6</t>
  </si>
  <si>
    <t>Entrega Parcial.</t>
  </si>
  <si>
    <t>Efetuei a compra e pagamento de duas unidades e recebi apenas uma unidade. Aguardando tratativa.</t>
  </si>
  <si>
    <t>52e0cbde7025a409abc2c9f5d402e5c7</t>
  </si>
  <si>
    <t>601c812cdc1469e4de18f7554ff482c4</t>
  </si>
  <si>
    <t>Adorei o produto,chegou antes do prazo estipulado.Estou muito satisfeita.</t>
  </si>
  <si>
    <t>81478d5532e633c89f8c20d4514225b0</t>
  </si>
  <si>
    <t>eef97ccb23224de3cc5f54b231fb9a19</t>
  </si>
  <si>
    <t>a2fde4d24a46ce82841f085a02e9fdfc</t>
  </si>
  <si>
    <t>tudo ok</t>
  </si>
  <si>
    <t>04ff457ec2a069e6902d100eefabdab3</t>
  </si>
  <si>
    <t>97aa31bfd719270fde87df2c82c2b8cf</t>
  </si>
  <si>
    <t xml:space="preserve">O quadro foi entregue pelos correios e chegou com uma madeira atrás quebrada e a tela do quadro danificada afundada...ou seja...chegou avariado o produto </t>
  </si>
  <si>
    <t>16ec6a18e7f8833aed57b23f0b970490</t>
  </si>
  <si>
    <t>85c2b5cd3588fe49304e20c34b8a7287</t>
  </si>
  <si>
    <t>Produto importado, o meu veio com defeito</t>
  </si>
  <si>
    <t>48453a13017656bf867e2c2ff88672d8</t>
  </si>
  <si>
    <t>2a43ac86b40bcadb2a0546e5421fe039</t>
  </si>
  <si>
    <t>Produto simples e bonito</t>
  </si>
  <si>
    <t>60668482c01508be412a4e5061e85a0c</t>
  </si>
  <si>
    <t>f0af39a65a250eb4bcce3989095bb563</t>
  </si>
  <si>
    <t>2a7e1265441292bf5454614ee06d09d3</t>
  </si>
  <si>
    <t>3581da46127f3ddd55a8c645fb97109c</t>
  </si>
  <si>
    <t>70e911b9897120cc31ffb9b20e0e1055</t>
  </si>
  <si>
    <t>da4ff86983d0c9b8405e9c8b56ddb6c7</t>
  </si>
  <si>
    <t>d7f523d6265887575401237411e1d733</t>
  </si>
  <si>
    <t>3815af2bd11dc0be701156af0a9b03b0</t>
  </si>
  <si>
    <t>Gostei muito da agilidade na entrega</t>
  </si>
  <si>
    <t>512614a206f00d43c93ea617fc78612b</t>
  </si>
  <si>
    <t>fea17e351325edc338560abad733a5f1</t>
  </si>
  <si>
    <t>0d07bf1ef58ef047123207faec68675a</t>
  </si>
  <si>
    <t>49e59e3aaaccae4ebbd63ca6662fa71c</t>
  </si>
  <si>
    <t>Esperava maior um pouco</t>
  </si>
  <si>
    <t>90467e68d8367851bea4a1ece83906ee</t>
  </si>
  <si>
    <t xml:space="preserve">o produto é razoavel ! envio do produto embalagem propria! chegou td amassado quase q danificou ! </t>
  </si>
  <si>
    <t>398cf773080cc708bf3d03bc35513e92</t>
  </si>
  <si>
    <t>c1d41adfd3797f7931e1103e909bf559</t>
  </si>
  <si>
    <t>71d6d02f57622797c1e7748b1d25f478</t>
  </si>
  <si>
    <t>c1bfb79b26ac2136da082c9acea0a97d</t>
  </si>
  <si>
    <t>Produto chegou antes do prazo, muito bem embalado pelo fornecedor, sem avarias._x000D_
_x000D_
A qualidado produto é muito boa.</t>
  </si>
  <si>
    <t>d787fbb1d82b03002a639241a372e3ea</t>
  </si>
  <si>
    <t>0b203c48224f05538b45023809d2988f</t>
  </si>
  <si>
    <t xml:space="preserve">Só gostaria de saber o dia correto da entrega . </t>
  </si>
  <si>
    <t>d0fb41dbf847768e47e51c87a3bb6080</t>
  </si>
  <si>
    <t>aa32e7acf46672a736d9d39259b8c348</t>
  </si>
  <si>
    <t xml:space="preserve">Produtos muito bons! </t>
  </si>
  <si>
    <t>36282fdbf0292498bb3b69523970b9e2</t>
  </si>
  <si>
    <t>Friso lateral onix</t>
  </si>
  <si>
    <t>Otimo produto</t>
  </si>
  <si>
    <t>22389f1cd82397a69e7ab94686bf77a8</t>
  </si>
  <si>
    <t>44bb8c2ad3bb9c2bb3552a034eeffc4c</t>
  </si>
  <si>
    <t>Bebedouro</t>
  </si>
  <si>
    <t>Bom dia ... comprei um bebedouro vermelho metálico... é recebi um bebedouro Rosa... obs... meu cachorro é macho...</t>
  </si>
  <si>
    <t>bde6190304288e3dbf8d27a546eafe7b</t>
  </si>
  <si>
    <t>b7d03880a3ed8bf093567e511703378d</t>
  </si>
  <si>
    <t>Não foi entregue, a primeira vez que acontece isso.</t>
  </si>
  <si>
    <t>fd9a6b85eb01736ce1b272d928544266</t>
  </si>
  <si>
    <t>o produto demorou um mês para ser entregue . tempo demais poderia ter chegado antes da data limite. fora isso tudo oK.</t>
  </si>
  <si>
    <t>49673f9eaf3b9b23234dc2c7301f5b95</t>
  </si>
  <si>
    <t>Produto com avaria</t>
  </si>
  <si>
    <t>Comprei 2 unidades do produto, veio avariado visto que a embalagem é muito fraca, sendo que veio com dois buracos no fundo da panela, devido a pressão que dog colocado em cima dele.</t>
  </si>
  <si>
    <t>e9dca317c89491bba1c6f6a9638c86c6</t>
  </si>
  <si>
    <t>d9a698c933fad5b823b046fc092226a7</t>
  </si>
  <si>
    <t>951f78b89016489423a372c42270a593</t>
  </si>
  <si>
    <t>2fbf86e8c3cadd127773be0cf8a84da3</t>
  </si>
  <si>
    <t>35ae251380ed456cad351fdf80beeb88</t>
  </si>
  <si>
    <t>só acho que poderia ter comprado mais cartuchos, mas não as fiz porque cada cartucho veio em um frete diferente, coisa que poderiam ser colocados em um único pacote, o que baratearia o frete.</t>
  </si>
  <si>
    <t>792c280ad20ea5022c042cf683c9d78f</t>
  </si>
  <si>
    <t>b7b6cbb28e485bbb21f27f145c0b363f</t>
  </si>
  <si>
    <t>2dd17197d2b15c3bd0163a718705844f</t>
  </si>
  <si>
    <t>84b134a06e0110d46d845017438ec27d</t>
  </si>
  <si>
    <t>772c2f1e27628ff6805a84279b9aefd6</t>
  </si>
  <si>
    <t>83425ec8d092f15274f4db9c66e713b8</t>
  </si>
  <si>
    <t>5193a01c7a8f65e318891228e8967c49</t>
  </si>
  <si>
    <t>Eu comprei nas lannister, por se tratar de uma loja de confiança, porém ao chegar o produto descobri que o que foi vendido pela marca Targus, era na verdade um produto falsificado, não confio mais</t>
  </si>
  <si>
    <t>4c0f1bafc8726f10261a3858445102c0</t>
  </si>
  <si>
    <t>8bc406ac3b0cd96a8e7cb12b976f91fc</t>
  </si>
  <si>
    <t>Excelente serviço</t>
  </si>
  <si>
    <t>6ca11f1297156d3351a86c3b13b794b0</t>
  </si>
  <si>
    <t>Pedido cancelado</t>
  </si>
  <si>
    <t>Pedido foi cancelado e mesmo assim a loja enviou o produto. Devolvi o produto e quero o estorno da compra em meu cartão de crédito.</t>
  </si>
  <si>
    <t>17819b14322895e2f51ddc4a3ab5c647</t>
  </si>
  <si>
    <t>COMPREI UM JOGO DE PANELAS COM 8 PANELAS E UMA PANELA DE PRESSÃO VERMELHO E PANELAS DO TIPO OVAL. RECEBI UM JOGO COM 6 PANELAS E JOGO DE ESPÁTULAS PRETOS. COISA QUE NÃO PEDI. VEIO APENAS UMA FRIDEIRA.</t>
  </si>
  <si>
    <t>98d7f3c22274e12f342deac7430d9af0</t>
  </si>
  <si>
    <t>comprei num dia e recebi no outro e a mercadoria é excelente!!!</t>
  </si>
  <si>
    <t>be7e2989673cb2a147b87ba73277da9e</t>
  </si>
  <si>
    <t>4932c040a933b074cb346341a5797ba8</t>
  </si>
  <si>
    <t>Não gostei da qualidade do enchimento das almofadas</t>
  </si>
  <si>
    <t>a2bdfd9684413b67e93eec6dab42ed3e</t>
  </si>
  <si>
    <t>Conforme já solicitei, preciso fazer a devolução. Ele não foi entregue no prazo que eu precisa. Já solicitei por aqui e já entrei em contato com o vendedor. Estou no aguardo para fazer a devolução.</t>
  </si>
  <si>
    <t>669f0992109e8f45a51e5a24cc931390</t>
  </si>
  <si>
    <t>f7f58a1e552cd65365139ca50f1a7f38</t>
  </si>
  <si>
    <t>6aabdfa02c0f8e0fe882c312863a3be5</t>
  </si>
  <si>
    <t>56b1484463861c689c1274141bfc3de1</t>
  </si>
  <si>
    <t>GOSTAEI DA RAPIDEZ DA ENTREGA</t>
  </si>
  <si>
    <t>0139a3c30b3f7adc938fcfbf7ef77254</t>
  </si>
  <si>
    <t>Quero saber dos demais produtos eram 3 itens</t>
  </si>
  <si>
    <t>0e5b266dc8209b8884d06a737fa9cce4</t>
  </si>
  <si>
    <t>138f4fede258184de813d8c1bfb1fecf</t>
  </si>
  <si>
    <t>acedfbfb8b4d555c64ac50f469a077b1</t>
  </si>
  <si>
    <t xml:space="preserve">Parabéns </t>
  </si>
  <si>
    <t>11db908ead2e5a77da340ab06c338fda</t>
  </si>
  <si>
    <t>445853ac542bf47f57c21e253b1507c5</t>
  </si>
  <si>
    <t>314617e3a6f2618f364509fffa147152</t>
  </si>
  <si>
    <t>Não posso dar opinião sobre produto pois não recebi, sobre a loja eu não recomendo, pois atrasa as entregas.</t>
  </si>
  <si>
    <t>dda0c4b086e775233a80b0e3c119e8db</t>
  </si>
  <si>
    <t>746bdd10d791a54478316cf3a246a3de</t>
  </si>
  <si>
    <t xml:space="preserve">Produto chegou no prazo, em perfeitas condiçoes e veio embalado de forma incrivel. Muito bem embalado mesmo... Chegou sem nenhum arranhao! </t>
  </si>
  <si>
    <t>64121b9c2f7b9fe4ac84976c311f354c</t>
  </si>
  <si>
    <t>c4da90a8c2e342338995bf5746859cea</t>
  </si>
  <si>
    <t>2bf094361021dbcd30964966e2327e68</t>
  </si>
  <si>
    <t>Não recebi o produto</t>
  </si>
  <si>
    <t>d7c4def1724e46cacc8701632b277494</t>
  </si>
  <si>
    <t>6a1b45b4c8be1090f34b60a1942a4164</t>
  </si>
  <si>
    <t>0cf5c3271576152c2be4fed54e1e16ca</t>
  </si>
  <si>
    <t>Comprei 2(dois) produtos iguais e tive que pagar 2(dois) fretes. A Empresa poderia ter colocado em uma única embalagem e cobrar apenas um frete. Produto entregue em perfeitas condições. Ótimo produto.</t>
  </si>
  <si>
    <t>c3421be37f90f7ebf13dd72b1f70283a</t>
  </si>
  <si>
    <t>Ótimo produto!</t>
  </si>
  <si>
    <t>846681d8e6cb11d6d87dc77d2cde19f3</t>
  </si>
  <si>
    <t>60ef633993197390978284101385bbf7</t>
  </si>
  <si>
    <t>Bom relógio entrega ruim</t>
  </si>
  <si>
    <t>Produto de qualidade, entrega muito demorada</t>
  </si>
  <si>
    <t>6f8ec6ff220c7fd29c53b1e1c48bfc63</t>
  </si>
  <si>
    <t>Entrega muita rápida e produto em ótimo estado.</t>
  </si>
  <si>
    <t>68426e9ee9e1e7c6112d218108fa8a5e</t>
  </si>
  <si>
    <t>aeb45b1868845ec0c33838cd018f7636</t>
  </si>
  <si>
    <t xml:space="preserve">Gostaria de saber se o produto mudou de embalagem. Pois comprei a embalagem vermelha e recebi outra embalagem toda florida. Preciso saber se é o mesmo produto. </t>
  </si>
  <si>
    <t>6c9f40609b149a26e7c4cc4dc1a36632</t>
  </si>
  <si>
    <t>22d673c480b6f057c92dfb2f0fb2b9fe</t>
  </si>
  <si>
    <t>Lavabo bem bonito e igual a descrição, veio com uma mancha bem pequena, mas nada que seja um problema, recomendo.</t>
  </si>
  <si>
    <t>0fdc0795d2359c2d3627248f6f7073e6</t>
  </si>
  <si>
    <t>ed19d7f5da6c2c6d4d79f4ec2425f63f</t>
  </si>
  <si>
    <t>produto entregue totalmente diferente do comprado</t>
  </si>
  <si>
    <t>97f53182f9e949886ae5df14a681df50</t>
  </si>
  <si>
    <t>57ee0b799657ae622a7fe668de7c98ab</t>
  </si>
  <si>
    <t>630078a37ead97d35363cf1a3ebf09c0</t>
  </si>
  <si>
    <t>45d08e949b90534b88d78955c4aeb180</t>
  </si>
  <si>
    <t>Ótimo em TDS os aspectos</t>
  </si>
  <si>
    <t>39a12e8a031627f7cd30908f475f43fb</t>
  </si>
  <si>
    <t>631c883f5e3635d7836731e2b0dc92aa</t>
  </si>
  <si>
    <t>a34a488aaccae520c49bd14aa8125d3f</t>
  </si>
  <si>
    <t>08b9d4cd8d58d356ea8bc6c32508161e</t>
  </si>
  <si>
    <t>Ainda estou aguardando</t>
  </si>
  <si>
    <t>5f519630ccc6fed233c2db4a5c774e59</t>
  </si>
  <si>
    <t>0e1e0753f372dd1cb35f9e10c0abfb05</t>
  </si>
  <si>
    <t>6934c029c6b99a4fc38d30311d054d98</t>
  </si>
  <si>
    <t>Aida nao recebi o produto</t>
  </si>
  <si>
    <t>9d75dcb54cb981f5e25c9f074b58e475</t>
  </si>
  <si>
    <t xml:space="preserve">Recebi antes da data prometida. Recomendo esta loja. </t>
  </si>
  <si>
    <t>55623de7c9db13b2edde840aa527aaa7</t>
  </si>
  <si>
    <t>Demorou quase trinta dias .tempo demais</t>
  </si>
  <si>
    <t>aad7dc9aa6d09fba99cca76bcdb0fee3</t>
  </si>
  <si>
    <t>Satisfeito!</t>
  </si>
  <si>
    <t>811154e66275f1fe9aa010a9bfc5aaf9</t>
  </si>
  <si>
    <t>d73b330b3ea514de72f3aec5e62e6b3a</t>
  </si>
  <si>
    <t>Depende para que eu possa avaliar se resolverem meu problema pos a compra era 4 os correios só entregarão um pacote contendo 2 peneus</t>
  </si>
  <si>
    <t>3d503520eb17507d45dbf9880caaabb2</t>
  </si>
  <si>
    <t>73feb00a4a997cfc8057dbafc1942eee</t>
  </si>
  <si>
    <t>12bb7793384d3ab81de45068d3da0012</t>
  </si>
  <si>
    <t>3b2d60e294fd05f9b84252474fe09c8a</t>
  </si>
  <si>
    <t>365e0b773665bb8d94cea6684162064a</t>
  </si>
  <si>
    <t>6b7780d0c548e354f128ffc544a2c482</t>
  </si>
  <si>
    <t>4d26fa37a1e5d23b0d477f2c080a69c3</t>
  </si>
  <si>
    <t>Boa tarde! _x000D_
Tive problemas com meu pedido sim! _x000D_
Veio o mosqueteiro errado. _x000D_
Pedi um de tamanho Queen, que arrastasse até o chão e com o círculo em cima bem grande. Veio pequeno de cama de casal nor</t>
  </si>
  <si>
    <t>33ae0ac195dde92b90e8151417fdbf4e</t>
  </si>
  <si>
    <t>944b53fe2aaad7bf9629a0843e1be401</t>
  </si>
  <si>
    <t>Produto otimo!!</t>
  </si>
  <si>
    <t>ate agora tudo perfeito, produto e entrega no prazo</t>
  </si>
  <si>
    <t>04bcd611f13b587079c04472be3522e7</t>
  </si>
  <si>
    <t>179527c47972453d440d9f65626945e4</t>
  </si>
  <si>
    <t>Comprei 2 relógios, mas só foi entregue 1</t>
  </si>
  <si>
    <t>f343ab4251768498d9fb89f25fc225e4</t>
  </si>
  <si>
    <t>produto ok, recebido dentro do prazo, bem antes do previsto.</t>
  </si>
  <si>
    <t>6df539eeaf4e926c0779fa95a1fe9c8c</t>
  </si>
  <si>
    <t>A entrega foi antecipado, mais umas das panelas de pressão veio com o suporte quebrado.</t>
  </si>
  <si>
    <t>e813bd13c92a4cb7d48d8763fa880a2c</t>
  </si>
  <si>
    <t>A compra foi realizada facilmente. A entrega foi efetuada muito antes do prazo dado. O produto já começou a ser usado e até o presente,sem problemas.</t>
  </si>
  <si>
    <t>DW Product</t>
  </si>
  <si>
    <t>Weight_Category</t>
  </si>
  <si>
    <t>DW Review</t>
  </si>
  <si>
    <t>review_word_count</t>
  </si>
  <si>
    <t>review_response_days</t>
  </si>
  <si>
    <t>review_positive_flag</t>
  </si>
  <si>
    <t>Total_Item_Amount</t>
  </si>
  <si>
    <t>Customer_Age_At_Order</t>
  </si>
  <si>
    <t>Order_Gap</t>
  </si>
  <si>
    <t>DW Includes</t>
  </si>
  <si>
    <t>DW Customer</t>
  </si>
  <si>
    <t>DW Seller</t>
  </si>
  <si>
    <t xml:space="preserve">Age </t>
  </si>
  <si>
    <t>Age-Group</t>
  </si>
  <si>
    <t>Age</t>
  </si>
  <si>
    <t>ON_TIME</t>
  </si>
  <si>
    <t>product_type</t>
  </si>
  <si>
    <t>REVIEW_DETAIL_LEVEL</t>
  </si>
  <si>
    <t>CSAT</t>
  </si>
  <si>
    <t>long review</t>
  </si>
  <si>
    <t>no text</t>
  </si>
  <si>
    <t>short review</t>
  </si>
  <si>
    <t>מדינת המוכר</t>
  </si>
  <si>
    <t>רמת פירוט הביקורת</t>
  </si>
  <si>
    <t>CSAT מצב</t>
  </si>
  <si>
    <t>OTD</t>
  </si>
  <si>
    <t>סוג מוצר</t>
  </si>
  <si>
    <t>OTD מצב</t>
  </si>
  <si>
    <t>RPR</t>
  </si>
  <si>
    <t>RPR מצב</t>
  </si>
  <si>
    <t>repeat_customer</t>
  </si>
  <si>
    <t>Product_status_to_Delete</t>
  </si>
  <si>
    <t>Grand Total</t>
  </si>
  <si>
    <t>Total OTD מצב</t>
  </si>
  <si>
    <t>Total OTD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</si>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</sst>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₪&quot;* #,##0.00_);_(&quot;₪&quot;* \(#,##0.00\);_(&quot;₪&quot;* &quot;-&quot;??_);_(@_)"/>
    <numFmt numFmtId="165" formatCode="[$-1010409]d/m/yyyy\ h:mm;@"/>
    <numFmt numFmtId="166" formatCode="0.00%;\-0.00%;0.00%"/>
  </numFmts>
  <fonts count="6" x14ac:knownFonts="1">
    <font>
      <sz val="12"/>
      <color theme="1"/>
      <name val="Arial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22" fontId="2" fillId="0" borderId="0" xfId="0" applyNumberFormat="1" applyFont="1"/>
    <xf numFmtId="11" fontId="2" fillId="0" borderId="0" xfId="0" applyNumberFormat="1" applyFont="1"/>
    <xf numFmtId="11" fontId="3" fillId="0" borderId="0" xfId="0" applyNumberFormat="1" applyFont="1"/>
    <xf numFmtId="0" fontId="4" fillId="0" borderId="0" xfId="0" applyFont="1"/>
    <xf numFmtId="14" fontId="3" fillId="0" borderId="0" xfId="0" applyNumberFormat="1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22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wrapText="1"/>
    </xf>
    <xf numFmtId="11" fontId="2" fillId="0" borderId="0" xfId="0" applyNumberFormat="1" applyFont="1" applyAlignment="1">
      <alignment horizontal="left"/>
    </xf>
    <xf numFmtId="165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" fontId="1" fillId="0" borderId="0" xfId="0" applyNumberFormat="1" applyFont="1"/>
    <xf numFmtId="1" fontId="2" fillId="0" borderId="0" xfId="0" applyNumberFormat="1" applyFont="1"/>
    <xf numFmtId="1" fontId="4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right"/>
    </xf>
    <xf numFmtId="2" fontId="2" fillId="0" borderId="0" xfId="0" applyNumberFormat="1" applyFont="1"/>
    <xf numFmtId="2" fontId="0" fillId="0" borderId="0" xfId="0" applyNumberFormat="1"/>
    <xf numFmtId="1" fontId="0" fillId="0" borderId="0" xfId="1" applyNumberFormat="1" applyFont="1"/>
    <xf numFmtId="166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</dxf>
    <dxf>
      <numFmt numFmtId="1" formatCode="0"/>
    </dxf>
    <dxf>
      <numFmt numFmtId="165" formatCode="[$-1010409]d/m/yyyy\ h:mm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₪&quot;* #,##0.00_);_(&quot;₪&quot;* \(#,##0.00\);_(&quot;₪&quot;* &quot;-&quot;??_);_(@_)"/>
    </dxf>
    <dxf>
      <numFmt numFmtId="0" formatCode="General"/>
    </dxf>
    <dxf>
      <numFmt numFmtId="165" formatCode="[$-1010409]d/m/yyyy\ h:mm;@"/>
    </dxf>
    <dxf>
      <numFmt numFmtId="165" formatCode="[$-1010409]d/m/yyyy\ h:mm;@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₪&quot;* #,##0.00_);_(&quot;₪&quot;* \(#,##0.00\);_(&quot;₪&quot;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4" formatCode="_(&quot;₪&quot;* #,##0.00_);_(&quot;₪&quot;* \(#,##0.00\);_(&quot;₪&quot;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67" formatCode="dd/mm/yyyy\ h:mm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42" Type="http://schemas.openxmlformats.org/officeDocument/2006/relationships/customXml" Target="../customXml/item22.xml"/><Relationship Id="rId47" Type="http://schemas.openxmlformats.org/officeDocument/2006/relationships/customXml" Target="../customXml/item27.xml"/><Relationship Id="rId50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9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45" Type="http://schemas.openxmlformats.org/officeDocument/2006/relationships/customXml" Target="../customXml/item25.xml"/><Relationship Id="rId53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4" Type="http://schemas.openxmlformats.org/officeDocument/2006/relationships/customXml" Target="../customXml/item24.xml"/><Relationship Id="rId52" Type="http://schemas.openxmlformats.org/officeDocument/2006/relationships/customXml" Target="../customXml/item3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43" Type="http://schemas.openxmlformats.org/officeDocument/2006/relationships/customXml" Target="../customXml/item23.xml"/><Relationship Id="rId48" Type="http://schemas.openxmlformats.org/officeDocument/2006/relationships/customXml" Target="../customXml/item2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46" Type="http://schemas.openxmlformats.org/officeDocument/2006/relationships/customXml" Target="../customXml/item26.xml"/><Relationship Id="rId20" Type="http://schemas.openxmlformats.org/officeDocument/2006/relationships/calcChain" Target="calcChain.xml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49" Type="http://schemas.openxmlformats.org/officeDocument/2006/relationships/customXml" Target="../customXml/item2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נועה גליק" refreshedDate="45820.563267592595" backgroundQuery="1" createdVersion="8" refreshedVersion="7" minRefreshableVersion="3" recordCount="0" supportSubquery="1" supportAdvancedDrill="1" xr:uid="{39573269-1742-4305-9337-107FC5AE9E1B}">
  <cacheSource type="external" connectionId="1"/>
  <cacheFields count="3">
    <cacheField name="[FACT_PRODUCT_REVIEWS].[REVIEW_DETAIL_LEVEL].[REVIEW_DETAIL_LEVEL]" caption="REVIEW_DETAIL_LEVEL" numFmtId="0" hierarchy="78" level="1">
      <sharedItems count="3">
        <s v="long review"/>
        <s v="no text"/>
        <s v="short review"/>
      </sharedItems>
    </cacheField>
    <cacheField name="[Measures].[CSAT]" caption="CSAT" numFmtId="0" hierarchy="79" level="32767"/>
    <cacheField name="[Measures].[_CSAT Status]" caption="_CSAT Status" numFmtId="0" hierarchy="92" level="32767"/>
  </cacheFields>
  <cacheHierarchies count="97">
    <cacheHierarchy uniqueName="[DIM_CUSTOMERS].[DW Customer]" caption="DW Customer" attribute="1" defaultMemberUniqueName="[DIM_CUSTOMERS].[DW Customer].[All]" allUniqueName="[DIM_CUSTOMERS].[DW Customer].[All]" dimensionUniqueName="[DIM_CUSTOMERS]" displayFolder="" count="0" memberValueDatatype="20" unbalanced="0"/>
    <cacheHierarchy uniqueName="[DIM_CUSTOMERS].[customer_id]" caption="customer_id" attribute="1" defaultMemberUniqueName="[DIM_CUSTOMERS].[customer_id].[All]" allUniqueName="[DIM_CUSTOMERS].[customer_id].[All]" dimensionUniqueName="[DIM_CUSTOMERS]" displayFolder="" count="0" memberValueDatatype="130" unbalanced="0"/>
    <cacheHierarchy uniqueName="[DIM_CUSTOMERS].[customer_unique_id]" caption="customer_unique_id" attribute="1" defaultMemberUniqueName="[DIM_CUSTOMERS].[customer_unique_id].[All]" allUniqueName="[DIM_CUSTOMERS].[customer_unique_id].[All]" dimensionUniqueName="[DIM_CUSTOMERS]" displayFolder="" count="0" memberValueDatatype="130" unbalanced="0"/>
    <cacheHierarchy uniqueName="[DIM_CUSTOMERS].[customer_city]" caption="customer_city" attribute="1" defaultMemberUniqueName="[DIM_CUSTOMERS].[customer_city].[All]" allUniqueName="[DIM_CUSTOMERS].[customer_city].[All]" dimensionUniqueName="[DIM_CUSTOMERS]" displayFolder="" count="0" memberValueDatatype="130" unbalanced="0"/>
    <cacheHierarchy uniqueName="[DIM_CUSTOMERS].[customer_state]" caption="customer_state" attribute="1" defaultMemberUniqueName="[DIM_CUSTOMERS].[customer_state].[All]" allUniqueName="[DIM_CUSTOMERS].[customer_state].[All]" dimensionUniqueName="[DIM_CUSTOMERS]" displayFolder="" count="0" memberValueDatatype="130" unbalanced="0"/>
    <cacheHierarchy uniqueName="[DIM_CUSTOMERS].[Customer_Gender]" caption="Customer_Gender" attribute="1" defaultMemberUniqueName="[DIM_CUSTOMERS].[Customer_Gender].[All]" allUniqueName="[DIM_CUSTOMERS].[Customer_Gender].[All]" dimensionUniqueName="[DIM_CUSTOMERS]" displayFolder="" count="0" memberValueDatatype="130" unbalanced="0"/>
    <cacheHierarchy uniqueName="[DIM_CUSTOMERS].[Customer_Birthdate]" caption="Customer_Birthdate" attribute="1" time="1" defaultMemberUniqueName="[DIM_CUSTOMERS].[Customer_Birthdate].[All]" allUniqueName="[DIM_CUSTOMERS].[Customer_Birthdate].[All]" dimensionUniqueName="[DIM_CUSTOMERS]" displayFolder="" count="0" memberValueDatatype="7" unbalanced="0"/>
    <cacheHierarchy uniqueName="[DIM_CUSTOMERS].[Age]" caption="Age" attribute="1" defaultMemberUniqueName="[DIM_CUSTOMERS].[Age].[All]" allUniqueName="[DIM_CUSTOMERS].[Age].[All]" dimensionUniqueName="[DIM_CUSTOMERS]" displayFolder="" count="0" memberValueDatatype="20" unbalanced="0"/>
    <cacheHierarchy uniqueName="[DIM_CUSTOMERS].[Age-Group]" caption="Age-Group" attribute="1" defaultMemberUniqueName="[DIM_CUSTOMERS].[Age-Group].[All]" allUniqueName="[DIM_CUSTOMERS].[Age-Group].[All]" dimensionUniqueName="[DIM_CUSTOMERS]" displayFolder="" count="0" memberValueDatatype="130" unbalanced="0"/>
    <cacheHierarchy uniqueName="[DIM_ORDER_DATES].[Date]" caption="Date" attribute="1" time="1" keyAttribute="1" defaultMemberUniqueName="[DIM_ORDER_DATES].[Date].[All]" allUniqueName="[DIM_ORDER_DATES].[Date].[All]" dimensionUniqueName="[DIM_ORDER_DATES]" displayFolder="" count="0" memberValueDatatype="7" unbalanced="0"/>
    <cacheHierarchy uniqueName="[DIM_ORDER_DATES].[Date Hierarchy]" caption="Date Hierarchy" time="1" defaultMemberUniqueName="[DIM_ORDER_DATES].[Date Hierarchy].[All]" allUniqueName="[DIM_ORDER_DATES].[Date Hierarchy].[All]" dimensionUniqueName="[DIM_ORDER_DATES]" displayFolder="" count="0" unbalanced="0"/>
    <cacheHierarchy uniqueName="[DIM_ORDER_DATES].[Year]" caption="Year" attribute="1" time="1" defaultMemberUniqueName="[DIM_ORDER_DATES].[Year].[All]" allUniqueName="[DIM_ORDER_DATES].[Year].[All]" dimensionUniqueName="[DIM_ORDER_DATES]" displayFolder="" count="0" memberValueDatatype="20" unbalanced="0"/>
    <cacheHierarchy uniqueName="[DIM_ORDER_DATES].[Month Number]" caption="Month Number" attribute="1" time="1" defaultMemberUniqueName="[DIM_ORDER_DATES].[Month Number].[All]" allUniqueName="[DIM_ORDER_DATES].[Month Number].[All]" dimensionUniqueName="[DIM_ORDER_DATES]" displayFolder="" count="0" memberValueDatatype="20" unbalanced="0"/>
    <cacheHierarchy uniqueName="[DIM_ORDER_DATES].[MMM-YYYY]" caption="MMM-YYYY" attribute="1" time="1" defaultMemberUniqueName="[DIM_ORDER_DATES].[MMM-YYYY].[All]" allUniqueName="[DIM_ORDER_DATES].[MMM-YYYY].[All]" dimensionUniqueName="[DIM_ORDER_DATES]" displayFolder="" count="0" memberValueDatatype="130" unbalanced="0"/>
    <cacheHierarchy uniqueName="[DIM_ORDER_DATES].[Day Of Week Number]" caption="Day Of Week Number" attribute="1" time="1" defaultMemberUniqueName="[DIM_ORDER_DATES].[Day Of Week Number].[All]" allUniqueName="[DIM_ORDER_DATES].[Day Of Week Number].[All]" dimensionUniqueName="[DIM_ORDER_DATES]" displayFolder="" count="0" memberValueDatatype="20" unbalanced="0"/>
    <cacheHierarchy uniqueName="[DIM_PRODUCTS].[DW Product]" caption="DW Product" attribute="1" defaultMemberUniqueName="[DIM_PRODUCTS].[DW Product].[All]" allUniqueName="[DIM_PRODUCTS].[DW Product].[All]" dimensionUniqueName="[DIM_PRODUCTS]" displayFolder="" count="0" memberValueDatatype="20" unbalanced="0"/>
    <cacheHierarchy uniqueName="[DIM_PRODUCTS].[product_id]" caption="product_id" attribute="1" defaultMemberUniqueName="[DIM_PRODUCTS].[product_id].[All]" allUniqueName="[DIM_PRODUCTS].[product_id].[All]" dimensionUniqueName="[DIM_PRODUCTS]" displayFolder="" count="0" memberValueDatatype="130" unbalanced="0"/>
    <cacheHierarchy uniqueName="[DIM_PRODUCTS].[product_category_name]" caption="product_category_name" attribute="1" defaultMemberUniqueName="[DIM_PRODUCTS].[product_category_name].[All]" allUniqueName="[DIM_PRODUCTS].[product_category_name].[All]" dimensionUniqueName="[DIM_PRODUCTS]" displayFolder="" count="0" memberValueDatatype="130" unbalanced="0"/>
    <cacheHierarchy uniqueName="[DIM_PRODUCTS].[product_weight_g]" caption="product_weight_g" attribute="1" defaultMemberUniqueName="[DIM_PRODUCTS].[product_weight_g].[All]" allUniqueName="[DIM_PRODUCTS].[product_weight_g].[All]" dimensionUniqueName="[DIM_PRODUCTS]" displayFolder="" count="0" memberValueDatatype="20" unbalanced="0"/>
    <cacheHierarchy uniqueName="[DIM_PRODUCTS].[Product_status_to_Delete]" caption="Product_status_to_Delete" attribute="1" defaultMemberUniqueName="[DIM_PRODUCTS].[Product_status_to_Delete].[All]" allUniqueName="[DIM_PRODUCTS].[Product_status_to_Delete].[All]" dimensionUniqueName="[DIM_PRODUCTS]" displayFolder="" count="0" memberValueDatatype="130" unbalanced="0"/>
    <cacheHierarchy uniqueName="[DIM_PRODUCTS].[Weight_Category]" caption="Weight_Category" attribute="1" defaultMemberUniqueName="[DIM_PRODUCTS].[Weight_Category].[All]" allUniqueName="[DIM_PRODUCTS].[Weight_Category].[All]" dimensionUniqueName="[DIM_PRODUCTS]" displayFolder="" count="0" memberValueDatatype="130" unbalanced="0"/>
    <cacheHierarchy uniqueName="[DIM_REVIEWS_ANSWER_DATES].[Date]" caption="Date" attribute="1" time="1" keyAttribute="1" defaultMemberUniqueName="[DIM_REVIEWS_ANSWER_DATES].[Date].[All]" allUniqueName="[DIM_REVIEWS_ANSWER_DATES].[Date].[All]" dimensionUniqueName="[DIM_REVIEWS_ANSWER_DATES]" displayFolder="" count="0" memberValueDatatype="7" unbalanced="0"/>
    <cacheHierarchy uniqueName="[DIM_REVIEWS_ANSWER_DATES].[Date Hierarchy]" caption="Date Hierarchy" time="1" defaultMemberUniqueName="[DIM_REVIEWS_ANSWER_DATES].[Date Hierarchy].[All]" allUniqueName="[DIM_REVIEWS_ANSWER_DATES].[Date Hierarchy].[All]" dimensionUniqueName="[DIM_REVIEWS_ANSWER_DATES]" displayFolder="" count="0" unbalanced="0"/>
    <cacheHierarchy uniqueName="[DIM_REVIEWS_ANSWER_DATES].[Year]" caption="Year" attribute="1" time="1" defaultMemberUniqueName="[DIM_REVIEWS_ANSWER_DATES].[Year].[All]" allUniqueName="[DIM_REVIEWS_ANSWER_DATES].[Year].[All]" dimensionUniqueName="[DIM_REVIEWS_ANSWER_DATES]" displayFolder="" count="0" memberValueDatatype="20" unbalanced="0"/>
    <cacheHierarchy uniqueName="[DIM_REVIEWS_ANSWER_DATES].[Month Number]" caption="Month Number" attribute="1" time="1" defaultMemberUniqueName="[DIM_REVIEWS_ANSWER_DATES].[Month Number].[All]" allUniqueName="[DIM_REVIEWS_ANSWER_DATES].[Month Number].[All]" dimensionUniqueName="[DIM_REVIEWS_ANSWER_DATES]" displayFolder="" count="0" memberValueDatatype="20" unbalanced="0"/>
    <cacheHierarchy uniqueName="[DIM_REVIEWS_ANSWER_DATES].[MMM-YYYY]" caption="MMM-YYYY" attribute="1" time="1" defaultMemberUniqueName="[DIM_REVIEWS_ANSWER_DATES].[MMM-YYYY].[All]" allUniqueName="[DIM_REVIEWS_ANSWER_DATES].[MMM-YYYY].[All]" dimensionUniqueName="[DIM_REVIEWS_ANSWER_DATES]" displayFolder="" count="0" memberValueDatatype="130" unbalanced="0"/>
    <cacheHierarchy uniqueName="[DIM_REVIEWS_ANSWER_DATES].[Day Of Week Number]" caption="Day Of Week Number" attribute="1" time="1" defaultMemberUniqueName="[DIM_REVIEWS_ANSWER_DATES].[Day Of Week Number].[All]" allUniqueName="[DIM_REVIEWS_ANSWER_DATES].[Day Of Week Number].[All]" dimensionUniqueName="[DIM_REVIEWS_ANSWER_DATES]" displayFolder="" count="0" memberValueDatatype="20" unbalanced="0"/>
    <cacheHierarchy uniqueName="[DIM_REVIEWS_DATES].[Date]" caption="Date" attribute="1" time="1" keyAttribute="1" defaultMemberUniqueName="[DIM_REVIEWS_DATES].[Date].[All]" allUniqueName="[DIM_REVIEWS_DATES].[Date].[All]" dimensionUniqueName="[DIM_REVIEWS_DATES]" displayFolder="" count="0" memberValueDatatype="7" unbalanced="0"/>
    <cacheHierarchy uniqueName="[DIM_REVIEWS_DATES].[Date Hierarchy]" caption="Date Hierarchy" time="1" defaultMemberUniqueName="[DIM_REVIEWS_DATES].[Date Hierarchy].[All]" allUniqueName="[DIM_REVIEWS_DATES].[Date Hierarchy].[All]" dimensionUniqueName="[DIM_REVIEWS_DATES]" displayFolder="" count="0" unbalanced="0"/>
    <cacheHierarchy uniqueName="[DIM_REVIEWS_DATES].[Year]" caption="Year" attribute="1" time="1" defaultMemberUniqueName="[DIM_REVIEWS_DATES].[Year].[All]" allUniqueName="[DIM_REVIEWS_DATES].[Year].[All]" dimensionUniqueName="[DIM_REVIEWS_DATES]" displayFolder="" count="0" memberValueDatatype="20" unbalanced="0"/>
    <cacheHierarchy uniqueName="[DIM_REVIEWS_DATES].[Month Number]" caption="Month Number" attribute="1" time="1" defaultMemberUniqueName="[DIM_REVIEWS_DATES].[Month Number].[All]" allUniqueName="[DIM_REVIEWS_DATES].[Month Number].[All]" dimensionUniqueName="[DIM_REVIEWS_DATES]" displayFolder="" count="0" memberValueDatatype="20" unbalanced="0"/>
    <cacheHierarchy uniqueName="[DIM_REVIEWS_DATES].[MMM-YYYY]" caption="MMM-YYYY" attribute="1" time="1" defaultMemberUniqueName="[DIM_REVIEWS_DATES].[MMM-YYYY].[All]" allUniqueName="[DIM_REVIEWS_DATES].[MMM-YYYY].[All]" dimensionUniqueName="[DIM_REVIEWS_DATES]" displayFolder="" count="0" memberValueDatatype="130" unbalanced="0"/>
    <cacheHierarchy uniqueName="[DIM_REVIEWS_DATES].[Day Of Week Number]" caption="Day Of Week Number" attribute="1" time="1" defaultMemberUniqueName="[DIM_REVIEWS_DATES].[Day Of Week Number].[All]" allUniqueName="[DIM_REVIEWS_DATES].[Day Of Week Number].[All]" dimensionUniqueName="[DIM_REVIEWS_DATES]" displayFolder="" count="0" memberValueDatatype="20" unbalanced="0"/>
    <cacheHierarchy uniqueName="[DIM_SELLERS].[DW Seller]" caption="DW Seller" attribute="1" defaultMemberUniqueName="[DIM_SELLERS].[DW Seller].[All]" allUniqueName="[DIM_SELLERS].[DW Seller].[All]" dimensionUniqueName="[DIM_SELLERS]" displayFolder="" count="0" memberValueDatatype="20" unbalanced="0"/>
    <cacheHierarchy uniqueName="[DIM_SELLERS].[seller_id]" caption="seller_id" attribute="1" defaultMemberUniqueName="[DIM_SELLERS].[seller_id].[All]" allUniqueName="[DIM_SELLERS].[seller_id].[All]" dimensionUniqueName="[DIM_SELLERS]" displayFolder="" count="0" memberValueDatatype="130" unbalanced="0"/>
    <cacheHierarchy uniqueName="[DIM_SELLERS].[seller_city]" caption="seller_city" attribute="1" defaultMemberUniqueName="[DIM_SELLERS].[seller_city].[All]" allUniqueName="[DIM_SELLERS].[seller_city].[All]" dimensionUniqueName="[DIM_SELLERS]" displayFolder="" count="0" memberValueDatatype="130" unbalanced="0"/>
    <cacheHierarchy uniqueName="[DIM_SELLERS].[seller_state]" caption="seller_state" attribute="1" defaultMemberUniqueName="[DIM_SELLERS].[seller_state].[All]" allUniqueName="[DIM_SELLERS].[seller_state].[All]" dimensionUniqueName="[DIM_SELLERS]" displayFolder="" count="0" memberValueDatatype="130" unbalanced="0"/>
    <cacheHierarchy uniqueName="[DIM_SELLERS].[Seller_Gender]" caption="Seller_Gender" attribute="1" defaultMemberUniqueName="[DIM_SELLERS].[Seller_Gender].[All]" allUniqueName="[DIM_SELLERS].[Seller_Gender].[All]" dimensionUniqueName="[DIM_SELLERS]" displayFolder="" count="0" memberValueDatatype="130" unbalanced="0"/>
    <cacheHierarchy uniqueName="[DIM_SELLERS].[Seller_Birthdate]" caption="Seller_Birthdate" attribute="1" time="1" defaultMemberUniqueName="[DIM_SELLERS].[Seller_Birthdate].[All]" allUniqueName="[DIM_SELLERS].[Seller_Birthdate].[All]" dimensionUniqueName="[DIM_SELLERS]" displayFolder="" count="0" memberValueDatatype="7" unbalanced="0"/>
    <cacheHierarchy uniqueName="[DIM_SELLERS].[seller_size_category]" caption="seller_size_category" attribute="1" defaultMemberUniqueName="[DIM_SELLERS].[seller_size_category].[All]" allUniqueName="[DIM_SELLERS].[seller_size_category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Age-Group]" caption="Age-Group" attribute="1" defaultMemberUniqueName="[DIM_SELLERS].[Age-Group].[All]" allUniqueName="[DIM_SELLERS].[Age-Group].[All]" dimensionUniqueName="[DIM_SELLER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_id]" caption="order_id" attribute="1" defaultMemberUniqueName="[FACT_INCLUDES].[order_id].[All]" allUniqueName="[FACT_INCLUDES].[order_id].[All]" dimensionUniqueName="[FACT_INCLUDES]" displayFolder="" count="0" memberValueDatatype="130" unbalanced="0"/>
    <cacheHierarchy uniqueName="[FACT_INCLUDES].[order_item_id]" caption="order_item_id" attribute="1" defaultMemberUniqueName="[FACT_INCLUDES].[order_item_id].[All]" allUniqueName="[FACT_INCLUDES].[order_item_id].[All]" dimensionUniqueName="[FACT_INCLUDES]" displayFolder="" count="0" memberValueDatatype="20" unbalanced="0"/>
    <cacheHierarchy uniqueName="[FACT_INCLUDES].[product_id]" caption="product_id" attribute="1" defaultMemberUniqueName="[FACT_INCLUDES].[product_id].[All]" allUniqueName="[FACT_INCLUDES].[product_id].[All]" dimensionUniqueName="[FACT_INCLUDES]" displayFolder="" count="0" memberValueDatatype="130" unbalanced="0"/>
    <cacheHierarchy uniqueName="[FACT_INCLUDES].[seller_id]" caption="seller_id" attribute="1" defaultMemberUniqueName="[FACT_INCLUDES].[seller_id].[All]" allUniqueName="[FACT_INCLUDES].[seller_id].[All]" dimensionUniqueName="[FACT_INCLUDES]" displayFolder="" count="0" memberValueDatatype="130" unbalanced="0"/>
    <cacheHierarchy uniqueName="[FACT_INCLUDES].[shipping_limit_date]" caption="shipping_limit_date" attribute="1" time="1" defaultMemberUniqueName="[FACT_INCLUDES].[shipping_limit_date].[All]" allUniqueName="[FACT_INCLUDES].[shipping_limit_date].[All]" dimensionUniqueName="[FACT_INCLUDES]" displayFolder="" count="0" memberValueDatatype="7" unbalanced="0"/>
    <cacheHierarchy uniqueName="[FACT_INCLUDES].[price]" caption="price" attribute="1" defaultMemberUniqueName="[FACT_INCLUDES].[price].[All]" allUniqueName="[FACT_INCLUDES].[price].[All]" dimensionUniqueName="[FACT_INCLUDES]" displayFolder="" count="0" memberValueDatatype="5" unbalanced="0"/>
    <cacheHierarchy uniqueName="[FACT_INCLUDES].[freight_value]" caption="freight_value" attribute="1" defaultMemberUniqueName="[FACT_INCLUDES].[freight_value].[All]" allUniqueName="[FACT_INCLUDES].[freight_value].[All]" dimensionUniqueName="[FACT_INCLUDES]" displayFolder="" count="0" memberValueDatatype="5" unbalanced="0"/>
    <cacheHierarchy uniqueName="[FACT_INCLUDES].[customer_id]" caption="customer_id" attribute="1" defaultMemberUniqueName="[FACT_INCLUDES].[customer_id].[All]" allUniqueName="[FACT_INCLUDES].[customer_id].[All]" dimensionUniqueName="[FACT_INCLUDES]" displayFolder="" count="0" memberValueDatatype="130" unbalanced="0"/>
    <cacheHierarchy uniqueName="[FACT_INCLUDES].[order_purchase_timestamp]" caption="order_purchase_timestamp" attribute="1" time="1" defaultMemberUniqueName="[FACT_INCLUDES].[order_purchase_timestamp].[All]" allUniqueName="[FACT_INCLUDES].[order_purchase_timestamp].[All]" dimensionUniqueName="[FACT_INCLUDES]" displayFolder="" count="0" memberValueDatatype="7" unbalanced="0"/>
    <cacheHierarchy uniqueName="[FACT_INCLUDES].[order_delivered_customer_date]" caption="order_delivered_customer_date" attribute="1" defaultMemberUniqueName="[FACT_INCLUDES].[order_delivered_customer_date].[All]" allUniqueName="[FACT_INCLUDES].[order_delivered_customer_date].[All]" dimensionUniqueName="[FACT_INCLUDES]" displayFolder="" count="0" memberValueDatatype="130" unbalanced="0"/>
    <cacheHierarchy uniqueName="[FACT_INCLUDES].[order_estimated_delivery_date]" caption="order_estimated_delivery_date" attribute="1" time="1" defaultMemberUniqueName="[FACT_INCLUDES].[order_estimated_delivery_date].[All]" allUniqueName="[FACT_INCLUDES].[order_estimated_delivery_date].[All]" dimensionUniqueName="[FACT_INCLUDES]" displayFolder="" count="0" memberValueDatatype="7" unbalanced="0"/>
    <cacheHierarchy uniqueName="[FACT_INCLUDES].[order_status]" caption="order_status" attribute="1" defaultMemberUniqueName="[FACT_INCLUDES].[order_status].[All]" allUniqueName="[FACT_INCLUDES].[order_status].[All]" dimensionUniqueName="[FACT_INCLUDES]" displayFolder="" count="0" memberValueDatatype="130" unbalanced="0"/>
    <cacheHierarchy uniqueName="[FACT_INCLUDES].[Total_Item_Amount]" caption="Total_Item_Amount" attribute="1" defaultMemberUniqueName="[FACT_INCLUDES].[Total_Item_Amount].[All]" allUniqueName="[FACT_INCLUDES].[Total_Item_Amount].[All]" dimensionUniqueName="[FACT_INCLUDES]" displayFolder="" count="0" memberValueDatatype="5" unbalanced="0"/>
    <cacheHierarchy uniqueName="[FACT_INCLUDES].[Customer_Age_At_Order]" caption="Customer_Age_At_Order" attribute="1" defaultMemberUniqueName="[FACT_INCLUDES].[Customer_Age_At_Order].[All]" allUniqueName="[FACT_INCLUDES].[Customer_Age_At_Order].[All]" dimensionUniqueName="[FACT_INCLUDES]" displayFolder="" count="0" memberValueDatatype="20" unbalanced="0"/>
    <cacheHierarchy uniqueName="[FACT_INCLUDES].[Order_Gap]" caption="Order_Gap" attribute="1" defaultMemberUniqueName="[FACT_INCLUDES].[Order_Gap].[All]" allUniqueName="[FACT_INCLUDES].[Order_Gap].[All]" dimensionUniqueName="[FACT_INCLUDES]" displayFolder="" count="0" memberValueDatatype="130" unbalanced="0"/>
    <cacheHierarchy uniqueName="[FACT_INCLUDES].[DW Review]" caption="DW Review" attribute="1" defaultMemberUniqueName="[FACT_INCLUDES].[DW Review].[All]" allUniqueName="[FACT_INCLUDES].[DW Review].[All]" dimensionUniqueName="[FACT_INCLUDES]" displayFolder="" count="0" memberValueDatatype="20" unbalanced="0"/>
    <cacheHierarchy uniqueName="[FACT_INCLUDES].[DW Customer]" caption="DW Customer" attribute="1" defaultMemberUniqueName="[FACT_INCLUDES].[DW Customer].[All]" allUniqueName="[FACT_INCLUDES].[DW Customer].[All]" dimensionUniqueName="[FACT_INCLUDES]" displayFolder="" count="0" memberValueDatatype="20" unbalanced="0"/>
    <cacheHierarchy uniqueName="[FACT_INCLUDES].[DW Product]" caption="DW Product" attribute="1" defaultMemberUniqueName="[FACT_INCLUDES].[DW Product].[All]" allUniqueName="[FACT_INCLUDES].[DW Product].[All]" dimensionUniqueName="[FACT_INCLUDES]" displayFolder="" count="0" memberValueDatatype="20" unbalanced="0"/>
    <cacheHierarchy uniqueName="[FACT_INCLUDES].[DW Seller]" caption="DW Seller" attribute="1" defaultMemberUniqueName="[FACT_INCLUDES].[DW Seller].[All]" allUniqueName="[FACT_INCLUDES].[DW Seller].[All]" dimensionUniqueName="[FACT_INCLUDES]" displayFolder="" count="0" memberValueDatatype="20" unbalanced="0"/>
    <cacheHierarchy uniqueName="[FACT_INCLUDES].[ON_TIME]" caption="ON_TIME" attribute="1" defaultMemberUniqueName="[FACT_INCLUDES].[ON_TIME].[All]" allUniqueName="[FACT_INCLUDES].[ON_TIME].[All]" dimensionUniqueName="[FACT_INCLUDES]" displayFolder="" count="0" memberValueDatatype="20" unbalanced="0"/>
    <cacheHierarchy uniqueName="[FACT_INCLUDES].[product_type]" caption="product_type" attribute="1" defaultMemberUniqueName="[FACT_INCLUDES].[product_type].[All]" allUniqueName="[FACT_INCLUDES].[product_type].[All]" dimensionUniqueName="[FACT_INCLUDES]" displayFolder="" count="0" memberValueDatatype="130" unbalanced="0"/>
    <cacheHierarchy uniqueName="[FACT_INCLUDES].[seller_state]" caption="seller_state" attribute="1" defaultMemberUniqueName="[FACT_INCLUDES].[seller_state].[All]" allUniqueName="[FACT_INCLUDES].[seller_state].[All]" dimensionUniqueName="[FACT_INCLUDES]" displayFolder="" count="0" memberValueDatatype="130" unbalanced="0"/>
    <cacheHierarchy uniqueName="[FACT_INCLUDES].[repeat_coustomer]" caption="repeat_coustomer" attribute="1" defaultMemberUniqueName="[FACT_INCLUDES].[repeat_coustomer].[All]" allUniqueName="[FACT_INCLUDES].[repeat_coustomer].[All]" dimensionUniqueName="[FACT_INCLUDES]" displayFolder="" count="0" memberValueDatatype="20" unbalanced="0"/>
    <cacheHierarchy uniqueName="[FACT_PRODUCT_REVIEWS].[DW Review]" caption="DW Review" attribute="1" defaultMemberUniqueName="[FACT_PRODUCT_REVIEWS].[DW Review].[All]" allUniqueName="[FACT_PRODUCT_REVIEWS].[DW Review].[All]" dimensionUniqueName="[FACT_PRODUCT_REVIEWS]" displayFolder="" count="0" memberValueDatatype="20" unbalanced="0"/>
    <cacheHierarchy uniqueName="[FACT_PRODUCT_REVIEWS].[product_id]" caption="product_id" attribute="1" defaultMemberUniqueName="[FACT_PRODUCT_REVIEWS].[product_id].[All]" allUniqueName="[FACT_PRODUCT_REVIEWS].[product_id].[All]" dimensionUniqueName="[FACT_PRODUCT_REVIEWS]" displayFolder="" count="0" memberValueDatatype="130" unbalanced="0"/>
    <cacheHierarchy uniqueName="[FACT_PRODUCT_REVIEWS].[review_id]" caption="review_id" attribute="1" defaultMemberUniqueName="[FACT_PRODUCT_REVIEWS].[review_id].[All]" allUniqueName="[FACT_PRODUCT_REVIEWS].[review_id].[All]" dimensionUniqueName="[FACT_PRODUCT_REVIEWS]" displayFolder="" count="0" memberValueDatatype="130" unbalanced="0"/>
    <cacheHierarchy uniqueName="[FACT_PRODUCT_REVIEWS].[review_score]" caption="review_score" attribute="1" defaultMemberUniqueName="[FACT_PRODUCT_REVIEWS].[review_score].[All]" allUniqueName="[FACT_PRODUCT_REVIEWS].[review_score].[All]" dimensionUniqueName="[FACT_PRODUCT_REVIEWS]" displayFolder="" count="0" memberValueDatatype="20" unbalanced="0"/>
    <cacheHierarchy uniqueName="[FACT_PRODUCT_REVIEWS].[review_comment_title]" caption="review_comment_title" attribute="1" defaultMemberUniqueName="[FACT_PRODUCT_REVIEWS].[review_comment_title].[All]" allUniqueName="[FACT_PRODUCT_REVIEWS].[review_comment_title].[All]" dimensionUniqueName="[FACT_PRODUCT_REVIEWS]" displayFolder="" count="0" memberValueDatatype="130" unbalanced="0"/>
    <cacheHierarchy uniqueName="[FACT_PRODUCT_REVIEWS].[review_comment_message]" caption="review_comment_message" attribute="1" defaultMemberUniqueName="[FACT_PRODUCT_REVIEWS].[review_comment_message].[All]" allUniqueName="[FACT_PRODUCT_REVIEWS].[review_comment_message].[All]" dimensionUniqueName="[FACT_PRODUCT_REVIEWS]" displayFolder="" count="0" memberValueDatatype="130" unbalanced="0"/>
    <cacheHierarchy uniqueName="[FACT_PRODUCT_REVIEWS].[review_creation_date]" caption="review_creation_date" attribute="1" time="1" defaultMemberUniqueName="[FACT_PRODUCT_REVIEWS].[review_creation_date].[All]" allUniqueName="[FACT_PRODUCT_REVIEWS].[review_creation_date].[All]" dimensionUniqueName="[FACT_PRODUCT_REVIEWS]" displayFolder="" count="0" memberValueDatatype="7" unbalanced="0"/>
    <cacheHierarchy uniqueName="[FACT_PRODUCT_REVIEWS].[review_answer_timestamp]" caption="review_answer_timestamp" attribute="1" time="1" defaultMemberUniqueName="[FACT_PRODUCT_REVIEWS].[review_answer_timestamp].[All]" allUniqueName="[FACT_PRODUCT_REVIEWS].[review_answer_timestamp].[All]" dimensionUniqueName="[FACT_PRODUCT_REVIEWS]" displayFolder="" count="0" memberValueDatatype="7" unbalanced="0"/>
    <cacheHierarchy uniqueName="[FACT_PRODUCT_REVIEWS].[review_word_count]" caption="review_word_count" attribute="1" defaultMemberUniqueName="[FACT_PRODUCT_REVIEWS].[review_word_count].[All]" allUniqueName="[FACT_PRODUCT_REVIEWS].[review_word_count].[All]" dimensionUniqueName="[FACT_PRODUCT_REVIEWS]" displayFolder="" count="0" memberValueDatatype="20" unbalanced="0"/>
    <cacheHierarchy uniqueName="[FACT_PRODUCT_REVIEWS].[review_response_days]" caption="review_response_days" attribute="1" defaultMemberUniqueName="[FACT_PRODUCT_REVIEWS].[review_response_days].[All]" allUniqueName="[FACT_PRODUCT_REVIEWS].[review_response_days].[All]" dimensionUniqueName="[FACT_PRODUCT_REVIEWS]" displayFolder="" count="0" memberValueDatatype="5" unbalanced="0"/>
    <cacheHierarchy uniqueName="[FACT_PRODUCT_REVIEWS].[review_positive_flag]" caption="review_positive_flag" attribute="1" defaultMemberUniqueName="[FACT_PRODUCT_REVIEWS].[review_positive_flag].[All]" allUniqueName="[FACT_PRODUCT_REVIEWS].[review_positive_flag].[All]" dimensionUniqueName="[FACT_PRODUCT_REVIEWS]" displayFolder="" count="0" memberValueDatatype="20" unbalanced="0"/>
    <cacheHierarchy uniqueName="[FACT_PRODUCT_REVIEWS].[DW Product]" caption="DW Product" attribute="1" defaultMemberUniqueName="[FACT_PRODUCT_REVIEWS].[DW Product].[All]" allUniqueName="[FACT_PRODUCT_REVIEWS].[DW Product].[All]" dimensionUniqueName="[FACT_PRODUCT_REVIEWS]" displayFolder="" count="0" memberValueDatatype="20" unbalanced="0"/>
    <cacheHierarchy uniqueName="[FACT_PRODUCT_REVIEWS].[REVIEW_DETAIL_LEVEL]" caption="REVIEW_DETAIL_LEVEL" attribute="1" defaultMemberUniqueName="[FACT_PRODUCT_REVIEWS].[REVIEW_DETAIL_LEVEL].[All]" allUniqueName="[FACT_PRODUCT_REVIEWS].[REVIEW_DETAIL_LEVEL].[All]" dimensionUniqueName="[FACT_PRODUCT_REVIEWS]" displayFolder="" count="2" memberValueDatatype="130" unbalanced="0">
      <fieldsUsage count="2">
        <fieldUsage x="-1"/>
        <fieldUsage x="0"/>
      </fieldsUsage>
    </cacheHierarchy>
    <cacheHierarchy uniqueName="[Measures].[CSAT]" caption="CSAT" measure="1" displayFolder="" measureGroup="FACT_PRODUCT_REVIEWS" count="0" oneField="1">
      <fieldsUsage count="1">
        <fieldUsage x="1"/>
      </fieldsUsage>
    </cacheHierarchy>
    <cacheHierarchy uniqueName="[Measures].[OTD]" caption="OTD" measure="1" displayFolder="" measureGroup="FACT_INCLUDES" count="0"/>
    <cacheHierarchy uniqueName="[Measures].[RPR]" caption="RPR" measure="1" displayFolder="" measureGroup="FACT_INCLUDES" count="0"/>
    <cacheHierarchy uniqueName="[Measures].[__XL_Count DIM_PRODUCTS]" caption="__XL_Count DIM_PRODUCTS" measure="1" displayFolder="" measureGroup="DIM_PRODUCTS" count="0" hidden="1"/>
    <cacheHierarchy uniqueName="[Measures].[__XL_Count DIM_SELLERS]" caption="__XL_Count DIM_SELLERS" measure="1" displayFolder="" measureGroup="DIM_SELLERS" count="0" hidden="1"/>
    <cacheHierarchy uniqueName="[Measures].[__XL_Count DIM_CUSTOMERS]" caption="__XL_Count DIM_CUSTOMERS" measure="1" displayFolder="" measureGroup="DIM_CUSTOMERS" count="0" hidden="1"/>
    <cacheHierarchy uniqueName="[Measures].[__XL_Count FACT_INCLUDES]" caption="__XL_Count FACT_INCLUDES" measure="1" displayFolder="" measureGroup="FACT_INCLUDES" count="0" hidden="1"/>
    <cacheHierarchy uniqueName="[Measures].[__XL_Count FACT_PRODUCT_REVIEWS]" caption="__XL_Count FACT_PRODUCT_REVIEWS" measure="1" displayFolder="" measureGroup="FACT_PRODUCT_REVIEWS" count="0" hidden="1"/>
    <cacheHierarchy uniqueName="[Measures].[__XL_Count לוח שנה2]" caption="__XL_Count לוח שנה2" measure="1" displayFolder="" measureGroup="DIM_REVIEWS_DATES" count="0" hidden="1"/>
    <cacheHierarchy uniqueName="[Measures].[__XL_Count לוח שנה3]" caption="__XL_Count לוח שנה3" measure="1" displayFolder="" measureGroup="DIM_REVIEWS_ANSWER_DATES" count="0" hidden="1"/>
    <cacheHierarchy uniqueName="[Measures].[__XL_Count לוח שנה4]" caption="__XL_Count לוח שנה4" measure="1" displayFolder="" measureGroup="DIM_ORDER_DATES" count="0" hidden="1"/>
    <cacheHierarchy uniqueName="[Measures].[__לא הוגדרו מדידים]" caption="__לא הוגדרו מדידים" measure="1" displayFolder="" count="0" hidden="1"/>
    <cacheHierarchy uniqueName="[Measures].[_CSAT Goal]" caption="_CSAT Goal" measure="1" displayFolder="" measureGroup="FACT_PRODUCT_REVIEWS" count="0" hidden="1"/>
    <cacheHierarchy uniqueName="[Measures].[_CSAT Status]" caption="_CSAT Status" measure="1" iconSet="11" displayFolder="" measureGroup="FACT_PRODUCT_REVIEWS" count="0" oneField="1" hidden="1">
      <fieldsUsage count="1">
        <fieldUsage x="2"/>
      </fieldsUsage>
    </cacheHierarchy>
    <cacheHierarchy uniqueName="[Measures].[_OTD Goal]" caption="_OTD Goal" measure="1" displayFolder="" measureGroup="FACT_INCLUDES" count="0" hidden="1"/>
    <cacheHierarchy uniqueName="[Measures].[_OTD Status]" caption="_OTD Status" measure="1" iconSet="11" displayFolder="" measureGroup="FACT_INCLUDES" count="0" hidden="1"/>
    <cacheHierarchy uniqueName="[Measures].[_RPR Goal]" caption="_RPR Goal" measure="1" displayFolder="" measureGroup="FACT_INCLUDES" count="0" hidden="1"/>
    <cacheHierarchy uniqueName="[Measures].[_RPR Status]" caption="_RPR Status" measure="1" iconSet="11" displayFolder="" measureGroup="FACT_INCLUDES" count="0" hidden="1"/>
  </cacheHierarchies>
  <kpis count="3">
    <kpi uniqueName="CSAT" caption="CSAT" displayFolder="" measureGroup="FACT_PRODUCT_REVIEWS" parent="" value="[Measures].[CSAT]" goal="[Measures].[_CSAT Goal]" status="[Measures].[_CSAT Status]" trend="" weight=""/>
    <kpi uniqueName="OTD" caption="OTD" displayFolder="" measureGroup="FACT_INCLUDES" parent="" value="[Measures].[OTD]" goal="[Measures].[_OTD Goal]" status="[Measures].[_OTD Status]" trend="" weight=""/>
    <kpi uniqueName="RPR" caption="RPR" displayFolder="" measureGroup="FACT_INCLUDES" parent="" value="[Measures].[RPR]" goal="[Measures].[_RPR Goal]" status="[Measures].[_RPR Status]" trend="" weight=""/>
  </kpis>
  <dimensions count="9">
    <dimension name="DIM_CUSTOMERS" uniqueName="[DIM_CUSTOMERS]" caption="DIM_CUSTOMERS"/>
    <dimension name="DIM_ORDER_DATES" uniqueName="[DIM_ORDER_DATES]" caption="DIM_ORDER_DATES"/>
    <dimension name="DIM_PRODUCTS" uniqueName="[DIM_PRODUCTS]" caption="DIM_PRODUCTS"/>
    <dimension name="DIM_REVIEWS_ANSWER_DATES" uniqueName="[DIM_REVIEWS_ANSWER_DATES]" caption="DIM_REVIEWS_ANSWER_DATES"/>
    <dimension name="DIM_REVIEWS_DATES" uniqueName="[DIM_REVIEWS_DATES]" caption="DIM_REVIEWS_DATES"/>
    <dimension name="DIM_SELLERS" uniqueName="[DIM_SELLERS]" caption="DIM_SELLERS"/>
    <dimension name="FACT_INCLUDES" uniqueName="[FACT_INCLUDES]" caption="FACT_INCLUDES"/>
    <dimension name="FACT_PRODUCT_REVIEWS" uniqueName="[FACT_PRODUCT_REVIEWS]" caption="FACT_PRODUCT_REVIEWS"/>
    <dimension measure="1" name="Measures" uniqueName="[Measures]" caption="Measures"/>
  </dimensions>
  <measureGroups count="8">
    <measureGroup name="DIM_CUSTOMERS" caption="DIM_CUSTOMERS"/>
    <measureGroup name="DIM_ORDER_DATES" caption="DIM_ORDER_DATES"/>
    <measureGroup name="DIM_PRODUCTS" caption="DIM_PRODUCTS"/>
    <measureGroup name="DIM_REVIEWS_ANSWER_DATES" caption="DIM_REVIEWS_ANSWER_DATES"/>
    <measureGroup name="DIM_REVIEWS_DATES" caption="DIM_REVIEWS_DATES"/>
    <measureGroup name="DIM_SELLERS" caption="DIM_SELLERS"/>
    <measureGroup name="FACT_INCLUDES" caption="FACT_INCLUDES"/>
    <measureGroup name="FACT_PRODUCT_REVIEWS" caption="FACT_PRODUCT_REVIEWS"/>
  </measureGroups>
  <maps count="15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0"/>
    <map measureGroup="6" dimension="1"/>
    <map measureGroup="6" dimension="2"/>
    <map measureGroup="6" dimension="5"/>
    <map measureGroup="6" dimension="6"/>
    <map measureGroup="7" dimension="2"/>
    <map measureGroup="7" dimension="3"/>
    <map measureGroup="7" dimension="4"/>
    <map measureGroup="7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נועה גליק" refreshedDate="45820.563268402781" backgroundQuery="1" createdVersion="8" refreshedVersion="7" minRefreshableVersion="3" recordCount="0" supportSubquery="1" supportAdvancedDrill="1" xr:uid="{0077BA5A-0DEF-4BE2-A534-21930B5BC289}">
  <cacheSource type="external" connectionId="1"/>
  <cacheFields count="2">
    <cacheField name="[Measures].[CSAT]" caption="CSAT" numFmtId="0" hierarchy="79" level="32767"/>
    <cacheField name="[FACT_PRODUCT_REVIEWS].[REVIEW_DETAIL_LEVEL].[REVIEW_DETAIL_LEVEL]" caption="REVIEW_DETAIL_LEVEL" numFmtId="0" hierarchy="78" level="1">
      <sharedItems count="3">
        <s v="long review"/>
        <s v="no text"/>
        <s v="short review"/>
      </sharedItems>
    </cacheField>
  </cacheFields>
  <cacheHierarchies count="97">
    <cacheHierarchy uniqueName="[DIM_CUSTOMERS].[DW Customer]" caption="DW Customer" attribute="1" defaultMemberUniqueName="[DIM_CUSTOMERS].[DW Customer].[All]" allUniqueName="[DIM_CUSTOMERS].[DW Customer].[All]" dimensionUniqueName="[DIM_CUSTOMERS]" displayFolder="" count="0" memberValueDatatype="20" unbalanced="0"/>
    <cacheHierarchy uniqueName="[DIM_CUSTOMERS].[customer_id]" caption="customer_id" attribute="1" defaultMemberUniqueName="[DIM_CUSTOMERS].[customer_id].[All]" allUniqueName="[DIM_CUSTOMERS].[customer_id].[All]" dimensionUniqueName="[DIM_CUSTOMERS]" displayFolder="" count="0" memberValueDatatype="130" unbalanced="0"/>
    <cacheHierarchy uniqueName="[DIM_CUSTOMERS].[customer_unique_id]" caption="customer_unique_id" attribute="1" defaultMemberUniqueName="[DIM_CUSTOMERS].[customer_unique_id].[All]" allUniqueName="[DIM_CUSTOMERS].[customer_unique_id].[All]" dimensionUniqueName="[DIM_CUSTOMERS]" displayFolder="" count="0" memberValueDatatype="130" unbalanced="0"/>
    <cacheHierarchy uniqueName="[DIM_CUSTOMERS].[customer_city]" caption="customer_city" attribute="1" defaultMemberUniqueName="[DIM_CUSTOMERS].[customer_city].[All]" allUniqueName="[DIM_CUSTOMERS].[customer_city].[All]" dimensionUniqueName="[DIM_CUSTOMERS]" displayFolder="" count="0" memberValueDatatype="130" unbalanced="0"/>
    <cacheHierarchy uniqueName="[DIM_CUSTOMERS].[customer_state]" caption="customer_state" attribute="1" defaultMemberUniqueName="[DIM_CUSTOMERS].[customer_state].[All]" allUniqueName="[DIM_CUSTOMERS].[customer_state].[All]" dimensionUniqueName="[DIM_CUSTOMERS]" displayFolder="" count="0" memberValueDatatype="130" unbalanced="0"/>
    <cacheHierarchy uniqueName="[DIM_CUSTOMERS].[Customer_Gender]" caption="Customer_Gender" attribute="1" defaultMemberUniqueName="[DIM_CUSTOMERS].[Customer_Gender].[All]" allUniqueName="[DIM_CUSTOMERS].[Customer_Gender].[All]" dimensionUniqueName="[DIM_CUSTOMERS]" displayFolder="" count="0" memberValueDatatype="130" unbalanced="0"/>
    <cacheHierarchy uniqueName="[DIM_CUSTOMERS].[Customer_Birthdate]" caption="Customer_Birthdate" attribute="1" time="1" defaultMemberUniqueName="[DIM_CUSTOMERS].[Customer_Birthdate].[All]" allUniqueName="[DIM_CUSTOMERS].[Customer_Birthdate].[All]" dimensionUniqueName="[DIM_CUSTOMERS]" displayFolder="" count="0" memberValueDatatype="7" unbalanced="0"/>
    <cacheHierarchy uniqueName="[DIM_CUSTOMERS].[Age]" caption="Age" attribute="1" defaultMemberUniqueName="[DIM_CUSTOMERS].[Age].[All]" allUniqueName="[DIM_CUSTOMERS].[Age].[All]" dimensionUniqueName="[DIM_CUSTOMERS]" displayFolder="" count="0" memberValueDatatype="20" unbalanced="0"/>
    <cacheHierarchy uniqueName="[DIM_CUSTOMERS].[Age-Group]" caption="Age-Group" attribute="1" defaultMemberUniqueName="[DIM_CUSTOMERS].[Age-Group].[All]" allUniqueName="[DIM_CUSTOMERS].[Age-Group].[All]" dimensionUniqueName="[DIM_CUSTOMERS]" displayFolder="" count="0" memberValueDatatype="130" unbalanced="0"/>
    <cacheHierarchy uniqueName="[DIM_ORDER_DATES].[Date]" caption="Date" attribute="1" time="1" keyAttribute="1" defaultMemberUniqueName="[DIM_ORDER_DATES].[Date].[All]" allUniqueName="[DIM_ORDER_DATES].[Date].[All]" dimensionUniqueName="[DIM_ORDER_DATES]" displayFolder="" count="0" memberValueDatatype="7" unbalanced="0"/>
    <cacheHierarchy uniqueName="[DIM_ORDER_DATES].[Date Hierarchy]" caption="Date Hierarchy" time="1" defaultMemberUniqueName="[DIM_ORDER_DATES].[Date Hierarchy].[All]" allUniqueName="[DIM_ORDER_DATES].[Date Hierarchy].[All]" dimensionUniqueName="[DIM_ORDER_DATES]" displayFolder="" count="0" unbalanced="0"/>
    <cacheHierarchy uniqueName="[DIM_ORDER_DATES].[Year]" caption="Year" attribute="1" time="1" defaultMemberUniqueName="[DIM_ORDER_DATES].[Year].[All]" allUniqueName="[DIM_ORDER_DATES].[Year].[All]" dimensionUniqueName="[DIM_ORDER_DATES]" displayFolder="" count="0" memberValueDatatype="20" unbalanced="0"/>
    <cacheHierarchy uniqueName="[DIM_ORDER_DATES].[Month Number]" caption="Month Number" attribute="1" time="1" defaultMemberUniqueName="[DIM_ORDER_DATES].[Month Number].[All]" allUniqueName="[DIM_ORDER_DATES].[Month Number].[All]" dimensionUniqueName="[DIM_ORDER_DATES]" displayFolder="" count="0" memberValueDatatype="20" unbalanced="0"/>
    <cacheHierarchy uniqueName="[DIM_ORDER_DATES].[MMM-YYYY]" caption="MMM-YYYY" attribute="1" time="1" defaultMemberUniqueName="[DIM_ORDER_DATES].[MMM-YYYY].[All]" allUniqueName="[DIM_ORDER_DATES].[MMM-YYYY].[All]" dimensionUniqueName="[DIM_ORDER_DATES]" displayFolder="" count="0" memberValueDatatype="130" unbalanced="0"/>
    <cacheHierarchy uniqueName="[DIM_ORDER_DATES].[Day Of Week Number]" caption="Day Of Week Number" attribute="1" time="1" defaultMemberUniqueName="[DIM_ORDER_DATES].[Day Of Week Number].[All]" allUniqueName="[DIM_ORDER_DATES].[Day Of Week Number].[All]" dimensionUniqueName="[DIM_ORDER_DATES]" displayFolder="" count="0" memberValueDatatype="20" unbalanced="0"/>
    <cacheHierarchy uniqueName="[DIM_PRODUCTS].[DW Product]" caption="DW Product" attribute="1" defaultMemberUniqueName="[DIM_PRODUCTS].[DW Product].[All]" allUniqueName="[DIM_PRODUCTS].[DW Product].[All]" dimensionUniqueName="[DIM_PRODUCTS]" displayFolder="" count="0" memberValueDatatype="20" unbalanced="0"/>
    <cacheHierarchy uniqueName="[DIM_PRODUCTS].[product_id]" caption="product_id" attribute="1" defaultMemberUniqueName="[DIM_PRODUCTS].[product_id].[All]" allUniqueName="[DIM_PRODUCTS].[product_id].[All]" dimensionUniqueName="[DIM_PRODUCTS]" displayFolder="" count="0" memberValueDatatype="130" unbalanced="0"/>
    <cacheHierarchy uniqueName="[DIM_PRODUCTS].[product_category_name]" caption="product_category_name" attribute="1" defaultMemberUniqueName="[DIM_PRODUCTS].[product_category_name].[All]" allUniqueName="[DIM_PRODUCTS].[product_category_name].[All]" dimensionUniqueName="[DIM_PRODUCTS]" displayFolder="" count="0" memberValueDatatype="130" unbalanced="0"/>
    <cacheHierarchy uniqueName="[DIM_PRODUCTS].[product_weight_g]" caption="product_weight_g" attribute="1" defaultMemberUniqueName="[DIM_PRODUCTS].[product_weight_g].[All]" allUniqueName="[DIM_PRODUCTS].[product_weight_g].[All]" dimensionUniqueName="[DIM_PRODUCTS]" displayFolder="" count="0" memberValueDatatype="20" unbalanced="0"/>
    <cacheHierarchy uniqueName="[DIM_PRODUCTS].[Product_status_to_Delete]" caption="Product_status_to_Delete" attribute="1" defaultMemberUniqueName="[DIM_PRODUCTS].[Product_status_to_Delete].[All]" allUniqueName="[DIM_PRODUCTS].[Product_status_to_Delete].[All]" dimensionUniqueName="[DIM_PRODUCTS]" displayFolder="" count="0" memberValueDatatype="130" unbalanced="0"/>
    <cacheHierarchy uniqueName="[DIM_PRODUCTS].[Weight_Category]" caption="Weight_Category" attribute="1" defaultMemberUniqueName="[DIM_PRODUCTS].[Weight_Category].[All]" allUniqueName="[DIM_PRODUCTS].[Weight_Category].[All]" dimensionUniqueName="[DIM_PRODUCTS]" displayFolder="" count="0" memberValueDatatype="130" unbalanced="0"/>
    <cacheHierarchy uniqueName="[DIM_REVIEWS_ANSWER_DATES].[Date]" caption="Date" attribute="1" time="1" keyAttribute="1" defaultMemberUniqueName="[DIM_REVIEWS_ANSWER_DATES].[Date].[All]" allUniqueName="[DIM_REVIEWS_ANSWER_DATES].[Date].[All]" dimensionUniqueName="[DIM_REVIEWS_ANSWER_DATES]" displayFolder="" count="0" memberValueDatatype="7" unbalanced="0"/>
    <cacheHierarchy uniqueName="[DIM_REVIEWS_ANSWER_DATES].[Date Hierarchy]" caption="Date Hierarchy" time="1" defaultMemberUniqueName="[DIM_REVIEWS_ANSWER_DATES].[Date Hierarchy].[All]" allUniqueName="[DIM_REVIEWS_ANSWER_DATES].[Date Hierarchy].[All]" dimensionUniqueName="[DIM_REVIEWS_ANSWER_DATES]" displayFolder="" count="0" unbalanced="0"/>
    <cacheHierarchy uniqueName="[DIM_REVIEWS_ANSWER_DATES].[Year]" caption="Year" attribute="1" time="1" defaultMemberUniqueName="[DIM_REVIEWS_ANSWER_DATES].[Year].[All]" allUniqueName="[DIM_REVIEWS_ANSWER_DATES].[Year].[All]" dimensionUniqueName="[DIM_REVIEWS_ANSWER_DATES]" displayFolder="" count="0" memberValueDatatype="20" unbalanced="0"/>
    <cacheHierarchy uniqueName="[DIM_REVIEWS_ANSWER_DATES].[Month Number]" caption="Month Number" attribute="1" time="1" defaultMemberUniqueName="[DIM_REVIEWS_ANSWER_DATES].[Month Number].[All]" allUniqueName="[DIM_REVIEWS_ANSWER_DATES].[Month Number].[All]" dimensionUniqueName="[DIM_REVIEWS_ANSWER_DATES]" displayFolder="" count="0" memberValueDatatype="20" unbalanced="0"/>
    <cacheHierarchy uniqueName="[DIM_REVIEWS_ANSWER_DATES].[MMM-YYYY]" caption="MMM-YYYY" attribute="1" time="1" defaultMemberUniqueName="[DIM_REVIEWS_ANSWER_DATES].[MMM-YYYY].[All]" allUniqueName="[DIM_REVIEWS_ANSWER_DATES].[MMM-YYYY].[All]" dimensionUniqueName="[DIM_REVIEWS_ANSWER_DATES]" displayFolder="" count="0" memberValueDatatype="130" unbalanced="0"/>
    <cacheHierarchy uniqueName="[DIM_REVIEWS_ANSWER_DATES].[Day Of Week Number]" caption="Day Of Week Number" attribute="1" time="1" defaultMemberUniqueName="[DIM_REVIEWS_ANSWER_DATES].[Day Of Week Number].[All]" allUniqueName="[DIM_REVIEWS_ANSWER_DATES].[Day Of Week Number].[All]" dimensionUniqueName="[DIM_REVIEWS_ANSWER_DATES]" displayFolder="" count="0" memberValueDatatype="20" unbalanced="0"/>
    <cacheHierarchy uniqueName="[DIM_REVIEWS_DATES].[Date]" caption="Date" attribute="1" time="1" keyAttribute="1" defaultMemberUniqueName="[DIM_REVIEWS_DATES].[Date].[All]" allUniqueName="[DIM_REVIEWS_DATES].[Date].[All]" dimensionUniqueName="[DIM_REVIEWS_DATES]" displayFolder="" count="0" memberValueDatatype="7" unbalanced="0"/>
    <cacheHierarchy uniqueName="[DIM_REVIEWS_DATES].[Date Hierarchy]" caption="Date Hierarchy" time="1" defaultMemberUniqueName="[DIM_REVIEWS_DATES].[Date Hierarchy].[All]" allUniqueName="[DIM_REVIEWS_DATES].[Date Hierarchy].[All]" dimensionUniqueName="[DIM_REVIEWS_DATES]" displayFolder="" count="0" unbalanced="0"/>
    <cacheHierarchy uniqueName="[DIM_REVIEWS_DATES].[Year]" caption="Year" attribute="1" time="1" defaultMemberUniqueName="[DIM_REVIEWS_DATES].[Year].[All]" allUniqueName="[DIM_REVIEWS_DATES].[Year].[All]" dimensionUniqueName="[DIM_REVIEWS_DATES]" displayFolder="" count="0" memberValueDatatype="20" unbalanced="0"/>
    <cacheHierarchy uniqueName="[DIM_REVIEWS_DATES].[Month Number]" caption="Month Number" attribute="1" time="1" defaultMemberUniqueName="[DIM_REVIEWS_DATES].[Month Number].[All]" allUniqueName="[DIM_REVIEWS_DATES].[Month Number].[All]" dimensionUniqueName="[DIM_REVIEWS_DATES]" displayFolder="" count="0" memberValueDatatype="20" unbalanced="0"/>
    <cacheHierarchy uniqueName="[DIM_REVIEWS_DATES].[MMM-YYYY]" caption="MMM-YYYY" attribute="1" time="1" defaultMemberUniqueName="[DIM_REVIEWS_DATES].[MMM-YYYY].[All]" allUniqueName="[DIM_REVIEWS_DATES].[MMM-YYYY].[All]" dimensionUniqueName="[DIM_REVIEWS_DATES]" displayFolder="" count="0" memberValueDatatype="130" unbalanced="0"/>
    <cacheHierarchy uniqueName="[DIM_REVIEWS_DATES].[Day Of Week Number]" caption="Day Of Week Number" attribute="1" time="1" defaultMemberUniqueName="[DIM_REVIEWS_DATES].[Day Of Week Number].[All]" allUniqueName="[DIM_REVIEWS_DATES].[Day Of Week Number].[All]" dimensionUniqueName="[DIM_REVIEWS_DATES]" displayFolder="" count="0" memberValueDatatype="20" unbalanced="0"/>
    <cacheHierarchy uniqueName="[DIM_SELLERS].[DW Seller]" caption="DW Seller" attribute="1" defaultMemberUniqueName="[DIM_SELLERS].[DW Seller].[All]" allUniqueName="[DIM_SELLERS].[DW Seller].[All]" dimensionUniqueName="[DIM_SELLERS]" displayFolder="" count="0" memberValueDatatype="20" unbalanced="0"/>
    <cacheHierarchy uniqueName="[DIM_SELLERS].[seller_id]" caption="seller_id" attribute="1" defaultMemberUniqueName="[DIM_SELLERS].[seller_id].[All]" allUniqueName="[DIM_SELLERS].[seller_id].[All]" dimensionUniqueName="[DIM_SELLERS]" displayFolder="" count="0" memberValueDatatype="130" unbalanced="0"/>
    <cacheHierarchy uniqueName="[DIM_SELLERS].[seller_city]" caption="seller_city" attribute="1" defaultMemberUniqueName="[DIM_SELLERS].[seller_city].[All]" allUniqueName="[DIM_SELLERS].[seller_city].[All]" dimensionUniqueName="[DIM_SELLERS]" displayFolder="" count="0" memberValueDatatype="130" unbalanced="0"/>
    <cacheHierarchy uniqueName="[DIM_SELLERS].[seller_state]" caption="seller_state" attribute="1" defaultMemberUniqueName="[DIM_SELLERS].[seller_state].[All]" allUniqueName="[DIM_SELLERS].[seller_state].[All]" dimensionUniqueName="[DIM_SELLERS]" displayFolder="" count="0" memberValueDatatype="130" unbalanced="0"/>
    <cacheHierarchy uniqueName="[DIM_SELLERS].[Seller_Gender]" caption="Seller_Gender" attribute="1" defaultMemberUniqueName="[DIM_SELLERS].[Seller_Gender].[All]" allUniqueName="[DIM_SELLERS].[Seller_Gender].[All]" dimensionUniqueName="[DIM_SELLERS]" displayFolder="" count="0" memberValueDatatype="130" unbalanced="0"/>
    <cacheHierarchy uniqueName="[DIM_SELLERS].[Seller_Birthdate]" caption="Seller_Birthdate" attribute="1" time="1" defaultMemberUniqueName="[DIM_SELLERS].[Seller_Birthdate].[All]" allUniqueName="[DIM_SELLERS].[Seller_Birthdate].[All]" dimensionUniqueName="[DIM_SELLERS]" displayFolder="" count="0" memberValueDatatype="7" unbalanced="0"/>
    <cacheHierarchy uniqueName="[DIM_SELLERS].[seller_size_category]" caption="seller_size_category" attribute="1" defaultMemberUniqueName="[DIM_SELLERS].[seller_size_category].[All]" allUniqueName="[DIM_SELLERS].[seller_size_category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Age-Group]" caption="Age-Group" attribute="1" defaultMemberUniqueName="[DIM_SELLERS].[Age-Group].[All]" allUniqueName="[DIM_SELLERS].[Age-Group].[All]" dimensionUniqueName="[DIM_SELLER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_id]" caption="order_id" attribute="1" defaultMemberUniqueName="[FACT_INCLUDES].[order_id].[All]" allUniqueName="[FACT_INCLUDES].[order_id].[All]" dimensionUniqueName="[FACT_INCLUDES]" displayFolder="" count="0" memberValueDatatype="130" unbalanced="0"/>
    <cacheHierarchy uniqueName="[FACT_INCLUDES].[order_item_id]" caption="order_item_id" attribute="1" defaultMemberUniqueName="[FACT_INCLUDES].[order_item_id].[All]" allUniqueName="[FACT_INCLUDES].[order_item_id].[All]" dimensionUniqueName="[FACT_INCLUDES]" displayFolder="" count="0" memberValueDatatype="20" unbalanced="0"/>
    <cacheHierarchy uniqueName="[FACT_INCLUDES].[product_id]" caption="product_id" attribute="1" defaultMemberUniqueName="[FACT_INCLUDES].[product_id].[All]" allUniqueName="[FACT_INCLUDES].[product_id].[All]" dimensionUniqueName="[FACT_INCLUDES]" displayFolder="" count="0" memberValueDatatype="130" unbalanced="0"/>
    <cacheHierarchy uniqueName="[FACT_INCLUDES].[seller_id]" caption="seller_id" attribute="1" defaultMemberUniqueName="[FACT_INCLUDES].[seller_id].[All]" allUniqueName="[FACT_INCLUDES].[seller_id].[All]" dimensionUniqueName="[FACT_INCLUDES]" displayFolder="" count="0" memberValueDatatype="130" unbalanced="0"/>
    <cacheHierarchy uniqueName="[FACT_INCLUDES].[shipping_limit_date]" caption="shipping_limit_date" attribute="1" time="1" defaultMemberUniqueName="[FACT_INCLUDES].[shipping_limit_date].[All]" allUniqueName="[FACT_INCLUDES].[shipping_limit_date].[All]" dimensionUniqueName="[FACT_INCLUDES]" displayFolder="" count="0" memberValueDatatype="7" unbalanced="0"/>
    <cacheHierarchy uniqueName="[FACT_INCLUDES].[price]" caption="price" attribute="1" defaultMemberUniqueName="[FACT_INCLUDES].[price].[All]" allUniqueName="[FACT_INCLUDES].[price].[All]" dimensionUniqueName="[FACT_INCLUDES]" displayFolder="" count="0" memberValueDatatype="5" unbalanced="0"/>
    <cacheHierarchy uniqueName="[FACT_INCLUDES].[freight_value]" caption="freight_value" attribute="1" defaultMemberUniqueName="[FACT_INCLUDES].[freight_value].[All]" allUniqueName="[FACT_INCLUDES].[freight_value].[All]" dimensionUniqueName="[FACT_INCLUDES]" displayFolder="" count="0" memberValueDatatype="5" unbalanced="0"/>
    <cacheHierarchy uniqueName="[FACT_INCLUDES].[customer_id]" caption="customer_id" attribute="1" defaultMemberUniqueName="[FACT_INCLUDES].[customer_id].[All]" allUniqueName="[FACT_INCLUDES].[customer_id].[All]" dimensionUniqueName="[FACT_INCLUDES]" displayFolder="" count="0" memberValueDatatype="130" unbalanced="0"/>
    <cacheHierarchy uniqueName="[FACT_INCLUDES].[order_purchase_timestamp]" caption="order_purchase_timestamp" attribute="1" time="1" defaultMemberUniqueName="[FACT_INCLUDES].[order_purchase_timestamp].[All]" allUniqueName="[FACT_INCLUDES].[order_purchase_timestamp].[All]" dimensionUniqueName="[FACT_INCLUDES]" displayFolder="" count="0" memberValueDatatype="7" unbalanced="0"/>
    <cacheHierarchy uniqueName="[FACT_INCLUDES].[order_delivered_customer_date]" caption="order_delivered_customer_date" attribute="1" defaultMemberUniqueName="[FACT_INCLUDES].[order_delivered_customer_date].[All]" allUniqueName="[FACT_INCLUDES].[order_delivered_customer_date].[All]" dimensionUniqueName="[FACT_INCLUDES]" displayFolder="" count="0" memberValueDatatype="130" unbalanced="0"/>
    <cacheHierarchy uniqueName="[FACT_INCLUDES].[order_estimated_delivery_date]" caption="order_estimated_delivery_date" attribute="1" time="1" defaultMemberUniqueName="[FACT_INCLUDES].[order_estimated_delivery_date].[All]" allUniqueName="[FACT_INCLUDES].[order_estimated_delivery_date].[All]" dimensionUniqueName="[FACT_INCLUDES]" displayFolder="" count="0" memberValueDatatype="7" unbalanced="0"/>
    <cacheHierarchy uniqueName="[FACT_INCLUDES].[order_status]" caption="order_status" attribute="1" defaultMemberUniqueName="[FACT_INCLUDES].[order_status].[All]" allUniqueName="[FACT_INCLUDES].[order_status].[All]" dimensionUniqueName="[FACT_INCLUDES]" displayFolder="" count="0" memberValueDatatype="130" unbalanced="0"/>
    <cacheHierarchy uniqueName="[FACT_INCLUDES].[Total_Item_Amount]" caption="Total_Item_Amount" attribute="1" defaultMemberUniqueName="[FACT_INCLUDES].[Total_Item_Amount].[All]" allUniqueName="[FACT_INCLUDES].[Total_Item_Amount].[All]" dimensionUniqueName="[FACT_INCLUDES]" displayFolder="" count="0" memberValueDatatype="5" unbalanced="0"/>
    <cacheHierarchy uniqueName="[FACT_INCLUDES].[Customer_Age_At_Order]" caption="Customer_Age_At_Order" attribute="1" defaultMemberUniqueName="[FACT_INCLUDES].[Customer_Age_At_Order].[All]" allUniqueName="[FACT_INCLUDES].[Customer_Age_At_Order].[All]" dimensionUniqueName="[FACT_INCLUDES]" displayFolder="" count="0" memberValueDatatype="20" unbalanced="0"/>
    <cacheHierarchy uniqueName="[FACT_INCLUDES].[Order_Gap]" caption="Order_Gap" attribute="1" defaultMemberUniqueName="[FACT_INCLUDES].[Order_Gap].[All]" allUniqueName="[FACT_INCLUDES].[Order_Gap].[All]" dimensionUniqueName="[FACT_INCLUDES]" displayFolder="" count="0" memberValueDatatype="130" unbalanced="0"/>
    <cacheHierarchy uniqueName="[FACT_INCLUDES].[DW Review]" caption="DW Review" attribute="1" defaultMemberUniqueName="[FACT_INCLUDES].[DW Review].[All]" allUniqueName="[FACT_INCLUDES].[DW Review].[All]" dimensionUniqueName="[FACT_INCLUDES]" displayFolder="" count="0" memberValueDatatype="20" unbalanced="0"/>
    <cacheHierarchy uniqueName="[FACT_INCLUDES].[DW Customer]" caption="DW Customer" attribute="1" defaultMemberUniqueName="[FACT_INCLUDES].[DW Customer].[All]" allUniqueName="[FACT_INCLUDES].[DW Customer].[All]" dimensionUniqueName="[FACT_INCLUDES]" displayFolder="" count="0" memberValueDatatype="20" unbalanced="0"/>
    <cacheHierarchy uniqueName="[FACT_INCLUDES].[DW Product]" caption="DW Product" attribute="1" defaultMemberUniqueName="[FACT_INCLUDES].[DW Product].[All]" allUniqueName="[FACT_INCLUDES].[DW Product].[All]" dimensionUniqueName="[FACT_INCLUDES]" displayFolder="" count="0" memberValueDatatype="20" unbalanced="0"/>
    <cacheHierarchy uniqueName="[FACT_INCLUDES].[DW Seller]" caption="DW Seller" attribute="1" defaultMemberUniqueName="[FACT_INCLUDES].[DW Seller].[All]" allUniqueName="[FACT_INCLUDES].[DW Seller].[All]" dimensionUniqueName="[FACT_INCLUDES]" displayFolder="" count="0" memberValueDatatype="20" unbalanced="0"/>
    <cacheHierarchy uniqueName="[FACT_INCLUDES].[ON_TIME]" caption="ON_TIME" attribute="1" defaultMemberUniqueName="[FACT_INCLUDES].[ON_TIME].[All]" allUniqueName="[FACT_INCLUDES].[ON_TIME].[All]" dimensionUniqueName="[FACT_INCLUDES]" displayFolder="" count="0" memberValueDatatype="20" unbalanced="0"/>
    <cacheHierarchy uniqueName="[FACT_INCLUDES].[product_type]" caption="product_type" attribute="1" defaultMemberUniqueName="[FACT_INCLUDES].[product_type].[All]" allUniqueName="[FACT_INCLUDES].[product_type].[All]" dimensionUniqueName="[FACT_INCLUDES]" displayFolder="" count="0" memberValueDatatype="130" unbalanced="0"/>
    <cacheHierarchy uniqueName="[FACT_INCLUDES].[seller_state]" caption="seller_state" attribute="1" defaultMemberUniqueName="[FACT_INCLUDES].[seller_state].[All]" allUniqueName="[FACT_INCLUDES].[seller_state].[All]" dimensionUniqueName="[FACT_INCLUDES]" displayFolder="" count="0" memberValueDatatype="130" unbalanced="0"/>
    <cacheHierarchy uniqueName="[FACT_INCLUDES].[repeat_coustomer]" caption="repeat_coustomer" attribute="1" defaultMemberUniqueName="[FACT_INCLUDES].[repeat_coustomer].[All]" allUniqueName="[FACT_INCLUDES].[repeat_coustomer].[All]" dimensionUniqueName="[FACT_INCLUDES]" displayFolder="" count="0" memberValueDatatype="20" unbalanced="0"/>
    <cacheHierarchy uniqueName="[FACT_PRODUCT_REVIEWS].[DW Review]" caption="DW Review" attribute="1" defaultMemberUniqueName="[FACT_PRODUCT_REVIEWS].[DW Review].[All]" allUniqueName="[FACT_PRODUCT_REVIEWS].[DW Review].[All]" dimensionUniqueName="[FACT_PRODUCT_REVIEWS]" displayFolder="" count="0" memberValueDatatype="20" unbalanced="0"/>
    <cacheHierarchy uniqueName="[FACT_PRODUCT_REVIEWS].[product_id]" caption="product_id" attribute="1" defaultMemberUniqueName="[FACT_PRODUCT_REVIEWS].[product_id].[All]" allUniqueName="[FACT_PRODUCT_REVIEWS].[product_id].[All]" dimensionUniqueName="[FACT_PRODUCT_REVIEWS]" displayFolder="" count="0" memberValueDatatype="130" unbalanced="0"/>
    <cacheHierarchy uniqueName="[FACT_PRODUCT_REVIEWS].[review_id]" caption="review_id" attribute="1" defaultMemberUniqueName="[FACT_PRODUCT_REVIEWS].[review_id].[All]" allUniqueName="[FACT_PRODUCT_REVIEWS].[review_id].[All]" dimensionUniqueName="[FACT_PRODUCT_REVIEWS]" displayFolder="" count="0" memberValueDatatype="130" unbalanced="0"/>
    <cacheHierarchy uniqueName="[FACT_PRODUCT_REVIEWS].[review_score]" caption="review_score" attribute="1" defaultMemberUniqueName="[FACT_PRODUCT_REVIEWS].[review_score].[All]" allUniqueName="[FACT_PRODUCT_REVIEWS].[review_score].[All]" dimensionUniqueName="[FACT_PRODUCT_REVIEWS]" displayFolder="" count="0" memberValueDatatype="20" unbalanced="0"/>
    <cacheHierarchy uniqueName="[FACT_PRODUCT_REVIEWS].[review_comment_title]" caption="review_comment_title" attribute="1" defaultMemberUniqueName="[FACT_PRODUCT_REVIEWS].[review_comment_title].[All]" allUniqueName="[FACT_PRODUCT_REVIEWS].[review_comment_title].[All]" dimensionUniqueName="[FACT_PRODUCT_REVIEWS]" displayFolder="" count="0" memberValueDatatype="130" unbalanced="0"/>
    <cacheHierarchy uniqueName="[FACT_PRODUCT_REVIEWS].[review_comment_message]" caption="review_comment_message" attribute="1" defaultMemberUniqueName="[FACT_PRODUCT_REVIEWS].[review_comment_message].[All]" allUniqueName="[FACT_PRODUCT_REVIEWS].[review_comment_message].[All]" dimensionUniqueName="[FACT_PRODUCT_REVIEWS]" displayFolder="" count="0" memberValueDatatype="130" unbalanced="0"/>
    <cacheHierarchy uniqueName="[FACT_PRODUCT_REVIEWS].[review_creation_date]" caption="review_creation_date" attribute="1" time="1" defaultMemberUniqueName="[FACT_PRODUCT_REVIEWS].[review_creation_date].[All]" allUniqueName="[FACT_PRODUCT_REVIEWS].[review_creation_date].[All]" dimensionUniqueName="[FACT_PRODUCT_REVIEWS]" displayFolder="" count="0" memberValueDatatype="7" unbalanced="0"/>
    <cacheHierarchy uniqueName="[FACT_PRODUCT_REVIEWS].[review_answer_timestamp]" caption="review_answer_timestamp" attribute="1" time="1" defaultMemberUniqueName="[FACT_PRODUCT_REVIEWS].[review_answer_timestamp].[All]" allUniqueName="[FACT_PRODUCT_REVIEWS].[review_answer_timestamp].[All]" dimensionUniqueName="[FACT_PRODUCT_REVIEWS]" displayFolder="" count="0" memberValueDatatype="7" unbalanced="0"/>
    <cacheHierarchy uniqueName="[FACT_PRODUCT_REVIEWS].[review_word_count]" caption="review_word_count" attribute="1" defaultMemberUniqueName="[FACT_PRODUCT_REVIEWS].[review_word_count].[All]" allUniqueName="[FACT_PRODUCT_REVIEWS].[review_word_count].[All]" dimensionUniqueName="[FACT_PRODUCT_REVIEWS]" displayFolder="" count="0" memberValueDatatype="20" unbalanced="0"/>
    <cacheHierarchy uniqueName="[FACT_PRODUCT_REVIEWS].[review_response_days]" caption="review_response_days" attribute="1" defaultMemberUniqueName="[FACT_PRODUCT_REVIEWS].[review_response_days].[All]" allUniqueName="[FACT_PRODUCT_REVIEWS].[review_response_days].[All]" dimensionUniqueName="[FACT_PRODUCT_REVIEWS]" displayFolder="" count="0" memberValueDatatype="5" unbalanced="0"/>
    <cacheHierarchy uniqueName="[FACT_PRODUCT_REVIEWS].[review_positive_flag]" caption="review_positive_flag" attribute="1" defaultMemberUniqueName="[FACT_PRODUCT_REVIEWS].[review_positive_flag].[All]" allUniqueName="[FACT_PRODUCT_REVIEWS].[review_positive_flag].[All]" dimensionUniqueName="[FACT_PRODUCT_REVIEWS]" displayFolder="" count="0" memberValueDatatype="20" unbalanced="0"/>
    <cacheHierarchy uniqueName="[FACT_PRODUCT_REVIEWS].[DW Product]" caption="DW Product" attribute="1" defaultMemberUniqueName="[FACT_PRODUCT_REVIEWS].[DW Product].[All]" allUniqueName="[FACT_PRODUCT_REVIEWS].[DW Product].[All]" dimensionUniqueName="[FACT_PRODUCT_REVIEWS]" displayFolder="" count="0" memberValueDatatype="20" unbalanced="0"/>
    <cacheHierarchy uniqueName="[FACT_PRODUCT_REVIEWS].[REVIEW_DETAIL_LEVEL]" caption="REVIEW_DETAIL_LEVEL" attribute="1" defaultMemberUniqueName="[FACT_PRODUCT_REVIEWS].[REVIEW_DETAIL_LEVEL].[All]" allUniqueName="[FACT_PRODUCT_REVIEWS].[REVIEW_DETAIL_LEVEL].[All]" dimensionUniqueName="[FACT_PRODUCT_REVIEWS]" displayFolder="" count="2" memberValueDatatype="130" unbalanced="0">
      <fieldsUsage count="2">
        <fieldUsage x="-1"/>
        <fieldUsage x="1"/>
      </fieldsUsage>
    </cacheHierarchy>
    <cacheHierarchy uniqueName="[Measures].[CSAT]" caption="CSAT" measure="1" displayFolder="" measureGroup="FACT_PRODUCT_REVIEWS" count="0" oneField="1">
      <fieldsUsage count="1">
        <fieldUsage x="0"/>
      </fieldsUsage>
    </cacheHierarchy>
    <cacheHierarchy uniqueName="[Measures].[OTD]" caption="OTD" measure="1" displayFolder="" measureGroup="FACT_INCLUDES" count="0"/>
    <cacheHierarchy uniqueName="[Measures].[RPR]" caption="RPR" measure="1" displayFolder="" measureGroup="FACT_INCLUDES" count="0"/>
    <cacheHierarchy uniqueName="[Measures].[__XL_Count DIM_PRODUCTS]" caption="__XL_Count DIM_PRODUCTS" measure="1" displayFolder="" measureGroup="DIM_PRODUCTS" count="0" hidden="1"/>
    <cacheHierarchy uniqueName="[Measures].[__XL_Count DIM_SELLERS]" caption="__XL_Count DIM_SELLERS" measure="1" displayFolder="" measureGroup="DIM_SELLERS" count="0" hidden="1"/>
    <cacheHierarchy uniqueName="[Measures].[__XL_Count DIM_CUSTOMERS]" caption="__XL_Count DIM_CUSTOMERS" measure="1" displayFolder="" measureGroup="DIM_CUSTOMERS" count="0" hidden="1"/>
    <cacheHierarchy uniqueName="[Measures].[__XL_Count FACT_INCLUDES]" caption="__XL_Count FACT_INCLUDES" measure="1" displayFolder="" measureGroup="FACT_INCLUDES" count="0" hidden="1"/>
    <cacheHierarchy uniqueName="[Measures].[__XL_Count FACT_PRODUCT_REVIEWS]" caption="__XL_Count FACT_PRODUCT_REVIEWS" measure="1" displayFolder="" measureGroup="FACT_PRODUCT_REVIEWS" count="0" hidden="1"/>
    <cacheHierarchy uniqueName="[Measures].[__XL_Count לוח שנה2]" caption="__XL_Count לוח שנה2" measure="1" displayFolder="" measureGroup="DIM_REVIEWS_DATES" count="0" hidden="1"/>
    <cacheHierarchy uniqueName="[Measures].[__XL_Count לוח שנה3]" caption="__XL_Count לוח שנה3" measure="1" displayFolder="" measureGroup="DIM_REVIEWS_ANSWER_DATES" count="0" hidden="1"/>
    <cacheHierarchy uniqueName="[Measures].[__XL_Count לוח שנה4]" caption="__XL_Count לוח שנה4" measure="1" displayFolder="" measureGroup="DIM_ORDER_DATES" count="0" hidden="1"/>
    <cacheHierarchy uniqueName="[Measures].[__לא הוגדרו מדידים]" caption="__לא הוגדרו מדידים" measure="1" displayFolder="" count="0" hidden="1"/>
    <cacheHierarchy uniqueName="[Measures].[_CSAT Goal]" caption="_CSAT Goal" measure="1" displayFolder="" measureGroup="FACT_PRODUCT_REVIEWS" count="0" hidden="1"/>
    <cacheHierarchy uniqueName="[Measures].[_CSAT Status]" caption="_CSAT Status" measure="1" iconSet="11" displayFolder="" measureGroup="FACT_PRODUCT_REVIEWS" count="0" hidden="1"/>
    <cacheHierarchy uniqueName="[Measures].[_OTD Goal]" caption="_OTD Goal" measure="1" displayFolder="" measureGroup="FACT_INCLUDES" count="0" hidden="1"/>
    <cacheHierarchy uniqueName="[Measures].[_OTD Status]" caption="_OTD Status" measure="1" iconSet="11" displayFolder="" measureGroup="FACT_INCLUDES" count="0" hidden="1"/>
    <cacheHierarchy uniqueName="[Measures].[_RPR Goal]" caption="_RPR Goal" measure="1" displayFolder="" measureGroup="FACT_INCLUDES" count="0" hidden="1"/>
    <cacheHierarchy uniqueName="[Measures].[_RPR Status]" caption="_RPR Status" measure="1" iconSet="11" displayFolder="" measureGroup="FACT_INCLUDES" count="0" hidden="1"/>
  </cacheHierarchies>
  <kpis count="3">
    <kpi uniqueName="CSAT" caption="CSAT" displayFolder="" measureGroup="FACT_PRODUCT_REVIEWS" parent="" value="[Measures].[CSAT]" goal="[Measures].[_CSAT Goal]" status="[Measures].[_CSAT Status]" trend="" weight=""/>
    <kpi uniqueName="OTD" caption="OTD" displayFolder="" measureGroup="FACT_INCLUDES" parent="" value="[Measures].[OTD]" goal="[Measures].[_OTD Goal]" status="[Measures].[_OTD Status]" trend="" weight=""/>
    <kpi uniqueName="RPR" caption="RPR" displayFolder="" measureGroup="FACT_INCLUDES" parent="" value="[Measures].[RPR]" goal="[Measures].[_RPR Goal]" status="[Measures].[_RPR Status]" trend="" weight=""/>
  </kpis>
  <dimensions count="9">
    <dimension name="DIM_CUSTOMERS" uniqueName="[DIM_CUSTOMERS]" caption="DIM_CUSTOMERS"/>
    <dimension name="DIM_ORDER_DATES" uniqueName="[DIM_ORDER_DATES]" caption="DIM_ORDER_DATES"/>
    <dimension name="DIM_PRODUCTS" uniqueName="[DIM_PRODUCTS]" caption="DIM_PRODUCTS"/>
    <dimension name="DIM_REVIEWS_ANSWER_DATES" uniqueName="[DIM_REVIEWS_ANSWER_DATES]" caption="DIM_REVIEWS_ANSWER_DATES"/>
    <dimension name="DIM_REVIEWS_DATES" uniqueName="[DIM_REVIEWS_DATES]" caption="DIM_REVIEWS_DATES"/>
    <dimension name="DIM_SELLERS" uniqueName="[DIM_SELLERS]" caption="DIM_SELLERS"/>
    <dimension name="FACT_INCLUDES" uniqueName="[FACT_INCLUDES]" caption="FACT_INCLUDES"/>
    <dimension name="FACT_PRODUCT_REVIEWS" uniqueName="[FACT_PRODUCT_REVIEWS]" caption="FACT_PRODUCT_REVIEWS"/>
    <dimension measure="1" name="Measures" uniqueName="[Measures]" caption="Measures"/>
  </dimensions>
  <measureGroups count="8">
    <measureGroup name="DIM_CUSTOMERS" caption="DIM_CUSTOMERS"/>
    <measureGroup name="DIM_ORDER_DATES" caption="DIM_ORDER_DATES"/>
    <measureGroup name="DIM_PRODUCTS" caption="DIM_PRODUCTS"/>
    <measureGroup name="DIM_REVIEWS_ANSWER_DATES" caption="DIM_REVIEWS_ANSWER_DATES"/>
    <measureGroup name="DIM_REVIEWS_DATES" caption="DIM_REVIEWS_DATES"/>
    <measureGroup name="DIM_SELLERS" caption="DIM_SELLERS"/>
    <measureGroup name="FACT_INCLUDES" caption="FACT_INCLUDES"/>
    <measureGroup name="FACT_PRODUCT_REVIEWS" caption="FACT_PRODUCT_REVIEWS"/>
  </measureGroups>
  <maps count="15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0"/>
    <map measureGroup="6" dimension="1"/>
    <map measureGroup="6" dimension="2"/>
    <map measureGroup="6" dimension="5"/>
    <map measureGroup="6" dimension="6"/>
    <map measureGroup="7" dimension="2"/>
    <map measureGroup="7" dimension="3"/>
    <map measureGroup="7" dimension="4"/>
    <map measureGroup="7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נועה גליק" refreshedDate="45820.563270138889" backgroundQuery="1" createdVersion="8" refreshedVersion="7" minRefreshableVersion="3" recordCount="0" supportSubquery="1" supportAdvancedDrill="1" xr:uid="{9E12C245-CA61-484E-A7BF-0E1F3FE1BB27}">
  <cacheSource type="external" connectionId="1"/>
  <cacheFields count="3">
    <cacheField name="[FACT_INCLUDES].[seller_state].[seller_state]" caption="seller_state" numFmtId="0" hierarchy="64" level="1">
      <sharedItems count="16">
        <s v="AC"/>
        <s v="BA"/>
        <s v="CE"/>
        <s v="DF"/>
        <s v="ES"/>
        <s v="GO"/>
        <s v="MG"/>
        <s v="MT"/>
        <s v="PB"/>
        <s v="PE"/>
        <s v="PR"/>
        <s v="RJ"/>
        <s v="RN"/>
        <s v="RS"/>
        <s v="SC"/>
        <s v="SP"/>
      </sharedItems>
    </cacheField>
    <cacheField name="[Measures].[RPR]" caption="RPR" numFmtId="0" hierarchy="81" level="32767"/>
    <cacheField name="[Measures].[_RPR Status]" caption="_RPR Status" numFmtId="0" hierarchy="96" level="32767"/>
  </cacheFields>
  <cacheHierarchies count="97">
    <cacheHierarchy uniqueName="[DIM_CUSTOMERS].[DW Customer]" caption="DW Customer" attribute="1" defaultMemberUniqueName="[DIM_CUSTOMERS].[DW Customer].[All]" allUniqueName="[DIM_CUSTOMERS].[DW Customer].[All]" dimensionUniqueName="[DIM_CUSTOMERS]" displayFolder="" count="0" memberValueDatatype="20" unbalanced="0"/>
    <cacheHierarchy uniqueName="[DIM_CUSTOMERS].[customer_id]" caption="customer_id" attribute="1" defaultMemberUniqueName="[DIM_CUSTOMERS].[customer_id].[All]" allUniqueName="[DIM_CUSTOMERS].[customer_id].[All]" dimensionUniqueName="[DIM_CUSTOMERS]" displayFolder="" count="0" memberValueDatatype="130" unbalanced="0"/>
    <cacheHierarchy uniqueName="[DIM_CUSTOMERS].[customer_unique_id]" caption="customer_unique_id" attribute="1" defaultMemberUniqueName="[DIM_CUSTOMERS].[customer_unique_id].[All]" allUniqueName="[DIM_CUSTOMERS].[customer_unique_id].[All]" dimensionUniqueName="[DIM_CUSTOMERS]" displayFolder="" count="0" memberValueDatatype="130" unbalanced="0"/>
    <cacheHierarchy uniqueName="[DIM_CUSTOMERS].[customer_city]" caption="customer_city" attribute="1" defaultMemberUniqueName="[DIM_CUSTOMERS].[customer_city].[All]" allUniqueName="[DIM_CUSTOMERS].[customer_city].[All]" dimensionUniqueName="[DIM_CUSTOMERS]" displayFolder="" count="0" memberValueDatatype="130" unbalanced="0"/>
    <cacheHierarchy uniqueName="[DIM_CUSTOMERS].[customer_state]" caption="customer_state" attribute="1" defaultMemberUniqueName="[DIM_CUSTOMERS].[customer_state].[All]" allUniqueName="[DIM_CUSTOMERS].[customer_state].[All]" dimensionUniqueName="[DIM_CUSTOMERS]" displayFolder="" count="0" memberValueDatatype="130" unbalanced="0"/>
    <cacheHierarchy uniqueName="[DIM_CUSTOMERS].[Customer_Gender]" caption="Customer_Gender" attribute="1" defaultMemberUniqueName="[DIM_CUSTOMERS].[Customer_Gender].[All]" allUniqueName="[DIM_CUSTOMERS].[Customer_Gender].[All]" dimensionUniqueName="[DIM_CUSTOMERS]" displayFolder="" count="0" memberValueDatatype="130" unbalanced="0"/>
    <cacheHierarchy uniqueName="[DIM_CUSTOMERS].[Customer_Birthdate]" caption="Customer_Birthdate" attribute="1" time="1" defaultMemberUniqueName="[DIM_CUSTOMERS].[Customer_Birthdate].[All]" allUniqueName="[DIM_CUSTOMERS].[Customer_Birthdate].[All]" dimensionUniqueName="[DIM_CUSTOMERS]" displayFolder="" count="0" memberValueDatatype="7" unbalanced="0"/>
    <cacheHierarchy uniqueName="[DIM_CUSTOMERS].[Age]" caption="Age" attribute="1" defaultMemberUniqueName="[DIM_CUSTOMERS].[Age].[All]" allUniqueName="[DIM_CUSTOMERS].[Age].[All]" dimensionUniqueName="[DIM_CUSTOMERS]" displayFolder="" count="0" memberValueDatatype="20" unbalanced="0"/>
    <cacheHierarchy uniqueName="[DIM_CUSTOMERS].[Age-Group]" caption="Age-Group" attribute="1" defaultMemberUniqueName="[DIM_CUSTOMERS].[Age-Group].[All]" allUniqueName="[DIM_CUSTOMERS].[Age-Group].[All]" dimensionUniqueName="[DIM_CUSTOMERS]" displayFolder="" count="0" memberValueDatatype="130" unbalanced="0"/>
    <cacheHierarchy uniqueName="[DIM_ORDER_DATES].[Date]" caption="Date" attribute="1" time="1" keyAttribute="1" defaultMemberUniqueName="[DIM_ORDER_DATES].[Date].[All]" allUniqueName="[DIM_ORDER_DATES].[Date].[All]" dimensionUniqueName="[DIM_ORDER_DATES]" displayFolder="" count="0" memberValueDatatype="7" unbalanced="0"/>
    <cacheHierarchy uniqueName="[DIM_ORDER_DATES].[Date Hierarchy]" caption="Date Hierarchy" time="1" defaultMemberUniqueName="[DIM_ORDER_DATES].[Date Hierarchy].[All]" allUniqueName="[DIM_ORDER_DATES].[Date Hierarchy].[All]" dimensionUniqueName="[DIM_ORDER_DATES]" displayFolder="" count="0" unbalanced="0"/>
    <cacheHierarchy uniqueName="[DIM_ORDER_DATES].[Year]" caption="Year" attribute="1" time="1" defaultMemberUniqueName="[DIM_ORDER_DATES].[Year].[All]" allUniqueName="[DIM_ORDER_DATES].[Year].[All]" dimensionUniqueName="[DIM_ORDER_DATES]" displayFolder="" count="0" memberValueDatatype="20" unbalanced="0"/>
    <cacheHierarchy uniqueName="[DIM_ORDER_DATES].[Month Number]" caption="Month Number" attribute="1" time="1" defaultMemberUniqueName="[DIM_ORDER_DATES].[Month Number].[All]" allUniqueName="[DIM_ORDER_DATES].[Month Number].[All]" dimensionUniqueName="[DIM_ORDER_DATES]" displayFolder="" count="0" memberValueDatatype="20" unbalanced="0"/>
    <cacheHierarchy uniqueName="[DIM_ORDER_DATES].[MMM-YYYY]" caption="MMM-YYYY" attribute="1" time="1" defaultMemberUniqueName="[DIM_ORDER_DATES].[MMM-YYYY].[All]" allUniqueName="[DIM_ORDER_DATES].[MMM-YYYY].[All]" dimensionUniqueName="[DIM_ORDER_DATES]" displayFolder="" count="0" memberValueDatatype="130" unbalanced="0"/>
    <cacheHierarchy uniqueName="[DIM_ORDER_DATES].[Day Of Week Number]" caption="Day Of Week Number" attribute="1" time="1" defaultMemberUniqueName="[DIM_ORDER_DATES].[Day Of Week Number].[All]" allUniqueName="[DIM_ORDER_DATES].[Day Of Week Number].[All]" dimensionUniqueName="[DIM_ORDER_DATES]" displayFolder="" count="0" memberValueDatatype="20" unbalanced="0"/>
    <cacheHierarchy uniqueName="[DIM_PRODUCTS].[DW Product]" caption="DW Product" attribute="1" defaultMemberUniqueName="[DIM_PRODUCTS].[DW Product].[All]" allUniqueName="[DIM_PRODUCTS].[DW Product].[All]" dimensionUniqueName="[DIM_PRODUCTS]" displayFolder="" count="0" memberValueDatatype="20" unbalanced="0"/>
    <cacheHierarchy uniqueName="[DIM_PRODUCTS].[product_id]" caption="product_id" attribute="1" defaultMemberUniqueName="[DIM_PRODUCTS].[product_id].[All]" allUniqueName="[DIM_PRODUCTS].[product_id].[All]" dimensionUniqueName="[DIM_PRODUCTS]" displayFolder="" count="0" memberValueDatatype="130" unbalanced="0"/>
    <cacheHierarchy uniqueName="[DIM_PRODUCTS].[product_category_name]" caption="product_category_name" attribute="1" defaultMemberUniqueName="[DIM_PRODUCTS].[product_category_name].[All]" allUniqueName="[DIM_PRODUCTS].[product_category_name].[All]" dimensionUniqueName="[DIM_PRODUCTS]" displayFolder="" count="0" memberValueDatatype="130" unbalanced="0"/>
    <cacheHierarchy uniqueName="[DIM_PRODUCTS].[product_weight_g]" caption="product_weight_g" attribute="1" defaultMemberUniqueName="[DIM_PRODUCTS].[product_weight_g].[All]" allUniqueName="[DIM_PRODUCTS].[product_weight_g].[All]" dimensionUniqueName="[DIM_PRODUCTS]" displayFolder="" count="0" memberValueDatatype="20" unbalanced="0"/>
    <cacheHierarchy uniqueName="[DIM_PRODUCTS].[Product_status_to_Delete]" caption="Product_status_to_Delete" attribute="1" defaultMemberUniqueName="[DIM_PRODUCTS].[Product_status_to_Delete].[All]" allUniqueName="[DIM_PRODUCTS].[Product_status_to_Delete].[All]" dimensionUniqueName="[DIM_PRODUCTS]" displayFolder="" count="0" memberValueDatatype="130" unbalanced="0"/>
    <cacheHierarchy uniqueName="[DIM_PRODUCTS].[Weight_Category]" caption="Weight_Category" attribute="1" defaultMemberUniqueName="[DIM_PRODUCTS].[Weight_Category].[All]" allUniqueName="[DIM_PRODUCTS].[Weight_Category].[All]" dimensionUniqueName="[DIM_PRODUCTS]" displayFolder="" count="0" memberValueDatatype="130" unbalanced="0"/>
    <cacheHierarchy uniqueName="[DIM_REVIEWS_ANSWER_DATES].[Date]" caption="Date" attribute="1" time="1" keyAttribute="1" defaultMemberUniqueName="[DIM_REVIEWS_ANSWER_DATES].[Date].[All]" allUniqueName="[DIM_REVIEWS_ANSWER_DATES].[Date].[All]" dimensionUniqueName="[DIM_REVIEWS_ANSWER_DATES]" displayFolder="" count="0" memberValueDatatype="7" unbalanced="0"/>
    <cacheHierarchy uniqueName="[DIM_REVIEWS_ANSWER_DATES].[Date Hierarchy]" caption="Date Hierarchy" time="1" defaultMemberUniqueName="[DIM_REVIEWS_ANSWER_DATES].[Date Hierarchy].[All]" allUniqueName="[DIM_REVIEWS_ANSWER_DATES].[Date Hierarchy].[All]" dimensionUniqueName="[DIM_REVIEWS_ANSWER_DATES]" displayFolder="" count="0" unbalanced="0"/>
    <cacheHierarchy uniqueName="[DIM_REVIEWS_ANSWER_DATES].[Year]" caption="Year" attribute="1" time="1" defaultMemberUniqueName="[DIM_REVIEWS_ANSWER_DATES].[Year].[All]" allUniqueName="[DIM_REVIEWS_ANSWER_DATES].[Year].[All]" dimensionUniqueName="[DIM_REVIEWS_ANSWER_DATES]" displayFolder="" count="0" memberValueDatatype="20" unbalanced="0"/>
    <cacheHierarchy uniqueName="[DIM_REVIEWS_ANSWER_DATES].[Month Number]" caption="Month Number" attribute="1" time="1" defaultMemberUniqueName="[DIM_REVIEWS_ANSWER_DATES].[Month Number].[All]" allUniqueName="[DIM_REVIEWS_ANSWER_DATES].[Month Number].[All]" dimensionUniqueName="[DIM_REVIEWS_ANSWER_DATES]" displayFolder="" count="0" memberValueDatatype="20" unbalanced="0"/>
    <cacheHierarchy uniqueName="[DIM_REVIEWS_ANSWER_DATES].[MMM-YYYY]" caption="MMM-YYYY" attribute="1" time="1" defaultMemberUniqueName="[DIM_REVIEWS_ANSWER_DATES].[MMM-YYYY].[All]" allUniqueName="[DIM_REVIEWS_ANSWER_DATES].[MMM-YYYY].[All]" dimensionUniqueName="[DIM_REVIEWS_ANSWER_DATES]" displayFolder="" count="0" memberValueDatatype="130" unbalanced="0"/>
    <cacheHierarchy uniqueName="[DIM_REVIEWS_ANSWER_DATES].[Day Of Week Number]" caption="Day Of Week Number" attribute="1" time="1" defaultMemberUniqueName="[DIM_REVIEWS_ANSWER_DATES].[Day Of Week Number].[All]" allUniqueName="[DIM_REVIEWS_ANSWER_DATES].[Day Of Week Number].[All]" dimensionUniqueName="[DIM_REVIEWS_ANSWER_DATES]" displayFolder="" count="0" memberValueDatatype="20" unbalanced="0"/>
    <cacheHierarchy uniqueName="[DIM_REVIEWS_DATES].[Date]" caption="Date" attribute="1" time="1" keyAttribute="1" defaultMemberUniqueName="[DIM_REVIEWS_DATES].[Date].[All]" allUniqueName="[DIM_REVIEWS_DATES].[Date].[All]" dimensionUniqueName="[DIM_REVIEWS_DATES]" displayFolder="" count="0" memberValueDatatype="7" unbalanced="0"/>
    <cacheHierarchy uniqueName="[DIM_REVIEWS_DATES].[Date Hierarchy]" caption="Date Hierarchy" time="1" defaultMemberUniqueName="[DIM_REVIEWS_DATES].[Date Hierarchy].[All]" allUniqueName="[DIM_REVIEWS_DATES].[Date Hierarchy].[All]" dimensionUniqueName="[DIM_REVIEWS_DATES]" displayFolder="" count="0" unbalanced="0"/>
    <cacheHierarchy uniqueName="[DIM_REVIEWS_DATES].[Year]" caption="Year" attribute="1" time="1" defaultMemberUniqueName="[DIM_REVIEWS_DATES].[Year].[All]" allUniqueName="[DIM_REVIEWS_DATES].[Year].[All]" dimensionUniqueName="[DIM_REVIEWS_DATES]" displayFolder="" count="0" memberValueDatatype="20" unbalanced="0"/>
    <cacheHierarchy uniqueName="[DIM_REVIEWS_DATES].[Month Number]" caption="Month Number" attribute="1" time="1" defaultMemberUniqueName="[DIM_REVIEWS_DATES].[Month Number].[All]" allUniqueName="[DIM_REVIEWS_DATES].[Month Number].[All]" dimensionUniqueName="[DIM_REVIEWS_DATES]" displayFolder="" count="0" memberValueDatatype="20" unbalanced="0"/>
    <cacheHierarchy uniqueName="[DIM_REVIEWS_DATES].[MMM-YYYY]" caption="MMM-YYYY" attribute="1" time="1" defaultMemberUniqueName="[DIM_REVIEWS_DATES].[MMM-YYYY].[All]" allUniqueName="[DIM_REVIEWS_DATES].[MMM-YYYY].[All]" dimensionUniqueName="[DIM_REVIEWS_DATES]" displayFolder="" count="0" memberValueDatatype="130" unbalanced="0"/>
    <cacheHierarchy uniqueName="[DIM_REVIEWS_DATES].[Day Of Week Number]" caption="Day Of Week Number" attribute="1" time="1" defaultMemberUniqueName="[DIM_REVIEWS_DATES].[Day Of Week Number].[All]" allUniqueName="[DIM_REVIEWS_DATES].[Day Of Week Number].[All]" dimensionUniqueName="[DIM_REVIEWS_DATES]" displayFolder="" count="0" memberValueDatatype="20" unbalanced="0"/>
    <cacheHierarchy uniqueName="[DIM_SELLERS].[DW Seller]" caption="DW Seller" attribute="1" defaultMemberUniqueName="[DIM_SELLERS].[DW Seller].[All]" allUniqueName="[DIM_SELLERS].[DW Seller].[All]" dimensionUniqueName="[DIM_SELLERS]" displayFolder="" count="0" memberValueDatatype="20" unbalanced="0"/>
    <cacheHierarchy uniqueName="[DIM_SELLERS].[seller_id]" caption="seller_id" attribute="1" defaultMemberUniqueName="[DIM_SELLERS].[seller_id].[All]" allUniqueName="[DIM_SELLERS].[seller_id].[All]" dimensionUniqueName="[DIM_SELLERS]" displayFolder="" count="0" memberValueDatatype="130" unbalanced="0"/>
    <cacheHierarchy uniqueName="[DIM_SELLERS].[seller_city]" caption="seller_city" attribute="1" defaultMemberUniqueName="[DIM_SELLERS].[seller_city].[All]" allUniqueName="[DIM_SELLERS].[seller_city].[All]" dimensionUniqueName="[DIM_SELLERS]" displayFolder="" count="0" memberValueDatatype="130" unbalanced="0"/>
    <cacheHierarchy uniqueName="[DIM_SELLERS].[seller_state]" caption="seller_state" attribute="1" defaultMemberUniqueName="[DIM_SELLERS].[seller_state].[All]" allUniqueName="[DIM_SELLERS].[seller_state].[All]" dimensionUniqueName="[DIM_SELLERS]" displayFolder="" count="0" memberValueDatatype="130" unbalanced="0"/>
    <cacheHierarchy uniqueName="[DIM_SELLERS].[Seller_Gender]" caption="Seller_Gender" attribute="1" defaultMemberUniqueName="[DIM_SELLERS].[Seller_Gender].[All]" allUniqueName="[DIM_SELLERS].[Seller_Gender].[All]" dimensionUniqueName="[DIM_SELLERS]" displayFolder="" count="0" memberValueDatatype="130" unbalanced="0"/>
    <cacheHierarchy uniqueName="[DIM_SELLERS].[Seller_Birthdate]" caption="Seller_Birthdate" attribute="1" time="1" defaultMemberUniqueName="[DIM_SELLERS].[Seller_Birthdate].[All]" allUniqueName="[DIM_SELLERS].[Seller_Birthdate].[All]" dimensionUniqueName="[DIM_SELLERS]" displayFolder="" count="0" memberValueDatatype="7" unbalanced="0"/>
    <cacheHierarchy uniqueName="[DIM_SELLERS].[seller_size_category]" caption="seller_size_category" attribute="1" defaultMemberUniqueName="[DIM_SELLERS].[seller_size_category].[All]" allUniqueName="[DIM_SELLERS].[seller_size_category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Age-Group]" caption="Age-Group" attribute="1" defaultMemberUniqueName="[DIM_SELLERS].[Age-Group].[All]" allUniqueName="[DIM_SELLERS].[Age-Group].[All]" dimensionUniqueName="[DIM_SELLER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_id]" caption="order_id" attribute="1" defaultMemberUniqueName="[FACT_INCLUDES].[order_id].[All]" allUniqueName="[FACT_INCLUDES].[order_id].[All]" dimensionUniqueName="[FACT_INCLUDES]" displayFolder="" count="0" memberValueDatatype="130" unbalanced="0"/>
    <cacheHierarchy uniqueName="[FACT_INCLUDES].[order_item_id]" caption="order_item_id" attribute="1" defaultMemberUniqueName="[FACT_INCLUDES].[order_item_id].[All]" allUniqueName="[FACT_INCLUDES].[order_item_id].[All]" dimensionUniqueName="[FACT_INCLUDES]" displayFolder="" count="0" memberValueDatatype="20" unbalanced="0"/>
    <cacheHierarchy uniqueName="[FACT_INCLUDES].[product_id]" caption="product_id" attribute="1" defaultMemberUniqueName="[FACT_INCLUDES].[product_id].[All]" allUniqueName="[FACT_INCLUDES].[product_id].[All]" dimensionUniqueName="[FACT_INCLUDES]" displayFolder="" count="0" memberValueDatatype="130" unbalanced="0"/>
    <cacheHierarchy uniqueName="[FACT_INCLUDES].[seller_id]" caption="seller_id" attribute="1" defaultMemberUniqueName="[FACT_INCLUDES].[seller_id].[All]" allUniqueName="[FACT_INCLUDES].[seller_id].[All]" dimensionUniqueName="[FACT_INCLUDES]" displayFolder="" count="0" memberValueDatatype="130" unbalanced="0"/>
    <cacheHierarchy uniqueName="[FACT_INCLUDES].[shipping_limit_date]" caption="shipping_limit_date" attribute="1" time="1" defaultMemberUniqueName="[FACT_INCLUDES].[shipping_limit_date].[All]" allUniqueName="[FACT_INCLUDES].[shipping_limit_date].[All]" dimensionUniqueName="[FACT_INCLUDES]" displayFolder="" count="0" memberValueDatatype="7" unbalanced="0"/>
    <cacheHierarchy uniqueName="[FACT_INCLUDES].[price]" caption="price" attribute="1" defaultMemberUniqueName="[FACT_INCLUDES].[price].[All]" allUniqueName="[FACT_INCLUDES].[price].[All]" dimensionUniqueName="[FACT_INCLUDES]" displayFolder="" count="0" memberValueDatatype="5" unbalanced="0"/>
    <cacheHierarchy uniqueName="[FACT_INCLUDES].[freight_value]" caption="freight_value" attribute="1" defaultMemberUniqueName="[FACT_INCLUDES].[freight_value].[All]" allUniqueName="[FACT_INCLUDES].[freight_value].[All]" dimensionUniqueName="[FACT_INCLUDES]" displayFolder="" count="0" memberValueDatatype="5" unbalanced="0"/>
    <cacheHierarchy uniqueName="[FACT_INCLUDES].[customer_id]" caption="customer_id" attribute="1" defaultMemberUniqueName="[FACT_INCLUDES].[customer_id].[All]" allUniqueName="[FACT_INCLUDES].[customer_id].[All]" dimensionUniqueName="[FACT_INCLUDES]" displayFolder="" count="0" memberValueDatatype="130" unbalanced="0"/>
    <cacheHierarchy uniqueName="[FACT_INCLUDES].[order_purchase_timestamp]" caption="order_purchase_timestamp" attribute="1" time="1" defaultMemberUniqueName="[FACT_INCLUDES].[order_purchase_timestamp].[All]" allUniqueName="[FACT_INCLUDES].[order_purchase_timestamp].[All]" dimensionUniqueName="[FACT_INCLUDES]" displayFolder="" count="0" memberValueDatatype="7" unbalanced="0"/>
    <cacheHierarchy uniqueName="[FACT_INCLUDES].[order_delivered_customer_date]" caption="order_delivered_customer_date" attribute="1" defaultMemberUniqueName="[FACT_INCLUDES].[order_delivered_customer_date].[All]" allUniqueName="[FACT_INCLUDES].[order_delivered_customer_date].[All]" dimensionUniqueName="[FACT_INCLUDES]" displayFolder="" count="0" memberValueDatatype="130" unbalanced="0"/>
    <cacheHierarchy uniqueName="[FACT_INCLUDES].[order_estimated_delivery_date]" caption="order_estimated_delivery_date" attribute="1" time="1" defaultMemberUniqueName="[FACT_INCLUDES].[order_estimated_delivery_date].[All]" allUniqueName="[FACT_INCLUDES].[order_estimated_delivery_date].[All]" dimensionUniqueName="[FACT_INCLUDES]" displayFolder="" count="0" memberValueDatatype="7" unbalanced="0"/>
    <cacheHierarchy uniqueName="[FACT_INCLUDES].[order_status]" caption="order_status" attribute="1" defaultMemberUniqueName="[FACT_INCLUDES].[order_status].[All]" allUniqueName="[FACT_INCLUDES].[order_status].[All]" dimensionUniqueName="[FACT_INCLUDES]" displayFolder="" count="0" memberValueDatatype="130" unbalanced="0"/>
    <cacheHierarchy uniqueName="[FACT_INCLUDES].[Total_Item_Amount]" caption="Total_Item_Amount" attribute="1" defaultMemberUniqueName="[FACT_INCLUDES].[Total_Item_Amount].[All]" allUniqueName="[FACT_INCLUDES].[Total_Item_Amount].[All]" dimensionUniqueName="[FACT_INCLUDES]" displayFolder="" count="0" memberValueDatatype="5" unbalanced="0"/>
    <cacheHierarchy uniqueName="[FACT_INCLUDES].[Customer_Age_At_Order]" caption="Customer_Age_At_Order" attribute="1" defaultMemberUniqueName="[FACT_INCLUDES].[Customer_Age_At_Order].[All]" allUniqueName="[FACT_INCLUDES].[Customer_Age_At_Order].[All]" dimensionUniqueName="[FACT_INCLUDES]" displayFolder="" count="0" memberValueDatatype="20" unbalanced="0"/>
    <cacheHierarchy uniqueName="[FACT_INCLUDES].[Order_Gap]" caption="Order_Gap" attribute="1" defaultMemberUniqueName="[FACT_INCLUDES].[Order_Gap].[All]" allUniqueName="[FACT_INCLUDES].[Order_Gap].[All]" dimensionUniqueName="[FACT_INCLUDES]" displayFolder="" count="0" memberValueDatatype="130" unbalanced="0"/>
    <cacheHierarchy uniqueName="[FACT_INCLUDES].[DW Review]" caption="DW Review" attribute="1" defaultMemberUniqueName="[FACT_INCLUDES].[DW Review].[All]" allUniqueName="[FACT_INCLUDES].[DW Review].[All]" dimensionUniqueName="[FACT_INCLUDES]" displayFolder="" count="0" memberValueDatatype="20" unbalanced="0"/>
    <cacheHierarchy uniqueName="[FACT_INCLUDES].[DW Customer]" caption="DW Customer" attribute="1" defaultMemberUniqueName="[FACT_INCLUDES].[DW Customer].[All]" allUniqueName="[FACT_INCLUDES].[DW Customer].[All]" dimensionUniqueName="[FACT_INCLUDES]" displayFolder="" count="0" memberValueDatatype="20" unbalanced="0"/>
    <cacheHierarchy uniqueName="[FACT_INCLUDES].[DW Product]" caption="DW Product" attribute="1" defaultMemberUniqueName="[FACT_INCLUDES].[DW Product].[All]" allUniqueName="[FACT_INCLUDES].[DW Product].[All]" dimensionUniqueName="[FACT_INCLUDES]" displayFolder="" count="0" memberValueDatatype="20" unbalanced="0"/>
    <cacheHierarchy uniqueName="[FACT_INCLUDES].[DW Seller]" caption="DW Seller" attribute="1" defaultMemberUniqueName="[FACT_INCLUDES].[DW Seller].[All]" allUniqueName="[FACT_INCLUDES].[DW Seller].[All]" dimensionUniqueName="[FACT_INCLUDES]" displayFolder="" count="0" memberValueDatatype="20" unbalanced="0"/>
    <cacheHierarchy uniqueName="[FACT_INCLUDES].[ON_TIME]" caption="ON_TIME" attribute="1" defaultMemberUniqueName="[FACT_INCLUDES].[ON_TIME].[All]" allUniqueName="[FACT_INCLUDES].[ON_TIME].[All]" dimensionUniqueName="[FACT_INCLUDES]" displayFolder="" count="0" memberValueDatatype="20" unbalanced="0"/>
    <cacheHierarchy uniqueName="[FACT_INCLUDES].[product_type]" caption="product_type" attribute="1" defaultMemberUniqueName="[FACT_INCLUDES].[product_type].[All]" allUniqueName="[FACT_INCLUDES].[product_type].[All]" dimensionUniqueName="[FACT_INCLUDES]" displayFolder="" count="0" memberValueDatatype="130" unbalanced="0"/>
    <cacheHierarchy uniqueName="[FACT_INCLUDES].[seller_state]" caption="seller_state" attribute="1" defaultMemberUniqueName="[FACT_INCLUDES].[seller_state].[All]" allUniqueName="[FACT_INCLUDES].[seller_state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repeat_coustomer]" caption="repeat_coustomer" attribute="1" defaultMemberUniqueName="[FACT_INCLUDES].[repeat_coustomer].[All]" allUniqueName="[FACT_INCLUDES].[repeat_coustomer].[All]" dimensionUniqueName="[FACT_INCLUDES]" displayFolder="" count="0" memberValueDatatype="20" unbalanced="0"/>
    <cacheHierarchy uniqueName="[FACT_PRODUCT_REVIEWS].[DW Review]" caption="DW Review" attribute="1" defaultMemberUniqueName="[FACT_PRODUCT_REVIEWS].[DW Review].[All]" allUniqueName="[FACT_PRODUCT_REVIEWS].[DW Review].[All]" dimensionUniqueName="[FACT_PRODUCT_REVIEWS]" displayFolder="" count="0" memberValueDatatype="20" unbalanced="0"/>
    <cacheHierarchy uniqueName="[FACT_PRODUCT_REVIEWS].[product_id]" caption="product_id" attribute="1" defaultMemberUniqueName="[FACT_PRODUCT_REVIEWS].[product_id].[All]" allUniqueName="[FACT_PRODUCT_REVIEWS].[product_id].[All]" dimensionUniqueName="[FACT_PRODUCT_REVIEWS]" displayFolder="" count="0" memberValueDatatype="130" unbalanced="0"/>
    <cacheHierarchy uniqueName="[FACT_PRODUCT_REVIEWS].[review_id]" caption="review_id" attribute="1" defaultMemberUniqueName="[FACT_PRODUCT_REVIEWS].[review_id].[All]" allUniqueName="[FACT_PRODUCT_REVIEWS].[review_id].[All]" dimensionUniqueName="[FACT_PRODUCT_REVIEWS]" displayFolder="" count="0" memberValueDatatype="130" unbalanced="0"/>
    <cacheHierarchy uniqueName="[FACT_PRODUCT_REVIEWS].[review_score]" caption="review_score" attribute="1" defaultMemberUniqueName="[FACT_PRODUCT_REVIEWS].[review_score].[All]" allUniqueName="[FACT_PRODUCT_REVIEWS].[review_score].[All]" dimensionUniqueName="[FACT_PRODUCT_REVIEWS]" displayFolder="" count="0" memberValueDatatype="20" unbalanced="0"/>
    <cacheHierarchy uniqueName="[FACT_PRODUCT_REVIEWS].[review_comment_title]" caption="review_comment_title" attribute="1" defaultMemberUniqueName="[FACT_PRODUCT_REVIEWS].[review_comment_title].[All]" allUniqueName="[FACT_PRODUCT_REVIEWS].[review_comment_title].[All]" dimensionUniqueName="[FACT_PRODUCT_REVIEWS]" displayFolder="" count="0" memberValueDatatype="130" unbalanced="0"/>
    <cacheHierarchy uniqueName="[FACT_PRODUCT_REVIEWS].[review_comment_message]" caption="review_comment_message" attribute="1" defaultMemberUniqueName="[FACT_PRODUCT_REVIEWS].[review_comment_message].[All]" allUniqueName="[FACT_PRODUCT_REVIEWS].[review_comment_message].[All]" dimensionUniqueName="[FACT_PRODUCT_REVIEWS]" displayFolder="" count="0" memberValueDatatype="130" unbalanced="0"/>
    <cacheHierarchy uniqueName="[FACT_PRODUCT_REVIEWS].[review_creation_date]" caption="review_creation_date" attribute="1" time="1" defaultMemberUniqueName="[FACT_PRODUCT_REVIEWS].[review_creation_date].[All]" allUniqueName="[FACT_PRODUCT_REVIEWS].[review_creation_date].[All]" dimensionUniqueName="[FACT_PRODUCT_REVIEWS]" displayFolder="" count="0" memberValueDatatype="7" unbalanced="0"/>
    <cacheHierarchy uniqueName="[FACT_PRODUCT_REVIEWS].[review_answer_timestamp]" caption="review_answer_timestamp" attribute="1" time="1" defaultMemberUniqueName="[FACT_PRODUCT_REVIEWS].[review_answer_timestamp].[All]" allUniqueName="[FACT_PRODUCT_REVIEWS].[review_answer_timestamp].[All]" dimensionUniqueName="[FACT_PRODUCT_REVIEWS]" displayFolder="" count="0" memberValueDatatype="7" unbalanced="0"/>
    <cacheHierarchy uniqueName="[FACT_PRODUCT_REVIEWS].[review_word_count]" caption="review_word_count" attribute="1" defaultMemberUniqueName="[FACT_PRODUCT_REVIEWS].[review_word_count].[All]" allUniqueName="[FACT_PRODUCT_REVIEWS].[review_word_count].[All]" dimensionUniqueName="[FACT_PRODUCT_REVIEWS]" displayFolder="" count="0" memberValueDatatype="20" unbalanced="0"/>
    <cacheHierarchy uniqueName="[FACT_PRODUCT_REVIEWS].[review_response_days]" caption="review_response_days" attribute="1" defaultMemberUniqueName="[FACT_PRODUCT_REVIEWS].[review_response_days].[All]" allUniqueName="[FACT_PRODUCT_REVIEWS].[review_response_days].[All]" dimensionUniqueName="[FACT_PRODUCT_REVIEWS]" displayFolder="" count="0" memberValueDatatype="5" unbalanced="0"/>
    <cacheHierarchy uniqueName="[FACT_PRODUCT_REVIEWS].[review_positive_flag]" caption="review_positive_flag" attribute="1" defaultMemberUniqueName="[FACT_PRODUCT_REVIEWS].[review_positive_flag].[All]" allUniqueName="[FACT_PRODUCT_REVIEWS].[review_positive_flag].[All]" dimensionUniqueName="[FACT_PRODUCT_REVIEWS]" displayFolder="" count="0" memberValueDatatype="20" unbalanced="0"/>
    <cacheHierarchy uniqueName="[FACT_PRODUCT_REVIEWS].[DW Product]" caption="DW Product" attribute="1" defaultMemberUniqueName="[FACT_PRODUCT_REVIEWS].[DW Product].[All]" allUniqueName="[FACT_PRODUCT_REVIEWS].[DW Product].[All]" dimensionUniqueName="[FACT_PRODUCT_REVIEWS]" displayFolder="" count="0" memberValueDatatype="20" unbalanced="0"/>
    <cacheHierarchy uniqueName="[FACT_PRODUCT_REVIEWS].[REVIEW_DETAIL_LEVEL]" caption="REVIEW_DETAIL_LEVEL" attribute="1" defaultMemberUniqueName="[FACT_PRODUCT_REVIEWS].[REVIEW_DETAIL_LEVEL].[All]" allUniqueName="[FACT_PRODUCT_REVIEWS].[REVIEW_DETAIL_LEVEL].[All]" dimensionUniqueName="[FACT_PRODUCT_REVIEWS]" displayFolder="" count="0" memberValueDatatype="130" unbalanced="0"/>
    <cacheHierarchy uniqueName="[Measures].[CSAT]" caption="CSAT" measure="1" displayFolder="" measureGroup="FACT_PRODUCT_REVIEWS" count="0"/>
    <cacheHierarchy uniqueName="[Measures].[OTD]" caption="OTD" measure="1" displayFolder="" measureGroup="FACT_INCLUDES" count="0"/>
    <cacheHierarchy uniqueName="[Measures].[RPR]" caption="RPR" measure="1" displayFolder="" measureGroup="FACT_INCLUDES" count="0" oneField="1">
      <fieldsUsage count="1">
        <fieldUsage x="1"/>
      </fieldsUsage>
    </cacheHierarchy>
    <cacheHierarchy uniqueName="[Measures].[__XL_Count DIM_PRODUCTS]" caption="__XL_Count DIM_PRODUCTS" measure="1" displayFolder="" measureGroup="DIM_PRODUCTS" count="0" hidden="1"/>
    <cacheHierarchy uniqueName="[Measures].[__XL_Count DIM_SELLERS]" caption="__XL_Count DIM_SELLERS" measure="1" displayFolder="" measureGroup="DIM_SELLERS" count="0" hidden="1"/>
    <cacheHierarchy uniqueName="[Measures].[__XL_Count DIM_CUSTOMERS]" caption="__XL_Count DIM_CUSTOMERS" measure="1" displayFolder="" measureGroup="DIM_CUSTOMERS" count="0" hidden="1"/>
    <cacheHierarchy uniqueName="[Measures].[__XL_Count FACT_INCLUDES]" caption="__XL_Count FACT_INCLUDES" measure="1" displayFolder="" measureGroup="FACT_INCLUDES" count="0" hidden="1"/>
    <cacheHierarchy uniqueName="[Measures].[__XL_Count FACT_PRODUCT_REVIEWS]" caption="__XL_Count FACT_PRODUCT_REVIEWS" measure="1" displayFolder="" measureGroup="FACT_PRODUCT_REVIEWS" count="0" hidden="1"/>
    <cacheHierarchy uniqueName="[Measures].[__XL_Count לוח שנה2]" caption="__XL_Count לוח שנה2" measure="1" displayFolder="" measureGroup="DIM_REVIEWS_DATES" count="0" hidden="1"/>
    <cacheHierarchy uniqueName="[Measures].[__XL_Count לוח שנה3]" caption="__XL_Count לוח שנה3" measure="1" displayFolder="" measureGroup="DIM_REVIEWS_ANSWER_DATES" count="0" hidden="1"/>
    <cacheHierarchy uniqueName="[Measures].[__XL_Count לוח שנה4]" caption="__XL_Count לוח שנה4" measure="1" displayFolder="" measureGroup="DIM_ORDER_DATES" count="0" hidden="1"/>
    <cacheHierarchy uniqueName="[Measures].[__לא הוגדרו מדידים]" caption="__לא הוגדרו מדידים" measure="1" displayFolder="" count="0" hidden="1"/>
    <cacheHierarchy uniqueName="[Measures].[_CSAT Goal]" caption="_CSAT Goal" measure="1" displayFolder="" measureGroup="FACT_PRODUCT_REVIEWS" count="0" hidden="1"/>
    <cacheHierarchy uniqueName="[Measures].[_CSAT Status]" caption="_CSAT Status" measure="1" iconSet="11" displayFolder="" measureGroup="FACT_PRODUCT_REVIEWS" count="0" hidden="1"/>
    <cacheHierarchy uniqueName="[Measures].[_OTD Goal]" caption="_OTD Goal" measure="1" displayFolder="" measureGroup="FACT_INCLUDES" count="0" hidden="1"/>
    <cacheHierarchy uniqueName="[Measures].[_OTD Status]" caption="_OTD Status" measure="1" iconSet="11" displayFolder="" measureGroup="FACT_INCLUDES" count="0" hidden="1"/>
    <cacheHierarchy uniqueName="[Measures].[_RPR Goal]" caption="_RPR Goal" measure="1" displayFolder="" measureGroup="FACT_INCLUDES" count="0" hidden="1"/>
    <cacheHierarchy uniqueName="[Measures].[_RPR Status]" caption="_RPR Status" measure="1" iconSet="11" displayFolder="" measureGroup="FACT_INCLUDES" count="0" oneField="1" hidden="1">
      <fieldsUsage count="1">
        <fieldUsage x="2"/>
      </fieldsUsage>
    </cacheHierarchy>
  </cacheHierarchies>
  <kpis count="3">
    <kpi uniqueName="CSAT" caption="CSAT" displayFolder="" measureGroup="FACT_PRODUCT_REVIEWS" parent="" value="[Measures].[CSAT]" goal="[Measures].[_CSAT Goal]" status="[Measures].[_CSAT Status]" trend="" weight=""/>
    <kpi uniqueName="OTD" caption="OTD" displayFolder="" measureGroup="FACT_INCLUDES" parent="" value="[Measures].[OTD]" goal="[Measures].[_OTD Goal]" status="[Measures].[_OTD Status]" trend="" weight=""/>
    <kpi uniqueName="RPR" caption="RPR" displayFolder="" measureGroup="FACT_INCLUDES" parent="" value="[Measures].[RPR]" goal="[Measures].[_RPR Goal]" status="[Measures].[_RPR Status]" trend="" weight=""/>
  </kpis>
  <dimensions count="9">
    <dimension name="DIM_CUSTOMERS" uniqueName="[DIM_CUSTOMERS]" caption="DIM_CUSTOMERS"/>
    <dimension name="DIM_ORDER_DATES" uniqueName="[DIM_ORDER_DATES]" caption="DIM_ORDER_DATES"/>
    <dimension name="DIM_PRODUCTS" uniqueName="[DIM_PRODUCTS]" caption="DIM_PRODUCTS"/>
    <dimension name="DIM_REVIEWS_ANSWER_DATES" uniqueName="[DIM_REVIEWS_ANSWER_DATES]" caption="DIM_REVIEWS_ANSWER_DATES"/>
    <dimension name="DIM_REVIEWS_DATES" uniqueName="[DIM_REVIEWS_DATES]" caption="DIM_REVIEWS_DATES"/>
    <dimension name="DIM_SELLERS" uniqueName="[DIM_SELLERS]" caption="DIM_SELLERS"/>
    <dimension name="FACT_INCLUDES" uniqueName="[FACT_INCLUDES]" caption="FACT_INCLUDES"/>
    <dimension name="FACT_PRODUCT_REVIEWS" uniqueName="[FACT_PRODUCT_REVIEWS]" caption="FACT_PRODUCT_REVIEWS"/>
    <dimension measure="1" name="Measures" uniqueName="[Measures]" caption="Measures"/>
  </dimensions>
  <measureGroups count="8">
    <measureGroup name="DIM_CUSTOMERS" caption="DIM_CUSTOMERS"/>
    <measureGroup name="DIM_ORDER_DATES" caption="DIM_ORDER_DATES"/>
    <measureGroup name="DIM_PRODUCTS" caption="DIM_PRODUCTS"/>
    <measureGroup name="DIM_REVIEWS_ANSWER_DATES" caption="DIM_REVIEWS_ANSWER_DATES"/>
    <measureGroup name="DIM_REVIEWS_DATES" caption="DIM_REVIEWS_DATES"/>
    <measureGroup name="DIM_SELLERS" caption="DIM_SELLERS"/>
    <measureGroup name="FACT_INCLUDES" caption="FACT_INCLUDES"/>
    <measureGroup name="FACT_PRODUCT_REVIEWS" caption="FACT_PRODUCT_REVIEWS"/>
  </measureGroups>
  <maps count="15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0"/>
    <map measureGroup="6" dimension="1"/>
    <map measureGroup="6" dimension="2"/>
    <map measureGroup="6" dimension="5"/>
    <map measureGroup="6" dimension="6"/>
    <map measureGroup="7" dimension="2"/>
    <map measureGroup="7" dimension="3"/>
    <map measureGroup="7" dimension="4"/>
    <map measureGroup="7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נועה גליק" refreshedDate="45820.563285995369" backgroundQuery="1" createdVersion="8" refreshedVersion="7" minRefreshableVersion="3" recordCount="0" supportSubquery="1" supportAdvancedDrill="1" xr:uid="{22F666CD-FE39-4C20-BFFB-BF6F5D5FE7F4}">
  <cacheSource type="external" connectionId="1"/>
  <cacheFields count="4">
    <cacheField name="[FACT_INCLUDES].[seller_state].[seller_state]" caption="seller_state" numFmtId="0" hierarchy="64" level="1">
      <sharedItems count="16">
        <s v="AC"/>
        <s v="BA"/>
        <s v="CE"/>
        <s v="DF"/>
        <s v="ES"/>
        <s v="GO"/>
        <s v="MG"/>
        <s v="MT"/>
        <s v="PB"/>
        <s v="PE"/>
        <s v="PR"/>
        <s v="RJ"/>
        <s v="RN"/>
        <s v="RS"/>
        <s v="SC"/>
        <s v="SP"/>
      </sharedItems>
    </cacheField>
    <cacheField name="[FACT_INCLUDES].[product_type].[product_type]" caption="product_type" numFmtId="0" hierarchy="63" level="1">
      <sharedItems count="18">
        <s v="Accessories"/>
        <s v="Appliances"/>
        <s v="Art"/>
        <s v="Bathroom"/>
        <s v="Books"/>
        <s v="Clothing"/>
        <s v="Decor"/>
        <s v="Furniture"/>
        <s v="Gadgets"/>
        <s v="Home Design"/>
        <s v="Jewelry"/>
        <s v="Kitchen Products"/>
        <s v="Makeup"/>
        <s v="Musical Instruments"/>
        <s v="Pets"/>
        <s v="Shoes"/>
        <s v="Sports"/>
        <s v="Toys"/>
      </sharedItems>
    </cacheField>
    <cacheField name="[Measures].[OTD]" caption="OTD" numFmtId="0" hierarchy="80" level="32767"/>
    <cacheField name="[Measures].[_OTD Status]" caption="_OTD Status" numFmtId="0" hierarchy="94" level="32767"/>
  </cacheFields>
  <cacheHierarchies count="97">
    <cacheHierarchy uniqueName="[DIM_CUSTOMERS].[DW Customer]" caption="DW Customer" attribute="1" defaultMemberUniqueName="[DIM_CUSTOMERS].[DW Customer].[All]" allUniqueName="[DIM_CUSTOMERS].[DW Customer].[All]" dimensionUniqueName="[DIM_CUSTOMERS]" displayFolder="" count="0" memberValueDatatype="20" unbalanced="0"/>
    <cacheHierarchy uniqueName="[DIM_CUSTOMERS].[customer_id]" caption="customer_id" attribute="1" defaultMemberUniqueName="[DIM_CUSTOMERS].[customer_id].[All]" allUniqueName="[DIM_CUSTOMERS].[customer_id].[All]" dimensionUniqueName="[DIM_CUSTOMERS]" displayFolder="" count="0" memberValueDatatype="130" unbalanced="0"/>
    <cacheHierarchy uniqueName="[DIM_CUSTOMERS].[customer_unique_id]" caption="customer_unique_id" attribute="1" defaultMemberUniqueName="[DIM_CUSTOMERS].[customer_unique_id].[All]" allUniqueName="[DIM_CUSTOMERS].[customer_unique_id].[All]" dimensionUniqueName="[DIM_CUSTOMERS]" displayFolder="" count="0" memberValueDatatype="130" unbalanced="0"/>
    <cacheHierarchy uniqueName="[DIM_CUSTOMERS].[customer_city]" caption="customer_city" attribute="1" defaultMemberUniqueName="[DIM_CUSTOMERS].[customer_city].[All]" allUniqueName="[DIM_CUSTOMERS].[customer_city].[All]" dimensionUniqueName="[DIM_CUSTOMERS]" displayFolder="" count="0" memberValueDatatype="130" unbalanced="0"/>
    <cacheHierarchy uniqueName="[DIM_CUSTOMERS].[customer_state]" caption="customer_state" attribute="1" defaultMemberUniqueName="[DIM_CUSTOMERS].[customer_state].[All]" allUniqueName="[DIM_CUSTOMERS].[customer_state].[All]" dimensionUniqueName="[DIM_CUSTOMERS]" displayFolder="" count="0" memberValueDatatype="130" unbalanced="0"/>
    <cacheHierarchy uniqueName="[DIM_CUSTOMERS].[Customer_Gender]" caption="Customer_Gender" attribute="1" defaultMemberUniqueName="[DIM_CUSTOMERS].[Customer_Gender].[All]" allUniqueName="[DIM_CUSTOMERS].[Customer_Gender].[All]" dimensionUniqueName="[DIM_CUSTOMERS]" displayFolder="" count="0" memberValueDatatype="130" unbalanced="0"/>
    <cacheHierarchy uniqueName="[DIM_CUSTOMERS].[Customer_Birthdate]" caption="Customer_Birthdate" attribute="1" time="1" defaultMemberUniqueName="[DIM_CUSTOMERS].[Customer_Birthdate].[All]" allUniqueName="[DIM_CUSTOMERS].[Customer_Birthdate].[All]" dimensionUniqueName="[DIM_CUSTOMERS]" displayFolder="" count="0" memberValueDatatype="7" unbalanced="0"/>
    <cacheHierarchy uniqueName="[DIM_CUSTOMERS].[Age]" caption="Age" attribute="1" defaultMemberUniqueName="[DIM_CUSTOMERS].[Age].[All]" allUniqueName="[DIM_CUSTOMERS].[Age].[All]" dimensionUniqueName="[DIM_CUSTOMERS]" displayFolder="" count="0" memberValueDatatype="20" unbalanced="0"/>
    <cacheHierarchy uniqueName="[DIM_CUSTOMERS].[Age-Group]" caption="Age-Group" attribute="1" defaultMemberUniqueName="[DIM_CUSTOMERS].[Age-Group].[All]" allUniqueName="[DIM_CUSTOMERS].[Age-Group].[All]" dimensionUniqueName="[DIM_CUSTOMERS]" displayFolder="" count="0" memberValueDatatype="130" unbalanced="0"/>
    <cacheHierarchy uniqueName="[DIM_ORDER_DATES].[Date]" caption="Date" attribute="1" time="1" keyAttribute="1" defaultMemberUniqueName="[DIM_ORDER_DATES].[Date].[All]" allUniqueName="[DIM_ORDER_DATES].[Date].[All]" dimensionUniqueName="[DIM_ORDER_DATES]" displayFolder="" count="0" memberValueDatatype="7" unbalanced="0"/>
    <cacheHierarchy uniqueName="[DIM_ORDER_DATES].[Date Hierarchy]" caption="Date Hierarchy" time="1" defaultMemberUniqueName="[DIM_ORDER_DATES].[Date Hierarchy].[All]" allUniqueName="[DIM_ORDER_DATES].[Date Hierarchy].[All]" dimensionUniqueName="[DIM_ORDER_DATES]" displayFolder="" count="0" unbalanced="0"/>
    <cacheHierarchy uniqueName="[DIM_ORDER_DATES].[Year]" caption="Year" attribute="1" time="1" defaultMemberUniqueName="[DIM_ORDER_DATES].[Year].[All]" allUniqueName="[DIM_ORDER_DATES].[Year].[All]" dimensionUniqueName="[DIM_ORDER_DATES]" displayFolder="" count="0" memberValueDatatype="20" unbalanced="0"/>
    <cacheHierarchy uniqueName="[DIM_ORDER_DATES].[Month Number]" caption="Month Number" attribute="1" time="1" defaultMemberUniqueName="[DIM_ORDER_DATES].[Month Number].[All]" allUniqueName="[DIM_ORDER_DATES].[Month Number].[All]" dimensionUniqueName="[DIM_ORDER_DATES]" displayFolder="" count="0" memberValueDatatype="20" unbalanced="0"/>
    <cacheHierarchy uniqueName="[DIM_ORDER_DATES].[MMM-YYYY]" caption="MMM-YYYY" attribute="1" time="1" defaultMemberUniqueName="[DIM_ORDER_DATES].[MMM-YYYY].[All]" allUniqueName="[DIM_ORDER_DATES].[MMM-YYYY].[All]" dimensionUniqueName="[DIM_ORDER_DATES]" displayFolder="" count="0" memberValueDatatype="130" unbalanced="0"/>
    <cacheHierarchy uniqueName="[DIM_ORDER_DATES].[Day Of Week Number]" caption="Day Of Week Number" attribute="1" time="1" defaultMemberUniqueName="[DIM_ORDER_DATES].[Day Of Week Number].[All]" allUniqueName="[DIM_ORDER_DATES].[Day Of Week Number].[All]" dimensionUniqueName="[DIM_ORDER_DATES]" displayFolder="" count="0" memberValueDatatype="20" unbalanced="0"/>
    <cacheHierarchy uniqueName="[DIM_PRODUCTS].[DW Product]" caption="DW Product" attribute="1" defaultMemberUniqueName="[DIM_PRODUCTS].[DW Product].[All]" allUniqueName="[DIM_PRODUCTS].[DW Product].[All]" dimensionUniqueName="[DIM_PRODUCTS]" displayFolder="" count="0" memberValueDatatype="20" unbalanced="0"/>
    <cacheHierarchy uniqueName="[DIM_PRODUCTS].[product_id]" caption="product_id" attribute="1" defaultMemberUniqueName="[DIM_PRODUCTS].[product_id].[All]" allUniqueName="[DIM_PRODUCTS].[product_id].[All]" dimensionUniqueName="[DIM_PRODUCTS]" displayFolder="" count="0" memberValueDatatype="130" unbalanced="0"/>
    <cacheHierarchy uniqueName="[DIM_PRODUCTS].[product_category_name]" caption="product_category_name" attribute="1" defaultMemberUniqueName="[DIM_PRODUCTS].[product_category_name].[All]" allUniqueName="[DIM_PRODUCTS].[product_category_name].[All]" dimensionUniqueName="[DIM_PRODUCTS]" displayFolder="" count="0" memberValueDatatype="130" unbalanced="0"/>
    <cacheHierarchy uniqueName="[DIM_PRODUCTS].[product_weight_g]" caption="product_weight_g" attribute="1" defaultMemberUniqueName="[DIM_PRODUCTS].[product_weight_g].[All]" allUniqueName="[DIM_PRODUCTS].[product_weight_g].[All]" dimensionUniqueName="[DIM_PRODUCTS]" displayFolder="" count="0" memberValueDatatype="20" unbalanced="0"/>
    <cacheHierarchy uniqueName="[DIM_PRODUCTS].[Product_status_to_Delete]" caption="Product_status_to_Delete" attribute="1" defaultMemberUniqueName="[DIM_PRODUCTS].[Product_status_to_Delete].[All]" allUniqueName="[DIM_PRODUCTS].[Product_status_to_Delete].[All]" dimensionUniqueName="[DIM_PRODUCTS]" displayFolder="" count="0" memberValueDatatype="130" unbalanced="0"/>
    <cacheHierarchy uniqueName="[DIM_PRODUCTS].[Weight_Category]" caption="Weight_Category" attribute="1" defaultMemberUniqueName="[DIM_PRODUCTS].[Weight_Category].[All]" allUniqueName="[DIM_PRODUCTS].[Weight_Category].[All]" dimensionUniqueName="[DIM_PRODUCTS]" displayFolder="" count="0" memberValueDatatype="130" unbalanced="0"/>
    <cacheHierarchy uniqueName="[DIM_REVIEWS_ANSWER_DATES].[Date]" caption="Date" attribute="1" time="1" keyAttribute="1" defaultMemberUniqueName="[DIM_REVIEWS_ANSWER_DATES].[Date].[All]" allUniqueName="[DIM_REVIEWS_ANSWER_DATES].[Date].[All]" dimensionUniqueName="[DIM_REVIEWS_ANSWER_DATES]" displayFolder="" count="0" memberValueDatatype="7" unbalanced="0"/>
    <cacheHierarchy uniqueName="[DIM_REVIEWS_ANSWER_DATES].[Date Hierarchy]" caption="Date Hierarchy" time="1" defaultMemberUniqueName="[DIM_REVIEWS_ANSWER_DATES].[Date Hierarchy].[All]" allUniqueName="[DIM_REVIEWS_ANSWER_DATES].[Date Hierarchy].[All]" dimensionUniqueName="[DIM_REVIEWS_ANSWER_DATES]" displayFolder="" count="0" unbalanced="0"/>
    <cacheHierarchy uniqueName="[DIM_REVIEWS_ANSWER_DATES].[Year]" caption="Year" attribute="1" time="1" defaultMemberUniqueName="[DIM_REVIEWS_ANSWER_DATES].[Year].[All]" allUniqueName="[DIM_REVIEWS_ANSWER_DATES].[Year].[All]" dimensionUniqueName="[DIM_REVIEWS_ANSWER_DATES]" displayFolder="" count="0" memberValueDatatype="20" unbalanced="0"/>
    <cacheHierarchy uniqueName="[DIM_REVIEWS_ANSWER_DATES].[Month Number]" caption="Month Number" attribute="1" time="1" defaultMemberUniqueName="[DIM_REVIEWS_ANSWER_DATES].[Month Number].[All]" allUniqueName="[DIM_REVIEWS_ANSWER_DATES].[Month Number].[All]" dimensionUniqueName="[DIM_REVIEWS_ANSWER_DATES]" displayFolder="" count="0" memberValueDatatype="20" unbalanced="0"/>
    <cacheHierarchy uniqueName="[DIM_REVIEWS_ANSWER_DATES].[MMM-YYYY]" caption="MMM-YYYY" attribute="1" time="1" defaultMemberUniqueName="[DIM_REVIEWS_ANSWER_DATES].[MMM-YYYY].[All]" allUniqueName="[DIM_REVIEWS_ANSWER_DATES].[MMM-YYYY].[All]" dimensionUniqueName="[DIM_REVIEWS_ANSWER_DATES]" displayFolder="" count="0" memberValueDatatype="130" unbalanced="0"/>
    <cacheHierarchy uniqueName="[DIM_REVIEWS_ANSWER_DATES].[Day Of Week Number]" caption="Day Of Week Number" attribute="1" time="1" defaultMemberUniqueName="[DIM_REVIEWS_ANSWER_DATES].[Day Of Week Number].[All]" allUniqueName="[DIM_REVIEWS_ANSWER_DATES].[Day Of Week Number].[All]" dimensionUniqueName="[DIM_REVIEWS_ANSWER_DATES]" displayFolder="" count="0" memberValueDatatype="20" unbalanced="0"/>
    <cacheHierarchy uniqueName="[DIM_REVIEWS_DATES].[Date]" caption="Date" attribute="1" time="1" keyAttribute="1" defaultMemberUniqueName="[DIM_REVIEWS_DATES].[Date].[All]" allUniqueName="[DIM_REVIEWS_DATES].[Date].[All]" dimensionUniqueName="[DIM_REVIEWS_DATES]" displayFolder="" count="0" memberValueDatatype="7" unbalanced="0"/>
    <cacheHierarchy uniqueName="[DIM_REVIEWS_DATES].[Date Hierarchy]" caption="Date Hierarchy" time="1" defaultMemberUniqueName="[DIM_REVIEWS_DATES].[Date Hierarchy].[All]" allUniqueName="[DIM_REVIEWS_DATES].[Date Hierarchy].[All]" dimensionUniqueName="[DIM_REVIEWS_DATES]" displayFolder="" count="0" unbalanced="0"/>
    <cacheHierarchy uniqueName="[DIM_REVIEWS_DATES].[Year]" caption="Year" attribute="1" time="1" defaultMemberUniqueName="[DIM_REVIEWS_DATES].[Year].[All]" allUniqueName="[DIM_REVIEWS_DATES].[Year].[All]" dimensionUniqueName="[DIM_REVIEWS_DATES]" displayFolder="" count="0" memberValueDatatype="20" unbalanced="0"/>
    <cacheHierarchy uniqueName="[DIM_REVIEWS_DATES].[Month Number]" caption="Month Number" attribute="1" time="1" defaultMemberUniqueName="[DIM_REVIEWS_DATES].[Month Number].[All]" allUniqueName="[DIM_REVIEWS_DATES].[Month Number].[All]" dimensionUniqueName="[DIM_REVIEWS_DATES]" displayFolder="" count="0" memberValueDatatype="20" unbalanced="0"/>
    <cacheHierarchy uniqueName="[DIM_REVIEWS_DATES].[MMM-YYYY]" caption="MMM-YYYY" attribute="1" time="1" defaultMemberUniqueName="[DIM_REVIEWS_DATES].[MMM-YYYY].[All]" allUniqueName="[DIM_REVIEWS_DATES].[MMM-YYYY].[All]" dimensionUniqueName="[DIM_REVIEWS_DATES]" displayFolder="" count="0" memberValueDatatype="130" unbalanced="0"/>
    <cacheHierarchy uniqueName="[DIM_REVIEWS_DATES].[Day Of Week Number]" caption="Day Of Week Number" attribute="1" time="1" defaultMemberUniqueName="[DIM_REVIEWS_DATES].[Day Of Week Number].[All]" allUniqueName="[DIM_REVIEWS_DATES].[Day Of Week Number].[All]" dimensionUniqueName="[DIM_REVIEWS_DATES]" displayFolder="" count="0" memberValueDatatype="20" unbalanced="0"/>
    <cacheHierarchy uniqueName="[DIM_SELLERS].[DW Seller]" caption="DW Seller" attribute="1" defaultMemberUniqueName="[DIM_SELLERS].[DW Seller].[All]" allUniqueName="[DIM_SELLERS].[DW Seller].[All]" dimensionUniqueName="[DIM_SELLERS]" displayFolder="" count="0" memberValueDatatype="20" unbalanced="0"/>
    <cacheHierarchy uniqueName="[DIM_SELLERS].[seller_id]" caption="seller_id" attribute="1" defaultMemberUniqueName="[DIM_SELLERS].[seller_id].[All]" allUniqueName="[DIM_SELLERS].[seller_id].[All]" dimensionUniqueName="[DIM_SELLERS]" displayFolder="" count="0" memberValueDatatype="130" unbalanced="0"/>
    <cacheHierarchy uniqueName="[DIM_SELLERS].[seller_city]" caption="seller_city" attribute="1" defaultMemberUniqueName="[DIM_SELLERS].[seller_city].[All]" allUniqueName="[DIM_SELLERS].[seller_city].[All]" dimensionUniqueName="[DIM_SELLERS]" displayFolder="" count="0" memberValueDatatype="130" unbalanced="0"/>
    <cacheHierarchy uniqueName="[DIM_SELLERS].[seller_state]" caption="seller_state" attribute="1" defaultMemberUniqueName="[DIM_SELLERS].[seller_state].[All]" allUniqueName="[DIM_SELLERS].[seller_state].[All]" dimensionUniqueName="[DIM_SELLERS]" displayFolder="" count="0" memberValueDatatype="130" unbalanced="0"/>
    <cacheHierarchy uniqueName="[DIM_SELLERS].[Seller_Gender]" caption="Seller_Gender" attribute="1" defaultMemberUniqueName="[DIM_SELLERS].[Seller_Gender].[All]" allUniqueName="[DIM_SELLERS].[Seller_Gender].[All]" dimensionUniqueName="[DIM_SELLERS]" displayFolder="" count="0" memberValueDatatype="130" unbalanced="0"/>
    <cacheHierarchy uniqueName="[DIM_SELLERS].[Seller_Birthdate]" caption="Seller_Birthdate" attribute="1" time="1" defaultMemberUniqueName="[DIM_SELLERS].[Seller_Birthdate].[All]" allUniqueName="[DIM_SELLERS].[Seller_Birthdate].[All]" dimensionUniqueName="[DIM_SELLERS]" displayFolder="" count="0" memberValueDatatype="7" unbalanced="0"/>
    <cacheHierarchy uniqueName="[DIM_SELLERS].[seller_size_category]" caption="seller_size_category" attribute="1" defaultMemberUniqueName="[DIM_SELLERS].[seller_size_category].[All]" allUniqueName="[DIM_SELLERS].[seller_size_category].[All]" dimensionUniqueName="[DIM_SELLERS]" displayFolder="" count="0" memberValueDatatype="130" unbalanced="0"/>
    <cacheHierarchy uniqueName="[DIM_SELLERS].[Age]" caption="Age" attribute="1" defaultMemberUniqueName="[DIM_SELLERS].[Age].[All]" allUniqueName="[DIM_SELLERS].[Age].[All]" dimensionUniqueName="[DIM_SELLERS]" displayFolder="" count="0" memberValueDatatype="20" unbalanced="0"/>
    <cacheHierarchy uniqueName="[DIM_SELLERS].[Age-Group]" caption="Age-Group" attribute="1" defaultMemberUniqueName="[DIM_SELLERS].[Age-Group].[All]" allUniqueName="[DIM_SELLERS].[Age-Group].[All]" dimensionUniqueName="[DIM_SELLERS]" displayFolder="" count="0" memberValueDatatype="130" unbalanced="0"/>
    <cacheHierarchy uniqueName="[FACT_INCLUDES].[DW Includes]" caption="DW Includes" attribute="1" defaultMemberUniqueName="[FACT_INCLUDES].[DW Includes].[All]" allUniqueName="[FACT_INCLUDES].[DW Includes].[All]" dimensionUniqueName="[FACT_INCLUDES]" displayFolder="" count="0" memberValueDatatype="20" unbalanced="0"/>
    <cacheHierarchy uniqueName="[FACT_INCLUDES].[order_id]" caption="order_id" attribute="1" defaultMemberUniqueName="[FACT_INCLUDES].[order_id].[All]" allUniqueName="[FACT_INCLUDES].[order_id].[All]" dimensionUniqueName="[FACT_INCLUDES]" displayFolder="" count="0" memberValueDatatype="130" unbalanced="0"/>
    <cacheHierarchy uniqueName="[FACT_INCLUDES].[order_item_id]" caption="order_item_id" attribute="1" defaultMemberUniqueName="[FACT_INCLUDES].[order_item_id].[All]" allUniqueName="[FACT_INCLUDES].[order_item_id].[All]" dimensionUniqueName="[FACT_INCLUDES]" displayFolder="" count="0" memberValueDatatype="20" unbalanced="0"/>
    <cacheHierarchy uniqueName="[FACT_INCLUDES].[product_id]" caption="product_id" attribute="1" defaultMemberUniqueName="[FACT_INCLUDES].[product_id].[All]" allUniqueName="[FACT_INCLUDES].[product_id].[All]" dimensionUniqueName="[FACT_INCLUDES]" displayFolder="" count="0" memberValueDatatype="130" unbalanced="0"/>
    <cacheHierarchy uniqueName="[FACT_INCLUDES].[seller_id]" caption="seller_id" attribute="1" defaultMemberUniqueName="[FACT_INCLUDES].[seller_id].[All]" allUniqueName="[FACT_INCLUDES].[seller_id].[All]" dimensionUniqueName="[FACT_INCLUDES]" displayFolder="" count="0" memberValueDatatype="130" unbalanced="0"/>
    <cacheHierarchy uniqueName="[FACT_INCLUDES].[shipping_limit_date]" caption="shipping_limit_date" attribute="1" time="1" defaultMemberUniqueName="[FACT_INCLUDES].[shipping_limit_date].[All]" allUniqueName="[FACT_INCLUDES].[shipping_limit_date].[All]" dimensionUniqueName="[FACT_INCLUDES]" displayFolder="" count="0" memberValueDatatype="7" unbalanced="0"/>
    <cacheHierarchy uniqueName="[FACT_INCLUDES].[price]" caption="price" attribute="1" defaultMemberUniqueName="[FACT_INCLUDES].[price].[All]" allUniqueName="[FACT_INCLUDES].[price].[All]" dimensionUniqueName="[FACT_INCLUDES]" displayFolder="" count="0" memberValueDatatype="5" unbalanced="0"/>
    <cacheHierarchy uniqueName="[FACT_INCLUDES].[freight_value]" caption="freight_value" attribute="1" defaultMemberUniqueName="[FACT_INCLUDES].[freight_value].[All]" allUniqueName="[FACT_INCLUDES].[freight_value].[All]" dimensionUniqueName="[FACT_INCLUDES]" displayFolder="" count="0" memberValueDatatype="5" unbalanced="0"/>
    <cacheHierarchy uniqueName="[FACT_INCLUDES].[customer_id]" caption="customer_id" attribute="1" defaultMemberUniqueName="[FACT_INCLUDES].[customer_id].[All]" allUniqueName="[FACT_INCLUDES].[customer_id].[All]" dimensionUniqueName="[FACT_INCLUDES]" displayFolder="" count="0" memberValueDatatype="130" unbalanced="0"/>
    <cacheHierarchy uniqueName="[FACT_INCLUDES].[order_purchase_timestamp]" caption="order_purchase_timestamp" attribute="1" time="1" defaultMemberUniqueName="[FACT_INCLUDES].[order_purchase_timestamp].[All]" allUniqueName="[FACT_INCLUDES].[order_purchase_timestamp].[All]" dimensionUniqueName="[FACT_INCLUDES]" displayFolder="" count="0" memberValueDatatype="7" unbalanced="0"/>
    <cacheHierarchy uniqueName="[FACT_INCLUDES].[order_delivered_customer_date]" caption="order_delivered_customer_date" attribute="1" defaultMemberUniqueName="[FACT_INCLUDES].[order_delivered_customer_date].[All]" allUniqueName="[FACT_INCLUDES].[order_delivered_customer_date].[All]" dimensionUniqueName="[FACT_INCLUDES]" displayFolder="" count="0" memberValueDatatype="130" unbalanced="0"/>
    <cacheHierarchy uniqueName="[FACT_INCLUDES].[order_estimated_delivery_date]" caption="order_estimated_delivery_date" attribute="1" time="1" defaultMemberUniqueName="[FACT_INCLUDES].[order_estimated_delivery_date].[All]" allUniqueName="[FACT_INCLUDES].[order_estimated_delivery_date].[All]" dimensionUniqueName="[FACT_INCLUDES]" displayFolder="" count="0" memberValueDatatype="7" unbalanced="0"/>
    <cacheHierarchy uniqueName="[FACT_INCLUDES].[order_status]" caption="order_status" attribute="1" defaultMemberUniqueName="[FACT_INCLUDES].[order_status].[All]" allUniqueName="[FACT_INCLUDES].[order_status].[All]" dimensionUniqueName="[FACT_INCLUDES]" displayFolder="" count="0" memberValueDatatype="130" unbalanced="0"/>
    <cacheHierarchy uniqueName="[FACT_INCLUDES].[Total_Item_Amount]" caption="Total_Item_Amount" attribute="1" defaultMemberUniqueName="[FACT_INCLUDES].[Total_Item_Amount].[All]" allUniqueName="[FACT_INCLUDES].[Total_Item_Amount].[All]" dimensionUniqueName="[FACT_INCLUDES]" displayFolder="" count="0" memberValueDatatype="5" unbalanced="0"/>
    <cacheHierarchy uniqueName="[FACT_INCLUDES].[Customer_Age_At_Order]" caption="Customer_Age_At_Order" attribute="1" defaultMemberUniqueName="[FACT_INCLUDES].[Customer_Age_At_Order].[All]" allUniqueName="[FACT_INCLUDES].[Customer_Age_At_Order].[All]" dimensionUniqueName="[FACT_INCLUDES]" displayFolder="" count="0" memberValueDatatype="20" unbalanced="0"/>
    <cacheHierarchy uniqueName="[FACT_INCLUDES].[Order_Gap]" caption="Order_Gap" attribute="1" defaultMemberUniqueName="[FACT_INCLUDES].[Order_Gap].[All]" allUniqueName="[FACT_INCLUDES].[Order_Gap].[All]" dimensionUniqueName="[FACT_INCLUDES]" displayFolder="" count="0" memberValueDatatype="130" unbalanced="0"/>
    <cacheHierarchy uniqueName="[FACT_INCLUDES].[DW Review]" caption="DW Review" attribute="1" defaultMemberUniqueName="[FACT_INCLUDES].[DW Review].[All]" allUniqueName="[FACT_INCLUDES].[DW Review].[All]" dimensionUniqueName="[FACT_INCLUDES]" displayFolder="" count="0" memberValueDatatype="20" unbalanced="0"/>
    <cacheHierarchy uniqueName="[FACT_INCLUDES].[DW Customer]" caption="DW Customer" attribute="1" defaultMemberUniqueName="[FACT_INCLUDES].[DW Customer].[All]" allUniqueName="[FACT_INCLUDES].[DW Customer].[All]" dimensionUniqueName="[FACT_INCLUDES]" displayFolder="" count="0" memberValueDatatype="20" unbalanced="0"/>
    <cacheHierarchy uniqueName="[FACT_INCLUDES].[DW Product]" caption="DW Product" attribute="1" defaultMemberUniqueName="[FACT_INCLUDES].[DW Product].[All]" allUniqueName="[FACT_INCLUDES].[DW Product].[All]" dimensionUniqueName="[FACT_INCLUDES]" displayFolder="" count="0" memberValueDatatype="20" unbalanced="0"/>
    <cacheHierarchy uniqueName="[FACT_INCLUDES].[DW Seller]" caption="DW Seller" attribute="1" defaultMemberUniqueName="[FACT_INCLUDES].[DW Seller].[All]" allUniqueName="[FACT_INCLUDES].[DW Seller].[All]" dimensionUniqueName="[FACT_INCLUDES]" displayFolder="" count="0" memberValueDatatype="20" unbalanced="0"/>
    <cacheHierarchy uniqueName="[FACT_INCLUDES].[ON_TIME]" caption="ON_TIME" attribute="1" defaultMemberUniqueName="[FACT_INCLUDES].[ON_TIME].[All]" allUniqueName="[FACT_INCLUDES].[ON_TIME].[All]" dimensionUniqueName="[FACT_INCLUDES]" displayFolder="" count="0" memberValueDatatype="20" unbalanced="0"/>
    <cacheHierarchy uniqueName="[FACT_INCLUDES].[product_type]" caption="product_type" attribute="1" defaultMemberUniqueName="[FACT_INCLUDES].[product_type].[All]" allUniqueName="[FACT_INCLUDES].[product_type].[All]" dimensionUniqueName="[FACT_INCLUDES]" displayFolder="" count="2" memberValueDatatype="130" unbalanced="0">
      <fieldsUsage count="2">
        <fieldUsage x="-1"/>
        <fieldUsage x="1"/>
      </fieldsUsage>
    </cacheHierarchy>
    <cacheHierarchy uniqueName="[FACT_INCLUDES].[seller_state]" caption="seller_state" attribute="1" defaultMemberUniqueName="[FACT_INCLUDES].[seller_state].[All]" allUniqueName="[FACT_INCLUDES].[seller_state].[All]" dimensionUniqueName="[FACT_INCLUDES]" displayFolder="" count="2" memberValueDatatype="130" unbalanced="0">
      <fieldsUsage count="2">
        <fieldUsage x="-1"/>
        <fieldUsage x="0"/>
      </fieldsUsage>
    </cacheHierarchy>
    <cacheHierarchy uniqueName="[FACT_INCLUDES].[repeat_coustomer]" caption="repeat_coustomer" attribute="1" defaultMemberUniqueName="[FACT_INCLUDES].[repeat_coustomer].[All]" allUniqueName="[FACT_INCLUDES].[repeat_coustomer].[All]" dimensionUniqueName="[FACT_INCLUDES]" displayFolder="" count="0" memberValueDatatype="20" unbalanced="0"/>
    <cacheHierarchy uniqueName="[FACT_PRODUCT_REVIEWS].[DW Review]" caption="DW Review" attribute="1" defaultMemberUniqueName="[FACT_PRODUCT_REVIEWS].[DW Review].[All]" allUniqueName="[FACT_PRODUCT_REVIEWS].[DW Review].[All]" dimensionUniqueName="[FACT_PRODUCT_REVIEWS]" displayFolder="" count="0" memberValueDatatype="20" unbalanced="0"/>
    <cacheHierarchy uniqueName="[FACT_PRODUCT_REVIEWS].[product_id]" caption="product_id" attribute="1" defaultMemberUniqueName="[FACT_PRODUCT_REVIEWS].[product_id].[All]" allUniqueName="[FACT_PRODUCT_REVIEWS].[product_id].[All]" dimensionUniqueName="[FACT_PRODUCT_REVIEWS]" displayFolder="" count="0" memberValueDatatype="130" unbalanced="0"/>
    <cacheHierarchy uniqueName="[FACT_PRODUCT_REVIEWS].[review_id]" caption="review_id" attribute="1" defaultMemberUniqueName="[FACT_PRODUCT_REVIEWS].[review_id].[All]" allUniqueName="[FACT_PRODUCT_REVIEWS].[review_id].[All]" dimensionUniqueName="[FACT_PRODUCT_REVIEWS]" displayFolder="" count="0" memberValueDatatype="130" unbalanced="0"/>
    <cacheHierarchy uniqueName="[FACT_PRODUCT_REVIEWS].[review_score]" caption="review_score" attribute="1" defaultMemberUniqueName="[FACT_PRODUCT_REVIEWS].[review_score].[All]" allUniqueName="[FACT_PRODUCT_REVIEWS].[review_score].[All]" dimensionUniqueName="[FACT_PRODUCT_REVIEWS]" displayFolder="" count="0" memberValueDatatype="20" unbalanced="0"/>
    <cacheHierarchy uniqueName="[FACT_PRODUCT_REVIEWS].[review_comment_title]" caption="review_comment_title" attribute="1" defaultMemberUniqueName="[FACT_PRODUCT_REVIEWS].[review_comment_title].[All]" allUniqueName="[FACT_PRODUCT_REVIEWS].[review_comment_title].[All]" dimensionUniqueName="[FACT_PRODUCT_REVIEWS]" displayFolder="" count="0" memberValueDatatype="130" unbalanced="0"/>
    <cacheHierarchy uniqueName="[FACT_PRODUCT_REVIEWS].[review_comment_message]" caption="review_comment_message" attribute="1" defaultMemberUniqueName="[FACT_PRODUCT_REVIEWS].[review_comment_message].[All]" allUniqueName="[FACT_PRODUCT_REVIEWS].[review_comment_message].[All]" dimensionUniqueName="[FACT_PRODUCT_REVIEWS]" displayFolder="" count="0" memberValueDatatype="130" unbalanced="0"/>
    <cacheHierarchy uniqueName="[FACT_PRODUCT_REVIEWS].[review_creation_date]" caption="review_creation_date" attribute="1" time="1" defaultMemberUniqueName="[FACT_PRODUCT_REVIEWS].[review_creation_date].[All]" allUniqueName="[FACT_PRODUCT_REVIEWS].[review_creation_date].[All]" dimensionUniqueName="[FACT_PRODUCT_REVIEWS]" displayFolder="" count="0" memberValueDatatype="7" unbalanced="0"/>
    <cacheHierarchy uniqueName="[FACT_PRODUCT_REVIEWS].[review_answer_timestamp]" caption="review_answer_timestamp" attribute="1" time="1" defaultMemberUniqueName="[FACT_PRODUCT_REVIEWS].[review_answer_timestamp].[All]" allUniqueName="[FACT_PRODUCT_REVIEWS].[review_answer_timestamp].[All]" dimensionUniqueName="[FACT_PRODUCT_REVIEWS]" displayFolder="" count="0" memberValueDatatype="7" unbalanced="0"/>
    <cacheHierarchy uniqueName="[FACT_PRODUCT_REVIEWS].[review_word_count]" caption="review_word_count" attribute="1" defaultMemberUniqueName="[FACT_PRODUCT_REVIEWS].[review_word_count].[All]" allUniqueName="[FACT_PRODUCT_REVIEWS].[review_word_count].[All]" dimensionUniqueName="[FACT_PRODUCT_REVIEWS]" displayFolder="" count="0" memberValueDatatype="20" unbalanced="0"/>
    <cacheHierarchy uniqueName="[FACT_PRODUCT_REVIEWS].[review_response_days]" caption="review_response_days" attribute="1" defaultMemberUniqueName="[FACT_PRODUCT_REVIEWS].[review_response_days].[All]" allUniqueName="[FACT_PRODUCT_REVIEWS].[review_response_days].[All]" dimensionUniqueName="[FACT_PRODUCT_REVIEWS]" displayFolder="" count="0" memberValueDatatype="5" unbalanced="0"/>
    <cacheHierarchy uniqueName="[FACT_PRODUCT_REVIEWS].[review_positive_flag]" caption="review_positive_flag" attribute="1" defaultMemberUniqueName="[FACT_PRODUCT_REVIEWS].[review_positive_flag].[All]" allUniqueName="[FACT_PRODUCT_REVIEWS].[review_positive_flag].[All]" dimensionUniqueName="[FACT_PRODUCT_REVIEWS]" displayFolder="" count="0" memberValueDatatype="20" unbalanced="0"/>
    <cacheHierarchy uniqueName="[FACT_PRODUCT_REVIEWS].[DW Product]" caption="DW Product" attribute="1" defaultMemberUniqueName="[FACT_PRODUCT_REVIEWS].[DW Product].[All]" allUniqueName="[FACT_PRODUCT_REVIEWS].[DW Product].[All]" dimensionUniqueName="[FACT_PRODUCT_REVIEWS]" displayFolder="" count="0" memberValueDatatype="20" unbalanced="0"/>
    <cacheHierarchy uniqueName="[FACT_PRODUCT_REVIEWS].[REVIEW_DETAIL_LEVEL]" caption="REVIEW_DETAIL_LEVEL" attribute="1" defaultMemberUniqueName="[FACT_PRODUCT_REVIEWS].[REVIEW_DETAIL_LEVEL].[All]" allUniqueName="[FACT_PRODUCT_REVIEWS].[REVIEW_DETAIL_LEVEL].[All]" dimensionUniqueName="[FACT_PRODUCT_REVIEWS]" displayFolder="" count="0" memberValueDatatype="130" unbalanced="0"/>
    <cacheHierarchy uniqueName="[Measures].[CSAT]" caption="CSAT" measure="1" displayFolder="" measureGroup="FACT_PRODUCT_REVIEWS" count="0"/>
    <cacheHierarchy uniqueName="[Measures].[OTD]" caption="OTD" measure="1" displayFolder="" measureGroup="FACT_INCLUDES" count="0" oneField="1">
      <fieldsUsage count="1">
        <fieldUsage x="2"/>
      </fieldsUsage>
    </cacheHierarchy>
    <cacheHierarchy uniqueName="[Measures].[RPR]" caption="RPR" measure="1" displayFolder="" measureGroup="FACT_INCLUDES" count="0"/>
    <cacheHierarchy uniqueName="[Measures].[__XL_Count DIM_PRODUCTS]" caption="__XL_Count DIM_PRODUCTS" measure="1" displayFolder="" measureGroup="DIM_PRODUCTS" count="0" hidden="1"/>
    <cacheHierarchy uniqueName="[Measures].[__XL_Count DIM_SELLERS]" caption="__XL_Count DIM_SELLERS" measure="1" displayFolder="" measureGroup="DIM_SELLERS" count="0" hidden="1"/>
    <cacheHierarchy uniqueName="[Measures].[__XL_Count DIM_CUSTOMERS]" caption="__XL_Count DIM_CUSTOMERS" measure="1" displayFolder="" measureGroup="DIM_CUSTOMERS" count="0" hidden="1"/>
    <cacheHierarchy uniqueName="[Measures].[__XL_Count FACT_INCLUDES]" caption="__XL_Count FACT_INCLUDES" measure="1" displayFolder="" measureGroup="FACT_INCLUDES" count="0" hidden="1"/>
    <cacheHierarchy uniqueName="[Measures].[__XL_Count FACT_PRODUCT_REVIEWS]" caption="__XL_Count FACT_PRODUCT_REVIEWS" measure="1" displayFolder="" measureGroup="FACT_PRODUCT_REVIEWS" count="0" hidden="1"/>
    <cacheHierarchy uniqueName="[Measures].[__XL_Count לוח שנה2]" caption="__XL_Count לוח שנה2" measure="1" displayFolder="" measureGroup="DIM_REVIEWS_DATES" count="0" hidden="1"/>
    <cacheHierarchy uniqueName="[Measures].[__XL_Count לוח שנה3]" caption="__XL_Count לוח שנה3" measure="1" displayFolder="" measureGroup="DIM_REVIEWS_ANSWER_DATES" count="0" hidden="1"/>
    <cacheHierarchy uniqueName="[Measures].[__XL_Count לוח שנה4]" caption="__XL_Count לוח שנה4" measure="1" displayFolder="" measureGroup="DIM_ORDER_DATES" count="0" hidden="1"/>
    <cacheHierarchy uniqueName="[Measures].[__לא הוגדרו מדידים]" caption="__לא הוגדרו מדידים" measure="1" displayFolder="" count="0" hidden="1"/>
    <cacheHierarchy uniqueName="[Measures].[_CSAT Goal]" caption="_CSAT Goal" measure="1" displayFolder="" measureGroup="FACT_PRODUCT_REVIEWS" count="0" hidden="1"/>
    <cacheHierarchy uniqueName="[Measures].[_CSAT Status]" caption="_CSAT Status" measure="1" iconSet="11" displayFolder="" measureGroup="FACT_PRODUCT_REVIEWS" count="0" hidden="1"/>
    <cacheHierarchy uniqueName="[Measures].[_OTD Goal]" caption="_OTD Goal" measure="1" displayFolder="" measureGroup="FACT_INCLUDES" count="0" hidden="1"/>
    <cacheHierarchy uniqueName="[Measures].[_OTD Status]" caption="_OTD Status" measure="1" iconSet="11" displayFolder="" measureGroup="FACT_INCLUDES" count="0" oneField="1" hidden="1">
      <fieldsUsage count="1">
        <fieldUsage x="3"/>
      </fieldsUsage>
    </cacheHierarchy>
    <cacheHierarchy uniqueName="[Measures].[_RPR Goal]" caption="_RPR Goal" measure="1" displayFolder="" measureGroup="FACT_INCLUDES" count="0" hidden="1"/>
    <cacheHierarchy uniqueName="[Measures].[_RPR Status]" caption="_RPR Status" measure="1" iconSet="11" displayFolder="" measureGroup="FACT_INCLUDES" count="0" hidden="1"/>
  </cacheHierarchies>
  <kpis count="3">
    <kpi uniqueName="CSAT" caption="CSAT" displayFolder="" measureGroup="FACT_PRODUCT_REVIEWS" parent="" value="[Measures].[CSAT]" goal="[Measures].[_CSAT Goal]" status="[Measures].[_CSAT Status]" trend="" weight=""/>
    <kpi uniqueName="OTD" caption="OTD" displayFolder="" measureGroup="FACT_INCLUDES" parent="" value="[Measures].[OTD]" goal="[Measures].[_OTD Goal]" status="[Measures].[_OTD Status]" trend="" weight=""/>
    <kpi uniqueName="RPR" caption="RPR" displayFolder="" measureGroup="FACT_INCLUDES" parent="" value="[Measures].[RPR]" goal="[Measures].[_RPR Goal]" status="[Measures].[_RPR Status]" trend="" weight=""/>
  </kpis>
  <dimensions count="9">
    <dimension name="DIM_CUSTOMERS" uniqueName="[DIM_CUSTOMERS]" caption="DIM_CUSTOMERS"/>
    <dimension name="DIM_ORDER_DATES" uniqueName="[DIM_ORDER_DATES]" caption="DIM_ORDER_DATES"/>
    <dimension name="DIM_PRODUCTS" uniqueName="[DIM_PRODUCTS]" caption="DIM_PRODUCTS"/>
    <dimension name="DIM_REVIEWS_ANSWER_DATES" uniqueName="[DIM_REVIEWS_ANSWER_DATES]" caption="DIM_REVIEWS_ANSWER_DATES"/>
    <dimension name="DIM_REVIEWS_DATES" uniqueName="[DIM_REVIEWS_DATES]" caption="DIM_REVIEWS_DATES"/>
    <dimension name="DIM_SELLERS" uniqueName="[DIM_SELLERS]" caption="DIM_SELLERS"/>
    <dimension name="FACT_INCLUDES" uniqueName="[FACT_INCLUDES]" caption="FACT_INCLUDES"/>
    <dimension name="FACT_PRODUCT_REVIEWS" uniqueName="[FACT_PRODUCT_REVIEWS]" caption="FACT_PRODUCT_REVIEWS"/>
    <dimension measure="1" name="Measures" uniqueName="[Measures]" caption="Measures"/>
  </dimensions>
  <measureGroups count="8">
    <measureGroup name="DIM_CUSTOMERS" caption="DIM_CUSTOMERS"/>
    <measureGroup name="DIM_ORDER_DATES" caption="DIM_ORDER_DATES"/>
    <measureGroup name="DIM_PRODUCTS" caption="DIM_PRODUCTS"/>
    <measureGroup name="DIM_REVIEWS_ANSWER_DATES" caption="DIM_REVIEWS_ANSWER_DATES"/>
    <measureGroup name="DIM_REVIEWS_DATES" caption="DIM_REVIEWS_DATES"/>
    <measureGroup name="DIM_SELLERS" caption="DIM_SELLERS"/>
    <measureGroup name="FACT_INCLUDES" caption="FACT_INCLUDES"/>
    <measureGroup name="FACT_PRODUCT_REVIEWS" caption="FACT_PRODUCT_REVIEWS"/>
  </measureGroups>
  <maps count="15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0"/>
    <map measureGroup="6" dimension="1"/>
    <map measureGroup="6" dimension="2"/>
    <map measureGroup="6" dimension="5"/>
    <map measureGroup="6" dimension="6"/>
    <map measureGroup="7" dimension="2"/>
    <map measureGroup="7" dimension="3"/>
    <map measureGroup="7" dimension="4"/>
    <map measureGroup="7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B3F65-A0DD-4177-ACA9-9F45F5B77CB4}" name="PivotTable3" cacheId="70" applyNumberFormats="0" applyBorderFormats="0" applyFontFormats="0" applyPatternFormats="0" applyAlignmentFormats="0" applyWidthHeightFormats="1" dataCaption="ערכים" tag="b544de25-4131-4732-8f5d-f560bedcec43" updatedVersion="7" minRefreshableVersion="3" useAutoFormatting="1" subtotalHiddenItems="1" itemPrintTitles="1" createdVersion="8" indent="0" multipleFieldFilters="0" rowHeaderCaption="מדינת המוכר" colHeaderCaption="סוג מוצר">
  <location ref="A1:AM20" firstHeaderRow="1" firstDataRow="3" firstDataCol="1"/>
  <pivotFields count="4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allDrilled="1" showAll="0" dataSourceSort="1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1"/>
    <field x="-2"/>
  </colFields>
  <colItems count="3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 t="grand">
      <x/>
    </i>
    <i t="grand" i="1">
      <x/>
    </i>
  </colItems>
  <dataFields count="2">
    <dataField name="OTD מצב" fld="3" subtotal="count" baseField="0" baseItem="0"/>
    <dataField name="OTD" fld="2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4"/>
  </rowHierarchiesUsage>
  <colHierarchiesUsage count="2">
    <colHierarchyUsage hierarchyUsage="63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INCLUDES]"/>
        <x15:activeTabTopLevelEntity name="ORDERS" type="1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D1FC8-0055-4E37-A671-D8426F2C105E}" name="PivotTable1" cacheId="67" applyNumberFormats="0" applyBorderFormats="0" applyFontFormats="0" applyPatternFormats="0" applyAlignmentFormats="0" applyWidthHeightFormats="1" dataCaption="ערכים" tag="0cfbf876-a65a-4fef-a1dc-efa46639f9e3" updatedVersion="7" minRefreshableVersion="3" useAutoFormatting="1" itemPrintTitles="1" createdVersion="8" indent="0" multipleFieldFilters="0" rowHeaderCaption="מדינת המוכר" colHeaderCaption="גיל הלקוח">
  <location ref="A3:C20" firstHeaderRow="0" firstDataRow="1" firstDataCol="1"/>
  <pivotFields count="3">
    <pivotField axis="axisRow" allDrilled="1" showAll="0" dataSourceSort="1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RPR מצב" fld="2" subtotal="count" baseField="0" baseItem="0"/>
    <dataField name="RPR" fld="1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INCLUDES]"/>
        <x15:activeTabTopLevelEntity name="ORDERS" type="1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D6F4AD-6704-441D-8AEC-4ACA0882B083}" name="PivotTable3" cacheId="61" applyNumberFormats="0" applyBorderFormats="0" applyFontFormats="0" applyPatternFormats="0" applyAlignmentFormats="0" applyWidthHeightFormats="1" dataCaption="ערכים" tag="11eda596-9e24-41f8-9ae8-945a82fe92ed" updatedVersion="7" minRefreshableVersion="3" useAutoFormatting="1" itemPrintTitles="1" createdVersion="8" indent="0" multipleFieldFilters="0" rowHeaderCaption="רמת פירוט הביקורת">
  <location ref="H1:J5" firstHeaderRow="0" firstDataRow="1" firstDataCol="1"/>
  <pivotFields count="3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SAT" fld="1" subtotal="count" baseField="0" baseItem="0"/>
    <dataField name="CSAT מצב" fld="2" subtotal="count" baseField="0" baseItem="0"/>
  </dataField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PRODUCT_REVIEW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32432-0F93-47F0-A91A-AC0A74E241F7}" name="PivotTable4" cacheId="64" applyNumberFormats="0" applyBorderFormats="0" applyFontFormats="0" applyPatternFormats="0" applyAlignmentFormats="0" applyWidthHeightFormats="1" dataCaption="ערכים" tag="93885bc1-48cc-4c35-8f0a-74385e5146cf" updatedVersion="7" minRefreshableVersion="3" useAutoFormatting="1" itemPrintTitles="1" createdVersion="8" indent="0" multipleFieldFilters="0">
  <location ref="A1:B5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  <pivotHierarchy dragToRow="0" dragToCol="0" dragToPage="0" dragOff="0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7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PRODUCT_REVIEW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C8D28F-7DC1-094F-B5AC-5409B5A73236}" name="DIM_PRODUCTS" displayName="DIM_PRODUCTS" ref="A1:F550" totalsRowShown="0" headerRowDxfId="72" dataDxfId="71">
  <autoFilter ref="A1:F550" xr:uid="{3AC8D28F-7DC1-094F-B5AC-5409B5A73236}"/>
  <tableColumns count="6">
    <tableColumn id="1" xr3:uid="{A8EE7D51-82B5-5C44-A3DB-F541C8274045}" name="DW Product" dataDxfId="70"/>
    <tableColumn id="2" xr3:uid="{2B904D7F-F514-A148-94A9-E274F3DAF080}" name="product_id" dataDxfId="69"/>
    <tableColumn id="3" xr3:uid="{D7C398F3-F841-3E41-BB11-4241C1ECC1D3}" name="product_category_name" dataDxfId="68"/>
    <tableColumn id="4" xr3:uid="{A6739D8A-D250-CB45-9206-9E6DED2DB241}" name="product_weight_g" dataDxfId="67"/>
    <tableColumn id="5" xr3:uid="{9BD62791-DF3D-5446-A8B7-41DA15E8DC5C}" name="Product_status_to_Delete" dataDxfId="66"/>
    <tableColumn id="6" xr3:uid="{40A9C98D-1708-7145-A5F8-30CFA9C8CC08}" name="Weight_Category" dataDxfId="65">
      <calculatedColumnFormula array="1">_xlfn.IFS(DIM_PRODUCTS[[#This Row],[product_weight_g]]&gt;5000, "Heavy", DIM_PRODUCTS[[#This Row],[product_weight_g]]&gt;1000, "Medium", DIM_PRODUCTS[[#This Row],[product_weight_g]]&gt;0, "Light")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BE8F09-62B4-8843-B732-77E402E23191}" name="FACT_PRODUCT_REVIEWS" displayName="FACT_PRODUCT_REVIEWS" ref="A1:M1300" totalsRowShown="0" dataDxfId="64">
  <autoFilter ref="A1:M1300" xr:uid="{AFBE8F09-62B4-8843-B732-77E402E23191}"/>
  <tableColumns count="13">
    <tableColumn id="1" xr3:uid="{CB7332C8-9B6A-4740-80B0-B9D1B4756551}" name="DW Review" dataDxfId="63"/>
    <tableColumn id="2" xr3:uid="{DE93F2B6-FAB8-C549-A4D2-321A73A17279}" name="product_id" dataDxfId="62"/>
    <tableColumn id="3" xr3:uid="{F7DA0370-6AFB-524A-B74D-98B759D4913E}" name="review_id" dataDxfId="61"/>
    <tableColumn id="4" xr3:uid="{808F2AD9-6007-9946-A024-3DDDCC7A0378}" name="review_score" dataDxfId="60"/>
    <tableColumn id="5" xr3:uid="{303A3E83-2F7C-9A42-9E48-C4FBB42FC335}" name="review_comment_title" dataDxfId="59"/>
    <tableColumn id="6" xr3:uid="{E8A5173F-8DD4-3D4B-99DD-28121D6F464E}" name="review_comment_message" dataDxfId="58"/>
    <tableColumn id="7" xr3:uid="{920951B2-9701-854A-9F75-DD16F1B11D50}" name="review_creation_date" dataDxfId="57"/>
    <tableColumn id="8" xr3:uid="{A951CB01-44BF-3E4B-88AB-76FD5FF26DA4}" name="review_answer_timestamp" dataDxfId="56"/>
    <tableColumn id="9" xr3:uid="{24A5208E-1ACC-9C43-8538-D3E1C1D55476}" name="review_word_count" dataDxfId="55">
      <calculatedColumnFormula>IF(LEN(TRIM(FACT_PRODUCT_REVIEWS[[#This Row],[review_comment_message]]))=0, 0, LEN(TRIM(FACT_PRODUCT_REVIEWS[[#This Row],[review_comment_message]])) - LEN(SUBSTITUTE(TRIM(FACT_PRODUCT_REVIEWS[[#This Row],[review_comment_message]]), " ", "")) + 1)</calculatedColumnFormula>
    </tableColumn>
    <tableColumn id="10" xr3:uid="{FD84A111-F0C3-AA49-B2AF-86644B1BCD16}" name="review_response_days" dataDxfId="54">
      <calculatedColumnFormula>FACT_PRODUCT_REVIEWS!$H2-FACT_PRODUCT_REVIEWS!$G2</calculatedColumnFormula>
    </tableColumn>
    <tableColumn id="11" xr3:uid="{249260E2-37A3-C242-AD0E-523F76E5AE1B}" name="review_positive_flag" dataDxfId="53">
      <calculatedColumnFormula>IF(FACT_PRODUCT_REVIEWS!$D2&gt;=4,1,0)</calculatedColumnFormula>
    </tableColumn>
    <tableColumn id="13" xr3:uid="{7C8C3965-FA44-7444-B4DA-83E575030908}" name="DW Product" dataDxfId="52">
      <calculatedColumnFormula>_xlfn.XLOOKUP(FACT_PRODUCT_REVIEWS[[#This Row],[product_id]],DIM_PRODUCTS!B:B,DIM_PRODUCTS!A:A,,0)</calculatedColumnFormula>
    </tableColumn>
    <tableColumn id="12" xr3:uid="{EA3FAE5D-8AE9-494C-AD23-D17B5C4F8DBC}" name="REVIEW_DETAIL_LEVEL" dataDxfId="0">
      <calculatedColumnFormula>IF(FACT_PRODUCT_REVIEWS[[#This Row],[review_word_count]]=0,"no text",IF(FACT_PRODUCT_REVIEWS[[#This Row],[review_word_count]]&lt;15,"short review", "long review"))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0075F6-63DC-774A-AC41-3A193C1080B5}" name="FACT_INCLUDES" displayName="FACT_INCLUDES" ref="A1:V1500" totalsRowShown="0">
  <autoFilter ref="A1:V1500" xr:uid="{3C0075F6-63DC-774A-AC41-3A193C1080B5}"/>
  <tableColumns count="22">
    <tableColumn id="17" xr3:uid="{C2C18DF2-A3A7-6348-A0BE-1BA4BC7AD2B6}" name="DW Includes"/>
    <tableColumn id="1" xr3:uid="{2849A92F-D5A5-EA45-B282-8D6DCF8718FD}" name="order_id" dataDxfId="51"/>
    <tableColumn id="2" xr3:uid="{DAD3B944-D4E6-4A44-A731-DCE0C9D80F1F}" name="order_item_id" dataDxfId="50"/>
    <tableColumn id="5" xr3:uid="{E94526F8-02C2-B943-ACBA-3ABFBC1E5DC8}" name="shipping_limit_date" dataDxfId="49"/>
    <tableColumn id="6" xr3:uid="{CFE3C73F-3154-B941-8375-EE124AF6EED3}" name="price" dataDxfId="48"/>
    <tableColumn id="7" xr3:uid="{6F024B03-6205-024D-B983-C317D7CD9C0F}" name="freight_value" dataDxfId="47"/>
    <tableColumn id="8" xr3:uid="{A78A5F86-560C-1745-B40D-C3DDB6133F1B}" name="customer_unique_id" dataDxfId="46">
      <calculatedColumnFormula>VLOOKUP(FACT_INCLUDES[[#This Row],[order_id]],ORDERS!A:B,2,FALSE)</calculatedColumnFormula>
    </tableColumn>
    <tableColumn id="9" xr3:uid="{61DCC413-A9A1-3D41-8184-9AF78394133F}" name="order_purchase_timestamp" dataDxfId="45">
      <calculatedColumnFormula>VLOOKUP(FACT_INCLUDES[[#This Row],[order_id]],ORDERS!A:F,4,FALSE)</calculatedColumnFormula>
    </tableColumn>
    <tableColumn id="10" xr3:uid="{0AB66389-5ACE-4141-B9E9-667B462C18AA}" name="order_delivered_customer_date" dataDxfId="4">
      <calculatedColumnFormula>VLOOKUP(FACT_INCLUDES[[#This Row],[order_id]],ORDERS!A:G,5,FALSE)</calculatedColumnFormula>
    </tableColumn>
    <tableColumn id="11" xr3:uid="{F0FBD38E-B763-414B-BE38-355745EB4B51}" name="order_estimated_delivery_date" dataDxfId="44">
      <calculatedColumnFormula>VLOOKUP(FACT_INCLUDES[[#This Row],[order_id]],ORDERS!A:G,6,FALSE)</calculatedColumnFormula>
    </tableColumn>
    <tableColumn id="12" xr3:uid="{4F6AACE3-75B5-204B-A6DF-455A9F2DF8EA}" name="order_status" dataDxfId="43">
      <calculatedColumnFormula>VLOOKUP(FACT_INCLUDES[[#This Row],[order_id]],ORDERS!A:G,3,FALSE)</calculatedColumnFormula>
    </tableColumn>
    <tableColumn id="13" xr3:uid="{7E50BBAF-282A-3446-B944-57BCAA4E854B}" name="Total_Item_Amount" dataDxfId="42">
      <calculatedColumnFormula>FACT_INCLUDES[[#This Row],[price]]+FACT_INCLUDES[[#This Row],[freight_value]]</calculatedColumnFormula>
    </tableColumn>
    <tableColumn id="14" xr3:uid="{977554AE-5B54-C44E-A330-4AB950EEF2E6}" name="Customer_Age_At_Order" dataDxfId="41">
      <calculatedColumnFormula>_xlfn.XLOOKUP(FACT_INCLUDES[[#This Row],[customer_unique_id]], DIM_CUSTOMERS[customer_unique_id], DIM_CUSTOMERS[Age],,0)</calculatedColumnFormula>
    </tableColumn>
    <tableColumn id="15" xr3:uid="{53A503AD-D65D-1444-9E52-61092A46C8C5}" name="Order_Gap" dataDxfId="40">
      <calculatedColumnFormula>IFERROR(VLOOKUP(FACT_INCLUDES[[#This Row],[order_id]], ORDERS!A:G, 7, FALSE), "")</calculatedColumnFormula>
    </tableColumn>
    <tableColumn id="16" xr3:uid="{954F9E7E-F6C0-C241-B7D5-C5684FD8B5AB}" name="DW Review" dataDxfId="39">
      <calculatedColumnFormula>_xlfn.XLOOKUP(FACT_INCLUDES[[#This Row],[DW Product]],FACT_PRODUCT_REVIEWS!L:L,FACT_PRODUCT_REVIEWS!A:A,,0)</calculatedColumnFormula>
    </tableColumn>
    <tableColumn id="18" xr3:uid="{C4AC3D04-C879-714C-BB46-A0F4CED4BEAA}" name="DW Customer" dataDxfId="38">
      <calculatedColumnFormula>_xlfn.XLOOKUP(FACT_INCLUDES[[#This Row],[customer_unique_id]],DIM_CUSTOMERS[customer_unique_id],DIM_CUSTOMERS[DW Customer],,0)</calculatedColumnFormula>
    </tableColumn>
    <tableColumn id="19" xr3:uid="{CBE5B51E-B110-3149-B376-FB3E9B0F76CE}" name="DW Product" dataDxfId="37"/>
    <tableColumn id="20" xr3:uid="{BE5CB202-197C-4047-9620-65FC5EABC95E}" name="DW Seller" dataDxfId="36"/>
    <tableColumn id="21" xr3:uid="{405A5E82-9690-4BEF-8531-C28387A4E4CD}" name="ON_TIME" dataDxfId="35">
      <calculatedColumnFormula>IF(FACT_INCLUDES[[#This Row],[order_delivered_customer_date]]&lt;=FACT_INCLUDES[[#This Row],[order_estimated_delivery_date]],1,0)</calculatedColumnFormula>
    </tableColumn>
    <tableColumn id="23" xr3:uid="{460CA1BD-E2EA-44C3-B407-73121C6D4EC0}" name="product_type" dataDxfId="34">
      <calculatedColumnFormula>VLOOKUP(FACT_INCLUDES[[#This Row],[DW Product]],DIM_PRODUCTS!A:I,3,FALSE)</calculatedColumnFormula>
    </tableColumn>
    <tableColumn id="24" xr3:uid="{7635C16E-A508-4C8A-8DD4-606883B0E109}" name="seller_state" dataDxfId="33">
      <calculatedColumnFormula>VLOOKUP(FACT_INCLUDES[[#This Row],[DW Seller]],DIM_SELLERS!A:I,4,FALSE)</calculatedColumnFormula>
    </tableColumn>
    <tableColumn id="25" xr3:uid="{EFFB5CC1-95A6-4977-9DCB-C6D1A47C2DBA}" name="repeat_customer" dataDxfId="3">
      <calculatedColumnFormula>IF(FACT_INCLUDES[[#This Row],[order_delivered_customer_date]]&lt;=FACT_INCLUDES[[#This Row],[order_estimated_delivery_date]], 1,0)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0E92A0-A991-DB4E-A9D7-05E8F0A431B6}" name="DIM_SELLERS" displayName="DIM_SELLERS" ref="A1:I460" totalsRowShown="0" headerRowDxfId="32" dataDxfId="31">
  <autoFilter ref="A1:I460" xr:uid="{3B0E92A0-A991-DB4E-A9D7-05E8F0A431B6}"/>
  <tableColumns count="9">
    <tableColumn id="9" xr3:uid="{B9EF745E-1495-BA47-96C3-6C21B2F80A2C}" name="DW Seller" dataDxfId="30"/>
    <tableColumn id="1" xr3:uid="{AF92E61F-DEFE-3F4F-99EC-E516A476222F}" name="seller_id" dataDxfId="29"/>
    <tableColumn id="2" xr3:uid="{2FCF72F0-37EA-0543-A3EC-23AA0D213C90}" name="seller_city" dataDxfId="28"/>
    <tableColumn id="3" xr3:uid="{85BD61F7-33A4-B34F-9D62-0C67109206D5}" name="seller_state" dataDxfId="27"/>
    <tableColumn id="4" xr3:uid="{5B5C08D2-A7E2-4E45-96F6-3323F02864E8}" name="Seller_Gender" dataDxfId="26"/>
    <tableColumn id="5" xr3:uid="{201D38CC-9999-594D-94B2-72A8AAD5F9E6}" name="Seller_Birthdate" dataDxfId="25"/>
    <tableColumn id="6" xr3:uid="{9CA59C30-E16F-AF49-A5F8-D4D2C6B11F19}" name="seller_size_category" dataDxfId="24"/>
    <tableColumn id="7" xr3:uid="{CA434E64-07BC-E644-B433-C385C0E0C250}" name="Age " dataDxfId="23">
      <calculatedColumnFormula>(YEAR(TODAY()))-(YEAR(DIM_SELLERS[[#This Row],[Seller_Birthdate]]))</calculatedColumnFormula>
    </tableColumn>
    <tableColumn id="8" xr3:uid="{0375E9C1-13D4-A242-B666-ADBE8989628F}" name="Age-Group" dataDxfId="1">
      <calculatedColumnFormula array="1">_xlfn.IFS(DIM_SELLERS[[#This Row],[Age ]]&gt;40, "41-60", DIM_SELLERS[[#This Row],[Age ]]&gt;30, "31-40", DIM_SELLERS[[#This Row],[Age ]]&gt;25, "25-30", DIM_SELLERS[[#This Row],[Age ]]&gt;17, "18-24")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1B08581-ADBB-7E49-B8EA-DB9A5394D721}" name="DIM_CUSTOMERS" displayName="DIM_CUSTOMERS" ref="A1:H350" totalsRowShown="0" headerRowDxfId="22" dataDxfId="21">
  <autoFilter ref="A1:H350" xr:uid="{81B08581-ADBB-7E49-B8EA-DB9A5394D721}"/>
  <tableColumns count="8">
    <tableColumn id="7" xr3:uid="{3784D180-EE03-4842-A8D1-12B1AE02FD43}" name="DW Customer" dataDxfId="20"/>
    <tableColumn id="2" xr3:uid="{35D8A011-9630-694D-B27E-ADB6E11F468B}" name="customer_unique_id" dataDxfId="19"/>
    <tableColumn id="3" xr3:uid="{2CA7F6D4-6337-6B4E-859F-E5CB71E847A2}" name="customer_city" dataDxfId="18"/>
    <tableColumn id="4" xr3:uid="{386FB939-E999-4949-B8A5-9D2B4CEEDEFB}" name="customer_state" dataDxfId="17"/>
    <tableColumn id="5" xr3:uid="{EE65A535-EA38-A14D-B303-72B2D1E9AB3C}" name="Customer_Gender" dataDxfId="16"/>
    <tableColumn id="6" xr3:uid="{AAB25439-1C0C-9B46-9BDD-83A459973FA3}" name="Customer_Birthdate" dataDxfId="15"/>
    <tableColumn id="8" xr3:uid="{2DF779AF-CF35-FC42-80DA-BDE24E1F0D0C}" name="Age" dataDxfId="14">
      <calculatedColumnFormula>(YEAR(TODAY()))-(YEAR(DIM_CUSTOMERS[[#This Row],[Customer_Birthdate]]))</calculatedColumnFormula>
    </tableColumn>
    <tableColumn id="9" xr3:uid="{108C055C-DA33-5C42-B0EB-93C6AB9DA68B}" name="Age-Group" dataDxfId="2">
      <calculatedColumnFormula array="1">_xlfn.IFS(DIM_CUSTOMERS[[#This Row],[Age]]&gt;40, "41-60", DIM_CUSTOMERS[[#This Row],[Age]]&gt;30, "31-40", DIM_CUSTOMERS[[#This Row],[Age]]&gt;25, "25-30",DIM_CUSTOMERS[[#This Row],[Age]]&gt;17, "18-24")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329615-86F9-9047-822F-F9BE6C8860BE}" name="ORDERS" displayName="ORDERS" ref="A1:G1200" totalsRowShown="0" headerRowDxfId="13" dataDxfId="12">
  <autoFilter ref="A1:G1200" xr:uid="{50329615-86F9-9047-822F-F9BE6C8860BE}"/>
  <tableColumns count="7">
    <tableColumn id="1" xr3:uid="{26F8A440-B78A-A349-BF42-8446D09BA200}" name="order_id" dataDxfId="11"/>
    <tableColumn id="6" xr3:uid="{FCBC38AA-8325-42BF-90E4-80DB0B79ECB3}" name="customer_unique_id" dataDxfId="10"/>
    <tableColumn id="3" xr3:uid="{28923C3D-9641-2944-84F2-4F8DDDF90AB4}" name="order_status" dataDxfId="9"/>
    <tableColumn id="4" xr3:uid="{AB734449-4922-5249-A2E0-9714D6612463}" name="order_purchase_timestamp" dataDxfId="8"/>
    <tableColumn id="7" xr3:uid="{3DB1D638-BDBD-8E46-96BC-6197C2958376}" name="order_delivered_customer_date" dataDxfId="7"/>
    <tableColumn id="8" xr3:uid="{151756DC-90B0-D841-B266-89248289FDAC}" name="order_estimated_delivery_date" dataDxfId="6"/>
    <tableColumn id="9" xr3:uid="{AA547D68-70BD-3142-B568-60A6098280D0}" name="Order_Gap" dataDxfId="5">
      <calculatedColumnFormula>IF(ISBLANK(ORDERS[[#This Row],[order_delivered_customer_date]]), "", (INT(ORDERS[[#This Row],[order_delivered_customer_date]])-INT(ORDERS[[#This Row],[order_purchase_timestamp]])))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1120C-6DB0-EE44-9D7E-6609E4F2133C}">
  <dimension ref="A1:F550"/>
  <sheetViews>
    <sheetView tabSelected="1" topLeftCell="A100" zoomScale="107" workbookViewId="0">
      <selection activeCell="C79" sqref="C79"/>
    </sheetView>
  </sheetViews>
  <sheetFormatPr defaultColWidth="10.77734375" defaultRowHeight="15.75" x14ac:dyDescent="0.25"/>
  <cols>
    <col min="1" max="1" width="13.44140625" style="2" customWidth="1"/>
    <col min="2" max="2" width="35.109375" style="2" bestFit="1" customWidth="1"/>
    <col min="3" max="3" width="26.5546875" style="2" customWidth="1"/>
    <col min="4" max="4" width="23.44140625" style="2" customWidth="1"/>
    <col min="5" max="5" width="28.77734375" style="2" customWidth="1"/>
    <col min="6" max="6" width="18" style="2" customWidth="1"/>
    <col min="7" max="16384" width="10.77734375" style="2"/>
  </cols>
  <sheetData>
    <row r="1" spans="1:6" x14ac:dyDescent="0.25">
      <c r="A1" s="2" t="s">
        <v>4917</v>
      </c>
      <c r="B1" s="9" t="s">
        <v>1901</v>
      </c>
      <c r="C1" s="9" t="s">
        <v>1902</v>
      </c>
      <c r="D1" s="9" t="s">
        <v>1903</v>
      </c>
      <c r="E1" s="9" t="s">
        <v>4948</v>
      </c>
      <c r="F1" s="2" t="s">
        <v>4918</v>
      </c>
    </row>
    <row r="2" spans="1:6" x14ac:dyDescent="0.25">
      <c r="A2" s="2">
        <v>1</v>
      </c>
      <c r="B2" s="10" t="s">
        <v>2204</v>
      </c>
      <c r="C2" s="10" t="s">
        <v>1912</v>
      </c>
      <c r="D2" s="10">
        <v>3900</v>
      </c>
      <c r="E2" s="10" t="s">
        <v>1905</v>
      </c>
      <c r="F2" s="2" t="str" cm="1">
        <f t="array" ref="F2">_xlfn.IFS(DIM_PRODUCTS[[#This Row],[product_weight_g]]&gt;5000, "Heavy", DIM_PRODUCTS[[#This Row],[product_weight_g]]&gt;1000, "Medium", DIM_PRODUCTS[[#This Row],[product_weight_g]]&gt;0, "Light")</f>
        <v>Medium</v>
      </c>
    </row>
    <row r="3" spans="1:6" x14ac:dyDescent="0.25">
      <c r="A3" s="2">
        <v>2</v>
      </c>
      <c r="B3" s="10" t="s">
        <v>2232</v>
      </c>
      <c r="C3" s="10" t="s">
        <v>1917</v>
      </c>
      <c r="D3" s="10">
        <v>150</v>
      </c>
      <c r="E3" s="10" t="s">
        <v>1905</v>
      </c>
      <c r="F3" s="2" t="str" cm="1">
        <f t="array" ref="F3">_xlfn.IFS(DIM_PRODUCTS[[#This Row],[product_weight_g]]&gt;5000, "Heavy", DIM_PRODUCTS[[#This Row],[product_weight_g]]&gt;1000, "Medium", DIM_PRODUCTS[[#This Row],[product_weight_g]]&gt;0, "Light")</f>
        <v>Light</v>
      </c>
    </row>
    <row r="4" spans="1:6" x14ac:dyDescent="0.25">
      <c r="A4" s="2">
        <v>3</v>
      </c>
      <c r="B4" s="10" t="s">
        <v>2375</v>
      </c>
      <c r="C4" s="10" t="s">
        <v>1918</v>
      </c>
      <c r="D4" s="10">
        <v>150</v>
      </c>
      <c r="E4" s="10" t="s">
        <v>1905</v>
      </c>
      <c r="F4" s="2" t="str" cm="1">
        <f t="array" ref="F4">_xlfn.IFS(DIM_PRODUCTS[[#This Row],[product_weight_g]]&gt;5000, "Heavy", DIM_PRODUCTS[[#This Row],[product_weight_g]]&gt;1000, "Medium", DIM_PRODUCTS[[#This Row],[product_weight_g]]&gt;0, "Light")</f>
        <v>Light</v>
      </c>
    </row>
    <row r="5" spans="1:6" x14ac:dyDescent="0.25">
      <c r="A5" s="2">
        <v>4</v>
      </c>
      <c r="B5" s="10" t="s">
        <v>2049</v>
      </c>
      <c r="C5" s="10" t="s">
        <v>1922</v>
      </c>
      <c r="D5" s="10">
        <v>58</v>
      </c>
      <c r="E5" s="10" t="s">
        <v>1905</v>
      </c>
      <c r="F5" s="2" t="str" cm="1">
        <f t="array" ref="F5">_xlfn.IFS(DIM_PRODUCTS[[#This Row],[product_weight_g]]&gt;5000, "Heavy", DIM_PRODUCTS[[#This Row],[product_weight_g]]&gt;1000, "Medium", DIM_PRODUCTS[[#This Row],[product_weight_g]]&gt;0, "Light")</f>
        <v>Light</v>
      </c>
    </row>
    <row r="6" spans="1:6" x14ac:dyDescent="0.25">
      <c r="A6" s="2">
        <v>5</v>
      </c>
      <c r="B6" s="10" t="s">
        <v>2357</v>
      </c>
      <c r="C6" s="10" t="s">
        <v>1921</v>
      </c>
      <c r="D6" s="10">
        <v>1400</v>
      </c>
      <c r="E6" s="10" t="s">
        <v>1905</v>
      </c>
      <c r="F6" s="2" t="str" cm="1">
        <f t="array" ref="F6">_xlfn.IFS(DIM_PRODUCTS[[#This Row],[product_weight_g]]&gt;5000, "Heavy", DIM_PRODUCTS[[#This Row],[product_weight_g]]&gt;1000, "Medium", DIM_PRODUCTS[[#This Row],[product_weight_g]]&gt;0, "Light")</f>
        <v>Medium</v>
      </c>
    </row>
    <row r="7" spans="1:6" x14ac:dyDescent="0.25">
      <c r="A7" s="2">
        <v>6</v>
      </c>
      <c r="B7" s="10" t="s">
        <v>2388</v>
      </c>
      <c r="C7" s="10" t="s">
        <v>1906</v>
      </c>
      <c r="D7" s="10">
        <v>450</v>
      </c>
      <c r="E7" s="10" t="s">
        <v>1905</v>
      </c>
      <c r="F7" s="2" t="str" cm="1">
        <f t="array" ref="F7">_xlfn.IFS(DIM_PRODUCTS[[#This Row],[product_weight_g]]&gt;5000, "Heavy", DIM_PRODUCTS[[#This Row],[product_weight_g]]&gt;1000, "Medium", DIM_PRODUCTS[[#This Row],[product_weight_g]]&gt;0, "Light")</f>
        <v>Light</v>
      </c>
    </row>
    <row r="8" spans="1:6" x14ac:dyDescent="0.25">
      <c r="A8" s="2">
        <v>7</v>
      </c>
      <c r="B8" s="10" t="s">
        <v>2329</v>
      </c>
      <c r="C8" s="10" t="s">
        <v>1912</v>
      </c>
      <c r="D8" s="10">
        <v>200</v>
      </c>
      <c r="E8" s="10" t="s">
        <v>1905</v>
      </c>
      <c r="F8" s="2" t="str" cm="1">
        <f t="array" ref="F8">_xlfn.IFS(DIM_PRODUCTS[[#This Row],[product_weight_g]]&gt;5000, "Heavy", DIM_PRODUCTS[[#This Row],[product_weight_g]]&gt;1000, "Medium", DIM_PRODUCTS[[#This Row],[product_weight_g]]&gt;0, "Light")</f>
        <v>Light</v>
      </c>
    </row>
    <row r="9" spans="1:6" x14ac:dyDescent="0.25">
      <c r="A9" s="2">
        <v>8</v>
      </c>
      <c r="B9" s="10" t="s">
        <v>2091</v>
      </c>
      <c r="C9" s="10" t="s">
        <v>1915</v>
      </c>
      <c r="D9" s="10">
        <v>421</v>
      </c>
      <c r="E9" s="10" t="s">
        <v>1905</v>
      </c>
      <c r="F9" s="2" t="str" cm="1">
        <f t="array" ref="F9">_xlfn.IFS(DIM_PRODUCTS[[#This Row],[product_weight_g]]&gt;5000, "Heavy", DIM_PRODUCTS[[#This Row],[product_weight_g]]&gt;1000, "Medium", DIM_PRODUCTS[[#This Row],[product_weight_g]]&gt;0, "Light")</f>
        <v>Light</v>
      </c>
    </row>
    <row r="10" spans="1:6" x14ac:dyDescent="0.25">
      <c r="A10" s="2">
        <v>9</v>
      </c>
      <c r="B10" s="10" t="s">
        <v>1927</v>
      </c>
      <c r="C10" s="10" t="s">
        <v>1918</v>
      </c>
      <c r="D10" s="10">
        <v>300</v>
      </c>
      <c r="E10" s="10" t="s">
        <v>1905</v>
      </c>
      <c r="F10" s="2" t="str" cm="1">
        <f t="array" ref="F10">_xlfn.IFS(DIM_PRODUCTS[[#This Row],[product_weight_g]]&gt;5000, "Heavy", DIM_PRODUCTS[[#This Row],[product_weight_g]]&gt;1000, "Medium", DIM_PRODUCTS[[#This Row],[product_weight_g]]&gt;0, "Light")</f>
        <v>Light</v>
      </c>
    </row>
    <row r="11" spans="1:6" x14ac:dyDescent="0.25">
      <c r="A11" s="2">
        <v>10</v>
      </c>
      <c r="B11" s="10" t="s">
        <v>2247</v>
      </c>
      <c r="C11" s="10" t="s">
        <v>1924</v>
      </c>
      <c r="D11" s="10">
        <v>450</v>
      </c>
      <c r="E11" s="10" t="s">
        <v>1905</v>
      </c>
      <c r="F11" s="2" t="str" cm="1">
        <f t="array" ref="F11">_xlfn.IFS(DIM_PRODUCTS[[#This Row],[product_weight_g]]&gt;5000, "Heavy", DIM_PRODUCTS[[#This Row],[product_weight_g]]&gt;1000, "Medium", DIM_PRODUCTS[[#This Row],[product_weight_g]]&gt;0, "Light")</f>
        <v>Light</v>
      </c>
    </row>
    <row r="12" spans="1:6" x14ac:dyDescent="0.25">
      <c r="A12" s="2">
        <v>11</v>
      </c>
      <c r="B12" s="10" t="s">
        <v>2249</v>
      </c>
      <c r="C12" s="10" t="s">
        <v>1910</v>
      </c>
      <c r="D12" s="10">
        <v>450</v>
      </c>
      <c r="E12" s="10" t="s">
        <v>1905</v>
      </c>
      <c r="F12" s="2" t="str" cm="1">
        <f t="array" ref="F12">_xlfn.IFS(DIM_PRODUCTS[[#This Row],[product_weight_g]]&gt;5000, "Heavy", DIM_PRODUCTS[[#This Row],[product_weight_g]]&gt;1000, "Medium", DIM_PRODUCTS[[#This Row],[product_weight_g]]&gt;0, "Light")</f>
        <v>Light</v>
      </c>
    </row>
    <row r="13" spans="1:6" x14ac:dyDescent="0.25">
      <c r="A13" s="2">
        <v>12</v>
      </c>
      <c r="B13" s="10" t="s">
        <v>2189</v>
      </c>
      <c r="C13" s="10" t="s">
        <v>1922</v>
      </c>
      <c r="D13" s="10">
        <v>200</v>
      </c>
      <c r="E13" s="10" t="s">
        <v>1905</v>
      </c>
      <c r="F13" s="2" t="str" cm="1">
        <f t="array" ref="F13">_xlfn.IFS(DIM_PRODUCTS[[#This Row],[product_weight_g]]&gt;5000, "Heavy", DIM_PRODUCTS[[#This Row],[product_weight_g]]&gt;1000, "Medium", DIM_PRODUCTS[[#This Row],[product_weight_g]]&gt;0, "Light")</f>
        <v>Light</v>
      </c>
    </row>
    <row r="14" spans="1:6" x14ac:dyDescent="0.25">
      <c r="A14" s="2">
        <v>13</v>
      </c>
      <c r="B14" s="10" t="s">
        <v>2354</v>
      </c>
      <c r="C14" s="10" t="s">
        <v>1922</v>
      </c>
      <c r="D14" s="10">
        <v>17000</v>
      </c>
      <c r="E14" s="10" t="s">
        <v>1905</v>
      </c>
      <c r="F14" s="2" t="str" cm="1">
        <f t="array" ref="F14">_xlfn.IFS(DIM_PRODUCTS[[#This Row],[product_weight_g]]&gt;5000, "Heavy", DIM_PRODUCTS[[#This Row],[product_weight_g]]&gt;1000, "Medium", DIM_PRODUCTS[[#This Row],[product_weight_g]]&gt;0, "Light")</f>
        <v>Heavy</v>
      </c>
    </row>
    <row r="15" spans="1:6" x14ac:dyDescent="0.25">
      <c r="A15" s="2">
        <v>14</v>
      </c>
      <c r="B15" s="10" t="s">
        <v>1953</v>
      </c>
      <c r="C15" s="10" t="s">
        <v>1912</v>
      </c>
      <c r="D15" s="10">
        <v>1350</v>
      </c>
      <c r="E15" s="10" t="s">
        <v>1905</v>
      </c>
      <c r="F15" s="2" t="str" cm="1">
        <f t="array" ref="F15">_xlfn.IFS(DIM_PRODUCTS[[#This Row],[product_weight_g]]&gt;5000, "Heavy", DIM_PRODUCTS[[#This Row],[product_weight_g]]&gt;1000, "Medium", DIM_PRODUCTS[[#This Row],[product_weight_g]]&gt;0, "Light")</f>
        <v>Medium</v>
      </c>
    </row>
    <row r="16" spans="1:6" x14ac:dyDescent="0.25">
      <c r="A16" s="2">
        <v>15</v>
      </c>
      <c r="B16" s="10" t="s">
        <v>2369</v>
      </c>
      <c r="C16" s="10" t="s">
        <v>1904</v>
      </c>
      <c r="D16" s="10">
        <v>350</v>
      </c>
      <c r="E16" s="10" t="s">
        <v>1905</v>
      </c>
      <c r="F16" s="2" t="str" cm="1">
        <f t="array" ref="F16">_xlfn.IFS(DIM_PRODUCTS[[#This Row],[product_weight_g]]&gt;5000, "Heavy", DIM_PRODUCTS[[#This Row],[product_weight_g]]&gt;1000, "Medium", DIM_PRODUCTS[[#This Row],[product_weight_g]]&gt;0, "Light")</f>
        <v>Light</v>
      </c>
    </row>
    <row r="17" spans="1:6" x14ac:dyDescent="0.25">
      <c r="A17" s="2">
        <v>16</v>
      </c>
      <c r="B17" s="10" t="s">
        <v>2431</v>
      </c>
      <c r="C17" s="10" t="s">
        <v>1904</v>
      </c>
      <c r="D17" s="10">
        <v>1525</v>
      </c>
      <c r="E17" s="10" t="s">
        <v>1905</v>
      </c>
      <c r="F17" s="2" t="str" cm="1">
        <f t="array" ref="F17">_xlfn.IFS(DIM_PRODUCTS[[#This Row],[product_weight_g]]&gt;5000, "Heavy", DIM_PRODUCTS[[#This Row],[product_weight_g]]&gt;1000, "Medium", DIM_PRODUCTS[[#This Row],[product_weight_g]]&gt;0, "Light")</f>
        <v>Medium</v>
      </c>
    </row>
    <row r="18" spans="1:6" x14ac:dyDescent="0.25">
      <c r="A18" s="2">
        <v>17</v>
      </c>
      <c r="B18" s="10" t="s">
        <v>1981</v>
      </c>
      <c r="C18" s="10" t="s">
        <v>1912</v>
      </c>
      <c r="D18" s="10">
        <v>6600</v>
      </c>
      <c r="E18" s="10" t="s">
        <v>1905</v>
      </c>
      <c r="F18" s="2" t="str" cm="1">
        <f t="array" ref="F18">_xlfn.IFS(DIM_PRODUCTS[[#This Row],[product_weight_g]]&gt;5000, "Heavy", DIM_PRODUCTS[[#This Row],[product_weight_g]]&gt;1000, "Medium", DIM_PRODUCTS[[#This Row],[product_weight_g]]&gt;0, "Light")</f>
        <v>Heavy</v>
      </c>
    </row>
    <row r="19" spans="1:6" x14ac:dyDescent="0.25">
      <c r="A19" s="2">
        <v>18</v>
      </c>
      <c r="B19" s="10" t="s">
        <v>2097</v>
      </c>
      <c r="C19" s="10" t="s">
        <v>1925</v>
      </c>
      <c r="D19" s="10">
        <v>21600</v>
      </c>
      <c r="E19" s="10" t="s">
        <v>1907</v>
      </c>
      <c r="F19" s="2" t="str" cm="1">
        <f t="array" ref="F19">_xlfn.IFS(DIM_PRODUCTS[[#This Row],[product_weight_g]]&gt;5000, "Heavy", DIM_PRODUCTS[[#This Row],[product_weight_g]]&gt;1000, "Medium", DIM_PRODUCTS[[#This Row],[product_weight_g]]&gt;0, "Light")</f>
        <v>Heavy</v>
      </c>
    </row>
    <row r="20" spans="1:6" x14ac:dyDescent="0.25">
      <c r="A20" s="2">
        <v>19</v>
      </c>
      <c r="B20" s="10" t="s">
        <v>2081</v>
      </c>
      <c r="C20" s="10" t="s">
        <v>1913</v>
      </c>
      <c r="D20" s="10">
        <v>600</v>
      </c>
      <c r="E20" s="10" t="s">
        <v>1909</v>
      </c>
      <c r="F20" s="2" t="str" cm="1">
        <f t="array" ref="F20">_xlfn.IFS(DIM_PRODUCTS[[#This Row],[product_weight_g]]&gt;5000, "Heavy", DIM_PRODUCTS[[#This Row],[product_weight_g]]&gt;1000, "Medium", DIM_PRODUCTS[[#This Row],[product_weight_g]]&gt;0, "Light")</f>
        <v>Light</v>
      </c>
    </row>
    <row r="21" spans="1:6" x14ac:dyDescent="0.25">
      <c r="A21" s="2">
        <v>20</v>
      </c>
      <c r="B21" s="10" t="s">
        <v>2308</v>
      </c>
      <c r="C21" s="10" t="s">
        <v>1922</v>
      </c>
      <c r="D21" s="10">
        <v>717</v>
      </c>
      <c r="E21" s="10" t="s">
        <v>1905</v>
      </c>
      <c r="F21" s="2" t="str" cm="1">
        <f t="array" ref="F21">_xlfn.IFS(DIM_PRODUCTS[[#This Row],[product_weight_g]]&gt;5000, "Heavy", DIM_PRODUCTS[[#This Row],[product_weight_g]]&gt;1000, "Medium", DIM_PRODUCTS[[#This Row],[product_weight_g]]&gt;0, "Light")</f>
        <v>Light</v>
      </c>
    </row>
    <row r="22" spans="1:6" x14ac:dyDescent="0.25">
      <c r="A22" s="2">
        <v>21</v>
      </c>
      <c r="B22" s="10" t="s">
        <v>2322</v>
      </c>
      <c r="C22" s="10" t="s">
        <v>1916</v>
      </c>
      <c r="D22" s="10">
        <v>5200</v>
      </c>
      <c r="E22" s="10" t="s">
        <v>1905</v>
      </c>
      <c r="F22" s="2" t="str" cm="1">
        <f t="array" ref="F22">_xlfn.IFS(DIM_PRODUCTS[[#This Row],[product_weight_g]]&gt;5000, "Heavy", DIM_PRODUCTS[[#This Row],[product_weight_g]]&gt;1000, "Medium", DIM_PRODUCTS[[#This Row],[product_weight_g]]&gt;0, "Light")</f>
        <v>Heavy</v>
      </c>
    </row>
    <row r="23" spans="1:6" x14ac:dyDescent="0.25">
      <c r="A23" s="2">
        <v>22</v>
      </c>
      <c r="B23" s="10" t="s">
        <v>1957</v>
      </c>
      <c r="C23" s="10" t="s">
        <v>1920</v>
      </c>
      <c r="D23" s="10">
        <v>250</v>
      </c>
      <c r="E23" s="10" t="s">
        <v>1905</v>
      </c>
      <c r="F23" s="2" t="str" cm="1">
        <f t="array" ref="F23">_xlfn.IFS(DIM_PRODUCTS[[#This Row],[product_weight_g]]&gt;5000, "Heavy", DIM_PRODUCTS[[#This Row],[product_weight_g]]&gt;1000, "Medium", DIM_PRODUCTS[[#This Row],[product_weight_g]]&gt;0, "Light")</f>
        <v>Light</v>
      </c>
    </row>
    <row r="24" spans="1:6" x14ac:dyDescent="0.25">
      <c r="A24" s="2">
        <v>23</v>
      </c>
      <c r="B24" s="10" t="s">
        <v>2323</v>
      </c>
      <c r="C24" s="10" t="s">
        <v>1915</v>
      </c>
      <c r="D24" s="10">
        <v>150</v>
      </c>
      <c r="E24" s="10" t="s">
        <v>1907</v>
      </c>
      <c r="F24" s="2" t="str" cm="1">
        <f t="array" ref="F24">_xlfn.IFS(DIM_PRODUCTS[[#This Row],[product_weight_g]]&gt;5000, "Heavy", DIM_PRODUCTS[[#This Row],[product_weight_g]]&gt;1000, "Medium", DIM_PRODUCTS[[#This Row],[product_weight_g]]&gt;0, "Light")</f>
        <v>Light</v>
      </c>
    </row>
    <row r="25" spans="1:6" x14ac:dyDescent="0.25">
      <c r="A25" s="2">
        <v>24</v>
      </c>
      <c r="B25" s="10" t="s">
        <v>1968</v>
      </c>
      <c r="C25" s="10" t="s">
        <v>1912</v>
      </c>
      <c r="D25" s="10">
        <v>150</v>
      </c>
      <c r="E25" s="10" t="s">
        <v>1905</v>
      </c>
      <c r="F25" s="2" t="str" cm="1">
        <f t="array" ref="F25">_xlfn.IFS(DIM_PRODUCTS[[#This Row],[product_weight_g]]&gt;5000, "Heavy", DIM_PRODUCTS[[#This Row],[product_weight_g]]&gt;1000, "Medium", DIM_PRODUCTS[[#This Row],[product_weight_g]]&gt;0, "Light")</f>
        <v>Light</v>
      </c>
    </row>
    <row r="26" spans="1:6" x14ac:dyDescent="0.25">
      <c r="A26" s="2">
        <v>25</v>
      </c>
      <c r="B26" s="10" t="s">
        <v>2142</v>
      </c>
      <c r="C26" s="10" t="s">
        <v>1916</v>
      </c>
      <c r="D26" s="10">
        <v>400</v>
      </c>
      <c r="E26" s="10" t="s">
        <v>1905</v>
      </c>
      <c r="F26" s="2" t="str" cm="1">
        <f t="array" ref="F26">_xlfn.IFS(DIM_PRODUCTS[[#This Row],[product_weight_g]]&gt;5000, "Heavy", DIM_PRODUCTS[[#This Row],[product_weight_g]]&gt;1000, "Medium", DIM_PRODUCTS[[#This Row],[product_weight_g]]&gt;0, "Light")</f>
        <v>Light</v>
      </c>
    </row>
    <row r="27" spans="1:6" x14ac:dyDescent="0.25">
      <c r="A27" s="2">
        <v>26</v>
      </c>
      <c r="B27" s="10" t="s">
        <v>2080</v>
      </c>
      <c r="C27" s="10" t="s">
        <v>1917</v>
      </c>
      <c r="D27" s="10">
        <v>850</v>
      </c>
      <c r="E27" s="10" t="s">
        <v>1907</v>
      </c>
      <c r="F27" s="2" t="str" cm="1">
        <f t="array" ref="F27">_xlfn.IFS(DIM_PRODUCTS[[#This Row],[product_weight_g]]&gt;5000, "Heavy", DIM_PRODUCTS[[#This Row],[product_weight_g]]&gt;1000, "Medium", DIM_PRODUCTS[[#This Row],[product_weight_g]]&gt;0, "Light")</f>
        <v>Light</v>
      </c>
    </row>
    <row r="28" spans="1:6" x14ac:dyDescent="0.25">
      <c r="A28" s="2">
        <v>27</v>
      </c>
      <c r="B28" s="10" t="s">
        <v>2254</v>
      </c>
      <c r="C28" s="10" t="s">
        <v>1916</v>
      </c>
      <c r="D28" s="10">
        <v>333</v>
      </c>
      <c r="E28" s="10" t="s">
        <v>1905</v>
      </c>
      <c r="F28" s="2" t="str" cm="1">
        <f t="array" ref="F28">_xlfn.IFS(DIM_PRODUCTS[[#This Row],[product_weight_g]]&gt;5000, "Heavy", DIM_PRODUCTS[[#This Row],[product_weight_g]]&gt;1000, "Medium", DIM_PRODUCTS[[#This Row],[product_weight_g]]&gt;0, "Light")</f>
        <v>Light</v>
      </c>
    </row>
    <row r="29" spans="1:6" x14ac:dyDescent="0.25">
      <c r="A29" s="2">
        <v>28</v>
      </c>
      <c r="B29" s="10" t="s">
        <v>2340</v>
      </c>
      <c r="C29" s="10" t="s">
        <v>1918</v>
      </c>
      <c r="D29" s="10">
        <v>19800</v>
      </c>
      <c r="E29" s="10" t="s">
        <v>1905</v>
      </c>
      <c r="F29" s="2" t="str" cm="1">
        <f t="array" ref="F29">_xlfn.IFS(DIM_PRODUCTS[[#This Row],[product_weight_g]]&gt;5000, "Heavy", DIM_PRODUCTS[[#This Row],[product_weight_g]]&gt;1000, "Medium", DIM_PRODUCTS[[#This Row],[product_weight_g]]&gt;0, "Light")</f>
        <v>Heavy</v>
      </c>
    </row>
    <row r="30" spans="1:6" x14ac:dyDescent="0.25">
      <c r="A30" s="2">
        <v>29</v>
      </c>
      <c r="B30" s="10" t="s">
        <v>2102</v>
      </c>
      <c r="C30" s="10" t="s">
        <v>1922</v>
      </c>
      <c r="D30" s="10">
        <v>600</v>
      </c>
      <c r="E30" s="10" t="s">
        <v>1905</v>
      </c>
      <c r="F30" s="2" t="str" cm="1">
        <f t="array" ref="F30">_xlfn.IFS(DIM_PRODUCTS[[#This Row],[product_weight_g]]&gt;5000, "Heavy", DIM_PRODUCTS[[#This Row],[product_weight_g]]&gt;1000, "Medium", DIM_PRODUCTS[[#This Row],[product_weight_g]]&gt;0, "Light")</f>
        <v>Light</v>
      </c>
    </row>
    <row r="31" spans="1:6" x14ac:dyDescent="0.25">
      <c r="A31" s="2">
        <v>30</v>
      </c>
      <c r="B31" s="10" t="s">
        <v>2273</v>
      </c>
      <c r="C31" s="10" t="s">
        <v>1915</v>
      </c>
      <c r="D31" s="10">
        <v>950</v>
      </c>
      <c r="E31" s="10" t="s">
        <v>1905</v>
      </c>
      <c r="F31" s="2" t="str" cm="1">
        <f t="array" ref="F31">_xlfn.IFS(DIM_PRODUCTS[[#This Row],[product_weight_g]]&gt;5000, "Heavy", DIM_PRODUCTS[[#This Row],[product_weight_g]]&gt;1000, "Medium", DIM_PRODUCTS[[#This Row],[product_weight_g]]&gt;0, "Light")</f>
        <v>Light</v>
      </c>
    </row>
    <row r="32" spans="1:6" x14ac:dyDescent="0.25">
      <c r="A32" s="2">
        <v>31</v>
      </c>
      <c r="B32" s="10" t="s">
        <v>1934</v>
      </c>
      <c r="C32" s="10" t="s">
        <v>1904</v>
      </c>
      <c r="D32" s="10">
        <v>300</v>
      </c>
      <c r="E32" s="10" t="s">
        <v>1905</v>
      </c>
      <c r="F32" s="2" t="str" cm="1">
        <f t="array" ref="F32">_xlfn.IFS(DIM_PRODUCTS[[#This Row],[product_weight_g]]&gt;5000, "Heavy", DIM_PRODUCTS[[#This Row],[product_weight_g]]&gt;1000, "Medium", DIM_PRODUCTS[[#This Row],[product_weight_g]]&gt;0, "Light")</f>
        <v>Light</v>
      </c>
    </row>
    <row r="33" spans="1:6" x14ac:dyDescent="0.25">
      <c r="A33" s="2">
        <v>32</v>
      </c>
      <c r="B33" s="10" t="s">
        <v>2215</v>
      </c>
      <c r="C33" s="10" t="s">
        <v>1914</v>
      </c>
      <c r="D33" s="10">
        <v>2134</v>
      </c>
      <c r="E33" s="10" t="s">
        <v>1905</v>
      </c>
      <c r="F33" s="2" t="str" cm="1">
        <f t="array" ref="F33">_xlfn.IFS(DIM_PRODUCTS[[#This Row],[product_weight_g]]&gt;5000, "Heavy", DIM_PRODUCTS[[#This Row],[product_weight_g]]&gt;1000, "Medium", DIM_PRODUCTS[[#This Row],[product_weight_g]]&gt;0, "Light")</f>
        <v>Medium</v>
      </c>
    </row>
    <row r="34" spans="1:6" x14ac:dyDescent="0.25">
      <c r="A34" s="2">
        <v>33</v>
      </c>
      <c r="B34" s="10" t="s">
        <v>2356</v>
      </c>
      <c r="C34" s="10" t="s">
        <v>1920</v>
      </c>
      <c r="D34" s="10">
        <v>675</v>
      </c>
      <c r="E34" s="10" t="s">
        <v>1905</v>
      </c>
      <c r="F34" s="2" t="str" cm="1">
        <f t="array" ref="F34">_xlfn.IFS(DIM_PRODUCTS[[#This Row],[product_weight_g]]&gt;5000, "Heavy", DIM_PRODUCTS[[#This Row],[product_weight_g]]&gt;1000, "Medium", DIM_PRODUCTS[[#This Row],[product_weight_g]]&gt;0, "Light")</f>
        <v>Light</v>
      </c>
    </row>
    <row r="35" spans="1:6" x14ac:dyDescent="0.25">
      <c r="A35" s="2">
        <v>34</v>
      </c>
      <c r="B35" s="10" t="s">
        <v>2459</v>
      </c>
      <c r="C35" s="10" t="s">
        <v>1913</v>
      </c>
      <c r="D35" s="10">
        <v>11050</v>
      </c>
      <c r="E35" s="10" t="s">
        <v>1905</v>
      </c>
      <c r="F35" s="2" t="str" cm="1">
        <f t="array" ref="F35">_xlfn.IFS(DIM_PRODUCTS[[#This Row],[product_weight_g]]&gt;5000, "Heavy", DIM_PRODUCTS[[#This Row],[product_weight_g]]&gt;1000, "Medium", DIM_PRODUCTS[[#This Row],[product_weight_g]]&gt;0, "Light")</f>
        <v>Heavy</v>
      </c>
    </row>
    <row r="36" spans="1:6" x14ac:dyDescent="0.25">
      <c r="A36" s="2">
        <v>35</v>
      </c>
      <c r="B36" s="10" t="s">
        <v>2027</v>
      </c>
      <c r="C36" s="10" t="s">
        <v>1910</v>
      </c>
      <c r="D36" s="10">
        <v>4450</v>
      </c>
      <c r="E36" s="10" t="s">
        <v>1905</v>
      </c>
      <c r="F36" s="2" t="str" cm="1">
        <f t="array" ref="F36">_xlfn.IFS(DIM_PRODUCTS[[#This Row],[product_weight_g]]&gt;5000, "Heavy", DIM_PRODUCTS[[#This Row],[product_weight_g]]&gt;1000, "Medium", DIM_PRODUCTS[[#This Row],[product_weight_g]]&gt;0, "Light")</f>
        <v>Medium</v>
      </c>
    </row>
    <row r="37" spans="1:6" x14ac:dyDescent="0.25">
      <c r="A37" s="2">
        <v>36</v>
      </c>
      <c r="B37" s="10" t="s">
        <v>2304</v>
      </c>
      <c r="C37" s="10" t="s">
        <v>1916</v>
      </c>
      <c r="D37" s="10">
        <v>2350</v>
      </c>
      <c r="E37" s="10" t="s">
        <v>1905</v>
      </c>
      <c r="F37" s="2" t="str" cm="1">
        <f t="array" ref="F37">_xlfn.IFS(DIM_PRODUCTS[[#This Row],[product_weight_g]]&gt;5000, "Heavy", DIM_PRODUCTS[[#This Row],[product_weight_g]]&gt;1000, "Medium", DIM_PRODUCTS[[#This Row],[product_weight_g]]&gt;0, "Light")</f>
        <v>Medium</v>
      </c>
    </row>
    <row r="38" spans="1:6" x14ac:dyDescent="0.25">
      <c r="A38" s="2">
        <v>37</v>
      </c>
      <c r="B38" s="10" t="s">
        <v>2055</v>
      </c>
      <c r="C38" s="10" t="s">
        <v>1912</v>
      </c>
      <c r="D38" s="10">
        <v>793</v>
      </c>
      <c r="E38" s="10" t="s">
        <v>1905</v>
      </c>
      <c r="F38" s="2" t="str" cm="1">
        <f t="array" ref="F38">_xlfn.IFS(DIM_PRODUCTS[[#This Row],[product_weight_g]]&gt;5000, "Heavy", DIM_PRODUCTS[[#This Row],[product_weight_g]]&gt;1000, "Medium", DIM_PRODUCTS[[#This Row],[product_weight_g]]&gt;0, "Light")</f>
        <v>Light</v>
      </c>
    </row>
    <row r="39" spans="1:6" x14ac:dyDescent="0.25">
      <c r="A39" s="2">
        <v>38</v>
      </c>
      <c r="B39" s="10" t="s">
        <v>2372</v>
      </c>
      <c r="C39" s="10" t="s">
        <v>1916</v>
      </c>
      <c r="D39" s="10">
        <v>250</v>
      </c>
      <c r="E39" s="10" t="s">
        <v>1909</v>
      </c>
      <c r="F39" s="2" t="str" cm="1">
        <f t="array" ref="F39">_xlfn.IFS(DIM_PRODUCTS[[#This Row],[product_weight_g]]&gt;5000, "Heavy", DIM_PRODUCTS[[#This Row],[product_weight_g]]&gt;1000, "Medium", DIM_PRODUCTS[[#This Row],[product_weight_g]]&gt;0, "Light")</f>
        <v>Light</v>
      </c>
    </row>
    <row r="40" spans="1:6" x14ac:dyDescent="0.25">
      <c r="A40" s="2">
        <v>39</v>
      </c>
      <c r="B40" s="10" t="s">
        <v>2048</v>
      </c>
      <c r="C40" s="10" t="s">
        <v>1908</v>
      </c>
      <c r="D40" s="10">
        <v>700</v>
      </c>
      <c r="E40" s="10" t="s">
        <v>1907</v>
      </c>
      <c r="F40" s="2" t="str" cm="1">
        <f t="array" ref="F40">_xlfn.IFS(DIM_PRODUCTS[[#This Row],[product_weight_g]]&gt;5000, "Heavy", DIM_PRODUCTS[[#This Row],[product_weight_g]]&gt;1000, "Medium", DIM_PRODUCTS[[#This Row],[product_weight_g]]&gt;0, "Light")</f>
        <v>Light</v>
      </c>
    </row>
    <row r="41" spans="1:6" x14ac:dyDescent="0.25">
      <c r="A41" s="2">
        <v>40</v>
      </c>
      <c r="B41" s="10" t="s">
        <v>2415</v>
      </c>
      <c r="C41" s="10" t="s">
        <v>1922</v>
      </c>
      <c r="D41" s="10">
        <v>350</v>
      </c>
      <c r="E41" s="10" t="s">
        <v>1905</v>
      </c>
      <c r="F41" s="2" t="str" cm="1">
        <f t="array" ref="F41">_xlfn.IFS(DIM_PRODUCTS[[#This Row],[product_weight_g]]&gt;5000, "Heavy", DIM_PRODUCTS[[#This Row],[product_weight_g]]&gt;1000, "Medium", DIM_PRODUCTS[[#This Row],[product_weight_g]]&gt;0, "Light")</f>
        <v>Light</v>
      </c>
    </row>
    <row r="42" spans="1:6" x14ac:dyDescent="0.25">
      <c r="A42" s="2">
        <v>41</v>
      </c>
      <c r="B42" s="10" t="s">
        <v>2211</v>
      </c>
      <c r="C42" s="10" t="s">
        <v>1913</v>
      </c>
      <c r="D42" s="10">
        <v>800</v>
      </c>
      <c r="E42" s="10" t="s">
        <v>1907</v>
      </c>
      <c r="F42" s="2" t="str" cm="1">
        <f t="array" ref="F42">_xlfn.IFS(DIM_PRODUCTS[[#This Row],[product_weight_g]]&gt;5000, "Heavy", DIM_PRODUCTS[[#This Row],[product_weight_g]]&gt;1000, "Medium", DIM_PRODUCTS[[#This Row],[product_weight_g]]&gt;0, "Light")</f>
        <v>Light</v>
      </c>
    </row>
    <row r="43" spans="1:6" x14ac:dyDescent="0.25">
      <c r="A43" s="2">
        <v>42</v>
      </c>
      <c r="B43" s="10" t="s">
        <v>2351</v>
      </c>
      <c r="C43" s="10" t="s">
        <v>1908</v>
      </c>
      <c r="D43" s="10">
        <v>250</v>
      </c>
      <c r="E43" s="10" t="s">
        <v>1905</v>
      </c>
      <c r="F43" s="2" t="str" cm="1">
        <f t="array" ref="F43">_xlfn.IFS(DIM_PRODUCTS[[#This Row],[product_weight_g]]&gt;5000, "Heavy", DIM_PRODUCTS[[#This Row],[product_weight_g]]&gt;1000, "Medium", DIM_PRODUCTS[[#This Row],[product_weight_g]]&gt;0, "Light")</f>
        <v>Light</v>
      </c>
    </row>
    <row r="44" spans="1:6" x14ac:dyDescent="0.25">
      <c r="A44" s="2">
        <v>43</v>
      </c>
      <c r="B44" s="10" t="s">
        <v>2274</v>
      </c>
      <c r="C44" s="10" t="s">
        <v>1916</v>
      </c>
      <c r="D44" s="10">
        <v>2350</v>
      </c>
      <c r="E44" s="10" t="s">
        <v>1905</v>
      </c>
      <c r="F44" s="2" t="str" cm="1">
        <f t="array" ref="F44">_xlfn.IFS(DIM_PRODUCTS[[#This Row],[product_weight_g]]&gt;5000, "Heavy", DIM_PRODUCTS[[#This Row],[product_weight_g]]&gt;1000, "Medium", DIM_PRODUCTS[[#This Row],[product_weight_g]]&gt;0, "Light")</f>
        <v>Medium</v>
      </c>
    </row>
    <row r="45" spans="1:6" x14ac:dyDescent="0.25">
      <c r="A45" s="2">
        <v>44</v>
      </c>
      <c r="B45" s="10" t="s">
        <v>2159</v>
      </c>
      <c r="C45" s="10" t="s">
        <v>1918</v>
      </c>
      <c r="D45" s="10">
        <v>390</v>
      </c>
      <c r="E45" s="10" t="s">
        <v>1905</v>
      </c>
      <c r="F45" s="2" t="str" cm="1">
        <f t="array" ref="F45">_xlfn.IFS(DIM_PRODUCTS[[#This Row],[product_weight_g]]&gt;5000, "Heavy", DIM_PRODUCTS[[#This Row],[product_weight_g]]&gt;1000, "Medium", DIM_PRODUCTS[[#This Row],[product_weight_g]]&gt;0, "Light")</f>
        <v>Light</v>
      </c>
    </row>
    <row r="46" spans="1:6" x14ac:dyDescent="0.25">
      <c r="A46" s="2">
        <v>45</v>
      </c>
      <c r="B46" s="10" t="s">
        <v>1976</v>
      </c>
      <c r="C46" s="10" t="s">
        <v>1916</v>
      </c>
      <c r="D46" s="10">
        <v>700</v>
      </c>
      <c r="E46" s="10" t="s">
        <v>1905</v>
      </c>
      <c r="F46" s="2" t="str" cm="1">
        <f t="array" ref="F46">_xlfn.IFS(DIM_PRODUCTS[[#This Row],[product_weight_g]]&gt;5000, "Heavy", DIM_PRODUCTS[[#This Row],[product_weight_g]]&gt;1000, "Medium", DIM_PRODUCTS[[#This Row],[product_weight_g]]&gt;0, "Light")</f>
        <v>Light</v>
      </c>
    </row>
    <row r="47" spans="1:6" x14ac:dyDescent="0.25">
      <c r="A47" s="2">
        <v>46</v>
      </c>
      <c r="B47" s="10" t="s">
        <v>2410</v>
      </c>
      <c r="C47" s="10" t="s">
        <v>1918</v>
      </c>
      <c r="D47" s="10">
        <v>1800</v>
      </c>
      <c r="E47" s="10" t="s">
        <v>1905</v>
      </c>
      <c r="F47" s="2" t="str" cm="1">
        <f t="array" ref="F47">_xlfn.IFS(DIM_PRODUCTS[[#This Row],[product_weight_g]]&gt;5000, "Heavy", DIM_PRODUCTS[[#This Row],[product_weight_g]]&gt;1000, "Medium", DIM_PRODUCTS[[#This Row],[product_weight_g]]&gt;0, "Light")</f>
        <v>Medium</v>
      </c>
    </row>
    <row r="48" spans="1:6" x14ac:dyDescent="0.25">
      <c r="A48" s="2">
        <v>47</v>
      </c>
      <c r="B48" s="10" t="s">
        <v>1950</v>
      </c>
      <c r="C48" s="10" t="s">
        <v>1919</v>
      </c>
      <c r="D48" s="10">
        <v>600</v>
      </c>
      <c r="E48" s="10" t="s">
        <v>1905</v>
      </c>
      <c r="F48" s="2" t="str" cm="1">
        <f t="array" ref="F48">_xlfn.IFS(DIM_PRODUCTS[[#This Row],[product_weight_g]]&gt;5000, "Heavy", DIM_PRODUCTS[[#This Row],[product_weight_g]]&gt;1000, "Medium", DIM_PRODUCTS[[#This Row],[product_weight_g]]&gt;0, "Light")</f>
        <v>Light</v>
      </c>
    </row>
    <row r="49" spans="1:6" x14ac:dyDescent="0.25">
      <c r="A49" s="2">
        <v>48</v>
      </c>
      <c r="B49" s="10" t="s">
        <v>2339</v>
      </c>
      <c r="C49" s="10" t="s">
        <v>1921</v>
      </c>
      <c r="D49" s="10">
        <v>5300</v>
      </c>
      <c r="E49" s="10" t="s">
        <v>1905</v>
      </c>
      <c r="F49" s="2" t="str" cm="1">
        <f t="array" ref="F49">_xlfn.IFS(DIM_PRODUCTS[[#This Row],[product_weight_g]]&gt;5000, "Heavy", DIM_PRODUCTS[[#This Row],[product_weight_g]]&gt;1000, "Medium", DIM_PRODUCTS[[#This Row],[product_weight_g]]&gt;0, "Light")</f>
        <v>Heavy</v>
      </c>
    </row>
    <row r="50" spans="1:6" x14ac:dyDescent="0.25">
      <c r="A50" s="2">
        <v>49</v>
      </c>
      <c r="B50" s="10" t="s">
        <v>2013</v>
      </c>
      <c r="C50" s="10" t="s">
        <v>1912</v>
      </c>
      <c r="D50" s="10">
        <v>1255</v>
      </c>
      <c r="E50" s="10" t="s">
        <v>1909</v>
      </c>
      <c r="F50" s="2" t="str" cm="1">
        <f t="array" ref="F50">_xlfn.IFS(DIM_PRODUCTS[[#This Row],[product_weight_g]]&gt;5000, "Heavy", DIM_PRODUCTS[[#This Row],[product_weight_g]]&gt;1000, "Medium", DIM_PRODUCTS[[#This Row],[product_weight_g]]&gt;0, "Light")</f>
        <v>Medium</v>
      </c>
    </row>
    <row r="51" spans="1:6" x14ac:dyDescent="0.25">
      <c r="A51" s="2">
        <v>50</v>
      </c>
      <c r="B51" s="10" t="s">
        <v>2263</v>
      </c>
      <c r="C51" s="10" t="s">
        <v>1914</v>
      </c>
      <c r="D51" s="10">
        <v>150</v>
      </c>
      <c r="E51" s="10" t="s">
        <v>1905</v>
      </c>
      <c r="F51" s="2" t="str" cm="1">
        <f t="array" ref="F51">_xlfn.IFS(DIM_PRODUCTS[[#This Row],[product_weight_g]]&gt;5000, "Heavy", DIM_PRODUCTS[[#This Row],[product_weight_g]]&gt;1000, "Medium", DIM_PRODUCTS[[#This Row],[product_weight_g]]&gt;0, "Light")</f>
        <v>Light</v>
      </c>
    </row>
    <row r="52" spans="1:6" x14ac:dyDescent="0.25">
      <c r="A52" s="2">
        <v>51</v>
      </c>
      <c r="B52" s="10" t="s">
        <v>1959</v>
      </c>
      <c r="C52" s="10" t="s">
        <v>1906</v>
      </c>
      <c r="D52" s="10">
        <v>1050</v>
      </c>
      <c r="E52" s="10" t="s">
        <v>1905</v>
      </c>
      <c r="F52" s="2" t="str" cm="1">
        <f t="array" ref="F52">_xlfn.IFS(DIM_PRODUCTS[[#This Row],[product_weight_g]]&gt;5000, "Heavy", DIM_PRODUCTS[[#This Row],[product_weight_g]]&gt;1000, "Medium", DIM_PRODUCTS[[#This Row],[product_weight_g]]&gt;0, "Light")</f>
        <v>Medium</v>
      </c>
    </row>
    <row r="53" spans="1:6" x14ac:dyDescent="0.25">
      <c r="A53" s="2">
        <v>52</v>
      </c>
      <c r="B53" s="10" t="s">
        <v>2404</v>
      </c>
      <c r="C53" s="10" t="s">
        <v>1916</v>
      </c>
      <c r="D53" s="10">
        <v>1000</v>
      </c>
      <c r="E53" s="10" t="s">
        <v>1905</v>
      </c>
      <c r="F53" s="2" t="str" cm="1">
        <f t="array" ref="F53">_xlfn.IFS(DIM_PRODUCTS[[#This Row],[product_weight_g]]&gt;5000, "Heavy", DIM_PRODUCTS[[#This Row],[product_weight_g]]&gt;1000, "Medium", DIM_PRODUCTS[[#This Row],[product_weight_g]]&gt;0, "Light")</f>
        <v>Light</v>
      </c>
    </row>
    <row r="54" spans="1:6" x14ac:dyDescent="0.25">
      <c r="A54" s="2">
        <v>53</v>
      </c>
      <c r="B54" s="10" t="s">
        <v>2290</v>
      </c>
      <c r="C54" s="10" t="s">
        <v>1918</v>
      </c>
      <c r="D54" s="10">
        <v>150</v>
      </c>
      <c r="E54" s="10" t="s">
        <v>1905</v>
      </c>
      <c r="F54" s="2" t="str" cm="1">
        <f t="array" ref="F54">_xlfn.IFS(DIM_PRODUCTS[[#This Row],[product_weight_g]]&gt;5000, "Heavy", DIM_PRODUCTS[[#This Row],[product_weight_g]]&gt;1000, "Medium", DIM_PRODUCTS[[#This Row],[product_weight_g]]&gt;0, "Light")</f>
        <v>Light</v>
      </c>
    </row>
    <row r="55" spans="1:6" x14ac:dyDescent="0.25">
      <c r="A55" s="2">
        <v>54</v>
      </c>
      <c r="B55" s="10" t="s">
        <v>2044</v>
      </c>
      <c r="C55" s="10" t="s">
        <v>1916</v>
      </c>
      <c r="D55" s="10">
        <v>200</v>
      </c>
      <c r="E55" s="10" t="s">
        <v>1907</v>
      </c>
      <c r="F55" s="2" t="str" cm="1">
        <f t="array" ref="F55">_xlfn.IFS(DIM_PRODUCTS[[#This Row],[product_weight_g]]&gt;5000, "Heavy", DIM_PRODUCTS[[#This Row],[product_weight_g]]&gt;1000, "Medium", DIM_PRODUCTS[[#This Row],[product_weight_g]]&gt;0, "Light")</f>
        <v>Light</v>
      </c>
    </row>
    <row r="56" spans="1:6" x14ac:dyDescent="0.25">
      <c r="A56" s="2">
        <v>55</v>
      </c>
      <c r="B56" s="10" t="s">
        <v>2228</v>
      </c>
      <c r="C56" s="10" t="s">
        <v>1920</v>
      </c>
      <c r="D56" s="10">
        <v>27800</v>
      </c>
      <c r="E56" s="10" t="s">
        <v>1905</v>
      </c>
      <c r="F56" s="2" t="str" cm="1">
        <f t="array" ref="F56">_xlfn.IFS(DIM_PRODUCTS[[#This Row],[product_weight_g]]&gt;5000, "Heavy", DIM_PRODUCTS[[#This Row],[product_weight_g]]&gt;1000, "Medium", DIM_PRODUCTS[[#This Row],[product_weight_g]]&gt;0, "Light")</f>
        <v>Heavy</v>
      </c>
    </row>
    <row r="57" spans="1:6" x14ac:dyDescent="0.25">
      <c r="A57" s="2">
        <v>56</v>
      </c>
      <c r="B57" s="10" t="s">
        <v>2244</v>
      </c>
      <c r="C57" s="10" t="s">
        <v>1922</v>
      </c>
      <c r="D57" s="10">
        <v>100</v>
      </c>
      <c r="E57" s="10" t="s">
        <v>1907</v>
      </c>
      <c r="F57" s="2" t="str" cm="1">
        <f t="array" ref="F57">_xlfn.IFS(DIM_PRODUCTS[[#This Row],[product_weight_g]]&gt;5000, "Heavy", DIM_PRODUCTS[[#This Row],[product_weight_g]]&gt;1000, "Medium", DIM_PRODUCTS[[#This Row],[product_weight_g]]&gt;0, "Light")</f>
        <v>Light</v>
      </c>
    </row>
    <row r="58" spans="1:6" x14ac:dyDescent="0.25">
      <c r="A58" s="2">
        <v>57</v>
      </c>
      <c r="B58" s="10" t="s">
        <v>1937</v>
      </c>
      <c r="C58" s="10" t="s">
        <v>1925</v>
      </c>
      <c r="D58" s="10">
        <v>1150</v>
      </c>
      <c r="E58" s="10" t="s">
        <v>1905</v>
      </c>
      <c r="F58" s="2" t="str" cm="1">
        <f t="array" ref="F58">_xlfn.IFS(DIM_PRODUCTS[[#This Row],[product_weight_g]]&gt;5000, "Heavy", DIM_PRODUCTS[[#This Row],[product_weight_g]]&gt;1000, "Medium", DIM_PRODUCTS[[#This Row],[product_weight_g]]&gt;0, "Light")</f>
        <v>Medium</v>
      </c>
    </row>
    <row r="59" spans="1:6" x14ac:dyDescent="0.25">
      <c r="A59" s="2">
        <v>58</v>
      </c>
      <c r="B59" s="10" t="s">
        <v>2440</v>
      </c>
      <c r="C59" s="10" t="s">
        <v>1906</v>
      </c>
      <c r="D59" s="10">
        <v>30000</v>
      </c>
      <c r="E59" s="10" t="s">
        <v>1905</v>
      </c>
      <c r="F59" s="2" t="str" cm="1">
        <f t="array" ref="F59">_xlfn.IFS(DIM_PRODUCTS[[#This Row],[product_weight_g]]&gt;5000, "Heavy", DIM_PRODUCTS[[#This Row],[product_weight_g]]&gt;1000, "Medium", DIM_PRODUCTS[[#This Row],[product_weight_g]]&gt;0, "Light")</f>
        <v>Heavy</v>
      </c>
    </row>
    <row r="60" spans="1:6" x14ac:dyDescent="0.25">
      <c r="A60" s="2">
        <v>59</v>
      </c>
      <c r="B60" s="10" t="s">
        <v>2174</v>
      </c>
      <c r="C60" s="10" t="s">
        <v>1916</v>
      </c>
      <c r="D60" s="10">
        <v>2100</v>
      </c>
      <c r="E60" s="10" t="s">
        <v>1905</v>
      </c>
      <c r="F60" s="2" t="str" cm="1">
        <f t="array" ref="F60">_xlfn.IFS(DIM_PRODUCTS[[#This Row],[product_weight_g]]&gt;5000, "Heavy", DIM_PRODUCTS[[#This Row],[product_weight_g]]&gt;1000, "Medium", DIM_PRODUCTS[[#This Row],[product_weight_g]]&gt;0, "Light")</f>
        <v>Medium</v>
      </c>
    </row>
    <row r="61" spans="1:6" x14ac:dyDescent="0.25">
      <c r="A61" s="2">
        <v>60</v>
      </c>
      <c r="B61" s="10" t="s">
        <v>1970</v>
      </c>
      <c r="C61" s="10" t="s">
        <v>1919</v>
      </c>
      <c r="D61" s="10">
        <v>100</v>
      </c>
      <c r="E61" s="10" t="s">
        <v>1905</v>
      </c>
      <c r="F61" s="2" t="str" cm="1">
        <f t="array" ref="F61">_xlfn.IFS(DIM_PRODUCTS[[#This Row],[product_weight_g]]&gt;5000, "Heavy", DIM_PRODUCTS[[#This Row],[product_weight_g]]&gt;1000, "Medium", DIM_PRODUCTS[[#This Row],[product_weight_g]]&gt;0, "Light")</f>
        <v>Light</v>
      </c>
    </row>
    <row r="62" spans="1:6" x14ac:dyDescent="0.25">
      <c r="A62" s="2">
        <v>61</v>
      </c>
      <c r="B62" s="10" t="s">
        <v>2120</v>
      </c>
      <c r="C62" s="10" t="s">
        <v>1920</v>
      </c>
      <c r="D62" s="10">
        <v>1000</v>
      </c>
      <c r="E62" s="10" t="s">
        <v>1905</v>
      </c>
      <c r="F62" s="2" t="str" cm="1">
        <f t="array" ref="F62">_xlfn.IFS(DIM_PRODUCTS[[#This Row],[product_weight_g]]&gt;5000, "Heavy", DIM_PRODUCTS[[#This Row],[product_weight_g]]&gt;1000, "Medium", DIM_PRODUCTS[[#This Row],[product_weight_g]]&gt;0, "Light")</f>
        <v>Light</v>
      </c>
    </row>
    <row r="63" spans="1:6" x14ac:dyDescent="0.25">
      <c r="A63" s="2">
        <v>62</v>
      </c>
      <c r="B63" s="10" t="s">
        <v>2196</v>
      </c>
      <c r="C63" s="10" t="s">
        <v>1904</v>
      </c>
      <c r="D63" s="10">
        <v>500</v>
      </c>
      <c r="E63" s="10" t="s">
        <v>1905</v>
      </c>
      <c r="F63" s="2" t="str" cm="1">
        <f t="array" ref="F63">_xlfn.IFS(DIM_PRODUCTS[[#This Row],[product_weight_g]]&gt;5000, "Heavy", DIM_PRODUCTS[[#This Row],[product_weight_g]]&gt;1000, "Medium", DIM_PRODUCTS[[#This Row],[product_weight_g]]&gt;0, "Light")</f>
        <v>Light</v>
      </c>
    </row>
    <row r="64" spans="1:6" x14ac:dyDescent="0.25">
      <c r="A64" s="2">
        <v>63</v>
      </c>
      <c r="B64" s="10" t="s">
        <v>2180</v>
      </c>
      <c r="C64" s="10" t="s">
        <v>1922</v>
      </c>
      <c r="D64" s="10">
        <v>300</v>
      </c>
      <c r="E64" s="10" t="s">
        <v>1905</v>
      </c>
      <c r="F64" s="2" t="str" cm="1">
        <f t="array" ref="F64">_xlfn.IFS(DIM_PRODUCTS[[#This Row],[product_weight_g]]&gt;5000, "Heavy", DIM_PRODUCTS[[#This Row],[product_weight_g]]&gt;1000, "Medium", DIM_PRODUCTS[[#This Row],[product_weight_g]]&gt;0, "Light")</f>
        <v>Light</v>
      </c>
    </row>
    <row r="65" spans="1:6" x14ac:dyDescent="0.25">
      <c r="A65" s="2">
        <v>64</v>
      </c>
      <c r="B65" s="10" t="s">
        <v>2118</v>
      </c>
      <c r="C65" s="10" t="s">
        <v>1913</v>
      </c>
      <c r="D65" s="10">
        <v>500</v>
      </c>
      <c r="E65" s="10" t="s">
        <v>1905</v>
      </c>
      <c r="F65" s="2" t="str" cm="1">
        <f t="array" ref="F65">_xlfn.IFS(DIM_PRODUCTS[[#This Row],[product_weight_g]]&gt;5000, "Heavy", DIM_PRODUCTS[[#This Row],[product_weight_g]]&gt;1000, "Medium", DIM_PRODUCTS[[#This Row],[product_weight_g]]&gt;0, "Light")</f>
        <v>Light</v>
      </c>
    </row>
    <row r="66" spans="1:6" x14ac:dyDescent="0.25">
      <c r="A66" s="2">
        <v>65</v>
      </c>
      <c r="B66" s="10" t="s">
        <v>2245</v>
      </c>
      <c r="C66" s="10" t="s">
        <v>1911</v>
      </c>
      <c r="D66" s="10">
        <v>150</v>
      </c>
      <c r="E66" s="10" t="s">
        <v>1905</v>
      </c>
      <c r="F66" s="2" t="str" cm="1">
        <f t="array" ref="F66">_xlfn.IFS(DIM_PRODUCTS[[#This Row],[product_weight_g]]&gt;5000, "Heavy", DIM_PRODUCTS[[#This Row],[product_weight_g]]&gt;1000, "Medium", DIM_PRODUCTS[[#This Row],[product_weight_g]]&gt;0, "Light")</f>
        <v>Light</v>
      </c>
    </row>
    <row r="67" spans="1:6" x14ac:dyDescent="0.25">
      <c r="A67" s="2">
        <v>66</v>
      </c>
      <c r="B67" s="10" t="s">
        <v>1945</v>
      </c>
      <c r="C67" s="10" t="s">
        <v>1920</v>
      </c>
      <c r="D67" s="10">
        <v>2450</v>
      </c>
      <c r="E67" s="10" t="s">
        <v>1905</v>
      </c>
      <c r="F67" s="2" t="str" cm="1">
        <f t="array" ref="F67">_xlfn.IFS(DIM_PRODUCTS[[#This Row],[product_weight_g]]&gt;5000, "Heavy", DIM_PRODUCTS[[#This Row],[product_weight_g]]&gt;1000, "Medium", DIM_PRODUCTS[[#This Row],[product_weight_g]]&gt;0, "Light")</f>
        <v>Medium</v>
      </c>
    </row>
    <row r="68" spans="1:6" x14ac:dyDescent="0.25">
      <c r="A68" s="2">
        <v>67</v>
      </c>
      <c r="B68" s="10" t="s">
        <v>2444</v>
      </c>
      <c r="C68" s="10" t="s">
        <v>1914</v>
      </c>
      <c r="D68" s="10">
        <v>5300</v>
      </c>
      <c r="E68" s="10" t="s">
        <v>1905</v>
      </c>
      <c r="F68" s="2" t="str" cm="1">
        <f t="array" ref="F68">_xlfn.IFS(DIM_PRODUCTS[[#This Row],[product_weight_g]]&gt;5000, "Heavy", DIM_PRODUCTS[[#This Row],[product_weight_g]]&gt;1000, "Medium", DIM_PRODUCTS[[#This Row],[product_weight_g]]&gt;0, "Light")</f>
        <v>Heavy</v>
      </c>
    </row>
    <row r="69" spans="1:6" x14ac:dyDescent="0.25">
      <c r="A69" s="2">
        <v>68</v>
      </c>
      <c r="B69" s="10" t="s">
        <v>1958</v>
      </c>
      <c r="C69" s="10" t="s">
        <v>1914</v>
      </c>
      <c r="D69" s="10">
        <v>1925</v>
      </c>
      <c r="E69" s="10" t="s">
        <v>1907</v>
      </c>
      <c r="F69" s="2" t="str" cm="1">
        <f t="array" ref="F69">_xlfn.IFS(DIM_PRODUCTS[[#This Row],[product_weight_g]]&gt;5000, "Heavy", DIM_PRODUCTS[[#This Row],[product_weight_g]]&gt;1000, "Medium", DIM_PRODUCTS[[#This Row],[product_weight_g]]&gt;0, "Light")</f>
        <v>Medium</v>
      </c>
    </row>
    <row r="70" spans="1:6" x14ac:dyDescent="0.25">
      <c r="A70" s="2">
        <v>69</v>
      </c>
      <c r="B70" s="10" t="s">
        <v>2301</v>
      </c>
      <c r="C70" s="10" t="s">
        <v>1925</v>
      </c>
      <c r="D70" s="10">
        <v>450</v>
      </c>
      <c r="E70" s="10" t="s">
        <v>1905</v>
      </c>
      <c r="F70" s="2" t="str" cm="1">
        <f t="array" ref="F70">_xlfn.IFS(DIM_PRODUCTS[[#This Row],[product_weight_g]]&gt;5000, "Heavy", DIM_PRODUCTS[[#This Row],[product_weight_g]]&gt;1000, "Medium", DIM_PRODUCTS[[#This Row],[product_weight_g]]&gt;0, "Light")</f>
        <v>Light</v>
      </c>
    </row>
    <row r="71" spans="1:6" x14ac:dyDescent="0.25">
      <c r="A71" s="2">
        <v>70</v>
      </c>
      <c r="B71" s="10" t="s">
        <v>2294</v>
      </c>
      <c r="C71" s="10" t="s">
        <v>1918</v>
      </c>
      <c r="D71" s="10">
        <v>7100</v>
      </c>
      <c r="E71" s="10" t="s">
        <v>1905</v>
      </c>
      <c r="F71" s="2" t="str" cm="1">
        <f t="array" ref="F71">_xlfn.IFS(DIM_PRODUCTS[[#This Row],[product_weight_g]]&gt;5000, "Heavy", DIM_PRODUCTS[[#This Row],[product_weight_g]]&gt;1000, "Medium", DIM_PRODUCTS[[#This Row],[product_weight_g]]&gt;0, "Light")</f>
        <v>Heavy</v>
      </c>
    </row>
    <row r="72" spans="1:6" x14ac:dyDescent="0.25">
      <c r="A72" s="2">
        <v>71</v>
      </c>
      <c r="B72" s="10" t="s">
        <v>2265</v>
      </c>
      <c r="C72" s="10" t="s">
        <v>1916</v>
      </c>
      <c r="D72" s="10">
        <v>1725</v>
      </c>
      <c r="E72" s="10" t="s">
        <v>1909</v>
      </c>
      <c r="F72" s="2" t="str" cm="1">
        <f t="array" ref="F72">_xlfn.IFS(DIM_PRODUCTS[[#This Row],[product_weight_g]]&gt;5000, "Heavy", DIM_PRODUCTS[[#This Row],[product_weight_g]]&gt;1000, "Medium", DIM_PRODUCTS[[#This Row],[product_weight_g]]&gt;0, "Light")</f>
        <v>Medium</v>
      </c>
    </row>
    <row r="73" spans="1:6" x14ac:dyDescent="0.25">
      <c r="A73" s="2">
        <v>72</v>
      </c>
      <c r="B73" s="10" t="s">
        <v>2361</v>
      </c>
      <c r="C73" s="10" t="s">
        <v>1914</v>
      </c>
      <c r="D73" s="10">
        <v>3400</v>
      </c>
      <c r="E73" s="10" t="s">
        <v>1905</v>
      </c>
      <c r="F73" s="2" t="str" cm="1">
        <f t="array" ref="F73">_xlfn.IFS(DIM_PRODUCTS[[#This Row],[product_weight_g]]&gt;5000, "Heavy", DIM_PRODUCTS[[#This Row],[product_weight_g]]&gt;1000, "Medium", DIM_PRODUCTS[[#This Row],[product_weight_g]]&gt;0, "Light")</f>
        <v>Medium</v>
      </c>
    </row>
    <row r="74" spans="1:6" x14ac:dyDescent="0.25">
      <c r="A74" s="2">
        <v>73</v>
      </c>
      <c r="B74" s="10" t="s">
        <v>2151</v>
      </c>
      <c r="C74" s="10" t="s">
        <v>1925</v>
      </c>
      <c r="D74" s="10">
        <v>1400</v>
      </c>
      <c r="E74" s="10" t="s">
        <v>1905</v>
      </c>
      <c r="F74" s="2" t="str" cm="1">
        <f t="array" ref="F74">_xlfn.IFS(DIM_PRODUCTS[[#This Row],[product_weight_g]]&gt;5000, "Heavy", DIM_PRODUCTS[[#This Row],[product_weight_g]]&gt;1000, "Medium", DIM_PRODUCTS[[#This Row],[product_weight_g]]&gt;0, "Light")</f>
        <v>Medium</v>
      </c>
    </row>
    <row r="75" spans="1:6" x14ac:dyDescent="0.25">
      <c r="A75" s="2">
        <v>74</v>
      </c>
      <c r="B75" s="10" t="s">
        <v>2451</v>
      </c>
      <c r="C75" s="10" t="s">
        <v>1916</v>
      </c>
      <c r="D75" s="10">
        <v>50</v>
      </c>
      <c r="E75" s="10" t="s">
        <v>1905</v>
      </c>
      <c r="F75" s="2" t="str" cm="1">
        <f t="array" ref="F75">_xlfn.IFS(DIM_PRODUCTS[[#This Row],[product_weight_g]]&gt;5000, "Heavy", DIM_PRODUCTS[[#This Row],[product_weight_g]]&gt;1000, "Medium", DIM_PRODUCTS[[#This Row],[product_weight_g]]&gt;0, "Light")</f>
        <v>Light</v>
      </c>
    </row>
    <row r="76" spans="1:6" x14ac:dyDescent="0.25">
      <c r="A76" s="2">
        <v>75</v>
      </c>
      <c r="B76" s="10" t="s">
        <v>2041</v>
      </c>
      <c r="C76" s="10" t="s">
        <v>1915</v>
      </c>
      <c r="D76" s="10">
        <v>200</v>
      </c>
      <c r="E76" s="10" t="s">
        <v>1905</v>
      </c>
      <c r="F76" s="2" t="str" cm="1">
        <f t="array" ref="F76">_xlfn.IFS(DIM_PRODUCTS[[#This Row],[product_weight_g]]&gt;5000, "Heavy", DIM_PRODUCTS[[#This Row],[product_weight_g]]&gt;1000, "Medium", DIM_PRODUCTS[[#This Row],[product_weight_g]]&gt;0, "Light")</f>
        <v>Light</v>
      </c>
    </row>
    <row r="77" spans="1:6" x14ac:dyDescent="0.25">
      <c r="A77" s="2">
        <v>76</v>
      </c>
      <c r="B77" s="10" t="s">
        <v>2026</v>
      </c>
      <c r="C77" s="10" t="s">
        <v>1914</v>
      </c>
      <c r="D77" s="10">
        <v>1600</v>
      </c>
      <c r="E77" s="10" t="s">
        <v>1905</v>
      </c>
      <c r="F77" s="2" t="str" cm="1">
        <f t="array" ref="F77">_xlfn.IFS(DIM_PRODUCTS[[#This Row],[product_weight_g]]&gt;5000, "Heavy", DIM_PRODUCTS[[#This Row],[product_weight_g]]&gt;1000, "Medium", DIM_PRODUCTS[[#This Row],[product_weight_g]]&gt;0, "Light")</f>
        <v>Medium</v>
      </c>
    </row>
    <row r="78" spans="1:6" x14ac:dyDescent="0.25">
      <c r="A78" s="2">
        <v>77</v>
      </c>
      <c r="B78" s="10" t="s">
        <v>2007</v>
      </c>
      <c r="C78" s="10" t="s">
        <v>1920</v>
      </c>
      <c r="D78" s="10">
        <v>50</v>
      </c>
      <c r="E78" s="10" t="s">
        <v>1905</v>
      </c>
      <c r="F78" s="2" t="str" cm="1">
        <f t="array" ref="F78">_xlfn.IFS(DIM_PRODUCTS[[#This Row],[product_weight_g]]&gt;5000, "Heavy", DIM_PRODUCTS[[#This Row],[product_weight_g]]&gt;1000, "Medium", DIM_PRODUCTS[[#This Row],[product_weight_g]]&gt;0, "Light")</f>
        <v>Light</v>
      </c>
    </row>
    <row r="79" spans="1:6" x14ac:dyDescent="0.25">
      <c r="A79" s="2">
        <v>78</v>
      </c>
      <c r="B79" s="10" t="s">
        <v>2239</v>
      </c>
      <c r="C79" s="10" t="s">
        <v>1924</v>
      </c>
      <c r="D79" s="10">
        <v>1867</v>
      </c>
      <c r="E79" s="10" t="s">
        <v>1905</v>
      </c>
      <c r="F79" s="2" t="str" cm="1">
        <f t="array" ref="F79">_xlfn.IFS(DIM_PRODUCTS[[#This Row],[product_weight_g]]&gt;5000, "Heavy", DIM_PRODUCTS[[#This Row],[product_weight_g]]&gt;1000, "Medium", DIM_PRODUCTS[[#This Row],[product_weight_g]]&gt;0, "Light")</f>
        <v>Medium</v>
      </c>
    </row>
    <row r="80" spans="1:6" x14ac:dyDescent="0.25">
      <c r="A80" s="2">
        <v>79</v>
      </c>
      <c r="B80" s="10" t="s">
        <v>2280</v>
      </c>
      <c r="C80" s="10" t="s">
        <v>1913</v>
      </c>
      <c r="D80" s="10">
        <v>4200</v>
      </c>
      <c r="E80" s="10" t="s">
        <v>1905</v>
      </c>
      <c r="F80" s="2" t="str" cm="1">
        <f t="array" ref="F80">_xlfn.IFS(DIM_PRODUCTS[[#This Row],[product_weight_g]]&gt;5000, "Heavy", DIM_PRODUCTS[[#This Row],[product_weight_g]]&gt;1000, "Medium", DIM_PRODUCTS[[#This Row],[product_weight_g]]&gt;0, "Light")</f>
        <v>Medium</v>
      </c>
    </row>
    <row r="81" spans="1:6" x14ac:dyDescent="0.25">
      <c r="A81" s="2">
        <v>80</v>
      </c>
      <c r="B81" s="10" t="s">
        <v>2466</v>
      </c>
      <c r="C81" s="10" t="s">
        <v>1906</v>
      </c>
      <c r="D81" s="10">
        <v>100</v>
      </c>
      <c r="E81" s="10" t="s">
        <v>1905</v>
      </c>
      <c r="F81" s="2" t="str" cm="1">
        <f t="array" ref="F81">_xlfn.IFS(DIM_PRODUCTS[[#This Row],[product_weight_g]]&gt;5000, "Heavy", DIM_PRODUCTS[[#This Row],[product_weight_g]]&gt;1000, "Medium", DIM_PRODUCTS[[#This Row],[product_weight_g]]&gt;0, "Light")</f>
        <v>Light</v>
      </c>
    </row>
    <row r="82" spans="1:6" x14ac:dyDescent="0.25">
      <c r="A82" s="2">
        <v>81</v>
      </c>
      <c r="B82" s="10" t="s">
        <v>2335</v>
      </c>
      <c r="C82" s="10" t="s">
        <v>1916</v>
      </c>
      <c r="D82" s="10">
        <v>100</v>
      </c>
      <c r="E82" s="10" t="s">
        <v>1905</v>
      </c>
      <c r="F82" s="2" t="str" cm="1">
        <f t="array" ref="F82">_xlfn.IFS(DIM_PRODUCTS[[#This Row],[product_weight_g]]&gt;5000, "Heavy", DIM_PRODUCTS[[#This Row],[product_weight_g]]&gt;1000, "Medium", DIM_PRODUCTS[[#This Row],[product_weight_g]]&gt;0, "Light")</f>
        <v>Light</v>
      </c>
    </row>
    <row r="83" spans="1:6" x14ac:dyDescent="0.25">
      <c r="A83" s="2">
        <v>82</v>
      </c>
      <c r="B83" s="10" t="s">
        <v>2141</v>
      </c>
      <c r="C83" s="10" t="s">
        <v>1925</v>
      </c>
      <c r="D83" s="10">
        <v>300</v>
      </c>
      <c r="E83" s="10" t="s">
        <v>1909</v>
      </c>
      <c r="F83" s="2" t="str" cm="1">
        <f t="array" ref="F83">_xlfn.IFS(DIM_PRODUCTS[[#This Row],[product_weight_g]]&gt;5000, "Heavy", DIM_PRODUCTS[[#This Row],[product_weight_g]]&gt;1000, "Medium", DIM_PRODUCTS[[#This Row],[product_weight_g]]&gt;0, "Light")</f>
        <v>Light</v>
      </c>
    </row>
    <row r="84" spans="1:6" x14ac:dyDescent="0.25">
      <c r="A84" s="2">
        <v>83</v>
      </c>
      <c r="B84" s="10" t="s">
        <v>2366</v>
      </c>
      <c r="C84" s="10" t="s">
        <v>1918</v>
      </c>
      <c r="D84" s="10">
        <v>1200</v>
      </c>
      <c r="E84" s="10" t="s">
        <v>1907</v>
      </c>
      <c r="F84" s="2" t="str" cm="1">
        <f t="array" ref="F84">_xlfn.IFS(DIM_PRODUCTS[[#This Row],[product_weight_g]]&gt;5000, "Heavy", DIM_PRODUCTS[[#This Row],[product_weight_g]]&gt;1000, "Medium", DIM_PRODUCTS[[#This Row],[product_weight_g]]&gt;0, "Light")</f>
        <v>Medium</v>
      </c>
    </row>
    <row r="85" spans="1:6" x14ac:dyDescent="0.25">
      <c r="A85" s="2">
        <v>84</v>
      </c>
      <c r="B85" s="10" t="s">
        <v>2121</v>
      </c>
      <c r="C85" s="10" t="s">
        <v>1919</v>
      </c>
      <c r="D85" s="10">
        <v>700</v>
      </c>
      <c r="E85" s="10" t="s">
        <v>1905</v>
      </c>
      <c r="F85" s="2" t="str" cm="1">
        <f t="array" ref="F85">_xlfn.IFS(DIM_PRODUCTS[[#This Row],[product_weight_g]]&gt;5000, "Heavy", DIM_PRODUCTS[[#This Row],[product_weight_g]]&gt;1000, "Medium", DIM_PRODUCTS[[#This Row],[product_weight_g]]&gt;0, "Light")</f>
        <v>Light</v>
      </c>
    </row>
    <row r="86" spans="1:6" x14ac:dyDescent="0.25">
      <c r="A86" s="2">
        <v>85</v>
      </c>
      <c r="B86" s="10" t="s">
        <v>2021</v>
      </c>
      <c r="C86" s="10" t="s">
        <v>1906</v>
      </c>
      <c r="D86" s="10">
        <v>725</v>
      </c>
      <c r="E86" s="10" t="s">
        <v>1905</v>
      </c>
      <c r="F86" s="2" t="str" cm="1">
        <f t="array" ref="F86">_xlfn.IFS(DIM_PRODUCTS[[#This Row],[product_weight_g]]&gt;5000, "Heavy", DIM_PRODUCTS[[#This Row],[product_weight_g]]&gt;1000, "Medium", DIM_PRODUCTS[[#This Row],[product_weight_g]]&gt;0, "Light")</f>
        <v>Light</v>
      </c>
    </row>
    <row r="87" spans="1:6" x14ac:dyDescent="0.25">
      <c r="A87" s="2">
        <v>86</v>
      </c>
      <c r="B87" s="10" t="s">
        <v>2199</v>
      </c>
      <c r="C87" s="10" t="s">
        <v>1911</v>
      </c>
      <c r="D87" s="10">
        <v>333</v>
      </c>
      <c r="E87" s="10" t="s">
        <v>1909</v>
      </c>
      <c r="F87" s="2" t="str" cm="1">
        <f t="array" ref="F87">_xlfn.IFS(DIM_PRODUCTS[[#This Row],[product_weight_g]]&gt;5000, "Heavy", DIM_PRODUCTS[[#This Row],[product_weight_g]]&gt;1000, "Medium", DIM_PRODUCTS[[#This Row],[product_weight_g]]&gt;0, "Light")</f>
        <v>Light</v>
      </c>
    </row>
    <row r="88" spans="1:6" x14ac:dyDescent="0.25">
      <c r="A88" s="2">
        <v>87</v>
      </c>
      <c r="B88" s="10" t="s">
        <v>1972</v>
      </c>
      <c r="C88" s="10" t="s">
        <v>1908</v>
      </c>
      <c r="D88" s="10">
        <v>1500</v>
      </c>
      <c r="E88" s="10" t="s">
        <v>1905</v>
      </c>
      <c r="F88" s="2" t="str" cm="1">
        <f t="array" ref="F88">_xlfn.IFS(DIM_PRODUCTS[[#This Row],[product_weight_g]]&gt;5000, "Heavy", DIM_PRODUCTS[[#This Row],[product_weight_g]]&gt;1000, "Medium", DIM_PRODUCTS[[#This Row],[product_weight_g]]&gt;0, "Light")</f>
        <v>Medium</v>
      </c>
    </row>
    <row r="89" spans="1:6" x14ac:dyDescent="0.25">
      <c r="A89" s="2">
        <v>88</v>
      </c>
      <c r="B89" s="10" t="s">
        <v>2116</v>
      </c>
      <c r="C89" s="10" t="s">
        <v>1922</v>
      </c>
      <c r="D89" s="10">
        <v>100</v>
      </c>
      <c r="E89" s="10" t="s">
        <v>1905</v>
      </c>
      <c r="F89" s="2" t="str" cm="1">
        <f t="array" ref="F89">_xlfn.IFS(DIM_PRODUCTS[[#This Row],[product_weight_g]]&gt;5000, "Heavy", DIM_PRODUCTS[[#This Row],[product_weight_g]]&gt;1000, "Medium", DIM_PRODUCTS[[#This Row],[product_weight_g]]&gt;0, "Light")</f>
        <v>Light</v>
      </c>
    </row>
    <row r="90" spans="1:6" x14ac:dyDescent="0.25">
      <c r="A90" s="2">
        <v>89</v>
      </c>
      <c r="B90" s="10" t="s">
        <v>2128</v>
      </c>
      <c r="C90" s="10" t="s">
        <v>1916</v>
      </c>
      <c r="D90" s="10">
        <v>1000</v>
      </c>
      <c r="E90" s="10" t="s">
        <v>1905</v>
      </c>
      <c r="F90" s="2" t="str" cm="1">
        <f t="array" ref="F90">_xlfn.IFS(DIM_PRODUCTS[[#This Row],[product_weight_g]]&gt;5000, "Heavy", DIM_PRODUCTS[[#This Row],[product_weight_g]]&gt;1000, "Medium", DIM_PRODUCTS[[#This Row],[product_weight_g]]&gt;0, "Light")</f>
        <v>Light</v>
      </c>
    </row>
    <row r="91" spans="1:6" x14ac:dyDescent="0.25">
      <c r="A91" s="2">
        <v>90</v>
      </c>
      <c r="B91" s="10" t="s">
        <v>2399</v>
      </c>
      <c r="C91" s="10" t="s">
        <v>1912</v>
      </c>
      <c r="D91" s="10">
        <v>250</v>
      </c>
      <c r="E91" s="10" t="s">
        <v>1905</v>
      </c>
      <c r="F91" s="2" t="str" cm="1">
        <f t="array" ref="F91">_xlfn.IFS(DIM_PRODUCTS[[#This Row],[product_weight_g]]&gt;5000, "Heavy", DIM_PRODUCTS[[#This Row],[product_weight_g]]&gt;1000, "Medium", DIM_PRODUCTS[[#This Row],[product_weight_g]]&gt;0, "Light")</f>
        <v>Light</v>
      </c>
    </row>
    <row r="92" spans="1:6" x14ac:dyDescent="0.25">
      <c r="A92" s="2">
        <v>91</v>
      </c>
      <c r="B92" s="10" t="s">
        <v>1931</v>
      </c>
      <c r="C92" s="10" t="s">
        <v>1913</v>
      </c>
      <c r="D92" s="10">
        <v>1000</v>
      </c>
      <c r="E92" s="10" t="s">
        <v>1907</v>
      </c>
      <c r="F92" s="2" t="str" cm="1">
        <f t="array" ref="F92">_xlfn.IFS(DIM_PRODUCTS[[#This Row],[product_weight_g]]&gt;5000, "Heavy", DIM_PRODUCTS[[#This Row],[product_weight_g]]&gt;1000, "Medium", DIM_PRODUCTS[[#This Row],[product_weight_g]]&gt;0, "Light")</f>
        <v>Light</v>
      </c>
    </row>
    <row r="93" spans="1:6" x14ac:dyDescent="0.25">
      <c r="A93" s="2">
        <v>92</v>
      </c>
      <c r="B93" s="10" t="s">
        <v>2143</v>
      </c>
      <c r="C93" s="10" t="s">
        <v>1921</v>
      </c>
      <c r="D93" s="10">
        <v>1800</v>
      </c>
      <c r="E93" s="10" t="s">
        <v>1905</v>
      </c>
      <c r="F93" s="2" t="str" cm="1">
        <f t="array" ref="F93">_xlfn.IFS(DIM_PRODUCTS[[#This Row],[product_weight_g]]&gt;5000, "Heavy", DIM_PRODUCTS[[#This Row],[product_weight_g]]&gt;1000, "Medium", DIM_PRODUCTS[[#This Row],[product_weight_g]]&gt;0, "Light")</f>
        <v>Medium</v>
      </c>
    </row>
    <row r="94" spans="1:6" x14ac:dyDescent="0.25">
      <c r="A94" s="2">
        <v>93</v>
      </c>
      <c r="B94" s="10" t="s">
        <v>2023</v>
      </c>
      <c r="C94" s="10" t="s">
        <v>1919</v>
      </c>
      <c r="D94" s="10">
        <v>16400</v>
      </c>
      <c r="E94" s="10" t="s">
        <v>1909</v>
      </c>
      <c r="F94" s="2" t="str" cm="1">
        <f t="array" ref="F94">_xlfn.IFS(DIM_PRODUCTS[[#This Row],[product_weight_g]]&gt;5000, "Heavy", DIM_PRODUCTS[[#This Row],[product_weight_g]]&gt;1000, "Medium", DIM_PRODUCTS[[#This Row],[product_weight_g]]&gt;0, "Light")</f>
        <v>Heavy</v>
      </c>
    </row>
    <row r="95" spans="1:6" x14ac:dyDescent="0.25">
      <c r="A95" s="2">
        <v>94</v>
      </c>
      <c r="B95" s="10" t="s">
        <v>2457</v>
      </c>
      <c r="C95" s="10" t="s">
        <v>1920</v>
      </c>
      <c r="D95" s="10">
        <v>11825</v>
      </c>
      <c r="E95" s="10" t="s">
        <v>1905</v>
      </c>
      <c r="F95" s="2" t="str" cm="1">
        <f t="array" ref="F95">_xlfn.IFS(DIM_PRODUCTS[[#This Row],[product_weight_g]]&gt;5000, "Heavy", DIM_PRODUCTS[[#This Row],[product_weight_g]]&gt;1000, "Medium", DIM_PRODUCTS[[#This Row],[product_weight_g]]&gt;0, "Light")</f>
        <v>Heavy</v>
      </c>
    </row>
    <row r="96" spans="1:6" x14ac:dyDescent="0.25">
      <c r="A96" s="2">
        <v>95</v>
      </c>
      <c r="B96" s="10" t="s">
        <v>2130</v>
      </c>
      <c r="C96" s="10" t="s">
        <v>1924</v>
      </c>
      <c r="D96" s="10">
        <v>600</v>
      </c>
      <c r="E96" s="10" t="s">
        <v>1905</v>
      </c>
      <c r="F96" s="2" t="str" cm="1">
        <f t="array" ref="F96">_xlfn.IFS(DIM_PRODUCTS[[#This Row],[product_weight_g]]&gt;5000, "Heavy", DIM_PRODUCTS[[#This Row],[product_weight_g]]&gt;1000, "Medium", DIM_PRODUCTS[[#This Row],[product_weight_g]]&gt;0, "Light")</f>
        <v>Light</v>
      </c>
    </row>
    <row r="97" spans="1:6" x14ac:dyDescent="0.25">
      <c r="A97" s="2">
        <v>96</v>
      </c>
      <c r="B97" s="10" t="s">
        <v>2270</v>
      </c>
      <c r="C97" s="10" t="s">
        <v>1911</v>
      </c>
      <c r="D97" s="10">
        <v>1100</v>
      </c>
      <c r="E97" s="10" t="s">
        <v>1905</v>
      </c>
      <c r="F97" s="2" t="str" cm="1">
        <f t="array" ref="F97">_xlfn.IFS(DIM_PRODUCTS[[#This Row],[product_weight_g]]&gt;5000, "Heavy", DIM_PRODUCTS[[#This Row],[product_weight_g]]&gt;1000, "Medium", DIM_PRODUCTS[[#This Row],[product_weight_g]]&gt;0, "Light")</f>
        <v>Medium</v>
      </c>
    </row>
    <row r="98" spans="1:6" x14ac:dyDescent="0.25">
      <c r="A98" s="2">
        <v>97</v>
      </c>
      <c r="B98" s="10" t="s">
        <v>2163</v>
      </c>
      <c r="C98" s="10" t="s">
        <v>1921</v>
      </c>
      <c r="D98" s="10">
        <v>500</v>
      </c>
      <c r="E98" s="10" t="s">
        <v>1905</v>
      </c>
      <c r="F98" s="2" t="str" cm="1">
        <f t="array" ref="F98">_xlfn.IFS(DIM_PRODUCTS[[#This Row],[product_weight_g]]&gt;5000, "Heavy", DIM_PRODUCTS[[#This Row],[product_weight_g]]&gt;1000, "Medium", DIM_PRODUCTS[[#This Row],[product_weight_g]]&gt;0, "Light")</f>
        <v>Light</v>
      </c>
    </row>
    <row r="99" spans="1:6" x14ac:dyDescent="0.25">
      <c r="A99" s="2">
        <v>98</v>
      </c>
      <c r="B99" s="10" t="s">
        <v>2132</v>
      </c>
      <c r="C99" s="10" t="s">
        <v>1922</v>
      </c>
      <c r="D99" s="10">
        <v>200</v>
      </c>
      <c r="E99" s="10" t="s">
        <v>1905</v>
      </c>
      <c r="F99" s="2" t="str" cm="1">
        <f t="array" ref="F99">_xlfn.IFS(DIM_PRODUCTS[[#This Row],[product_weight_g]]&gt;5000, "Heavy", DIM_PRODUCTS[[#This Row],[product_weight_g]]&gt;1000, "Medium", DIM_PRODUCTS[[#This Row],[product_weight_g]]&gt;0, "Light")</f>
        <v>Light</v>
      </c>
    </row>
    <row r="100" spans="1:6" x14ac:dyDescent="0.25">
      <c r="A100" s="2">
        <v>99</v>
      </c>
      <c r="B100" s="10" t="s">
        <v>2160</v>
      </c>
      <c r="C100" s="10" t="s">
        <v>1906</v>
      </c>
      <c r="D100" s="10">
        <v>417</v>
      </c>
      <c r="E100" s="10" t="s">
        <v>1905</v>
      </c>
      <c r="F100" s="2" t="str" cm="1">
        <f t="array" ref="F100">_xlfn.IFS(DIM_PRODUCTS[[#This Row],[product_weight_g]]&gt;5000, "Heavy", DIM_PRODUCTS[[#This Row],[product_weight_g]]&gt;1000, "Medium", DIM_PRODUCTS[[#This Row],[product_weight_g]]&gt;0, "Light")</f>
        <v>Light</v>
      </c>
    </row>
    <row r="101" spans="1:6" x14ac:dyDescent="0.25">
      <c r="A101" s="2">
        <v>100</v>
      </c>
      <c r="B101" s="10" t="s">
        <v>2441</v>
      </c>
      <c r="C101" s="10" t="s">
        <v>1925</v>
      </c>
      <c r="D101" s="10">
        <v>300</v>
      </c>
      <c r="E101" s="10" t="s">
        <v>1905</v>
      </c>
      <c r="F101" s="2" t="str" cm="1">
        <f t="array" ref="F101">_xlfn.IFS(DIM_PRODUCTS[[#This Row],[product_weight_g]]&gt;5000, "Heavy", DIM_PRODUCTS[[#This Row],[product_weight_g]]&gt;1000, "Medium", DIM_PRODUCTS[[#This Row],[product_weight_g]]&gt;0, "Light")</f>
        <v>Light</v>
      </c>
    </row>
    <row r="102" spans="1:6" x14ac:dyDescent="0.25">
      <c r="A102" s="2">
        <v>101</v>
      </c>
      <c r="B102" s="10" t="s">
        <v>2155</v>
      </c>
      <c r="C102" s="10" t="s">
        <v>1910</v>
      </c>
      <c r="D102" s="10">
        <v>11850</v>
      </c>
      <c r="E102" s="10" t="s">
        <v>1905</v>
      </c>
      <c r="F102" s="2" t="str" cm="1">
        <f t="array" ref="F102">_xlfn.IFS(DIM_PRODUCTS[[#This Row],[product_weight_g]]&gt;5000, "Heavy", DIM_PRODUCTS[[#This Row],[product_weight_g]]&gt;1000, "Medium", DIM_PRODUCTS[[#This Row],[product_weight_g]]&gt;0, "Light")</f>
        <v>Heavy</v>
      </c>
    </row>
    <row r="103" spans="1:6" x14ac:dyDescent="0.25">
      <c r="A103" s="2">
        <v>102</v>
      </c>
      <c r="B103" s="10" t="s">
        <v>1973</v>
      </c>
      <c r="C103" s="10" t="s">
        <v>1919</v>
      </c>
      <c r="D103" s="10">
        <v>100</v>
      </c>
      <c r="E103" s="10" t="s">
        <v>1905</v>
      </c>
      <c r="F103" s="2" t="str" cm="1">
        <f t="array" ref="F103">_xlfn.IFS(DIM_PRODUCTS[[#This Row],[product_weight_g]]&gt;5000, "Heavy", DIM_PRODUCTS[[#This Row],[product_weight_g]]&gt;1000, "Medium", DIM_PRODUCTS[[#This Row],[product_weight_g]]&gt;0, "Light")</f>
        <v>Light</v>
      </c>
    </row>
    <row r="104" spans="1:6" x14ac:dyDescent="0.25">
      <c r="A104" s="2">
        <v>103</v>
      </c>
      <c r="B104" s="10" t="s">
        <v>1994</v>
      </c>
      <c r="C104" s="10" t="s">
        <v>1920</v>
      </c>
      <c r="D104" s="10">
        <v>600</v>
      </c>
      <c r="E104" s="10" t="s">
        <v>1905</v>
      </c>
      <c r="F104" s="2" t="str" cm="1">
        <f t="array" ref="F104">_xlfn.IFS(DIM_PRODUCTS[[#This Row],[product_weight_g]]&gt;5000, "Heavy", DIM_PRODUCTS[[#This Row],[product_weight_g]]&gt;1000, "Medium", DIM_PRODUCTS[[#This Row],[product_weight_g]]&gt;0, "Light")</f>
        <v>Light</v>
      </c>
    </row>
    <row r="105" spans="1:6" x14ac:dyDescent="0.25">
      <c r="A105" s="2">
        <v>104</v>
      </c>
      <c r="B105" s="10" t="s">
        <v>2311</v>
      </c>
      <c r="C105" s="10" t="s">
        <v>1919</v>
      </c>
      <c r="D105" s="10">
        <v>200</v>
      </c>
      <c r="E105" s="10" t="s">
        <v>1905</v>
      </c>
      <c r="F105" s="2" t="str" cm="1">
        <f t="array" ref="F105">_xlfn.IFS(DIM_PRODUCTS[[#This Row],[product_weight_g]]&gt;5000, "Heavy", DIM_PRODUCTS[[#This Row],[product_weight_g]]&gt;1000, "Medium", DIM_PRODUCTS[[#This Row],[product_weight_g]]&gt;0, "Light")</f>
        <v>Light</v>
      </c>
    </row>
    <row r="106" spans="1:6" x14ac:dyDescent="0.25">
      <c r="A106" s="2">
        <v>105</v>
      </c>
      <c r="B106" s="10" t="s">
        <v>2003</v>
      </c>
      <c r="C106" s="10" t="s">
        <v>1912</v>
      </c>
      <c r="D106" s="10">
        <v>2300</v>
      </c>
      <c r="E106" s="10" t="s">
        <v>1905</v>
      </c>
      <c r="F106" s="2" t="str" cm="1">
        <f t="array" ref="F106">_xlfn.IFS(DIM_PRODUCTS[[#This Row],[product_weight_g]]&gt;5000, "Heavy", DIM_PRODUCTS[[#This Row],[product_weight_g]]&gt;1000, "Medium", DIM_PRODUCTS[[#This Row],[product_weight_g]]&gt;0, "Light")</f>
        <v>Medium</v>
      </c>
    </row>
    <row r="107" spans="1:6" x14ac:dyDescent="0.25">
      <c r="A107" s="2">
        <v>106</v>
      </c>
      <c r="B107" s="10" t="s">
        <v>2260</v>
      </c>
      <c r="C107" s="10" t="s">
        <v>1917</v>
      </c>
      <c r="D107" s="10">
        <v>450</v>
      </c>
      <c r="E107" s="10" t="s">
        <v>1905</v>
      </c>
      <c r="F107" s="2" t="str" cm="1">
        <f t="array" ref="F107">_xlfn.IFS(DIM_PRODUCTS[[#This Row],[product_weight_g]]&gt;5000, "Heavy", DIM_PRODUCTS[[#This Row],[product_weight_g]]&gt;1000, "Medium", DIM_PRODUCTS[[#This Row],[product_weight_g]]&gt;0, "Light")</f>
        <v>Light</v>
      </c>
    </row>
    <row r="108" spans="1:6" x14ac:dyDescent="0.25">
      <c r="A108" s="2">
        <v>107</v>
      </c>
      <c r="B108" s="10" t="s">
        <v>2390</v>
      </c>
      <c r="C108" s="10" t="s">
        <v>1906</v>
      </c>
      <c r="D108" s="10">
        <v>350</v>
      </c>
      <c r="E108" s="10" t="s">
        <v>1905</v>
      </c>
      <c r="F108" s="2" t="str" cm="1">
        <f t="array" ref="F108">_xlfn.IFS(DIM_PRODUCTS[[#This Row],[product_weight_g]]&gt;5000, "Heavy", DIM_PRODUCTS[[#This Row],[product_weight_g]]&gt;1000, "Medium", DIM_PRODUCTS[[#This Row],[product_weight_g]]&gt;0, "Light")</f>
        <v>Light</v>
      </c>
    </row>
    <row r="109" spans="1:6" x14ac:dyDescent="0.25">
      <c r="A109" s="2">
        <v>108</v>
      </c>
      <c r="B109" s="10" t="s">
        <v>1963</v>
      </c>
      <c r="C109" s="10" t="s">
        <v>1911</v>
      </c>
      <c r="D109" s="10">
        <v>167</v>
      </c>
      <c r="E109" s="10" t="s">
        <v>1905</v>
      </c>
      <c r="F109" s="2" t="str" cm="1">
        <f t="array" ref="F109">_xlfn.IFS(DIM_PRODUCTS[[#This Row],[product_weight_g]]&gt;5000, "Heavy", DIM_PRODUCTS[[#This Row],[product_weight_g]]&gt;1000, "Medium", DIM_PRODUCTS[[#This Row],[product_weight_g]]&gt;0, "Light")</f>
        <v>Light</v>
      </c>
    </row>
    <row r="110" spans="1:6" x14ac:dyDescent="0.25">
      <c r="A110" s="2">
        <v>109</v>
      </c>
      <c r="B110" s="10" t="s">
        <v>2257</v>
      </c>
      <c r="C110" s="10" t="s">
        <v>1915</v>
      </c>
      <c r="D110" s="10">
        <v>2150</v>
      </c>
      <c r="E110" s="10" t="s">
        <v>1905</v>
      </c>
      <c r="F110" s="2" t="str" cm="1">
        <f t="array" ref="F110">_xlfn.IFS(DIM_PRODUCTS[[#This Row],[product_weight_g]]&gt;5000, "Heavy", DIM_PRODUCTS[[#This Row],[product_weight_g]]&gt;1000, "Medium", DIM_PRODUCTS[[#This Row],[product_weight_g]]&gt;0, "Light")</f>
        <v>Medium</v>
      </c>
    </row>
    <row r="111" spans="1:6" x14ac:dyDescent="0.25">
      <c r="A111" s="2">
        <v>110</v>
      </c>
      <c r="B111" s="10" t="s">
        <v>2037</v>
      </c>
      <c r="C111" s="10" t="s">
        <v>1913</v>
      </c>
      <c r="D111" s="10">
        <v>250</v>
      </c>
      <c r="E111" s="10" t="s">
        <v>1905</v>
      </c>
      <c r="F111" s="2" t="str" cm="1">
        <f t="array" ref="F111">_xlfn.IFS(DIM_PRODUCTS[[#This Row],[product_weight_g]]&gt;5000, "Heavy", DIM_PRODUCTS[[#This Row],[product_weight_g]]&gt;1000, "Medium", DIM_PRODUCTS[[#This Row],[product_weight_g]]&gt;0, "Light")</f>
        <v>Light</v>
      </c>
    </row>
    <row r="112" spans="1:6" x14ac:dyDescent="0.25">
      <c r="A112" s="2">
        <v>111</v>
      </c>
      <c r="B112" s="10" t="s">
        <v>2150</v>
      </c>
      <c r="C112" s="10" t="s">
        <v>1906</v>
      </c>
      <c r="D112" s="10">
        <v>2100</v>
      </c>
      <c r="E112" s="10" t="s">
        <v>1905</v>
      </c>
      <c r="F112" s="2" t="str" cm="1">
        <f t="array" ref="F112">_xlfn.IFS(DIM_PRODUCTS[[#This Row],[product_weight_g]]&gt;5000, "Heavy", DIM_PRODUCTS[[#This Row],[product_weight_g]]&gt;1000, "Medium", DIM_PRODUCTS[[#This Row],[product_weight_g]]&gt;0, "Light")</f>
        <v>Medium</v>
      </c>
    </row>
    <row r="113" spans="1:6" x14ac:dyDescent="0.25">
      <c r="A113" s="2">
        <v>112</v>
      </c>
      <c r="B113" s="10" t="s">
        <v>2104</v>
      </c>
      <c r="C113" s="10" t="s">
        <v>1914</v>
      </c>
      <c r="D113" s="10">
        <v>1600</v>
      </c>
      <c r="E113" s="10" t="s">
        <v>1905</v>
      </c>
      <c r="F113" s="2" t="str" cm="1">
        <f t="array" ref="F113">_xlfn.IFS(DIM_PRODUCTS[[#This Row],[product_weight_g]]&gt;5000, "Heavy", DIM_PRODUCTS[[#This Row],[product_weight_g]]&gt;1000, "Medium", DIM_PRODUCTS[[#This Row],[product_weight_g]]&gt;0, "Light")</f>
        <v>Medium</v>
      </c>
    </row>
    <row r="114" spans="1:6" x14ac:dyDescent="0.25">
      <c r="A114" s="2">
        <v>113</v>
      </c>
      <c r="B114" s="10" t="s">
        <v>2207</v>
      </c>
      <c r="C114" s="10" t="s">
        <v>1912</v>
      </c>
      <c r="D114" s="10">
        <v>100</v>
      </c>
      <c r="E114" s="10" t="s">
        <v>1905</v>
      </c>
      <c r="F114" s="2" t="str" cm="1">
        <f t="array" ref="F114">_xlfn.IFS(DIM_PRODUCTS[[#This Row],[product_weight_g]]&gt;5000, "Heavy", DIM_PRODUCTS[[#This Row],[product_weight_g]]&gt;1000, "Medium", DIM_PRODUCTS[[#This Row],[product_weight_g]]&gt;0, "Light")</f>
        <v>Light</v>
      </c>
    </row>
    <row r="115" spans="1:6" x14ac:dyDescent="0.25">
      <c r="A115" s="2">
        <v>114</v>
      </c>
      <c r="B115" s="10" t="s">
        <v>2443</v>
      </c>
      <c r="C115" s="10" t="s">
        <v>1904</v>
      </c>
      <c r="D115" s="10">
        <v>5750</v>
      </c>
      <c r="E115" s="10" t="s">
        <v>1905</v>
      </c>
      <c r="F115" s="2" t="str" cm="1">
        <f t="array" ref="F115">_xlfn.IFS(DIM_PRODUCTS[[#This Row],[product_weight_g]]&gt;5000, "Heavy", DIM_PRODUCTS[[#This Row],[product_weight_g]]&gt;1000, "Medium", DIM_PRODUCTS[[#This Row],[product_weight_g]]&gt;0, "Light")</f>
        <v>Heavy</v>
      </c>
    </row>
    <row r="116" spans="1:6" x14ac:dyDescent="0.25">
      <c r="A116" s="2">
        <v>115</v>
      </c>
      <c r="B116" s="10" t="s">
        <v>2246</v>
      </c>
      <c r="C116" s="10" t="s">
        <v>1915</v>
      </c>
      <c r="D116" s="10">
        <v>1150</v>
      </c>
      <c r="E116" s="10" t="s">
        <v>1905</v>
      </c>
      <c r="F116" s="2" t="str" cm="1">
        <f t="array" ref="F116">_xlfn.IFS(DIM_PRODUCTS[[#This Row],[product_weight_g]]&gt;5000, "Heavy", DIM_PRODUCTS[[#This Row],[product_weight_g]]&gt;1000, "Medium", DIM_PRODUCTS[[#This Row],[product_weight_g]]&gt;0, "Light")</f>
        <v>Medium</v>
      </c>
    </row>
    <row r="117" spans="1:6" x14ac:dyDescent="0.25">
      <c r="A117" s="2">
        <v>116</v>
      </c>
      <c r="B117" s="10" t="s">
        <v>2242</v>
      </c>
      <c r="C117" s="10" t="s">
        <v>1914</v>
      </c>
      <c r="D117" s="10">
        <v>200</v>
      </c>
      <c r="E117" s="10" t="s">
        <v>1905</v>
      </c>
      <c r="F117" s="2" t="str" cm="1">
        <f t="array" ref="F117">_xlfn.IFS(DIM_PRODUCTS[[#This Row],[product_weight_g]]&gt;5000, "Heavy", DIM_PRODUCTS[[#This Row],[product_weight_g]]&gt;1000, "Medium", DIM_PRODUCTS[[#This Row],[product_weight_g]]&gt;0, "Light")</f>
        <v>Light</v>
      </c>
    </row>
    <row r="118" spans="1:6" x14ac:dyDescent="0.25">
      <c r="A118" s="2">
        <v>117</v>
      </c>
      <c r="B118" s="10" t="s">
        <v>2436</v>
      </c>
      <c r="C118" s="10" t="s">
        <v>1913</v>
      </c>
      <c r="D118" s="10">
        <v>933</v>
      </c>
      <c r="E118" s="10" t="s">
        <v>1905</v>
      </c>
      <c r="F118" s="2" t="str" cm="1">
        <f t="array" ref="F118">_xlfn.IFS(DIM_PRODUCTS[[#This Row],[product_weight_g]]&gt;5000, "Heavy", DIM_PRODUCTS[[#This Row],[product_weight_g]]&gt;1000, "Medium", DIM_PRODUCTS[[#This Row],[product_weight_g]]&gt;0, "Light")</f>
        <v>Light</v>
      </c>
    </row>
    <row r="119" spans="1:6" x14ac:dyDescent="0.25">
      <c r="A119" s="2">
        <v>118</v>
      </c>
      <c r="B119" s="10" t="s">
        <v>2452</v>
      </c>
      <c r="C119" s="10" t="s">
        <v>1925</v>
      </c>
      <c r="D119" s="10">
        <v>150</v>
      </c>
      <c r="E119" s="10" t="s">
        <v>1909</v>
      </c>
      <c r="F119" s="2" t="str" cm="1">
        <f t="array" ref="F119">_xlfn.IFS(DIM_PRODUCTS[[#This Row],[product_weight_g]]&gt;5000, "Heavy", DIM_PRODUCTS[[#This Row],[product_weight_g]]&gt;1000, "Medium", DIM_PRODUCTS[[#This Row],[product_weight_g]]&gt;0, "Light")</f>
        <v>Light</v>
      </c>
    </row>
    <row r="120" spans="1:6" x14ac:dyDescent="0.25">
      <c r="A120" s="2">
        <v>119</v>
      </c>
      <c r="B120" s="10" t="s">
        <v>2471</v>
      </c>
      <c r="C120" s="10" t="s">
        <v>1914</v>
      </c>
      <c r="D120" s="10">
        <v>1500</v>
      </c>
      <c r="E120" s="10" t="s">
        <v>1905</v>
      </c>
      <c r="F120" s="2" t="str" cm="1">
        <f t="array" ref="F120">_xlfn.IFS(DIM_PRODUCTS[[#This Row],[product_weight_g]]&gt;5000, "Heavy", DIM_PRODUCTS[[#This Row],[product_weight_g]]&gt;1000, "Medium", DIM_PRODUCTS[[#This Row],[product_weight_g]]&gt;0, "Light")</f>
        <v>Medium</v>
      </c>
    </row>
    <row r="121" spans="1:6" x14ac:dyDescent="0.25">
      <c r="A121" s="2">
        <v>120</v>
      </c>
      <c r="B121" s="10" t="s">
        <v>2126</v>
      </c>
      <c r="C121" s="10" t="s">
        <v>1925</v>
      </c>
      <c r="D121" s="10">
        <v>1300</v>
      </c>
      <c r="E121" s="10" t="s">
        <v>1905</v>
      </c>
      <c r="F121" s="2" t="str" cm="1">
        <f t="array" ref="F121">_xlfn.IFS(DIM_PRODUCTS[[#This Row],[product_weight_g]]&gt;5000, "Heavy", DIM_PRODUCTS[[#This Row],[product_weight_g]]&gt;1000, "Medium", DIM_PRODUCTS[[#This Row],[product_weight_g]]&gt;0, "Light")</f>
        <v>Medium</v>
      </c>
    </row>
    <row r="122" spans="1:6" x14ac:dyDescent="0.25">
      <c r="A122" s="2">
        <v>121</v>
      </c>
      <c r="B122" s="10" t="s">
        <v>2235</v>
      </c>
      <c r="C122" s="10" t="s">
        <v>1910</v>
      </c>
      <c r="D122" s="10">
        <v>200</v>
      </c>
      <c r="E122" s="10" t="s">
        <v>1905</v>
      </c>
      <c r="F122" s="2" t="str" cm="1">
        <f t="array" ref="F122">_xlfn.IFS(DIM_PRODUCTS[[#This Row],[product_weight_g]]&gt;5000, "Heavy", DIM_PRODUCTS[[#This Row],[product_weight_g]]&gt;1000, "Medium", DIM_PRODUCTS[[#This Row],[product_weight_g]]&gt;0, "Light")</f>
        <v>Light</v>
      </c>
    </row>
    <row r="123" spans="1:6" x14ac:dyDescent="0.25">
      <c r="A123" s="2">
        <v>122</v>
      </c>
      <c r="B123" s="10" t="s">
        <v>2185</v>
      </c>
      <c r="C123" s="10" t="s">
        <v>1919</v>
      </c>
      <c r="D123" s="10">
        <v>83</v>
      </c>
      <c r="E123" s="10" t="s">
        <v>1905</v>
      </c>
      <c r="F123" s="2" t="str" cm="1">
        <f t="array" ref="F123">_xlfn.IFS(DIM_PRODUCTS[[#This Row],[product_weight_g]]&gt;5000, "Heavy", DIM_PRODUCTS[[#This Row],[product_weight_g]]&gt;1000, "Medium", DIM_PRODUCTS[[#This Row],[product_weight_g]]&gt;0, "Light")</f>
        <v>Light</v>
      </c>
    </row>
    <row r="124" spans="1:6" x14ac:dyDescent="0.25">
      <c r="A124" s="2">
        <v>123</v>
      </c>
      <c r="B124" s="10" t="s">
        <v>2402</v>
      </c>
      <c r="C124" s="10" t="s">
        <v>1914</v>
      </c>
      <c r="D124" s="10">
        <v>2488</v>
      </c>
      <c r="E124" s="10" t="s">
        <v>1905</v>
      </c>
      <c r="F124" s="2" t="str" cm="1">
        <f t="array" ref="F124">_xlfn.IFS(DIM_PRODUCTS[[#This Row],[product_weight_g]]&gt;5000, "Heavy", DIM_PRODUCTS[[#This Row],[product_weight_g]]&gt;1000, "Medium", DIM_PRODUCTS[[#This Row],[product_weight_g]]&gt;0, "Light")</f>
        <v>Medium</v>
      </c>
    </row>
    <row r="125" spans="1:6" x14ac:dyDescent="0.25">
      <c r="A125" s="2">
        <v>124</v>
      </c>
      <c r="B125" s="10" t="s">
        <v>2408</v>
      </c>
      <c r="C125" s="10" t="s">
        <v>1912</v>
      </c>
      <c r="D125" s="10">
        <v>800</v>
      </c>
      <c r="E125" s="10" t="s">
        <v>1905</v>
      </c>
      <c r="F125" s="2" t="str" cm="1">
        <f t="array" ref="F125">_xlfn.IFS(DIM_PRODUCTS[[#This Row],[product_weight_g]]&gt;5000, "Heavy", DIM_PRODUCTS[[#This Row],[product_weight_g]]&gt;1000, "Medium", DIM_PRODUCTS[[#This Row],[product_weight_g]]&gt;0, "Light")</f>
        <v>Light</v>
      </c>
    </row>
    <row r="126" spans="1:6" x14ac:dyDescent="0.25">
      <c r="A126" s="2">
        <v>125</v>
      </c>
      <c r="B126" s="10" t="s">
        <v>2430</v>
      </c>
      <c r="C126" s="10" t="s">
        <v>1917</v>
      </c>
      <c r="D126" s="10">
        <v>5850</v>
      </c>
      <c r="E126" s="10" t="s">
        <v>1905</v>
      </c>
      <c r="F126" s="2" t="str" cm="1">
        <f t="array" ref="F126">_xlfn.IFS(DIM_PRODUCTS[[#This Row],[product_weight_g]]&gt;5000, "Heavy", DIM_PRODUCTS[[#This Row],[product_weight_g]]&gt;1000, "Medium", DIM_PRODUCTS[[#This Row],[product_weight_g]]&gt;0, "Light")</f>
        <v>Heavy</v>
      </c>
    </row>
    <row r="127" spans="1:6" x14ac:dyDescent="0.25">
      <c r="A127" s="2">
        <v>126</v>
      </c>
      <c r="B127" s="10" t="s">
        <v>2320</v>
      </c>
      <c r="C127" s="10" t="s">
        <v>1925</v>
      </c>
      <c r="D127" s="10">
        <v>20450</v>
      </c>
      <c r="E127" s="10" t="s">
        <v>1905</v>
      </c>
      <c r="F127" s="2" t="str" cm="1">
        <f t="array" ref="F127">_xlfn.IFS(DIM_PRODUCTS[[#This Row],[product_weight_g]]&gt;5000, "Heavy", DIM_PRODUCTS[[#This Row],[product_weight_g]]&gt;1000, "Medium", DIM_PRODUCTS[[#This Row],[product_weight_g]]&gt;0, "Light")</f>
        <v>Heavy</v>
      </c>
    </row>
    <row r="128" spans="1:6" x14ac:dyDescent="0.25">
      <c r="A128" s="2">
        <v>127</v>
      </c>
      <c r="B128" s="10" t="s">
        <v>2117</v>
      </c>
      <c r="C128" s="10" t="s">
        <v>1918</v>
      </c>
      <c r="D128" s="10">
        <v>300</v>
      </c>
      <c r="E128" s="10" t="s">
        <v>1905</v>
      </c>
      <c r="F128" s="2" t="str" cm="1">
        <f t="array" ref="F128">_xlfn.IFS(DIM_PRODUCTS[[#This Row],[product_weight_g]]&gt;5000, "Heavy", DIM_PRODUCTS[[#This Row],[product_weight_g]]&gt;1000, "Medium", DIM_PRODUCTS[[#This Row],[product_weight_g]]&gt;0, "Light")</f>
        <v>Light</v>
      </c>
    </row>
    <row r="129" spans="1:6" x14ac:dyDescent="0.25">
      <c r="A129" s="2">
        <v>128</v>
      </c>
      <c r="B129" s="10" t="s">
        <v>1997</v>
      </c>
      <c r="C129" s="10" t="s">
        <v>1922</v>
      </c>
      <c r="D129" s="10">
        <v>2350</v>
      </c>
      <c r="E129" s="10" t="s">
        <v>1905</v>
      </c>
      <c r="F129" s="2" t="str" cm="1">
        <f t="array" ref="F129">_xlfn.IFS(DIM_PRODUCTS[[#This Row],[product_weight_g]]&gt;5000, "Heavy", DIM_PRODUCTS[[#This Row],[product_weight_g]]&gt;1000, "Medium", DIM_PRODUCTS[[#This Row],[product_weight_g]]&gt;0, "Light")</f>
        <v>Medium</v>
      </c>
    </row>
    <row r="130" spans="1:6" x14ac:dyDescent="0.25">
      <c r="A130" s="2">
        <v>129</v>
      </c>
      <c r="B130" s="10" t="s">
        <v>2025</v>
      </c>
      <c r="C130" s="10" t="s">
        <v>1908</v>
      </c>
      <c r="D130" s="10">
        <v>2000</v>
      </c>
      <c r="E130" s="10" t="s">
        <v>1905</v>
      </c>
      <c r="F130" s="2" t="str" cm="1">
        <f t="array" ref="F130">_xlfn.IFS(DIM_PRODUCTS[[#This Row],[product_weight_g]]&gt;5000, "Heavy", DIM_PRODUCTS[[#This Row],[product_weight_g]]&gt;1000, "Medium", DIM_PRODUCTS[[#This Row],[product_weight_g]]&gt;0, "Light")</f>
        <v>Medium</v>
      </c>
    </row>
    <row r="131" spans="1:6" x14ac:dyDescent="0.25">
      <c r="A131" s="2">
        <v>130</v>
      </c>
      <c r="B131" s="10" t="s">
        <v>2278</v>
      </c>
      <c r="C131" s="10" t="s">
        <v>1914</v>
      </c>
      <c r="D131" s="10">
        <v>500</v>
      </c>
      <c r="E131" s="10" t="s">
        <v>1907</v>
      </c>
      <c r="F131" s="2" t="str" cm="1">
        <f t="array" ref="F131">_xlfn.IFS(DIM_PRODUCTS[[#This Row],[product_weight_g]]&gt;5000, "Heavy", DIM_PRODUCTS[[#This Row],[product_weight_g]]&gt;1000, "Medium", DIM_PRODUCTS[[#This Row],[product_weight_g]]&gt;0, "Light")</f>
        <v>Light</v>
      </c>
    </row>
    <row r="132" spans="1:6" x14ac:dyDescent="0.25">
      <c r="A132" s="2">
        <v>131</v>
      </c>
      <c r="B132" s="10" t="s">
        <v>2222</v>
      </c>
      <c r="C132" s="10" t="s">
        <v>1916</v>
      </c>
      <c r="D132" s="10">
        <v>150</v>
      </c>
      <c r="E132" s="10" t="s">
        <v>1909</v>
      </c>
      <c r="F132" s="2" t="str" cm="1">
        <f t="array" ref="F132">_xlfn.IFS(DIM_PRODUCTS[[#This Row],[product_weight_g]]&gt;5000, "Heavy", DIM_PRODUCTS[[#This Row],[product_weight_g]]&gt;1000, "Medium", DIM_PRODUCTS[[#This Row],[product_weight_g]]&gt;0, "Light")</f>
        <v>Light</v>
      </c>
    </row>
    <row r="133" spans="1:6" x14ac:dyDescent="0.25">
      <c r="A133" s="2">
        <v>132</v>
      </c>
      <c r="B133" s="10" t="s">
        <v>2043</v>
      </c>
      <c r="C133" s="10" t="s">
        <v>1920</v>
      </c>
      <c r="D133" s="10">
        <v>200</v>
      </c>
      <c r="E133" s="10" t="s">
        <v>1905</v>
      </c>
      <c r="F133" s="2" t="str" cm="1">
        <f t="array" ref="F133">_xlfn.IFS(DIM_PRODUCTS[[#This Row],[product_weight_g]]&gt;5000, "Heavy", DIM_PRODUCTS[[#This Row],[product_weight_g]]&gt;1000, "Medium", DIM_PRODUCTS[[#This Row],[product_weight_g]]&gt;0, "Light")</f>
        <v>Light</v>
      </c>
    </row>
    <row r="134" spans="1:6" x14ac:dyDescent="0.25">
      <c r="A134" s="2">
        <v>133</v>
      </c>
      <c r="B134" s="10" t="s">
        <v>2261</v>
      </c>
      <c r="C134" s="10" t="s">
        <v>1919</v>
      </c>
      <c r="D134" s="10">
        <v>150</v>
      </c>
      <c r="E134" s="10" t="s">
        <v>1905</v>
      </c>
      <c r="F134" s="2" t="str" cm="1">
        <f t="array" ref="F134">_xlfn.IFS(DIM_PRODUCTS[[#This Row],[product_weight_g]]&gt;5000, "Heavy", DIM_PRODUCTS[[#This Row],[product_weight_g]]&gt;1000, "Medium", DIM_PRODUCTS[[#This Row],[product_weight_g]]&gt;0, "Light")</f>
        <v>Light</v>
      </c>
    </row>
    <row r="135" spans="1:6" x14ac:dyDescent="0.25">
      <c r="A135" s="2">
        <v>134</v>
      </c>
      <c r="B135" s="10" t="s">
        <v>2050</v>
      </c>
      <c r="C135" s="10" t="s">
        <v>1908</v>
      </c>
      <c r="D135" s="10">
        <v>1250</v>
      </c>
      <c r="E135" s="10" t="s">
        <v>1907</v>
      </c>
      <c r="F135" s="2" t="str" cm="1">
        <f t="array" ref="F135">_xlfn.IFS(DIM_PRODUCTS[[#This Row],[product_weight_g]]&gt;5000, "Heavy", DIM_PRODUCTS[[#This Row],[product_weight_g]]&gt;1000, "Medium", DIM_PRODUCTS[[#This Row],[product_weight_g]]&gt;0, "Light")</f>
        <v>Medium</v>
      </c>
    </row>
    <row r="136" spans="1:6" x14ac:dyDescent="0.25">
      <c r="A136" s="2">
        <v>135</v>
      </c>
      <c r="B136" s="10" t="s">
        <v>2420</v>
      </c>
      <c r="C136" s="10" t="s">
        <v>1921</v>
      </c>
      <c r="D136" s="10">
        <v>1875</v>
      </c>
      <c r="E136" s="10" t="s">
        <v>1905</v>
      </c>
      <c r="F136" s="2" t="str" cm="1">
        <f t="array" ref="F136">_xlfn.IFS(DIM_PRODUCTS[[#This Row],[product_weight_g]]&gt;5000, "Heavy", DIM_PRODUCTS[[#This Row],[product_weight_g]]&gt;1000, "Medium", DIM_PRODUCTS[[#This Row],[product_weight_g]]&gt;0, "Light")</f>
        <v>Medium</v>
      </c>
    </row>
    <row r="137" spans="1:6" x14ac:dyDescent="0.25">
      <c r="A137" s="2">
        <v>136</v>
      </c>
      <c r="B137" s="10" t="s">
        <v>2175</v>
      </c>
      <c r="C137" s="10" t="s">
        <v>1915</v>
      </c>
      <c r="D137" s="10">
        <v>500</v>
      </c>
      <c r="E137" s="10" t="s">
        <v>1905</v>
      </c>
      <c r="F137" s="2" t="str" cm="1">
        <f t="array" ref="F137">_xlfn.IFS(DIM_PRODUCTS[[#This Row],[product_weight_g]]&gt;5000, "Heavy", DIM_PRODUCTS[[#This Row],[product_weight_g]]&gt;1000, "Medium", DIM_PRODUCTS[[#This Row],[product_weight_g]]&gt;0, "Light")</f>
        <v>Light</v>
      </c>
    </row>
    <row r="138" spans="1:6" x14ac:dyDescent="0.25">
      <c r="A138" s="2">
        <v>137</v>
      </c>
      <c r="B138" s="10" t="s">
        <v>2186</v>
      </c>
      <c r="C138" s="10" t="s">
        <v>1917</v>
      </c>
      <c r="D138" s="10">
        <v>3500</v>
      </c>
      <c r="E138" s="10" t="s">
        <v>1905</v>
      </c>
      <c r="F138" s="2" t="str" cm="1">
        <f t="array" ref="F138">_xlfn.IFS(DIM_PRODUCTS[[#This Row],[product_weight_g]]&gt;5000, "Heavy", DIM_PRODUCTS[[#This Row],[product_weight_g]]&gt;1000, "Medium", DIM_PRODUCTS[[#This Row],[product_weight_g]]&gt;0, "Light")</f>
        <v>Medium</v>
      </c>
    </row>
    <row r="139" spans="1:6" x14ac:dyDescent="0.25">
      <c r="A139" s="2">
        <v>138</v>
      </c>
      <c r="B139" s="10" t="s">
        <v>2053</v>
      </c>
      <c r="C139" s="10" t="s">
        <v>1910</v>
      </c>
      <c r="D139" s="10">
        <v>750</v>
      </c>
      <c r="E139" s="10" t="s">
        <v>1905</v>
      </c>
      <c r="F139" s="2" t="str" cm="1">
        <f t="array" ref="F139">_xlfn.IFS(DIM_PRODUCTS[[#This Row],[product_weight_g]]&gt;5000, "Heavy", DIM_PRODUCTS[[#This Row],[product_weight_g]]&gt;1000, "Medium", DIM_PRODUCTS[[#This Row],[product_weight_g]]&gt;0, "Light")</f>
        <v>Light</v>
      </c>
    </row>
    <row r="140" spans="1:6" x14ac:dyDescent="0.25">
      <c r="A140" s="2">
        <v>139</v>
      </c>
      <c r="B140" s="10" t="s">
        <v>2237</v>
      </c>
      <c r="C140" s="10" t="s">
        <v>1919</v>
      </c>
      <c r="D140" s="10">
        <v>2100</v>
      </c>
      <c r="E140" s="10" t="s">
        <v>1905</v>
      </c>
      <c r="F140" s="2" t="str" cm="1">
        <f t="array" ref="F140">_xlfn.IFS(DIM_PRODUCTS[[#This Row],[product_weight_g]]&gt;5000, "Heavy", DIM_PRODUCTS[[#This Row],[product_weight_g]]&gt;1000, "Medium", DIM_PRODUCTS[[#This Row],[product_weight_g]]&gt;0, "Light")</f>
        <v>Medium</v>
      </c>
    </row>
    <row r="141" spans="1:6" x14ac:dyDescent="0.25">
      <c r="A141" s="2">
        <v>140</v>
      </c>
      <c r="B141" s="10" t="s">
        <v>2191</v>
      </c>
      <c r="C141" s="10" t="s">
        <v>1911</v>
      </c>
      <c r="D141" s="10">
        <v>800</v>
      </c>
      <c r="E141" s="10" t="s">
        <v>1905</v>
      </c>
      <c r="F141" s="2" t="str" cm="1">
        <f t="array" ref="F141">_xlfn.IFS(DIM_PRODUCTS[[#This Row],[product_weight_g]]&gt;5000, "Heavy", DIM_PRODUCTS[[#This Row],[product_weight_g]]&gt;1000, "Medium", DIM_PRODUCTS[[#This Row],[product_weight_g]]&gt;0, "Light")</f>
        <v>Light</v>
      </c>
    </row>
    <row r="142" spans="1:6" x14ac:dyDescent="0.25">
      <c r="A142" s="2">
        <v>141</v>
      </c>
      <c r="B142" s="10" t="s">
        <v>2220</v>
      </c>
      <c r="C142" s="10" t="s">
        <v>1912</v>
      </c>
      <c r="D142" s="10">
        <v>200</v>
      </c>
      <c r="E142" s="10" t="s">
        <v>1905</v>
      </c>
      <c r="F142" s="2" t="str" cm="1">
        <f t="array" ref="F142">_xlfn.IFS(DIM_PRODUCTS[[#This Row],[product_weight_g]]&gt;5000, "Heavy", DIM_PRODUCTS[[#This Row],[product_weight_g]]&gt;1000, "Medium", DIM_PRODUCTS[[#This Row],[product_weight_g]]&gt;0, "Light")</f>
        <v>Light</v>
      </c>
    </row>
    <row r="143" spans="1:6" x14ac:dyDescent="0.25">
      <c r="A143" s="2">
        <v>142</v>
      </c>
      <c r="B143" s="10" t="s">
        <v>2000</v>
      </c>
      <c r="C143" s="10" t="s">
        <v>1917</v>
      </c>
      <c r="D143" s="10">
        <v>3474</v>
      </c>
      <c r="E143" s="10" t="s">
        <v>1905</v>
      </c>
      <c r="F143" s="2" t="str" cm="1">
        <f t="array" ref="F143">_xlfn.IFS(DIM_PRODUCTS[[#This Row],[product_weight_g]]&gt;5000, "Heavy", DIM_PRODUCTS[[#This Row],[product_weight_g]]&gt;1000, "Medium", DIM_PRODUCTS[[#This Row],[product_weight_g]]&gt;0, "Light")</f>
        <v>Medium</v>
      </c>
    </row>
    <row r="144" spans="1:6" x14ac:dyDescent="0.25">
      <c r="A144" s="2">
        <v>143</v>
      </c>
      <c r="B144" s="10" t="s">
        <v>2209</v>
      </c>
      <c r="C144" s="10" t="s">
        <v>1912</v>
      </c>
      <c r="D144" s="10">
        <v>200</v>
      </c>
      <c r="E144" s="10" t="s">
        <v>1905</v>
      </c>
      <c r="F144" s="2" t="str" cm="1">
        <f t="array" ref="F144">_xlfn.IFS(DIM_PRODUCTS[[#This Row],[product_weight_g]]&gt;5000, "Heavy", DIM_PRODUCTS[[#This Row],[product_weight_g]]&gt;1000, "Medium", DIM_PRODUCTS[[#This Row],[product_weight_g]]&gt;0, "Light")</f>
        <v>Light</v>
      </c>
    </row>
    <row r="145" spans="1:6" x14ac:dyDescent="0.25">
      <c r="A145" s="2">
        <v>144</v>
      </c>
      <c r="B145" s="10" t="s">
        <v>2281</v>
      </c>
      <c r="C145" s="10" t="s">
        <v>1922</v>
      </c>
      <c r="D145" s="10">
        <v>150</v>
      </c>
      <c r="E145" s="10" t="s">
        <v>1905</v>
      </c>
      <c r="F145" s="2" t="str" cm="1">
        <f t="array" ref="F145">_xlfn.IFS(DIM_PRODUCTS[[#This Row],[product_weight_g]]&gt;5000, "Heavy", DIM_PRODUCTS[[#This Row],[product_weight_g]]&gt;1000, "Medium", DIM_PRODUCTS[[#This Row],[product_weight_g]]&gt;0, "Light")</f>
        <v>Light</v>
      </c>
    </row>
    <row r="146" spans="1:6" x14ac:dyDescent="0.25">
      <c r="A146" s="2">
        <v>145</v>
      </c>
      <c r="B146" s="10" t="s">
        <v>1980</v>
      </c>
      <c r="C146" s="10" t="s">
        <v>1912</v>
      </c>
      <c r="D146" s="10">
        <v>500</v>
      </c>
      <c r="E146" s="10" t="s">
        <v>1907</v>
      </c>
      <c r="F146" s="2" t="str" cm="1">
        <f t="array" ref="F146">_xlfn.IFS(DIM_PRODUCTS[[#This Row],[product_weight_g]]&gt;5000, "Heavy", DIM_PRODUCTS[[#This Row],[product_weight_g]]&gt;1000, "Medium", DIM_PRODUCTS[[#This Row],[product_weight_g]]&gt;0, "Light")</f>
        <v>Light</v>
      </c>
    </row>
    <row r="147" spans="1:6" x14ac:dyDescent="0.25">
      <c r="A147" s="2">
        <v>146</v>
      </c>
      <c r="B147" s="10" t="s">
        <v>2473</v>
      </c>
      <c r="C147" s="10" t="s">
        <v>1908</v>
      </c>
      <c r="D147" s="10">
        <v>517</v>
      </c>
      <c r="E147" s="10" t="s">
        <v>1905</v>
      </c>
      <c r="F147" s="2" t="str" cm="1">
        <f t="array" ref="F147">_xlfn.IFS(DIM_PRODUCTS[[#This Row],[product_weight_g]]&gt;5000, "Heavy", DIM_PRODUCTS[[#This Row],[product_weight_g]]&gt;1000, "Medium", DIM_PRODUCTS[[#This Row],[product_weight_g]]&gt;0, "Light")</f>
        <v>Light</v>
      </c>
    </row>
    <row r="148" spans="1:6" x14ac:dyDescent="0.25">
      <c r="A148" s="2">
        <v>147</v>
      </c>
      <c r="B148" s="10" t="s">
        <v>2238</v>
      </c>
      <c r="C148" s="10" t="s">
        <v>1908</v>
      </c>
      <c r="D148" s="10">
        <v>1600</v>
      </c>
      <c r="E148" s="10" t="s">
        <v>1905</v>
      </c>
      <c r="F148" s="2" t="str" cm="1">
        <f t="array" ref="F148">_xlfn.IFS(DIM_PRODUCTS[[#This Row],[product_weight_g]]&gt;5000, "Heavy", DIM_PRODUCTS[[#This Row],[product_weight_g]]&gt;1000, "Medium", DIM_PRODUCTS[[#This Row],[product_weight_g]]&gt;0, "Light")</f>
        <v>Medium</v>
      </c>
    </row>
    <row r="149" spans="1:6" x14ac:dyDescent="0.25">
      <c r="A149" s="2">
        <v>148</v>
      </c>
      <c r="B149" s="10" t="s">
        <v>2275</v>
      </c>
      <c r="C149" s="10" t="s">
        <v>1904</v>
      </c>
      <c r="D149" s="10">
        <v>150</v>
      </c>
      <c r="E149" s="10" t="s">
        <v>1905</v>
      </c>
      <c r="F149" s="2" t="str" cm="1">
        <f t="array" ref="F149">_xlfn.IFS(DIM_PRODUCTS[[#This Row],[product_weight_g]]&gt;5000, "Heavy", DIM_PRODUCTS[[#This Row],[product_weight_g]]&gt;1000, "Medium", DIM_PRODUCTS[[#This Row],[product_weight_g]]&gt;0, "Light")</f>
        <v>Light</v>
      </c>
    </row>
    <row r="150" spans="1:6" x14ac:dyDescent="0.25">
      <c r="A150" s="2">
        <v>149</v>
      </c>
      <c r="B150" s="10" t="s">
        <v>1979</v>
      </c>
      <c r="C150" s="10" t="s">
        <v>1913</v>
      </c>
      <c r="D150" s="10">
        <v>50</v>
      </c>
      <c r="E150" s="10" t="s">
        <v>1905</v>
      </c>
      <c r="F150" s="2" t="str" cm="1">
        <f t="array" ref="F150">_xlfn.IFS(DIM_PRODUCTS[[#This Row],[product_weight_g]]&gt;5000, "Heavy", DIM_PRODUCTS[[#This Row],[product_weight_g]]&gt;1000, "Medium", DIM_PRODUCTS[[#This Row],[product_weight_g]]&gt;0, "Light")</f>
        <v>Light</v>
      </c>
    </row>
    <row r="151" spans="1:6" x14ac:dyDescent="0.25">
      <c r="A151" s="2">
        <v>150</v>
      </c>
      <c r="B151" s="10" t="s">
        <v>2114</v>
      </c>
      <c r="C151" s="10" t="s">
        <v>1913</v>
      </c>
      <c r="D151" s="10">
        <v>200</v>
      </c>
      <c r="E151" s="10" t="s">
        <v>1907</v>
      </c>
      <c r="F151" s="2" t="str" cm="1">
        <f t="array" ref="F151">_xlfn.IFS(DIM_PRODUCTS[[#This Row],[product_weight_g]]&gt;5000, "Heavy", DIM_PRODUCTS[[#This Row],[product_weight_g]]&gt;1000, "Medium", DIM_PRODUCTS[[#This Row],[product_weight_g]]&gt;0, "Light")</f>
        <v>Light</v>
      </c>
    </row>
    <row r="152" spans="1:6" x14ac:dyDescent="0.25">
      <c r="A152" s="2">
        <v>151</v>
      </c>
      <c r="B152" s="10" t="s">
        <v>2156</v>
      </c>
      <c r="C152" s="10" t="s">
        <v>1912</v>
      </c>
      <c r="D152" s="10">
        <v>150</v>
      </c>
      <c r="E152" s="10" t="s">
        <v>1905</v>
      </c>
      <c r="F152" s="2" t="str" cm="1">
        <f t="array" ref="F152">_xlfn.IFS(DIM_PRODUCTS[[#This Row],[product_weight_g]]&gt;5000, "Heavy", DIM_PRODUCTS[[#This Row],[product_weight_g]]&gt;1000, "Medium", DIM_PRODUCTS[[#This Row],[product_weight_g]]&gt;0, "Light")</f>
        <v>Light</v>
      </c>
    </row>
    <row r="153" spans="1:6" x14ac:dyDescent="0.25">
      <c r="A153" s="2">
        <v>152</v>
      </c>
      <c r="B153" s="10" t="s">
        <v>2326</v>
      </c>
      <c r="C153" s="10" t="s">
        <v>1911</v>
      </c>
      <c r="D153" s="10">
        <v>5200</v>
      </c>
      <c r="E153" s="10" t="s">
        <v>1905</v>
      </c>
      <c r="F153" s="2" t="str" cm="1">
        <f t="array" ref="F153">_xlfn.IFS(DIM_PRODUCTS[[#This Row],[product_weight_g]]&gt;5000, "Heavy", DIM_PRODUCTS[[#This Row],[product_weight_g]]&gt;1000, "Medium", DIM_PRODUCTS[[#This Row],[product_weight_g]]&gt;0, "Light")</f>
        <v>Heavy</v>
      </c>
    </row>
    <row r="154" spans="1:6" x14ac:dyDescent="0.25">
      <c r="A154" s="2">
        <v>153</v>
      </c>
      <c r="B154" s="10" t="s">
        <v>2243</v>
      </c>
      <c r="C154" s="10" t="s">
        <v>1912</v>
      </c>
      <c r="D154" s="10">
        <v>375</v>
      </c>
      <c r="E154" s="10" t="s">
        <v>1907</v>
      </c>
      <c r="F154" s="2" t="str" cm="1">
        <f t="array" ref="F154">_xlfn.IFS(DIM_PRODUCTS[[#This Row],[product_weight_g]]&gt;5000, "Heavy", DIM_PRODUCTS[[#This Row],[product_weight_g]]&gt;1000, "Medium", DIM_PRODUCTS[[#This Row],[product_weight_g]]&gt;0, "Light")</f>
        <v>Light</v>
      </c>
    </row>
    <row r="155" spans="1:6" x14ac:dyDescent="0.25">
      <c r="A155" s="2">
        <v>154</v>
      </c>
      <c r="B155" s="10" t="s">
        <v>2076</v>
      </c>
      <c r="C155" s="10" t="s">
        <v>1917</v>
      </c>
      <c r="D155" s="10">
        <v>852</v>
      </c>
      <c r="E155" s="10" t="s">
        <v>1905</v>
      </c>
      <c r="F155" s="2" t="str" cm="1">
        <f t="array" ref="F155">_xlfn.IFS(DIM_PRODUCTS[[#This Row],[product_weight_g]]&gt;5000, "Heavy", DIM_PRODUCTS[[#This Row],[product_weight_g]]&gt;1000, "Medium", DIM_PRODUCTS[[#This Row],[product_weight_g]]&gt;0, "Light")</f>
        <v>Light</v>
      </c>
    </row>
    <row r="156" spans="1:6" x14ac:dyDescent="0.25">
      <c r="A156" s="2">
        <v>155</v>
      </c>
      <c r="B156" s="10" t="s">
        <v>2447</v>
      </c>
      <c r="C156" s="10" t="s">
        <v>1917</v>
      </c>
      <c r="D156" s="10">
        <v>250</v>
      </c>
      <c r="E156" s="10" t="s">
        <v>1905</v>
      </c>
      <c r="F156" s="2" t="str" cm="1">
        <f t="array" ref="F156">_xlfn.IFS(DIM_PRODUCTS[[#This Row],[product_weight_g]]&gt;5000, "Heavy", DIM_PRODUCTS[[#This Row],[product_weight_g]]&gt;1000, "Medium", DIM_PRODUCTS[[#This Row],[product_weight_g]]&gt;0, "Light")</f>
        <v>Light</v>
      </c>
    </row>
    <row r="157" spans="1:6" x14ac:dyDescent="0.25">
      <c r="A157" s="2">
        <v>156</v>
      </c>
      <c r="B157" s="10" t="s">
        <v>2016</v>
      </c>
      <c r="C157" s="10" t="s">
        <v>1916</v>
      </c>
      <c r="D157" s="10">
        <v>1200</v>
      </c>
      <c r="E157" s="10" t="s">
        <v>1909</v>
      </c>
      <c r="F157" s="2" t="str" cm="1">
        <f t="array" ref="F157">_xlfn.IFS(DIM_PRODUCTS[[#This Row],[product_weight_g]]&gt;5000, "Heavy", DIM_PRODUCTS[[#This Row],[product_weight_g]]&gt;1000, "Medium", DIM_PRODUCTS[[#This Row],[product_weight_g]]&gt;0, "Light")</f>
        <v>Medium</v>
      </c>
    </row>
    <row r="158" spans="1:6" x14ac:dyDescent="0.25">
      <c r="A158" s="2">
        <v>157</v>
      </c>
      <c r="B158" s="10" t="s">
        <v>2133</v>
      </c>
      <c r="C158" s="10" t="s">
        <v>1916</v>
      </c>
      <c r="D158" s="10">
        <v>300</v>
      </c>
      <c r="E158" s="10" t="s">
        <v>1905</v>
      </c>
      <c r="F158" s="2" t="str" cm="1">
        <f t="array" ref="F158">_xlfn.IFS(DIM_PRODUCTS[[#This Row],[product_weight_g]]&gt;5000, "Heavy", DIM_PRODUCTS[[#This Row],[product_weight_g]]&gt;1000, "Medium", DIM_PRODUCTS[[#This Row],[product_weight_g]]&gt;0, "Light")</f>
        <v>Light</v>
      </c>
    </row>
    <row r="159" spans="1:6" x14ac:dyDescent="0.25">
      <c r="A159" s="2">
        <v>158</v>
      </c>
      <c r="B159" s="10" t="s">
        <v>1960</v>
      </c>
      <c r="C159" s="10" t="s">
        <v>1913</v>
      </c>
      <c r="D159" s="10">
        <v>600</v>
      </c>
      <c r="E159" s="10" t="s">
        <v>1909</v>
      </c>
      <c r="F159" s="2" t="str" cm="1">
        <f t="array" ref="F159">_xlfn.IFS(DIM_PRODUCTS[[#This Row],[product_weight_g]]&gt;5000, "Heavy", DIM_PRODUCTS[[#This Row],[product_weight_g]]&gt;1000, "Medium", DIM_PRODUCTS[[#This Row],[product_weight_g]]&gt;0, "Light")</f>
        <v>Light</v>
      </c>
    </row>
    <row r="160" spans="1:6" x14ac:dyDescent="0.25">
      <c r="A160" s="2">
        <v>159</v>
      </c>
      <c r="B160" s="10" t="s">
        <v>2172</v>
      </c>
      <c r="C160" s="10" t="s">
        <v>1925</v>
      </c>
      <c r="D160" s="10">
        <v>150</v>
      </c>
      <c r="E160" s="10" t="s">
        <v>1905</v>
      </c>
      <c r="F160" s="2" t="str" cm="1">
        <f t="array" ref="F160">_xlfn.IFS(DIM_PRODUCTS[[#This Row],[product_weight_g]]&gt;5000, "Heavy", DIM_PRODUCTS[[#This Row],[product_weight_g]]&gt;1000, "Medium", DIM_PRODUCTS[[#This Row],[product_weight_g]]&gt;0, "Light")</f>
        <v>Light</v>
      </c>
    </row>
    <row r="161" spans="1:6" x14ac:dyDescent="0.25">
      <c r="A161" s="2">
        <v>160</v>
      </c>
      <c r="B161" s="10" t="s">
        <v>2422</v>
      </c>
      <c r="C161" s="10" t="s">
        <v>1919</v>
      </c>
      <c r="D161" s="10">
        <v>700</v>
      </c>
      <c r="E161" s="10" t="s">
        <v>1905</v>
      </c>
      <c r="F161" s="2" t="str" cm="1">
        <f t="array" ref="F161">_xlfn.IFS(DIM_PRODUCTS[[#This Row],[product_weight_g]]&gt;5000, "Heavy", DIM_PRODUCTS[[#This Row],[product_weight_g]]&gt;1000, "Medium", DIM_PRODUCTS[[#This Row],[product_weight_g]]&gt;0, "Light")</f>
        <v>Light</v>
      </c>
    </row>
    <row r="162" spans="1:6" x14ac:dyDescent="0.25">
      <c r="A162" s="2">
        <v>161</v>
      </c>
      <c r="B162" s="10" t="s">
        <v>2342</v>
      </c>
      <c r="C162" s="10" t="s">
        <v>1908</v>
      </c>
      <c r="D162" s="10">
        <v>430</v>
      </c>
      <c r="E162" s="10" t="s">
        <v>1905</v>
      </c>
      <c r="F162" s="2" t="str" cm="1">
        <f t="array" ref="F162">_xlfn.IFS(DIM_PRODUCTS[[#This Row],[product_weight_g]]&gt;5000, "Heavy", DIM_PRODUCTS[[#This Row],[product_weight_g]]&gt;1000, "Medium", DIM_PRODUCTS[[#This Row],[product_weight_g]]&gt;0, "Light")</f>
        <v>Light</v>
      </c>
    </row>
    <row r="163" spans="1:6" x14ac:dyDescent="0.25">
      <c r="A163" s="2">
        <v>162</v>
      </c>
      <c r="B163" s="10" t="s">
        <v>2088</v>
      </c>
      <c r="C163" s="10" t="s">
        <v>1912</v>
      </c>
      <c r="D163" s="10">
        <v>1950</v>
      </c>
      <c r="E163" s="10" t="s">
        <v>1907</v>
      </c>
      <c r="F163" s="2" t="str" cm="1">
        <f t="array" ref="F163">_xlfn.IFS(DIM_PRODUCTS[[#This Row],[product_weight_g]]&gt;5000, "Heavy", DIM_PRODUCTS[[#This Row],[product_weight_g]]&gt;1000, "Medium", DIM_PRODUCTS[[#This Row],[product_weight_g]]&gt;0, "Light")</f>
        <v>Medium</v>
      </c>
    </row>
    <row r="164" spans="1:6" x14ac:dyDescent="0.25">
      <c r="A164" s="2">
        <v>163</v>
      </c>
      <c r="B164" s="10" t="s">
        <v>1948</v>
      </c>
      <c r="C164" s="10" t="s">
        <v>1910</v>
      </c>
      <c r="D164" s="10">
        <v>500</v>
      </c>
      <c r="E164" s="10" t="s">
        <v>1905</v>
      </c>
      <c r="F164" s="2" t="str" cm="1">
        <f t="array" ref="F164">_xlfn.IFS(DIM_PRODUCTS[[#This Row],[product_weight_g]]&gt;5000, "Heavy", DIM_PRODUCTS[[#This Row],[product_weight_g]]&gt;1000, "Medium", DIM_PRODUCTS[[#This Row],[product_weight_g]]&gt;0, "Light")</f>
        <v>Light</v>
      </c>
    </row>
    <row r="165" spans="1:6" x14ac:dyDescent="0.25">
      <c r="A165" s="2">
        <v>164</v>
      </c>
      <c r="B165" s="10" t="s">
        <v>2465</v>
      </c>
      <c r="C165" s="10" t="s">
        <v>1915</v>
      </c>
      <c r="D165" s="10">
        <v>350</v>
      </c>
      <c r="E165" s="10" t="s">
        <v>1905</v>
      </c>
      <c r="F165" s="2" t="str" cm="1">
        <f t="array" ref="F165">_xlfn.IFS(DIM_PRODUCTS[[#This Row],[product_weight_g]]&gt;5000, "Heavy", DIM_PRODUCTS[[#This Row],[product_weight_g]]&gt;1000, "Medium", DIM_PRODUCTS[[#This Row],[product_weight_g]]&gt;0, "Light")</f>
        <v>Light</v>
      </c>
    </row>
    <row r="166" spans="1:6" x14ac:dyDescent="0.25">
      <c r="A166" s="2">
        <v>165</v>
      </c>
      <c r="B166" s="10" t="s">
        <v>2198</v>
      </c>
      <c r="C166" s="10" t="s">
        <v>1908</v>
      </c>
      <c r="D166" s="10">
        <v>3500</v>
      </c>
      <c r="E166" s="10" t="s">
        <v>1905</v>
      </c>
      <c r="F166" s="2" t="str" cm="1">
        <f t="array" ref="F166">_xlfn.IFS(DIM_PRODUCTS[[#This Row],[product_weight_g]]&gt;5000, "Heavy", DIM_PRODUCTS[[#This Row],[product_weight_g]]&gt;1000, "Medium", DIM_PRODUCTS[[#This Row],[product_weight_g]]&gt;0, "Light")</f>
        <v>Medium</v>
      </c>
    </row>
    <row r="167" spans="1:6" x14ac:dyDescent="0.25">
      <c r="A167" s="2">
        <v>166</v>
      </c>
      <c r="B167" s="10" t="s">
        <v>1941</v>
      </c>
      <c r="C167" s="10" t="s">
        <v>1904</v>
      </c>
      <c r="D167" s="10">
        <v>700</v>
      </c>
      <c r="E167" s="10" t="s">
        <v>1905</v>
      </c>
      <c r="F167" s="2" t="str" cm="1">
        <f t="array" ref="F167">_xlfn.IFS(DIM_PRODUCTS[[#This Row],[product_weight_g]]&gt;5000, "Heavy", DIM_PRODUCTS[[#This Row],[product_weight_g]]&gt;1000, "Medium", DIM_PRODUCTS[[#This Row],[product_weight_g]]&gt;0, "Light")</f>
        <v>Light</v>
      </c>
    </row>
    <row r="168" spans="1:6" x14ac:dyDescent="0.25">
      <c r="A168" s="2">
        <v>167</v>
      </c>
      <c r="B168" s="10" t="s">
        <v>1935</v>
      </c>
      <c r="C168" s="10" t="s">
        <v>1922</v>
      </c>
      <c r="D168" s="10">
        <v>1200</v>
      </c>
      <c r="E168" s="10" t="s">
        <v>1905</v>
      </c>
      <c r="F168" s="2" t="str" cm="1">
        <f t="array" ref="F168">_xlfn.IFS(DIM_PRODUCTS[[#This Row],[product_weight_g]]&gt;5000, "Heavy", DIM_PRODUCTS[[#This Row],[product_weight_g]]&gt;1000, "Medium", DIM_PRODUCTS[[#This Row],[product_weight_g]]&gt;0, "Light")</f>
        <v>Medium</v>
      </c>
    </row>
    <row r="169" spans="1:6" x14ac:dyDescent="0.25">
      <c r="A169" s="2">
        <v>168</v>
      </c>
      <c r="B169" s="10" t="s">
        <v>2004</v>
      </c>
      <c r="C169" s="10" t="s">
        <v>1912</v>
      </c>
      <c r="D169" s="10">
        <v>350</v>
      </c>
      <c r="E169" s="10" t="s">
        <v>1905</v>
      </c>
      <c r="F169" s="2" t="str" cm="1">
        <f t="array" ref="F169">_xlfn.IFS(DIM_PRODUCTS[[#This Row],[product_weight_g]]&gt;5000, "Heavy", DIM_PRODUCTS[[#This Row],[product_weight_g]]&gt;1000, "Medium", DIM_PRODUCTS[[#This Row],[product_weight_g]]&gt;0, "Light")</f>
        <v>Light</v>
      </c>
    </row>
    <row r="170" spans="1:6" x14ac:dyDescent="0.25">
      <c r="A170" s="2">
        <v>169</v>
      </c>
      <c r="B170" s="10" t="s">
        <v>2255</v>
      </c>
      <c r="C170" s="10" t="s">
        <v>1922</v>
      </c>
      <c r="D170" s="10">
        <v>13000</v>
      </c>
      <c r="E170" s="10" t="s">
        <v>1905</v>
      </c>
      <c r="F170" s="2" t="str" cm="1">
        <f t="array" ref="F170">_xlfn.IFS(DIM_PRODUCTS[[#This Row],[product_weight_g]]&gt;5000, "Heavy", DIM_PRODUCTS[[#This Row],[product_weight_g]]&gt;1000, "Medium", DIM_PRODUCTS[[#This Row],[product_weight_g]]&gt;0, "Light")</f>
        <v>Heavy</v>
      </c>
    </row>
    <row r="171" spans="1:6" x14ac:dyDescent="0.25">
      <c r="A171" s="2">
        <v>170</v>
      </c>
      <c r="B171" s="10" t="s">
        <v>2001</v>
      </c>
      <c r="C171" s="10" t="s">
        <v>1910</v>
      </c>
      <c r="D171" s="10">
        <v>950</v>
      </c>
      <c r="E171" s="10" t="s">
        <v>1907</v>
      </c>
      <c r="F171" s="2" t="str" cm="1">
        <f t="array" ref="F171">_xlfn.IFS(DIM_PRODUCTS[[#This Row],[product_weight_g]]&gt;5000, "Heavy", DIM_PRODUCTS[[#This Row],[product_weight_g]]&gt;1000, "Medium", DIM_PRODUCTS[[#This Row],[product_weight_g]]&gt;0, "Light")</f>
        <v>Light</v>
      </c>
    </row>
    <row r="172" spans="1:6" x14ac:dyDescent="0.25">
      <c r="A172" s="2">
        <v>171</v>
      </c>
      <c r="B172" s="10" t="s">
        <v>2407</v>
      </c>
      <c r="C172" s="10" t="s">
        <v>1919</v>
      </c>
      <c r="D172" s="10">
        <v>125</v>
      </c>
      <c r="E172" s="10" t="s">
        <v>1905</v>
      </c>
      <c r="F172" s="2" t="str" cm="1">
        <f t="array" ref="F172">_xlfn.IFS(DIM_PRODUCTS[[#This Row],[product_weight_g]]&gt;5000, "Heavy", DIM_PRODUCTS[[#This Row],[product_weight_g]]&gt;1000, "Medium", DIM_PRODUCTS[[#This Row],[product_weight_g]]&gt;0, "Light")</f>
        <v>Light</v>
      </c>
    </row>
    <row r="173" spans="1:6" x14ac:dyDescent="0.25">
      <c r="A173" s="2">
        <v>172</v>
      </c>
      <c r="B173" s="10" t="s">
        <v>1988</v>
      </c>
      <c r="C173" s="10" t="s">
        <v>1914</v>
      </c>
      <c r="D173" s="10">
        <v>150</v>
      </c>
      <c r="E173" s="10" t="s">
        <v>1905</v>
      </c>
      <c r="F173" s="2" t="str" cm="1">
        <f t="array" ref="F173">_xlfn.IFS(DIM_PRODUCTS[[#This Row],[product_weight_g]]&gt;5000, "Heavy", DIM_PRODUCTS[[#This Row],[product_weight_g]]&gt;1000, "Medium", DIM_PRODUCTS[[#This Row],[product_weight_g]]&gt;0, "Light")</f>
        <v>Light</v>
      </c>
    </row>
    <row r="174" spans="1:6" x14ac:dyDescent="0.25">
      <c r="A174" s="2">
        <v>173</v>
      </c>
      <c r="B174" s="10" t="s">
        <v>2057</v>
      </c>
      <c r="C174" s="10" t="s">
        <v>1924</v>
      </c>
      <c r="D174" s="10">
        <v>300</v>
      </c>
      <c r="E174" s="10" t="s">
        <v>1905</v>
      </c>
      <c r="F174" s="2" t="str" cm="1">
        <f t="array" ref="F174">_xlfn.IFS(DIM_PRODUCTS[[#This Row],[product_weight_g]]&gt;5000, "Heavy", DIM_PRODUCTS[[#This Row],[product_weight_g]]&gt;1000, "Medium", DIM_PRODUCTS[[#This Row],[product_weight_g]]&gt;0, "Light")</f>
        <v>Light</v>
      </c>
    </row>
    <row r="175" spans="1:6" x14ac:dyDescent="0.25">
      <c r="A175" s="2">
        <v>174</v>
      </c>
      <c r="B175" s="10" t="s">
        <v>2310</v>
      </c>
      <c r="C175" s="10" t="s">
        <v>1918</v>
      </c>
      <c r="D175" s="10">
        <v>800</v>
      </c>
      <c r="E175" s="10" t="s">
        <v>1905</v>
      </c>
      <c r="F175" s="2" t="str" cm="1">
        <f t="array" ref="F175">_xlfn.IFS(DIM_PRODUCTS[[#This Row],[product_weight_g]]&gt;5000, "Heavy", DIM_PRODUCTS[[#This Row],[product_weight_g]]&gt;1000, "Medium", DIM_PRODUCTS[[#This Row],[product_weight_g]]&gt;0, "Light")</f>
        <v>Light</v>
      </c>
    </row>
    <row r="176" spans="1:6" x14ac:dyDescent="0.25">
      <c r="A176" s="2">
        <v>175</v>
      </c>
      <c r="B176" s="10" t="s">
        <v>2045</v>
      </c>
      <c r="C176" s="10" t="s">
        <v>1908</v>
      </c>
      <c r="D176" s="10">
        <v>6300</v>
      </c>
      <c r="E176" s="10" t="s">
        <v>1907</v>
      </c>
      <c r="F176" s="2" t="str" cm="1">
        <f t="array" ref="F176">_xlfn.IFS(DIM_PRODUCTS[[#This Row],[product_weight_g]]&gt;5000, "Heavy", DIM_PRODUCTS[[#This Row],[product_weight_g]]&gt;1000, "Medium", DIM_PRODUCTS[[#This Row],[product_weight_g]]&gt;0, "Light")</f>
        <v>Heavy</v>
      </c>
    </row>
    <row r="177" spans="1:6" x14ac:dyDescent="0.25">
      <c r="A177" s="2">
        <v>176</v>
      </c>
      <c r="B177" s="10" t="s">
        <v>2217</v>
      </c>
      <c r="C177" s="10" t="s">
        <v>1924</v>
      </c>
      <c r="D177" s="10">
        <v>22100</v>
      </c>
      <c r="E177" s="10" t="s">
        <v>1905</v>
      </c>
      <c r="F177" s="2" t="str" cm="1">
        <f t="array" ref="F177">_xlfn.IFS(DIM_PRODUCTS[[#This Row],[product_weight_g]]&gt;5000, "Heavy", DIM_PRODUCTS[[#This Row],[product_weight_g]]&gt;1000, "Medium", DIM_PRODUCTS[[#This Row],[product_weight_g]]&gt;0, "Light")</f>
        <v>Heavy</v>
      </c>
    </row>
    <row r="178" spans="1:6" x14ac:dyDescent="0.25">
      <c r="A178" s="2">
        <v>177</v>
      </c>
      <c r="B178" s="10" t="s">
        <v>2040</v>
      </c>
      <c r="C178" s="10" t="s">
        <v>1918</v>
      </c>
      <c r="D178" s="10">
        <v>500</v>
      </c>
      <c r="E178" s="10" t="s">
        <v>1905</v>
      </c>
      <c r="F178" s="2" t="str" cm="1">
        <f t="array" ref="F178">_xlfn.IFS(DIM_PRODUCTS[[#This Row],[product_weight_g]]&gt;5000, "Heavy", DIM_PRODUCTS[[#This Row],[product_weight_g]]&gt;1000, "Medium", DIM_PRODUCTS[[#This Row],[product_weight_g]]&gt;0, "Light")</f>
        <v>Light</v>
      </c>
    </row>
    <row r="179" spans="1:6" x14ac:dyDescent="0.25">
      <c r="A179" s="2">
        <v>178</v>
      </c>
      <c r="B179" s="10" t="s">
        <v>2241</v>
      </c>
      <c r="C179" s="10" t="s">
        <v>1922</v>
      </c>
      <c r="D179" s="10">
        <v>200</v>
      </c>
      <c r="E179" s="10" t="s">
        <v>1905</v>
      </c>
      <c r="F179" s="2" t="str" cm="1">
        <f t="array" ref="F179">_xlfn.IFS(DIM_PRODUCTS[[#This Row],[product_weight_g]]&gt;5000, "Heavy", DIM_PRODUCTS[[#This Row],[product_weight_g]]&gt;1000, "Medium", DIM_PRODUCTS[[#This Row],[product_weight_g]]&gt;0, "Light")</f>
        <v>Light</v>
      </c>
    </row>
    <row r="180" spans="1:6" x14ac:dyDescent="0.25">
      <c r="A180" s="2">
        <v>179</v>
      </c>
      <c r="B180" s="10" t="s">
        <v>2075</v>
      </c>
      <c r="C180" s="10" t="s">
        <v>1910</v>
      </c>
      <c r="D180" s="10">
        <v>1400</v>
      </c>
      <c r="E180" s="10" t="s">
        <v>1905</v>
      </c>
      <c r="F180" s="2" t="str" cm="1">
        <f t="array" ref="F180">_xlfn.IFS(DIM_PRODUCTS[[#This Row],[product_weight_g]]&gt;5000, "Heavy", DIM_PRODUCTS[[#This Row],[product_weight_g]]&gt;1000, "Medium", DIM_PRODUCTS[[#This Row],[product_weight_g]]&gt;0, "Light")</f>
        <v>Medium</v>
      </c>
    </row>
    <row r="181" spans="1:6" x14ac:dyDescent="0.25">
      <c r="A181" s="2">
        <v>180</v>
      </c>
      <c r="B181" s="10" t="s">
        <v>2405</v>
      </c>
      <c r="C181" s="10" t="s">
        <v>1925</v>
      </c>
      <c r="D181" s="10">
        <v>1650</v>
      </c>
      <c r="E181" s="10" t="s">
        <v>1905</v>
      </c>
      <c r="F181" s="2" t="str" cm="1">
        <f t="array" ref="F181">_xlfn.IFS(DIM_PRODUCTS[[#This Row],[product_weight_g]]&gt;5000, "Heavy", DIM_PRODUCTS[[#This Row],[product_weight_g]]&gt;1000, "Medium", DIM_PRODUCTS[[#This Row],[product_weight_g]]&gt;0, "Light")</f>
        <v>Medium</v>
      </c>
    </row>
    <row r="182" spans="1:6" x14ac:dyDescent="0.25">
      <c r="A182" s="2">
        <v>181</v>
      </c>
      <c r="B182" s="10" t="s">
        <v>2364</v>
      </c>
      <c r="C182" s="10" t="s">
        <v>1921</v>
      </c>
      <c r="D182" s="10">
        <v>8950</v>
      </c>
      <c r="E182" s="10" t="s">
        <v>1905</v>
      </c>
      <c r="F182" s="2" t="str" cm="1">
        <f t="array" ref="F182">_xlfn.IFS(DIM_PRODUCTS[[#This Row],[product_weight_g]]&gt;5000, "Heavy", DIM_PRODUCTS[[#This Row],[product_weight_g]]&gt;1000, "Medium", DIM_PRODUCTS[[#This Row],[product_weight_g]]&gt;0, "Light")</f>
        <v>Heavy</v>
      </c>
    </row>
    <row r="183" spans="1:6" x14ac:dyDescent="0.25">
      <c r="A183" s="2">
        <v>182</v>
      </c>
      <c r="B183" s="10" t="s">
        <v>2426</v>
      </c>
      <c r="C183" s="10" t="s">
        <v>1924</v>
      </c>
      <c r="D183" s="10">
        <v>5700</v>
      </c>
      <c r="E183" s="10" t="s">
        <v>1905</v>
      </c>
      <c r="F183" s="2" t="str" cm="1">
        <f t="array" ref="F183">_xlfn.IFS(DIM_PRODUCTS[[#This Row],[product_weight_g]]&gt;5000, "Heavy", DIM_PRODUCTS[[#This Row],[product_weight_g]]&gt;1000, "Medium", DIM_PRODUCTS[[#This Row],[product_weight_g]]&gt;0, "Light")</f>
        <v>Heavy</v>
      </c>
    </row>
    <row r="184" spans="1:6" x14ac:dyDescent="0.25">
      <c r="A184" s="2">
        <v>183</v>
      </c>
      <c r="B184" s="10" t="s">
        <v>2248</v>
      </c>
      <c r="C184" s="10" t="s">
        <v>1918</v>
      </c>
      <c r="D184" s="10">
        <v>150</v>
      </c>
      <c r="E184" s="10" t="s">
        <v>1905</v>
      </c>
      <c r="F184" s="2" t="str" cm="1">
        <f t="array" ref="F184">_xlfn.IFS(DIM_PRODUCTS[[#This Row],[product_weight_g]]&gt;5000, "Heavy", DIM_PRODUCTS[[#This Row],[product_weight_g]]&gt;1000, "Medium", DIM_PRODUCTS[[#This Row],[product_weight_g]]&gt;0, "Light")</f>
        <v>Light</v>
      </c>
    </row>
    <row r="185" spans="1:6" x14ac:dyDescent="0.25">
      <c r="A185" s="2">
        <v>184</v>
      </c>
      <c r="B185" s="10" t="s">
        <v>2393</v>
      </c>
      <c r="C185" s="10" t="s">
        <v>1914</v>
      </c>
      <c r="D185" s="10">
        <v>300</v>
      </c>
      <c r="E185" s="10" t="s">
        <v>1905</v>
      </c>
      <c r="F185" s="2" t="str" cm="1">
        <f t="array" ref="F185">_xlfn.IFS(DIM_PRODUCTS[[#This Row],[product_weight_g]]&gt;5000, "Heavy", DIM_PRODUCTS[[#This Row],[product_weight_g]]&gt;1000, "Medium", DIM_PRODUCTS[[#This Row],[product_weight_g]]&gt;0, "Light")</f>
        <v>Light</v>
      </c>
    </row>
    <row r="186" spans="1:6" x14ac:dyDescent="0.25">
      <c r="A186" s="2">
        <v>185</v>
      </c>
      <c r="B186" s="10" t="s">
        <v>2309</v>
      </c>
      <c r="C186" s="10" t="s">
        <v>1920</v>
      </c>
      <c r="D186" s="10">
        <v>200</v>
      </c>
      <c r="E186" s="10" t="s">
        <v>1909</v>
      </c>
      <c r="F186" s="2" t="str" cm="1">
        <f t="array" ref="F186">_xlfn.IFS(DIM_PRODUCTS[[#This Row],[product_weight_g]]&gt;5000, "Heavy", DIM_PRODUCTS[[#This Row],[product_weight_g]]&gt;1000, "Medium", DIM_PRODUCTS[[#This Row],[product_weight_g]]&gt;0, "Light")</f>
        <v>Light</v>
      </c>
    </row>
    <row r="187" spans="1:6" x14ac:dyDescent="0.25">
      <c r="A187" s="2">
        <v>186</v>
      </c>
      <c r="B187" s="10" t="s">
        <v>2122</v>
      </c>
      <c r="C187" s="10" t="s">
        <v>1917</v>
      </c>
      <c r="D187" s="10">
        <v>400</v>
      </c>
      <c r="E187" s="10" t="s">
        <v>1909</v>
      </c>
      <c r="F187" s="2" t="str" cm="1">
        <f t="array" ref="F187">_xlfn.IFS(DIM_PRODUCTS[[#This Row],[product_weight_g]]&gt;5000, "Heavy", DIM_PRODUCTS[[#This Row],[product_weight_g]]&gt;1000, "Medium", DIM_PRODUCTS[[#This Row],[product_weight_g]]&gt;0, "Light")</f>
        <v>Light</v>
      </c>
    </row>
    <row r="188" spans="1:6" x14ac:dyDescent="0.25">
      <c r="A188" s="2">
        <v>187</v>
      </c>
      <c r="B188" s="10" t="s">
        <v>2472</v>
      </c>
      <c r="C188" s="10" t="s">
        <v>1904</v>
      </c>
      <c r="D188" s="10">
        <v>50</v>
      </c>
      <c r="E188" s="10" t="s">
        <v>1905</v>
      </c>
      <c r="F188" s="2" t="str" cm="1">
        <f t="array" ref="F188">_xlfn.IFS(DIM_PRODUCTS[[#This Row],[product_weight_g]]&gt;5000, "Heavy", DIM_PRODUCTS[[#This Row],[product_weight_g]]&gt;1000, "Medium", DIM_PRODUCTS[[#This Row],[product_weight_g]]&gt;0, "Light")</f>
        <v>Light</v>
      </c>
    </row>
    <row r="189" spans="1:6" x14ac:dyDescent="0.25">
      <c r="A189" s="2">
        <v>188</v>
      </c>
      <c r="B189" s="10" t="s">
        <v>2234</v>
      </c>
      <c r="C189" s="10" t="s">
        <v>1912</v>
      </c>
      <c r="D189" s="10">
        <v>12325</v>
      </c>
      <c r="E189" s="10" t="s">
        <v>1909</v>
      </c>
      <c r="F189" s="2" t="str" cm="1">
        <f t="array" ref="F189">_xlfn.IFS(DIM_PRODUCTS[[#This Row],[product_weight_g]]&gt;5000, "Heavy", DIM_PRODUCTS[[#This Row],[product_weight_g]]&gt;1000, "Medium", DIM_PRODUCTS[[#This Row],[product_weight_g]]&gt;0, "Light")</f>
        <v>Heavy</v>
      </c>
    </row>
    <row r="190" spans="1:6" x14ac:dyDescent="0.25">
      <c r="A190" s="2">
        <v>189</v>
      </c>
      <c r="B190" s="10" t="s">
        <v>2425</v>
      </c>
      <c r="C190" s="10" t="s">
        <v>1918</v>
      </c>
      <c r="D190" s="10">
        <v>10850</v>
      </c>
      <c r="E190" s="10" t="s">
        <v>1905</v>
      </c>
      <c r="F190" s="2" t="str" cm="1">
        <f t="array" ref="F190">_xlfn.IFS(DIM_PRODUCTS[[#This Row],[product_weight_g]]&gt;5000, "Heavy", DIM_PRODUCTS[[#This Row],[product_weight_g]]&gt;1000, "Medium", DIM_PRODUCTS[[#This Row],[product_weight_g]]&gt;0, "Light")</f>
        <v>Heavy</v>
      </c>
    </row>
    <row r="191" spans="1:6" x14ac:dyDescent="0.25">
      <c r="A191" s="2">
        <v>190</v>
      </c>
      <c r="B191" s="10" t="s">
        <v>2125</v>
      </c>
      <c r="C191" s="10" t="s">
        <v>1921</v>
      </c>
      <c r="D191" s="10">
        <v>3100</v>
      </c>
      <c r="E191" s="10" t="s">
        <v>1905</v>
      </c>
      <c r="F191" s="2" t="str" cm="1">
        <f t="array" ref="F191">_xlfn.IFS(DIM_PRODUCTS[[#This Row],[product_weight_g]]&gt;5000, "Heavy", DIM_PRODUCTS[[#This Row],[product_weight_g]]&gt;1000, "Medium", DIM_PRODUCTS[[#This Row],[product_weight_g]]&gt;0, "Light")</f>
        <v>Medium</v>
      </c>
    </row>
    <row r="192" spans="1:6" x14ac:dyDescent="0.25">
      <c r="A192" s="2">
        <v>191</v>
      </c>
      <c r="B192" s="10" t="s">
        <v>1978</v>
      </c>
      <c r="C192" s="10" t="s">
        <v>1916</v>
      </c>
      <c r="D192" s="10">
        <v>225</v>
      </c>
      <c r="E192" s="10" t="s">
        <v>1907</v>
      </c>
      <c r="F192" s="2" t="str" cm="1">
        <f t="array" ref="F192">_xlfn.IFS(DIM_PRODUCTS[[#This Row],[product_weight_g]]&gt;5000, "Heavy", DIM_PRODUCTS[[#This Row],[product_weight_g]]&gt;1000, "Medium", DIM_PRODUCTS[[#This Row],[product_weight_g]]&gt;0, "Light")</f>
        <v>Light</v>
      </c>
    </row>
    <row r="193" spans="1:6" x14ac:dyDescent="0.25">
      <c r="A193" s="2">
        <v>192</v>
      </c>
      <c r="B193" s="10" t="s">
        <v>2382</v>
      </c>
      <c r="C193" s="10" t="s">
        <v>1917</v>
      </c>
      <c r="D193" s="10">
        <v>1525</v>
      </c>
      <c r="E193" s="10" t="s">
        <v>1905</v>
      </c>
      <c r="F193" s="2" t="str" cm="1">
        <f t="array" ref="F193">_xlfn.IFS(DIM_PRODUCTS[[#This Row],[product_weight_g]]&gt;5000, "Heavy", DIM_PRODUCTS[[#This Row],[product_weight_g]]&gt;1000, "Medium", DIM_PRODUCTS[[#This Row],[product_weight_g]]&gt;0, "Light")</f>
        <v>Medium</v>
      </c>
    </row>
    <row r="194" spans="1:6" x14ac:dyDescent="0.25">
      <c r="A194" s="2">
        <v>193</v>
      </c>
      <c r="B194" s="10" t="s">
        <v>1930</v>
      </c>
      <c r="C194" s="10" t="s">
        <v>1918</v>
      </c>
      <c r="D194" s="10">
        <v>7400</v>
      </c>
      <c r="E194" s="10" t="s">
        <v>1905</v>
      </c>
      <c r="F194" s="2" t="str" cm="1">
        <f t="array" ref="F194">_xlfn.IFS(DIM_PRODUCTS[[#This Row],[product_weight_g]]&gt;5000, "Heavy", DIM_PRODUCTS[[#This Row],[product_weight_g]]&gt;1000, "Medium", DIM_PRODUCTS[[#This Row],[product_weight_g]]&gt;0, "Light")</f>
        <v>Heavy</v>
      </c>
    </row>
    <row r="195" spans="1:6" x14ac:dyDescent="0.25">
      <c r="A195" s="2">
        <v>194</v>
      </c>
      <c r="B195" s="10" t="s">
        <v>2433</v>
      </c>
      <c r="C195" s="10" t="s">
        <v>1913</v>
      </c>
      <c r="D195" s="10">
        <v>650</v>
      </c>
      <c r="E195" s="10" t="s">
        <v>1905</v>
      </c>
      <c r="F195" s="2" t="str" cm="1">
        <f t="array" ref="F195">_xlfn.IFS(DIM_PRODUCTS[[#This Row],[product_weight_g]]&gt;5000, "Heavy", DIM_PRODUCTS[[#This Row],[product_weight_g]]&gt;1000, "Medium", DIM_PRODUCTS[[#This Row],[product_weight_g]]&gt;0, "Light")</f>
        <v>Light</v>
      </c>
    </row>
    <row r="196" spans="1:6" x14ac:dyDescent="0.25">
      <c r="A196" s="2">
        <v>195</v>
      </c>
      <c r="B196" s="10" t="s">
        <v>2195</v>
      </c>
      <c r="C196" s="10" t="s">
        <v>1911</v>
      </c>
      <c r="D196" s="10">
        <v>5300</v>
      </c>
      <c r="E196" s="10" t="s">
        <v>1905</v>
      </c>
      <c r="F196" s="2" t="str" cm="1">
        <f t="array" ref="F196">_xlfn.IFS(DIM_PRODUCTS[[#This Row],[product_weight_g]]&gt;5000, "Heavy", DIM_PRODUCTS[[#This Row],[product_weight_g]]&gt;1000, "Medium", DIM_PRODUCTS[[#This Row],[product_weight_g]]&gt;0, "Light")</f>
        <v>Heavy</v>
      </c>
    </row>
    <row r="197" spans="1:6" x14ac:dyDescent="0.25">
      <c r="A197" s="2">
        <v>196</v>
      </c>
      <c r="B197" s="10" t="s">
        <v>2349</v>
      </c>
      <c r="C197" s="10" t="s">
        <v>1908</v>
      </c>
      <c r="D197" s="10">
        <v>14000</v>
      </c>
      <c r="E197" s="10" t="s">
        <v>1905</v>
      </c>
      <c r="F197" s="2" t="str" cm="1">
        <f t="array" ref="F197">_xlfn.IFS(DIM_PRODUCTS[[#This Row],[product_weight_g]]&gt;5000, "Heavy", DIM_PRODUCTS[[#This Row],[product_weight_g]]&gt;1000, "Medium", DIM_PRODUCTS[[#This Row],[product_weight_g]]&gt;0, "Light")</f>
        <v>Heavy</v>
      </c>
    </row>
    <row r="198" spans="1:6" x14ac:dyDescent="0.25">
      <c r="A198" s="2">
        <v>197</v>
      </c>
      <c r="B198" s="10" t="s">
        <v>2355</v>
      </c>
      <c r="C198" s="10" t="s">
        <v>1924</v>
      </c>
      <c r="D198" s="10">
        <v>800</v>
      </c>
      <c r="E198" s="10" t="s">
        <v>1905</v>
      </c>
      <c r="F198" s="2" t="str" cm="1">
        <f t="array" ref="F198">_xlfn.IFS(DIM_PRODUCTS[[#This Row],[product_weight_g]]&gt;5000, "Heavy", DIM_PRODUCTS[[#This Row],[product_weight_g]]&gt;1000, "Medium", DIM_PRODUCTS[[#This Row],[product_weight_g]]&gt;0, "Light")</f>
        <v>Light</v>
      </c>
    </row>
    <row r="199" spans="1:6" x14ac:dyDescent="0.25">
      <c r="A199" s="2">
        <v>198</v>
      </c>
      <c r="B199" s="10" t="s">
        <v>2319</v>
      </c>
      <c r="C199" s="10" t="s">
        <v>1908</v>
      </c>
      <c r="D199" s="10">
        <v>200</v>
      </c>
      <c r="E199" s="10" t="s">
        <v>1905</v>
      </c>
      <c r="F199" s="2" t="str" cm="1">
        <f t="array" ref="F199">_xlfn.IFS(DIM_PRODUCTS[[#This Row],[product_weight_g]]&gt;5000, "Heavy", DIM_PRODUCTS[[#This Row],[product_weight_g]]&gt;1000, "Medium", DIM_PRODUCTS[[#This Row],[product_weight_g]]&gt;0, "Light")</f>
        <v>Light</v>
      </c>
    </row>
    <row r="200" spans="1:6" x14ac:dyDescent="0.25">
      <c r="A200" s="2">
        <v>199</v>
      </c>
      <c r="B200" s="10" t="s">
        <v>1928</v>
      </c>
      <c r="C200" s="10" t="s">
        <v>1915</v>
      </c>
      <c r="D200" s="10">
        <v>600</v>
      </c>
      <c r="E200" s="10" t="s">
        <v>1909</v>
      </c>
      <c r="F200" s="2" t="str" cm="1">
        <f t="array" ref="F200">_xlfn.IFS(DIM_PRODUCTS[[#This Row],[product_weight_g]]&gt;5000, "Heavy", DIM_PRODUCTS[[#This Row],[product_weight_g]]&gt;1000, "Medium", DIM_PRODUCTS[[#This Row],[product_weight_g]]&gt;0, "Light")</f>
        <v>Light</v>
      </c>
    </row>
    <row r="201" spans="1:6" x14ac:dyDescent="0.25">
      <c r="A201" s="2">
        <v>200</v>
      </c>
      <c r="B201" s="10" t="s">
        <v>2409</v>
      </c>
      <c r="C201" s="10" t="s">
        <v>1912</v>
      </c>
      <c r="D201" s="10">
        <v>3550</v>
      </c>
      <c r="E201" s="10" t="s">
        <v>1905</v>
      </c>
      <c r="F201" s="2" t="str" cm="1">
        <f t="array" ref="F201">_xlfn.IFS(DIM_PRODUCTS[[#This Row],[product_weight_g]]&gt;5000, "Heavy", DIM_PRODUCTS[[#This Row],[product_weight_g]]&gt;1000, "Medium", DIM_PRODUCTS[[#This Row],[product_weight_g]]&gt;0, "Light")</f>
        <v>Medium</v>
      </c>
    </row>
    <row r="202" spans="1:6" x14ac:dyDescent="0.25">
      <c r="A202" s="2">
        <v>201</v>
      </c>
      <c r="B202" s="10" t="s">
        <v>2389</v>
      </c>
      <c r="C202" s="10" t="s">
        <v>1919</v>
      </c>
      <c r="D202" s="10">
        <v>1750</v>
      </c>
      <c r="E202" s="10" t="s">
        <v>1905</v>
      </c>
      <c r="F202" s="2" t="str" cm="1">
        <f t="array" ref="F202">_xlfn.IFS(DIM_PRODUCTS[[#This Row],[product_weight_g]]&gt;5000, "Heavy", DIM_PRODUCTS[[#This Row],[product_weight_g]]&gt;1000, "Medium", DIM_PRODUCTS[[#This Row],[product_weight_g]]&gt;0, "Light")</f>
        <v>Medium</v>
      </c>
    </row>
    <row r="203" spans="1:6" x14ac:dyDescent="0.25">
      <c r="A203" s="2">
        <v>202</v>
      </c>
      <c r="B203" s="10" t="s">
        <v>2460</v>
      </c>
      <c r="C203" s="10" t="s">
        <v>1924</v>
      </c>
      <c r="D203" s="10">
        <v>450</v>
      </c>
      <c r="E203" s="10" t="s">
        <v>1905</v>
      </c>
      <c r="F203" s="2" t="str" cm="1">
        <f t="array" ref="F203">_xlfn.IFS(DIM_PRODUCTS[[#This Row],[product_weight_g]]&gt;5000, "Heavy", DIM_PRODUCTS[[#This Row],[product_weight_g]]&gt;1000, "Medium", DIM_PRODUCTS[[#This Row],[product_weight_g]]&gt;0, "Light")</f>
        <v>Light</v>
      </c>
    </row>
    <row r="204" spans="1:6" x14ac:dyDescent="0.25">
      <c r="A204" s="2">
        <v>203</v>
      </c>
      <c r="B204" s="10" t="s">
        <v>2009</v>
      </c>
      <c r="C204" s="10" t="s">
        <v>1924</v>
      </c>
      <c r="D204" s="10">
        <v>300</v>
      </c>
      <c r="E204" s="10" t="s">
        <v>1905</v>
      </c>
      <c r="F204" s="2" t="str" cm="1">
        <f t="array" ref="F204">_xlfn.IFS(DIM_PRODUCTS[[#This Row],[product_weight_g]]&gt;5000, "Heavy", DIM_PRODUCTS[[#This Row],[product_weight_g]]&gt;1000, "Medium", DIM_PRODUCTS[[#This Row],[product_weight_g]]&gt;0, "Light")</f>
        <v>Light</v>
      </c>
    </row>
    <row r="205" spans="1:6" x14ac:dyDescent="0.25">
      <c r="A205" s="2">
        <v>204</v>
      </c>
      <c r="B205" s="10" t="s">
        <v>2212</v>
      </c>
      <c r="C205" s="10" t="s">
        <v>1918</v>
      </c>
      <c r="D205" s="10">
        <v>1168</v>
      </c>
      <c r="E205" s="10" t="s">
        <v>1905</v>
      </c>
      <c r="F205" s="2" t="str" cm="1">
        <f t="array" ref="F205">_xlfn.IFS(DIM_PRODUCTS[[#This Row],[product_weight_g]]&gt;5000, "Heavy", DIM_PRODUCTS[[#This Row],[product_weight_g]]&gt;1000, "Medium", DIM_PRODUCTS[[#This Row],[product_weight_g]]&gt;0, "Light")</f>
        <v>Medium</v>
      </c>
    </row>
    <row r="206" spans="1:6" x14ac:dyDescent="0.25">
      <c r="A206" s="2">
        <v>205</v>
      </c>
      <c r="B206" s="10" t="s">
        <v>2157</v>
      </c>
      <c r="C206" s="10" t="s">
        <v>1922</v>
      </c>
      <c r="D206" s="10">
        <v>250</v>
      </c>
      <c r="E206" s="10" t="s">
        <v>1905</v>
      </c>
      <c r="F206" s="2" t="str" cm="1">
        <f t="array" ref="F206">_xlfn.IFS(DIM_PRODUCTS[[#This Row],[product_weight_g]]&gt;5000, "Heavy", DIM_PRODUCTS[[#This Row],[product_weight_g]]&gt;1000, "Medium", DIM_PRODUCTS[[#This Row],[product_weight_g]]&gt;0, "Light")</f>
        <v>Light</v>
      </c>
    </row>
    <row r="207" spans="1:6" x14ac:dyDescent="0.25">
      <c r="A207" s="2">
        <v>206</v>
      </c>
      <c r="B207" s="10" t="s">
        <v>1932</v>
      </c>
      <c r="C207" s="10" t="s">
        <v>1904</v>
      </c>
      <c r="D207" s="10">
        <v>300</v>
      </c>
      <c r="E207" s="10" t="s">
        <v>1905</v>
      </c>
      <c r="F207" s="2" t="str" cm="1">
        <f t="array" ref="F207">_xlfn.IFS(DIM_PRODUCTS[[#This Row],[product_weight_g]]&gt;5000, "Heavy", DIM_PRODUCTS[[#This Row],[product_weight_g]]&gt;1000, "Medium", DIM_PRODUCTS[[#This Row],[product_weight_g]]&gt;0, "Light")</f>
        <v>Light</v>
      </c>
    </row>
    <row r="208" spans="1:6" x14ac:dyDescent="0.25">
      <c r="A208" s="2">
        <v>207</v>
      </c>
      <c r="B208" s="10" t="s">
        <v>2445</v>
      </c>
      <c r="C208" s="10" t="s">
        <v>1919</v>
      </c>
      <c r="D208" s="10">
        <v>1700</v>
      </c>
      <c r="E208" s="10" t="s">
        <v>1905</v>
      </c>
      <c r="F208" s="2" t="str" cm="1">
        <f t="array" ref="F208">_xlfn.IFS(DIM_PRODUCTS[[#This Row],[product_weight_g]]&gt;5000, "Heavy", DIM_PRODUCTS[[#This Row],[product_weight_g]]&gt;1000, "Medium", DIM_PRODUCTS[[#This Row],[product_weight_g]]&gt;0, "Light")</f>
        <v>Medium</v>
      </c>
    </row>
    <row r="209" spans="1:6" x14ac:dyDescent="0.25">
      <c r="A209" s="2">
        <v>208</v>
      </c>
      <c r="B209" s="10" t="s">
        <v>2330</v>
      </c>
      <c r="C209" s="10" t="s">
        <v>1922</v>
      </c>
      <c r="D209" s="10">
        <v>1150</v>
      </c>
      <c r="E209" s="10" t="s">
        <v>1907</v>
      </c>
      <c r="F209" s="2" t="str" cm="1">
        <f t="array" ref="F209">_xlfn.IFS(DIM_PRODUCTS[[#This Row],[product_weight_g]]&gt;5000, "Heavy", DIM_PRODUCTS[[#This Row],[product_weight_g]]&gt;1000, "Medium", DIM_PRODUCTS[[#This Row],[product_weight_g]]&gt;0, "Light")</f>
        <v>Medium</v>
      </c>
    </row>
    <row r="210" spans="1:6" x14ac:dyDescent="0.25">
      <c r="A210" s="2">
        <v>209</v>
      </c>
      <c r="B210" s="10" t="s">
        <v>2036</v>
      </c>
      <c r="C210" s="10" t="s">
        <v>1910</v>
      </c>
      <c r="D210" s="10">
        <v>150</v>
      </c>
      <c r="E210" s="10" t="s">
        <v>1905</v>
      </c>
      <c r="F210" s="2" t="str" cm="1">
        <f t="array" ref="F210">_xlfn.IFS(DIM_PRODUCTS[[#This Row],[product_weight_g]]&gt;5000, "Heavy", DIM_PRODUCTS[[#This Row],[product_weight_g]]&gt;1000, "Medium", DIM_PRODUCTS[[#This Row],[product_weight_g]]&gt;0, "Light")</f>
        <v>Light</v>
      </c>
    </row>
    <row r="211" spans="1:6" x14ac:dyDescent="0.25">
      <c r="A211" s="2">
        <v>210</v>
      </c>
      <c r="B211" s="10" t="s">
        <v>2230</v>
      </c>
      <c r="C211" s="10" t="s">
        <v>1922</v>
      </c>
      <c r="D211" s="10">
        <v>3550</v>
      </c>
      <c r="E211" s="10" t="s">
        <v>1905</v>
      </c>
      <c r="F211" s="2" t="str" cm="1">
        <f t="array" ref="F211">_xlfn.IFS(DIM_PRODUCTS[[#This Row],[product_weight_g]]&gt;5000, "Heavy", DIM_PRODUCTS[[#This Row],[product_weight_g]]&gt;1000, "Medium", DIM_PRODUCTS[[#This Row],[product_weight_g]]&gt;0, "Light")</f>
        <v>Medium</v>
      </c>
    </row>
    <row r="212" spans="1:6" x14ac:dyDescent="0.25">
      <c r="A212" s="2">
        <v>211</v>
      </c>
      <c r="B212" s="10" t="s">
        <v>1955</v>
      </c>
      <c r="C212" s="10" t="s">
        <v>1917</v>
      </c>
      <c r="D212" s="10">
        <v>250</v>
      </c>
      <c r="E212" s="10" t="s">
        <v>1905</v>
      </c>
      <c r="F212" s="2" t="str" cm="1">
        <f t="array" ref="F212">_xlfn.IFS(DIM_PRODUCTS[[#This Row],[product_weight_g]]&gt;5000, "Heavy", DIM_PRODUCTS[[#This Row],[product_weight_g]]&gt;1000, "Medium", DIM_PRODUCTS[[#This Row],[product_weight_g]]&gt;0, "Light")</f>
        <v>Light</v>
      </c>
    </row>
    <row r="213" spans="1:6" x14ac:dyDescent="0.25">
      <c r="A213" s="2">
        <v>212</v>
      </c>
      <c r="B213" s="10" t="s">
        <v>2039</v>
      </c>
      <c r="C213" s="10" t="s">
        <v>1906</v>
      </c>
      <c r="D213" s="10">
        <v>823</v>
      </c>
      <c r="E213" s="10" t="s">
        <v>1909</v>
      </c>
      <c r="F213" s="2" t="str" cm="1">
        <f t="array" ref="F213">_xlfn.IFS(DIM_PRODUCTS[[#This Row],[product_weight_g]]&gt;5000, "Heavy", DIM_PRODUCTS[[#This Row],[product_weight_g]]&gt;1000, "Medium", DIM_PRODUCTS[[#This Row],[product_weight_g]]&gt;0, "Light")</f>
        <v>Light</v>
      </c>
    </row>
    <row r="214" spans="1:6" x14ac:dyDescent="0.25">
      <c r="A214" s="2">
        <v>213</v>
      </c>
      <c r="B214" s="10" t="s">
        <v>2068</v>
      </c>
      <c r="C214" s="10" t="s">
        <v>1921</v>
      </c>
      <c r="D214" s="10">
        <v>150</v>
      </c>
      <c r="E214" s="10" t="s">
        <v>1909</v>
      </c>
      <c r="F214" s="2" t="str" cm="1">
        <f t="array" ref="F214">_xlfn.IFS(DIM_PRODUCTS[[#This Row],[product_weight_g]]&gt;5000, "Heavy", DIM_PRODUCTS[[#This Row],[product_weight_g]]&gt;1000, "Medium", DIM_PRODUCTS[[#This Row],[product_weight_g]]&gt;0, "Light")</f>
        <v>Light</v>
      </c>
    </row>
    <row r="215" spans="1:6" x14ac:dyDescent="0.25">
      <c r="A215" s="2">
        <v>214</v>
      </c>
      <c r="B215" s="10" t="s">
        <v>1964</v>
      </c>
      <c r="C215" s="10" t="s">
        <v>1922</v>
      </c>
      <c r="D215" s="10">
        <v>304</v>
      </c>
      <c r="E215" s="10" t="s">
        <v>1905</v>
      </c>
      <c r="F215" s="2" t="str" cm="1">
        <f t="array" ref="F215">_xlfn.IFS(DIM_PRODUCTS[[#This Row],[product_weight_g]]&gt;5000, "Heavy", DIM_PRODUCTS[[#This Row],[product_weight_g]]&gt;1000, "Medium", DIM_PRODUCTS[[#This Row],[product_weight_g]]&gt;0, "Light")</f>
        <v>Light</v>
      </c>
    </row>
    <row r="216" spans="1:6" x14ac:dyDescent="0.25">
      <c r="A216" s="2">
        <v>215</v>
      </c>
      <c r="B216" s="10" t="s">
        <v>2032</v>
      </c>
      <c r="C216" s="10" t="s">
        <v>1922</v>
      </c>
      <c r="D216" s="10">
        <v>750</v>
      </c>
      <c r="E216" s="10" t="s">
        <v>1909</v>
      </c>
      <c r="F216" s="2" t="str" cm="1">
        <f t="array" ref="F216">_xlfn.IFS(DIM_PRODUCTS[[#This Row],[product_weight_g]]&gt;5000, "Heavy", DIM_PRODUCTS[[#This Row],[product_weight_g]]&gt;1000, "Medium", DIM_PRODUCTS[[#This Row],[product_weight_g]]&gt;0, "Light")</f>
        <v>Light</v>
      </c>
    </row>
    <row r="217" spans="1:6" x14ac:dyDescent="0.25">
      <c r="A217" s="2">
        <v>216</v>
      </c>
      <c r="B217" s="10" t="s">
        <v>2165</v>
      </c>
      <c r="C217" s="10" t="s">
        <v>1922</v>
      </c>
      <c r="D217" s="10">
        <v>200</v>
      </c>
      <c r="E217" s="10" t="s">
        <v>1905</v>
      </c>
      <c r="F217" s="2" t="str" cm="1">
        <f t="array" ref="F217">_xlfn.IFS(DIM_PRODUCTS[[#This Row],[product_weight_g]]&gt;5000, "Heavy", DIM_PRODUCTS[[#This Row],[product_weight_g]]&gt;1000, "Medium", DIM_PRODUCTS[[#This Row],[product_weight_g]]&gt;0, "Light")</f>
        <v>Light</v>
      </c>
    </row>
    <row r="218" spans="1:6" x14ac:dyDescent="0.25">
      <c r="A218" s="2">
        <v>217</v>
      </c>
      <c r="B218" s="10" t="s">
        <v>1938</v>
      </c>
      <c r="C218" s="10" t="s">
        <v>1924</v>
      </c>
      <c r="D218" s="10">
        <v>350</v>
      </c>
      <c r="E218" s="10" t="s">
        <v>1905</v>
      </c>
      <c r="F218" s="2" t="str" cm="1">
        <f t="array" ref="F218">_xlfn.IFS(DIM_PRODUCTS[[#This Row],[product_weight_g]]&gt;5000, "Heavy", DIM_PRODUCTS[[#This Row],[product_weight_g]]&gt;1000, "Medium", DIM_PRODUCTS[[#This Row],[product_weight_g]]&gt;0, "Light")</f>
        <v>Light</v>
      </c>
    </row>
    <row r="219" spans="1:6" x14ac:dyDescent="0.25">
      <c r="A219" s="2">
        <v>218</v>
      </c>
      <c r="B219" s="10" t="s">
        <v>2161</v>
      </c>
      <c r="C219" s="10" t="s">
        <v>1921</v>
      </c>
      <c r="D219" s="10">
        <v>1250</v>
      </c>
      <c r="E219" s="10" t="s">
        <v>1905</v>
      </c>
      <c r="F219" s="2" t="str" cm="1">
        <f t="array" ref="F219">_xlfn.IFS(DIM_PRODUCTS[[#This Row],[product_weight_g]]&gt;5000, "Heavy", DIM_PRODUCTS[[#This Row],[product_weight_g]]&gt;1000, "Medium", DIM_PRODUCTS[[#This Row],[product_weight_g]]&gt;0, "Light")</f>
        <v>Medium</v>
      </c>
    </row>
    <row r="220" spans="1:6" x14ac:dyDescent="0.25">
      <c r="A220" s="2">
        <v>219</v>
      </c>
      <c r="B220" s="10" t="s">
        <v>2343</v>
      </c>
      <c r="C220" s="10" t="s">
        <v>1904</v>
      </c>
      <c r="D220" s="10">
        <v>200</v>
      </c>
      <c r="E220" s="10" t="s">
        <v>1905</v>
      </c>
      <c r="F220" s="2" t="str" cm="1">
        <f t="array" ref="F220">_xlfn.IFS(DIM_PRODUCTS[[#This Row],[product_weight_g]]&gt;5000, "Heavy", DIM_PRODUCTS[[#This Row],[product_weight_g]]&gt;1000, "Medium", DIM_PRODUCTS[[#This Row],[product_weight_g]]&gt;0, "Light")</f>
        <v>Light</v>
      </c>
    </row>
    <row r="221" spans="1:6" x14ac:dyDescent="0.25">
      <c r="A221" s="2">
        <v>220</v>
      </c>
      <c r="B221" s="10" t="s">
        <v>2167</v>
      </c>
      <c r="C221" s="10" t="s">
        <v>1904</v>
      </c>
      <c r="D221" s="10">
        <v>5650</v>
      </c>
      <c r="E221" s="10" t="s">
        <v>1905</v>
      </c>
      <c r="F221" s="2" t="str" cm="1">
        <f t="array" ref="F221">_xlfn.IFS(DIM_PRODUCTS[[#This Row],[product_weight_g]]&gt;5000, "Heavy", DIM_PRODUCTS[[#This Row],[product_weight_g]]&gt;1000, "Medium", DIM_PRODUCTS[[#This Row],[product_weight_g]]&gt;0, "Light")</f>
        <v>Heavy</v>
      </c>
    </row>
    <row r="222" spans="1:6" x14ac:dyDescent="0.25">
      <c r="A222" s="2">
        <v>221</v>
      </c>
      <c r="B222" s="10" t="s">
        <v>2316</v>
      </c>
      <c r="C222" s="10" t="s">
        <v>1921</v>
      </c>
      <c r="D222" s="10">
        <v>800</v>
      </c>
      <c r="E222" s="10" t="s">
        <v>1905</v>
      </c>
      <c r="F222" s="2" t="str" cm="1">
        <f t="array" ref="F222">_xlfn.IFS(DIM_PRODUCTS[[#This Row],[product_weight_g]]&gt;5000, "Heavy", DIM_PRODUCTS[[#This Row],[product_weight_g]]&gt;1000, "Medium", DIM_PRODUCTS[[#This Row],[product_weight_g]]&gt;0, "Light")</f>
        <v>Light</v>
      </c>
    </row>
    <row r="223" spans="1:6" x14ac:dyDescent="0.25">
      <c r="A223" s="2">
        <v>222</v>
      </c>
      <c r="B223" s="10" t="s">
        <v>1996</v>
      </c>
      <c r="C223" s="10" t="s">
        <v>1924</v>
      </c>
      <c r="D223" s="10">
        <v>1500</v>
      </c>
      <c r="E223" s="10" t="s">
        <v>1905</v>
      </c>
      <c r="F223" s="2" t="str" cm="1">
        <f t="array" ref="F223">_xlfn.IFS(DIM_PRODUCTS[[#This Row],[product_weight_g]]&gt;5000, "Heavy", DIM_PRODUCTS[[#This Row],[product_weight_g]]&gt;1000, "Medium", DIM_PRODUCTS[[#This Row],[product_weight_g]]&gt;0, "Light")</f>
        <v>Medium</v>
      </c>
    </row>
    <row r="224" spans="1:6" x14ac:dyDescent="0.25">
      <c r="A224" s="2">
        <v>223</v>
      </c>
      <c r="B224" s="10" t="s">
        <v>2082</v>
      </c>
      <c r="C224" s="10" t="s">
        <v>1921</v>
      </c>
      <c r="D224" s="10">
        <v>650</v>
      </c>
      <c r="E224" s="10" t="s">
        <v>1905</v>
      </c>
      <c r="F224" s="2" t="str" cm="1">
        <f t="array" ref="F224">_xlfn.IFS(DIM_PRODUCTS[[#This Row],[product_weight_g]]&gt;5000, "Heavy", DIM_PRODUCTS[[#This Row],[product_weight_g]]&gt;1000, "Medium", DIM_PRODUCTS[[#This Row],[product_weight_g]]&gt;0, "Light")</f>
        <v>Light</v>
      </c>
    </row>
    <row r="225" spans="1:6" x14ac:dyDescent="0.25">
      <c r="A225" s="2">
        <v>224</v>
      </c>
      <c r="B225" s="10" t="s">
        <v>2358</v>
      </c>
      <c r="C225" s="10" t="s">
        <v>1924</v>
      </c>
      <c r="D225" s="10">
        <v>3100</v>
      </c>
      <c r="E225" s="10" t="s">
        <v>1905</v>
      </c>
      <c r="F225" s="2" t="str" cm="1">
        <f t="array" ref="F225">_xlfn.IFS(DIM_PRODUCTS[[#This Row],[product_weight_g]]&gt;5000, "Heavy", DIM_PRODUCTS[[#This Row],[product_weight_g]]&gt;1000, "Medium", DIM_PRODUCTS[[#This Row],[product_weight_g]]&gt;0, "Light")</f>
        <v>Medium</v>
      </c>
    </row>
    <row r="226" spans="1:6" x14ac:dyDescent="0.25">
      <c r="A226" s="2">
        <v>225</v>
      </c>
      <c r="B226" s="10" t="s">
        <v>2423</v>
      </c>
      <c r="C226" s="10" t="s">
        <v>1921</v>
      </c>
      <c r="D226" s="10">
        <v>1050</v>
      </c>
      <c r="E226" s="10" t="s">
        <v>1905</v>
      </c>
      <c r="F226" s="2" t="str" cm="1">
        <f t="array" ref="F226">_xlfn.IFS(DIM_PRODUCTS[[#This Row],[product_weight_g]]&gt;5000, "Heavy", DIM_PRODUCTS[[#This Row],[product_weight_g]]&gt;1000, "Medium", DIM_PRODUCTS[[#This Row],[product_weight_g]]&gt;0, "Light")</f>
        <v>Medium</v>
      </c>
    </row>
    <row r="227" spans="1:6" x14ac:dyDescent="0.25">
      <c r="A227" s="2">
        <v>226</v>
      </c>
      <c r="B227" s="10" t="s">
        <v>2276</v>
      </c>
      <c r="C227" s="10" t="s">
        <v>1919</v>
      </c>
      <c r="D227" s="10">
        <v>3407</v>
      </c>
      <c r="E227" s="10" t="s">
        <v>1905</v>
      </c>
      <c r="F227" s="2" t="str" cm="1">
        <f t="array" ref="F227">_xlfn.IFS(DIM_PRODUCTS[[#This Row],[product_weight_g]]&gt;5000, "Heavy", DIM_PRODUCTS[[#This Row],[product_weight_g]]&gt;1000, "Medium", DIM_PRODUCTS[[#This Row],[product_weight_g]]&gt;0, "Light")</f>
        <v>Medium</v>
      </c>
    </row>
    <row r="228" spans="1:6" x14ac:dyDescent="0.25">
      <c r="A228" s="2">
        <v>227</v>
      </c>
      <c r="B228" s="10" t="s">
        <v>2240</v>
      </c>
      <c r="C228" s="10" t="s">
        <v>1914</v>
      </c>
      <c r="D228" s="10">
        <v>30000</v>
      </c>
      <c r="E228" s="10" t="s">
        <v>1905</v>
      </c>
      <c r="F228" s="2" t="str" cm="1">
        <f t="array" ref="F228">_xlfn.IFS(DIM_PRODUCTS[[#This Row],[product_weight_g]]&gt;5000, "Heavy", DIM_PRODUCTS[[#This Row],[product_weight_g]]&gt;1000, "Medium", DIM_PRODUCTS[[#This Row],[product_weight_g]]&gt;0, "Light")</f>
        <v>Heavy</v>
      </c>
    </row>
    <row r="229" spans="1:6" x14ac:dyDescent="0.25">
      <c r="A229" s="2">
        <v>228</v>
      </c>
      <c r="B229" s="10" t="s">
        <v>2078</v>
      </c>
      <c r="C229" s="10" t="s">
        <v>1912</v>
      </c>
      <c r="D229" s="10">
        <v>150</v>
      </c>
      <c r="E229" s="10" t="s">
        <v>1909</v>
      </c>
      <c r="F229" s="2" t="str" cm="1">
        <f t="array" ref="F229">_xlfn.IFS(DIM_PRODUCTS[[#This Row],[product_weight_g]]&gt;5000, "Heavy", DIM_PRODUCTS[[#This Row],[product_weight_g]]&gt;1000, "Medium", DIM_PRODUCTS[[#This Row],[product_weight_g]]&gt;0, "Light")</f>
        <v>Light</v>
      </c>
    </row>
    <row r="230" spans="1:6" x14ac:dyDescent="0.25">
      <c r="A230" s="2">
        <v>229</v>
      </c>
      <c r="B230" s="10" t="s">
        <v>2367</v>
      </c>
      <c r="C230" s="10" t="s">
        <v>1915</v>
      </c>
      <c r="D230" s="10">
        <v>600</v>
      </c>
      <c r="E230" s="10" t="s">
        <v>1905</v>
      </c>
      <c r="F230" s="2" t="str" cm="1">
        <f t="array" ref="F230">_xlfn.IFS(DIM_PRODUCTS[[#This Row],[product_weight_g]]&gt;5000, "Heavy", DIM_PRODUCTS[[#This Row],[product_weight_g]]&gt;1000, "Medium", DIM_PRODUCTS[[#This Row],[product_weight_g]]&gt;0, "Light")</f>
        <v>Light</v>
      </c>
    </row>
    <row r="231" spans="1:6" x14ac:dyDescent="0.25">
      <c r="A231" s="2">
        <v>230</v>
      </c>
      <c r="B231" s="10" t="s">
        <v>2020</v>
      </c>
      <c r="C231" s="10" t="s">
        <v>1921</v>
      </c>
      <c r="D231" s="10">
        <v>1650</v>
      </c>
      <c r="E231" s="10" t="s">
        <v>1905</v>
      </c>
      <c r="F231" s="2" t="str" cm="1">
        <f t="array" ref="F231">_xlfn.IFS(DIM_PRODUCTS[[#This Row],[product_weight_g]]&gt;5000, "Heavy", DIM_PRODUCTS[[#This Row],[product_weight_g]]&gt;1000, "Medium", DIM_PRODUCTS[[#This Row],[product_weight_g]]&gt;0, "Light")</f>
        <v>Medium</v>
      </c>
    </row>
    <row r="232" spans="1:6" x14ac:dyDescent="0.25">
      <c r="A232" s="2">
        <v>231</v>
      </c>
      <c r="B232" s="10" t="s">
        <v>2259</v>
      </c>
      <c r="C232" s="10" t="s">
        <v>1904</v>
      </c>
      <c r="D232" s="10">
        <v>850</v>
      </c>
      <c r="E232" s="10" t="s">
        <v>1905</v>
      </c>
      <c r="F232" s="2" t="str" cm="1">
        <f t="array" ref="F232">_xlfn.IFS(DIM_PRODUCTS[[#This Row],[product_weight_g]]&gt;5000, "Heavy", DIM_PRODUCTS[[#This Row],[product_weight_g]]&gt;1000, "Medium", DIM_PRODUCTS[[#This Row],[product_weight_g]]&gt;0, "Light")</f>
        <v>Light</v>
      </c>
    </row>
    <row r="233" spans="1:6" x14ac:dyDescent="0.25">
      <c r="A233" s="2">
        <v>232</v>
      </c>
      <c r="B233" s="10" t="s">
        <v>1984</v>
      </c>
      <c r="C233" s="10" t="s">
        <v>1913</v>
      </c>
      <c r="D233" s="10">
        <v>3718</v>
      </c>
      <c r="E233" s="10" t="s">
        <v>1905</v>
      </c>
      <c r="F233" s="2" t="str" cm="1">
        <f t="array" ref="F233">_xlfn.IFS(DIM_PRODUCTS[[#This Row],[product_weight_g]]&gt;5000, "Heavy", DIM_PRODUCTS[[#This Row],[product_weight_g]]&gt;1000, "Medium", DIM_PRODUCTS[[#This Row],[product_weight_g]]&gt;0, "Light")</f>
        <v>Medium</v>
      </c>
    </row>
    <row r="234" spans="1:6" x14ac:dyDescent="0.25">
      <c r="A234" s="2">
        <v>233</v>
      </c>
      <c r="B234" s="10" t="s">
        <v>2169</v>
      </c>
      <c r="C234" s="10" t="s">
        <v>1920</v>
      </c>
      <c r="D234" s="10">
        <v>200</v>
      </c>
      <c r="E234" s="10" t="s">
        <v>1905</v>
      </c>
      <c r="F234" s="2" t="str" cm="1">
        <f t="array" ref="F234">_xlfn.IFS(DIM_PRODUCTS[[#This Row],[product_weight_g]]&gt;5000, "Heavy", DIM_PRODUCTS[[#This Row],[product_weight_g]]&gt;1000, "Medium", DIM_PRODUCTS[[#This Row],[product_weight_g]]&gt;0, "Light")</f>
        <v>Light</v>
      </c>
    </row>
    <row r="235" spans="1:6" x14ac:dyDescent="0.25">
      <c r="A235" s="2">
        <v>234</v>
      </c>
      <c r="B235" s="10" t="s">
        <v>2216</v>
      </c>
      <c r="C235" s="10" t="s">
        <v>1924</v>
      </c>
      <c r="D235" s="10">
        <v>800</v>
      </c>
      <c r="E235" s="10" t="s">
        <v>1905</v>
      </c>
      <c r="F235" s="2" t="str" cm="1">
        <f t="array" ref="F235">_xlfn.IFS(DIM_PRODUCTS[[#This Row],[product_weight_g]]&gt;5000, "Heavy", DIM_PRODUCTS[[#This Row],[product_weight_g]]&gt;1000, "Medium", DIM_PRODUCTS[[#This Row],[product_weight_g]]&gt;0, "Light")</f>
        <v>Light</v>
      </c>
    </row>
    <row r="236" spans="1:6" x14ac:dyDescent="0.25">
      <c r="A236" s="2">
        <v>235</v>
      </c>
      <c r="B236" s="10" t="s">
        <v>2306</v>
      </c>
      <c r="C236" s="10" t="s">
        <v>1912</v>
      </c>
      <c r="D236" s="10">
        <v>200</v>
      </c>
      <c r="E236" s="10" t="s">
        <v>1905</v>
      </c>
      <c r="F236" s="2" t="str" cm="1">
        <f t="array" ref="F236">_xlfn.IFS(DIM_PRODUCTS[[#This Row],[product_weight_g]]&gt;5000, "Heavy", DIM_PRODUCTS[[#This Row],[product_weight_g]]&gt;1000, "Medium", DIM_PRODUCTS[[#This Row],[product_weight_g]]&gt;0, "Light")</f>
        <v>Light</v>
      </c>
    </row>
    <row r="237" spans="1:6" x14ac:dyDescent="0.25">
      <c r="A237" s="2">
        <v>236</v>
      </c>
      <c r="B237" s="10" t="s">
        <v>2370</v>
      </c>
      <c r="C237" s="10" t="s">
        <v>1918</v>
      </c>
      <c r="D237" s="10">
        <v>1750</v>
      </c>
      <c r="E237" s="10" t="s">
        <v>1905</v>
      </c>
      <c r="F237" s="2" t="str" cm="1">
        <f t="array" ref="F237">_xlfn.IFS(DIM_PRODUCTS[[#This Row],[product_weight_g]]&gt;5000, "Heavy", DIM_PRODUCTS[[#This Row],[product_weight_g]]&gt;1000, "Medium", DIM_PRODUCTS[[#This Row],[product_weight_g]]&gt;0, "Light")</f>
        <v>Medium</v>
      </c>
    </row>
    <row r="238" spans="1:6" x14ac:dyDescent="0.25">
      <c r="A238" s="2">
        <v>237</v>
      </c>
      <c r="B238" s="10" t="s">
        <v>2089</v>
      </c>
      <c r="C238" s="10" t="s">
        <v>1920</v>
      </c>
      <c r="D238" s="10">
        <v>1650</v>
      </c>
      <c r="E238" s="10" t="s">
        <v>1905</v>
      </c>
      <c r="F238" s="2" t="str" cm="1">
        <f t="array" ref="F238">_xlfn.IFS(DIM_PRODUCTS[[#This Row],[product_weight_g]]&gt;5000, "Heavy", DIM_PRODUCTS[[#This Row],[product_weight_g]]&gt;1000, "Medium", DIM_PRODUCTS[[#This Row],[product_weight_g]]&gt;0, "Light")</f>
        <v>Medium</v>
      </c>
    </row>
    <row r="239" spans="1:6" x14ac:dyDescent="0.25">
      <c r="A239" s="2">
        <v>238</v>
      </c>
      <c r="B239" s="10" t="s">
        <v>2162</v>
      </c>
      <c r="C239" s="10" t="s">
        <v>1920</v>
      </c>
      <c r="D239" s="10">
        <v>1500</v>
      </c>
      <c r="E239" s="10" t="s">
        <v>1905</v>
      </c>
      <c r="F239" s="2" t="str" cm="1">
        <f t="array" ref="F239">_xlfn.IFS(DIM_PRODUCTS[[#This Row],[product_weight_g]]&gt;5000, "Heavy", DIM_PRODUCTS[[#This Row],[product_weight_g]]&gt;1000, "Medium", DIM_PRODUCTS[[#This Row],[product_weight_g]]&gt;0, "Light")</f>
        <v>Medium</v>
      </c>
    </row>
    <row r="240" spans="1:6" x14ac:dyDescent="0.25">
      <c r="A240" s="2">
        <v>239</v>
      </c>
      <c r="B240" s="10" t="s">
        <v>2462</v>
      </c>
      <c r="C240" s="10" t="s">
        <v>1906</v>
      </c>
      <c r="D240" s="10">
        <v>3213</v>
      </c>
      <c r="E240" s="10" t="s">
        <v>1905</v>
      </c>
      <c r="F240" s="2" t="str" cm="1">
        <f t="array" ref="F240">_xlfn.IFS(DIM_PRODUCTS[[#This Row],[product_weight_g]]&gt;5000, "Heavy", DIM_PRODUCTS[[#This Row],[product_weight_g]]&gt;1000, "Medium", DIM_PRODUCTS[[#This Row],[product_weight_g]]&gt;0, "Light")</f>
        <v>Medium</v>
      </c>
    </row>
    <row r="241" spans="1:6" x14ac:dyDescent="0.25">
      <c r="A241" s="2">
        <v>240</v>
      </c>
      <c r="B241" s="10" t="s">
        <v>2427</v>
      </c>
      <c r="C241" s="10" t="s">
        <v>1920</v>
      </c>
      <c r="D241" s="10">
        <v>750</v>
      </c>
      <c r="E241" s="10" t="s">
        <v>1905</v>
      </c>
      <c r="F241" s="2" t="str" cm="1">
        <f t="array" ref="F241">_xlfn.IFS(DIM_PRODUCTS[[#This Row],[product_weight_g]]&gt;5000, "Heavy", DIM_PRODUCTS[[#This Row],[product_weight_g]]&gt;1000, "Medium", DIM_PRODUCTS[[#This Row],[product_weight_g]]&gt;0, "Light")</f>
        <v>Light</v>
      </c>
    </row>
    <row r="242" spans="1:6" x14ac:dyDescent="0.25">
      <c r="A242" s="2">
        <v>241</v>
      </c>
      <c r="B242" s="10" t="s">
        <v>2137</v>
      </c>
      <c r="C242" s="10" t="s">
        <v>1922</v>
      </c>
      <c r="D242" s="10">
        <v>3700</v>
      </c>
      <c r="E242" s="10" t="s">
        <v>1905</v>
      </c>
      <c r="F242" s="2" t="str" cm="1">
        <f t="array" ref="F242">_xlfn.IFS(DIM_PRODUCTS[[#This Row],[product_weight_g]]&gt;5000, "Heavy", DIM_PRODUCTS[[#This Row],[product_weight_g]]&gt;1000, "Medium", DIM_PRODUCTS[[#This Row],[product_weight_g]]&gt;0, "Light")</f>
        <v>Medium</v>
      </c>
    </row>
    <row r="243" spans="1:6" x14ac:dyDescent="0.25">
      <c r="A243" s="2">
        <v>242</v>
      </c>
      <c r="B243" s="10" t="s">
        <v>2377</v>
      </c>
      <c r="C243" s="10" t="s">
        <v>1919</v>
      </c>
      <c r="D243" s="10">
        <v>850</v>
      </c>
      <c r="E243" s="10" t="s">
        <v>1905</v>
      </c>
      <c r="F243" s="2" t="str" cm="1">
        <f t="array" ref="F243">_xlfn.IFS(DIM_PRODUCTS[[#This Row],[product_weight_g]]&gt;5000, "Heavy", DIM_PRODUCTS[[#This Row],[product_weight_g]]&gt;1000, "Medium", DIM_PRODUCTS[[#This Row],[product_weight_g]]&gt;0, "Light")</f>
        <v>Light</v>
      </c>
    </row>
    <row r="244" spans="1:6" x14ac:dyDescent="0.25">
      <c r="A244" s="2">
        <v>243</v>
      </c>
      <c r="B244" s="10" t="s">
        <v>2066</v>
      </c>
      <c r="C244" s="10" t="s">
        <v>1916</v>
      </c>
      <c r="D244" s="10">
        <v>3000</v>
      </c>
      <c r="E244" s="10" t="s">
        <v>1907</v>
      </c>
      <c r="F244" s="2" t="str" cm="1">
        <f t="array" ref="F244">_xlfn.IFS(DIM_PRODUCTS[[#This Row],[product_weight_g]]&gt;5000, "Heavy", DIM_PRODUCTS[[#This Row],[product_weight_g]]&gt;1000, "Medium", DIM_PRODUCTS[[#This Row],[product_weight_g]]&gt;0, "Light")</f>
        <v>Medium</v>
      </c>
    </row>
    <row r="245" spans="1:6" x14ac:dyDescent="0.25">
      <c r="A245" s="2">
        <v>244</v>
      </c>
      <c r="B245" s="10" t="s">
        <v>2022</v>
      </c>
      <c r="C245" s="10" t="s">
        <v>1921</v>
      </c>
      <c r="D245" s="10">
        <v>1100</v>
      </c>
      <c r="E245" s="10" t="s">
        <v>1909</v>
      </c>
      <c r="F245" s="2" t="str" cm="1">
        <f t="array" ref="F245">_xlfn.IFS(DIM_PRODUCTS[[#This Row],[product_weight_g]]&gt;5000, "Heavy", DIM_PRODUCTS[[#This Row],[product_weight_g]]&gt;1000, "Medium", DIM_PRODUCTS[[#This Row],[product_weight_g]]&gt;0, "Light")</f>
        <v>Medium</v>
      </c>
    </row>
    <row r="246" spans="1:6" x14ac:dyDescent="0.25">
      <c r="A246" s="2">
        <v>245</v>
      </c>
      <c r="B246" s="10" t="s">
        <v>2201</v>
      </c>
      <c r="C246" s="10" t="s">
        <v>1904</v>
      </c>
      <c r="D246" s="10">
        <v>100</v>
      </c>
      <c r="E246" s="10" t="s">
        <v>1905</v>
      </c>
      <c r="F246" s="2" t="str" cm="1">
        <f t="array" ref="F246">_xlfn.IFS(DIM_PRODUCTS[[#This Row],[product_weight_g]]&gt;5000, "Heavy", DIM_PRODUCTS[[#This Row],[product_weight_g]]&gt;1000, "Medium", DIM_PRODUCTS[[#This Row],[product_weight_g]]&gt;0, "Light")</f>
        <v>Light</v>
      </c>
    </row>
    <row r="247" spans="1:6" x14ac:dyDescent="0.25">
      <c r="A247" s="2">
        <v>246</v>
      </c>
      <c r="B247" s="10" t="s">
        <v>2108</v>
      </c>
      <c r="C247" s="10" t="s">
        <v>1922</v>
      </c>
      <c r="D247" s="10">
        <v>450</v>
      </c>
      <c r="E247" s="10" t="s">
        <v>1905</v>
      </c>
      <c r="F247" s="2" t="str" cm="1">
        <f t="array" ref="F247">_xlfn.IFS(DIM_PRODUCTS[[#This Row],[product_weight_g]]&gt;5000, "Heavy", DIM_PRODUCTS[[#This Row],[product_weight_g]]&gt;1000, "Medium", DIM_PRODUCTS[[#This Row],[product_weight_g]]&gt;0, "Light")</f>
        <v>Light</v>
      </c>
    </row>
    <row r="248" spans="1:6" x14ac:dyDescent="0.25">
      <c r="A248" s="2">
        <v>247</v>
      </c>
      <c r="B248" s="10" t="s">
        <v>2288</v>
      </c>
      <c r="C248" s="10" t="s">
        <v>1924</v>
      </c>
      <c r="D248" s="10">
        <v>150</v>
      </c>
      <c r="E248" s="10" t="s">
        <v>1907</v>
      </c>
      <c r="F248" s="2" t="str" cm="1">
        <f t="array" ref="F248">_xlfn.IFS(DIM_PRODUCTS[[#This Row],[product_weight_g]]&gt;5000, "Heavy", DIM_PRODUCTS[[#This Row],[product_weight_g]]&gt;1000, "Medium", DIM_PRODUCTS[[#This Row],[product_weight_g]]&gt;0, "Light")</f>
        <v>Light</v>
      </c>
    </row>
    <row r="249" spans="1:6" x14ac:dyDescent="0.25">
      <c r="A249" s="2">
        <v>248</v>
      </c>
      <c r="B249" s="10" t="s">
        <v>2187</v>
      </c>
      <c r="C249" s="10" t="s">
        <v>1915</v>
      </c>
      <c r="D249" s="10">
        <v>600</v>
      </c>
      <c r="E249" s="10" t="s">
        <v>1905</v>
      </c>
      <c r="F249" s="2" t="str" cm="1">
        <f t="array" ref="F249">_xlfn.IFS(DIM_PRODUCTS[[#This Row],[product_weight_g]]&gt;5000, "Heavy", DIM_PRODUCTS[[#This Row],[product_weight_g]]&gt;1000, "Medium", DIM_PRODUCTS[[#This Row],[product_weight_g]]&gt;0, "Light")</f>
        <v>Light</v>
      </c>
    </row>
    <row r="250" spans="1:6" x14ac:dyDescent="0.25">
      <c r="A250" s="2">
        <v>249</v>
      </c>
      <c r="B250" s="10" t="s">
        <v>2424</v>
      </c>
      <c r="C250" s="10" t="s">
        <v>1921</v>
      </c>
      <c r="D250" s="10">
        <v>2350</v>
      </c>
      <c r="E250" s="10" t="s">
        <v>1905</v>
      </c>
      <c r="F250" s="2" t="str" cm="1">
        <f t="array" ref="F250">_xlfn.IFS(DIM_PRODUCTS[[#This Row],[product_weight_g]]&gt;5000, "Heavy", DIM_PRODUCTS[[#This Row],[product_weight_g]]&gt;1000, "Medium", DIM_PRODUCTS[[#This Row],[product_weight_g]]&gt;0, "Light")</f>
        <v>Medium</v>
      </c>
    </row>
    <row r="251" spans="1:6" x14ac:dyDescent="0.25">
      <c r="A251" s="2">
        <v>250</v>
      </c>
      <c r="B251" s="10" t="s">
        <v>2287</v>
      </c>
      <c r="C251" s="10" t="s">
        <v>1914</v>
      </c>
      <c r="D251" s="10">
        <v>2150</v>
      </c>
      <c r="E251" s="10" t="s">
        <v>1909</v>
      </c>
      <c r="F251" s="2" t="str" cm="1">
        <f t="array" ref="F251">_xlfn.IFS(DIM_PRODUCTS[[#This Row],[product_weight_g]]&gt;5000, "Heavy", DIM_PRODUCTS[[#This Row],[product_weight_g]]&gt;1000, "Medium", DIM_PRODUCTS[[#This Row],[product_weight_g]]&gt;0, "Light")</f>
        <v>Medium</v>
      </c>
    </row>
    <row r="252" spans="1:6" x14ac:dyDescent="0.25">
      <c r="A252" s="2">
        <v>251</v>
      </c>
      <c r="B252" s="10" t="s">
        <v>2467</v>
      </c>
      <c r="C252" s="10" t="s">
        <v>1911</v>
      </c>
      <c r="D252" s="10">
        <v>600</v>
      </c>
      <c r="E252" s="10" t="s">
        <v>1905</v>
      </c>
      <c r="F252" s="2" t="str" cm="1">
        <f t="array" ref="F252">_xlfn.IFS(DIM_PRODUCTS[[#This Row],[product_weight_g]]&gt;5000, "Heavy", DIM_PRODUCTS[[#This Row],[product_weight_g]]&gt;1000, "Medium", DIM_PRODUCTS[[#This Row],[product_weight_g]]&gt;0, "Light")</f>
        <v>Light</v>
      </c>
    </row>
    <row r="253" spans="1:6" x14ac:dyDescent="0.25">
      <c r="A253" s="2">
        <v>252</v>
      </c>
      <c r="B253" s="10" t="s">
        <v>2210</v>
      </c>
      <c r="C253" s="10" t="s">
        <v>1913</v>
      </c>
      <c r="D253" s="10">
        <v>1200</v>
      </c>
      <c r="E253" s="10" t="s">
        <v>1905</v>
      </c>
      <c r="F253" s="2" t="str" cm="1">
        <f t="array" ref="F253">_xlfn.IFS(DIM_PRODUCTS[[#This Row],[product_weight_g]]&gt;5000, "Heavy", DIM_PRODUCTS[[#This Row],[product_weight_g]]&gt;1000, "Medium", DIM_PRODUCTS[[#This Row],[product_weight_g]]&gt;0, "Light")</f>
        <v>Medium</v>
      </c>
    </row>
    <row r="254" spans="1:6" x14ac:dyDescent="0.25">
      <c r="A254" s="2">
        <v>253</v>
      </c>
      <c r="B254" s="10" t="s">
        <v>2047</v>
      </c>
      <c r="C254" s="10" t="s">
        <v>1917</v>
      </c>
      <c r="D254" s="10">
        <v>1400</v>
      </c>
      <c r="E254" s="10" t="s">
        <v>1909</v>
      </c>
      <c r="F254" s="2" t="str" cm="1">
        <f t="array" ref="F254">_xlfn.IFS(DIM_PRODUCTS[[#This Row],[product_weight_g]]&gt;5000, "Heavy", DIM_PRODUCTS[[#This Row],[product_weight_g]]&gt;1000, "Medium", DIM_PRODUCTS[[#This Row],[product_weight_g]]&gt;0, "Light")</f>
        <v>Medium</v>
      </c>
    </row>
    <row r="255" spans="1:6" x14ac:dyDescent="0.25">
      <c r="A255" s="2">
        <v>254</v>
      </c>
      <c r="B255" s="10" t="s">
        <v>1947</v>
      </c>
      <c r="C255" s="10" t="s">
        <v>1904</v>
      </c>
      <c r="D255" s="10">
        <v>150</v>
      </c>
      <c r="E255" s="10" t="s">
        <v>1905</v>
      </c>
      <c r="F255" s="2" t="str" cm="1">
        <f t="array" ref="F255">_xlfn.IFS(DIM_PRODUCTS[[#This Row],[product_weight_g]]&gt;5000, "Heavy", DIM_PRODUCTS[[#This Row],[product_weight_g]]&gt;1000, "Medium", DIM_PRODUCTS[[#This Row],[product_weight_g]]&gt;0, "Light")</f>
        <v>Light</v>
      </c>
    </row>
    <row r="256" spans="1:6" x14ac:dyDescent="0.25">
      <c r="A256" s="2">
        <v>255</v>
      </c>
      <c r="B256" s="10" t="s">
        <v>2268</v>
      </c>
      <c r="C256" s="10" t="s">
        <v>1922</v>
      </c>
      <c r="D256" s="10">
        <v>467</v>
      </c>
      <c r="E256" s="10" t="s">
        <v>1905</v>
      </c>
      <c r="F256" s="2" t="str" cm="1">
        <f t="array" ref="F256">_xlfn.IFS(DIM_PRODUCTS[[#This Row],[product_weight_g]]&gt;5000, "Heavy", DIM_PRODUCTS[[#This Row],[product_weight_g]]&gt;1000, "Medium", DIM_PRODUCTS[[#This Row],[product_weight_g]]&gt;0, "Light")</f>
        <v>Light</v>
      </c>
    </row>
    <row r="257" spans="1:6" x14ac:dyDescent="0.25">
      <c r="A257" s="2">
        <v>256</v>
      </c>
      <c r="B257" s="10" t="s">
        <v>2119</v>
      </c>
      <c r="C257" s="10" t="s">
        <v>1911</v>
      </c>
      <c r="D257" s="10">
        <v>200</v>
      </c>
      <c r="E257" s="10" t="s">
        <v>1905</v>
      </c>
      <c r="F257" s="2" t="str" cm="1">
        <f t="array" ref="F257">_xlfn.IFS(DIM_PRODUCTS[[#This Row],[product_weight_g]]&gt;5000, "Heavy", DIM_PRODUCTS[[#This Row],[product_weight_g]]&gt;1000, "Medium", DIM_PRODUCTS[[#This Row],[product_weight_g]]&gt;0, "Light")</f>
        <v>Light</v>
      </c>
    </row>
    <row r="258" spans="1:6" x14ac:dyDescent="0.25">
      <c r="A258" s="2">
        <v>257</v>
      </c>
      <c r="B258" s="10" t="s">
        <v>2435</v>
      </c>
      <c r="C258" s="10" t="s">
        <v>1908</v>
      </c>
      <c r="D258" s="10">
        <v>1600</v>
      </c>
      <c r="E258" s="10" t="s">
        <v>1905</v>
      </c>
      <c r="F258" s="2" t="str" cm="1">
        <f t="array" ref="F258">_xlfn.IFS(DIM_PRODUCTS[[#This Row],[product_weight_g]]&gt;5000, "Heavy", DIM_PRODUCTS[[#This Row],[product_weight_g]]&gt;1000, "Medium", DIM_PRODUCTS[[#This Row],[product_weight_g]]&gt;0, "Light")</f>
        <v>Medium</v>
      </c>
    </row>
    <row r="259" spans="1:6" x14ac:dyDescent="0.25">
      <c r="A259" s="2">
        <v>258</v>
      </c>
      <c r="B259" s="10" t="s">
        <v>2272</v>
      </c>
      <c r="C259" s="10" t="s">
        <v>1904</v>
      </c>
      <c r="D259" s="10">
        <v>250</v>
      </c>
      <c r="E259" s="10" t="s">
        <v>1905</v>
      </c>
      <c r="F259" s="2" t="str" cm="1">
        <f t="array" ref="F259">_xlfn.IFS(DIM_PRODUCTS[[#This Row],[product_weight_g]]&gt;5000, "Heavy", DIM_PRODUCTS[[#This Row],[product_weight_g]]&gt;1000, "Medium", DIM_PRODUCTS[[#This Row],[product_weight_g]]&gt;0, "Light")</f>
        <v>Light</v>
      </c>
    </row>
    <row r="260" spans="1:6" x14ac:dyDescent="0.25">
      <c r="A260" s="2">
        <v>259</v>
      </c>
      <c r="B260" s="10" t="s">
        <v>1971</v>
      </c>
      <c r="C260" s="10" t="s">
        <v>1924</v>
      </c>
      <c r="D260" s="10">
        <v>300</v>
      </c>
      <c r="E260" s="10" t="s">
        <v>1905</v>
      </c>
      <c r="F260" s="2" t="str" cm="1">
        <f t="array" ref="F260">_xlfn.IFS(DIM_PRODUCTS[[#This Row],[product_weight_g]]&gt;5000, "Heavy", DIM_PRODUCTS[[#This Row],[product_weight_g]]&gt;1000, "Medium", DIM_PRODUCTS[[#This Row],[product_weight_g]]&gt;0, "Light")</f>
        <v>Light</v>
      </c>
    </row>
    <row r="261" spans="1:6" x14ac:dyDescent="0.25">
      <c r="A261" s="2">
        <v>260</v>
      </c>
      <c r="B261" s="10" t="s">
        <v>2131</v>
      </c>
      <c r="C261" s="10" t="s">
        <v>1914</v>
      </c>
      <c r="D261" s="10">
        <v>1900</v>
      </c>
      <c r="E261" s="10" t="s">
        <v>1905</v>
      </c>
      <c r="F261" s="2" t="str" cm="1">
        <f t="array" ref="F261">_xlfn.IFS(DIM_PRODUCTS[[#This Row],[product_weight_g]]&gt;5000, "Heavy", DIM_PRODUCTS[[#This Row],[product_weight_g]]&gt;1000, "Medium", DIM_PRODUCTS[[#This Row],[product_weight_g]]&gt;0, "Light")</f>
        <v>Medium</v>
      </c>
    </row>
    <row r="262" spans="1:6" x14ac:dyDescent="0.25">
      <c r="A262" s="2">
        <v>261</v>
      </c>
      <c r="B262" s="10" t="s">
        <v>2438</v>
      </c>
      <c r="C262" s="10" t="s">
        <v>1917</v>
      </c>
      <c r="D262" s="10">
        <v>850</v>
      </c>
      <c r="E262" s="10" t="s">
        <v>1905</v>
      </c>
      <c r="F262" s="2" t="str" cm="1">
        <f t="array" ref="F262">_xlfn.IFS(DIM_PRODUCTS[[#This Row],[product_weight_g]]&gt;5000, "Heavy", DIM_PRODUCTS[[#This Row],[product_weight_g]]&gt;1000, "Medium", DIM_PRODUCTS[[#This Row],[product_weight_g]]&gt;0, "Light")</f>
        <v>Light</v>
      </c>
    </row>
    <row r="263" spans="1:6" x14ac:dyDescent="0.25">
      <c r="A263" s="2">
        <v>262</v>
      </c>
      <c r="B263" s="10" t="s">
        <v>2136</v>
      </c>
      <c r="C263" s="10" t="s">
        <v>1914</v>
      </c>
      <c r="D263" s="10">
        <v>318</v>
      </c>
      <c r="E263" s="10" t="s">
        <v>1905</v>
      </c>
      <c r="F263" s="2" t="str" cm="1">
        <f t="array" ref="F263">_xlfn.IFS(DIM_PRODUCTS[[#This Row],[product_weight_g]]&gt;5000, "Heavy", DIM_PRODUCTS[[#This Row],[product_weight_g]]&gt;1000, "Medium", DIM_PRODUCTS[[#This Row],[product_weight_g]]&gt;0, "Light")</f>
        <v>Light</v>
      </c>
    </row>
    <row r="264" spans="1:6" x14ac:dyDescent="0.25">
      <c r="A264" s="2">
        <v>263</v>
      </c>
      <c r="B264" s="10" t="s">
        <v>2231</v>
      </c>
      <c r="C264" s="10" t="s">
        <v>1925</v>
      </c>
      <c r="D264" s="10">
        <v>100</v>
      </c>
      <c r="E264" s="10" t="s">
        <v>1905</v>
      </c>
      <c r="F264" s="2" t="str" cm="1">
        <f t="array" ref="F264">_xlfn.IFS(DIM_PRODUCTS[[#This Row],[product_weight_g]]&gt;5000, "Heavy", DIM_PRODUCTS[[#This Row],[product_weight_g]]&gt;1000, "Medium", DIM_PRODUCTS[[#This Row],[product_weight_g]]&gt;0, "Light")</f>
        <v>Light</v>
      </c>
    </row>
    <row r="265" spans="1:6" x14ac:dyDescent="0.25">
      <c r="A265" s="2">
        <v>264</v>
      </c>
      <c r="B265" s="10" t="s">
        <v>1962</v>
      </c>
      <c r="C265" s="10" t="s">
        <v>1913</v>
      </c>
      <c r="D265" s="10">
        <v>200</v>
      </c>
      <c r="E265" s="10" t="s">
        <v>1905</v>
      </c>
      <c r="F265" s="2" t="str" cm="1">
        <f t="array" ref="F265">_xlfn.IFS(DIM_PRODUCTS[[#This Row],[product_weight_g]]&gt;5000, "Heavy", DIM_PRODUCTS[[#This Row],[product_weight_g]]&gt;1000, "Medium", DIM_PRODUCTS[[#This Row],[product_weight_g]]&gt;0, "Light")</f>
        <v>Light</v>
      </c>
    </row>
    <row r="266" spans="1:6" x14ac:dyDescent="0.25">
      <c r="A266" s="2">
        <v>265</v>
      </c>
      <c r="B266" s="10" t="s">
        <v>2463</v>
      </c>
      <c r="C266" s="10" t="s">
        <v>1915</v>
      </c>
      <c r="D266" s="10">
        <v>9633</v>
      </c>
      <c r="E266" s="10" t="s">
        <v>1905</v>
      </c>
      <c r="F266" s="2" t="str" cm="1">
        <f t="array" ref="F266">_xlfn.IFS(DIM_PRODUCTS[[#This Row],[product_weight_g]]&gt;5000, "Heavy", DIM_PRODUCTS[[#This Row],[product_weight_g]]&gt;1000, "Medium", DIM_PRODUCTS[[#This Row],[product_weight_g]]&gt;0, "Light")</f>
        <v>Heavy</v>
      </c>
    </row>
    <row r="267" spans="1:6" x14ac:dyDescent="0.25">
      <c r="A267" s="2">
        <v>266</v>
      </c>
      <c r="B267" s="10" t="s">
        <v>2173</v>
      </c>
      <c r="C267" s="10" t="s">
        <v>1911</v>
      </c>
      <c r="D267" s="10">
        <v>200</v>
      </c>
      <c r="E267" s="10" t="s">
        <v>1907</v>
      </c>
      <c r="F267" s="2" t="str" cm="1">
        <f t="array" ref="F267">_xlfn.IFS(DIM_PRODUCTS[[#This Row],[product_weight_g]]&gt;5000, "Heavy", DIM_PRODUCTS[[#This Row],[product_weight_g]]&gt;1000, "Medium", DIM_PRODUCTS[[#This Row],[product_weight_g]]&gt;0, "Light")</f>
        <v>Light</v>
      </c>
    </row>
    <row r="268" spans="1:6" x14ac:dyDescent="0.25">
      <c r="A268" s="2">
        <v>267</v>
      </c>
      <c r="B268" s="10" t="s">
        <v>1983</v>
      </c>
      <c r="C268" s="10" t="s">
        <v>1920</v>
      </c>
      <c r="D268" s="10">
        <v>850</v>
      </c>
      <c r="E268" s="10" t="s">
        <v>1905</v>
      </c>
      <c r="F268" s="2" t="str" cm="1">
        <f t="array" ref="F268">_xlfn.IFS(DIM_PRODUCTS[[#This Row],[product_weight_g]]&gt;5000, "Heavy", DIM_PRODUCTS[[#This Row],[product_weight_g]]&gt;1000, "Medium", DIM_PRODUCTS[[#This Row],[product_weight_g]]&gt;0, "Light")</f>
        <v>Light</v>
      </c>
    </row>
    <row r="269" spans="1:6" x14ac:dyDescent="0.25">
      <c r="A269" s="2">
        <v>268</v>
      </c>
      <c r="B269" s="10" t="s">
        <v>2079</v>
      </c>
      <c r="C269" s="10" t="s">
        <v>1912</v>
      </c>
      <c r="D269" s="10">
        <v>750</v>
      </c>
      <c r="E269" s="10" t="s">
        <v>1905</v>
      </c>
      <c r="F269" s="2" t="str" cm="1">
        <f t="array" ref="F269">_xlfn.IFS(DIM_PRODUCTS[[#This Row],[product_weight_g]]&gt;5000, "Heavy", DIM_PRODUCTS[[#This Row],[product_weight_g]]&gt;1000, "Medium", DIM_PRODUCTS[[#This Row],[product_weight_g]]&gt;0, "Light")</f>
        <v>Light</v>
      </c>
    </row>
    <row r="270" spans="1:6" x14ac:dyDescent="0.25">
      <c r="A270" s="2">
        <v>269</v>
      </c>
      <c r="B270" s="10" t="s">
        <v>2269</v>
      </c>
      <c r="C270" s="10" t="s">
        <v>1906</v>
      </c>
      <c r="D270" s="10">
        <v>100</v>
      </c>
      <c r="E270" s="10" t="s">
        <v>1907</v>
      </c>
      <c r="F270" s="2" t="str" cm="1">
        <f t="array" ref="F270">_xlfn.IFS(DIM_PRODUCTS[[#This Row],[product_weight_g]]&gt;5000, "Heavy", DIM_PRODUCTS[[#This Row],[product_weight_g]]&gt;1000, "Medium", DIM_PRODUCTS[[#This Row],[product_weight_g]]&gt;0, "Light")</f>
        <v>Light</v>
      </c>
    </row>
    <row r="271" spans="1:6" x14ac:dyDescent="0.25">
      <c r="A271" s="2">
        <v>270</v>
      </c>
      <c r="B271" s="10" t="s">
        <v>2112</v>
      </c>
      <c r="C271" s="10" t="s">
        <v>1924</v>
      </c>
      <c r="D271" s="10">
        <v>600</v>
      </c>
      <c r="E271" s="10" t="s">
        <v>1905</v>
      </c>
      <c r="F271" s="2" t="str" cm="1">
        <f t="array" ref="F271">_xlfn.IFS(DIM_PRODUCTS[[#This Row],[product_weight_g]]&gt;5000, "Heavy", DIM_PRODUCTS[[#This Row],[product_weight_g]]&gt;1000, "Medium", DIM_PRODUCTS[[#This Row],[product_weight_g]]&gt;0, "Light")</f>
        <v>Light</v>
      </c>
    </row>
    <row r="272" spans="1:6" x14ac:dyDescent="0.25">
      <c r="A272" s="2">
        <v>271</v>
      </c>
      <c r="B272" s="10" t="s">
        <v>2111</v>
      </c>
      <c r="C272" s="10" t="s">
        <v>1912</v>
      </c>
      <c r="D272" s="10">
        <v>1250</v>
      </c>
      <c r="E272" s="10" t="s">
        <v>1905</v>
      </c>
      <c r="F272" s="2" t="str" cm="1">
        <f t="array" ref="F272">_xlfn.IFS(DIM_PRODUCTS[[#This Row],[product_weight_g]]&gt;5000, "Heavy", DIM_PRODUCTS[[#This Row],[product_weight_g]]&gt;1000, "Medium", DIM_PRODUCTS[[#This Row],[product_weight_g]]&gt;0, "Light")</f>
        <v>Medium</v>
      </c>
    </row>
    <row r="273" spans="1:6" x14ac:dyDescent="0.25">
      <c r="A273" s="2">
        <v>272</v>
      </c>
      <c r="B273" s="10" t="s">
        <v>2419</v>
      </c>
      <c r="C273" s="10" t="s">
        <v>1904</v>
      </c>
      <c r="D273" s="10">
        <v>500</v>
      </c>
      <c r="E273" s="10" t="s">
        <v>1905</v>
      </c>
      <c r="F273" s="2" t="str" cm="1">
        <f t="array" ref="F273">_xlfn.IFS(DIM_PRODUCTS[[#This Row],[product_weight_g]]&gt;5000, "Heavy", DIM_PRODUCTS[[#This Row],[product_weight_g]]&gt;1000, "Medium", DIM_PRODUCTS[[#This Row],[product_weight_g]]&gt;0, "Light")</f>
        <v>Light</v>
      </c>
    </row>
    <row r="274" spans="1:6" x14ac:dyDescent="0.25">
      <c r="A274" s="2">
        <v>273</v>
      </c>
      <c r="B274" s="10" t="s">
        <v>1982</v>
      </c>
      <c r="C274" s="10" t="s">
        <v>1914</v>
      </c>
      <c r="D274" s="10">
        <v>7000</v>
      </c>
      <c r="E274" s="10" t="s">
        <v>1905</v>
      </c>
      <c r="F274" s="2" t="str" cm="1">
        <f t="array" ref="F274">_xlfn.IFS(DIM_PRODUCTS[[#This Row],[product_weight_g]]&gt;5000, "Heavy", DIM_PRODUCTS[[#This Row],[product_weight_g]]&gt;1000, "Medium", DIM_PRODUCTS[[#This Row],[product_weight_g]]&gt;0, "Light")</f>
        <v>Heavy</v>
      </c>
    </row>
    <row r="275" spans="1:6" x14ac:dyDescent="0.25">
      <c r="A275" s="2">
        <v>274</v>
      </c>
      <c r="B275" s="10" t="s">
        <v>2051</v>
      </c>
      <c r="C275" s="10" t="s">
        <v>1908</v>
      </c>
      <c r="D275" s="10">
        <v>11600</v>
      </c>
      <c r="E275" s="10" t="s">
        <v>1907</v>
      </c>
      <c r="F275" s="2" t="str" cm="1">
        <f t="array" ref="F275">_xlfn.IFS(DIM_PRODUCTS[[#This Row],[product_weight_g]]&gt;5000, "Heavy", DIM_PRODUCTS[[#This Row],[product_weight_g]]&gt;1000, "Medium", DIM_PRODUCTS[[#This Row],[product_weight_g]]&gt;0, "Light")</f>
        <v>Heavy</v>
      </c>
    </row>
    <row r="276" spans="1:6" x14ac:dyDescent="0.25">
      <c r="A276" s="2">
        <v>275</v>
      </c>
      <c r="B276" s="10" t="s">
        <v>2208</v>
      </c>
      <c r="C276" s="10" t="s">
        <v>1906</v>
      </c>
      <c r="D276" s="10">
        <v>1434</v>
      </c>
      <c r="E276" s="10" t="s">
        <v>1905</v>
      </c>
      <c r="F276" s="2" t="str" cm="1">
        <f t="array" ref="F276">_xlfn.IFS(DIM_PRODUCTS[[#This Row],[product_weight_g]]&gt;5000, "Heavy", DIM_PRODUCTS[[#This Row],[product_weight_g]]&gt;1000, "Medium", DIM_PRODUCTS[[#This Row],[product_weight_g]]&gt;0, "Light")</f>
        <v>Medium</v>
      </c>
    </row>
    <row r="277" spans="1:6" x14ac:dyDescent="0.25">
      <c r="A277" s="2">
        <v>276</v>
      </c>
      <c r="B277" s="10" t="s">
        <v>2302</v>
      </c>
      <c r="C277" s="10" t="s">
        <v>1916</v>
      </c>
      <c r="D277" s="10">
        <v>700</v>
      </c>
      <c r="E277" s="10" t="s">
        <v>1909</v>
      </c>
      <c r="F277" s="2" t="str" cm="1">
        <f t="array" ref="F277">_xlfn.IFS(DIM_PRODUCTS[[#This Row],[product_weight_g]]&gt;5000, "Heavy", DIM_PRODUCTS[[#This Row],[product_weight_g]]&gt;1000, "Medium", DIM_PRODUCTS[[#This Row],[product_weight_g]]&gt;0, "Light")</f>
        <v>Light</v>
      </c>
    </row>
    <row r="278" spans="1:6" x14ac:dyDescent="0.25">
      <c r="A278" s="2">
        <v>277</v>
      </c>
      <c r="B278" s="10" t="s">
        <v>2403</v>
      </c>
      <c r="C278" s="10" t="s">
        <v>1924</v>
      </c>
      <c r="D278" s="10">
        <v>300</v>
      </c>
      <c r="E278" s="10" t="s">
        <v>1905</v>
      </c>
      <c r="F278" s="2" t="str" cm="1">
        <f t="array" ref="F278">_xlfn.IFS(DIM_PRODUCTS[[#This Row],[product_weight_g]]&gt;5000, "Heavy", DIM_PRODUCTS[[#This Row],[product_weight_g]]&gt;1000, "Medium", DIM_PRODUCTS[[#This Row],[product_weight_g]]&gt;0, "Light")</f>
        <v>Light</v>
      </c>
    </row>
    <row r="279" spans="1:6" x14ac:dyDescent="0.25">
      <c r="A279" s="2">
        <v>278</v>
      </c>
      <c r="B279" s="10" t="s">
        <v>1923</v>
      </c>
      <c r="C279" s="10" t="s">
        <v>1922</v>
      </c>
      <c r="D279" s="10">
        <v>1100</v>
      </c>
      <c r="E279" s="10" t="s">
        <v>1907</v>
      </c>
      <c r="F279" s="2" t="str" cm="1">
        <f t="array" ref="F279">_xlfn.IFS(DIM_PRODUCTS[[#This Row],[product_weight_g]]&gt;5000, "Heavy", DIM_PRODUCTS[[#This Row],[product_weight_g]]&gt;1000, "Medium", DIM_PRODUCTS[[#This Row],[product_weight_g]]&gt;0, "Light")</f>
        <v>Medium</v>
      </c>
    </row>
    <row r="280" spans="1:6" x14ac:dyDescent="0.25">
      <c r="A280" s="2">
        <v>279</v>
      </c>
      <c r="B280" s="10" t="s">
        <v>2062</v>
      </c>
      <c r="C280" s="10" t="s">
        <v>1915</v>
      </c>
      <c r="D280" s="10">
        <v>1650</v>
      </c>
      <c r="E280" s="10" t="s">
        <v>1905</v>
      </c>
      <c r="F280" s="2" t="str" cm="1">
        <f t="array" ref="F280">_xlfn.IFS(DIM_PRODUCTS[[#This Row],[product_weight_g]]&gt;5000, "Heavy", DIM_PRODUCTS[[#This Row],[product_weight_g]]&gt;1000, "Medium", DIM_PRODUCTS[[#This Row],[product_weight_g]]&gt;0, "Light")</f>
        <v>Medium</v>
      </c>
    </row>
    <row r="281" spans="1:6" x14ac:dyDescent="0.25">
      <c r="A281" s="2">
        <v>280</v>
      </c>
      <c r="B281" s="10" t="s">
        <v>2115</v>
      </c>
      <c r="C281" s="10" t="s">
        <v>1908</v>
      </c>
      <c r="D281" s="10">
        <v>100</v>
      </c>
      <c r="E281" s="10" t="s">
        <v>1905</v>
      </c>
      <c r="F281" s="2" t="str" cm="1">
        <f t="array" ref="F281">_xlfn.IFS(DIM_PRODUCTS[[#This Row],[product_weight_g]]&gt;5000, "Heavy", DIM_PRODUCTS[[#This Row],[product_weight_g]]&gt;1000, "Medium", DIM_PRODUCTS[[#This Row],[product_weight_g]]&gt;0, "Light")</f>
        <v>Light</v>
      </c>
    </row>
    <row r="282" spans="1:6" x14ac:dyDescent="0.25">
      <c r="A282" s="2">
        <v>281</v>
      </c>
      <c r="B282" s="10" t="s">
        <v>1987</v>
      </c>
      <c r="C282" s="10" t="s">
        <v>1912</v>
      </c>
      <c r="D282" s="10">
        <v>900</v>
      </c>
      <c r="E282" s="10" t="s">
        <v>1905</v>
      </c>
      <c r="F282" s="2" t="str" cm="1">
        <f t="array" ref="F282">_xlfn.IFS(DIM_PRODUCTS[[#This Row],[product_weight_g]]&gt;5000, "Heavy", DIM_PRODUCTS[[#This Row],[product_weight_g]]&gt;1000, "Medium", DIM_PRODUCTS[[#This Row],[product_weight_g]]&gt;0, "Light")</f>
        <v>Light</v>
      </c>
    </row>
    <row r="283" spans="1:6" x14ac:dyDescent="0.25">
      <c r="A283" s="2">
        <v>282</v>
      </c>
      <c r="B283" s="10" t="s">
        <v>2028</v>
      </c>
      <c r="C283" s="10" t="s">
        <v>1912</v>
      </c>
      <c r="D283" s="10">
        <v>600</v>
      </c>
      <c r="E283" s="10" t="s">
        <v>1905</v>
      </c>
      <c r="F283" s="2" t="str" cm="1">
        <f t="array" ref="F283">_xlfn.IFS(DIM_PRODUCTS[[#This Row],[product_weight_g]]&gt;5000, "Heavy", DIM_PRODUCTS[[#This Row],[product_weight_g]]&gt;1000, "Medium", DIM_PRODUCTS[[#This Row],[product_weight_g]]&gt;0, "Light")</f>
        <v>Light</v>
      </c>
    </row>
    <row r="284" spans="1:6" x14ac:dyDescent="0.25">
      <c r="A284" s="2">
        <v>283</v>
      </c>
      <c r="B284" s="10" t="s">
        <v>2307</v>
      </c>
      <c r="C284" s="10" t="s">
        <v>1916</v>
      </c>
      <c r="D284" s="10">
        <v>150</v>
      </c>
      <c r="E284" s="10" t="s">
        <v>1905</v>
      </c>
      <c r="F284" s="2" t="str" cm="1">
        <f t="array" ref="F284">_xlfn.IFS(DIM_PRODUCTS[[#This Row],[product_weight_g]]&gt;5000, "Heavy", DIM_PRODUCTS[[#This Row],[product_weight_g]]&gt;1000, "Medium", DIM_PRODUCTS[[#This Row],[product_weight_g]]&gt;0, "Light")</f>
        <v>Light</v>
      </c>
    </row>
    <row r="285" spans="1:6" x14ac:dyDescent="0.25">
      <c r="A285" s="2">
        <v>284</v>
      </c>
      <c r="B285" s="10" t="s">
        <v>2064</v>
      </c>
      <c r="C285" s="10" t="s">
        <v>1918</v>
      </c>
      <c r="D285" s="10">
        <v>6350</v>
      </c>
      <c r="E285" s="10" t="s">
        <v>1905</v>
      </c>
      <c r="F285" s="2" t="str" cm="1">
        <f t="array" ref="F285">_xlfn.IFS(DIM_PRODUCTS[[#This Row],[product_weight_g]]&gt;5000, "Heavy", DIM_PRODUCTS[[#This Row],[product_weight_g]]&gt;1000, "Medium", DIM_PRODUCTS[[#This Row],[product_weight_g]]&gt;0, "Light")</f>
        <v>Heavy</v>
      </c>
    </row>
    <row r="286" spans="1:6" x14ac:dyDescent="0.25">
      <c r="A286" s="2">
        <v>285</v>
      </c>
      <c r="B286" s="10" t="s">
        <v>1936</v>
      </c>
      <c r="C286" s="10" t="s">
        <v>1919</v>
      </c>
      <c r="D286" s="10">
        <v>500</v>
      </c>
      <c r="E286" s="10" t="s">
        <v>1905</v>
      </c>
      <c r="F286" s="2" t="str" cm="1">
        <f t="array" ref="F286">_xlfn.IFS(DIM_PRODUCTS[[#This Row],[product_weight_g]]&gt;5000, "Heavy", DIM_PRODUCTS[[#This Row],[product_weight_g]]&gt;1000, "Medium", DIM_PRODUCTS[[#This Row],[product_weight_g]]&gt;0, "Light")</f>
        <v>Light</v>
      </c>
    </row>
    <row r="287" spans="1:6" x14ac:dyDescent="0.25">
      <c r="A287" s="2">
        <v>286</v>
      </c>
      <c r="B287" s="10" t="s">
        <v>2379</v>
      </c>
      <c r="C287" s="10" t="s">
        <v>1919</v>
      </c>
      <c r="D287" s="10">
        <v>1150</v>
      </c>
      <c r="E287" s="10" t="s">
        <v>1905</v>
      </c>
      <c r="F287" s="2" t="str" cm="1">
        <f t="array" ref="F287">_xlfn.IFS(DIM_PRODUCTS[[#This Row],[product_weight_g]]&gt;5000, "Heavy", DIM_PRODUCTS[[#This Row],[product_weight_g]]&gt;1000, "Medium", DIM_PRODUCTS[[#This Row],[product_weight_g]]&gt;0, "Light")</f>
        <v>Medium</v>
      </c>
    </row>
    <row r="288" spans="1:6" x14ac:dyDescent="0.25">
      <c r="A288" s="2">
        <v>287</v>
      </c>
      <c r="B288" s="10" t="s">
        <v>2101</v>
      </c>
      <c r="C288" s="10" t="s">
        <v>1925</v>
      </c>
      <c r="D288" s="10">
        <v>475</v>
      </c>
      <c r="E288" s="10" t="s">
        <v>1905</v>
      </c>
      <c r="F288" s="2" t="str" cm="1">
        <f t="array" ref="F288">_xlfn.IFS(DIM_PRODUCTS[[#This Row],[product_weight_g]]&gt;5000, "Heavy", DIM_PRODUCTS[[#This Row],[product_weight_g]]&gt;1000, "Medium", DIM_PRODUCTS[[#This Row],[product_weight_g]]&gt;0, "Light")</f>
        <v>Light</v>
      </c>
    </row>
    <row r="289" spans="1:6" x14ac:dyDescent="0.25">
      <c r="A289" s="2">
        <v>288</v>
      </c>
      <c r="B289" s="10" t="s">
        <v>2464</v>
      </c>
      <c r="C289" s="10" t="s">
        <v>1925</v>
      </c>
      <c r="D289" s="10">
        <v>975</v>
      </c>
      <c r="E289" s="10" t="s">
        <v>1905</v>
      </c>
      <c r="F289" s="2" t="str" cm="1">
        <f t="array" ref="F289">_xlfn.IFS(DIM_PRODUCTS[[#This Row],[product_weight_g]]&gt;5000, "Heavy", DIM_PRODUCTS[[#This Row],[product_weight_g]]&gt;1000, "Medium", DIM_PRODUCTS[[#This Row],[product_weight_g]]&gt;0, "Light")</f>
        <v>Light</v>
      </c>
    </row>
    <row r="290" spans="1:6" x14ac:dyDescent="0.25">
      <c r="A290" s="2">
        <v>289</v>
      </c>
      <c r="B290" s="10" t="s">
        <v>2300</v>
      </c>
      <c r="C290" s="10" t="s">
        <v>1906</v>
      </c>
      <c r="D290" s="10">
        <v>123</v>
      </c>
      <c r="E290" s="10" t="s">
        <v>1905</v>
      </c>
      <c r="F290" s="2" t="str" cm="1">
        <f t="array" ref="F290">_xlfn.IFS(DIM_PRODUCTS[[#This Row],[product_weight_g]]&gt;5000, "Heavy", DIM_PRODUCTS[[#This Row],[product_weight_g]]&gt;1000, "Medium", DIM_PRODUCTS[[#This Row],[product_weight_g]]&gt;0, "Light")</f>
        <v>Light</v>
      </c>
    </row>
    <row r="291" spans="1:6" x14ac:dyDescent="0.25">
      <c r="A291" s="2">
        <v>290</v>
      </c>
      <c r="B291" s="10" t="s">
        <v>2303</v>
      </c>
      <c r="C291" s="10" t="s">
        <v>1904</v>
      </c>
      <c r="D291" s="10">
        <v>1800</v>
      </c>
      <c r="E291" s="10" t="s">
        <v>1905</v>
      </c>
      <c r="F291" s="2" t="str" cm="1">
        <f t="array" ref="F291">_xlfn.IFS(DIM_PRODUCTS[[#This Row],[product_weight_g]]&gt;5000, "Heavy", DIM_PRODUCTS[[#This Row],[product_weight_g]]&gt;1000, "Medium", DIM_PRODUCTS[[#This Row],[product_weight_g]]&gt;0, "Light")</f>
        <v>Medium</v>
      </c>
    </row>
    <row r="292" spans="1:6" x14ac:dyDescent="0.25">
      <c r="A292" s="2">
        <v>291</v>
      </c>
      <c r="B292" s="10" t="s">
        <v>2360</v>
      </c>
      <c r="C292" s="10" t="s">
        <v>1912</v>
      </c>
      <c r="D292" s="10">
        <v>350</v>
      </c>
      <c r="E292" s="10" t="s">
        <v>1907</v>
      </c>
      <c r="F292" s="2" t="str" cm="1">
        <f t="array" ref="F292">_xlfn.IFS(DIM_PRODUCTS[[#This Row],[product_weight_g]]&gt;5000, "Heavy", DIM_PRODUCTS[[#This Row],[product_weight_g]]&gt;1000, "Medium", DIM_PRODUCTS[[#This Row],[product_weight_g]]&gt;0, "Light")</f>
        <v>Light</v>
      </c>
    </row>
    <row r="293" spans="1:6" x14ac:dyDescent="0.25">
      <c r="A293" s="2">
        <v>292</v>
      </c>
      <c r="B293" s="10" t="s">
        <v>2352</v>
      </c>
      <c r="C293" s="10" t="s">
        <v>1922</v>
      </c>
      <c r="D293" s="10">
        <v>200</v>
      </c>
      <c r="E293" s="10" t="s">
        <v>1905</v>
      </c>
      <c r="F293" s="2" t="str" cm="1">
        <f t="array" ref="F293">_xlfn.IFS(DIM_PRODUCTS[[#This Row],[product_weight_g]]&gt;5000, "Heavy", DIM_PRODUCTS[[#This Row],[product_weight_g]]&gt;1000, "Medium", DIM_PRODUCTS[[#This Row],[product_weight_g]]&gt;0, "Light")</f>
        <v>Light</v>
      </c>
    </row>
    <row r="294" spans="1:6" x14ac:dyDescent="0.25">
      <c r="A294" s="2">
        <v>293</v>
      </c>
      <c r="B294" s="10" t="s">
        <v>2380</v>
      </c>
      <c r="C294" s="10" t="s">
        <v>1917</v>
      </c>
      <c r="D294" s="10">
        <v>2100</v>
      </c>
      <c r="E294" s="10" t="s">
        <v>1905</v>
      </c>
      <c r="F294" s="2" t="str" cm="1">
        <f t="array" ref="F294">_xlfn.IFS(DIM_PRODUCTS[[#This Row],[product_weight_g]]&gt;5000, "Heavy", DIM_PRODUCTS[[#This Row],[product_weight_g]]&gt;1000, "Medium", DIM_PRODUCTS[[#This Row],[product_weight_g]]&gt;0, "Light")</f>
        <v>Medium</v>
      </c>
    </row>
    <row r="295" spans="1:6" x14ac:dyDescent="0.25">
      <c r="A295" s="2">
        <v>294</v>
      </c>
      <c r="B295" s="10" t="s">
        <v>2385</v>
      </c>
      <c r="C295" s="10" t="s">
        <v>1918</v>
      </c>
      <c r="D295" s="10">
        <v>1400</v>
      </c>
      <c r="E295" s="10" t="s">
        <v>1905</v>
      </c>
      <c r="F295" s="2" t="str" cm="1">
        <f t="array" ref="F295">_xlfn.IFS(DIM_PRODUCTS[[#This Row],[product_weight_g]]&gt;5000, "Heavy", DIM_PRODUCTS[[#This Row],[product_weight_g]]&gt;1000, "Medium", DIM_PRODUCTS[[#This Row],[product_weight_g]]&gt;0, "Light")</f>
        <v>Medium</v>
      </c>
    </row>
    <row r="296" spans="1:6" x14ac:dyDescent="0.25">
      <c r="A296" s="2">
        <v>295</v>
      </c>
      <c r="B296" s="10" t="s">
        <v>2224</v>
      </c>
      <c r="C296" s="10" t="s">
        <v>1911</v>
      </c>
      <c r="D296" s="10">
        <v>250</v>
      </c>
      <c r="E296" s="10" t="s">
        <v>1905</v>
      </c>
      <c r="F296" s="2" t="str" cm="1">
        <f t="array" ref="F296">_xlfn.IFS(DIM_PRODUCTS[[#This Row],[product_weight_g]]&gt;5000, "Heavy", DIM_PRODUCTS[[#This Row],[product_weight_g]]&gt;1000, "Medium", DIM_PRODUCTS[[#This Row],[product_weight_g]]&gt;0, "Light")</f>
        <v>Light</v>
      </c>
    </row>
    <row r="297" spans="1:6" x14ac:dyDescent="0.25">
      <c r="A297" s="2">
        <v>296</v>
      </c>
      <c r="B297" s="10" t="s">
        <v>2353</v>
      </c>
      <c r="C297" s="10" t="s">
        <v>1917</v>
      </c>
      <c r="D297" s="10">
        <v>2050</v>
      </c>
      <c r="E297" s="10" t="s">
        <v>1905</v>
      </c>
      <c r="F297" s="2" t="str" cm="1">
        <f t="array" ref="F297">_xlfn.IFS(DIM_PRODUCTS[[#This Row],[product_weight_g]]&gt;5000, "Heavy", DIM_PRODUCTS[[#This Row],[product_weight_g]]&gt;1000, "Medium", DIM_PRODUCTS[[#This Row],[product_weight_g]]&gt;0, "Light")</f>
        <v>Medium</v>
      </c>
    </row>
    <row r="298" spans="1:6" x14ac:dyDescent="0.25">
      <c r="A298" s="2">
        <v>297</v>
      </c>
      <c r="B298" s="10" t="s">
        <v>2449</v>
      </c>
      <c r="C298" s="10" t="s">
        <v>1911</v>
      </c>
      <c r="D298" s="10">
        <v>450</v>
      </c>
      <c r="E298" s="10" t="s">
        <v>1905</v>
      </c>
      <c r="F298" s="2" t="str" cm="1">
        <f t="array" ref="F298">_xlfn.IFS(DIM_PRODUCTS[[#This Row],[product_weight_g]]&gt;5000, "Heavy", DIM_PRODUCTS[[#This Row],[product_weight_g]]&gt;1000, "Medium", DIM_PRODUCTS[[#This Row],[product_weight_g]]&gt;0, "Light")</f>
        <v>Light</v>
      </c>
    </row>
    <row r="299" spans="1:6" x14ac:dyDescent="0.25">
      <c r="A299" s="2">
        <v>298</v>
      </c>
      <c r="B299" s="10" t="s">
        <v>2012</v>
      </c>
      <c r="C299" s="10" t="s">
        <v>1917</v>
      </c>
      <c r="D299" s="10">
        <v>175</v>
      </c>
      <c r="E299" s="10" t="s">
        <v>1905</v>
      </c>
      <c r="F299" s="2" t="str" cm="1">
        <f t="array" ref="F299">_xlfn.IFS(DIM_PRODUCTS[[#This Row],[product_weight_g]]&gt;5000, "Heavy", DIM_PRODUCTS[[#This Row],[product_weight_g]]&gt;1000, "Medium", DIM_PRODUCTS[[#This Row],[product_weight_g]]&gt;0, "Light")</f>
        <v>Light</v>
      </c>
    </row>
    <row r="300" spans="1:6" x14ac:dyDescent="0.25">
      <c r="A300" s="2">
        <v>299</v>
      </c>
      <c r="B300" s="10" t="s">
        <v>2152</v>
      </c>
      <c r="C300" s="10" t="s">
        <v>1921</v>
      </c>
      <c r="D300" s="10">
        <v>500</v>
      </c>
      <c r="E300" s="10" t="s">
        <v>1905</v>
      </c>
      <c r="F300" s="2" t="str" cm="1">
        <f t="array" ref="F300">_xlfn.IFS(DIM_PRODUCTS[[#This Row],[product_weight_g]]&gt;5000, "Heavy", DIM_PRODUCTS[[#This Row],[product_weight_g]]&gt;1000, "Medium", DIM_PRODUCTS[[#This Row],[product_weight_g]]&gt;0, "Light")</f>
        <v>Light</v>
      </c>
    </row>
    <row r="301" spans="1:6" x14ac:dyDescent="0.25">
      <c r="A301" s="2">
        <v>300</v>
      </c>
      <c r="B301" s="10" t="s">
        <v>2110</v>
      </c>
      <c r="C301" s="10" t="s">
        <v>1924</v>
      </c>
      <c r="D301" s="10">
        <v>450</v>
      </c>
      <c r="E301" s="10" t="s">
        <v>1905</v>
      </c>
      <c r="F301" s="2" t="str" cm="1">
        <f t="array" ref="F301">_xlfn.IFS(DIM_PRODUCTS[[#This Row],[product_weight_g]]&gt;5000, "Heavy", DIM_PRODUCTS[[#This Row],[product_weight_g]]&gt;1000, "Medium", DIM_PRODUCTS[[#This Row],[product_weight_g]]&gt;0, "Light")</f>
        <v>Light</v>
      </c>
    </row>
    <row r="302" spans="1:6" x14ac:dyDescent="0.25">
      <c r="A302" s="2">
        <v>301</v>
      </c>
      <c r="B302" s="10" t="s">
        <v>2103</v>
      </c>
      <c r="C302" s="10" t="s">
        <v>1924</v>
      </c>
      <c r="D302" s="10">
        <v>300</v>
      </c>
      <c r="E302" s="10" t="s">
        <v>1905</v>
      </c>
      <c r="F302" s="2" t="str" cm="1">
        <f t="array" ref="F302">_xlfn.IFS(DIM_PRODUCTS[[#This Row],[product_weight_g]]&gt;5000, "Heavy", DIM_PRODUCTS[[#This Row],[product_weight_g]]&gt;1000, "Medium", DIM_PRODUCTS[[#This Row],[product_weight_g]]&gt;0, "Light")</f>
        <v>Light</v>
      </c>
    </row>
    <row r="303" spans="1:6" x14ac:dyDescent="0.25">
      <c r="A303" s="2">
        <v>302</v>
      </c>
      <c r="B303" s="10" t="s">
        <v>2432</v>
      </c>
      <c r="C303" s="10" t="s">
        <v>1913</v>
      </c>
      <c r="D303" s="10">
        <v>300</v>
      </c>
      <c r="E303" s="10" t="s">
        <v>1905</v>
      </c>
      <c r="F303" s="2" t="str" cm="1">
        <f t="array" ref="F303">_xlfn.IFS(DIM_PRODUCTS[[#This Row],[product_weight_g]]&gt;5000, "Heavy", DIM_PRODUCTS[[#This Row],[product_weight_g]]&gt;1000, "Medium", DIM_PRODUCTS[[#This Row],[product_weight_g]]&gt;0, "Light")</f>
        <v>Light</v>
      </c>
    </row>
    <row r="304" spans="1:6" x14ac:dyDescent="0.25">
      <c r="A304" s="2">
        <v>303</v>
      </c>
      <c r="B304" s="10" t="s">
        <v>2074</v>
      </c>
      <c r="C304" s="10" t="s">
        <v>1918</v>
      </c>
      <c r="D304" s="10">
        <v>200</v>
      </c>
      <c r="E304" s="10" t="s">
        <v>1905</v>
      </c>
      <c r="F304" s="2" t="str" cm="1">
        <f t="array" ref="F304">_xlfn.IFS(DIM_PRODUCTS[[#This Row],[product_weight_g]]&gt;5000, "Heavy", DIM_PRODUCTS[[#This Row],[product_weight_g]]&gt;1000, "Medium", DIM_PRODUCTS[[#This Row],[product_weight_g]]&gt;0, "Light")</f>
        <v>Light</v>
      </c>
    </row>
    <row r="305" spans="1:6" x14ac:dyDescent="0.25">
      <c r="A305" s="2">
        <v>304</v>
      </c>
      <c r="B305" s="10" t="s">
        <v>1944</v>
      </c>
      <c r="C305" s="10" t="s">
        <v>1908</v>
      </c>
      <c r="D305" s="10">
        <v>1188</v>
      </c>
      <c r="E305" s="10" t="s">
        <v>1905</v>
      </c>
      <c r="F305" s="2" t="str" cm="1">
        <f t="array" ref="F305">_xlfn.IFS(DIM_PRODUCTS[[#This Row],[product_weight_g]]&gt;5000, "Heavy", DIM_PRODUCTS[[#This Row],[product_weight_g]]&gt;1000, "Medium", DIM_PRODUCTS[[#This Row],[product_weight_g]]&gt;0, "Light")</f>
        <v>Medium</v>
      </c>
    </row>
    <row r="306" spans="1:6" x14ac:dyDescent="0.25">
      <c r="A306" s="2">
        <v>305</v>
      </c>
      <c r="B306" s="10" t="s">
        <v>1969</v>
      </c>
      <c r="C306" s="10" t="s">
        <v>1917</v>
      </c>
      <c r="D306" s="10">
        <v>20050</v>
      </c>
      <c r="E306" s="10" t="s">
        <v>1905</v>
      </c>
      <c r="F306" s="2" t="str" cm="1">
        <f t="array" ref="F306">_xlfn.IFS(DIM_PRODUCTS[[#This Row],[product_weight_g]]&gt;5000, "Heavy", DIM_PRODUCTS[[#This Row],[product_weight_g]]&gt;1000, "Medium", DIM_PRODUCTS[[#This Row],[product_weight_g]]&gt;0, "Light")</f>
        <v>Heavy</v>
      </c>
    </row>
    <row r="307" spans="1:6" x14ac:dyDescent="0.25">
      <c r="A307" s="2">
        <v>306</v>
      </c>
      <c r="B307" s="10" t="s">
        <v>2434</v>
      </c>
      <c r="C307" s="10" t="s">
        <v>1925</v>
      </c>
      <c r="D307" s="10">
        <v>305</v>
      </c>
      <c r="E307" s="10" t="s">
        <v>1905</v>
      </c>
      <c r="F307" s="2" t="str" cm="1">
        <f t="array" ref="F307">_xlfn.IFS(DIM_PRODUCTS[[#This Row],[product_weight_g]]&gt;5000, "Heavy", DIM_PRODUCTS[[#This Row],[product_weight_g]]&gt;1000, "Medium", DIM_PRODUCTS[[#This Row],[product_weight_g]]&gt;0, "Light")</f>
        <v>Light</v>
      </c>
    </row>
    <row r="308" spans="1:6" x14ac:dyDescent="0.25">
      <c r="A308" s="2">
        <v>307</v>
      </c>
      <c r="B308" s="10" t="s">
        <v>2010</v>
      </c>
      <c r="C308" s="10" t="s">
        <v>1916</v>
      </c>
      <c r="D308" s="10">
        <v>1500</v>
      </c>
      <c r="E308" s="10" t="s">
        <v>1907</v>
      </c>
      <c r="F308" s="2" t="str" cm="1">
        <f t="array" ref="F308">_xlfn.IFS(DIM_PRODUCTS[[#This Row],[product_weight_g]]&gt;5000, "Heavy", DIM_PRODUCTS[[#This Row],[product_weight_g]]&gt;1000, "Medium", DIM_PRODUCTS[[#This Row],[product_weight_g]]&gt;0, "Light")</f>
        <v>Medium</v>
      </c>
    </row>
    <row r="309" spans="1:6" x14ac:dyDescent="0.25">
      <c r="A309" s="2">
        <v>308</v>
      </c>
      <c r="B309" s="10" t="s">
        <v>2332</v>
      </c>
      <c r="C309" s="10" t="s">
        <v>1911</v>
      </c>
      <c r="D309" s="10">
        <v>3400</v>
      </c>
      <c r="E309" s="10" t="s">
        <v>1905</v>
      </c>
      <c r="F309" s="2" t="str" cm="1">
        <f t="array" ref="F309">_xlfn.IFS(DIM_PRODUCTS[[#This Row],[product_weight_g]]&gt;5000, "Heavy", DIM_PRODUCTS[[#This Row],[product_weight_g]]&gt;1000, "Medium", DIM_PRODUCTS[[#This Row],[product_weight_g]]&gt;0, "Light")</f>
        <v>Medium</v>
      </c>
    </row>
    <row r="310" spans="1:6" x14ac:dyDescent="0.25">
      <c r="A310" s="2">
        <v>309</v>
      </c>
      <c r="B310" s="10" t="s">
        <v>2094</v>
      </c>
      <c r="C310" s="10" t="s">
        <v>1922</v>
      </c>
      <c r="D310" s="10">
        <v>600</v>
      </c>
      <c r="E310" s="10" t="s">
        <v>1905</v>
      </c>
      <c r="F310" s="2" t="str" cm="1">
        <f t="array" ref="F310">_xlfn.IFS(DIM_PRODUCTS[[#This Row],[product_weight_g]]&gt;5000, "Heavy", DIM_PRODUCTS[[#This Row],[product_weight_g]]&gt;1000, "Medium", DIM_PRODUCTS[[#This Row],[product_weight_g]]&gt;0, "Light")</f>
        <v>Light</v>
      </c>
    </row>
    <row r="311" spans="1:6" x14ac:dyDescent="0.25">
      <c r="A311" s="2">
        <v>310</v>
      </c>
      <c r="B311" s="10" t="s">
        <v>2376</v>
      </c>
      <c r="C311" s="10" t="s">
        <v>1914</v>
      </c>
      <c r="D311" s="10">
        <v>800</v>
      </c>
      <c r="E311" s="10" t="s">
        <v>1905</v>
      </c>
      <c r="F311" s="2" t="str" cm="1">
        <f t="array" ref="F311">_xlfn.IFS(DIM_PRODUCTS[[#This Row],[product_weight_g]]&gt;5000, "Heavy", DIM_PRODUCTS[[#This Row],[product_weight_g]]&gt;1000, "Medium", DIM_PRODUCTS[[#This Row],[product_weight_g]]&gt;0, "Light")</f>
        <v>Light</v>
      </c>
    </row>
    <row r="312" spans="1:6" x14ac:dyDescent="0.25">
      <c r="A312" s="2">
        <v>311</v>
      </c>
      <c r="B312" s="10" t="s">
        <v>2392</v>
      </c>
      <c r="C312" s="10" t="s">
        <v>1925</v>
      </c>
      <c r="D312" s="10">
        <v>10050</v>
      </c>
      <c r="E312" s="10" t="s">
        <v>1905</v>
      </c>
      <c r="F312" s="2" t="str" cm="1">
        <f t="array" ref="F312">_xlfn.IFS(DIM_PRODUCTS[[#This Row],[product_weight_g]]&gt;5000, "Heavy", DIM_PRODUCTS[[#This Row],[product_weight_g]]&gt;1000, "Medium", DIM_PRODUCTS[[#This Row],[product_weight_g]]&gt;0, "Light")</f>
        <v>Heavy</v>
      </c>
    </row>
    <row r="313" spans="1:6" x14ac:dyDescent="0.25">
      <c r="A313" s="2">
        <v>312</v>
      </c>
      <c r="B313" s="10" t="s">
        <v>2341</v>
      </c>
      <c r="C313" s="10" t="s">
        <v>1914</v>
      </c>
      <c r="D313" s="10">
        <v>570</v>
      </c>
      <c r="E313" s="10" t="s">
        <v>1905</v>
      </c>
      <c r="F313" s="2" t="str" cm="1">
        <f t="array" ref="F313">_xlfn.IFS(DIM_PRODUCTS[[#This Row],[product_weight_g]]&gt;5000, "Heavy", DIM_PRODUCTS[[#This Row],[product_weight_g]]&gt;1000, "Medium", DIM_PRODUCTS[[#This Row],[product_weight_g]]&gt;0, "Light")</f>
        <v>Light</v>
      </c>
    </row>
    <row r="314" spans="1:6" x14ac:dyDescent="0.25">
      <c r="A314" s="2">
        <v>313</v>
      </c>
      <c r="B314" s="10" t="s">
        <v>2386</v>
      </c>
      <c r="C314" s="10" t="s">
        <v>1906</v>
      </c>
      <c r="D314" s="10">
        <v>600</v>
      </c>
      <c r="E314" s="10" t="s">
        <v>1905</v>
      </c>
      <c r="F314" s="2" t="str" cm="1">
        <f t="array" ref="F314">_xlfn.IFS(DIM_PRODUCTS[[#This Row],[product_weight_g]]&gt;5000, "Heavy", DIM_PRODUCTS[[#This Row],[product_weight_g]]&gt;1000, "Medium", DIM_PRODUCTS[[#This Row],[product_weight_g]]&gt;0, "Light")</f>
        <v>Light</v>
      </c>
    </row>
    <row r="315" spans="1:6" x14ac:dyDescent="0.25">
      <c r="A315" s="2">
        <v>314</v>
      </c>
      <c r="B315" s="10" t="s">
        <v>2087</v>
      </c>
      <c r="C315" s="10" t="s">
        <v>1906</v>
      </c>
      <c r="D315" s="10">
        <v>150</v>
      </c>
      <c r="E315" s="10" t="s">
        <v>1905</v>
      </c>
      <c r="F315" s="2" t="str" cm="1">
        <f t="array" ref="F315">_xlfn.IFS(DIM_PRODUCTS[[#This Row],[product_weight_g]]&gt;5000, "Heavy", DIM_PRODUCTS[[#This Row],[product_weight_g]]&gt;1000, "Medium", DIM_PRODUCTS[[#This Row],[product_weight_g]]&gt;0, "Light")</f>
        <v>Light</v>
      </c>
    </row>
    <row r="316" spans="1:6" x14ac:dyDescent="0.25">
      <c r="A316" s="2">
        <v>315</v>
      </c>
      <c r="B316" s="10" t="s">
        <v>2401</v>
      </c>
      <c r="C316" s="10" t="s">
        <v>1912</v>
      </c>
      <c r="D316" s="10">
        <v>500</v>
      </c>
      <c r="E316" s="10" t="s">
        <v>1905</v>
      </c>
      <c r="F316" s="2" t="str" cm="1">
        <f t="array" ref="F316">_xlfn.IFS(DIM_PRODUCTS[[#This Row],[product_weight_g]]&gt;5000, "Heavy", DIM_PRODUCTS[[#This Row],[product_weight_g]]&gt;1000, "Medium", DIM_PRODUCTS[[#This Row],[product_weight_g]]&gt;0, "Light")</f>
        <v>Light</v>
      </c>
    </row>
    <row r="317" spans="1:6" x14ac:dyDescent="0.25">
      <c r="A317" s="2">
        <v>316</v>
      </c>
      <c r="B317" s="10" t="s">
        <v>2099</v>
      </c>
      <c r="C317" s="10" t="s">
        <v>1908</v>
      </c>
      <c r="D317" s="10">
        <v>250</v>
      </c>
      <c r="E317" s="10" t="s">
        <v>1905</v>
      </c>
      <c r="F317" s="2" t="str" cm="1">
        <f t="array" ref="F317">_xlfn.IFS(DIM_PRODUCTS[[#This Row],[product_weight_g]]&gt;5000, "Heavy", DIM_PRODUCTS[[#This Row],[product_weight_g]]&gt;1000, "Medium", DIM_PRODUCTS[[#This Row],[product_weight_g]]&gt;0, "Light")</f>
        <v>Light</v>
      </c>
    </row>
    <row r="318" spans="1:6" x14ac:dyDescent="0.25">
      <c r="A318" s="2">
        <v>317</v>
      </c>
      <c r="B318" s="10" t="s">
        <v>2084</v>
      </c>
      <c r="C318" s="10" t="s">
        <v>1917</v>
      </c>
      <c r="D318" s="10">
        <v>650</v>
      </c>
      <c r="E318" s="10" t="s">
        <v>1909</v>
      </c>
      <c r="F318" s="2" t="str" cm="1">
        <f t="array" ref="F318">_xlfn.IFS(DIM_PRODUCTS[[#This Row],[product_weight_g]]&gt;5000, "Heavy", DIM_PRODUCTS[[#This Row],[product_weight_g]]&gt;1000, "Medium", DIM_PRODUCTS[[#This Row],[product_weight_g]]&gt;0, "Light")</f>
        <v>Light</v>
      </c>
    </row>
    <row r="319" spans="1:6" x14ac:dyDescent="0.25">
      <c r="A319" s="2">
        <v>318</v>
      </c>
      <c r="B319" s="10" t="s">
        <v>1929</v>
      </c>
      <c r="C319" s="10" t="s">
        <v>1922</v>
      </c>
      <c r="D319" s="10">
        <v>1000</v>
      </c>
      <c r="E319" s="10" t="s">
        <v>1905</v>
      </c>
      <c r="F319" s="2" t="str" cm="1">
        <f t="array" ref="F319">_xlfn.IFS(DIM_PRODUCTS[[#This Row],[product_weight_g]]&gt;5000, "Heavy", DIM_PRODUCTS[[#This Row],[product_weight_g]]&gt;1000, "Medium", DIM_PRODUCTS[[#This Row],[product_weight_g]]&gt;0, "Light")</f>
        <v>Light</v>
      </c>
    </row>
    <row r="320" spans="1:6" x14ac:dyDescent="0.25">
      <c r="A320" s="2">
        <v>319</v>
      </c>
      <c r="B320" s="10" t="s">
        <v>2038</v>
      </c>
      <c r="C320" s="10" t="s">
        <v>1919</v>
      </c>
      <c r="D320" s="10">
        <v>225</v>
      </c>
      <c r="E320" s="10" t="s">
        <v>1905</v>
      </c>
      <c r="F320" s="2" t="str" cm="1">
        <f t="array" ref="F320">_xlfn.IFS(DIM_PRODUCTS[[#This Row],[product_weight_g]]&gt;5000, "Heavy", DIM_PRODUCTS[[#This Row],[product_weight_g]]&gt;1000, "Medium", DIM_PRODUCTS[[#This Row],[product_weight_g]]&gt;0, "Light")</f>
        <v>Light</v>
      </c>
    </row>
    <row r="321" spans="1:6" x14ac:dyDescent="0.25">
      <c r="A321" s="2">
        <v>320</v>
      </c>
      <c r="B321" s="10" t="s">
        <v>2129</v>
      </c>
      <c r="C321" s="10" t="s">
        <v>1921</v>
      </c>
      <c r="D321" s="10">
        <v>125</v>
      </c>
      <c r="E321" s="10" t="s">
        <v>1905</v>
      </c>
      <c r="F321" s="2" t="str" cm="1">
        <f t="array" ref="F321">_xlfn.IFS(DIM_PRODUCTS[[#This Row],[product_weight_g]]&gt;5000, "Heavy", DIM_PRODUCTS[[#This Row],[product_weight_g]]&gt;1000, "Medium", DIM_PRODUCTS[[#This Row],[product_weight_g]]&gt;0, "Light")</f>
        <v>Light</v>
      </c>
    </row>
    <row r="322" spans="1:6" x14ac:dyDescent="0.25">
      <c r="A322" s="2">
        <v>321</v>
      </c>
      <c r="B322" s="10" t="s">
        <v>2350</v>
      </c>
      <c r="C322" s="10" t="s">
        <v>1913</v>
      </c>
      <c r="D322" s="10">
        <v>13800</v>
      </c>
      <c r="E322" s="10" t="s">
        <v>1905</v>
      </c>
      <c r="F322" s="2" t="str" cm="1">
        <f t="array" ref="F322">_xlfn.IFS(DIM_PRODUCTS[[#This Row],[product_weight_g]]&gt;5000, "Heavy", DIM_PRODUCTS[[#This Row],[product_weight_g]]&gt;1000, "Medium", DIM_PRODUCTS[[#This Row],[product_weight_g]]&gt;0, "Light")</f>
        <v>Heavy</v>
      </c>
    </row>
    <row r="323" spans="1:6" x14ac:dyDescent="0.25">
      <c r="A323" s="2">
        <v>322</v>
      </c>
      <c r="B323" s="10" t="s">
        <v>2317</v>
      </c>
      <c r="C323" s="10" t="s">
        <v>1914</v>
      </c>
      <c r="D323" s="10">
        <v>4100</v>
      </c>
      <c r="E323" s="10" t="s">
        <v>1905</v>
      </c>
      <c r="F323" s="2" t="str" cm="1">
        <f t="array" ref="F323">_xlfn.IFS(DIM_PRODUCTS[[#This Row],[product_weight_g]]&gt;5000, "Heavy", DIM_PRODUCTS[[#This Row],[product_weight_g]]&gt;1000, "Medium", DIM_PRODUCTS[[#This Row],[product_weight_g]]&gt;0, "Light")</f>
        <v>Medium</v>
      </c>
    </row>
    <row r="324" spans="1:6" x14ac:dyDescent="0.25">
      <c r="A324" s="2">
        <v>323</v>
      </c>
      <c r="B324" s="10" t="s">
        <v>1940</v>
      </c>
      <c r="C324" s="10" t="s">
        <v>1906</v>
      </c>
      <c r="D324" s="10">
        <v>1850</v>
      </c>
      <c r="E324" s="10" t="s">
        <v>1907</v>
      </c>
      <c r="F324" s="2" t="str" cm="1">
        <f t="array" ref="F324">_xlfn.IFS(DIM_PRODUCTS[[#This Row],[product_weight_g]]&gt;5000, "Heavy", DIM_PRODUCTS[[#This Row],[product_weight_g]]&gt;1000, "Medium", DIM_PRODUCTS[[#This Row],[product_weight_g]]&gt;0, "Light")</f>
        <v>Medium</v>
      </c>
    </row>
    <row r="325" spans="1:6" x14ac:dyDescent="0.25">
      <c r="A325" s="2">
        <v>324</v>
      </c>
      <c r="B325" s="10" t="s">
        <v>2277</v>
      </c>
      <c r="C325" s="10" t="s">
        <v>1918</v>
      </c>
      <c r="D325" s="10">
        <v>14250</v>
      </c>
      <c r="E325" s="10" t="s">
        <v>1905</v>
      </c>
      <c r="F325" s="2" t="str" cm="1">
        <f t="array" ref="F325">_xlfn.IFS(DIM_PRODUCTS[[#This Row],[product_weight_g]]&gt;5000, "Heavy", DIM_PRODUCTS[[#This Row],[product_weight_g]]&gt;1000, "Medium", DIM_PRODUCTS[[#This Row],[product_weight_g]]&gt;0, "Light")</f>
        <v>Heavy</v>
      </c>
    </row>
    <row r="326" spans="1:6" x14ac:dyDescent="0.25">
      <c r="A326" s="2">
        <v>325</v>
      </c>
      <c r="B326" s="10" t="s">
        <v>1965</v>
      </c>
      <c r="C326" s="10" t="s">
        <v>1912</v>
      </c>
      <c r="D326" s="10">
        <v>1000</v>
      </c>
      <c r="E326" s="10" t="s">
        <v>1905</v>
      </c>
      <c r="F326" s="2" t="str" cm="1">
        <f t="array" ref="F326">_xlfn.IFS(DIM_PRODUCTS[[#This Row],[product_weight_g]]&gt;5000, "Heavy", DIM_PRODUCTS[[#This Row],[product_weight_g]]&gt;1000, "Medium", DIM_PRODUCTS[[#This Row],[product_weight_g]]&gt;0, "Light")</f>
        <v>Light</v>
      </c>
    </row>
    <row r="327" spans="1:6" x14ac:dyDescent="0.25">
      <c r="A327" s="2">
        <v>326</v>
      </c>
      <c r="B327" s="10" t="s">
        <v>2305</v>
      </c>
      <c r="C327" s="10" t="s">
        <v>1918</v>
      </c>
      <c r="D327" s="10">
        <v>3700</v>
      </c>
      <c r="E327" s="10" t="s">
        <v>1905</v>
      </c>
      <c r="F327" s="2" t="str" cm="1">
        <f t="array" ref="F327">_xlfn.IFS(DIM_PRODUCTS[[#This Row],[product_weight_g]]&gt;5000, "Heavy", DIM_PRODUCTS[[#This Row],[product_weight_g]]&gt;1000, "Medium", DIM_PRODUCTS[[#This Row],[product_weight_g]]&gt;0, "Light")</f>
        <v>Medium</v>
      </c>
    </row>
    <row r="328" spans="1:6" x14ac:dyDescent="0.25">
      <c r="A328" s="2">
        <v>327</v>
      </c>
      <c r="B328" s="10" t="s">
        <v>2383</v>
      </c>
      <c r="C328" s="10" t="s">
        <v>1918</v>
      </c>
      <c r="D328" s="10">
        <v>410</v>
      </c>
      <c r="E328" s="10" t="s">
        <v>1905</v>
      </c>
      <c r="F328" s="2" t="str" cm="1">
        <f t="array" ref="F328">_xlfn.IFS(DIM_PRODUCTS[[#This Row],[product_weight_g]]&gt;5000, "Heavy", DIM_PRODUCTS[[#This Row],[product_weight_g]]&gt;1000, "Medium", DIM_PRODUCTS[[#This Row],[product_weight_g]]&gt;0, "Light")</f>
        <v>Light</v>
      </c>
    </row>
    <row r="329" spans="1:6" x14ac:dyDescent="0.25">
      <c r="A329" s="2">
        <v>328</v>
      </c>
      <c r="B329" s="10" t="s">
        <v>2384</v>
      </c>
      <c r="C329" s="10" t="s">
        <v>1906</v>
      </c>
      <c r="D329" s="10">
        <v>400</v>
      </c>
      <c r="E329" s="10" t="s">
        <v>1905</v>
      </c>
      <c r="F329" s="2" t="str" cm="1">
        <f t="array" ref="F329">_xlfn.IFS(DIM_PRODUCTS[[#This Row],[product_weight_g]]&gt;5000, "Heavy", DIM_PRODUCTS[[#This Row],[product_weight_g]]&gt;1000, "Medium", DIM_PRODUCTS[[#This Row],[product_weight_g]]&gt;0, "Light")</f>
        <v>Light</v>
      </c>
    </row>
    <row r="330" spans="1:6" x14ac:dyDescent="0.25">
      <c r="A330" s="2">
        <v>329</v>
      </c>
      <c r="B330" s="10" t="s">
        <v>2283</v>
      </c>
      <c r="C330" s="10" t="s">
        <v>1919</v>
      </c>
      <c r="D330" s="10">
        <v>11400</v>
      </c>
      <c r="E330" s="10" t="s">
        <v>1905</v>
      </c>
      <c r="F330" s="2" t="str" cm="1">
        <f t="array" ref="F330">_xlfn.IFS(DIM_PRODUCTS[[#This Row],[product_weight_g]]&gt;5000, "Heavy", DIM_PRODUCTS[[#This Row],[product_weight_g]]&gt;1000, "Medium", DIM_PRODUCTS[[#This Row],[product_weight_g]]&gt;0, "Light")</f>
        <v>Heavy</v>
      </c>
    </row>
    <row r="331" spans="1:6" x14ac:dyDescent="0.25">
      <c r="A331" s="2">
        <v>330</v>
      </c>
      <c r="B331" s="10" t="s">
        <v>2146</v>
      </c>
      <c r="C331" s="10" t="s">
        <v>1916</v>
      </c>
      <c r="D331" s="10">
        <v>1150</v>
      </c>
      <c r="E331" s="10" t="s">
        <v>1907</v>
      </c>
      <c r="F331" s="2" t="str" cm="1">
        <f t="array" ref="F331">_xlfn.IFS(DIM_PRODUCTS[[#This Row],[product_weight_g]]&gt;5000, "Heavy", DIM_PRODUCTS[[#This Row],[product_weight_g]]&gt;1000, "Medium", DIM_PRODUCTS[[#This Row],[product_weight_g]]&gt;0, "Light")</f>
        <v>Medium</v>
      </c>
    </row>
    <row r="332" spans="1:6" x14ac:dyDescent="0.25">
      <c r="A332" s="2">
        <v>331</v>
      </c>
      <c r="B332" s="10" t="s">
        <v>2200</v>
      </c>
      <c r="C332" s="10" t="s">
        <v>1918</v>
      </c>
      <c r="D332" s="10">
        <v>50</v>
      </c>
      <c r="E332" s="10" t="s">
        <v>1905</v>
      </c>
      <c r="F332" s="2" t="str" cm="1">
        <f t="array" ref="F332">_xlfn.IFS(DIM_PRODUCTS[[#This Row],[product_weight_g]]&gt;5000, "Heavy", DIM_PRODUCTS[[#This Row],[product_weight_g]]&gt;1000, "Medium", DIM_PRODUCTS[[#This Row],[product_weight_g]]&gt;0, "Light")</f>
        <v>Light</v>
      </c>
    </row>
    <row r="333" spans="1:6" x14ac:dyDescent="0.25">
      <c r="A333" s="2">
        <v>332</v>
      </c>
      <c r="B333" s="10" t="s">
        <v>2328</v>
      </c>
      <c r="C333" s="10" t="s">
        <v>1912</v>
      </c>
      <c r="D333" s="10">
        <v>500</v>
      </c>
      <c r="E333" s="10" t="s">
        <v>1905</v>
      </c>
      <c r="F333" s="2" t="str" cm="1">
        <f t="array" ref="F333">_xlfn.IFS(DIM_PRODUCTS[[#This Row],[product_weight_g]]&gt;5000, "Heavy", DIM_PRODUCTS[[#This Row],[product_weight_g]]&gt;1000, "Medium", DIM_PRODUCTS[[#This Row],[product_weight_g]]&gt;0, "Light")</f>
        <v>Light</v>
      </c>
    </row>
    <row r="334" spans="1:6" x14ac:dyDescent="0.25">
      <c r="A334" s="2">
        <v>333</v>
      </c>
      <c r="B334" s="10" t="s">
        <v>2365</v>
      </c>
      <c r="C334" s="10" t="s">
        <v>1920</v>
      </c>
      <c r="D334" s="10">
        <v>4403</v>
      </c>
      <c r="E334" s="10" t="s">
        <v>1905</v>
      </c>
      <c r="F334" s="2" t="str" cm="1">
        <f t="array" ref="F334">_xlfn.IFS(DIM_PRODUCTS[[#This Row],[product_weight_g]]&gt;5000, "Heavy", DIM_PRODUCTS[[#This Row],[product_weight_g]]&gt;1000, "Medium", DIM_PRODUCTS[[#This Row],[product_weight_g]]&gt;0, "Light")</f>
        <v>Medium</v>
      </c>
    </row>
    <row r="335" spans="1:6" x14ac:dyDescent="0.25">
      <c r="A335" s="2">
        <v>334</v>
      </c>
      <c r="B335" s="10" t="s">
        <v>2029</v>
      </c>
      <c r="C335" s="10" t="s">
        <v>1917</v>
      </c>
      <c r="D335" s="10">
        <v>100</v>
      </c>
      <c r="E335" s="10" t="s">
        <v>1905</v>
      </c>
      <c r="F335" s="2" t="str" cm="1">
        <f t="array" ref="F335">_xlfn.IFS(DIM_PRODUCTS[[#This Row],[product_weight_g]]&gt;5000, "Heavy", DIM_PRODUCTS[[#This Row],[product_weight_g]]&gt;1000, "Medium", DIM_PRODUCTS[[#This Row],[product_weight_g]]&gt;0, "Light")</f>
        <v>Light</v>
      </c>
    </row>
    <row r="336" spans="1:6" x14ac:dyDescent="0.25">
      <c r="A336" s="2">
        <v>335</v>
      </c>
      <c r="B336" s="10" t="s">
        <v>2042</v>
      </c>
      <c r="C336" s="10" t="s">
        <v>1904</v>
      </c>
      <c r="D336" s="10">
        <v>2950</v>
      </c>
      <c r="E336" s="10" t="s">
        <v>1909</v>
      </c>
      <c r="F336" s="2" t="str" cm="1">
        <f t="array" ref="F336">_xlfn.IFS(DIM_PRODUCTS[[#This Row],[product_weight_g]]&gt;5000, "Heavy", DIM_PRODUCTS[[#This Row],[product_weight_g]]&gt;1000, "Medium", DIM_PRODUCTS[[#This Row],[product_weight_g]]&gt;0, "Light")</f>
        <v>Medium</v>
      </c>
    </row>
    <row r="337" spans="1:6" x14ac:dyDescent="0.25">
      <c r="A337" s="2">
        <v>336</v>
      </c>
      <c r="B337" s="10" t="s">
        <v>2446</v>
      </c>
      <c r="C337" s="10" t="s">
        <v>1915</v>
      </c>
      <c r="D337" s="10">
        <v>400</v>
      </c>
      <c r="E337" s="10" t="s">
        <v>1905</v>
      </c>
      <c r="F337" s="2" t="str" cm="1">
        <f t="array" ref="F337">_xlfn.IFS(DIM_PRODUCTS[[#This Row],[product_weight_g]]&gt;5000, "Heavy", DIM_PRODUCTS[[#This Row],[product_weight_g]]&gt;1000, "Medium", DIM_PRODUCTS[[#This Row],[product_weight_g]]&gt;0, "Light")</f>
        <v>Light</v>
      </c>
    </row>
    <row r="338" spans="1:6" x14ac:dyDescent="0.25">
      <c r="A338" s="2">
        <v>337</v>
      </c>
      <c r="B338" s="10" t="s">
        <v>2030</v>
      </c>
      <c r="C338" s="10" t="s">
        <v>1908</v>
      </c>
      <c r="D338" s="10">
        <v>200</v>
      </c>
      <c r="E338" s="10" t="s">
        <v>1905</v>
      </c>
      <c r="F338" s="2" t="str" cm="1">
        <f t="array" ref="F338">_xlfn.IFS(DIM_PRODUCTS[[#This Row],[product_weight_g]]&gt;5000, "Heavy", DIM_PRODUCTS[[#This Row],[product_weight_g]]&gt;1000, "Medium", DIM_PRODUCTS[[#This Row],[product_weight_g]]&gt;0, "Light")</f>
        <v>Light</v>
      </c>
    </row>
    <row r="339" spans="1:6" x14ac:dyDescent="0.25">
      <c r="A339" s="2">
        <v>338</v>
      </c>
      <c r="B339" s="10" t="s">
        <v>2378</v>
      </c>
      <c r="C339" s="10" t="s">
        <v>1908</v>
      </c>
      <c r="D339" s="10">
        <v>850</v>
      </c>
      <c r="E339" s="10" t="s">
        <v>1905</v>
      </c>
      <c r="F339" s="2" t="str" cm="1">
        <f t="array" ref="F339">_xlfn.IFS(DIM_PRODUCTS[[#This Row],[product_weight_g]]&gt;5000, "Heavy", DIM_PRODUCTS[[#This Row],[product_weight_g]]&gt;1000, "Medium", DIM_PRODUCTS[[#This Row],[product_weight_g]]&gt;0, "Light")</f>
        <v>Light</v>
      </c>
    </row>
    <row r="340" spans="1:6" x14ac:dyDescent="0.25">
      <c r="A340" s="2">
        <v>339</v>
      </c>
      <c r="B340" s="10" t="s">
        <v>2346</v>
      </c>
      <c r="C340" s="10" t="s">
        <v>1920</v>
      </c>
      <c r="D340" s="10">
        <v>1117</v>
      </c>
      <c r="E340" s="10" t="s">
        <v>1905</v>
      </c>
      <c r="F340" s="2" t="str" cm="1">
        <f t="array" ref="F340">_xlfn.IFS(DIM_PRODUCTS[[#This Row],[product_weight_g]]&gt;5000, "Heavy", DIM_PRODUCTS[[#This Row],[product_weight_g]]&gt;1000, "Medium", DIM_PRODUCTS[[#This Row],[product_weight_g]]&gt;0, "Light")</f>
        <v>Medium</v>
      </c>
    </row>
    <row r="341" spans="1:6" x14ac:dyDescent="0.25">
      <c r="A341" s="2">
        <v>340</v>
      </c>
      <c r="B341" s="10" t="s">
        <v>2194</v>
      </c>
      <c r="C341" s="10" t="s">
        <v>1919</v>
      </c>
      <c r="D341" s="10">
        <v>163</v>
      </c>
      <c r="E341" s="10" t="s">
        <v>1905</v>
      </c>
      <c r="F341" s="2" t="str" cm="1">
        <f t="array" ref="F341">_xlfn.IFS(DIM_PRODUCTS[[#This Row],[product_weight_g]]&gt;5000, "Heavy", DIM_PRODUCTS[[#This Row],[product_weight_g]]&gt;1000, "Medium", DIM_PRODUCTS[[#This Row],[product_weight_g]]&gt;0, "Light")</f>
        <v>Light</v>
      </c>
    </row>
    <row r="342" spans="1:6" x14ac:dyDescent="0.25">
      <c r="A342" s="2">
        <v>341</v>
      </c>
      <c r="B342" s="10" t="s">
        <v>2458</v>
      </c>
      <c r="C342" s="10" t="s">
        <v>1914</v>
      </c>
      <c r="D342" s="10">
        <v>1350</v>
      </c>
      <c r="E342" s="10" t="s">
        <v>1905</v>
      </c>
      <c r="F342" s="2" t="str" cm="1">
        <f t="array" ref="F342">_xlfn.IFS(DIM_PRODUCTS[[#This Row],[product_weight_g]]&gt;5000, "Heavy", DIM_PRODUCTS[[#This Row],[product_weight_g]]&gt;1000, "Medium", DIM_PRODUCTS[[#This Row],[product_weight_g]]&gt;0, "Light")</f>
        <v>Medium</v>
      </c>
    </row>
    <row r="343" spans="1:6" x14ac:dyDescent="0.25">
      <c r="A343" s="2">
        <v>342</v>
      </c>
      <c r="B343" s="10" t="s">
        <v>2158</v>
      </c>
      <c r="C343" s="10" t="s">
        <v>1908</v>
      </c>
      <c r="D343" s="10">
        <v>400</v>
      </c>
      <c r="E343" s="10" t="s">
        <v>1905</v>
      </c>
      <c r="F343" s="2" t="str" cm="1">
        <f t="array" ref="F343">_xlfn.IFS(DIM_PRODUCTS[[#This Row],[product_weight_g]]&gt;5000, "Heavy", DIM_PRODUCTS[[#This Row],[product_weight_g]]&gt;1000, "Medium", DIM_PRODUCTS[[#This Row],[product_weight_g]]&gt;0, "Light")</f>
        <v>Light</v>
      </c>
    </row>
    <row r="344" spans="1:6" x14ac:dyDescent="0.25">
      <c r="A344" s="2">
        <v>343</v>
      </c>
      <c r="B344" s="10" t="s">
        <v>2106</v>
      </c>
      <c r="C344" s="10" t="s">
        <v>1910</v>
      </c>
      <c r="D344" s="10">
        <v>150</v>
      </c>
      <c r="E344" s="10" t="s">
        <v>1909</v>
      </c>
      <c r="F344" s="2" t="str" cm="1">
        <f t="array" ref="F344">_xlfn.IFS(DIM_PRODUCTS[[#This Row],[product_weight_g]]&gt;5000, "Heavy", DIM_PRODUCTS[[#This Row],[product_weight_g]]&gt;1000, "Medium", DIM_PRODUCTS[[#This Row],[product_weight_g]]&gt;0, "Light")</f>
        <v>Light</v>
      </c>
    </row>
    <row r="345" spans="1:6" x14ac:dyDescent="0.25">
      <c r="A345" s="2">
        <v>344</v>
      </c>
      <c r="B345" s="10" t="s">
        <v>2033</v>
      </c>
      <c r="C345" s="10" t="s">
        <v>1916</v>
      </c>
      <c r="D345" s="10">
        <v>200</v>
      </c>
      <c r="E345" s="10" t="s">
        <v>1909</v>
      </c>
      <c r="F345" s="2" t="str" cm="1">
        <f t="array" ref="F345">_xlfn.IFS(DIM_PRODUCTS[[#This Row],[product_weight_g]]&gt;5000, "Heavy", DIM_PRODUCTS[[#This Row],[product_weight_g]]&gt;1000, "Medium", DIM_PRODUCTS[[#This Row],[product_weight_g]]&gt;0, "Light")</f>
        <v>Light</v>
      </c>
    </row>
    <row r="346" spans="1:6" x14ac:dyDescent="0.25">
      <c r="A346" s="2">
        <v>345</v>
      </c>
      <c r="B346" s="10" t="s">
        <v>2182</v>
      </c>
      <c r="C346" s="10" t="s">
        <v>1924</v>
      </c>
      <c r="D346" s="10">
        <v>187</v>
      </c>
      <c r="E346" s="10" t="s">
        <v>1905</v>
      </c>
      <c r="F346" s="2" t="str" cm="1">
        <f t="array" ref="F346">_xlfn.IFS(DIM_PRODUCTS[[#This Row],[product_weight_g]]&gt;5000, "Heavy", DIM_PRODUCTS[[#This Row],[product_weight_g]]&gt;1000, "Medium", DIM_PRODUCTS[[#This Row],[product_weight_g]]&gt;0, "Light")</f>
        <v>Light</v>
      </c>
    </row>
    <row r="347" spans="1:6" x14ac:dyDescent="0.25">
      <c r="A347" s="2">
        <v>346</v>
      </c>
      <c r="B347" s="10" t="s">
        <v>2166</v>
      </c>
      <c r="C347" s="10" t="s">
        <v>1916</v>
      </c>
      <c r="D347" s="10">
        <v>1000</v>
      </c>
      <c r="E347" s="10" t="s">
        <v>1905</v>
      </c>
      <c r="F347" s="2" t="str" cm="1">
        <f t="array" ref="F347">_xlfn.IFS(DIM_PRODUCTS[[#This Row],[product_weight_g]]&gt;5000, "Heavy", DIM_PRODUCTS[[#This Row],[product_weight_g]]&gt;1000, "Medium", DIM_PRODUCTS[[#This Row],[product_weight_g]]&gt;0, "Light")</f>
        <v>Light</v>
      </c>
    </row>
    <row r="348" spans="1:6" x14ac:dyDescent="0.25">
      <c r="A348" s="2">
        <v>347</v>
      </c>
      <c r="B348" s="10" t="s">
        <v>2054</v>
      </c>
      <c r="C348" s="10" t="s">
        <v>1921</v>
      </c>
      <c r="D348" s="10">
        <v>26400</v>
      </c>
      <c r="E348" s="10" t="s">
        <v>1905</v>
      </c>
      <c r="F348" s="2" t="str" cm="1">
        <f t="array" ref="F348">_xlfn.IFS(DIM_PRODUCTS[[#This Row],[product_weight_g]]&gt;5000, "Heavy", DIM_PRODUCTS[[#This Row],[product_weight_g]]&gt;1000, "Medium", DIM_PRODUCTS[[#This Row],[product_weight_g]]&gt;0, "Light")</f>
        <v>Heavy</v>
      </c>
    </row>
    <row r="349" spans="1:6" x14ac:dyDescent="0.25">
      <c r="A349" s="2">
        <v>348</v>
      </c>
      <c r="B349" s="10" t="s">
        <v>2147</v>
      </c>
      <c r="C349" s="10" t="s">
        <v>1919</v>
      </c>
      <c r="D349" s="10">
        <v>3000</v>
      </c>
      <c r="E349" s="10" t="s">
        <v>1905</v>
      </c>
      <c r="F349" s="2" t="str" cm="1">
        <f t="array" ref="F349">_xlfn.IFS(DIM_PRODUCTS[[#This Row],[product_weight_g]]&gt;5000, "Heavy", DIM_PRODUCTS[[#This Row],[product_weight_g]]&gt;1000, "Medium", DIM_PRODUCTS[[#This Row],[product_weight_g]]&gt;0, "Light")</f>
        <v>Medium</v>
      </c>
    </row>
    <row r="350" spans="1:6" x14ac:dyDescent="0.25">
      <c r="A350" s="2">
        <v>349</v>
      </c>
      <c r="B350" s="10" t="s">
        <v>2321</v>
      </c>
      <c r="C350" s="10" t="s">
        <v>1908</v>
      </c>
      <c r="D350" s="10">
        <v>8100</v>
      </c>
      <c r="E350" s="10" t="s">
        <v>1905</v>
      </c>
      <c r="F350" s="2" t="str" cm="1">
        <f t="array" ref="F350">_xlfn.IFS(DIM_PRODUCTS[[#This Row],[product_weight_g]]&gt;5000, "Heavy", DIM_PRODUCTS[[#This Row],[product_weight_g]]&gt;1000, "Medium", DIM_PRODUCTS[[#This Row],[product_weight_g]]&gt;0, "Light")</f>
        <v>Heavy</v>
      </c>
    </row>
    <row r="351" spans="1:6" x14ac:dyDescent="0.25">
      <c r="A351" s="2">
        <v>350</v>
      </c>
      <c r="B351" s="10" t="s">
        <v>2019</v>
      </c>
      <c r="C351" s="10" t="s">
        <v>1906</v>
      </c>
      <c r="D351" s="10">
        <v>2800</v>
      </c>
      <c r="E351" s="10" t="s">
        <v>1905</v>
      </c>
      <c r="F351" s="2" t="str" cm="1">
        <f t="array" ref="F351">_xlfn.IFS(DIM_PRODUCTS[[#This Row],[product_weight_g]]&gt;5000, "Heavy", DIM_PRODUCTS[[#This Row],[product_weight_g]]&gt;1000, "Medium", DIM_PRODUCTS[[#This Row],[product_weight_g]]&gt;0, "Light")</f>
        <v>Medium</v>
      </c>
    </row>
    <row r="352" spans="1:6" x14ac:dyDescent="0.25">
      <c r="A352" s="2">
        <v>351</v>
      </c>
      <c r="B352" s="10" t="s">
        <v>2178</v>
      </c>
      <c r="C352" s="10" t="s">
        <v>1915</v>
      </c>
      <c r="D352" s="10">
        <v>100</v>
      </c>
      <c r="E352" s="10" t="s">
        <v>1905</v>
      </c>
      <c r="F352" s="2" t="str" cm="1">
        <f t="array" ref="F352">_xlfn.IFS(DIM_PRODUCTS[[#This Row],[product_weight_g]]&gt;5000, "Heavy", DIM_PRODUCTS[[#This Row],[product_weight_g]]&gt;1000, "Medium", DIM_PRODUCTS[[#This Row],[product_weight_g]]&gt;0, "Light")</f>
        <v>Light</v>
      </c>
    </row>
    <row r="353" spans="1:6" x14ac:dyDescent="0.25">
      <c r="A353" s="2">
        <v>352</v>
      </c>
      <c r="B353" s="10" t="s">
        <v>2192</v>
      </c>
      <c r="C353" s="10" t="s">
        <v>1908</v>
      </c>
      <c r="D353" s="10">
        <v>4750</v>
      </c>
      <c r="E353" s="10" t="s">
        <v>1905</v>
      </c>
      <c r="F353" s="2" t="str" cm="1">
        <f t="array" ref="F353">_xlfn.IFS(DIM_PRODUCTS[[#This Row],[product_weight_g]]&gt;5000, "Heavy", DIM_PRODUCTS[[#This Row],[product_weight_g]]&gt;1000, "Medium", DIM_PRODUCTS[[#This Row],[product_weight_g]]&gt;0, "Light")</f>
        <v>Medium</v>
      </c>
    </row>
    <row r="354" spans="1:6" x14ac:dyDescent="0.25">
      <c r="A354" s="2">
        <v>353</v>
      </c>
      <c r="B354" s="10" t="s">
        <v>1952</v>
      </c>
      <c r="C354" s="10" t="s">
        <v>1916</v>
      </c>
      <c r="D354" s="10">
        <v>450</v>
      </c>
      <c r="E354" s="10" t="s">
        <v>1905</v>
      </c>
      <c r="F354" s="2" t="str" cm="1">
        <f t="array" ref="F354">_xlfn.IFS(DIM_PRODUCTS[[#This Row],[product_weight_g]]&gt;5000, "Heavy", DIM_PRODUCTS[[#This Row],[product_weight_g]]&gt;1000, "Medium", DIM_PRODUCTS[[#This Row],[product_weight_g]]&gt;0, "Light")</f>
        <v>Light</v>
      </c>
    </row>
    <row r="355" spans="1:6" x14ac:dyDescent="0.25">
      <c r="A355" s="2">
        <v>354</v>
      </c>
      <c r="B355" s="10" t="s">
        <v>2256</v>
      </c>
      <c r="C355" s="10" t="s">
        <v>1917</v>
      </c>
      <c r="D355" s="10">
        <v>3900</v>
      </c>
      <c r="E355" s="10" t="s">
        <v>1909</v>
      </c>
      <c r="F355" s="2" t="str" cm="1">
        <f t="array" ref="F355">_xlfn.IFS(DIM_PRODUCTS[[#This Row],[product_weight_g]]&gt;5000, "Heavy", DIM_PRODUCTS[[#This Row],[product_weight_g]]&gt;1000, "Medium", DIM_PRODUCTS[[#This Row],[product_weight_g]]&gt;0, "Light")</f>
        <v>Medium</v>
      </c>
    </row>
    <row r="356" spans="1:6" x14ac:dyDescent="0.25">
      <c r="A356" s="2">
        <v>355</v>
      </c>
      <c r="B356" s="10" t="s">
        <v>2439</v>
      </c>
      <c r="C356" s="10" t="s">
        <v>1916</v>
      </c>
      <c r="D356" s="10">
        <v>7700</v>
      </c>
      <c r="E356" s="10" t="s">
        <v>1905</v>
      </c>
      <c r="F356" s="2" t="str" cm="1">
        <f t="array" ref="F356">_xlfn.IFS(DIM_PRODUCTS[[#This Row],[product_weight_g]]&gt;5000, "Heavy", DIM_PRODUCTS[[#This Row],[product_weight_g]]&gt;1000, "Medium", DIM_PRODUCTS[[#This Row],[product_weight_g]]&gt;0, "Light")</f>
        <v>Heavy</v>
      </c>
    </row>
    <row r="357" spans="1:6" x14ac:dyDescent="0.25">
      <c r="A357" s="2">
        <v>356</v>
      </c>
      <c r="B357" s="10" t="s">
        <v>2345</v>
      </c>
      <c r="C357" s="10" t="s">
        <v>1918</v>
      </c>
      <c r="D357" s="10">
        <v>700</v>
      </c>
      <c r="E357" s="10" t="s">
        <v>1905</v>
      </c>
      <c r="F357" s="2" t="str" cm="1">
        <f t="array" ref="F357">_xlfn.IFS(DIM_PRODUCTS[[#This Row],[product_weight_g]]&gt;5000, "Heavy", DIM_PRODUCTS[[#This Row],[product_weight_g]]&gt;1000, "Medium", DIM_PRODUCTS[[#This Row],[product_weight_g]]&gt;0, "Light")</f>
        <v>Light</v>
      </c>
    </row>
    <row r="358" spans="1:6" x14ac:dyDescent="0.25">
      <c r="A358" s="2">
        <v>357</v>
      </c>
      <c r="B358" s="10" t="s">
        <v>2096</v>
      </c>
      <c r="C358" s="10" t="s">
        <v>1914</v>
      </c>
      <c r="D358" s="10">
        <v>1700</v>
      </c>
      <c r="E358" s="10" t="s">
        <v>1905</v>
      </c>
      <c r="F358" s="2" t="str" cm="1">
        <f t="array" ref="F358">_xlfn.IFS(DIM_PRODUCTS[[#This Row],[product_weight_g]]&gt;5000, "Heavy", DIM_PRODUCTS[[#This Row],[product_weight_g]]&gt;1000, "Medium", DIM_PRODUCTS[[#This Row],[product_weight_g]]&gt;0, "Light")</f>
        <v>Medium</v>
      </c>
    </row>
    <row r="359" spans="1:6" x14ac:dyDescent="0.25">
      <c r="A359" s="2">
        <v>358</v>
      </c>
      <c r="B359" s="10" t="s">
        <v>2421</v>
      </c>
      <c r="C359" s="10" t="s">
        <v>1904</v>
      </c>
      <c r="D359" s="10">
        <v>1523</v>
      </c>
      <c r="E359" s="10" t="s">
        <v>1905</v>
      </c>
      <c r="F359" s="2" t="str" cm="1">
        <f t="array" ref="F359">_xlfn.IFS(DIM_PRODUCTS[[#This Row],[product_weight_g]]&gt;5000, "Heavy", DIM_PRODUCTS[[#This Row],[product_weight_g]]&gt;1000, "Medium", DIM_PRODUCTS[[#This Row],[product_weight_g]]&gt;0, "Light")</f>
        <v>Medium</v>
      </c>
    </row>
    <row r="360" spans="1:6" x14ac:dyDescent="0.25">
      <c r="A360" s="2">
        <v>359</v>
      </c>
      <c r="B360" s="10" t="s">
        <v>2371</v>
      </c>
      <c r="C360" s="10" t="s">
        <v>1922</v>
      </c>
      <c r="D360" s="10">
        <v>350</v>
      </c>
      <c r="E360" s="10" t="s">
        <v>1905</v>
      </c>
      <c r="F360" s="2" t="str" cm="1">
        <f t="array" ref="F360">_xlfn.IFS(DIM_PRODUCTS[[#This Row],[product_weight_g]]&gt;5000, "Heavy", DIM_PRODUCTS[[#This Row],[product_weight_g]]&gt;1000, "Medium", DIM_PRODUCTS[[#This Row],[product_weight_g]]&gt;0, "Light")</f>
        <v>Light</v>
      </c>
    </row>
    <row r="361" spans="1:6" x14ac:dyDescent="0.25">
      <c r="A361" s="2">
        <v>360</v>
      </c>
      <c r="B361" s="10" t="s">
        <v>2095</v>
      </c>
      <c r="C361" s="10" t="s">
        <v>1912</v>
      </c>
      <c r="D361" s="10">
        <v>3000</v>
      </c>
      <c r="E361" s="10" t="s">
        <v>1909</v>
      </c>
      <c r="F361" s="2" t="str" cm="1">
        <f t="array" ref="F361">_xlfn.IFS(DIM_PRODUCTS[[#This Row],[product_weight_g]]&gt;5000, "Heavy", DIM_PRODUCTS[[#This Row],[product_weight_g]]&gt;1000, "Medium", DIM_PRODUCTS[[#This Row],[product_weight_g]]&gt;0, "Light")</f>
        <v>Medium</v>
      </c>
    </row>
    <row r="362" spans="1:6" x14ac:dyDescent="0.25">
      <c r="A362" s="2">
        <v>361</v>
      </c>
      <c r="B362" s="10" t="s">
        <v>2005</v>
      </c>
      <c r="C362" s="10" t="s">
        <v>1910</v>
      </c>
      <c r="D362" s="10">
        <v>500</v>
      </c>
      <c r="E362" s="10" t="s">
        <v>1905</v>
      </c>
      <c r="F362" s="2" t="str" cm="1">
        <f t="array" ref="F362">_xlfn.IFS(DIM_PRODUCTS[[#This Row],[product_weight_g]]&gt;5000, "Heavy", DIM_PRODUCTS[[#This Row],[product_weight_g]]&gt;1000, "Medium", DIM_PRODUCTS[[#This Row],[product_weight_g]]&gt;0, "Light")</f>
        <v>Light</v>
      </c>
    </row>
    <row r="363" spans="1:6" x14ac:dyDescent="0.25">
      <c r="A363" s="2">
        <v>362</v>
      </c>
      <c r="B363" s="10" t="s">
        <v>2397</v>
      </c>
      <c r="C363" s="10" t="s">
        <v>1904</v>
      </c>
      <c r="D363" s="10">
        <v>600</v>
      </c>
      <c r="E363" s="10" t="s">
        <v>1905</v>
      </c>
      <c r="F363" s="2" t="str" cm="1">
        <f t="array" ref="F363">_xlfn.IFS(DIM_PRODUCTS[[#This Row],[product_weight_g]]&gt;5000, "Heavy", DIM_PRODUCTS[[#This Row],[product_weight_g]]&gt;1000, "Medium", DIM_PRODUCTS[[#This Row],[product_weight_g]]&gt;0, "Light")</f>
        <v>Light</v>
      </c>
    </row>
    <row r="364" spans="1:6" x14ac:dyDescent="0.25">
      <c r="A364" s="2">
        <v>363</v>
      </c>
      <c r="B364" s="10" t="s">
        <v>2368</v>
      </c>
      <c r="C364" s="10" t="s">
        <v>1906</v>
      </c>
      <c r="D364" s="10">
        <v>1200</v>
      </c>
      <c r="E364" s="10" t="s">
        <v>1907</v>
      </c>
      <c r="F364" s="2" t="str" cm="1">
        <f t="array" ref="F364">_xlfn.IFS(DIM_PRODUCTS[[#This Row],[product_weight_g]]&gt;5000, "Heavy", DIM_PRODUCTS[[#This Row],[product_weight_g]]&gt;1000, "Medium", DIM_PRODUCTS[[#This Row],[product_weight_g]]&gt;0, "Light")</f>
        <v>Medium</v>
      </c>
    </row>
    <row r="365" spans="1:6" x14ac:dyDescent="0.25">
      <c r="A365" s="2">
        <v>364</v>
      </c>
      <c r="B365" s="10" t="s">
        <v>2093</v>
      </c>
      <c r="C365" s="10" t="s">
        <v>1919</v>
      </c>
      <c r="D365" s="10">
        <v>1666</v>
      </c>
      <c r="E365" s="10" t="s">
        <v>1905</v>
      </c>
      <c r="F365" s="2" t="str" cm="1">
        <f t="array" ref="F365">_xlfn.IFS(DIM_PRODUCTS[[#This Row],[product_weight_g]]&gt;5000, "Heavy", DIM_PRODUCTS[[#This Row],[product_weight_g]]&gt;1000, "Medium", DIM_PRODUCTS[[#This Row],[product_weight_g]]&gt;0, "Light")</f>
        <v>Medium</v>
      </c>
    </row>
    <row r="366" spans="1:6" x14ac:dyDescent="0.25">
      <c r="A366" s="2">
        <v>365</v>
      </c>
      <c r="B366" s="10" t="s">
        <v>2168</v>
      </c>
      <c r="C366" s="10" t="s">
        <v>1908</v>
      </c>
      <c r="D366" s="10">
        <v>4825</v>
      </c>
      <c r="E366" s="10" t="s">
        <v>1905</v>
      </c>
      <c r="F366" s="2" t="str" cm="1">
        <f t="array" ref="F366">_xlfn.IFS(DIM_PRODUCTS[[#This Row],[product_weight_g]]&gt;5000, "Heavy", DIM_PRODUCTS[[#This Row],[product_weight_g]]&gt;1000, "Medium", DIM_PRODUCTS[[#This Row],[product_weight_g]]&gt;0, "Light")</f>
        <v>Medium</v>
      </c>
    </row>
    <row r="367" spans="1:6" x14ac:dyDescent="0.25">
      <c r="A367" s="2">
        <v>366</v>
      </c>
      <c r="B367" s="10" t="s">
        <v>2145</v>
      </c>
      <c r="C367" s="10" t="s">
        <v>1913</v>
      </c>
      <c r="D367" s="10">
        <v>22550</v>
      </c>
      <c r="E367" s="10" t="s">
        <v>1905</v>
      </c>
      <c r="F367" s="2" t="str" cm="1">
        <f t="array" ref="F367">_xlfn.IFS(DIM_PRODUCTS[[#This Row],[product_weight_g]]&gt;5000, "Heavy", DIM_PRODUCTS[[#This Row],[product_weight_g]]&gt;1000, "Medium", DIM_PRODUCTS[[#This Row],[product_weight_g]]&gt;0, "Light")</f>
        <v>Heavy</v>
      </c>
    </row>
    <row r="368" spans="1:6" x14ac:dyDescent="0.25">
      <c r="A368" s="2">
        <v>367</v>
      </c>
      <c r="B368" s="10" t="s">
        <v>2262</v>
      </c>
      <c r="C368" s="10" t="s">
        <v>1913</v>
      </c>
      <c r="D368" s="10">
        <v>3313</v>
      </c>
      <c r="E368" s="10" t="s">
        <v>1905</v>
      </c>
      <c r="F368" s="2" t="str" cm="1">
        <f t="array" ref="F368">_xlfn.IFS(DIM_PRODUCTS[[#This Row],[product_weight_g]]&gt;5000, "Heavy", DIM_PRODUCTS[[#This Row],[product_weight_g]]&gt;1000, "Medium", DIM_PRODUCTS[[#This Row],[product_weight_g]]&gt;0, "Light")</f>
        <v>Medium</v>
      </c>
    </row>
    <row r="369" spans="1:6" x14ac:dyDescent="0.25">
      <c r="A369" s="2">
        <v>368</v>
      </c>
      <c r="B369" s="10" t="s">
        <v>1946</v>
      </c>
      <c r="C369" s="10" t="s">
        <v>1920</v>
      </c>
      <c r="D369" s="10">
        <v>150</v>
      </c>
      <c r="E369" s="10" t="s">
        <v>1905</v>
      </c>
      <c r="F369" s="2" t="str" cm="1">
        <f t="array" ref="F369">_xlfn.IFS(DIM_PRODUCTS[[#This Row],[product_weight_g]]&gt;5000, "Heavy", DIM_PRODUCTS[[#This Row],[product_weight_g]]&gt;1000, "Medium", DIM_PRODUCTS[[#This Row],[product_weight_g]]&gt;0, "Light")</f>
        <v>Light</v>
      </c>
    </row>
    <row r="370" spans="1:6" x14ac:dyDescent="0.25">
      <c r="A370" s="2">
        <v>369</v>
      </c>
      <c r="B370" s="10" t="s">
        <v>2429</v>
      </c>
      <c r="C370" s="10" t="s">
        <v>1919</v>
      </c>
      <c r="D370" s="10">
        <v>2700</v>
      </c>
      <c r="E370" s="10" t="s">
        <v>1905</v>
      </c>
      <c r="F370" s="2" t="str" cm="1">
        <f t="array" ref="F370">_xlfn.IFS(DIM_PRODUCTS[[#This Row],[product_weight_g]]&gt;5000, "Heavy", DIM_PRODUCTS[[#This Row],[product_weight_g]]&gt;1000, "Medium", DIM_PRODUCTS[[#This Row],[product_weight_g]]&gt;0, "Light")</f>
        <v>Medium</v>
      </c>
    </row>
    <row r="371" spans="1:6" x14ac:dyDescent="0.25">
      <c r="A371" s="2">
        <v>370</v>
      </c>
      <c r="B371" s="10" t="s">
        <v>2105</v>
      </c>
      <c r="C371" s="10" t="s">
        <v>1912</v>
      </c>
      <c r="D371" s="10">
        <v>640</v>
      </c>
      <c r="E371" s="10" t="s">
        <v>1905</v>
      </c>
      <c r="F371" s="2" t="str" cm="1">
        <f t="array" ref="F371">_xlfn.IFS(DIM_PRODUCTS[[#This Row],[product_weight_g]]&gt;5000, "Heavy", DIM_PRODUCTS[[#This Row],[product_weight_g]]&gt;1000, "Medium", DIM_PRODUCTS[[#This Row],[product_weight_g]]&gt;0, "Light")</f>
        <v>Light</v>
      </c>
    </row>
    <row r="372" spans="1:6" x14ac:dyDescent="0.25">
      <c r="A372" s="2">
        <v>371</v>
      </c>
      <c r="B372" s="10" t="s">
        <v>2014</v>
      </c>
      <c r="C372" s="10" t="s">
        <v>1913</v>
      </c>
      <c r="D372" s="10">
        <v>675</v>
      </c>
      <c r="E372" s="10" t="s">
        <v>1905</v>
      </c>
      <c r="F372" s="2" t="str" cm="1">
        <f t="array" ref="F372">_xlfn.IFS(DIM_PRODUCTS[[#This Row],[product_weight_g]]&gt;5000, "Heavy", DIM_PRODUCTS[[#This Row],[product_weight_g]]&gt;1000, "Medium", DIM_PRODUCTS[[#This Row],[product_weight_g]]&gt;0, "Light")</f>
        <v>Light</v>
      </c>
    </row>
    <row r="373" spans="1:6" x14ac:dyDescent="0.25">
      <c r="A373" s="2">
        <v>372</v>
      </c>
      <c r="B373" s="10" t="s">
        <v>1995</v>
      </c>
      <c r="C373" s="10" t="s">
        <v>1906</v>
      </c>
      <c r="D373" s="10">
        <v>717</v>
      </c>
      <c r="E373" s="10" t="s">
        <v>1905</v>
      </c>
      <c r="F373" s="2" t="str" cm="1">
        <f t="array" ref="F373">_xlfn.IFS(DIM_PRODUCTS[[#This Row],[product_weight_g]]&gt;5000, "Heavy", DIM_PRODUCTS[[#This Row],[product_weight_g]]&gt;1000, "Medium", DIM_PRODUCTS[[#This Row],[product_weight_g]]&gt;0, "Light")</f>
        <v>Light</v>
      </c>
    </row>
    <row r="374" spans="1:6" x14ac:dyDescent="0.25">
      <c r="A374" s="2">
        <v>373</v>
      </c>
      <c r="B374" s="10" t="s">
        <v>2184</v>
      </c>
      <c r="C374" s="10" t="s">
        <v>1924</v>
      </c>
      <c r="D374" s="10">
        <v>700</v>
      </c>
      <c r="E374" s="10" t="s">
        <v>1905</v>
      </c>
      <c r="F374" s="2" t="str" cm="1">
        <f t="array" ref="F374">_xlfn.IFS(DIM_PRODUCTS[[#This Row],[product_weight_g]]&gt;5000, "Heavy", DIM_PRODUCTS[[#This Row],[product_weight_g]]&gt;1000, "Medium", DIM_PRODUCTS[[#This Row],[product_weight_g]]&gt;0, "Light")</f>
        <v>Light</v>
      </c>
    </row>
    <row r="375" spans="1:6" x14ac:dyDescent="0.25">
      <c r="A375" s="2">
        <v>374</v>
      </c>
      <c r="B375" s="10" t="s">
        <v>2333</v>
      </c>
      <c r="C375" s="10" t="s">
        <v>1906</v>
      </c>
      <c r="D375" s="10">
        <v>1300</v>
      </c>
      <c r="E375" s="10" t="s">
        <v>1905</v>
      </c>
      <c r="F375" s="2" t="str" cm="1">
        <f t="array" ref="F375">_xlfn.IFS(DIM_PRODUCTS[[#This Row],[product_weight_g]]&gt;5000, "Heavy", DIM_PRODUCTS[[#This Row],[product_weight_g]]&gt;1000, "Medium", DIM_PRODUCTS[[#This Row],[product_weight_g]]&gt;0, "Light")</f>
        <v>Medium</v>
      </c>
    </row>
    <row r="376" spans="1:6" x14ac:dyDescent="0.25">
      <c r="A376" s="2">
        <v>375</v>
      </c>
      <c r="B376" s="10" t="s">
        <v>2046</v>
      </c>
      <c r="C376" s="10" t="s">
        <v>1912</v>
      </c>
      <c r="D376" s="10">
        <v>280</v>
      </c>
      <c r="E376" s="10" t="s">
        <v>1905</v>
      </c>
      <c r="F376" s="2" t="str" cm="1">
        <f t="array" ref="F376">_xlfn.IFS(DIM_PRODUCTS[[#This Row],[product_weight_g]]&gt;5000, "Heavy", DIM_PRODUCTS[[#This Row],[product_weight_g]]&gt;1000, "Medium", DIM_PRODUCTS[[#This Row],[product_weight_g]]&gt;0, "Light")</f>
        <v>Light</v>
      </c>
    </row>
    <row r="377" spans="1:6" x14ac:dyDescent="0.25">
      <c r="A377" s="2">
        <v>376</v>
      </c>
      <c r="B377" s="10" t="s">
        <v>1999</v>
      </c>
      <c r="C377" s="10" t="s">
        <v>1924</v>
      </c>
      <c r="D377" s="10">
        <v>650</v>
      </c>
      <c r="E377" s="10" t="s">
        <v>1909</v>
      </c>
      <c r="F377" s="2" t="str" cm="1">
        <f t="array" ref="F377">_xlfn.IFS(DIM_PRODUCTS[[#This Row],[product_weight_g]]&gt;5000, "Heavy", DIM_PRODUCTS[[#This Row],[product_weight_g]]&gt;1000, "Medium", DIM_PRODUCTS[[#This Row],[product_weight_g]]&gt;0, "Light")</f>
        <v>Light</v>
      </c>
    </row>
    <row r="378" spans="1:6" x14ac:dyDescent="0.25">
      <c r="A378" s="2">
        <v>377</v>
      </c>
      <c r="B378" s="10" t="s">
        <v>2334</v>
      </c>
      <c r="C378" s="10" t="s">
        <v>1910</v>
      </c>
      <c r="D378" s="10">
        <v>500</v>
      </c>
      <c r="E378" s="10" t="s">
        <v>1905</v>
      </c>
      <c r="F378" s="2" t="str" cm="1">
        <f t="array" ref="F378">_xlfn.IFS(DIM_PRODUCTS[[#This Row],[product_weight_g]]&gt;5000, "Heavy", DIM_PRODUCTS[[#This Row],[product_weight_g]]&gt;1000, "Medium", DIM_PRODUCTS[[#This Row],[product_weight_g]]&gt;0, "Light")</f>
        <v>Light</v>
      </c>
    </row>
    <row r="379" spans="1:6" x14ac:dyDescent="0.25">
      <c r="A379" s="2">
        <v>378</v>
      </c>
      <c r="B379" s="10" t="s">
        <v>1990</v>
      </c>
      <c r="C379" s="10" t="s">
        <v>1911</v>
      </c>
      <c r="D379" s="10">
        <v>1600</v>
      </c>
      <c r="E379" s="10" t="s">
        <v>1905</v>
      </c>
      <c r="F379" s="2" t="str" cm="1">
        <f t="array" ref="F379">_xlfn.IFS(DIM_PRODUCTS[[#This Row],[product_weight_g]]&gt;5000, "Heavy", DIM_PRODUCTS[[#This Row],[product_weight_g]]&gt;1000, "Medium", DIM_PRODUCTS[[#This Row],[product_weight_g]]&gt;0, "Light")</f>
        <v>Medium</v>
      </c>
    </row>
    <row r="380" spans="1:6" x14ac:dyDescent="0.25">
      <c r="A380" s="2">
        <v>379</v>
      </c>
      <c r="B380" s="10" t="s">
        <v>1951</v>
      </c>
      <c r="C380" s="10" t="s">
        <v>1917</v>
      </c>
      <c r="D380" s="10">
        <v>1700</v>
      </c>
      <c r="E380" s="10" t="s">
        <v>1905</v>
      </c>
      <c r="F380" s="2" t="str" cm="1">
        <f t="array" ref="F380">_xlfn.IFS(DIM_PRODUCTS[[#This Row],[product_weight_g]]&gt;5000, "Heavy", DIM_PRODUCTS[[#This Row],[product_weight_g]]&gt;1000, "Medium", DIM_PRODUCTS[[#This Row],[product_weight_g]]&gt;0, "Light")</f>
        <v>Medium</v>
      </c>
    </row>
    <row r="381" spans="1:6" x14ac:dyDescent="0.25">
      <c r="A381" s="2">
        <v>380</v>
      </c>
      <c r="B381" s="10" t="s">
        <v>2139</v>
      </c>
      <c r="C381" s="10" t="s">
        <v>1908</v>
      </c>
      <c r="D381" s="10">
        <v>6500</v>
      </c>
      <c r="E381" s="10" t="s">
        <v>1905</v>
      </c>
      <c r="F381" s="2" t="str" cm="1">
        <f t="array" ref="F381">_xlfn.IFS(DIM_PRODUCTS[[#This Row],[product_weight_g]]&gt;5000, "Heavy", DIM_PRODUCTS[[#This Row],[product_weight_g]]&gt;1000, "Medium", DIM_PRODUCTS[[#This Row],[product_weight_g]]&gt;0, "Light")</f>
        <v>Heavy</v>
      </c>
    </row>
    <row r="382" spans="1:6" x14ac:dyDescent="0.25">
      <c r="A382" s="2">
        <v>381</v>
      </c>
      <c r="B382" s="10" t="s">
        <v>2190</v>
      </c>
      <c r="C382" s="10" t="s">
        <v>1919</v>
      </c>
      <c r="D382" s="10">
        <v>250</v>
      </c>
      <c r="E382" s="10" t="s">
        <v>1905</v>
      </c>
      <c r="F382" s="2" t="str" cm="1">
        <f t="array" ref="F382">_xlfn.IFS(DIM_PRODUCTS[[#This Row],[product_weight_g]]&gt;5000, "Heavy", DIM_PRODUCTS[[#This Row],[product_weight_g]]&gt;1000, "Medium", DIM_PRODUCTS[[#This Row],[product_weight_g]]&gt;0, "Light")</f>
        <v>Light</v>
      </c>
    </row>
    <row r="383" spans="1:6" x14ac:dyDescent="0.25">
      <c r="A383" s="2">
        <v>382</v>
      </c>
      <c r="B383" s="10" t="s">
        <v>2205</v>
      </c>
      <c r="C383" s="10" t="s">
        <v>1922</v>
      </c>
      <c r="D383" s="10">
        <v>300</v>
      </c>
      <c r="E383" s="10" t="s">
        <v>1905</v>
      </c>
      <c r="F383" s="2" t="str" cm="1">
        <f t="array" ref="F383">_xlfn.IFS(DIM_PRODUCTS[[#This Row],[product_weight_g]]&gt;5000, "Heavy", DIM_PRODUCTS[[#This Row],[product_weight_g]]&gt;1000, "Medium", DIM_PRODUCTS[[#This Row],[product_weight_g]]&gt;0, "Light")</f>
        <v>Light</v>
      </c>
    </row>
    <row r="384" spans="1:6" x14ac:dyDescent="0.25">
      <c r="A384" s="2">
        <v>383</v>
      </c>
      <c r="B384" s="10" t="s">
        <v>2124</v>
      </c>
      <c r="C384" s="10" t="s">
        <v>1917</v>
      </c>
      <c r="D384" s="10">
        <v>458</v>
      </c>
      <c r="E384" s="10" t="s">
        <v>1905</v>
      </c>
      <c r="F384" s="2" t="str" cm="1">
        <f t="array" ref="F384">_xlfn.IFS(DIM_PRODUCTS[[#This Row],[product_weight_g]]&gt;5000, "Heavy", DIM_PRODUCTS[[#This Row],[product_weight_g]]&gt;1000, "Medium", DIM_PRODUCTS[[#This Row],[product_weight_g]]&gt;0, "Light")</f>
        <v>Light</v>
      </c>
    </row>
    <row r="385" spans="1:6" x14ac:dyDescent="0.25">
      <c r="A385" s="2">
        <v>384</v>
      </c>
      <c r="B385" s="10" t="s">
        <v>2059</v>
      </c>
      <c r="C385" s="10" t="s">
        <v>1919</v>
      </c>
      <c r="D385" s="10">
        <v>125</v>
      </c>
      <c r="E385" s="10" t="s">
        <v>1907</v>
      </c>
      <c r="F385" s="2" t="str" cm="1">
        <f t="array" ref="F385">_xlfn.IFS(DIM_PRODUCTS[[#This Row],[product_weight_g]]&gt;5000, "Heavy", DIM_PRODUCTS[[#This Row],[product_weight_g]]&gt;1000, "Medium", DIM_PRODUCTS[[#This Row],[product_weight_g]]&gt;0, "Light")</f>
        <v>Light</v>
      </c>
    </row>
    <row r="386" spans="1:6" x14ac:dyDescent="0.25">
      <c r="A386" s="2">
        <v>385</v>
      </c>
      <c r="B386" s="10" t="s">
        <v>2337</v>
      </c>
      <c r="C386" s="10" t="s">
        <v>1922</v>
      </c>
      <c r="D386" s="10">
        <v>750</v>
      </c>
      <c r="E386" s="10" t="s">
        <v>1905</v>
      </c>
      <c r="F386" s="2" t="str" cm="1">
        <f t="array" ref="F386">_xlfn.IFS(DIM_PRODUCTS[[#This Row],[product_weight_g]]&gt;5000, "Heavy", DIM_PRODUCTS[[#This Row],[product_weight_g]]&gt;1000, "Medium", DIM_PRODUCTS[[#This Row],[product_weight_g]]&gt;0, "Light")</f>
        <v>Light</v>
      </c>
    </row>
    <row r="387" spans="1:6" x14ac:dyDescent="0.25">
      <c r="A387" s="2">
        <v>386</v>
      </c>
      <c r="B387" s="10" t="s">
        <v>2267</v>
      </c>
      <c r="C387" s="10" t="s">
        <v>1915</v>
      </c>
      <c r="D387" s="10">
        <v>725</v>
      </c>
      <c r="E387" s="10" t="s">
        <v>1905</v>
      </c>
      <c r="F387" s="2" t="str" cm="1">
        <f t="array" ref="F387">_xlfn.IFS(DIM_PRODUCTS[[#This Row],[product_weight_g]]&gt;5000, "Heavy", DIM_PRODUCTS[[#This Row],[product_weight_g]]&gt;1000, "Medium", DIM_PRODUCTS[[#This Row],[product_weight_g]]&gt;0, "Light")</f>
        <v>Light</v>
      </c>
    </row>
    <row r="388" spans="1:6" x14ac:dyDescent="0.25">
      <c r="A388" s="2">
        <v>387</v>
      </c>
      <c r="B388" s="10" t="s">
        <v>2363</v>
      </c>
      <c r="C388" s="10" t="s">
        <v>1906</v>
      </c>
      <c r="D388" s="10">
        <v>250</v>
      </c>
      <c r="E388" s="10" t="s">
        <v>1905</v>
      </c>
      <c r="F388" s="2" t="str" cm="1">
        <f t="array" ref="F388">_xlfn.IFS(DIM_PRODUCTS[[#This Row],[product_weight_g]]&gt;5000, "Heavy", DIM_PRODUCTS[[#This Row],[product_weight_g]]&gt;1000, "Medium", DIM_PRODUCTS[[#This Row],[product_weight_g]]&gt;0, "Light")</f>
        <v>Light</v>
      </c>
    </row>
    <row r="389" spans="1:6" x14ac:dyDescent="0.25">
      <c r="A389" s="2">
        <v>388</v>
      </c>
      <c r="B389" s="10" t="s">
        <v>2324</v>
      </c>
      <c r="C389" s="10" t="s">
        <v>1911</v>
      </c>
      <c r="D389" s="10">
        <v>200</v>
      </c>
      <c r="E389" s="10" t="s">
        <v>1905</v>
      </c>
      <c r="F389" s="2" t="str" cm="1">
        <f t="array" ref="F389">_xlfn.IFS(DIM_PRODUCTS[[#This Row],[product_weight_g]]&gt;5000, "Heavy", DIM_PRODUCTS[[#This Row],[product_weight_g]]&gt;1000, "Medium", DIM_PRODUCTS[[#This Row],[product_weight_g]]&gt;0, "Light")</f>
        <v>Light</v>
      </c>
    </row>
    <row r="390" spans="1:6" x14ac:dyDescent="0.25">
      <c r="A390" s="2">
        <v>389</v>
      </c>
      <c r="B390" s="10" t="s">
        <v>2264</v>
      </c>
      <c r="C390" s="10" t="s">
        <v>1922</v>
      </c>
      <c r="D390" s="10">
        <v>1400</v>
      </c>
      <c r="E390" s="10" t="s">
        <v>1905</v>
      </c>
      <c r="F390" s="2" t="str" cm="1">
        <f t="array" ref="F390">_xlfn.IFS(DIM_PRODUCTS[[#This Row],[product_weight_g]]&gt;5000, "Heavy", DIM_PRODUCTS[[#This Row],[product_weight_g]]&gt;1000, "Medium", DIM_PRODUCTS[[#This Row],[product_weight_g]]&gt;0, "Light")</f>
        <v>Medium</v>
      </c>
    </row>
    <row r="391" spans="1:6" x14ac:dyDescent="0.25">
      <c r="A391" s="2">
        <v>390</v>
      </c>
      <c r="B391" s="10" t="s">
        <v>2406</v>
      </c>
      <c r="C391" s="10" t="s">
        <v>1910</v>
      </c>
      <c r="D391" s="10">
        <v>500</v>
      </c>
      <c r="E391" s="10" t="s">
        <v>1905</v>
      </c>
      <c r="F391" s="2" t="str" cm="1">
        <f t="array" ref="F391">_xlfn.IFS(DIM_PRODUCTS[[#This Row],[product_weight_g]]&gt;5000, "Heavy", DIM_PRODUCTS[[#This Row],[product_weight_g]]&gt;1000, "Medium", DIM_PRODUCTS[[#This Row],[product_weight_g]]&gt;0, "Light")</f>
        <v>Light</v>
      </c>
    </row>
    <row r="392" spans="1:6" x14ac:dyDescent="0.25">
      <c r="A392" s="2">
        <v>391</v>
      </c>
      <c r="B392" s="10" t="s">
        <v>2331</v>
      </c>
      <c r="C392" s="10" t="s">
        <v>1908</v>
      </c>
      <c r="D392" s="10">
        <v>200</v>
      </c>
      <c r="E392" s="10" t="s">
        <v>1905</v>
      </c>
      <c r="F392" s="2" t="str" cm="1">
        <f t="array" ref="F392">_xlfn.IFS(DIM_PRODUCTS[[#This Row],[product_weight_g]]&gt;5000, "Heavy", DIM_PRODUCTS[[#This Row],[product_weight_g]]&gt;1000, "Medium", DIM_PRODUCTS[[#This Row],[product_weight_g]]&gt;0, "Light")</f>
        <v>Light</v>
      </c>
    </row>
    <row r="393" spans="1:6" x14ac:dyDescent="0.25">
      <c r="A393" s="2">
        <v>392</v>
      </c>
      <c r="B393" s="10" t="s">
        <v>2327</v>
      </c>
      <c r="C393" s="10" t="s">
        <v>1908</v>
      </c>
      <c r="D393" s="10">
        <v>139</v>
      </c>
      <c r="E393" s="10" t="s">
        <v>1905</v>
      </c>
      <c r="F393" s="2" t="str" cm="1">
        <f t="array" ref="F393">_xlfn.IFS(DIM_PRODUCTS[[#This Row],[product_weight_g]]&gt;5000, "Heavy", DIM_PRODUCTS[[#This Row],[product_weight_g]]&gt;1000, "Medium", DIM_PRODUCTS[[#This Row],[product_weight_g]]&gt;0, "Light")</f>
        <v>Light</v>
      </c>
    </row>
    <row r="394" spans="1:6" x14ac:dyDescent="0.25">
      <c r="A394" s="2">
        <v>393</v>
      </c>
      <c r="B394" s="10" t="s">
        <v>2015</v>
      </c>
      <c r="C394" s="10" t="s">
        <v>1908</v>
      </c>
      <c r="D394" s="10">
        <v>1200</v>
      </c>
      <c r="E394" s="10" t="s">
        <v>1905</v>
      </c>
      <c r="F394" s="2" t="str" cm="1">
        <f t="array" ref="F394">_xlfn.IFS(DIM_PRODUCTS[[#This Row],[product_weight_g]]&gt;5000, "Heavy", DIM_PRODUCTS[[#This Row],[product_weight_g]]&gt;1000, "Medium", DIM_PRODUCTS[[#This Row],[product_weight_g]]&gt;0, "Light")</f>
        <v>Medium</v>
      </c>
    </row>
    <row r="395" spans="1:6" x14ac:dyDescent="0.25">
      <c r="A395" s="2">
        <v>394</v>
      </c>
      <c r="B395" s="10" t="s">
        <v>2398</v>
      </c>
      <c r="C395" s="10" t="s">
        <v>1917</v>
      </c>
      <c r="D395" s="10">
        <v>317</v>
      </c>
      <c r="E395" s="10" t="s">
        <v>1905</v>
      </c>
      <c r="F395" s="2" t="str" cm="1">
        <f t="array" ref="F395">_xlfn.IFS(DIM_PRODUCTS[[#This Row],[product_weight_g]]&gt;5000, "Heavy", DIM_PRODUCTS[[#This Row],[product_weight_g]]&gt;1000, "Medium", DIM_PRODUCTS[[#This Row],[product_weight_g]]&gt;0, "Light")</f>
        <v>Light</v>
      </c>
    </row>
    <row r="396" spans="1:6" x14ac:dyDescent="0.25">
      <c r="A396" s="2">
        <v>395</v>
      </c>
      <c r="B396" s="10" t="s">
        <v>2113</v>
      </c>
      <c r="C396" s="10" t="s">
        <v>1921</v>
      </c>
      <c r="D396" s="10">
        <v>750</v>
      </c>
      <c r="E396" s="10" t="s">
        <v>1905</v>
      </c>
      <c r="F396" s="2" t="str" cm="1">
        <f t="array" ref="F396">_xlfn.IFS(DIM_PRODUCTS[[#This Row],[product_weight_g]]&gt;5000, "Heavy", DIM_PRODUCTS[[#This Row],[product_weight_g]]&gt;1000, "Medium", DIM_PRODUCTS[[#This Row],[product_weight_g]]&gt;0, "Light")</f>
        <v>Light</v>
      </c>
    </row>
    <row r="397" spans="1:6" x14ac:dyDescent="0.25">
      <c r="A397" s="2">
        <v>396</v>
      </c>
      <c r="B397" s="10" t="s">
        <v>2387</v>
      </c>
      <c r="C397" s="10" t="s">
        <v>1910</v>
      </c>
      <c r="D397" s="10">
        <v>800</v>
      </c>
      <c r="E397" s="10" t="s">
        <v>1905</v>
      </c>
      <c r="F397" s="2" t="str" cm="1">
        <f t="array" ref="F397">_xlfn.IFS(DIM_PRODUCTS[[#This Row],[product_weight_g]]&gt;5000, "Heavy", DIM_PRODUCTS[[#This Row],[product_weight_g]]&gt;1000, "Medium", DIM_PRODUCTS[[#This Row],[product_weight_g]]&gt;0, "Light")</f>
        <v>Light</v>
      </c>
    </row>
    <row r="398" spans="1:6" x14ac:dyDescent="0.25">
      <c r="A398" s="2">
        <v>397</v>
      </c>
      <c r="B398" s="10" t="s">
        <v>2193</v>
      </c>
      <c r="C398" s="10" t="s">
        <v>1917</v>
      </c>
      <c r="D398" s="10">
        <v>1150</v>
      </c>
      <c r="E398" s="10" t="s">
        <v>1905</v>
      </c>
      <c r="F398" s="2" t="str" cm="1">
        <f t="array" ref="F398">_xlfn.IFS(DIM_PRODUCTS[[#This Row],[product_weight_g]]&gt;5000, "Heavy", DIM_PRODUCTS[[#This Row],[product_weight_g]]&gt;1000, "Medium", DIM_PRODUCTS[[#This Row],[product_weight_g]]&gt;0, "Light")</f>
        <v>Medium</v>
      </c>
    </row>
    <row r="399" spans="1:6" x14ac:dyDescent="0.25">
      <c r="A399" s="2">
        <v>398</v>
      </c>
      <c r="B399" s="10" t="s">
        <v>2295</v>
      </c>
      <c r="C399" s="10" t="s">
        <v>1924</v>
      </c>
      <c r="D399" s="10">
        <v>3000</v>
      </c>
      <c r="E399" s="10" t="s">
        <v>1905</v>
      </c>
      <c r="F399" s="2" t="str" cm="1">
        <f t="array" ref="F399">_xlfn.IFS(DIM_PRODUCTS[[#This Row],[product_weight_g]]&gt;5000, "Heavy", DIM_PRODUCTS[[#This Row],[product_weight_g]]&gt;1000, "Medium", DIM_PRODUCTS[[#This Row],[product_weight_g]]&gt;0, "Light")</f>
        <v>Medium</v>
      </c>
    </row>
    <row r="400" spans="1:6" x14ac:dyDescent="0.25">
      <c r="A400" s="2">
        <v>399</v>
      </c>
      <c r="B400" s="10" t="s">
        <v>2086</v>
      </c>
      <c r="C400" s="10" t="s">
        <v>1915</v>
      </c>
      <c r="D400" s="10">
        <v>2600</v>
      </c>
      <c r="E400" s="10" t="s">
        <v>1905</v>
      </c>
      <c r="F400" s="2" t="str" cm="1">
        <f t="array" ref="F400">_xlfn.IFS(DIM_PRODUCTS[[#This Row],[product_weight_g]]&gt;5000, "Heavy", DIM_PRODUCTS[[#This Row],[product_weight_g]]&gt;1000, "Medium", DIM_PRODUCTS[[#This Row],[product_weight_g]]&gt;0, "Light")</f>
        <v>Medium</v>
      </c>
    </row>
    <row r="401" spans="1:6" x14ac:dyDescent="0.25">
      <c r="A401" s="2">
        <v>400</v>
      </c>
      <c r="B401" s="10" t="s">
        <v>2448</v>
      </c>
      <c r="C401" s="10" t="s">
        <v>1918</v>
      </c>
      <c r="D401" s="10">
        <v>385</v>
      </c>
      <c r="E401" s="10" t="s">
        <v>1905</v>
      </c>
      <c r="F401" s="2" t="str" cm="1">
        <f t="array" ref="F401">_xlfn.IFS(DIM_PRODUCTS[[#This Row],[product_weight_g]]&gt;5000, "Heavy", DIM_PRODUCTS[[#This Row],[product_weight_g]]&gt;1000, "Medium", DIM_PRODUCTS[[#This Row],[product_weight_g]]&gt;0, "Light")</f>
        <v>Light</v>
      </c>
    </row>
    <row r="402" spans="1:6" x14ac:dyDescent="0.25">
      <c r="A402" s="2">
        <v>401</v>
      </c>
      <c r="B402" s="10" t="s">
        <v>2107</v>
      </c>
      <c r="C402" s="10" t="s">
        <v>1904</v>
      </c>
      <c r="D402" s="10">
        <v>350</v>
      </c>
      <c r="E402" s="10" t="s">
        <v>1907</v>
      </c>
      <c r="F402" s="2" t="str" cm="1">
        <f t="array" ref="F402">_xlfn.IFS(DIM_PRODUCTS[[#This Row],[product_weight_g]]&gt;5000, "Heavy", DIM_PRODUCTS[[#This Row],[product_weight_g]]&gt;1000, "Medium", DIM_PRODUCTS[[#This Row],[product_weight_g]]&gt;0, "Light")</f>
        <v>Light</v>
      </c>
    </row>
    <row r="403" spans="1:6" x14ac:dyDescent="0.25">
      <c r="A403" s="2">
        <v>402</v>
      </c>
      <c r="B403" s="10" t="s">
        <v>2450</v>
      </c>
      <c r="C403" s="10" t="s">
        <v>1912</v>
      </c>
      <c r="D403" s="10">
        <v>200</v>
      </c>
      <c r="E403" s="10" t="s">
        <v>1905</v>
      </c>
      <c r="F403" s="2" t="str" cm="1">
        <f t="array" ref="F403">_xlfn.IFS(DIM_PRODUCTS[[#This Row],[product_weight_g]]&gt;5000, "Heavy", DIM_PRODUCTS[[#This Row],[product_weight_g]]&gt;1000, "Medium", DIM_PRODUCTS[[#This Row],[product_weight_g]]&gt;0, "Light")</f>
        <v>Light</v>
      </c>
    </row>
    <row r="404" spans="1:6" x14ac:dyDescent="0.25">
      <c r="A404" s="2">
        <v>403</v>
      </c>
      <c r="B404" s="10" t="s">
        <v>2344</v>
      </c>
      <c r="C404" s="10" t="s">
        <v>1922</v>
      </c>
      <c r="D404" s="10">
        <v>513</v>
      </c>
      <c r="E404" s="10" t="s">
        <v>1905</v>
      </c>
      <c r="F404" s="2" t="str" cm="1">
        <f t="array" ref="F404">_xlfn.IFS(DIM_PRODUCTS[[#This Row],[product_weight_g]]&gt;5000, "Heavy", DIM_PRODUCTS[[#This Row],[product_weight_g]]&gt;1000, "Medium", DIM_PRODUCTS[[#This Row],[product_weight_g]]&gt;0, "Light")</f>
        <v>Light</v>
      </c>
    </row>
    <row r="405" spans="1:6" x14ac:dyDescent="0.25">
      <c r="A405" s="2">
        <v>404</v>
      </c>
      <c r="B405" s="10" t="s">
        <v>2298</v>
      </c>
      <c r="C405" s="10" t="s">
        <v>1912</v>
      </c>
      <c r="D405" s="10">
        <v>200</v>
      </c>
      <c r="E405" s="10" t="s">
        <v>1905</v>
      </c>
      <c r="F405" s="2" t="str" cm="1">
        <f t="array" ref="F405">_xlfn.IFS(DIM_PRODUCTS[[#This Row],[product_weight_g]]&gt;5000, "Heavy", DIM_PRODUCTS[[#This Row],[product_weight_g]]&gt;1000, "Medium", DIM_PRODUCTS[[#This Row],[product_weight_g]]&gt;0, "Light")</f>
        <v>Light</v>
      </c>
    </row>
    <row r="406" spans="1:6" x14ac:dyDescent="0.25">
      <c r="A406" s="2">
        <v>405</v>
      </c>
      <c r="B406" s="10" t="s">
        <v>2315</v>
      </c>
      <c r="C406" s="10" t="s">
        <v>1925</v>
      </c>
      <c r="D406" s="10">
        <v>250</v>
      </c>
      <c r="E406" s="10" t="s">
        <v>1905</v>
      </c>
      <c r="F406" s="2" t="str" cm="1">
        <f t="array" ref="F406">_xlfn.IFS(DIM_PRODUCTS[[#This Row],[product_weight_g]]&gt;5000, "Heavy", DIM_PRODUCTS[[#This Row],[product_weight_g]]&gt;1000, "Medium", DIM_PRODUCTS[[#This Row],[product_weight_g]]&gt;0, "Light")</f>
        <v>Light</v>
      </c>
    </row>
    <row r="407" spans="1:6" x14ac:dyDescent="0.25">
      <c r="A407" s="2">
        <v>406</v>
      </c>
      <c r="B407" s="10" t="s">
        <v>2109</v>
      </c>
      <c r="C407" s="10" t="s">
        <v>1915</v>
      </c>
      <c r="D407" s="10">
        <v>987</v>
      </c>
      <c r="E407" s="10" t="s">
        <v>1907</v>
      </c>
      <c r="F407" s="2" t="str" cm="1">
        <f t="array" ref="F407">_xlfn.IFS(DIM_PRODUCTS[[#This Row],[product_weight_g]]&gt;5000, "Heavy", DIM_PRODUCTS[[#This Row],[product_weight_g]]&gt;1000, "Medium", DIM_PRODUCTS[[#This Row],[product_weight_g]]&gt;0, "Light")</f>
        <v>Light</v>
      </c>
    </row>
    <row r="408" spans="1:6" x14ac:dyDescent="0.25">
      <c r="A408" s="2">
        <v>407</v>
      </c>
      <c r="B408" s="10" t="s">
        <v>2061</v>
      </c>
      <c r="C408" s="10" t="s">
        <v>1913</v>
      </c>
      <c r="D408" s="10">
        <v>250</v>
      </c>
      <c r="E408" s="10" t="s">
        <v>1905</v>
      </c>
      <c r="F408" s="2" t="str" cm="1">
        <f t="array" ref="F408">_xlfn.IFS(DIM_PRODUCTS[[#This Row],[product_weight_g]]&gt;5000, "Heavy", DIM_PRODUCTS[[#This Row],[product_weight_g]]&gt;1000, "Medium", DIM_PRODUCTS[[#This Row],[product_weight_g]]&gt;0, "Light")</f>
        <v>Light</v>
      </c>
    </row>
    <row r="409" spans="1:6" x14ac:dyDescent="0.25">
      <c r="A409" s="2">
        <v>408</v>
      </c>
      <c r="B409" s="10" t="s">
        <v>2347</v>
      </c>
      <c r="C409" s="10" t="s">
        <v>1925</v>
      </c>
      <c r="D409" s="10">
        <v>100</v>
      </c>
      <c r="E409" s="10" t="s">
        <v>1905</v>
      </c>
      <c r="F409" s="2" t="str" cm="1">
        <f t="array" ref="F409">_xlfn.IFS(DIM_PRODUCTS[[#This Row],[product_weight_g]]&gt;5000, "Heavy", DIM_PRODUCTS[[#This Row],[product_weight_g]]&gt;1000, "Medium", DIM_PRODUCTS[[#This Row],[product_weight_g]]&gt;0, "Light")</f>
        <v>Light</v>
      </c>
    </row>
    <row r="410" spans="1:6" x14ac:dyDescent="0.25">
      <c r="A410" s="2">
        <v>409</v>
      </c>
      <c r="B410" s="10" t="s">
        <v>2253</v>
      </c>
      <c r="C410" s="10" t="s">
        <v>1912</v>
      </c>
      <c r="D410" s="10">
        <v>90</v>
      </c>
      <c r="E410" s="10" t="s">
        <v>1905</v>
      </c>
      <c r="F410" s="2" t="str" cm="1">
        <f t="array" ref="F410">_xlfn.IFS(DIM_PRODUCTS[[#This Row],[product_weight_g]]&gt;5000, "Heavy", DIM_PRODUCTS[[#This Row],[product_weight_g]]&gt;1000, "Medium", DIM_PRODUCTS[[#This Row],[product_weight_g]]&gt;0, "Light")</f>
        <v>Light</v>
      </c>
    </row>
    <row r="411" spans="1:6" x14ac:dyDescent="0.25">
      <c r="A411" s="2">
        <v>410</v>
      </c>
      <c r="B411" s="10" t="s">
        <v>2176</v>
      </c>
      <c r="C411" s="10" t="s">
        <v>1920</v>
      </c>
      <c r="D411" s="10">
        <v>300</v>
      </c>
      <c r="E411" s="10" t="s">
        <v>1905</v>
      </c>
      <c r="F411" s="2" t="str" cm="1">
        <f t="array" ref="F411">_xlfn.IFS(DIM_PRODUCTS[[#This Row],[product_weight_g]]&gt;5000, "Heavy", DIM_PRODUCTS[[#This Row],[product_weight_g]]&gt;1000, "Medium", DIM_PRODUCTS[[#This Row],[product_weight_g]]&gt;0, "Light")</f>
        <v>Light</v>
      </c>
    </row>
    <row r="412" spans="1:6" x14ac:dyDescent="0.25">
      <c r="A412" s="2">
        <v>411</v>
      </c>
      <c r="B412" s="10" t="s">
        <v>2060</v>
      </c>
      <c r="C412" s="10" t="s">
        <v>1924</v>
      </c>
      <c r="D412" s="10">
        <v>725</v>
      </c>
      <c r="E412" s="10" t="s">
        <v>1909</v>
      </c>
      <c r="F412" s="2" t="str" cm="1">
        <f t="array" ref="F412">_xlfn.IFS(DIM_PRODUCTS[[#This Row],[product_weight_g]]&gt;5000, "Heavy", DIM_PRODUCTS[[#This Row],[product_weight_g]]&gt;1000, "Medium", DIM_PRODUCTS[[#This Row],[product_weight_g]]&gt;0, "Light")</f>
        <v>Light</v>
      </c>
    </row>
    <row r="413" spans="1:6" x14ac:dyDescent="0.25">
      <c r="A413" s="2">
        <v>412</v>
      </c>
      <c r="B413" s="10" t="s">
        <v>2442</v>
      </c>
      <c r="C413" s="10" t="s">
        <v>1925</v>
      </c>
      <c r="D413" s="10">
        <v>2300</v>
      </c>
      <c r="E413" s="10" t="s">
        <v>1905</v>
      </c>
      <c r="F413" s="2" t="str" cm="1">
        <f t="array" ref="F413">_xlfn.IFS(DIM_PRODUCTS[[#This Row],[product_weight_g]]&gt;5000, "Heavy", DIM_PRODUCTS[[#This Row],[product_weight_g]]&gt;1000, "Medium", DIM_PRODUCTS[[#This Row],[product_weight_g]]&gt;0, "Light")</f>
        <v>Medium</v>
      </c>
    </row>
    <row r="414" spans="1:6" x14ac:dyDescent="0.25">
      <c r="A414" s="2">
        <v>413</v>
      </c>
      <c r="B414" s="10" t="s">
        <v>1998</v>
      </c>
      <c r="C414" s="10" t="s">
        <v>1913</v>
      </c>
      <c r="D414" s="10">
        <v>250</v>
      </c>
      <c r="E414" s="10" t="s">
        <v>1905</v>
      </c>
      <c r="F414" s="2" t="str" cm="1">
        <f t="array" ref="F414">_xlfn.IFS(DIM_PRODUCTS[[#This Row],[product_weight_g]]&gt;5000, "Heavy", DIM_PRODUCTS[[#This Row],[product_weight_g]]&gt;1000, "Medium", DIM_PRODUCTS[[#This Row],[product_weight_g]]&gt;0, "Light")</f>
        <v>Light</v>
      </c>
    </row>
    <row r="415" spans="1:6" x14ac:dyDescent="0.25">
      <c r="A415" s="2">
        <v>414</v>
      </c>
      <c r="B415" s="10" t="s">
        <v>2219</v>
      </c>
      <c r="C415" s="10" t="s">
        <v>1915</v>
      </c>
      <c r="D415" s="10">
        <v>100</v>
      </c>
      <c r="E415" s="10" t="s">
        <v>1905</v>
      </c>
      <c r="F415" s="2" t="str" cm="1">
        <f t="array" ref="F415">_xlfn.IFS(DIM_PRODUCTS[[#This Row],[product_weight_g]]&gt;5000, "Heavy", DIM_PRODUCTS[[#This Row],[product_weight_g]]&gt;1000, "Medium", DIM_PRODUCTS[[#This Row],[product_weight_g]]&gt;0, "Light")</f>
        <v>Light</v>
      </c>
    </row>
    <row r="416" spans="1:6" x14ac:dyDescent="0.25">
      <c r="A416" s="2">
        <v>415</v>
      </c>
      <c r="B416" s="10" t="s">
        <v>2286</v>
      </c>
      <c r="C416" s="10" t="s">
        <v>1914</v>
      </c>
      <c r="D416" s="10">
        <v>200</v>
      </c>
      <c r="E416" s="10" t="s">
        <v>1905</v>
      </c>
      <c r="F416" s="2" t="str" cm="1">
        <f t="array" ref="F416">_xlfn.IFS(DIM_PRODUCTS[[#This Row],[product_weight_g]]&gt;5000, "Heavy", DIM_PRODUCTS[[#This Row],[product_weight_g]]&gt;1000, "Medium", DIM_PRODUCTS[[#This Row],[product_weight_g]]&gt;0, "Light")</f>
        <v>Light</v>
      </c>
    </row>
    <row r="417" spans="1:6" x14ac:dyDescent="0.25">
      <c r="A417" s="2">
        <v>416</v>
      </c>
      <c r="B417" s="10" t="s">
        <v>2154</v>
      </c>
      <c r="C417" s="10" t="s">
        <v>1911</v>
      </c>
      <c r="D417" s="10">
        <v>550</v>
      </c>
      <c r="E417" s="10" t="s">
        <v>1905</v>
      </c>
      <c r="F417" s="2" t="str" cm="1">
        <f t="array" ref="F417">_xlfn.IFS(DIM_PRODUCTS[[#This Row],[product_weight_g]]&gt;5000, "Heavy", DIM_PRODUCTS[[#This Row],[product_weight_g]]&gt;1000, "Medium", DIM_PRODUCTS[[#This Row],[product_weight_g]]&gt;0, "Light")</f>
        <v>Light</v>
      </c>
    </row>
    <row r="418" spans="1:6" x14ac:dyDescent="0.25">
      <c r="A418" s="2">
        <v>417</v>
      </c>
      <c r="B418" s="10" t="s">
        <v>2077</v>
      </c>
      <c r="C418" s="10" t="s">
        <v>1925</v>
      </c>
      <c r="D418" s="10">
        <v>700</v>
      </c>
      <c r="E418" s="10" t="s">
        <v>1905</v>
      </c>
      <c r="F418" s="2" t="str" cm="1">
        <f t="array" ref="F418">_xlfn.IFS(DIM_PRODUCTS[[#This Row],[product_weight_g]]&gt;5000, "Heavy", DIM_PRODUCTS[[#This Row],[product_weight_g]]&gt;1000, "Medium", DIM_PRODUCTS[[#This Row],[product_weight_g]]&gt;0, "Light")</f>
        <v>Light</v>
      </c>
    </row>
    <row r="419" spans="1:6" x14ac:dyDescent="0.25">
      <c r="A419" s="2">
        <v>418</v>
      </c>
      <c r="B419" s="10" t="s">
        <v>2008</v>
      </c>
      <c r="C419" s="10" t="s">
        <v>1917</v>
      </c>
      <c r="D419" s="10">
        <v>400</v>
      </c>
      <c r="E419" s="10" t="s">
        <v>1905</v>
      </c>
      <c r="F419" s="2" t="str" cm="1">
        <f t="array" ref="F419">_xlfn.IFS(DIM_PRODUCTS[[#This Row],[product_weight_g]]&gt;5000, "Heavy", DIM_PRODUCTS[[#This Row],[product_weight_g]]&gt;1000, "Medium", DIM_PRODUCTS[[#This Row],[product_weight_g]]&gt;0, "Light")</f>
        <v>Light</v>
      </c>
    </row>
    <row r="420" spans="1:6" x14ac:dyDescent="0.25">
      <c r="A420" s="2">
        <v>419</v>
      </c>
      <c r="B420" s="10" t="s">
        <v>2214</v>
      </c>
      <c r="C420" s="10" t="s">
        <v>1915</v>
      </c>
      <c r="D420" s="10">
        <v>20300</v>
      </c>
      <c r="E420" s="10" t="s">
        <v>1905</v>
      </c>
      <c r="F420" s="2" t="str" cm="1">
        <f t="array" ref="F420">_xlfn.IFS(DIM_PRODUCTS[[#This Row],[product_weight_g]]&gt;5000, "Heavy", DIM_PRODUCTS[[#This Row],[product_weight_g]]&gt;1000, "Medium", DIM_PRODUCTS[[#This Row],[product_weight_g]]&gt;0, "Light")</f>
        <v>Heavy</v>
      </c>
    </row>
    <row r="421" spans="1:6" x14ac:dyDescent="0.25">
      <c r="A421" s="2">
        <v>420</v>
      </c>
      <c r="B421" s="10" t="s">
        <v>2148</v>
      </c>
      <c r="C421" s="10" t="s">
        <v>1925</v>
      </c>
      <c r="D421" s="10">
        <v>1625</v>
      </c>
      <c r="E421" s="10" t="s">
        <v>1905</v>
      </c>
      <c r="F421" s="2" t="str" cm="1">
        <f t="array" ref="F421">_xlfn.IFS(DIM_PRODUCTS[[#This Row],[product_weight_g]]&gt;5000, "Heavy", DIM_PRODUCTS[[#This Row],[product_weight_g]]&gt;1000, "Medium", DIM_PRODUCTS[[#This Row],[product_weight_g]]&gt;0, "Light")</f>
        <v>Medium</v>
      </c>
    </row>
    <row r="422" spans="1:6" x14ac:dyDescent="0.25">
      <c r="A422" s="2">
        <v>421</v>
      </c>
      <c r="B422" s="10" t="s">
        <v>2052</v>
      </c>
      <c r="C422" s="10" t="s">
        <v>1911</v>
      </c>
      <c r="D422" s="10">
        <v>300</v>
      </c>
      <c r="E422" s="10" t="s">
        <v>1905</v>
      </c>
      <c r="F422" s="2" t="str" cm="1">
        <f t="array" ref="F422">_xlfn.IFS(DIM_PRODUCTS[[#This Row],[product_weight_g]]&gt;5000, "Heavy", DIM_PRODUCTS[[#This Row],[product_weight_g]]&gt;1000, "Medium", DIM_PRODUCTS[[#This Row],[product_weight_g]]&gt;0, "Light")</f>
        <v>Light</v>
      </c>
    </row>
    <row r="423" spans="1:6" x14ac:dyDescent="0.25">
      <c r="A423" s="2">
        <v>422</v>
      </c>
      <c r="B423" s="10" t="s">
        <v>2250</v>
      </c>
      <c r="C423" s="10" t="s">
        <v>1920</v>
      </c>
      <c r="D423" s="10">
        <v>850</v>
      </c>
      <c r="E423" s="10" t="s">
        <v>1905</v>
      </c>
      <c r="F423" s="2" t="str" cm="1">
        <f t="array" ref="F423">_xlfn.IFS(DIM_PRODUCTS[[#This Row],[product_weight_g]]&gt;5000, "Heavy", DIM_PRODUCTS[[#This Row],[product_weight_g]]&gt;1000, "Medium", DIM_PRODUCTS[[#This Row],[product_weight_g]]&gt;0, "Light")</f>
        <v>Light</v>
      </c>
    </row>
    <row r="424" spans="1:6" x14ac:dyDescent="0.25">
      <c r="A424" s="2">
        <v>423</v>
      </c>
      <c r="B424" s="10" t="s">
        <v>2083</v>
      </c>
      <c r="C424" s="10" t="s">
        <v>1920</v>
      </c>
      <c r="D424" s="10">
        <v>100</v>
      </c>
      <c r="E424" s="10" t="s">
        <v>1905</v>
      </c>
      <c r="F424" s="2" t="str" cm="1">
        <f t="array" ref="F424">_xlfn.IFS(DIM_PRODUCTS[[#This Row],[product_weight_g]]&gt;5000, "Heavy", DIM_PRODUCTS[[#This Row],[product_weight_g]]&gt;1000, "Medium", DIM_PRODUCTS[[#This Row],[product_weight_g]]&gt;0, "Light")</f>
        <v>Light</v>
      </c>
    </row>
    <row r="425" spans="1:6" x14ac:dyDescent="0.25">
      <c r="A425" s="2">
        <v>424</v>
      </c>
      <c r="B425" s="10" t="s">
        <v>2063</v>
      </c>
      <c r="C425" s="10" t="s">
        <v>1904</v>
      </c>
      <c r="D425" s="10">
        <v>150</v>
      </c>
      <c r="E425" s="10" t="s">
        <v>1905</v>
      </c>
      <c r="F425" s="2" t="str" cm="1">
        <f t="array" ref="F425">_xlfn.IFS(DIM_PRODUCTS[[#This Row],[product_weight_g]]&gt;5000, "Heavy", DIM_PRODUCTS[[#This Row],[product_weight_g]]&gt;1000, "Medium", DIM_PRODUCTS[[#This Row],[product_weight_g]]&gt;0, "Light")</f>
        <v>Light</v>
      </c>
    </row>
    <row r="426" spans="1:6" x14ac:dyDescent="0.25">
      <c r="A426" s="2">
        <v>425</v>
      </c>
      <c r="B426" s="10" t="s">
        <v>1974</v>
      </c>
      <c r="C426" s="10" t="s">
        <v>1915</v>
      </c>
      <c r="D426" s="10">
        <v>550</v>
      </c>
      <c r="E426" s="10" t="s">
        <v>1905</v>
      </c>
      <c r="F426" s="2" t="str" cm="1">
        <f t="array" ref="F426">_xlfn.IFS(DIM_PRODUCTS[[#This Row],[product_weight_g]]&gt;5000, "Heavy", DIM_PRODUCTS[[#This Row],[product_weight_g]]&gt;1000, "Medium", DIM_PRODUCTS[[#This Row],[product_weight_g]]&gt;0, "Light")</f>
        <v>Light</v>
      </c>
    </row>
    <row r="427" spans="1:6" x14ac:dyDescent="0.25">
      <c r="A427" s="2">
        <v>426</v>
      </c>
      <c r="B427" s="10" t="s">
        <v>2203</v>
      </c>
      <c r="C427" s="10" t="s">
        <v>1924</v>
      </c>
      <c r="D427" s="10">
        <v>400</v>
      </c>
      <c r="E427" s="10" t="s">
        <v>1905</v>
      </c>
      <c r="F427" s="2" t="str" cm="1">
        <f t="array" ref="F427">_xlfn.IFS(DIM_PRODUCTS[[#This Row],[product_weight_g]]&gt;5000, "Heavy", DIM_PRODUCTS[[#This Row],[product_weight_g]]&gt;1000, "Medium", DIM_PRODUCTS[[#This Row],[product_weight_g]]&gt;0, "Light")</f>
        <v>Light</v>
      </c>
    </row>
    <row r="428" spans="1:6" x14ac:dyDescent="0.25">
      <c r="A428" s="2">
        <v>427</v>
      </c>
      <c r="B428" s="10" t="s">
        <v>2469</v>
      </c>
      <c r="C428" s="10" t="s">
        <v>1913</v>
      </c>
      <c r="D428" s="10">
        <v>333</v>
      </c>
      <c r="E428" s="10" t="s">
        <v>1905</v>
      </c>
      <c r="F428" s="2" t="str" cm="1">
        <f t="array" ref="F428">_xlfn.IFS(DIM_PRODUCTS[[#This Row],[product_weight_g]]&gt;5000, "Heavy", DIM_PRODUCTS[[#This Row],[product_weight_g]]&gt;1000, "Medium", DIM_PRODUCTS[[#This Row],[product_weight_g]]&gt;0, "Light")</f>
        <v>Light</v>
      </c>
    </row>
    <row r="429" spans="1:6" x14ac:dyDescent="0.25">
      <c r="A429" s="2">
        <v>428</v>
      </c>
      <c r="B429" s="10" t="s">
        <v>2164</v>
      </c>
      <c r="C429" s="10" t="s">
        <v>1918</v>
      </c>
      <c r="D429" s="10">
        <v>2300</v>
      </c>
      <c r="E429" s="10" t="s">
        <v>1909</v>
      </c>
      <c r="F429" s="2" t="str" cm="1">
        <f t="array" ref="F429">_xlfn.IFS(DIM_PRODUCTS[[#This Row],[product_weight_g]]&gt;5000, "Heavy", DIM_PRODUCTS[[#This Row],[product_weight_g]]&gt;1000, "Medium", DIM_PRODUCTS[[#This Row],[product_weight_g]]&gt;0, "Light")</f>
        <v>Medium</v>
      </c>
    </row>
    <row r="430" spans="1:6" x14ac:dyDescent="0.25">
      <c r="A430" s="2">
        <v>429</v>
      </c>
      <c r="B430" s="10" t="s">
        <v>2002</v>
      </c>
      <c r="C430" s="10" t="s">
        <v>1922</v>
      </c>
      <c r="D430" s="10">
        <v>2000</v>
      </c>
      <c r="E430" s="10" t="s">
        <v>1905</v>
      </c>
      <c r="F430" s="2" t="str" cm="1">
        <f t="array" ref="F430">_xlfn.IFS(DIM_PRODUCTS[[#This Row],[product_weight_g]]&gt;5000, "Heavy", DIM_PRODUCTS[[#This Row],[product_weight_g]]&gt;1000, "Medium", DIM_PRODUCTS[[#This Row],[product_weight_g]]&gt;0, "Light")</f>
        <v>Medium</v>
      </c>
    </row>
    <row r="431" spans="1:6" x14ac:dyDescent="0.25">
      <c r="A431" s="2">
        <v>430</v>
      </c>
      <c r="B431" s="10" t="s">
        <v>2218</v>
      </c>
      <c r="C431" s="10" t="s">
        <v>1917</v>
      </c>
      <c r="D431" s="10">
        <v>1000</v>
      </c>
      <c r="E431" s="10" t="s">
        <v>1909</v>
      </c>
      <c r="F431" s="2" t="str" cm="1">
        <f t="array" ref="F431">_xlfn.IFS(DIM_PRODUCTS[[#This Row],[product_weight_g]]&gt;5000, "Heavy", DIM_PRODUCTS[[#This Row],[product_weight_g]]&gt;1000, "Medium", DIM_PRODUCTS[[#This Row],[product_weight_g]]&gt;0, "Light")</f>
        <v>Light</v>
      </c>
    </row>
    <row r="432" spans="1:6" x14ac:dyDescent="0.25">
      <c r="A432" s="2">
        <v>431</v>
      </c>
      <c r="B432" s="10" t="s">
        <v>1993</v>
      </c>
      <c r="C432" s="10" t="s">
        <v>1915</v>
      </c>
      <c r="D432" s="10">
        <v>300</v>
      </c>
      <c r="E432" s="10" t="s">
        <v>1909</v>
      </c>
      <c r="F432" s="2" t="str" cm="1">
        <f t="array" ref="F432">_xlfn.IFS(DIM_PRODUCTS[[#This Row],[product_weight_g]]&gt;5000, "Heavy", DIM_PRODUCTS[[#This Row],[product_weight_g]]&gt;1000, "Medium", DIM_PRODUCTS[[#This Row],[product_weight_g]]&gt;0, "Light")</f>
        <v>Light</v>
      </c>
    </row>
    <row r="433" spans="1:6" x14ac:dyDescent="0.25">
      <c r="A433" s="2">
        <v>432</v>
      </c>
      <c r="B433" s="10" t="s">
        <v>2396</v>
      </c>
      <c r="C433" s="10" t="s">
        <v>1906</v>
      </c>
      <c r="D433" s="10">
        <v>350</v>
      </c>
      <c r="E433" s="10" t="s">
        <v>1907</v>
      </c>
      <c r="F433" s="2" t="str" cm="1">
        <f t="array" ref="F433">_xlfn.IFS(DIM_PRODUCTS[[#This Row],[product_weight_g]]&gt;5000, "Heavy", DIM_PRODUCTS[[#This Row],[product_weight_g]]&gt;1000, "Medium", DIM_PRODUCTS[[#This Row],[product_weight_g]]&gt;0, "Light")</f>
        <v>Light</v>
      </c>
    </row>
    <row r="434" spans="1:6" x14ac:dyDescent="0.25">
      <c r="A434" s="2">
        <v>433</v>
      </c>
      <c r="B434" s="10" t="s">
        <v>2006</v>
      </c>
      <c r="C434" s="10" t="s">
        <v>1910</v>
      </c>
      <c r="D434" s="10">
        <v>5075</v>
      </c>
      <c r="E434" s="10" t="s">
        <v>1905</v>
      </c>
      <c r="F434" s="2" t="str" cm="1">
        <f t="array" ref="F434">_xlfn.IFS(DIM_PRODUCTS[[#This Row],[product_weight_g]]&gt;5000, "Heavy", DIM_PRODUCTS[[#This Row],[product_weight_g]]&gt;1000, "Medium", DIM_PRODUCTS[[#This Row],[product_weight_g]]&gt;0, "Light")</f>
        <v>Heavy</v>
      </c>
    </row>
    <row r="435" spans="1:6" x14ac:dyDescent="0.25">
      <c r="A435" s="2">
        <v>434</v>
      </c>
      <c r="B435" s="10" t="s">
        <v>2374</v>
      </c>
      <c r="C435" s="10" t="s">
        <v>1919</v>
      </c>
      <c r="D435" s="10">
        <v>100</v>
      </c>
      <c r="E435" s="10" t="s">
        <v>1905</v>
      </c>
      <c r="F435" s="2" t="str" cm="1">
        <f t="array" ref="F435">_xlfn.IFS(DIM_PRODUCTS[[#This Row],[product_weight_g]]&gt;5000, "Heavy", DIM_PRODUCTS[[#This Row],[product_weight_g]]&gt;1000, "Medium", DIM_PRODUCTS[[#This Row],[product_weight_g]]&gt;0, "Light")</f>
        <v>Light</v>
      </c>
    </row>
    <row r="436" spans="1:6" x14ac:dyDescent="0.25">
      <c r="A436" s="2">
        <v>435</v>
      </c>
      <c r="B436" s="10" t="s">
        <v>2011</v>
      </c>
      <c r="C436" s="10" t="s">
        <v>1924</v>
      </c>
      <c r="D436" s="10">
        <v>2200</v>
      </c>
      <c r="E436" s="10" t="s">
        <v>1907</v>
      </c>
      <c r="F436" s="2" t="str" cm="1">
        <f t="array" ref="F436">_xlfn.IFS(DIM_PRODUCTS[[#This Row],[product_weight_g]]&gt;5000, "Heavy", DIM_PRODUCTS[[#This Row],[product_weight_g]]&gt;1000, "Medium", DIM_PRODUCTS[[#This Row],[product_weight_g]]&gt;0, "Light")</f>
        <v>Medium</v>
      </c>
    </row>
    <row r="437" spans="1:6" x14ac:dyDescent="0.25">
      <c r="A437" s="2">
        <v>436</v>
      </c>
      <c r="B437" s="10" t="s">
        <v>2127</v>
      </c>
      <c r="C437" s="10" t="s">
        <v>1912</v>
      </c>
      <c r="D437" s="10">
        <v>8750</v>
      </c>
      <c r="E437" s="10" t="s">
        <v>1905</v>
      </c>
      <c r="F437" s="2" t="str" cm="1">
        <f t="array" ref="F437">_xlfn.IFS(DIM_PRODUCTS[[#This Row],[product_weight_g]]&gt;5000, "Heavy", DIM_PRODUCTS[[#This Row],[product_weight_g]]&gt;1000, "Medium", DIM_PRODUCTS[[#This Row],[product_weight_g]]&gt;0, "Light")</f>
        <v>Heavy</v>
      </c>
    </row>
    <row r="438" spans="1:6" x14ac:dyDescent="0.25">
      <c r="A438" s="2">
        <v>437</v>
      </c>
      <c r="B438" s="10" t="s">
        <v>2069</v>
      </c>
      <c r="C438" s="10" t="s">
        <v>1919</v>
      </c>
      <c r="D438" s="10">
        <v>1500</v>
      </c>
      <c r="E438" s="10" t="s">
        <v>1905</v>
      </c>
      <c r="F438" s="2" t="str" cm="1">
        <f t="array" ref="F438">_xlfn.IFS(DIM_PRODUCTS[[#This Row],[product_weight_g]]&gt;5000, "Heavy", DIM_PRODUCTS[[#This Row],[product_weight_g]]&gt;1000, "Medium", DIM_PRODUCTS[[#This Row],[product_weight_g]]&gt;0, "Light")</f>
        <v>Medium</v>
      </c>
    </row>
    <row r="439" spans="1:6" x14ac:dyDescent="0.25">
      <c r="A439" s="2">
        <v>438</v>
      </c>
      <c r="B439" s="10" t="s">
        <v>2468</v>
      </c>
      <c r="C439" s="10" t="s">
        <v>1913</v>
      </c>
      <c r="D439" s="10">
        <v>1600</v>
      </c>
      <c r="E439" s="10" t="s">
        <v>1905</v>
      </c>
      <c r="F439" s="2" t="str" cm="1">
        <f t="array" ref="F439">_xlfn.IFS(DIM_PRODUCTS[[#This Row],[product_weight_g]]&gt;5000, "Heavy", DIM_PRODUCTS[[#This Row],[product_weight_g]]&gt;1000, "Medium", DIM_PRODUCTS[[#This Row],[product_weight_g]]&gt;0, "Light")</f>
        <v>Medium</v>
      </c>
    </row>
    <row r="440" spans="1:6" x14ac:dyDescent="0.25">
      <c r="A440" s="2">
        <v>439</v>
      </c>
      <c r="B440" s="10" t="s">
        <v>2090</v>
      </c>
      <c r="C440" s="10" t="s">
        <v>1904</v>
      </c>
      <c r="D440" s="10">
        <v>700</v>
      </c>
      <c r="E440" s="10" t="s">
        <v>1905</v>
      </c>
      <c r="F440" s="2" t="str" cm="1">
        <f t="array" ref="F440">_xlfn.IFS(DIM_PRODUCTS[[#This Row],[product_weight_g]]&gt;5000, "Heavy", DIM_PRODUCTS[[#This Row],[product_weight_g]]&gt;1000, "Medium", DIM_PRODUCTS[[#This Row],[product_weight_g]]&gt;0, "Light")</f>
        <v>Light</v>
      </c>
    </row>
    <row r="441" spans="1:6" x14ac:dyDescent="0.25">
      <c r="A441" s="2">
        <v>440</v>
      </c>
      <c r="B441" s="10" t="s">
        <v>2470</v>
      </c>
      <c r="C441" s="10" t="s">
        <v>1914</v>
      </c>
      <c r="D441" s="10">
        <v>450</v>
      </c>
      <c r="E441" s="10" t="s">
        <v>1905</v>
      </c>
      <c r="F441" s="2" t="str" cm="1">
        <f t="array" ref="F441">_xlfn.IFS(DIM_PRODUCTS[[#This Row],[product_weight_g]]&gt;5000, "Heavy", DIM_PRODUCTS[[#This Row],[product_weight_g]]&gt;1000, "Medium", DIM_PRODUCTS[[#This Row],[product_weight_g]]&gt;0, "Light")</f>
        <v>Light</v>
      </c>
    </row>
    <row r="442" spans="1:6" x14ac:dyDescent="0.25">
      <c r="A442" s="2">
        <v>441</v>
      </c>
      <c r="B442" s="10" t="s">
        <v>2171</v>
      </c>
      <c r="C442" s="10" t="s">
        <v>1917</v>
      </c>
      <c r="D442" s="10">
        <v>200</v>
      </c>
      <c r="E442" s="10" t="s">
        <v>1907</v>
      </c>
      <c r="F442" s="2" t="str" cm="1">
        <f t="array" ref="F442">_xlfn.IFS(DIM_PRODUCTS[[#This Row],[product_weight_g]]&gt;5000, "Heavy", DIM_PRODUCTS[[#This Row],[product_weight_g]]&gt;1000, "Medium", DIM_PRODUCTS[[#This Row],[product_weight_g]]&gt;0, "Light")</f>
        <v>Light</v>
      </c>
    </row>
    <row r="443" spans="1:6" x14ac:dyDescent="0.25">
      <c r="A443" s="2">
        <v>442</v>
      </c>
      <c r="B443" s="10" t="s">
        <v>2085</v>
      </c>
      <c r="C443" s="10" t="s">
        <v>1918</v>
      </c>
      <c r="D443" s="10">
        <v>15150</v>
      </c>
      <c r="E443" s="10" t="s">
        <v>1907</v>
      </c>
      <c r="F443" s="2" t="str" cm="1">
        <f t="array" ref="F443">_xlfn.IFS(DIM_PRODUCTS[[#This Row],[product_weight_g]]&gt;5000, "Heavy", DIM_PRODUCTS[[#This Row],[product_weight_g]]&gt;1000, "Medium", DIM_PRODUCTS[[#This Row],[product_weight_g]]&gt;0, "Light")</f>
        <v>Heavy</v>
      </c>
    </row>
    <row r="444" spans="1:6" x14ac:dyDescent="0.25">
      <c r="A444" s="2">
        <v>443</v>
      </c>
      <c r="B444" s="10" t="s">
        <v>2395</v>
      </c>
      <c r="C444" s="10" t="s">
        <v>1917</v>
      </c>
      <c r="D444" s="10">
        <v>7650</v>
      </c>
      <c r="E444" s="10" t="s">
        <v>1905</v>
      </c>
      <c r="F444" s="2" t="str" cm="1">
        <f t="array" ref="F444">_xlfn.IFS(DIM_PRODUCTS[[#This Row],[product_weight_g]]&gt;5000, "Heavy", DIM_PRODUCTS[[#This Row],[product_weight_g]]&gt;1000, "Medium", DIM_PRODUCTS[[#This Row],[product_weight_g]]&gt;0, "Light")</f>
        <v>Heavy</v>
      </c>
    </row>
    <row r="445" spans="1:6" x14ac:dyDescent="0.25">
      <c r="A445" s="2">
        <v>444</v>
      </c>
      <c r="B445" s="10" t="s">
        <v>1986</v>
      </c>
      <c r="C445" s="10" t="s">
        <v>1916</v>
      </c>
      <c r="D445" s="10">
        <v>14600</v>
      </c>
      <c r="E445" s="10" t="s">
        <v>1905</v>
      </c>
      <c r="F445" s="2" t="str" cm="1">
        <f t="array" ref="F445">_xlfn.IFS(DIM_PRODUCTS[[#This Row],[product_weight_g]]&gt;5000, "Heavy", DIM_PRODUCTS[[#This Row],[product_weight_g]]&gt;1000, "Medium", DIM_PRODUCTS[[#This Row],[product_weight_g]]&gt;0, "Light")</f>
        <v>Heavy</v>
      </c>
    </row>
    <row r="446" spans="1:6" x14ac:dyDescent="0.25">
      <c r="A446" s="2">
        <v>445</v>
      </c>
      <c r="B446" s="10" t="s">
        <v>2414</v>
      </c>
      <c r="C446" s="10" t="s">
        <v>1911</v>
      </c>
      <c r="D446" s="10">
        <v>11400</v>
      </c>
      <c r="E446" s="10" t="s">
        <v>1905</v>
      </c>
      <c r="F446" s="2" t="str" cm="1">
        <f t="array" ref="F446">_xlfn.IFS(DIM_PRODUCTS[[#This Row],[product_weight_g]]&gt;5000, "Heavy", DIM_PRODUCTS[[#This Row],[product_weight_g]]&gt;1000, "Medium", DIM_PRODUCTS[[#This Row],[product_weight_g]]&gt;0, "Light")</f>
        <v>Heavy</v>
      </c>
    </row>
    <row r="447" spans="1:6" x14ac:dyDescent="0.25">
      <c r="A447" s="2">
        <v>446</v>
      </c>
      <c r="B447" s="10" t="s">
        <v>1956</v>
      </c>
      <c r="C447" s="10" t="s">
        <v>1924</v>
      </c>
      <c r="D447" s="10">
        <v>400</v>
      </c>
      <c r="E447" s="10" t="s">
        <v>1905</v>
      </c>
      <c r="F447" s="2" t="str" cm="1">
        <f t="array" ref="F447">_xlfn.IFS(DIM_PRODUCTS[[#This Row],[product_weight_g]]&gt;5000, "Heavy", DIM_PRODUCTS[[#This Row],[product_weight_g]]&gt;1000, "Medium", DIM_PRODUCTS[[#This Row],[product_weight_g]]&gt;0, "Light")</f>
        <v>Light</v>
      </c>
    </row>
    <row r="448" spans="1:6" x14ac:dyDescent="0.25">
      <c r="A448" s="2">
        <v>447</v>
      </c>
      <c r="B448" s="10" t="s">
        <v>2417</v>
      </c>
      <c r="C448" s="10" t="s">
        <v>1922</v>
      </c>
      <c r="D448" s="10">
        <v>150</v>
      </c>
      <c r="E448" s="10" t="s">
        <v>1905</v>
      </c>
      <c r="F448" s="2" t="str" cm="1">
        <f t="array" ref="F448">_xlfn.IFS(DIM_PRODUCTS[[#This Row],[product_weight_g]]&gt;5000, "Heavy", DIM_PRODUCTS[[#This Row],[product_weight_g]]&gt;1000, "Medium", DIM_PRODUCTS[[#This Row],[product_weight_g]]&gt;0, "Light")</f>
        <v>Light</v>
      </c>
    </row>
    <row r="449" spans="1:6" x14ac:dyDescent="0.25">
      <c r="A449" s="2">
        <v>448</v>
      </c>
      <c r="B449" s="10" t="s">
        <v>2181</v>
      </c>
      <c r="C449" s="10" t="s">
        <v>1913</v>
      </c>
      <c r="D449" s="10">
        <v>200</v>
      </c>
      <c r="E449" s="10" t="s">
        <v>1905</v>
      </c>
      <c r="F449" s="2" t="str" cm="1">
        <f t="array" ref="F449">_xlfn.IFS(DIM_PRODUCTS[[#This Row],[product_weight_g]]&gt;5000, "Heavy", DIM_PRODUCTS[[#This Row],[product_weight_g]]&gt;1000, "Medium", DIM_PRODUCTS[[#This Row],[product_weight_g]]&gt;0, "Light")</f>
        <v>Light</v>
      </c>
    </row>
    <row r="450" spans="1:6" x14ac:dyDescent="0.25">
      <c r="A450" s="2">
        <v>449</v>
      </c>
      <c r="B450" s="10" t="s">
        <v>2202</v>
      </c>
      <c r="C450" s="10" t="s">
        <v>1921</v>
      </c>
      <c r="D450" s="10">
        <v>100</v>
      </c>
      <c r="E450" s="10" t="s">
        <v>1905</v>
      </c>
      <c r="F450" s="2" t="str" cm="1">
        <f t="array" ref="F450">_xlfn.IFS(DIM_PRODUCTS[[#This Row],[product_weight_g]]&gt;5000, "Heavy", DIM_PRODUCTS[[#This Row],[product_weight_g]]&gt;1000, "Medium", DIM_PRODUCTS[[#This Row],[product_weight_g]]&gt;0, "Light")</f>
        <v>Light</v>
      </c>
    </row>
    <row r="451" spans="1:6" x14ac:dyDescent="0.25">
      <c r="A451" s="2">
        <v>450</v>
      </c>
      <c r="B451" s="10" t="s">
        <v>1949</v>
      </c>
      <c r="C451" s="10" t="s">
        <v>1918</v>
      </c>
      <c r="D451" s="10">
        <v>500</v>
      </c>
      <c r="E451" s="10" t="s">
        <v>1905</v>
      </c>
      <c r="F451" s="2" t="str" cm="1">
        <f t="array" ref="F451">_xlfn.IFS(DIM_PRODUCTS[[#This Row],[product_weight_g]]&gt;5000, "Heavy", DIM_PRODUCTS[[#This Row],[product_weight_g]]&gt;1000, "Medium", DIM_PRODUCTS[[#This Row],[product_weight_g]]&gt;0, "Light")</f>
        <v>Light</v>
      </c>
    </row>
    <row r="452" spans="1:6" x14ac:dyDescent="0.25">
      <c r="A452" s="2">
        <v>451</v>
      </c>
      <c r="B452" s="10" t="s">
        <v>1989</v>
      </c>
      <c r="C452" s="10" t="s">
        <v>1922</v>
      </c>
      <c r="D452" s="10">
        <v>1000</v>
      </c>
      <c r="E452" s="10" t="s">
        <v>1905</v>
      </c>
      <c r="F452" s="2" t="str" cm="1">
        <f t="array" ref="F452">_xlfn.IFS(DIM_PRODUCTS[[#This Row],[product_weight_g]]&gt;5000, "Heavy", DIM_PRODUCTS[[#This Row],[product_weight_g]]&gt;1000, "Medium", DIM_PRODUCTS[[#This Row],[product_weight_g]]&gt;0, "Light")</f>
        <v>Light</v>
      </c>
    </row>
    <row r="453" spans="1:6" x14ac:dyDescent="0.25">
      <c r="A453" s="2">
        <v>452</v>
      </c>
      <c r="B453" s="10" t="s">
        <v>1985</v>
      </c>
      <c r="C453" s="10" t="s">
        <v>1917</v>
      </c>
      <c r="D453" s="10">
        <v>400</v>
      </c>
      <c r="E453" s="10" t="s">
        <v>1905</v>
      </c>
      <c r="F453" s="2" t="str" cm="1">
        <f t="array" ref="F453">_xlfn.IFS(DIM_PRODUCTS[[#This Row],[product_weight_g]]&gt;5000, "Heavy", DIM_PRODUCTS[[#This Row],[product_weight_g]]&gt;1000, "Medium", DIM_PRODUCTS[[#This Row],[product_weight_g]]&gt;0, "Light")</f>
        <v>Light</v>
      </c>
    </row>
    <row r="454" spans="1:6" x14ac:dyDescent="0.25">
      <c r="A454" s="2">
        <v>453</v>
      </c>
      <c r="B454" s="10" t="s">
        <v>2035</v>
      </c>
      <c r="C454" s="10" t="s">
        <v>1915</v>
      </c>
      <c r="D454" s="10">
        <v>5500</v>
      </c>
      <c r="E454" s="10" t="s">
        <v>1909</v>
      </c>
      <c r="F454" s="2" t="str" cm="1">
        <f t="array" ref="F454">_xlfn.IFS(DIM_PRODUCTS[[#This Row],[product_weight_g]]&gt;5000, "Heavy", DIM_PRODUCTS[[#This Row],[product_weight_g]]&gt;1000, "Medium", DIM_PRODUCTS[[#This Row],[product_weight_g]]&gt;0, "Light")</f>
        <v>Heavy</v>
      </c>
    </row>
    <row r="455" spans="1:6" x14ac:dyDescent="0.25">
      <c r="A455" s="2">
        <v>454</v>
      </c>
      <c r="B455" s="10" t="s">
        <v>2144</v>
      </c>
      <c r="C455" s="10" t="s">
        <v>1912</v>
      </c>
      <c r="D455" s="10">
        <v>5050</v>
      </c>
      <c r="E455" s="10" t="s">
        <v>1905</v>
      </c>
      <c r="F455" s="2" t="str" cm="1">
        <f t="array" ref="F455">_xlfn.IFS(DIM_PRODUCTS[[#This Row],[product_weight_g]]&gt;5000, "Heavy", DIM_PRODUCTS[[#This Row],[product_weight_g]]&gt;1000, "Medium", DIM_PRODUCTS[[#This Row],[product_weight_g]]&gt;0, "Light")</f>
        <v>Heavy</v>
      </c>
    </row>
    <row r="456" spans="1:6" x14ac:dyDescent="0.25">
      <c r="A456" s="2">
        <v>455</v>
      </c>
      <c r="B456" s="10" t="s">
        <v>2197</v>
      </c>
      <c r="C456" s="10" t="s">
        <v>1915</v>
      </c>
      <c r="D456" s="10">
        <v>7100</v>
      </c>
      <c r="E456" s="10" t="s">
        <v>1909</v>
      </c>
      <c r="F456" s="2" t="str" cm="1">
        <f t="array" ref="F456">_xlfn.IFS(DIM_PRODUCTS[[#This Row],[product_weight_g]]&gt;5000, "Heavy", DIM_PRODUCTS[[#This Row],[product_weight_g]]&gt;1000, "Medium", DIM_PRODUCTS[[#This Row],[product_weight_g]]&gt;0, "Light")</f>
        <v>Heavy</v>
      </c>
    </row>
    <row r="457" spans="1:6" x14ac:dyDescent="0.25">
      <c r="A457" s="2">
        <v>456</v>
      </c>
      <c r="B457" s="10" t="s">
        <v>2153</v>
      </c>
      <c r="C457" s="10" t="s">
        <v>1919</v>
      </c>
      <c r="D457" s="10">
        <v>150</v>
      </c>
      <c r="E457" s="10" t="s">
        <v>1905</v>
      </c>
      <c r="F457" s="2" t="str" cm="1">
        <f t="array" ref="F457">_xlfn.IFS(DIM_PRODUCTS[[#This Row],[product_weight_g]]&gt;5000, "Heavy", DIM_PRODUCTS[[#This Row],[product_weight_g]]&gt;1000, "Medium", DIM_PRODUCTS[[#This Row],[product_weight_g]]&gt;0, "Light")</f>
        <v>Light</v>
      </c>
    </row>
    <row r="458" spans="1:6" x14ac:dyDescent="0.25">
      <c r="A458" s="2">
        <v>457</v>
      </c>
      <c r="B458" s="10" t="s">
        <v>2233</v>
      </c>
      <c r="C458" s="10" t="s">
        <v>1915</v>
      </c>
      <c r="D458" s="10">
        <v>600</v>
      </c>
      <c r="E458" s="10" t="s">
        <v>1905</v>
      </c>
      <c r="F458" s="2" t="str" cm="1">
        <f t="array" ref="F458">_xlfn.IFS(DIM_PRODUCTS[[#This Row],[product_weight_g]]&gt;5000, "Heavy", DIM_PRODUCTS[[#This Row],[product_weight_g]]&gt;1000, "Medium", DIM_PRODUCTS[[#This Row],[product_weight_g]]&gt;0, "Light")</f>
        <v>Light</v>
      </c>
    </row>
    <row r="459" spans="1:6" x14ac:dyDescent="0.25">
      <c r="A459" s="2">
        <v>458</v>
      </c>
      <c r="B459" s="10" t="s">
        <v>2312</v>
      </c>
      <c r="C459" s="10" t="s">
        <v>1924</v>
      </c>
      <c r="D459" s="10">
        <v>679</v>
      </c>
      <c r="E459" s="10" t="s">
        <v>1905</v>
      </c>
      <c r="F459" s="2" t="str" cm="1">
        <f t="array" ref="F459">_xlfn.IFS(DIM_PRODUCTS[[#This Row],[product_weight_g]]&gt;5000, "Heavy", DIM_PRODUCTS[[#This Row],[product_weight_g]]&gt;1000, "Medium", DIM_PRODUCTS[[#This Row],[product_weight_g]]&gt;0, "Light")</f>
        <v>Light</v>
      </c>
    </row>
    <row r="460" spans="1:6" x14ac:dyDescent="0.25">
      <c r="A460" s="2">
        <v>459</v>
      </c>
      <c r="B460" s="10" t="s">
        <v>1991</v>
      </c>
      <c r="C460" s="10" t="s">
        <v>1914</v>
      </c>
      <c r="D460" s="10">
        <v>600</v>
      </c>
      <c r="E460" s="10" t="s">
        <v>1905</v>
      </c>
      <c r="F460" s="2" t="str" cm="1">
        <f t="array" ref="F460">_xlfn.IFS(DIM_PRODUCTS[[#This Row],[product_weight_g]]&gt;5000, "Heavy", DIM_PRODUCTS[[#This Row],[product_weight_g]]&gt;1000, "Medium", DIM_PRODUCTS[[#This Row],[product_weight_g]]&gt;0, "Light")</f>
        <v>Light</v>
      </c>
    </row>
    <row r="461" spans="1:6" x14ac:dyDescent="0.25">
      <c r="A461" s="2">
        <v>460</v>
      </c>
      <c r="B461" s="10" t="s">
        <v>2359</v>
      </c>
      <c r="C461" s="10" t="s">
        <v>1910</v>
      </c>
      <c r="D461" s="10">
        <v>350</v>
      </c>
      <c r="E461" s="10" t="s">
        <v>1905</v>
      </c>
      <c r="F461" s="2" t="str" cm="1">
        <f t="array" ref="F461">_xlfn.IFS(DIM_PRODUCTS[[#This Row],[product_weight_g]]&gt;5000, "Heavy", DIM_PRODUCTS[[#This Row],[product_weight_g]]&gt;1000, "Medium", DIM_PRODUCTS[[#This Row],[product_weight_g]]&gt;0, "Light")</f>
        <v>Light</v>
      </c>
    </row>
    <row r="462" spans="1:6" x14ac:dyDescent="0.25">
      <c r="A462" s="2">
        <v>461</v>
      </c>
      <c r="B462" s="10" t="s">
        <v>2318</v>
      </c>
      <c r="C462" s="10" t="s">
        <v>1912</v>
      </c>
      <c r="D462" s="10">
        <v>526</v>
      </c>
      <c r="E462" s="10" t="s">
        <v>1907</v>
      </c>
      <c r="F462" s="2" t="str" cm="1">
        <f t="array" ref="F462">_xlfn.IFS(DIM_PRODUCTS[[#This Row],[product_weight_g]]&gt;5000, "Heavy", DIM_PRODUCTS[[#This Row],[product_weight_g]]&gt;1000, "Medium", DIM_PRODUCTS[[#This Row],[product_weight_g]]&gt;0, "Light")</f>
        <v>Light</v>
      </c>
    </row>
    <row r="463" spans="1:6" x14ac:dyDescent="0.25">
      <c r="A463" s="2">
        <v>462</v>
      </c>
      <c r="B463" s="10" t="s">
        <v>2018</v>
      </c>
      <c r="C463" s="10" t="s">
        <v>1906</v>
      </c>
      <c r="D463" s="10">
        <v>2600</v>
      </c>
      <c r="E463" s="10" t="s">
        <v>1905</v>
      </c>
      <c r="F463" s="2" t="str" cm="1">
        <f t="array" ref="F463">_xlfn.IFS(DIM_PRODUCTS[[#This Row],[product_weight_g]]&gt;5000, "Heavy", DIM_PRODUCTS[[#This Row],[product_weight_g]]&gt;1000, "Medium", DIM_PRODUCTS[[#This Row],[product_weight_g]]&gt;0, "Light")</f>
        <v>Medium</v>
      </c>
    </row>
    <row r="464" spans="1:6" x14ac:dyDescent="0.25">
      <c r="A464" s="2">
        <v>463</v>
      </c>
      <c r="B464" s="10" t="s">
        <v>2236</v>
      </c>
      <c r="C464" s="10" t="s">
        <v>1915</v>
      </c>
      <c r="D464" s="10">
        <v>1300</v>
      </c>
      <c r="E464" s="10" t="s">
        <v>1905</v>
      </c>
      <c r="F464" s="2" t="str" cm="1">
        <f t="array" ref="F464">_xlfn.IFS(DIM_PRODUCTS[[#This Row],[product_weight_g]]&gt;5000, "Heavy", DIM_PRODUCTS[[#This Row],[product_weight_g]]&gt;1000, "Medium", DIM_PRODUCTS[[#This Row],[product_weight_g]]&gt;0, "Light")</f>
        <v>Medium</v>
      </c>
    </row>
    <row r="465" spans="1:6" x14ac:dyDescent="0.25">
      <c r="A465" s="2">
        <v>464</v>
      </c>
      <c r="B465" s="10" t="s">
        <v>2299</v>
      </c>
      <c r="C465" s="10" t="s">
        <v>1908</v>
      </c>
      <c r="D465" s="10">
        <v>400</v>
      </c>
      <c r="E465" s="10" t="s">
        <v>1907</v>
      </c>
      <c r="F465" s="2" t="str" cm="1">
        <f t="array" ref="F465">_xlfn.IFS(DIM_PRODUCTS[[#This Row],[product_weight_g]]&gt;5000, "Heavy", DIM_PRODUCTS[[#This Row],[product_weight_g]]&gt;1000, "Medium", DIM_PRODUCTS[[#This Row],[product_weight_g]]&gt;0, "Light")</f>
        <v>Light</v>
      </c>
    </row>
    <row r="466" spans="1:6" x14ac:dyDescent="0.25">
      <c r="A466" s="2">
        <v>465</v>
      </c>
      <c r="B466" s="10" t="s">
        <v>2188</v>
      </c>
      <c r="C466" s="10" t="s">
        <v>1925</v>
      </c>
      <c r="D466" s="10">
        <v>8050</v>
      </c>
      <c r="E466" s="10" t="s">
        <v>1905</v>
      </c>
      <c r="F466" s="2" t="str" cm="1">
        <f t="array" ref="F466">_xlfn.IFS(DIM_PRODUCTS[[#This Row],[product_weight_g]]&gt;5000, "Heavy", DIM_PRODUCTS[[#This Row],[product_weight_g]]&gt;1000, "Medium", DIM_PRODUCTS[[#This Row],[product_weight_g]]&gt;0, "Light")</f>
        <v>Heavy</v>
      </c>
    </row>
    <row r="467" spans="1:6" x14ac:dyDescent="0.25">
      <c r="A467" s="2">
        <v>466</v>
      </c>
      <c r="B467" s="10" t="s">
        <v>2098</v>
      </c>
      <c r="C467" s="10" t="s">
        <v>1924</v>
      </c>
      <c r="D467" s="10">
        <v>1300</v>
      </c>
      <c r="E467" s="10" t="s">
        <v>1905</v>
      </c>
      <c r="F467" s="2" t="str" cm="1">
        <f t="array" ref="F467">_xlfn.IFS(DIM_PRODUCTS[[#This Row],[product_weight_g]]&gt;5000, "Heavy", DIM_PRODUCTS[[#This Row],[product_weight_g]]&gt;1000, "Medium", DIM_PRODUCTS[[#This Row],[product_weight_g]]&gt;0, "Light")</f>
        <v>Medium</v>
      </c>
    </row>
    <row r="468" spans="1:6" x14ac:dyDescent="0.25">
      <c r="A468" s="2">
        <v>467</v>
      </c>
      <c r="B468" s="10" t="s">
        <v>2067</v>
      </c>
      <c r="C468" s="10" t="s">
        <v>1912</v>
      </c>
      <c r="D468" s="10">
        <v>473</v>
      </c>
      <c r="E468" s="10" t="s">
        <v>1909</v>
      </c>
      <c r="F468" s="2" t="str" cm="1">
        <f t="array" ref="F468">_xlfn.IFS(DIM_PRODUCTS[[#This Row],[product_weight_g]]&gt;5000, "Heavy", DIM_PRODUCTS[[#This Row],[product_weight_g]]&gt;1000, "Medium", DIM_PRODUCTS[[#This Row],[product_weight_g]]&gt;0, "Light")</f>
        <v>Light</v>
      </c>
    </row>
    <row r="469" spans="1:6" x14ac:dyDescent="0.25">
      <c r="A469" s="2">
        <v>468</v>
      </c>
      <c r="B469" s="10" t="s">
        <v>2313</v>
      </c>
      <c r="C469" s="10" t="s">
        <v>1916</v>
      </c>
      <c r="D469" s="10">
        <v>1250</v>
      </c>
      <c r="E469" s="10" t="s">
        <v>1905</v>
      </c>
      <c r="F469" s="2" t="str" cm="1">
        <f t="array" ref="F469">_xlfn.IFS(DIM_PRODUCTS[[#This Row],[product_weight_g]]&gt;5000, "Heavy", DIM_PRODUCTS[[#This Row],[product_weight_g]]&gt;1000, "Medium", DIM_PRODUCTS[[#This Row],[product_weight_g]]&gt;0, "Light")</f>
        <v>Medium</v>
      </c>
    </row>
    <row r="470" spans="1:6" x14ac:dyDescent="0.25">
      <c r="A470" s="2">
        <v>469</v>
      </c>
      <c r="B470" s="10" t="s">
        <v>2092</v>
      </c>
      <c r="C470" s="10" t="s">
        <v>1911</v>
      </c>
      <c r="D470" s="10">
        <v>350</v>
      </c>
      <c r="E470" s="10" t="s">
        <v>1905</v>
      </c>
      <c r="F470" s="2" t="str" cm="1">
        <f t="array" ref="F470">_xlfn.IFS(DIM_PRODUCTS[[#This Row],[product_weight_g]]&gt;5000, "Heavy", DIM_PRODUCTS[[#This Row],[product_weight_g]]&gt;1000, "Medium", DIM_PRODUCTS[[#This Row],[product_weight_g]]&gt;0, "Light")</f>
        <v>Light</v>
      </c>
    </row>
    <row r="471" spans="1:6" x14ac:dyDescent="0.25">
      <c r="A471" s="2">
        <v>470</v>
      </c>
      <c r="B471" s="10" t="s">
        <v>2292</v>
      </c>
      <c r="C471" s="10" t="s">
        <v>1908</v>
      </c>
      <c r="D471" s="10">
        <v>150</v>
      </c>
      <c r="E471" s="10" t="s">
        <v>1905</v>
      </c>
      <c r="F471" s="2" t="str" cm="1">
        <f t="array" ref="F471">_xlfn.IFS(DIM_PRODUCTS[[#This Row],[product_weight_g]]&gt;5000, "Heavy", DIM_PRODUCTS[[#This Row],[product_weight_g]]&gt;1000, "Medium", DIM_PRODUCTS[[#This Row],[product_weight_g]]&gt;0, "Light")</f>
        <v>Light</v>
      </c>
    </row>
    <row r="472" spans="1:6" x14ac:dyDescent="0.25">
      <c r="A472" s="2">
        <v>471</v>
      </c>
      <c r="B472" s="10" t="s">
        <v>2289</v>
      </c>
      <c r="C472" s="10" t="s">
        <v>1924</v>
      </c>
      <c r="D472" s="10">
        <v>3400</v>
      </c>
      <c r="E472" s="10" t="s">
        <v>1905</v>
      </c>
      <c r="F472" s="2" t="str" cm="1">
        <f t="array" ref="F472">_xlfn.IFS(DIM_PRODUCTS[[#This Row],[product_weight_g]]&gt;5000, "Heavy", DIM_PRODUCTS[[#This Row],[product_weight_g]]&gt;1000, "Medium", DIM_PRODUCTS[[#This Row],[product_weight_g]]&gt;0, "Light")</f>
        <v>Medium</v>
      </c>
    </row>
    <row r="473" spans="1:6" x14ac:dyDescent="0.25">
      <c r="A473" s="2">
        <v>472</v>
      </c>
      <c r="B473" s="10" t="s">
        <v>1966</v>
      </c>
      <c r="C473" s="10" t="s">
        <v>1908</v>
      </c>
      <c r="D473" s="10">
        <v>2250</v>
      </c>
      <c r="E473" s="10" t="s">
        <v>1905</v>
      </c>
      <c r="F473" s="2" t="str" cm="1">
        <f t="array" ref="F473">_xlfn.IFS(DIM_PRODUCTS[[#This Row],[product_weight_g]]&gt;5000, "Heavy", DIM_PRODUCTS[[#This Row],[product_weight_g]]&gt;1000, "Medium", DIM_PRODUCTS[[#This Row],[product_weight_g]]&gt;0, "Light")</f>
        <v>Medium</v>
      </c>
    </row>
    <row r="474" spans="1:6" x14ac:dyDescent="0.25">
      <c r="A474" s="2">
        <v>473</v>
      </c>
      <c r="B474" s="10" t="s">
        <v>2065</v>
      </c>
      <c r="C474" s="10" t="s">
        <v>1921</v>
      </c>
      <c r="D474" s="10">
        <v>300</v>
      </c>
      <c r="E474" s="10" t="s">
        <v>1905</v>
      </c>
      <c r="F474" s="2" t="str" cm="1">
        <f t="array" ref="F474">_xlfn.IFS(DIM_PRODUCTS[[#This Row],[product_weight_g]]&gt;5000, "Heavy", DIM_PRODUCTS[[#This Row],[product_weight_g]]&gt;1000, "Medium", DIM_PRODUCTS[[#This Row],[product_weight_g]]&gt;0, "Light")</f>
        <v>Light</v>
      </c>
    </row>
    <row r="475" spans="1:6" x14ac:dyDescent="0.25">
      <c r="A475" s="2">
        <v>474</v>
      </c>
      <c r="B475" s="10" t="s">
        <v>2411</v>
      </c>
      <c r="C475" s="10" t="s">
        <v>1908</v>
      </c>
      <c r="D475" s="10">
        <v>3500</v>
      </c>
      <c r="E475" s="10" t="s">
        <v>1905</v>
      </c>
      <c r="F475" s="2" t="str" cm="1">
        <f t="array" ref="F475">_xlfn.IFS(DIM_PRODUCTS[[#This Row],[product_weight_g]]&gt;5000, "Heavy", DIM_PRODUCTS[[#This Row],[product_weight_g]]&gt;1000, "Medium", DIM_PRODUCTS[[#This Row],[product_weight_g]]&gt;0, "Light")</f>
        <v>Medium</v>
      </c>
    </row>
    <row r="476" spans="1:6" x14ac:dyDescent="0.25">
      <c r="A476" s="2">
        <v>475</v>
      </c>
      <c r="B476" s="10" t="s">
        <v>2229</v>
      </c>
      <c r="C476" s="10" t="s">
        <v>1920</v>
      </c>
      <c r="D476" s="10">
        <v>161</v>
      </c>
      <c r="E476" s="10" t="s">
        <v>1905</v>
      </c>
      <c r="F476" s="2" t="str" cm="1">
        <f t="array" ref="F476">_xlfn.IFS(DIM_PRODUCTS[[#This Row],[product_weight_g]]&gt;5000, "Heavy", DIM_PRODUCTS[[#This Row],[product_weight_g]]&gt;1000, "Medium", DIM_PRODUCTS[[#This Row],[product_weight_g]]&gt;0, "Light")</f>
        <v>Light</v>
      </c>
    </row>
    <row r="477" spans="1:6" x14ac:dyDescent="0.25">
      <c r="A477" s="2">
        <v>476</v>
      </c>
      <c r="B477" s="10" t="s">
        <v>2056</v>
      </c>
      <c r="C477" s="10" t="s">
        <v>1925</v>
      </c>
      <c r="D477" s="10">
        <v>5800</v>
      </c>
      <c r="E477" s="10" t="s">
        <v>1905</v>
      </c>
      <c r="F477" s="2" t="str" cm="1">
        <f t="array" ref="F477">_xlfn.IFS(DIM_PRODUCTS[[#This Row],[product_weight_g]]&gt;5000, "Heavy", DIM_PRODUCTS[[#This Row],[product_weight_g]]&gt;1000, "Medium", DIM_PRODUCTS[[#This Row],[product_weight_g]]&gt;0, "Light")</f>
        <v>Heavy</v>
      </c>
    </row>
    <row r="478" spans="1:6" x14ac:dyDescent="0.25">
      <c r="A478" s="2">
        <v>477</v>
      </c>
      <c r="B478" s="10" t="s">
        <v>1967</v>
      </c>
      <c r="C478" s="10" t="s">
        <v>1925</v>
      </c>
      <c r="D478" s="10">
        <v>250</v>
      </c>
      <c r="E478" s="10" t="s">
        <v>1905</v>
      </c>
      <c r="F478" s="2" t="str" cm="1">
        <f t="array" ref="F478">_xlfn.IFS(DIM_PRODUCTS[[#This Row],[product_weight_g]]&gt;5000, "Heavy", DIM_PRODUCTS[[#This Row],[product_weight_g]]&gt;1000, "Medium", DIM_PRODUCTS[[#This Row],[product_weight_g]]&gt;0, "Light")</f>
        <v>Light</v>
      </c>
    </row>
    <row r="479" spans="1:6" x14ac:dyDescent="0.25">
      <c r="A479" s="2">
        <v>478</v>
      </c>
      <c r="B479" s="10" t="s">
        <v>2279</v>
      </c>
      <c r="C479" s="10" t="s">
        <v>1922</v>
      </c>
      <c r="D479" s="10">
        <v>1400</v>
      </c>
      <c r="E479" s="10" t="s">
        <v>1905</v>
      </c>
      <c r="F479" s="2" t="str" cm="1">
        <f t="array" ref="F479">_xlfn.IFS(DIM_PRODUCTS[[#This Row],[product_weight_g]]&gt;5000, "Heavy", DIM_PRODUCTS[[#This Row],[product_weight_g]]&gt;1000, "Medium", DIM_PRODUCTS[[#This Row],[product_weight_g]]&gt;0, "Light")</f>
        <v>Medium</v>
      </c>
    </row>
    <row r="480" spans="1:6" x14ac:dyDescent="0.25">
      <c r="A480" s="2">
        <v>479</v>
      </c>
      <c r="B480" s="10" t="s">
        <v>2461</v>
      </c>
      <c r="C480" s="10" t="s">
        <v>1917</v>
      </c>
      <c r="D480" s="10">
        <v>1700</v>
      </c>
      <c r="E480" s="10" t="s">
        <v>1905</v>
      </c>
      <c r="F480" s="2" t="str" cm="1">
        <f t="array" ref="F480">_xlfn.IFS(DIM_PRODUCTS[[#This Row],[product_weight_g]]&gt;5000, "Heavy", DIM_PRODUCTS[[#This Row],[product_weight_g]]&gt;1000, "Medium", DIM_PRODUCTS[[#This Row],[product_weight_g]]&gt;0, "Light")</f>
        <v>Medium</v>
      </c>
    </row>
    <row r="481" spans="1:6" x14ac:dyDescent="0.25">
      <c r="A481" s="2">
        <v>480</v>
      </c>
      <c r="B481" s="10" t="s">
        <v>2394</v>
      </c>
      <c r="C481" s="10" t="s">
        <v>1913</v>
      </c>
      <c r="D481" s="10">
        <v>1150</v>
      </c>
      <c r="E481" s="10" t="s">
        <v>1905</v>
      </c>
      <c r="F481" s="2" t="str" cm="1">
        <f t="array" ref="F481">_xlfn.IFS(DIM_PRODUCTS[[#This Row],[product_weight_g]]&gt;5000, "Heavy", DIM_PRODUCTS[[#This Row],[product_weight_g]]&gt;1000, "Medium", DIM_PRODUCTS[[#This Row],[product_weight_g]]&gt;0, "Light")</f>
        <v>Medium</v>
      </c>
    </row>
    <row r="482" spans="1:6" x14ac:dyDescent="0.25">
      <c r="A482" s="2">
        <v>481</v>
      </c>
      <c r="B482" s="10" t="s">
        <v>2453</v>
      </c>
      <c r="C482" s="10" t="s">
        <v>1904</v>
      </c>
      <c r="D482" s="10">
        <v>500</v>
      </c>
      <c r="E482" s="10" t="s">
        <v>1905</v>
      </c>
      <c r="F482" s="2" t="str" cm="1">
        <f t="array" ref="F482">_xlfn.IFS(DIM_PRODUCTS[[#This Row],[product_weight_g]]&gt;5000, "Heavy", DIM_PRODUCTS[[#This Row],[product_weight_g]]&gt;1000, "Medium", DIM_PRODUCTS[[#This Row],[product_weight_g]]&gt;0, "Light")</f>
        <v>Light</v>
      </c>
    </row>
    <row r="483" spans="1:6" x14ac:dyDescent="0.25">
      <c r="A483" s="2">
        <v>482</v>
      </c>
      <c r="B483" s="10" t="s">
        <v>2226</v>
      </c>
      <c r="C483" s="10" t="s">
        <v>1916</v>
      </c>
      <c r="D483" s="10">
        <v>450</v>
      </c>
      <c r="E483" s="10" t="s">
        <v>1905</v>
      </c>
      <c r="F483" s="2" t="str" cm="1">
        <f t="array" ref="F483">_xlfn.IFS(DIM_PRODUCTS[[#This Row],[product_weight_g]]&gt;5000, "Heavy", DIM_PRODUCTS[[#This Row],[product_weight_g]]&gt;1000, "Medium", DIM_PRODUCTS[[#This Row],[product_weight_g]]&gt;0, "Light")</f>
        <v>Light</v>
      </c>
    </row>
    <row r="484" spans="1:6" x14ac:dyDescent="0.25">
      <c r="A484" s="2">
        <v>483</v>
      </c>
      <c r="B484" s="10" t="s">
        <v>2073</v>
      </c>
      <c r="C484" s="10" t="s">
        <v>1924</v>
      </c>
      <c r="D484" s="10">
        <v>2400</v>
      </c>
      <c r="E484" s="10" t="s">
        <v>1905</v>
      </c>
      <c r="F484" s="2" t="str" cm="1">
        <f t="array" ref="F484">_xlfn.IFS(DIM_PRODUCTS[[#This Row],[product_weight_g]]&gt;5000, "Heavy", DIM_PRODUCTS[[#This Row],[product_weight_g]]&gt;1000, "Medium", DIM_PRODUCTS[[#This Row],[product_weight_g]]&gt;0, "Light")</f>
        <v>Medium</v>
      </c>
    </row>
    <row r="485" spans="1:6" x14ac:dyDescent="0.25">
      <c r="A485" s="2">
        <v>484</v>
      </c>
      <c r="B485" s="10" t="s">
        <v>2221</v>
      </c>
      <c r="C485" s="10" t="s">
        <v>1925</v>
      </c>
      <c r="D485" s="10">
        <v>150</v>
      </c>
      <c r="E485" s="10" t="s">
        <v>1905</v>
      </c>
      <c r="F485" s="2" t="str" cm="1">
        <f t="array" ref="F485">_xlfn.IFS(DIM_PRODUCTS[[#This Row],[product_weight_g]]&gt;5000, "Heavy", DIM_PRODUCTS[[#This Row],[product_weight_g]]&gt;1000, "Medium", DIM_PRODUCTS[[#This Row],[product_weight_g]]&gt;0, "Light")</f>
        <v>Light</v>
      </c>
    </row>
    <row r="486" spans="1:6" x14ac:dyDescent="0.25">
      <c r="A486" s="2">
        <v>485</v>
      </c>
      <c r="B486" s="10" t="s">
        <v>2391</v>
      </c>
      <c r="C486" s="10" t="s">
        <v>1906</v>
      </c>
      <c r="D486" s="10">
        <v>250</v>
      </c>
      <c r="E486" s="10" t="s">
        <v>1905</v>
      </c>
      <c r="F486" s="2" t="str" cm="1">
        <f t="array" ref="F486">_xlfn.IFS(DIM_PRODUCTS[[#This Row],[product_weight_g]]&gt;5000, "Heavy", DIM_PRODUCTS[[#This Row],[product_weight_g]]&gt;1000, "Medium", DIM_PRODUCTS[[#This Row],[product_weight_g]]&gt;0, "Light")</f>
        <v>Light</v>
      </c>
    </row>
    <row r="487" spans="1:6" x14ac:dyDescent="0.25">
      <c r="A487" s="2">
        <v>486</v>
      </c>
      <c r="B487" s="10" t="s">
        <v>2140</v>
      </c>
      <c r="C487" s="10" t="s">
        <v>1911</v>
      </c>
      <c r="D487" s="10">
        <v>650</v>
      </c>
      <c r="E487" s="10" t="s">
        <v>1905</v>
      </c>
      <c r="F487" s="2" t="str" cm="1">
        <f t="array" ref="F487">_xlfn.IFS(DIM_PRODUCTS[[#This Row],[product_weight_g]]&gt;5000, "Heavy", DIM_PRODUCTS[[#This Row],[product_weight_g]]&gt;1000, "Medium", DIM_PRODUCTS[[#This Row],[product_weight_g]]&gt;0, "Light")</f>
        <v>Light</v>
      </c>
    </row>
    <row r="488" spans="1:6" x14ac:dyDescent="0.25">
      <c r="A488" s="2">
        <v>487</v>
      </c>
      <c r="B488" s="10" t="s">
        <v>1939</v>
      </c>
      <c r="C488" s="10" t="s">
        <v>1921</v>
      </c>
      <c r="D488" s="10">
        <v>300</v>
      </c>
      <c r="E488" s="10" t="s">
        <v>1905</v>
      </c>
      <c r="F488" s="2" t="str" cm="1">
        <f t="array" ref="F488">_xlfn.IFS(DIM_PRODUCTS[[#This Row],[product_weight_g]]&gt;5000, "Heavy", DIM_PRODUCTS[[#This Row],[product_weight_g]]&gt;1000, "Medium", DIM_PRODUCTS[[#This Row],[product_weight_g]]&gt;0, "Light")</f>
        <v>Light</v>
      </c>
    </row>
    <row r="489" spans="1:6" x14ac:dyDescent="0.25">
      <c r="A489" s="2">
        <v>488</v>
      </c>
      <c r="B489" s="10" t="s">
        <v>2454</v>
      </c>
      <c r="C489" s="10" t="s">
        <v>1922</v>
      </c>
      <c r="D489" s="10">
        <v>200</v>
      </c>
      <c r="E489" s="10" t="s">
        <v>1905</v>
      </c>
      <c r="F489" s="2" t="str" cm="1">
        <f t="array" ref="F489">_xlfn.IFS(DIM_PRODUCTS[[#This Row],[product_weight_g]]&gt;5000, "Heavy", DIM_PRODUCTS[[#This Row],[product_weight_g]]&gt;1000, "Medium", DIM_PRODUCTS[[#This Row],[product_weight_g]]&gt;0, "Light")</f>
        <v>Light</v>
      </c>
    </row>
    <row r="490" spans="1:6" x14ac:dyDescent="0.25">
      <c r="A490" s="2">
        <v>489</v>
      </c>
      <c r="B490" s="10" t="s">
        <v>2070</v>
      </c>
      <c r="C490" s="10" t="s">
        <v>1914</v>
      </c>
      <c r="D490" s="10">
        <v>6225</v>
      </c>
      <c r="E490" s="10" t="s">
        <v>1905</v>
      </c>
      <c r="F490" s="2" t="str" cm="1">
        <f t="array" ref="F490">_xlfn.IFS(DIM_PRODUCTS[[#This Row],[product_weight_g]]&gt;5000, "Heavy", DIM_PRODUCTS[[#This Row],[product_weight_g]]&gt;1000, "Medium", DIM_PRODUCTS[[#This Row],[product_weight_g]]&gt;0, "Light")</f>
        <v>Heavy</v>
      </c>
    </row>
    <row r="491" spans="1:6" x14ac:dyDescent="0.25">
      <c r="A491" s="2">
        <v>490</v>
      </c>
      <c r="B491" s="10" t="s">
        <v>2100</v>
      </c>
      <c r="C491" s="10" t="s">
        <v>1910</v>
      </c>
      <c r="D491" s="10">
        <v>850</v>
      </c>
      <c r="E491" s="10" t="s">
        <v>1905</v>
      </c>
      <c r="F491" s="2" t="str" cm="1">
        <f t="array" ref="F491">_xlfn.IFS(DIM_PRODUCTS[[#This Row],[product_weight_g]]&gt;5000, "Heavy", DIM_PRODUCTS[[#This Row],[product_weight_g]]&gt;1000, "Medium", DIM_PRODUCTS[[#This Row],[product_weight_g]]&gt;0, "Light")</f>
        <v>Light</v>
      </c>
    </row>
    <row r="492" spans="1:6" x14ac:dyDescent="0.25">
      <c r="A492" s="2">
        <v>491</v>
      </c>
      <c r="B492" s="10" t="s">
        <v>2381</v>
      </c>
      <c r="C492" s="10" t="s">
        <v>1912</v>
      </c>
      <c r="D492" s="10">
        <v>1350</v>
      </c>
      <c r="E492" s="10" t="s">
        <v>1905</v>
      </c>
      <c r="F492" s="2" t="str" cm="1">
        <f t="array" ref="F492">_xlfn.IFS(DIM_PRODUCTS[[#This Row],[product_weight_g]]&gt;5000, "Heavy", DIM_PRODUCTS[[#This Row],[product_weight_g]]&gt;1000, "Medium", DIM_PRODUCTS[[#This Row],[product_weight_g]]&gt;0, "Light")</f>
        <v>Medium</v>
      </c>
    </row>
    <row r="493" spans="1:6" x14ac:dyDescent="0.25">
      <c r="A493" s="2">
        <v>492</v>
      </c>
      <c r="B493" s="10" t="s">
        <v>2179</v>
      </c>
      <c r="C493" s="10" t="s">
        <v>1919</v>
      </c>
      <c r="D493" s="10">
        <v>500</v>
      </c>
      <c r="E493" s="10" t="s">
        <v>1905</v>
      </c>
      <c r="F493" s="2" t="str" cm="1">
        <f t="array" ref="F493">_xlfn.IFS(DIM_PRODUCTS[[#This Row],[product_weight_g]]&gt;5000, "Heavy", DIM_PRODUCTS[[#This Row],[product_weight_g]]&gt;1000, "Medium", DIM_PRODUCTS[[#This Row],[product_weight_g]]&gt;0, "Light")</f>
        <v>Light</v>
      </c>
    </row>
    <row r="494" spans="1:6" x14ac:dyDescent="0.25">
      <c r="A494" s="2">
        <v>493</v>
      </c>
      <c r="B494" s="10" t="s">
        <v>2297</v>
      </c>
      <c r="C494" s="10" t="s">
        <v>1906</v>
      </c>
      <c r="D494" s="10">
        <v>10700</v>
      </c>
      <c r="E494" s="10" t="s">
        <v>1905</v>
      </c>
      <c r="F494" s="2" t="str" cm="1">
        <f t="array" ref="F494">_xlfn.IFS(DIM_PRODUCTS[[#This Row],[product_weight_g]]&gt;5000, "Heavy", DIM_PRODUCTS[[#This Row],[product_weight_g]]&gt;1000, "Medium", DIM_PRODUCTS[[#This Row],[product_weight_g]]&gt;0, "Light")</f>
        <v>Heavy</v>
      </c>
    </row>
    <row r="495" spans="1:6" x14ac:dyDescent="0.25">
      <c r="A495" s="2">
        <v>494</v>
      </c>
      <c r="B495" s="10" t="s">
        <v>2348</v>
      </c>
      <c r="C495" s="10" t="s">
        <v>1911</v>
      </c>
      <c r="D495" s="10">
        <v>5500</v>
      </c>
      <c r="E495" s="10" t="s">
        <v>1905</v>
      </c>
      <c r="F495" s="2" t="str" cm="1">
        <f t="array" ref="F495">_xlfn.IFS(DIM_PRODUCTS[[#This Row],[product_weight_g]]&gt;5000, "Heavy", DIM_PRODUCTS[[#This Row],[product_weight_g]]&gt;1000, "Medium", DIM_PRODUCTS[[#This Row],[product_weight_g]]&gt;0, "Light")</f>
        <v>Heavy</v>
      </c>
    </row>
    <row r="496" spans="1:6" x14ac:dyDescent="0.25">
      <c r="A496" s="2">
        <v>495</v>
      </c>
      <c r="B496" s="10" t="s">
        <v>2412</v>
      </c>
      <c r="C496" s="10" t="s">
        <v>1913</v>
      </c>
      <c r="D496" s="10">
        <v>3725</v>
      </c>
      <c r="E496" s="10" t="s">
        <v>1905</v>
      </c>
      <c r="F496" s="2" t="str" cm="1">
        <f t="array" ref="F496">_xlfn.IFS(DIM_PRODUCTS[[#This Row],[product_weight_g]]&gt;5000, "Heavy", DIM_PRODUCTS[[#This Row],[product_weight_g]]&gt;1000, "Medium", DIM_PRODUCTS[[#This Row],[product_weight_g]]&gt;0, "Light")</f>
        <v>Medium</v>
      </c>
    </row>
    <row r="497" spans="1:6" x14ac:dyDescent="0.25">
      <c r="A497" s="2">
        <v>496</v>
      </c>
      <c r="B497" s="10" t="s">
        <v>2017</v>
      </c>
      <c r="C497" s="10" t="s">
        <v>1924</v>
      </c>
      <c r="D497" s="10">
        <v>400</v>
      </c>
      <c r="E497" s="10" t="s">
        <v>1905</v>
      </c>
      <c r="F497" s="2" t="str" cm="1">
        <f t="array" ref="F497">_xlfn.IFS(DIM_PRODUCTS[[#This Row],[product_weight_g]]&gt;5000, "Heavy", DIM_PRODUCTS[[#This Row],[product_weight_g]]&gt;1000, "Medium", DIM_PRODUCTS[[#This Row],[product_weight_g]]&gt;0, "Light")</f>
        <v>Light</v>
      </c>
    </row>
    <row r="498" spans="1:6" x14ac:dyDescent="0.25">
      <c r="A498" s="2">
        <v>497</v>
      </c>
      <c r="B498" s="10" t="s">
        <v>2428</v>
      </c>
      <c r="C498" s="10" t="s">
        <v>1924</v>
      </c>
      <c r="D498" s="10">
        <v>150</v>
      </c>
      <c r="E498" s="10" t="s">
        <v>1905</v>
      </c>
      <c r="F498" s="2" t="str" cm="1">
        <f t="array" ref="F498">_xlfn.IFS(DIM_PRODUCTS[[#This Row],[product_weight_g]]&gt;5000, "Heavy", DIM_PRODUCTS[[#This Row],[product_weight_g]]&gt;1000, "Medium", DIM_PRODUCTS[[#This Row],[product_weight_g]]&gt;0, "Light")</f>
        <v>Light</v>
      </c>
    </row>
    <row r="499" spans="1:6" x14ac:dyDescent="0.25">
      <c r="A499" s="2">
        <v>498</v>
      </c>
      <c r="B499" s="10" t="s">
        <v>2266</v>
      </c>
      <c r="C499" s="10" t="s">
        <v>1916</v>
      </c>
      <c r="D499" s="10">
        <v>500</v>
      </c>
      <c r="E499" s="10" t="s">
        <v>1909</v>
      </c>
      <c r="F499" s="2" t="str" cm="1">
        <f t="array" ref="F499">_xlfn.IFS(DIM_PRODUCTS[[#This Row],[product_weight_g]]&gt;5000, "Heavy", DIM_PRODUCTS[[#This Row],[product_weight_g]]&gt;1000, "Medium", DIM_PRODUCTS[[#This Row],[product_weight_g]]&gt;0, "Light")</f>
        <v>Light</v>
      </c>
    </row>
    <row r="500" spans="1:6" x14ac:dyDescent="0.25">
      <c r="A500" s="2">
        <v>499</v>
      </c>
      <c r="B500" s="10" t="s">
        <v>1954</v>
      </c>
      <c r="C500" s="10" t="s">
        <v>1918</v>
      </c>
      <c r="D500" s="10">
        <v>150</v>
      </c>
      <c r="E500" s="10" t="s">
        <v>1905</v>
      </c>
      <c r="F500" s="2" t="str" cm="1">
        <f t="array" ref="F500">_xlfn.IFS(DIM_PRODUCTS[[#This Row],[product_weight_g]]&gt;5000, "Heavy", DIM_PRODUCTS[[#This Row],[product_weight_g]]&gt;1000, "Medium", DIM_PRODUCTS[[#This Row],[product_weight_g]]&gt;0, "Light")</f>
        <v>Light</v>
      </c>
    </row>
    <row r="501" spans="1:6" x14ac:dyDescent="0.25">
      <c r="A501" s="2">
        <v>500</v>
      </c>
      <c r="B501" s="10" t="s">
        <v>2227</v>
      </c>
      <c r="C501" s="10" t="s">
        <v>1925</v>
      </c>
      <c r="D501" s="10">
        <v>750</v>
      </c>
      <c r="E501" s="10" t="s">
        <v>1907</v>
      </c>
      <c r="F501" s="2" t="str" cm="1">
        <f t="array" ref="F501">_xlfn.IFS(DIM_PRODUCTS[[#This Row],[product_weight_g]]&gt;5000, "Heavy", DIM_PRODUCTS[[#This Row],[product_weight_g]]&gt;1000, "Medium", DIM_PRODUCTS[[#This Row],[product_weight_g]]&gt;0, "Light")</f>
        <v>Light</v>
      </c>
    </row>
    <row r="502" spans="1:6" x14ac:dyDescent="0.25">
      <c r="A502" s="2">
        <v>501</v>
      </c>
      <c r="B502" s="10" t="s">
        <v>2206</v>
      </c>
      <c r="C502" s="10" t="s">
        <v>1917</v>
      </c>
      <c r="D502" s="10">
        <v>350</v>
      </c>
      <c r="E502" s="10" t="s">
        <v>1905</v>
      </c>
      <c r="F502" s="2" t="str" cm="1">
        <f t="array" ref="F502">_xlfn.IFS(DIM_PRODUCTS[[#This Row],[product_weight_g]]&gt;5000, "Heavy", DIM_PRODUCTS[[#This Row],[product_weight_g]]&gt;1000, "Medium", DIM_PRODUCTS[[#This Row],[product_weight_g]]&gt;0, "Light")</f>
        <v>Light</v>
      </c>
    </row>
    <row r="503" spans="1:6" x14ac:dyDescent="0.25">
      <c r="A503" s="2">
        <v>502</v>
      </c>
      <c r="B503" s="10" t="s">
        <v>2123</v>
      </c>
      <c r="C503" s="10" t="s">
        <v>1911</v>
      </c>
      <c r="D503" s="10">
        <v>803</v>
      </c>
      <c r="E503" s="10" t="s">
        <v>1905</v>
      </c>
      <c r="F503" s="2" t="str" cm="1">
        <f t="array" ref="F503">_xlfn.IFS(DIM_PRODUCTS[[#This Row],[product_weight_g]]&gt;5000, "Heavy", DIM_PRODUCTS[[#This Row],[product_weight_g]]&gt;1000, "Medium", DIM_PRODUCTS[[#This Row],[product_weight_g]]&gt;0, "Light")</f>
        <v>Light</v>
      </c>
    </row>
    <row r="504" spans="1:6" x14ac:dyDescent="0.25">
      <c r="A504" s="2">
        <v>503</v>
      </c>
      <c r="B504" s="10" t="s">
        <v>2251</v>
      </c>
      <c r="C504" s="10" t="s">
        <v>1921</v>
      </c>
      <c r="D504" s="10">
        <v>400</v>
      </c>
      <c r="E504" s="10" t="s">
        <v>1905</v>
      </c>
      <c r="F504" s="2" t="str" cm="1">
        <f t="array" ref="F504">_xlfn.IFS(DIM_PRODUCTS[[#This Row],[product_weight_g]]&gt;5000, "Heavy", DIM_PRODUCTS[[#This Row],[product_weight_g]]&gt;1000, "Medium", DIM_PRODUCTS[[#This Row],[product_weight_g]]&gt;0, "Light")</f>
        <v>Light</v>
      </c>
    </row>
    <row r="505" spans="1:6" x14ac:dyDescent="0.25">
      <c r="A505" s="2">
        <v>504</v>
      </c>
      <c r="B505" s="10" t="s">
        <v>1961</v>
      </c>
      <c r="C505" s="10" t="s">
        <v>1917</v>
      </c>
      <c r="D505" s="10">
        <v>3550</v>
      </c>
      <c r="E505" s="10" t="s">
        <v>1909</v>
      </c>
      <c r="F505" s="2" t="str" cm="1">
        <f t="array" ref="F505">_xlfn.IFS(DIM_PRODUCTS[[#This Row],[product_weight_g]]&gt;5000, "Heavy", DIM_PRODUCTS[[#This Row],[product_weight_g]]&gt;1000, "Medium", DIM_PRODUCTS[[#This Row],[product_weight_g]]&gt;0, "Light")</f>
        <v>Medium</v>
      </c>
    </row>
    <row r="506" spans="1:6" x14ac:dyDescent="0.25">
      <c r="A506" s="2">
        <v>505</v>
      </c>
      <c r="B506" s="10" t="s">
        <v>2291</v>
      </c>
      <c r="C506" s="10" t="s">
        <v>1915</v>
      </c>
      <c r="D506" s="10">
        <v>5543</v>
      </c>
      <c r="E506" s="10" t="s">
        <v>1905</v>
      </c>
      <c r="F506" s="2" t="str" cm="1">
        <f t="array" ref="F506">_xlfn.IFS(DIM_PRODUCTS[[#This Row],[product_weight_g]]&gt;5000, "Heavy", DIM_PRODUCTS[[#This Row],[product_weight_g]]&gt;1000, "Medium", DIM_PRODUCTS[[#This Row],[product_weight_g]]&gt;0, "Light")</f>
        <v>Heavy</v>
      </c>
    </row>
    <row r="507" spans="1:6" x14ac:dyDescent="0.25">
      <c r="A507" s="2">
        <v>506</v>
      </c>
      <c r="B507" s="10" t="s">
        <v>2373</v>
      </c>
      <c r="C507" s="10" t="s">
        <v>1904</v>
      </c>
      <c r="D507" s="10">
        <v>1600</v>
      </c>
      <c r="E507" s="10" t="s">
        <v>1905</v>
      </c>
      <c r="F507" s="2" t="str" cm="1">
        <f t="array" ref="F507">_xlfn.IFS(DIM_PRODUCTS[[#This Row],[product_weight_g]]&gt;5000, "Heavy", DIM_PRODUCTS[[#This Row],[product_weight_g]]&gt;1000, "Medium", DIM_PRODUCTS[[#This Row],[product_weight_g]]&gt;0, "Light")</f>
        <v>Medium</v>
      </c>
    </row>
    <row r="508" spans="1:6" x14ac:dyDescent="0.25">
      <c r="A508" s="2">
        <v>507</v>
      </c>
      <c r="B508" s="10" t="s">
        <v>2149</v>
      </c>
      <c r="C508" s="10" t="s">
        <v>1919</v>
      </c>
      <c r="D508" s="10">
        <v>450</v>
      </c>
      <c r="E508" s="10" t="s">
        <v>1905</v>
      </c>
      <c r="F508" s="2" t="str" cm="1">
        <f t="array" ref="F508">_xlfn.IFS(DIM_PRODUCTS[[#This Row],[product_weight_g]]&gt;5000, "Heavy", DIM_PRODUCTS[[#This Row],[product_weight_g]]&gt;1000, "Medium", DIM_PRODUCTS[[#This Row],[product_weight_g]]&gt;0, "Light")</f>
        <v>Light</v>
      </c>
    </row>
    <row r="509" spans="1:6" x14ac:dyDescent="0.25">
      <c r="A509" s="2">
        <v>508</v>
      </c>
      <c r="B509" s="10" t="s">
        <v>1933</v>
      </c>
      <c r="C509" s="10" t="s">
        <v>1925</v>
      </c>
      <c r="D509" s="10">
        <v>500</v>
      </c>
      <c r="E509" s="10" t="s">
        <v>1905</v>
      </c>
      <c r="F509" s="2" t="str" cm="1">
        <f t="array" ref="F509">_xlfn.IFS(DIM_PRODUCTS[[#This Row],[product_weight_g]]&gt;5000, "Heavy", DIM_PRODUCTS[[#This Row],[product_weight_g]]&gt;1000, "Medium", DIM_PRODUCTS[[#This Row],[product_weight_g]]&gt;0, "Light")</f>
        <v>Light</v>
      </c>
    </row>
    <row r="510" spans="1:6" x14ac:dyDescent="0.25">
      <c r="A510" s="2">
        <v>509</v>
      </c>
      <c r="B510" s="10" t="s">
        <v>2183</v>
      </c>
      <c r="C510" s="10" t="s">
        <v>1912</v>
      </c>
      <c r="D510" s="10">
        <v>200</v>
      </c>
      <c r="E510" s="10" t="s">
        <v>1905</v>
      </c>
      <c r="F510" s="2" t="str" cm="1">
        <f t="array" ref="F510">_xlfn.IFS(DIM_PRODUCTS[[#This Row],[product_weight_g]]&gt;5000, "Heavy", DIM_PRODUCTS[[#This Row],[product_weight_g]]&gt;1000, "Medium", DIM_PRODUCTS[[#This Row],[product_weight_g]]&gt;0, "Light")</f>
        <v>Light</v>
      </c>
    </row>
    <row r="511" spans="1:6" x14ac:dyDescent="0.25">
      <c r="A511" s="2">
        <v>510</v>
      </c>
      <c r="B511" s="10" t="s">
        <v>1926</v>
      </c>
      <c r="C511" s="10" t="s">
        <v>1920</v>
      </c>
      <c r="D511" s="10">
        <v>500</v>
      </c>
      <c r="E511" s="10" t="s">
        <v>1909</v>
      </c>
      <c r="F511" s="2" t="str" cm="1">
        <f t="array" ref="F511">_xlfn.IFS(DIM_PRODUCTS[[#This Row],[product_weight_g]]&gt;5000, "Heavy", DIM_PRODUCTS[[#This Row],[product_weight_g]]&gt;1000, "Medium", DIM_PRODUCTS[[#This Row],[product_weight_g]]&gt;0, "Light")</f>
        <v>Light</v>
      </c>
    </row>
    <row r="512" spans="1:6" x14ac:dyDescent="0.25">
      <c r="A512" s="2">
        <v>511</v>
      </c>
      <c r="B512" s="10" t="s">
        <v>2034</v>
      </c>
      <c r="C512" s="10" t="s">
        <v>1917</v>
      </c>
      <c r="D512" s="10">
        <v>18500</v>
      </c>
      <c r="E512" s="10" t="s">
        <v>1905</v>
      </c>
      <c r="F512" s="2" t="str" cm="1">
        <f t="array" ref="F512">_xlfn.IFS(DIM_PRODUCTS[[#This Row],[product_weight_g]]&gt;5000, "Heavy", DIM_PRODUCTS[[#This Row],[product_weight_g]]&gt;1000, "Medium", DIM_PRODUCTS[[#This Row],[product_weight_g]]&gt;0, "Light")</f>
        <v>Heavy</v>
      </c>
    </row>
    <row r="513" spans="1:6" x14ac:dyDescent="0.25">
      <c r="A513" s="2">
        <v>512</v>
      </c>
      <c r="B513" s="10" t="s">
        <v>2416</v>
      </c>
      <c r="C513" s="10" t="s">
        <v>1925</v>
      </c>
      <c r="D513" s="10">
        <v>500</v>
      </c>
      <c r="E513" s="10" t="s">
        <v>1907</v>
      </c>
      <c r="F513" s="2" t="str" cm="1">
        <f t="array" ref="F513">_xlfn.IFS(DIM_PRODUCTS[[#This Row],[product_weight_g]]&gt;5000, "Heavy", DIM_PRODUCTS[[#This Row],[product_weight_g]]&gt;1000, "Medium", DIM_PRODUCTS[[#This Row],[product_weight_g]]&gt;0, "Light")</f>
        <v>Light</v>
      </c>
    </row>
    <row r="514" spans="1:6" x14ac:dyDescent="0.25">
      <c r="A514" s="2">
        <v>513</v>
      </c>
      <c r="B514" s="10" t="s">
        <v>2336</v>
      </c>
      <c r="C514" s="10" t="s">
        <v>1924</v>
      </c>
      <c r="D514" s="10">
        <v>600</v>
      </c>
      <c r="E514" s="10" t="s">
        <v>1905</v>
      </c>
      <c r="F514" s="2" t="str" cm="1">
        <f t="array" ref="F514">_xlfn.IFS(DIM_PRODUCTS[[#This Row],[product_weight_g]]&gt;5000, "Heavy", DIM_PRODUCTS[[#This Row],[product_weight_g]]&gt;1000, "Medium", DIM_PRODUCTS[[#This Row],[product_weight_g]]&gt;0, "Light")</f>
        <v>Light</v>
      </c>
    </row>
    <row r="515" spans="1:6" x14ac:dyDescent="0.25">
      <c r="A515" s="2">
        <v>514</v>
      </c>
      <c r="B515" s="10" t="s">
        <v>2413</v>
      </c>
      <c r="C515" s="10" t="s">
        <v>1910</v>
      </c>
      <c r="D515" s="10">
        <v>450</v>
      </c>
      <c r="E515" s="10" t="s">
        <v>1905</v>
      </c>
      <c r="F515" s="2" t="str" cm="1">
        <f t="array" ref="F515">_xlfn.IFS(DIM_PRODUCTS[[#This Row],[product_weight_g]]&gt;5000, "Heavy", DIM_PRODUCTS[[#This Row],[product_weight_g]]&gt;1000, "Medium", DIM_PRODUCTS[[#This Row],[product_weight_g]]&gt;0, "Light")</f>
        <v>Light</v>
      </c>
    </row>
    <row r="516" spans="1:6" x14ac:dyDescent="0.25">
      <c r="A516" s="2">
        <v>515</v>
      </c>
      <c r="B516" s="10" t="s">
        <v>2138</v>
      </c>
      <c r="C516" s="10" t="s">
        <v>1910</v>
      </c>
      <c r="D516" s="10">
        <v>550</v>
      </c>
      <c r="E516" s="10" t="s">
        <v>1909</v>
      </c>
      <c r="F516" s="2" t="str" cm="1">
        <f t="array" ref="F516">_xlfn.IFS(DIM_PRODUCTS[[#This Row],[product_weight_g]]&gt;5000, "Heavy", DIM_PRODUCTS[[#This Row],[product_weight_g]]&gt;1000, "Medium", DIM_PRODUCTS[[#This Row],[product_weight_g]]&gt;0, "Light")</f>
        <v>Light</v>
      </c>
    </row>
    <row r="517" spans="1:6" x14ac:dyDescent="0.25">
      <c r="A517" s="2">
        <v>516</v>
      </c>
      <c r="B517" s="10" t="s">
        <v>2170</v>
      </c>
      <c r="C517" s="10" t="s">
        <v>1919</v>
      </c>
      <c r="D517" s="10">
        <v>6850</v>
      </c>
      <c r="E517" s="10" t="s">
        <v>1905</v>
      </c>
      <c r="F517" s="2" t="str" cm="1">
        <f t="array" ref="F517">_xlfn.IFS(DIM_PRODUCTS[[#This Row],[product_weight_g]]&gt;5000, "Heavy", DIM_PRODUCTS[[#This Row],[product_weight_g]]&gt;1000, "Medium", DIM_PRODUCTS[[#This Row],[product_weight_g]]&gt;0, "Light")</f>
        <v>Heavy</v>
      </c>
    </row>
    <row r="518" spans="1:6" x14ac:dyDescent="0.25">
      <c r="A518" s="2">
        <v>517</v>
      </c>
      <c r="B518" s="10" t="s">
        <v>2418</v>
      </c>
      <c r="C518" s="10" t="s">
        <v>1904</v>
      </c>
      <c r="D518" s="10">
        <v>3500</v>
      </c>
      <c r="E518" s="10" t="s">
        <v>1905</v>
      </c>
      <c r="F518" s="2" t="str" cm="1">
        <f t="array" ref="F518">_xlfn.IFS(DIM_PRODUCTS[[#This Row],[product_weight_g]]&gt;5000, "Heavy", DIM_PRODUCTS[[#This Row],[product_weight_g]]&gt;1000, "Medium", DIM_PRODUCTS[[#This Row],[product_weight_g]]&gt;0, "Light")</f>
        <v>Medium</v>
      </c>
    </row>
    <row r="519" spans="1:6" x14ac:dyDescent="0.25">
      <c r="A519" s="2">
        <v>518</v>
      </c>
      <c r="B519" s="10" t="s">
        <v>2252</v>
      </c>
      <c r="C519" s="10" t="s">
        <v>1919</v>
      </c>
      <c r="D519" s="10">
        <v>1900</v>
      </c>
      <c r="E519" s="10" t="s">
        <v>1905</v>
      </c>
      <c r="F519" s="2" t="str" cm="1">
        <f t="array" ref="F519">_xlfn.IFS(DIM_PRODUCTS[[#This Row],[product_weight_g]]&gt;5000, "Heavy", DIM_PRODUCTS[[#This Row],[product_weight_g]]&gt;1000, "Medium", DIM_PRODUCTS[[#This Row],[product_weight_g]]&gt;0, "Light")</f>
        <v>Medium</v>
      </c>
    </row>
    <row r="520" spans="1:6" x14ac:dyDescent="0.25">
      <c r="A520" s="2">
        <v>519</v>
      </c>
      <c r="B520" s="10" t="s">
        <v>2177</v>
      </c>
      <c r="C520" s="10" t="s">
        <v>1911</v>
      </c>
      <c r="D520" s="10">
        <v>1700</v>
      </c>
      <c r="E520" s="10" t="s">
        <v>1905</v>
      </c>
      <c r="F520" s="2" t="str" cm="1">
        <f t="array" ref="F520">_xlfn.IFS(DIM_PRODUCTS[[#This Row],[product_weight_g]]&gt;5000, "Heavy", DIM_PRODUCTS[[#This Row],[product_weight_g]]&gt;1000, "Medium", DIM_PRODUCTS[[#This Row],[product_weight_g]]&gt;0, "Light")</f>
        <v>Medium</v>
      </c>
    </row>
    <row r="521" spans="1:6" x14ac:dyDescent="0.25">
      <c r="A521" s="2">
        <v>520</v>
      </c>
      <c r="B521" s="10" t="s">
        <v>2296</v>
      </c>
      <c r="C521" s="10" t="s">
        <v>1919</v>
      </c>
      <c r="D521" s="10">
        <v>13450</v>
      </c>
      <c r="E521" s="10" t="s">
        <v>1905</v>
      </c>
      <c r="F521" s="2" t="str" cm="1">
        <f t="array" ref="F521">_xlfn.IFS(DIM_PRODUCTS[[#This Row],[product_weight_g]]&gt;5000, "Heavy", DIM_PRODUCTS[[#This Row],[product_weight_g]]&gt;1000, "Medium", DIM_PRODUCTS[[#This Row],[product_weight_g]]&gt;0, "Light")</f>
        <v>Heavy</v>
      </c>
    </row>
    <row r="522" spans="1:6" x14ac:dyDescent="0.25">
      <c r="A522" s="2">
        <v>521</v>
      </c>
      <c r="B522" s="10" t="s">
        <v>2071</v>
      </c>
      <c r="C522" s="10" t="s">
        <v>1904</v>
      </c>
      <c r="D522" s="10">
        <v>450</v>
      </c>
      <c r="E522" s="10" t="s">
        <v>1905</v>
      </c>
      <c r="F522" s="2" t="str" cm="1">
        <f t="array" ref="F522">_xlfn.IFS(DIM_PRODUCTS[[#This Row],[product_weight_g]]&gt;5000, "Heavy", DIM_PRODUCTS[[#This Row],[product_weight_g]]&gt;1000, "Medium", DIM_PRODUCTS[[#This Row],[product_weight_g]]&gt;0, "Light")</f>
        <v>Light</v>
      </c>
    </row>
    <row r="523" spans="1:6" x14ac:dyDescent="0.25">
      <c r="A523" s="2">
        <v>522</v>
      </c>
      <c r="B523" s="10" t="s">
        <v>2338</v>
      </c>
      <c r="C523" s="10" t="s">
        <v>1917</v>
      </c>
      <c r="D523" s="10">
        <v>1905</v>
      </c>
      <c r="E523" s="10" t="s">
        <v>1905</v>
      </c>
      <c r="F523" s="2" t="str" cm="1">
        <f t="array" ref="F523">_xlfn.IFS(DIM_PRODUCTS[[#This Row],[product_weight_g]]&gt;5000, "Heavy", DIM_PRODUCTS[[#This Row],[product_weight_g]]&gt;1000, "Medium", DIM_PRODUCTS[[#This Row],[product_weight_g]]&gt;0, "Light")</f>
        <v>Medium</v>
      </c>
    </row>
    <row r="524" spans="1:6" x14ac:dyDescent="0.25">
      <c r="A524" s="2">
        <v>523</v>
      </c>
      <c r="B524" s="10" t="s">
        <v>2072</v>
      </c>
      <c r="C524" s="10" t="s">
        <v>1922</v>
      </c>
      <c r="D524" s="10">
        <v>1400</v>
      </c>
      <c r="E524" s="10" t="s">
        <v>1905</v>
      </c>
      <c r="F524" s="2" t="str" cm="1">
        <f t="array" ref="F524">_xlfn.IFS(DIM_PRODUCTS[[#This Row],[product_weight_g]]&gt;5000, "Heavy", DIM_PRODUCTS[[#This Row],[product_weight_g]]&gt;1000, "Medium", DIM_PRODUCTS[[#This Row],[product_weight_g]]&gt;0, "Light")</f>
        <v>Medium</v>
      </c>
    </row>
    <row r="525" spans="1:6" x14ac:dyDescent="0.25">
      <c r="A525" s="2">
        <v>524</v>
      </c>
      <c r="B525" s="10" t="s">
        <v>1942</v>
      </c>
      <c r="C525" s="10" t="s">
        <v>1906</v>
      </c>
      <c r="D525" s="10">
        <v>550</v>
      </c>
      <c r="E525" s="10" t="s">
        <v>1905</v>
      </c>
      <c r="F525" s="2" t="str" cm="1">
        <f t="array" ref="F525">_xlfn.IFS(DIM_PRODUCTS[[#This Row],[product_weight_g]]&gt;5000, "Heavy", DIM_PRODUCTS[[#This Row],[product_weight_g]]&gt;1000, "Medium", DIM_PRODUCTS[[#This Row],[product_weight_g]]&gt;0, "Light")</f>
        <v>Light</v>
      </c>
    </row>
    <row r="526" spans="1:6" x14ac:dyDescent="0.25">
      <c r="A526" s="2">
        <v>525</v>
      </c>
      <c r="B526" s="10" t="s">
        <v>2058</v>
      </c>
      <c r="C526" s="10" t="s">
        <v>1918</v>
      </c>
      <c r="D526" s="10">
        <v>426</v>
      </c>
      <c r="E526" s="10" t="s">
        <v>1905</v>
      </c>
      <c r="F526" s="2" t="str" cm="1">
        <f t="array" ref="F526">_xlfn.IFS(DIM_PRODUCTS[[#This Row],[product_weight_g]]&gt;5000, "Heavy", DIM_PRODUCTS[[#This Row],[product_weight_g]]&gt;1000, "Medium", DIM_PRODUCTS[[#This Row],[product_weight_g]]&gt;0, "Light")</f>
        <v>Light</v>
      </c>
    </row>
    <row r="527" spans="1:6" x14ac:dyDescent="0.25">
      <c r="A527" s="2">
        <v>526</v>
      </c>
      <c r="B527" s="10" t="s">
        <v>1975</v>
      </c>
      <c r="C527" s="10" t="s">
        <v>1918</v>
      </c>
      <c r="D527" s="10">
        <v>1500</v>
      </c>
      <c r="E527" s="10" t="s">
        <v>1907</v>
      </c>
      <c r="F527" s="2" t="str" cm="1">
        <f t="array" ref="F527">_xlfn.IFS(DIM_PRODUCTS[[#This Row],[product_weight_g]]&gt;5000, "Heavy", DIM_PRODUCTS[[#This Row],[product_weight_g]]&gt;1000, "Medium", DIM_PRODUCTS[[#This Row],[product_weight_g]]&gt;0, "Light")</f>
        <v>Medium</v>
      </c>
    </row>
    <row r="528" spans="1:6" x14ac:dyDescent="0.25">
      <c r="A528" s="2">
        <v>527</v>
      </c>
      <c r="B528" s="10" t="s">
        <v>2455</v>
      </c>
      <c r="C528" s="10" t="s">
        <v>1915</v>
      </c>
      <c r="D528" s="10">
        <v>1000</v>
      </c>
      <c r="E528" s="10" t="s">
        <v>1905</v>
      </c>
      <c r="F528" s="2" t="str" cm="1">
        <f t="array" ref="F528">_xlfn.IFS(DIM_PRODUCTS[[#This Row],[product_weight_g]]&gt;5000, "Heavy", DIM_PRODUCTS[[#This Row],[product_weight_g]]&gt;1000, "Medium", DIM_PRODUCTS[[#This Row],[product_weight_g]]&gt;0, "Light")</f>
        <v>Light</v>
      </c>
    </row>
    <row r="529" spans="1:6" x14ac:dyDescent="0.25">
      <c r="A529" s="2">
        <v>528</v>
      </c>
      <c r="B529" s="10" t="s">
        <v>2282</v>
      </c>
      <c r="C529" s="10" t="s">
        <v>1915</v>
      </c>
      <c r="D529" s="10">
        <v>5534</v>
      </c>
      <c r="E529" s="10" t="s">
        <v>1905</v>
      </c>
      <c r="F529" s="2" t="str" cm="1">
        <f t="array" ref="F529">_xlfn.IFS(DIM_PRODUCTS[[#This Row],[product_weight_g]]&gt;5000, "Heavy", DIM_PRODUCTS[[#This Row],[product_weight_g]]&gt;1000, "Medium", DIM_PRODUCTS[[#This Row],[product_weight_g]]&gt;0, "Light")</f>
        <v>Heavy</v>
      </c>
    </row>
    <row r="530" spans="1:6" x14ac:dyDescent="0.25">
      <c r="A530" s="2">
        <v>529</v>
      </c>
      <c r="B530" s="10" t="s">
        <v>2293</v>
      </c>
      <c r="C530" s="10" t="s">
        <v>1911</v>
      </c>
      <c r="D530" s="10">
        <v>917</v>
      </c>
      <c r="E530" s="10" t="s">
        <v>1905</v>
      </c>
      <c r="F530" s="2" t="str" cm="1">
        <f t="array" ref="F530">_xlfn.IFS(DIM_PRODUCTS[[#This Row],[product_weight_g]]&gt;5000, "Heavy", DIM_PRODUCTS[[#This Row],[product_weight_g]]&gt;1000, "Medium", DIM_PRODUCTS[[#This Row],[product_weight_g]]&gt;0, "Light")</f>
        <v>Light</v>
      </c>
    </row>
    <row r="531" spans="1:6" x14ac:dyDescent="0.25">
      <c r="A531" s="2">
        <v>530</v>
      </c>
      <c r="B531" s="10" t="s">
        <v>2314</v>
      </c>
      <c r="C531" s="10" t="s">
        <v>1917</v>
      </c>
      <c r="D531" s="10">
        <v>600</v>
      </c>
      <c r="E531" s="10" t="s">
        <v>1905</v>
      </c>
      <c r="F531" s="2" t="str" cm="1">
        <f t="array" ref="F531">_xlfn.IFS(DIM_PRODUCTS[[#This Row],[product_weight_g]]&gt;5000, "Heavy", DIM_PRODUCTS[[#This Row],[product_weight_g]]&gt;1000, "Medium", DIM_PRODUCTS[[#This Row],[product_weight_g]]&gt;0, "Light")</f>
        <v>Light</v>
      </c>
    </row>
    <row r="532" spans="1:6" x14ac:dyDescent="0.25">
      <c r="A532" s="2">
        <v>531</v>
      </c>
      <c r="B532" s="10" t="s">
        <v>1992</v>
      </c>
      <c r="C532" s="10" t="s">
        <v>1912</v>
      </c>
      <c r="D532" s="10">
        <v>5000</v>
      </c>
      <c r="E532" s="10" t="s">
        <v>1905</v>
      </c>
      <c r="F532" s="2" t="str" cm="1">
        <f t="array" ref="F532">_xlfn.IFS(DIM_PRODUCTS[[#This Row],[product_weight_g]]&gt;5000, "Heavy", DIM_PRODUCTS[[#This Row],[product_weight_g]]&gt;1000, "Medium", DIM_PRODUCTS[[#This Row],[product_weight_g]]&gt;0, "Light")</f>
        <v>Medium</v>
      </c>
    </row>
    <row r="533" spans="1:6" x14ac:dyDescent="0.25">
      <c r="A533" s="2">
        <v>532</v>
      </c>
      <c r="B533" s="10" t="s">
        <v>2400</v>
      </c>
      <c r="C533" s="10" t="s">
        <v>1915</v>
      </c>
      <c r="D533" s="10">
        <v>1640</v>
      </c>
      <c r="E533" s="10" t="s">
        <v>1905</v>
      </c>
      <c r="F533" s="2" t="str" cm="1">
        <f t="array" ref="F533">_xlfn.IFS(DIM_PRODUCTS[[#This Row],[product_weight_g]]&gt;5000, "Heavy", DIM_PRODUCTS[[#This Row],[product_weight_g]]&gt;1000, "Medium", DIM_PRODUCTS[[#This Row],[product_weight_g]]&gt;0, "Light")</f>
        <v>Medium</v>
      </c>
    </row>
    <row r="534" spans="1:6" x14ac:dyDescent="0.25">
      <c r="A534" s="2">
        <v>533</v>
      </c>
      <c r="B534" s="10" t="s">
        <v>2437</v>
      </c>
      <c r="C534" s="10" t="s">
        <v>1921</v>
      </c>
      <c r="D534" s="10">
        <v>400</v>
      </c>
      <c r="E534" s="10" t="s">
        <v>1905</v>
      </c>
      <c r="F534" s="2" t="str" cm="1">
        <f t="array" ref="F534">_xlfn.IFS(DIM_PRODUCTS[[#This Row],[product_weight_g]]&gt;5000, "Heavy", DIM_PRODUCTS[[#This Row],[product_weight_g]]&gt;1000, "Medium", DIM_PRODUCTS[[#This Row],[product_weight_g]]&gt;0, "Light")</f>
        <v>Light</v>
      </c>
    </row>
    <row r="535" spans="1:6" x14ac:dyDescent="0.25">
      <c r="A535" s="2">
        <v>534</v>
      </c>
      <c r="B535" s="10" t="s">
        <v>2031</v>
      </c>
      <c r="C535" s="10" t="s">
        <v>1920</v>
      </c>
      <c r="D535" s="10">
        <v>16000</v>
      </c>
      <c r="E535" s="10" t="s">
        <v>1905</v>
      </c>
      <c r="F535" s="2" t="str" cm="1">
        <f t="array" ref="F535">_xlfn.IFS(DIM_PRODUCTS[[#This Row],[product_weight_g]]&gt;5000, "Heavy", DIM_PRODUCTS[[#This Row],[product_weight_g]]&gt;1000, "Medium", DIM_PRODUCTS[[#This Row],[product_weight_g]]&gt;0, "Light")</f>
        <v>Heavy</v>
      </c>
    </row>
    <row r="536" spans="1:6" x14ac:dyDescent="0.25">
      <c r="A536" s="2">
        <v>535</v>
      </c>
      <c r="B536" s="10" t="s">
        <v>2135</v>
      </c>
      <c r="C536" s="10" t="s">
        <v>1920</v>
      </c>
      <c r="D536" s="10">
        <v>1650</v>
      </c>
      <c r="E536" s="10" t="s">
        <v>1905</v>
      </c>
      <c r="F536" s="2" t="str" cm="1">
        <f t="array" ref="F536">_xlfn.IFS(DIM_PRODUCTS[[#This Row],[product_weight_g]]&gt;5000, "Heavy", DIM_PRODUCTS[[#This Row],[product_weight_g]]&gt;1000, "Medium", DIM_PRODUCTS[[#This Row],[product_weight_g]]&gt;0, "Light")</f>
        <v>Medium</v>
      </c>
    </row>
    <row r="537" spans="1:6" x14ac:dyDescent="0.25">
      <c r="A537" s="2">
        <v>536</v>
      </c>
      <c r="B537" s="10" t="s">
        <v>2456</v>
      </c>
      <c r="C537" s="10" t="s">
        <v>1904</v>
      </c>
      <c r="D537" s="10">
        <v>150</v>
      </c>
      <c r="E537" s="10" t="s">
        <v>1905</v>
      </c>
      <c r="F537" s="2" t="str" cm="1">
        <f t="array" ref="F537">_xlfn.IFS(DIM_PRODUCTS[[#This Row],[product_weight_g]]&gt;5000, "Heavy", DIM_PRODUCTS[[#This Row],[product_weight_g]]&gt;1000, "Medium", DIM_PRODUCTS[[#This Row],[product_weight_g]]&gt;0, "Light")</f>
        <v>Light</v>
      </c>
    </row>
    <row r="538" spans="1:6" x14ac:dyDescent="0.25">
      <c r="A538" s="2">
        <v>537</v>
      </c>
      <c r="B538" s="10" t="s">
        <v>2213</v>
      </c>
      <c r="C538" s="10" t="s">
        <v>1911</v>
      </c>
      <c r="D538" s="10">
        <v>10050</v>
      </c>
      <c r="E538" s="10" t="s">
        <v>1905</v>
      </c>
      <c r="F538" s="2" t="str" cm="1">
        <f t="array" ref="F538">_xlfn.IFS(DIM_PRODUCTS[[#This Row],[product_weight_g]]&gt;5000, "Heavy", DIM_PRODUCTS[[#This Row],[product_weight_g]]&gt;1000, "Medium", DIM_PRODUCTS[[#This Row],[product_weight_g]]&gt;0, "Light")</f>
        <v>Heavy</v>
      </c>
    </row>
    <row r="539" spans="1:6" x14ac:dyDescent="0.25">
      <c r="A539" s="2">
        <v>538</v>
      </c>
      <c r="B539" s="10" t="s">
        <v>1943</v>
      </c>
      <c r="C539" s="10" t="s">
        <v>1921</v>
      </c>
      <c r="D539" s="10">
        <v>1200</v>
      </c>
      <c r="E539" s="10" t="s">
        <v>1905</v>
      </c>
      <c r="F539" s="2" t="str" cm="1">
        <f t="array" ref="F539">_xlfn.IFS(DIM_PRODUCTS[[#This Row],[product_weight_g]]&gt;5000, "Heavy", DIM_PRODUCTS[[#This Row],[product_weight_g]]&gt;1000, "Medium", DIM_PRODUCTS[[#This Row],[product_weight_g]]&gt;0, "Light")</f>
        <v>Medium</v>
      </c>
    </row>
    <row r="540" spans="1:6" x14ac:dyDescent="0.25">
      <c r="A540" s="2">
        <v>539</v>
      </c>
      <c r="B540" s="10" t="s">
        <v>2362</v>
      </c>
      <c r="C540" s="10" t="s">
        <v>1910</v>
      </c>
      <c r="D540" s="10">
        <v>207</v>
      </c>
      <c r="E540" s="10" t="s">
        <v>1909</v>
      </c>
      <c r="F540" s="2" t="str" cm="1">
        <f t="array" ref="F540">_xlfn.IFS(DIM_PRODUCTS[[#This Row],[product_weight_g]]&gt;5000, "Heavy", DIM_PRODUCTS[[#This Row],[product_weight_g]]&gt;1000, "Medium", DIM_PRODUCTS[[#This Row],[product_weight_g]]&gt;0, "Light")</f>
        <v>Light</v>
      </c>
    </row>
    <row r="541" spans="1:6" x14ac:dyDescent="0.25">
      <c r="A541" s="2">
        <v>540</v>
      </c>
      <c r="B541" s="10" t="s">
        <v>2271</v>
      </c>
      <c r="C541" s="10" t="s">
        <v>1911</v>
      </c>
      <c r="D541" s="10">
        <v>6550</v>
      </c>
      <c r="E541" s="10" t="s">
        <v>1909</v>
      </c>
      <c r="F541" s="2" t="str" cm="1">
        <f t="array" ref="F541">_xlfn.IFS(DIM_PRODUCTS[[#This Row],[product_weight_g]]&gt;5000, "Heavy", DIM_PRODUCTS[[#This Row],[product_weight_g]]&gt;1000, "Medium", DIM_PRODUCTS[[#This Row],[product_weight_g]]&gt;0, "Light")</f>
        <v>Heavy</v>
      </c>
    </row>
    <row r="542" spans="1:6" x14ac:dyDescent="0.25">
      <c r="A542" s="2">
        <v>541</v>
      </c>
      <c r="B542" s="10" t="s">
        <v>2225</v>
      </c>
      <c r="C542" s="10" t="s">
        <v>1922</v>
      </c>
      <c r="D542" s="10">
        <v>2200</v>
      </c>
      <c r="E542" s="10" t="s">
        <v>1905</v>
      </c>
      <c r="F542" s="2" t="str" cm="1">
        <f t="array" ref="F542">_xlfn.IFS(DIM_PRODUCTS[[#This Row],[product_weight_g]]&gt;5000, "Heavy", DIM_PRODUCTS[[#This Row],[product_weight_g]]&gt;1000, "Medium", DIM_PRODUCTS[[#This Row],[product_weight_g]]&gt;0, "Light")</f>
        <v>Medium</v>
      </c>
    </row>
    <row r="543" spans="1:6" x14ac:dyDescent="0.25">
      <c r="A543" s="2">
        <v>542</v>
      </c>
      <c r="B543" s="10" t="s">
        <v>2134</v>
      </c>
      <c r="C543" s="10" t="s">
        <v>1915</v>
      </c>
      <c r="D543" s="10">
        <v>100</v>
      </c>
      <c r="E543" s="10" t="s">
        <v>1907</v>
      </c>
      <c r="F543" s="2" t="str" cm="1">
        <f t="array" ref="F543">_xlfn.IFS(DIM_PRODUCTS[[#This Row],[product_weight_g]]&gt;5000, "Heavy", DIM_PRODUCTS[[#This Row],[product_weight_g]]&gt;1000, "Medium", DIM_PRODUCTS[[#This Row],[product_weight_g]]&gt;0, "Light")</f>
        <v>Light</v>
      </c>
    </row>
    <row r="544" spans="1:6" x14ac:dyDescent="0.25">
      <c r="A544" s="2">
        <v>543</v>
      </c>
      <c r="B544" s="10" t="s">
        <v>2284</v>
      </c>
      <c r="C544" s="10" t="s">
        <v>1908</v>
      </c>
      <c r="D544" s="10">
        <v>530</v>
      </c>
      <c r="E544" s="10" t="s">
        <v>1905</v>
      </c>
      <c r="F544" s="2" t="str" cm="1">
        <f t="array" ref="F544">_xlfn.IFS(DIM_PRODUCTS[[#This Row],[product_weight_g]]&gt;5000, "Heavy", DIM_PRODUCTS[[#This Row],[product_weight_g]]&gt;1000, "Medium", DIM_PRODUCTS[[#This Row],[product_weight_g]]&gt;0, "Light")</f>
        <v>Light</v>
      </c>
    </row>
    <row r="545" spans="1:6" x14ac:dyDescent="0.25">
      <c r="A545" s="2">
        <v>544</v>
      </c>
      <c r="B545" s="10" t="s">
        <v>2285</v>
      </c>
      <c r="C545" s="10" t="s">
        <v>1920</v>
      </c>
      <c r="D545" s="10">
        <v>2000</v>
      </c>
      <c r="E545" s="10" t="s">
        <v>1905</v>
      </c>
      <c r="F545" s="2" t="str" cm="1">
        <f t="array" ref="F545">_xlfn.IFS(DIM_PRODUCTS[[#This Row],[product_weight_g]]&gt;5000, "Heavy", DIM_PRODUCTS[[#This Row],[product_weight_g]]&gt;1000, "Medium", DIM_PRODUCTS[[#This Row],[product_weight_g]]&gt;0, "Light")</f>
        <v>Medium</v>
      </c>
    </row>
    <row r="546" spans="1:6" x14ac:dyDescent="0.25">
      <c r="A546" s="2">
        <v>545</v>
      </c>
      <c r="B546" s="10" t="s">
        <v>2325</v>
      </c>
      <c r="C546" s="10" t="s">
        <v>1916</v>
      </c>
      <c r="D546" s="10">
        <v>560</v>
      </c>
      <c r="E546" s="10" t="s">
        <v>1905</v>
      </c>
      <c r="F546" s="2" t="str" cm="1">
        <f t="array" ref="F546">_xlfn.IFS(DIM_PRODUCTS[[#This Row],[product_weight_g]]&gt;5000, "Heavy", DIM_PRODUCTS[[#This Row],[product_weight_g]]&gt;1000, "Medium", DIM_PRODUCTS[[#This Row],[product_weight_g]]&gt;0, "Light")</f>
        <v>Light</v>
      </c>
    </row>
    <row r="547" spans="1:6" x14ac:dyDescent="0.25">
      <c r="A547" s="2">
        <v>546</v>
      </c>
      <c r="B547" s="10" t="s">
        <v>1977</v>
      </c>
      <c r="C547" s="10" t="s">
        <v>1914</v>
      </c>
      <c r="D547" s="10">
        <v>2500</v>
      </c>
      <c r="E547" s="10" t="s">
        <v>1905</v>
      </c>
      <c r="F547" s="2" t="str" cm="1">
        <f t="array" ref="F547">_xlfn.IFS(DIM_PRODUCTS[[#This Row],[product_weight_g]]&gt;5000, "Heavy", DIM_PRODUCTS[[#This Row],[product_weight_g]]&gt;1000, "Medium", DIM_PRODUCTS[[#This Row],[product_weight_g]]&gt;0, "Light")</f>
        <v>Medium</v>
      </c>
    </row>
    <row r="548" spans="1:6" x14ac:dyDescent="0.25">
      <c r="A548" s="2">
        <v>547</v>
      </c>
      <c r="B548" s="10" t="s">
        <v>2024</v>
      </c>
      <c r="C548" s="10" t="s">
        <v>1924</v>
      </c>
      <c r="D548" s="10">
        <v>1300</v>
      </c>
      <c r="E548" s="10" t="s">
        <v>1905</v>
      </c>
      <c r="F548" s="2" t="str" cm="1">
        <f t="array" ref="F548">_xlfn.IFS(DIM_PRODUCTS[[#This Row],[product_weight_g]]&gt;5000, "Heavy", DIM_PRODUCTS[[#This Row],[product_weight_g]]&gt;1000, "Medium", DIM_PRODUCTS[[#This Row],[product_weight_g]]&gt;0, "Light")</f>
        <v>Medium</v>
      </c>
    </row>
    <row r="549" spans="1:6" x14ac:dyDescent="0.25">
      <c r="A549" s="2">
        <v>548</v>
      </c>
      <c r="B549" s="10" t="s">
        <v>2258</v>
      </c>
      <c r="C549" s="10" t="s">
        <v>1924</v>
      </c>
      <c r="D549" s="10">
        <v>200</v>
      </c>
      <c r="E549" s="10" t="s">
        <v>1909</v>
      </c>
      <c r="F549" s="2" t="str" cm="1">
        <f t="array" ref="F549">_xlfn.IFS(DIM_PRODUCTS[[#This Row],[product_weight_g]]&gt;5000, "Heavy", DIM_PRODUCTS[[#This Row],[product_weight_g]]&gt;1000, "Medium", DIM_PRODUCTS[[#This Row],[product_weight_g]]&gt;0, "Light")</f>
        <v>Light</v>
      </c>
    </row>
    <row r="550" spans="1:6" x14ac:dyDescent="0.25">
      <c r="A550" s="2">
        <v>549</v>
      </c>
      <c r="B550" s="10" t="s">
        <v>2223</v>
      </c>
      <c r="C550" s="10" t="s">
        <v>1916</v>
      </c>
      <c r="D550" s="10">
        <v>1250</v>
      </c>
      <c r="E550" s="10" t="s">
        <v>1909</v>
      </c>
      <c r="F550" s="2" t="str" cm="1">
        <f t="array" ref="F550">_xlfn.IFS(DIM_PRODUCTS[[#This Row],[product_weight_g]]&gt;5000, "Heavy", DIM_PRODUCTS[[#This Row],[product_weight_g]]&gt;1000, "Medium", DIM_PRODUCTS[[#This Row],[product_weight_g]]&gt;0, "Light")</f>
        <v>Medium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123EA-DB34-064A-8AF6-447C4D14689C}">
  <dimension ref="A1:M1654"/>
  <sheetViews>
    <sheetView topLeftCell="C106" zoomScale="70" zoomScaleNormal="70" workbookViewId="0">
      <selection activeCell="D1303" sqref="D1303"/>
    </sheetView>
  </sheetViews>
  <sheetFormatPr defaultColWidth="10.77734375" defaultRowHeight="15.75" x14ac:dyDescent="0.25"/>
  <cols>
    <col min="1" max="1" width="13.33203125" style="2" customWidth="1"/>
    <col min="2" max="2" width="36.109375" style="2" customWidth="1"/>
    <col min="3" max="3" width="37" style="2" customWidth="1"/>
    <col min="4" max="4" width="14.6640625" style="2" customWidth="1"/>
    <col min="5" max="5" width="25.44140625" style="2" customWidth="1"/>
    <col min="6" max="6" width="59.33203125" style="2" customWidth="1"/>
    <col min="7" max="7" width="29" style="2" customWidth="1"/>
    <col min="8" max="8" width="26.44140625" style="2" customWidth="1"/>
    <col min="9" max="9" width="19.77734375" style="2" customWidth="1"/>
    <col min="10" max="10" width="22.33203125" style="2" customWidth="1"/>
    <col min="11" max="11" width="20.77734375" style="2" customWidth="1"/>
    <col min="12" max="12" width="13.44140625" style="2" bestFit="1" customWidth="1"/>
    <col min="13" max="13" width="20.44140625" style="2" customWidth="1"/>
    <col min="14" max="16384" width="10.77734375" style="2"/>
  </cols>
  <sheetData>
    <row r="1" spans="1:13" x14ac:dyDescent="0.25">
      <c r="A1" s="2" t="s">
        <v>4919</v>
      </c>
      <c r="B1" s="9" t="s">
        <v>1901</v>
      </c>
      <c r="C1" s="9" t="s">
        <v>2959</v>
      </c>
      <c r="D1" s="9" t="s">
        <v>2960</v>
      </c>
      <c r="E1" s="9" t="s">
        <v>2961</v>
      </c>
      <c r="F1" s="9" t="s">
        <v>2962</v>
      </c>
      <c r="G1" s="9" t="s">
        <v>2963</v>
      </c>
      <c r="H1" s="9" t="s">
        <v>2964</v>
      </c>
      <c r="I1" s="1" t="s">
        <v>4920</v>
      </c>
      <c r="J1" s="1" t="s">
        <v>4921</v>
      </c>
      <c r="K1" s="2" t="s">
        <v>4922</v>
      </c>
      <c r="L1" s="2" t="s">
        <v>4917</v>
      </c>
      <c r="M1" s="2" t="s">
        <v>4934</v>
      </c>
    </row>
    <row r="2" spans="1:13" x14ac:dyDescent="0.25">
      <c r="A2" s="2">
        <v>1</v>
      </c>
      <c r="B2" s="10" t="s">
        <v>2204</v>
      </c>
      <c r="C2" s="10" t="s">
        <v>4348</v>
      </c>
      <c r="D2" s="10">
        <v>5</v>
      </c>
      <c r="E2" s="10"/>
      <c r="F2" s="10"/>
      <c r="G2" s="13">
        <v>43302</v>
      </c>
      <c r="H2" s="13">
        <v>43305.497916666667</v>
      </c>
      <c r="I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" s="2">
        <f>FACT_PRODUCT_REVIEWS!$H2-FACT_PRODUCT_REVIEWS!$G2</f>
        <v>3.4979166666671517</v>
      </c>
      <c r="K2" s="2">
        <f>IF(FACT_PRODUCT_REVIEWS!$D2&gt;=4,1,0)</f>
        <v>1</v>
      </c>
      <c r="L2" s="2">
        <f>_xlfn.XLOOKUP(FACT_PRODUCT_REVIEWS[[#This Row],[product_id]],DIM_PRODUCTS!B:B,DIM_PRODUCTS!A:A,,0)</f>
        <v>1</v>
      </c>
      <c r="M2" s="2" t="str">
        <f>IF(FACT_PRODUCT_REVIEWS[[#This Row],[review_word_count]]=0,"no text",IF(FACT_PRODUCT_REVIEWS[[#This Row],[review_word_count]]&lt;15,"short review", "long review"))</f>
        <v>no text</v>
      </c>
    </row>
    <row r="3" spans="1:13" x14ac:dyDescent="0.25">
      <c r="A3" s="2">
        <v>2</v>
      </c>
      <c r="B3" s="10" t="s">
        <v>2232</v>
      </c>
      <c r="C3" s="10" t="s">
        <v>3509</v>
      </c>
      <c r="D3" s="10">
        <v>5</v>
      </c>
      <c r="E3" s="10"/>
      <c r="F3" s="10"/>
      <c r="G3" s="13">
        <v>42802</v>
      </c>
      <c r="H3" s="13">
        <v>42803.416666666664</v>
      </c>
      <c r="I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" s="2">
        <f>FACT_PRODUCT_REVIEWS!$H3-FACT_PRODUCT_REVIEWS!$G3</f>
        <v>1.4166666666642413</v>
      </c>
      <c r="K3" s="2">
        <f>IF(FACT_PRODUCT_REVIEWS!$D3&gt;=4,1,0)</f>
        <v>1</v>
      </c>
      <c r="L3" s="2">
        <f>_xlfn.XLOOKUP(FACT_PRODUCT_REVIEWS[[#This Row],[product_id]],DIM_PRODUCTS!B:B,DIM_PRODUCTS!A:A,,0)</f>
        <v>2</v>
      </c>
      <c r="M3" s="2" t="str">
        <f>IF(FACT_PRODUCT_REVIEWS[[#This Row],[review_word_count]]=0,"no text",IF(FACT_PRODUCT_REVIEWS[[#This Row],[review_word_count]]&lt;15,"short review", "long review"))</f>
        <v>no text</v>
      </c>
    </row>
    <row r="4" spans="1:13" x14ac:dyDescent="0.25">
      <c r="A4" s="2">
        <v>3</v>
      </c>
      <c r="B4" s="10" t="s">
        <v>2375</v>
      </c>
      <c r="C4" s="10" t="s">
        <v>3686</v>
      </c>
      <c r="D4" s="10">
        <v>5</v>
      </c>
      <c r="E4" s="10"/>
      <c r="F4" s="10"/>
      <c r="G4" s="13">
        <v>43323</v>
      </c>
      <c r="H4" s="13">
        <v>43323.752083333333</v>
      </c>
      <c r="I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" s="2">
        <f>FACT_PRODUCT_REVIEWS!$H4-FACT_PRODUCT_REVIEWS!$G4</f>
        <v>0.75208333333284827</v>
      </c>
      <c r="K4" s="2">
        <f>IF(FACT_PRODUCT_REVIEWS!$D4&gt;=4,1,0)</f>
        <v>1</v>
      </c>
      <c r="L4" s="2">
        <f>_xlfn.XLOOKUP(FACT_PRODUCT_REVIEWS[[#This Row],[product_id]],DIM_PRODUCTS!B:B,DIM_PRODUCTS!A:A,,0)</f>
        <v>3</v>
      </c>
      <c r="M4" s="2" t="str">
        <f>IF(FACT_PRODUCT_REVIEWS[[#This Row],[review_word_count]]=0,"no text",IF(FACT_PRODUCT_REVIEWS[[#This Row],[review_word_count]]&lt;15,"short review", "long review"))</f>
        <v>no text</v>
      </c>
    </row>
    <row r="5" spans="1:13" x14ac:dyDescent="0.25">
      <c r="A5" s="2">
        <v>4</v>
      </c>
      <c r="B5" s="10" t="s">
        <v>2049</v>
      </c>
      <c r="C5" s="10" t="s">
        <v>4585</v>
      </c>
      <c r="D5" s="10">
        <v>4</v>
      </c>
      <c r="E5" s="10"/>
      <c r="F5" s="10"/>
      <c r="G5" s="13">
        <v>43329</v>
      </c>
      <c r="H5" s="13">
        <v>43330.063888888886</v>
      </c>
      <c r="I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" s="2">
        <f>FACT_PRODUCT_REVIEWS!$H5-FACT_PRODUCT_REVIEWS!$G5</f>
        <v>1.0638888888861402</v>
      </c>
      <c r="K5" s="2">
        <f>IF(FACT_PRODUCT_REVIEWS!$D5&gt;=4,1,0)</f>
        <v>1</v>
      </c>
      <c r="L5" s="2">
        <f>_xlfn.XLOOKUP(FACT_PRODUCT_REVIEWS[[#This Row],[product_id]],DIM_PRODUCTS!B:B,DIM_PRODUCTS!A:A,,0)</f>
        <v>4</v>
      </c>
      <c r="M5" s="2" t="str">
        <f>IF(FACT_PRODUCT_REVIEWS[[#This Row],[review_word_count]]=0,"no text",IF(FACT_PRODUCT_REVIEWS[[#This Row],[review_word_count]]&lt;15,"short review", "long review"))</f>
        <v>no text</v>
      </c>
    </row>
    <row r="6" spans="1:13" x14ac:dyDescent="0.25">
      <c r="A6" s="2">
        <v>5</v>
      </c>
      <c r="B6" s="10" t="s">
        <v>2357</v>
      </c>
      <c r="C6" s="10" t="s">
        <v>4458</v>
      </c>
      <c r="D6" s="10">
        <v>5</v>
      </c>
      <c r="E6" s="10"/>
      <c r="F6" s="10" t="s">
        <v>4459</v>
      </c>
      <c r="G6" s="13">
        <v>43038</v>
      </c>
      <c r="H6" s="13">
        <v>43038.775694444441</v>
      </c>
      <c r="I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6" s="2">
        <f>FACT_PRODUCT_REVIEWS!$H6-FACT_PRODUCT_REVIEWS!$G6</f>
        <v>0.77569444444088731</v>
      </c>
      <c r="K6" s="2">
        <f>IF(FACT_PRODUCT_REVIEWS!$D6&gt;=4,1,0)</f>
        <v>1</v>
      </c>
      <c r="L6" s="2">
        <f>_xlfn.XLOOKUP(FACT_PRODUCT_REVIEWS[[#This Row],[product_id]],DIM_PRODUCTS!B:B,DIM_PRODUCTS!A:A,,0)</f>
        <v>5</v>
      </c>
      <c r="M6" s="2" t="str">
        <f>IF(FACT_PRODUCT_REVIEWS[[#This Row],[review_word_count]]=0,"no text",IF(FACT_PRODUCT_REVIEWS[[#This Row],[review_word_count]]&lt;15,"short review", "long review"))</f>
        <v>short review</v>
      </c>
    </row>
    <row r="7" spans="1:13" x14ac:dyDescent="0.25">
      <c r="A7" s="2">
        <v>6</v>
      </c>
      <c r="B7" s="10" t="s">
        <v>2388</v>
      </c>
      <c r="C7" s="10" t="s">
        <v>4353</v>
      </c>
      <c r="D7" s="10">
        <v>4</v>
      </c>
      <c r="E7" s="10"/>
      <c r="F7" s="10" t="s">
        <v>4354</v>
      </c>
      <c r="G7" s="13">
        <v>42892</v>
      </c>
      <c r="H7" s="13">
        <v>42894.530555555553</v>
      </c>
      <c r="I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7" s="2">
        <f>FACT_PRODUCT_REVIEWS!$H7-FACT_PRODUCT_REVIEWS!$G7</f>
        <v>2.5305555555532919</v>
      </c>
      <c r="K7" s="2">
        <f>IF(FACT_PRODUCT_REVIEWS!$D7&gt;=4,1,0)</f>
        <v>1</v>
      </c>
      <c r="L7" s="2">
        <f>_xlfn.XLOOKUP(FACT_PRODUCT_REVIEWS[[#This Row],[product_id]],DIM_PRODUCTS!B:B,DIM_PRODUCTS!A:A,,0)</f>
        <v>6</v>
      </c>
      <c r="M7" s="2" t="str">
        <f>IF(FACT_PRODUCT_REVIEWS[[#This Row],[review_word_count]]=0,"no text",IF(FACT_PRODUCT_REVIEWS[[#This Row],[review_word_count]]&lt;15,"short review", "long review"))</f>
        <v>short review</v>
      </c>
    </row>
    <row r="8" spans="1:13" x14ac:dyDescent="0.25">
      <c r="A8" s="2">
        <v>7</v>
      </c>
      <c r="B8" s="10" t="s">
        <v>2329</v>
      </c>
      <c r="C8" s="10" t="s">
        <v>4835</v>
      </c>
      <c r="D8" s="10">
        <v>1</v>
      </c>
      <c r="E8" s="10"/>
      <c r="F8" s="10" t="s">
        <v>4836</v>
      </c>
      <c r="G8" s="13">
        <v>43218</v>
      </c>
      <c r="H8" s="13">
        <v>43219.029861111114</v>
      </c>
      <c r="I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8" s="2">
        <f>FACT_PRODUCT_REVIEWS!$H8-FACT_PRODUCT_REVIEWS!$G8</f>
        <v>1.0298611111138598</v>
      </c>
      <c r="K8" s="2">
        <f>IF(FACT_PRODUCT_REVIEWS!$D8&gt;=4,1,0)</f>
        <v>0</v>
      </c>
      <c r="L8" s="2">
        <f>_xlfn.XLOOKUP(FACT_PRODUCT_REVIEWS[[#This Row],[product_id]],DIM_PRODUCTS!B:B,DIM_PRODUCTS!A:A,,0)</f>
        <v>7</v>
      </c>
      <c r="M8" s="2" t="str">
        <f>IF(FACT_PRODUCT_REVIEWS[[#This Row],[review_word_count]]=0,"no text",IF(FACT_PRODUCT_REVIEWS[[#This Row],[review_word_count]]&lt;15,"short review", "long review"))</f>
        <v>short review</v>
      </c>
    </row>
    <row r="9" spans="1:13" x14ac:dyDescent="0.25">
      <c r="A9" s="2">
        <v>8</v>
      </c>
      <c r="B9" s="10" t="s">
        <v>2091</v>
      </c>
      <c r="C9" s="10" t="s">
        <v>3380</v>
      </c>
      <c r="D9" s="10">
        <v>3</v>
      </c>
      <c r="E9" s="10"/>
      <c r="F9" s="10"/>
      <c r="G9" s="13">
        <v>43336</v>
      </c>
      <c r="H9" s="13">
        <v>43338.922222222223</v>
      </c>
      <c r="I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" s="2">
        <f>FACT_PRODUCT_REVIEWS!$H9-FACT_PRODUCT_REVIEWS!$G9</f>
        <v>2.922222222223354</v>
      </c>
      <c r="K9" s="2">
        <f>IF(FACT_PRODUCT_REVIEWS!$D9&gt;=4,1,0)</f>
        <v>0</v>
      </c>
      <c r="L9" s="2">
        <f>_xlfn.XLOOKUP(FACT_PRODUCT_REVIEWS[[#This Row],[product_id]],DIM_PRODUCTS!B:B,DIM_PRODUCTS!A:A,,0)</f>
        <v>8</v>
      </c>
      <c r="M9" s="2" t="str">
        <f>IF(FACT_PRODUCT_REVIEWS[[#This Row],[review_word_count]]=0,"no text",IF(FACT_PRODUCT_REVIEWS[[#This Row],[review_word_count]]&lt;15,"short review", "long review"))</f>
        <v>no text</v>
      </c>
    </row>
    <row r="10" spans="1:13" x14ac:dyDescent="0.25">
      <c r="A10" s="2">
        <v>9</v>
      </c>
      <c r="B10" s="10" t="s">
        <v>1927</v>
      </c>
      <c r="C10" s="10" t="s">
        <v>4061</v>
      </c>
      <c r="D10" s="10">
        <v>5</v>
      </c>
      <c r="E10" s="10"/>
      <c r="F10" s="10" t="s">
        <v>4062</v>
      </c>
      <c r="G10" s="13">
        <v>43014</v>
      </c>
      <c r="H10" s="13">
        <v>43014.802083333336</v>
      </c>
      <c r="I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0" s="2">
        <f>FACT_PRODUCT_REVIEWS!$H10-FACT_PRODUCT_REVIEWS!$G10</f>
        <v>0.80208333333575865</v>
      </c>
      <c r="K10" s="2">
        <f>IF(FACT_PRODUCT_REVIEWS!$D10&gt;=4,1,0)</f>
        <v>1</v>
      </c>
      <c r="L10" s="2">
        <f>_xlfn.XLOOKUP(FACT_PRODUCT_REVIEWS[[#This Row],[product_id]],DIM_PRODUCTS!B:B,DIM_PRODUCTS!A:A,,0)</f>
        <v>9</v>
      </c>
      <c r="M10" s="2" t="str">
        <f>IF(FACT_PRODUCT_REVIEWS[[#This Row],[review_word_count]]=0,"no text",IF(FACT_PRODUCT_REVIEWS[[#This Row],[review_word_count]]&lt;15,"short review", "long review"))</f>
        <v>short review</v>
      </c>
    </row>
    <row r="11" spans="1:13" x14ac:dyDescent="0.25">
      <c r="A11" s="2">
        <v>10</v>
      </c>
      <c r="B11" s="10" t="s">
        <v>2247</v>
      </c>
      <c r="C11" s="10" t="s">
        <v>4085</v>
      </c>
      <c r="D11" s="10">
        <v>5</v>
      </c>
      <c r="E11" s="10"/>
      <c r="F11" s="10"/>
      <c r="G11" s="13">
        <v>43279</v>
      </c>
      <c r="H11" s="13">
        <v>43281.631249999999</v>
      </c>
      <c r="I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" s="2">
        <f>FACT_PRODUCT_REVIEWS!$H11-FACT_PRODUCT_REVIEWS!$G11</f>
        <v>2.6312499999985448</v>
      </c>
      <c r="K11" s="2">
        <f>IF(FACT_PRODUCT_REVIEWS!$D11&gt;=4,1,0)</f>
        <v>1</v>
      </c>
      <c r="L11" s="2">
        <f>_xlfn.XLOOKUP(FACT_PRODUCT_REVIEWS[[#This Row],[product_id]],DIM_PRODUCTS!B:B,DIM_PRODUCTS!A:A,,0)</f>
        <v>10</v>
      </c>
      <c r="M11" s="2" t="str">
        <f>IF(FACT_PRODUCT_REVIEWS[[#This Row],[review_word_count]]=0,"no text",IF(FACT_PRODUCT_REVIEWS[[#This Row],[review_word_count]]&lt;15,"short review", "long review"))</f>
        <v>no text</v>
      </c>
    </row>
    <row r="12" spans="1:13" ht="23.1" customHeight="1" x14ac:dyDescent="0.25">
      <c r="A12" s="2">
        <v>11</v>
      </c>
      <c r="B12" s="10" t="s">
        <v>2249</v>
      </c>
      <c r="C12" s="10" t="s">
        <v>3606</v>
      </c>
      <c r="D12" s="10">
        <v>3</v>
      </c>
      <c r="E12" s="10"/>
      <c r="F12" s="15" t="s">
        <v>3607</v>
      </c>
      <c r="G12" s="13">
        <v>43123</v>
      </c>
      <c r="H12" s="13">
        <v>43124.76458333333</v>
      </c>
      <c r="I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12" s="2">
        <f>FACT_PRODUCT_REVIEWS!$H12-FACT_PRODUCT_REVIEWS!$G12</f>
        <v>1.7645833333299379</v>
      </c>
      <c r="K12" s="2">
        <f>IF(FACT_PRODUCT_REVIEWS!$D12&gt;=4,1,0)</f>
        <v>0</v>
      </c>
      <c r="L12" s="2">
        <f>_xlfn.XLOOKUP(FACT_PRODUCT_REVIEWS[[#This Row],[product_id]],DIM_PRODUCTS!B:B,DIM_PRODUCTS!A:A,,0)</f>
        <v>11</v>
      </c>
      <c r="M12" s="2" t="str">
        <f>IF(FACT_PRODUCT_REVIEWS[[#This Row],[review_word_count]]=0,"no text",IF(FACT_PRODUCT_REVIEWS[[#This Row],[review_word_count]]&lt;15,"short review", "long review"))</f>
        <v>long review</v>
      </c>
    </row>
    <row r="13" spans="1:13" x14ac:dyDescent="0.25">
      <c r="A13" s="2">
        <v>12</v>
      </c>
      <c r="B13" s="10" t="s">
        <v>2189</v>
      </c>
      <c r="C13" s="10" t="s">
        <v>4727</v>
      </c>
      <c r="D13" s="10">
        <v>3</v>
      </c>
      <c r="E13" s="10"/>
      <c r="F13" s="10" t="s">
        <v>3249</v>
      </c>
      <c r="G13" s="13">
        <v>42902</v>
      </c>
      <c r="H13" s="13">
        <v>42903.081944444442</v>
      </c>
      <c r="I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3" s="2">
        <f>FACT_PRODUCT_REVIEWS!$H13-FACT_PRODUCT_REVIEWS!$G13</f>
        <v>1.0819444444423425</v>
      </c>
      <c r="K13" s="2">
        <f>IF(FACT_PRODUCT_REVIEWS!$D13&gt;=4,1,0)</f>
        <v>0</v>
      </c>
      <c r="L13" s="2">
        <f>_xlfn.XLOOKUP(FACT_PRODUCT_REVIEWS[[#This Row],[product_id]],DIM_PRODUCTS!B:B,DIM_PRODUCTS!A:A,,0)</f>
        <v>12</v>
      </c>
      <c r="M13" s="2" t="str">
        <f>IF(FACT_PRODUCT_REVIEWS[[#This Row],[review_word_count]]=0,"no text",IF(FACT_PRODUCT_REVIEWS[[#This Row],[review_word_count]]&lt;15,"short review", "long review"))</f>
        <v>short review</v>
      </c>
    </row>
    <row r="14" spans="1:13" ht="20.100000000000001" customHeight="1" x14ac:dyDescent="0.25">
      <c r="A14" s="2">
        <v>13</v>
      </c>
      <c r="B14" s="10" t="s">
        <v>2354</v>
      </c>
      <c r="C14" s="10" t="s">
        <v>4431</v>
      </c>
      <c r="D14" s="10">
        <v>3</v>
      </c>
      <c r="E14" s="10" t="s">
        <v>3787</v>
      </c>
      <c r="F14" s="10" t="s">
        <v>3017</v>
      </c>
      <c r="G14" s="13">
        <v>43305</v>
      </c>
      <c r="H14" s="13">
        <v>43306.582638888889</v>
      </c>
      <c r="I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4" s="2">
        <f>FACT_PRODUCT_REVIEWS!$H14-FACT_PRODUCT_REVIEWS!$G14</f>
        <v>1.5826388888890506</v>
      </c>
      <c r="K14" s="2">
        <f>IF(FACT_PRODUCT_REVIEWS!$D14&gt;=4,1,0)</f>
        <v>0</v>
      </c>
      <c r="L14" s="2">
        <f>_xlfn.XLOOKUP(FACT_PRODUCT_REVIEWS[[#This Row],[product_id]],DIM_PRODUCTS!B:B,DIM_PRODUCTS!A:A,,0)</f>
        <v>13</v>
      </c>
      <c r="M14" s="2" t="str">
        <f>IF(FACT_PRODUCT_REVIEWS[[#This Row],[review_word_count]]=0,"no text",IF(FACT_PRODUCT_REVIEWS[[#This Row],[review_word_count]]&lt;15,"short review", "long review"))</f>
        <v>short review</v>
      </c>
    </row>
    <row r="15" spans="1:13" x14ac:dyDescent="0.25">
      <c r="A15" s="2">
        <v>14</v>
      </c>
      <c r="B15" s="10" t="s">
        <v>1953</v>
      </c>
      <c r="C15" s="10" t="s">
        <v>3660</v>
      </c>
      <c r="D15" s="10">
        <v>5</v>
      </c>
      <c r="E15" s="10"/>
      <c r="F15" s="10"/>
      <c r="G15" s="13">
        <v>43173</v>
      </c>
      <c r="H15" s="13">
        <v>43174.480555555558</v>
      </c>
      <c r="I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" s="2">
        <f>FACT_PRODUCT_REVIEWS!$H15-FACT_PRODUCT_REVIEWS!$G15</f>
        <v>1.4805555555576575</v>
      </c>
      <c r="K15" s="2">
        <f>IF(FACT_PRODUCT_REVIEWS!$D15&gt;=4,1,0)</f>
        <v>1</v>
      </c>
      <c r="L15" s="2">
        <f>_xlfn.XLOOKUP(FACT_PRODUCT_REVIEWS[[#This Row],[product_id]],DIM_PRODUCTS!B:B,DIM_PRODUCTS!A:A,,0)</f>
        <v>14</v>
      </c>
      <c r="M15" s="2" t="str">
        <f>IF(FACT_PRODUCT_REVIEWS[[#This Row],[review_word_count]]=0,"no text",IF(FACT_PRODUCT_REVIEWS[[#This Row],[review_word_count]]&lt;15,"short review", "long review"))</f>
        <v>no text</v>
      </c>
    </row>
    <row r="16" spans="1:13" x14ac:dyDescent="0.25">
      <c r="A16" s="2">
        <v>15</v>
      </c>
      <c r="B16" s="10" t="s">
        <v>2369</v>
      </c>
      <c r="C16" s="10" t="s">
        <v>3683</v>
      </c>
      <c r="D16" s="10">
        <v>5</v>
      </c>
      <c r="E16" s="10" t="s">
        <v>3684</v>
      </c>
      <c r="F16" s="10" t="s">
        <v>3685</v>
      </c>
      <c r="G16" s="13">
        <v>43293</v>
      </c>
      <c r="H16" s="13">
        <v>43294.111111111109</v>
      </c>
      <c r="I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6" s="2">
        <f>FACT_PRODUCT_REVIEWS!$H16-FACT_PRODUCT_REVIEWS!$G16</f>
        <v>1.1111111111094942</v>
      </c>
      <c r="K16" s="2">
        <f>IF(FACT_PRODUCT_REVIEWS!$D16&gt;=4,1,0)</f>
        <v>1</v>
      </c>
      <c r="L16" s="2">
        <f>_xlfn.XLOOKUP(FACT_PRODUCT_REVIEWS[[#This Row],[product_id]],DIM_PRODUCTS!B:B,DIM_PRODUCTS!A:A,,0)</f>
        <v>15</v>
      </c>
      <c r="M16" s="2" t="str">
        <f>IF(FACT_PRODUCT_REVIEWS[[#This Row],[review_word_count]]=0,"no text",IF(FACT_PRODUCT_REVIEWS[[#This Row],[review_word_count]]&lt;15,"short review", "long review"))</f>
        <v>long review</v>
      </c>
    </row>
    <row r="17" spans="1:13" x14ac:dyDescent="0.25">
      <c r="A17" s="2">
        <v>16</v>
      </c>
      <c r="B17" s="10" t="s">
        <v>2431</v>
      </c>
      <c r="C17" s="10" t="s">
        <v>4530</v>
      </c>
      <c r="D17" s="10">
        <v>5</v>
      </c>
      <c r="E17" s="10"/>
      <c r="F17" s="10" t="s">
        <v>4531</v>
      </c>
      <c r="G17" s="13">
        <v>43176</v>
      </c>
      <c r="H17" s="13">
        <v>43180.597916666666</v>
      </c>
      <c r="I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7" s="2">
        <f>FACT_PRODUCT_REVIEWS!$H17-FACT_PRODUCT_REVIEWS!$G17</f>
        <v>4.5979166666656965</v>
      </c>
      <c r="K17" s="2">
        <f>IF(FACT_PRODUCT_REVIEWS!$D17&gt;=4,1,0)</f>
        <v>1</v>
      </c>
      <c r="L17" s="2">
        <f>_xlfn.XLOOKUP(FACT_PRODUCT_REVIEWS[[#This Row],[product_id]],DIM_PRODUCTS!B:B,DIM_PRODUCTS!A:A,,0)</f>
        <v>16</v>
      </c>
      <c r="M17" s="2" t="str">
        <f>IF(FACT_PRODUCT_REVIEWS[[#This Row],[review_word_count]]=0,"no text",IF(FACT_PRODUCT_REVIEWS[[#This Row],[review_word_count]]&lt;15,"short review", "long review"))</f>
        <v>short review</v>
      </c>
    </row>
    <row r="18" spans="1:13" x14ac:dyDescent="0.25">
      <c r="A18" s="2">
        <v>17</v>
      </c>
      <c r="B18" s="10" t="s">
        <v>1981</v>
      </c>
      <c r="C18" s="10" t="s">
        <v>3199</v>
      </c>
      <c r="D18" s="10">
        <v>5</v>
      </c>
      <c r="E18" s="10"/>
      <c r="F18" s="10"/>
      <c r="G18" s="13">
        <v>43098</v>
      </c>
      <c r="H18" s="13">
        <v>43098.82708333333</v>
      </c>
      <c r="I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" s="2">
        <f>FACT_PRODUCT_REVIEWS!$H18-FACT_PRODUCT_REVIEWS!$G18</f>
        <v>0.82708333332993789</v>
      </c>
      <c r="K18" s="2">
        <f>IF(FACT_PRODUCT_REVIEWS!$D18&gt;=4,1,0)</f>
        <v>1</v>
      </c>
      <c r="L18" s="2">
        <f>_xlfn.XLOOKUP(FACT_PRODUCT_REVIEWS[[#This Row],[product_id]],DIM_PRODUCTS!B:B,DIM_PRODUCTS!A:A,,0)</f>
        <v>17</v>
      </c>
      <c r="M18" s="2" t="str">
        <f>IF(FACT_PRODUCT_REVIEWS[[#This Row],[review_word_count]]=0,"no text",IF(FACT_PRODUCT_REVIEWS[[#This Row],[review_word_count]]&lt;15,"short review", "long review"))</f>
        <v>no text</v>
      </c>
    </row>
    <row r="19" spans="1:13" x14ac:dyDescent="0.25">
      <c r="A19" s="2">
        <v>18</v>
      </c>
      <c r="B19" s="10" t="s">
        <v>2097</v>
      </c>
      <c r="C19" s="10" t="s">
        <v>3920</v>
      </c>
      <c r="D19" s="10">
        <v>5</v>
      </c>
      <c r="E19" s="10" t="s">
        <v>3921</v>
      </c>
      <c r="F19" s="10"/>
      <c r="G19" s="13">
        <v>43333</v>
      </c>
      <c r="H19" s="13">
        <v>43334.509027777778</v>
      </c>
      <c r="I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" s="2">
        <f>FACT_PRODUCT_REVIEWS!$H19-FACT_PRODUCT_REVIEWS!$G19</f>
        <v>1.5090277777781012</v>
      </c>
      <c r="K19" s="2">
        <f>IF(FACT_PRODUCT_REVIEWS!$D19&gt;=4,1,0)</f>
        <v>1</v>
      </c>
      <c r="L19" s="2">
        <f>_xlfn.XLOOKUP(FACT_PRODUCT_REVIEWS[[#This Row],[product_id]],DIM_PRODUCTS!B:B,DIM_PRODUCTS!A:A,,0)</f>
        <v>18</v>
      </c>
      <c r="M19" s="2" t="str">
        <f>IF(FACT_PRODUCT_REVIEWS[[#This Row],[review_word_count]]=0,"no text",IF(FACT_PRODUCT_REVIEWS[[#This Row],[review_word_count]]&lt;15,"short review", "long review"))</f>
        <v>no text</v>
      </c>
    </row>
    <row r="20" spans="1:13" x14ac:dyDescent="0.25">
      <c r="A20" s="2">
        <v>19</v>
      </c>
      <c r="B20" s="10" t="s">
        <v>2081</v>
      </c>
      <c r="C20" s="10" t="s">
        <v>3393</v>
      </c>
      <c r="D20" s="10">
        <v>5</v>
      </c>
      <c r="E20" s="10"/>
      <c r="F20" s="10"/>
      <c r="G20" s="13">
        <v>43159</v>
      </c>
      <c r="H20" s="13">
        <v>43161.05972222222</v>
      </c>
      <c r="I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" s="2">
        <f>FACT_PRODUCT_REVIEWS!$H20-FACT_PRODUCT_REVIEWS!$G20</f>
        <v>2.0597222222204437</v>
      </c>
      <c r="K20" s="2">
        <f>IF(FACT_PRODUCT_REVIEWS!$D20&gt;=4,1,0)</f>
        <v>1</v>
      </c>
      <c r="L20" s="2">
        <f>_xlfn.XLOOKUP(FACT_PRODUCT_REVIEWS[[#This Row],[product_id]],DIM_PRODUCTS!B:B,DIM_PRODUCTS!A:A,,0)</f>
        <v>19</v>
      </c>
      <c r="M20" s="2" t="str">
        <f>IF(FACT_PRODUCT_REVIEWS[[#This Row],[review_word_count]]=0,"no text",IF(FACT_PRODUCT_REVIEWS[[#This Row],[review_word_count]]&lt;15,"short review", "long review"))</f>
        <v>no text</v>
      </c>
    </row>
    <row r="21" spans="1:13" x14ac:dyDescent="0.25">
      <c r="A21" s="2">
        <v>20</v>
      </c>
      <c r="B21" s="10" t="s">
        <v>2308</v>
      </c>
      <c r="C21" s="10" t="s">
        <v>4600</v>
      </c>
      <c r="D21" s="10">
        <v>3</v>
      </c>
      <c r="E21" s="10"/>
      <c r="F21" s="10" t="s">
        <v>4601</v>
      </c>
      <c r="G21" s="13">
        <v>43036</v>
      </c>
      <c r="H21" s="13">
        <v>43036.922222222223</v>
      </c>
      <c r="I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37</v>
      </c>
      <c r="J21" s="2">
        <f>FACT_PRODUCT_REVIEWS!$H21-FACT_PRODUCT_REVIEWS!$G21</f>
        <v>0.92222222222335404</v>
      </c>
      <c r="K21" s="2">
        <f>IF(FACT_PRODUCT_REVIEWS!$D21&gt;=4,1,0)</f>
        <v>0</v>
      </c>
      <c r="L21" s="2">
        <f>_xlfn.XLOOKUP(FACT_PRODUCT_REVIEWS[[#This Row],[product_id]],DIM_PRODUCTS!B:B,DIM_PRODUCTS!A:A,,0)</f>
        <v>20</v>
      </c>
      <c r="M21" s="2" t="str">
        <f>IF(FACT_PRODUCT_REVIEWS[[#This Row],[review_word_count]]=0,"no text",IF(FACT_PRODUCT_REVIEWS[[#This Row],[review_word_count]]&lt;15,"short review", "long review"))</f>
        <v>long review</v>
      </c>
    </row>
    <row r="22" spans="1:13" x14ac:dyDescent="0.25">
      <c r="A22" s="2">
        <v>21</v>
      </c>
      <c r="B22" s="10" t="s">
        <v>2322</v>
      </c>
      <c r="C22" s="10" t="s">
        <v>4063</v>
      </c>
      <c r="D22" s="10">
        <v>3</v>
      </c>
      <c r="E22" s="10"/>
      <c r="F22" s="10"/>
      <c r="G22" s="13">
        <v>43291</v>
      </c>
      <c r="H22" s="13">
        <v>43291.885416666664</v>
      </c>
      <c r="I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" s="2">
        <f>FACT_PRODUCT_REVIEWS!$H22-FACT_PRODUCT_REVIEWS!$G22</f>
        <v>0.88541666666424135</v>
      </c>
      <c r="K22" s="2">
        <f>IF(FACT_PRODUCT_REVIEWS!$D22&gt;=4,1,0)</f>
        <v>0</v>
      </c>
      <c r="L22" s="2">
        <f>_xlfn.XLOOKUP(FACT_PRODUCT_REVIEWS[[#This Row],[product_id]],DIM_PRODUCTS!B:B,DIM_PRODUCTS!A:A,,0)</f>
        <v>21</v>
      </c>
      <c r="M22" s="2" t="str">
        <f>IF(FACT_PRODUCT_REVIEWS[[#This Row],[review_word_count]]=0,"no text",IF(FACT_PRODUCT_REVIEWS[[#This Row],[review_word_count]]&lt;15,"short review", "long review"))</f>
        <v>no text</v>
      </c>
    </row>
    <row r="23" spans="1:13" x14ac:dyDescent="0.25">
      <c r="A23" s="2">
        <v>22</v>
      </c>
      <c r="B23" s="10" t="s">
        <v>1957</v>
      </c>
      <c r="C23" s="10" t="s">
        <v>4908</v>
      </c>
      <c r="D23" s="10">
        <v>5</v>
      </c>
      <c r="E23" s="10"/>
      <c r="F23" s="10"/>
      <c r="G23" s="13">
        <v>43331</v>
      </c>
      <c r="H23" s="13">
        <v>43332.447222222225</v>
      </c>
      <c r="I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" s="2">
        <f>FACT_PRODUCT_REVIEWS!$H23-FACT_PRODUCT_REVIEWS!$G23</f>
        <v>1.4472222222248092</v>
      </c>
      <c r="K23" s="2">
        <f>IF(FACT_PRODUCT_REVIEWS!$D23&gt;=4,1,0)</f>
        <v>1</v>
      </c>
      <c r="L23" s="2">
        <f>_xlfn.XLOOKUP(FACT_PRODUCT_REVIEWS[[#This Row],[product_id]],DIM_PRODUCTS!B:B,DIM_PRODUCTS!A:A,,0)</f>
        <v>22</v>
      </c>
      <c r="M23" s="2" t="str">
        <f>IF(FACT_PRODUCT_REVIEWS[[#This Row],[review_word_count]]=0,"no text",IF(FACT_PRODUCT_REVIEWS[[#This Row],[review_word_count]]&lt;15,"short review", "long review"))</f>
        <v>no text</v>
      </c>
    </row>
    <row r="24" spans="1:13" x14ac:dyDescent="0.25">
      <c r="A24" s="2">
        <v>23</v>
      </c>
      <c r="B24" s="10" t="s">
        <v>2323</v>
      </c>
      <c r="C24" s="10" t="s">
        <v>4700</v>
      </c>
      <c r="D24" s="10">
        <v>1</v>
      </c>
      <c r="E24" s="10"/>
      <c r="F24" s="10"/>
      <c r="G24" s="13">
        <v>42936</v>
      </c>
      <c r="H24" s="13">
        <v>42936.53125</v>
      </c>
      <c r="I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" s="2">
        <f>FACT_PRODUCT_REVIEWS!$H24-FACT_PRODUCT_REVIEWS!$G24</f>
        <v>0.53125</v>
      </c>
      <c r="K24" s="2">
        <f>IF(FACT_PRODUCT_REVIEWS!$D24&gt;=4,1,0)</f>
        <v>0</v>
      </c>
      <c r="L24" s="2">
        <f>_xlfn.XLOOKUP(FACT_PRODUCT_REVIEWS[[#This Row],[product_id]],DIM_PRODUCTS!B:B,DIM_PRODUCTS!A:A,,0)</f>
        <v>23</v>
      </c>
      <c r="M24" s="2" t="str">
        <f>IF(FACT_PRODUCT_REVIEWS[[#This Row],[review_word_count]]=0,"no text",IF(FACT_PRODUCT_REVIEWS[[#This Row],[review_word_count]]&lt;15,"short review", "long review"))</f>
        <v>no text</v>
      </c>
    </row>
    <row r="25" spans="1:13" x14ac:dyDescent="0.25">
      <c r="A25" s="2">
        <v>24</v>
      </c>
      <c r="B25" s="10" t="s">
        <v>1968</v>
      </c>
      <c r="C25" s="10" t="s">
        <v>4750</v>
      </c>
      <c r="D25" s="10">
        <v>4</v>
      </c>
      <c r="E25" s="10"/>
      <c r="F25" s="10"/>
      <c r="G25" s="13">
        <v>43146</v>
      </c>
      <c r="H25" s="13">
        <v>43147.304166666669</v>
      </c>
      <c r="I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5" s="2">
        <f>FACT_PRODUCT_REVIEWS!$H25-FACT_PRODUCT_REVIEWS!$G25</f>
        <v>1.3041666666686069</v>
      </c>
      <c r="K25" s="2">
        <f>IF(FACT_PRODUCT_REVIEWS!$D25&gt;=4,1,0)</f>
        <v>1</v>
      </c>
      <c r="L25" s="2">
        <f>_xlfn.XLOOKUP(FACT_PRODUCT_REVIEWS[[#This Row],[product_id]],DIM_PRODUCTS!B:B,DIM_PRODUCTS!A:A,,0)</f>
        <v>24</v>
      </c>
      <c r="M25" s="2" t="str">
        <f>IF(FACT_PRODUCT_REVIEWS[[#This Row],[review_word_count]]=0,"no text",IF(FACT_PRODUCT_REVIEWS[[#This Row],[review_word_count]]&lt;15,"short review", "long review"))</f>
        <v>no text</v>
      </c>
    </row>
    <row r="26" spans="1:13" x14ac:dyDescent="0.25">
      <c r="A26" s="2">
        <v>25</v>
      </c>
      <c r="B26" s="10" t="s">
        <v>2142</v>
      </c>
      <c r="C26" s="10" t="s">
        <v>4494</v>
      </c>
      <c r="D26" s="10">
        <v>5</v>
      </c>
      <c r="E26" s="10"/>
      <c r="F26" s="10"/>
      <c r="G26" s="13">
        <v>42962</v>
      </c>
      <c r="H26" s="13">
        <v>42965.481249999997</v>
      </c>
      <c r="I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6" s="2">
        <f>FACT_PRODUCT_REVIEWS!$H26-FACT_PRODUCT_REVIEWS!$G26</f>
        <v>3.4812499999970896</v>
      </c>
      <c r="K26" s="2">
        <f>IF(FACT_PRODUCT_REVIEWS!$D26&gt;=4,1,0)</f>
        <v>1</v>
      </c>
      <c r="L26" s="2">
        <f>_xlfn.XLOOKUP(FACT_PRODUCT_REVIEWS[[#This Row],[product_id]],DIM_PRODUCTS!B:B,DIM_PRODUCTS!A:A,,0)</f>
        <v>25</v>
      </c>
      <c r="M26" s="2" t="str">
        <f>IF(FACT_PRODUCT_REVIEWS[[#This Row],[review_word_count]]=0,"no text",IF(FACT_PRODUCT_REVIEWS[[#This Row],[review_word_count]]&lt;15,"short review", "long review"))</f>
        <v>no text</v>
      </c>
    </row>
    <row r="27" spans="1:13" x14ac:dyDescent="0.25">
      <c r="A27" s="2">
        <v>26</v>
      </c>
      <c r="B27" s="10" t="s">
        <v>2080</v>
      </c>
      <c r="C27" s="10" t="s">
        <v>4592</v>
      </c>
      <c r="D27" s="10">
        <v>5</v>
      </c>
      <c r="E27" s="10"/>
      <c r="F27" s="10"/>
      <c r="G27" s="13">
        <v>43036</v>
      </c>
      <c r="H27" s="13">
        <v>43038.922222222223</v>
      </c>
      <c r="I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" s="2">
        <f>FACT_PRODUCT_REVIEWS!$H27-FACT_PRODUCT_REVIEWS!$G27</f>
        <v>2.922222222223354</v>
      </c>
      <c r="K27" s="2">
        <f>IF(FACT_PRODUCT_REVIEWS!$D27&gt;=4,1,0)</f>
        <v>1</v>
      </c>
      <c r="L27" s="2">
        <f>_xlfn.XLOOKUP(FACT_PRODUCT_REVIEWS[[#This Row],[product_id]],DIM_PRODUCTS!B:B,DIM_PRODUCTS!A:A,,0)</f>
        <v>26</v>
      </c>
      <c r="M27" s="2" t="str">
        <f>IF(FACT_PRODUCT_REVIEWS[[#This Row],[review_word_count]]=0,"no text",IF(FACT_PRODUCT_REVIEWS[[#This Row],[review_word_count]]&lt;15,"short review", "long review"))</f>
        <v>no text</v>
      </c>
    </row>
    <row r="28" spans="1:13" x14ac:dyDescent="0.25">
      <c r="A28" s="2">
        <v>27</v>
      </c>
      <c r="B28" s="10" t="s">
        <v>2254</v>
      </c>
      <c r="C28" s="10" t="s">
        <v>3872</v>
      </c>
      <c r="D28" s="10">
        <v>4</v>
      </c>
      <c r="E28" s="10">
        <v>4</v>
      </c>
      <c r="F28" s="10"/>
      <c r="G28" s="13">
        <v>43294</v>
      </c>
      <c r="H28" s="13">
        <v>43295.725694444445</v>
      </c>
      <c r="I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" s="2">
        <f>FACT_PRODUCT_REVIEWS!$H28-FACT_PRODUCT_REVIEWS!$G28</f>
        <v>1.7256944444452529</v>
      </c>
      <c r="K28" s="2">
        <f>IF(FACT_PRODUCT_REVIEWS!$D28&gt;=4,1,0)</f>
        <v>1</v>
      </c>
      <c r="L28" s="2">
        <f>_xlfn.XLOOKUP(FACT_PRODUCT_REVIEWS[[#This Row],[product_id]],DIM_PRODUCTS!B:B,DIM_PRODUCTS!A:A,,0)</f>
        <v>27</v>
      </c>
      <c r="M28" s="2" t="str">
        <f>IF(FACT_PRODUCT_REVIEWS[[#This Row],[review_word_count]]=0,"no text",IF(FACT_PRODUCT_REVIEWS[[#This Row],[review_word_count]]&lt;15,"short review", "long review"))</f>
        <v>no text</v>
      </c>
    </row>
    <row r="29" spans="1:13" ht="29.1" customHeight="1" x14ac:dyDescent="0.25">
      <c r="A29" s="2">
        <v>28</v>
      </c>
      <c r="B29" s="10" t="s">
        <v>2340</v>
      </c>
      <c r="C29" s="10" t="s">
        <v>4478</v>
      </c>
      <c r="D29" s="10">
        <v>4</v>
      </c>
      <c r="E29" s="10"/>
      <c r="F29" s="10"/>
      <c r="G29" s="13">
        <v>42858</v>
      </c>
      <c r="H29" s="13">
        <v>42859.049305555556</v>
      </c>
      <c r="I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" s="2">
        <f>FACT_PRODUCT_REVIEWS!$H29-FACT_PRODUCT_REVIEWS!$G29</f>
        <v>1.0493055555562023</v>
      </c>
      <c r="K29" s="2">
        <f>IF(FACT_PRODUCT_REVIEWS!$D29&gt;=4,1,0)</f>
        <v>1</v>
      </c>
      <c r="L29" s="2">
        <f>_xlfn.XLOOKUP(FACT_PRODUCT_REVIEWS[[#This Row],[product_id]],DIM_PRODUCTS!B:B,DIM_PRODUCTS!A:A,,0)</f>
        <v>28</v>
      </c>
      <c r="M29" s="2" t="str">
        <f>IF(FACT_PRODUCT_REVIEWS[[#This Row],[review_word_count]]=0,"no text",IF(FACT_PRODUCT_REVIEWS[[#This Row],[review_word_count]]&lt;15,"short review", "long review"))</f>
        <v>no text</v>
      </c>
    </row>
    <row r="30" spans="1:13" x14ac:dyDescent="0.25">
      <c r="A30" s="2">
        <v>29</v>
      </c>
      <c r="B30" s="10" t="s">
        <v>2102</v>
      </c>
      <c r="C30" s="10" t="s">
        <v>4111</v>
      </c>
      <c r="D30" s="10">
        <v>5</v>
      </c>
      <c r="E30" s="10"/>
      <c r="F30" s="10" t="s">
        <v>4112</v>
      </c>
      <c r="G30" s="13">
        <v>42930</v>
      </c>
      <c r="H30" s="13">
        <v>42933.452777777777</v>
      </c>
      <c r="I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30" s="2">
        <f>FACT_PRODUCT_REVIEWS!$H30-FACT_PRODUCT_REVIEWS!$G30</f>
        <v>3.452777777776646</v>
      </c>
      <c r="K30" s="2">
        <f>IF(FACT_PRODUCT_REVIEWS!$D30&gt;=4,1,0)</f>
        <v>1</v>
      </c>
      <c r="L30" s="2">
        <f>_xlfn.XLOOKUP(FACT_PRODUCT_REVIEWS[[#This Row],[product_id]],DIM_PRODUCTS!B:B,DIM_PRODUCTS!A:A,,0)</f>
        <v>29</v>
      </c>
      <c r="M30" s="2" t="str">
        <f>IF(FACT_PRODUCT_REVIEWS[[#This Row],[review_word_count]]=0,"no text",IF(FACT_PRODUCT_REVIEWS[[#This Row],[review_word_count]]&lt;15,"short review", "long review"))</f>
        <v>short review</v>
      </c>
    </row>
    <row r="31" spans="1:13" x14ac:dyDescent="0.25">
      <c r="A31" s="2">
        <v>30</v>
      </c>
      <c r="B31" s="10" t="s">
        <v>2273</v>
      </c>
      <c r="C31" s="10" t="s">
        <v>3447</v>
      </c>
      <c r="D31" s="10">
        <v>5</v>
      </c>
      <c r="E31" s="10"/>
      <c r="F31" s="10" t="s">
        <v>3448</v>
      </c>
      <c r="G31" s="13">
        <v>43028</v>
      </c>
      <c r="H31" s="13">
        <v>43031.870833333334</v>
      </c>
      <c r="I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31" s="2">
        <f>FACT_PRODUCT_REVIEWS!$H31-FACT_PRODUCT_REVIEWS!$G31</f>
        <v>3.8708333333343035</v>
      </c>
      <c r="K31" s="2">
        <f>IF(FACT_PRODUCT_REVIEWS!$D31&gt;=4,1,0)</f>
        <v>1</v>
      </c>
      <c r="L31" s="2">
        <f>_xlfn.XLOOKUP(FACT_PRODUCT_REVIEWS[[#This Row],[product_id]],DIM_PRODUCTS!B:B,DIM_PRODUCTS!A:A,,0)</f>
        <v>30</v>
      </c>
      <c r="M31" s="2" t="str">
        <f>IF(FACT_PRODUCT_REVIEWS[[#This Row],[review_word_count]]=0,"no text",IF(FACT_PRODUCT_REVIEWS[[#This Row],[review_word_count]]&lt;15,"short review", "long review"))</f>
        <v>short review</v>
      </c>
    </row>
    <row r="32" spans="1:13" x14ac:dyDescent="0.25">
      <c r="A32" s="2">
        <v>31</v>
      </c>
      <c r="B32" s="10" t="s">
        <v>1934</v>
      </c>
      <c r="C32" s="10" t="s">
        <v>3261</v>
      </c>
      <c r="D32" s="10">
        <v>1</v>
      </c>
      <c r="E32" s="10" t="s">
        <v>3262</v>
      </c>
      <c r="F32" s="10" t="s">
        <v>3263</v>
      </c>
      <c r="G32" s="13">
        <v>43279</v>
      </c>
      <c r="H32" s="13">
        <v>43280.69027777778</v>
      </c>
      <c r="I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32" s="2">
        <f>FACT_PRODUCT_REVIEWS!$H32-FACT_PRODUCT_REVIEWS!$G32</f>
        <v>1.6902777777795563</v>
      </c>
      <c r="K32" s="2">
        <f>IF(FACT_PRODUCT_REVIEWS!$D32&gt;=4,1,0)</f>
        <v>0</v>
      </c>
      <c r="L32" s="2">
        <f>_xlfn.XLOOKUP(FACT_PRODUCT_REVIEWS[[#This Row],[product_id]],DIM_PRODUCTS!B:B,DIM_PRODUCTS!A:A,,0)</f>
        <v>31</v>
      </c>
      <c r="M32" s="2" t="str">
        <f>IF(FACT_PRODUCT_REVIEWS[[#This Row],[review_word_count]]=0,"no text",IF(FACT_PRODUCT_REVIEWS[[#This Row],[review_word_count]]&lt;15,"short review", "long review"))</f>
        <v>short review</v>
      </c>
    </row>
    <row r="33" spans="1:13" x14ac:dyDescent="0.25">
      <c r="A33" s="2">
        <v>32</v>
      </c>
      <c r="B33" s="10" t="s">
        <v>2215</v>
      </c>
      <c r="C33" s="10" t="s">
        <v>3478</v>
      </c>
      <c r="D33" s="10">
        <v>3</v>
      </c>
      <c r="E33" s="10"/>
      <c r="F33" s="10"/>
      <c r="G33" s="13">
        <v>43063</v>
      </c>
      <c r="H33" s="13">
        <v>43063.770138888889</v>
      </c>
      <c r="I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" s="2">
        <f>FACT_PRODUCT_REVIEWS!$H33-FACT_PRODUCT_REVIEWS!$G33</f>
        <v>0.77013888888905058</v>
      </c>
      <c r="K33" s="2">
        <f>IF(FACT_PRODUCT_REVIEWS!$D33&gt;=4,1,0)</f>
        <v>0</v>
      </c>
      <c r="L33" s="2">
        <f>_xlfn.XLOOKUP(FACT_PRODUCT_REVIEWS[[#This Row],[product_id]],DIM_PRODUCTS!B:B,DIM_PRODUCTS!A:A,,0)</f>
        <v>32</v>
      </c>
      <c r="M33" s="2" t="str">
        <f>IF(FACT_PRODUCT_REVIEWS[[#This Row],[review_word_count]]=0,"no text",IF(FACT_PRODUCT_REVIEWS[[#This Row],[review_word_count]]&lt;15,"short review", "long review"))</f>
        <v>no text</v>
      </c>
    </row>
    <row r="34" spans="1:13" x14ac:dyDescent="0.25">
      <c r="A34" s="2">
        <v>33</v>
      </c>
      <c r="B34" s="10" t="s">
        <v>2356</v>
      </c>
      <c r="C34" s="10" t="s">
        <v>3185</v>
      </c>
      <c r="D34" s="10">
        <v>3</v>
      </c>
      <c r="E34" s="10"/>
      <c r="F34" s="10"/>
      <c r="G34" s="13">
        <v>43054</v>
      </c>
      <c r="H34" s="13">
        <v>43055.365972222222</v>
      </c>
      <c r="I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4" s="2">
        <f>FACT_PRODUCT_REVIEWS!$H34-FACT_PRODUCT_REVIEWS!$G34</f>
        <v>1.3659722222218988</v>
      </c>
      <c r="K34" s="2">
        <f>IF(FACT_PRODUCT_REVIEWS!$D34&gt;=4,1,0)</f>
        <v>0</v>
      </c>
      <c r="L34" s="2">
        <f>_xlfn.XLOOKUP(FACT_PRODUCT_REVIEWS[[#This Row],[product_id]],DIM_PRODUCTS!B:B,DIM_PRODUCTS!A:A,,0)</f>
        <v>33</v>
      </c>
      <c r="M34" s="2" t="str">
        <f>IF(FACT_PRODUCT_REVIEWS[[#This Row],[review_word_count]]=0,"no text",IF(FACT_PRODUCT_REVIEWS[[#This Row],[review_word_count]]&lt;15,"short review", "long review"))</f>
        <v>no text</v>
      </c>
    </row>
    <row r="35" spans="1:13" x14ac:dyDescent="0.25">
      <c r="A35" s="2">
        <v>34</v>
      </c>
      <c r="B35" s="10" t="s">
        <v>2459</v>
      </c>
      <c r="C35" s="10" t="s">
        <v>3926</v>
      </c>
      <c r="D35" s="10">
        <v>5</v>
      </c>
      <c r="E35" s="10"/>
      <c r="F35" s="10" t="s">
        <v>3927</v>
      </c>
      <c r="G35" s="13">
        <v>42938</v>
      </c>
      <c r="H35" s="13">
        <v>42941.620138888888</v>
      </c>
      <c r="I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5" s="2">
        <f>FACT_PRODUCT_REVIEWS!$H35-FACT_PRODUCT_REVIEWS!$G35</f>
        <v>3.6201388888875954</v>
      </c>
      <c r="K35" s="2">
        <f>IF(FACT_PRODUCT_REVIEWS!$D35&gt;=4,1,0)</f>
        <v>1</v>
      </c>
      <c r="L35" s="2">
        <f>_xlfn.XLOOKUP(FACT_PRODUCT_REVIEWS[[#This Row],[product_id]],DIM_PRODUCTS!B:B,DIM_PRODUCTS!A:A,,0)</f>
        <v>34</v>
      </c>
      <c r="M35" s="2" t="str">
        <f>IF(FACT_PRODUCT_REVIEWS[[#This Row],[review_word_count]]=0,"no text",IF(FACT_PRODUCT_REVIEWS[[#This Row],[review_word_count]]&lt;15,"short review", "long review"))</f>
        <v>short review</v>
      </c>
    </row>
    <row r="36" spans="1:13" x14ac:dyDescent="0.25">
      <c r="A36" s="2">
        <v>35</v>
      </c>
      <c r="B36" s="10" t="s">
        <v>2027</v>
      </c>
      <c r="C36" s="10" t="s">
        <v>4323</v>
      </c>
      <c r="D36" s="10">
        <v>5</v>
      </c>
      <c r="E36" s="10" t="s">
        <v>4324</v>
      </c>
      <c r="F36" s="10" t="s">
        <v>3758</v>
      </c>
      <c r="G36" s="13">
        <v>43287</v>
      </c>
      <c r="H36" s="13">
        <v>43288.933333333334</v>
      </c>
      <c r="I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36" s="2">
        <f>FACT_PRODUCT_REVIEWS!$H36-FACT_PRODUCT_REVIEWS!$G36</f>
        <v>1.9333333333343035</v>
      </c>
      <c r="K36" s="2">
        <f>IF(FACT_PRODUCT_REVIEWS!$D36&gt;=4,1,0)</f>
        <v>1</v>
      </c>
      <c r="L36" s="2">
        <f>_xlfn.XLOOKUP(FACT_PRODUCT_REVIEWS[[#This Row],[product_id]],DIM_PRODUCTS!B:B,DIM_PRODUCTS!A:A,,0)</f>
        <v>35</v>
      </c>
      <c r="M36" s="2" t="str">
        <f>IF(FACT_PRODUCT_REVIEWS[[#This Row],[review_word_count]]=0,"no text",IF(FACT_PRODUCT_REVIEWS[[#This Row],[review_word_count]]&lt;15,"short review", "long review"))</f>
        <v>short review</v>
      </c>
    </row>
    <row r="37" spans="1:13" x14ac:dyDescent="0.25">
      <c r="A37" s="2">
        <v>36</v>
      </c>
      <c r="B37" s="10" t="s">
        <v>2304</v>
      </c>
      <c r="C37" s="10" t="s">
        <v>4172</v>
      </c>
      <c r="D37" s="10">
        <v>5</v>
      </c>
      <c r="E37" s="10"/>
      <c r="F37" s="10"/>
      <c r="G37" s="13">
        <v>42777</v>
      </c>
      <c r="H37" s="13">
        <v>42781.571527777778</v>
      </c>
      <c r="I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" s="2">
        <f>FACT_PRODUCT_REVIEWS!$H37-FACT_PRODUCT_REVIEWS!$G37</f>
        <v>4.5715277777781012</v>
      </c>
      <c r="K37" s="2">
        <f>IF(FACT_PRODUCT_REVIEWS!$D37&gt;=4,1,0)</f>
        <v>1</v>
      </c>
      <c r="L37" s="2">
        <f>_xlfn.XLOOKUP(FACT_PRODUCT_REVIEWS[[#This Row],[product_id]],DIM_PRODUCTS!B:B,DIM_PRODUCTS!A:A,,0)</f>
        <v>36</v>
      </c>
      <c r="M37" s="2" t="str">
        <f>IF(FACT_PRODUCT_REVIEWS[[#This Row],[review_word_count]]=0,"no text",IF(FACT_PRODUCT_REVIEWS[[#This Row],[review_word_count]]&lt;15,"short review", "long review"))</f>
        <v>no text</v>
      </c>
    </row>
    <row r="38" spans="1:13" x14ac:dyDescent="0.25">
      <c r="A38" s="2">
        <v>37</v>
      </c>
      <c r="B38" s="10" t="s">
        <v>2055</v>
      </c>
      <c r="C38" s="10" t="s">
        <v>3195</v>
      </c>
      <c r="D38" s="10">
        <v>5</v>
      </c>
      <c r="E38" s="10"/>
      <c r="F38" s="10"/>
      <c r="G38" s="13">
        <v>43041</v>
      </c>
      <c r="H38" s="13">
        <v>43041.645833333336</v>
      </c>
      <c r="I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" s="2">
        <f>FACT_PRODUCT_REVIEWS!$H38-FACT_PRODUCT_REVIEWS!$G38</f>
        <v>0.64583333333575865</v>
      </c>
      <c r="K38" s="2">
        <f>IF(FACT_PRODUCT_REVIEWS!$D38&gt;=4,1,0)</f>
        <v>1</v>
      </c>
      <c r="L38" s="2">
        <f>_xlfn.XLOOKUP(FACT_PRODUCT_REVIEWS[[#This Row],[product_id]],DIM_PRODUCTS!B:B,DIM_PRODUCTS!A:A,,0)</f>
        <v>37</v>
      </c>
      <c r="M38" s="2" t="str">
        <f>IF(FACT_PRODUCT_REVIEWS[[#This Row],[review_word_count]]=0,"no text",IF(FACT_PRODUCT_REVIEWS[[#This Row],[review_word_count]]&lt;15,"short review", "long review"))</f>
        <v>no text</v>
      </c>
    </row>
    <row r="39" spans="1:13" x14ac:dyDescent="0.25">
      <c r="A39" s="2">
        <v>38</v>
      </c>
      <c r="B39" s="10" t="s">
        <v>2372</v>
      </c>
      <c r="C39" s="10" t="s">
        <v>3899</v>
      </c>
      <c r="D39" s="10">
        <v>3</v>
      </c>
      <c r="E39" s="10"/>
      <c r="F39" s="10"/>
      <c r="G39" s="13">
        <v>43341</v>
      </c>
      <c r="H39" s="13">
        <v>43342.018055555556</v>
      </c>
      <c r="I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9" s="2">
        <f>FACT_PRODUCT_REVIEWS!$H39-FACT_PRODUCT_REVIEWS!$G39</f>
        <v>1.0180555555562023</v>
      </c>
      <c r="K39" s="2">
        <f>IF(FACT_PRODUCT_REVIEWS!$D39&gt;=4,1,0)</f>
        <v>0</v>
      </c>
      <c r="L39" s="2">
        <f>_xlfn.XLOOKUP(FACT_PRODUCT_REVIEWS[[#This Row],[product_id]],DIM_PRODUCTS!B:B,DIM_PRODUCTS!A:A,,0)</f>
        <v>38</v>
      </c>
      <c r="M39" s="2" t="str">
        <f>IF(FACT_PRODUCT_REVIEWS[[#This Row],[review_word_count]]=0,"no text",IF(FACT_PRODUCT_REVIEWS[[#This Row],[review_word_count]]&lt;15,"short review", "long review"))</f>
        <v>no text</v>
      </c>
    </row>
    <row r="40" spans="1:13" x14ac:dyDescent="0.25">
      <c r="A40" s="2">
        <v>39</v>
      </c>
      <c r="B40" s="10" t="s">
        <v>2048</v>
      </c>
      <c r="C40" s="10" t="s">
        <v>3537</v>
      </c>
      <c r="D40" s="10">
        <v>5</v>
      </c>
      <c r="E40" s="10"/>
      <c r="F40" s="10" t="s">
        <v>3538</v>
      </c>
      <c r="G40" s="13">
        <v>42942</v>
      </c>
      <c r="H40" s="13">
        <v>42943.954861111109</v>
      </c>
      <c r="I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40" s="2">
        <f>FACT_PRODUCT_REVIEWS!$H40-FACT_PRODUCT_REVIEWS!$G40</f>
        <v>1.9548611111094942</v>
      </c>
      <c r="K40" s="2">
        <f>IF(FACT_PRODUCT_REVIEWS!$D40&gt;=4,1,0)</f>
        <v>1</v>
      </c>
      <c r="L40" s="2">
        <f>_xlfn.XLOOKUP(FACT_PRODUCT_REVIEWS[[#This Row],[product_id]],DIM_PRODUCTS!B:B,DIM_PRODUCTS!A:A,,0)</f>
        <v>39</v>
      </c>
      <c r="M40" s="2" t="str">
        <f>IF(FACT_PRODUCT_REVIEWS[[#This Row],[review_word_count]]=0,"no text",IF(FACT_PRODUCT_REVIEWS[[#This Row],[review_word_count]]&lt;15,"short review", "long review"))</f>
        <v>short review</v>
      </c>
    </row>
    <row r="41" spans="1:13" x14ac:dyDescent="0.25">
      <c r="A41" s="2">
        <v>40</v>
      </c>
      <c r="B41" s="10" t="s">
        <v>2415</v>
      </c>
      <c r="C41" s="10" t="s">
        <v>2973</v>
      </c>
      <c r="D41" s="10">
        <v>5</v>
      </c>
      <c r="E41" s="10"/>
      <c r="F41" s="10"/>
      <c r="G41" s="13">
        <v>42932</v>
      </c>
      <c r="H41" s="13">
        <v>42934.8125</v>
      </c>
      <c r="I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" s="2">
        <f>FACT_PRODUCT_REVIEWS!$H41-FACT_PRODUCT_REVIEWS!$G41</f>
        <v>2.8125</v>
      </c>
      <c r="K41" s="2">
        <f>IF(FACT_PRODUCT_REVIEWS!$D41&gt;=4,1,0)</f>
        <v>1</v>
      </c>
      <c r="L41" s="2">
        <f>_xlfn.XLOOKUP(FACT_PRODUCT_REVIEWS[[#This Row],[product_id]],DIM_PRODUCTS!B:B,DIM_PRODUCTS!A:A,,0)</f>
        <v>40</v>
      </c>
      <c r="M41" s="2" t="str">
        <f>IF(FACT_PRODUCT_REVIEWS[[#This Row],[review_word_count]]=0,"no text",IF(FACT_PRODUCT_REVIEWS[[#This Row],[review_word_count]]&lt;15,"short review", "long review"))</f>
        <v>no text</v>
      </c>
    </row>
    <row r="42" spans="1:13" x14ac:dyDescent="0.25">
      <c r="A42" s="2">
        <v>41</v>
      </c>
      <c r="B42" s="10" t="s">
        <v>2211</v>
      </c>
      <c r="C42" s="10" t="s">
        <v>4357</v>
      </c>
      <c r="D42" s="10">
        <v>5</v>
      </c>
      <c r="E42" s="10"/>
      <c r="F42" s="10" t="s">
        <v>4358</v>
      </c>
      <c r="G42" s="13">
        <v>42945</v>
      </c>
      <c r="H42" s="13">
        <v>42947.70208333333</v>
      </c>
      <c r="I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42" s="2">
        <f>FACT_PRODUCT_REVIEWS!$H42-FACT_PRODUCT_REVIEWS!$G42</f>
        <v>2.7020833333299379</v>
      </c>
      <c r="K42" s="2">
        <f>IF(FACT_PRODUCT_REVIEWS!$D42&gt;=4,1,0)</f>
        <v>1</v>
      </c>
      <c r="L42" s="2">
        <f>_xlfn.XLOOKUP(FACT_PRODUCT_REVIEWS[[#This Row],[product_id]],DIM_PRODUCTS!B:B,DIM_PRODUCTS!A:A,,0)</f>
        <v>41</v>
      </c>
      <c r="M42" s="2" t="str">
        <f>IF(FACT_PRODUCT_REVIEWS[[#This Row],[review_word_count]]=0,"no text",IF(FACT_PRODUCT_REVIEWS[[#This Row],[review_word_count]]&lt;15,"short review", "long review"))</f>
        <v>short review</v>
      </c>
    </row>
    <row r="43" spans="1:13" x14ac:dyDescent="0.25">
      <c r="A43" s="2">
        <v>42</v>
      </c>
      <c r="B43" s="10" t="s">
        <v>2351</v>
      </c>
      <c r="C43" s="10" t="s">
        <v>3875</v>
      </c>
      <c r="D43" s="10">
        <v>5</v>
      </c>
      <c r="E43" s="10"/>
      <c r="F43" s="10" t="s">
        <v>3876</v>
      </c>
      <c r="G43" s="13">
        <v>43040</v>
      </c>
      <c r="H43" s="13">
        <v>43041.451388888891</v>
      </c>
      <c r="I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43" s="2">
        <f>FACT_PRODUCT_REVIEWS!$H43-FACT_PRODUCT_REVIEWS!$G43</f>
        <v>1.4513888888905058</v>
      </c>
      <c r="K43" s="2">
        <f>IF(FACT_PRODUCT_REVIEWS!$D43&gt;=4,1,0)</f>
        <v>1</v>
      </c>
      <c r="L43" s="2">
        <f>_xlfn.XLOOKUP(FACT_PRODUCT_REVIEWS[[#This Row],[product_id]],DIM_PRODUCTS!B:B,DIM_PRODUCTS!A:A,,0)</f>
        <v>42</v>
      </c>
      <c r="M43" s="2" t="str">
        <f>IF(FACT_PRODUCT_REVIEWS[[#This Row],[review_word_count]]=0,"no text",IF(FACT_PRODUCT_REVIEWS[[#This Row],[review_word_count]]&lt;15,"short review", "long review"))</f>
        <v>short review</v>
      </c>
    </row>
    <row r="44" spans="1:13" x14ac:dyDescent="0.25">
      <c r="A44" s="2">
        <v>43</v>
      </c>
      <c r="B44" s="10" t="s">
        <v>2274</v>
      </c>
      <c r="C44" s="10" t="s">
        <v>4720</v>
      </c>
      <c r="D44" s="10">
        <v>5</v>
      </c>
      <c r="E44" s="10"/>
      <c r="F44" s="10"/>
      <c r="G44" s="13">
        <v>43188</v>
      </c>
      <c r="H44" s="13">
        <v>43188.95208333333</v>
      </c>
      <c r="I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" s="2">
        <f>FACT_PRODUCT_REVIEWS!$H44-FACT_PRODUCT_REVIEWS!$G44</f>
        <v>0.95208333332993789</v>
      </c>
      <c r="K44" s="2">
        <f>IF(FACT_PRODUCT_REVIEWS!$D44&gt;=4,1,0)</f>
        <v>1</v>
      </c>
      <c r="L44" s="2">
        <f>_xlfn.XLOOKUP(FACT_PRODUCT_REVIEWS[[#This Row],[product_id]],DIM_PRODUCTS!B:B,DIM_PRODUCTS!A:A,,0)</f>
        <v>43</v>
      </c>
      <c r="M44" s="2" t="str">
        <f>IF(FACT_PRODUCT_REVIEWS[[#This Row],[review_word_count]]=0,"no text",IF(FACT_PRODUCT_REVIEWS[[#This Row],[review_word_count]]&lt;15,"short review", "long review"))</f>
        <v>no text</v>
      </c>
    </row>
    <row r="45" spans="1:13" x14ac:dyDescent="0.25">
      <c r="A45" s="2">
        <v>44</v>
      </c>
      <c r="B45" s="10" t="s">
        <v>2159</v>
      </c>
      <c r="C45" s="10" t="s">
        <v>4881</v>
      </c>
      <c r="D45" s="10">
        <v>2</v>
      </c>
      <c r="E45" s="10"/>
      <c r="F45" s="10" t="s">
        <v>4882</v>
      </c>
      <c r="G45" s="13">
        <v>42949</v>
      </c>
      <c r="H45" s="13">
        <v>42950.032638888886</v>
      </c>
      <c r="I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45" s="2">
        <f>FACT_PRODUCT_REVIEWS!$H45-FACT_PRODUCT_REVIEWS!$G45</f>
        <v>1.0326388888861402</v>
      </c>
      <c r="K45" s="2">
        <f>IF(FACT_PRODUCT_REVIEWS!$D45&gt;=4,1,0)</f>
        <v>0</v>
      </c>
      <c r="L45" s="2">
        <f>_xlfn.XLOOKUP(FACT_PRODUCT_REVIEWS[[#This Row],[product_id]],DIM_PRODUCTS!B:B,DIM_PRODUCTS!A:A,,0)</f>
        <v>44</v>
      </c>
      <c r="M45" s="2" t="str">
        <f>IF(FACT_PRODUCT_REVIEWS[[#This Row],[review_word_count]]=0,"no text",IF(FACT_PRODUCT_REVIEWS[[#This Row],[review_word_count]]&lt;15,"short review", "long review"))</f>
        <v>short review</v>
      </c>
    </row>
    <row r="46" spans="1:13" x14ac:dyDescent="0.25">
      <c r="A46" s="2">
        <v>45</v>
      </c>
      <c r="B46" s="10" t="s">
        <v>1976</v>
      </c>
      <c r="C46" s="10" t="s">
        <v>3020</v>
      </c>
      <c r="D46" s="10">
        <v>5</v>
      </c>
      <c r="E46" s="10" t="s">
        <v>3021</v>
      </c>
      <c r="F46" s="10" t="s">
        <v>3022</v>
      </c>
      <c r="G46" s="13">
        <v>43264</v>
      </c>
      <c r="H46" s="13">
        <v>43264.95416666667</v>
      </c>
      <c r="I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46" s="2">
        <f>FACT_PRODUCT_REVIEWS!$H46-FACT_PRODUCT_REVIEWS!$G46</f>
        <v>0.95416666667006211</v>
      </c>
      <c r="K46" s="2">
        <f>IF(FACT_PRODUCT_REVIEWS!$D46&gt;=4,1,0)</f>
        <v>1</v>
      </c>
      <c r="L46" s="2">
        <f>_xlfn.XLOOKUP(FACT_PRODUCT_REVIEWS[[#This Row],[product_id]],DIM_PRODUCTS!B:B,DIM_PRODUCTS!A:A,,0)</f>
        <v>45</v>
      </c>
      <c r="M46" s="2" t="str">
        <f>IF(FACT_PRODUCT_REVIEWS[[#This Row],[review_word_count]]=0,"no text",IF(FACT_PRODUCT_REVIEWS[[#This Row],[review_word_count]]&lt;15,"short review", "long review"))</f>
        <v>short review</v>
      </c>
    </row>
    <row r="47" spans="1:13" x14ac:dyDescent="0.25">
      <c r="A47" s="2">
        <v>46</v>
      </c>
      <c r="B47" s="10" t="s">
        <v>2410</v>
      </c>
      <c r="C47" s="10" t="s">
        <v>4438</v>
      </c>
      <c r="D47" s="10">
        <v>5</v>
      </c>
      <c r="E47" s="10"/>
      <c r="F47" s="10" t="s">
        <v>4439</v>
      </c>
      <c r="G47" s="13">
        <v>42924</v>
      </c>
      <c r="H47" s="13">
        <v>42925.415972222225</v>
      </c>
      <c r="I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47" s="2">
        <f>FACT_PRODUCT_REVIEWS!$H47-FACT_PRODUCT_REVIEWS!$G47</f>
        <v>1.4159722222248092</v>
      </c>
      <c r="K47" s="2">
        <f>IF(FACT_PRODUCT_REVIEWS!$D47&gt;=4,1,0)</f>
        <v>1</v>
      </c>
      <c r="L47" s="2">
        <f>_xlfn.XLOOKUP(FACT_PRODUCT_REVIEWS[[#This Row],[product_id]],DIM_PRODUCTS!B:B,DIM_PRODUCTS!A:A,,0)</f>
        <v>46</v>
      </c>
      <c r="M47" s="2" t="str">
        <f>IF(FACT_PRODUCT_REVIEWS[[#This Row],[review_word_count]]=0,"no text",IF(FACT_PRODUCT_REVIEWS[[#This Row],[review_word_count]]&lt;15,"short review", "long review"))</f>
        <v>short review</v>
      </c>
    </row>
    <row r="48" spans="1:13" x14ac:dyDescent="0.25">
      <c r="A48" s="2">
        <v>47</v>
      </c>
      <c r="B48" s="10" t="s">
        <v>1950</v>
      </c>
      <c r="C48" s="10" t="s">
        <v>4442</v>
      </c>
      <c r="D48" s="10">
        <v>1</v>
      </c>
      <c r="E48" s="10"/>
      <c r="F48" s="10"/>
      <c r="G48" s="13">
        <v>43312</v>
      </c>
      <c r="H48" s="13">
        <v>43313.911805555559</v>
      </c>
      <c r="I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" s="2">
        <f>FACT_PRODUCT_REVIEWS!$H48-FACT_PRODUCT_REVIEWS!$G48</f>
        <v>1.9118055555591127</v>
      </c>
      <c r="K48" s="2">
        <f>IF(FACT_PRODUCT_REVIEWS!$D48&gt;=4,1,0)</f>
        <v>0</v>
      </c>
      <c r="L48" s="2">
        <f>_xlfn.XLOOKUP(FACT_PRODUCT_REVIEWS[[#This Row],[product_id]],DIM_PRODUCTS!B:B,DIM_PRODUCTS!A:A,,0)</f>
        <v>47</v>
      </c>
      <c r="M48" s="2" t="str">
        <f>IF(FACT_PRODUCT_REVIEWS[[#This Row],[review_word_count]]=0,"no text",IF(FACT_PRODUCT_REVIEWS[[#This Row],[review_word_count]]&lt;15,"short review", "long review"))</f>
        <v>no text</v>
      </c>
    </row>
    <row r="49" spans="1:13" x14ac:dyDescent="0.25">
      <c r="A49" s="2">
        <v>48</v>
      </c>
      <c r="B49" s="10" t="s">
        <v>2339</v>
      </c>
      <c r="C49" s="10" t="s">
        <v>3240</v>
      </c>
      <c r="D49" s="10">
        <v>3</v>
      </c>
      <c r="E49" s="10"/>
      <c r="F49" s="10"/>
      <c r="G49" s="13">
        <v>43272</v>
      </c>
      <c r="H49" s="13">
        <v>43273.041666666664</v>
      </c>
      <c r="I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" s="2">
        <f>FACT_PRODUCT_REVIEWS!$H49-FACT_PRODUCT_REVIEWS!$G49</f>
        <v>1.0416666666642413</v>
      </c>
      <c r="K49" s="2">
        <f>IF(FACT_PRODUCT_REVIEWS!$D49&gt;=4,1,0)</f>
        <v>0</v>
      </c>
      <c r="L49" s="2">
        <f>_xlfn.XLOOKUP(FACT_PRODUCT_REVIEWS[[#This Row],[product_id]],DIM_PRODUCTS!B:B,DIM_PRODUCTS!A:A,,0)</f>
        <v>48</v>
      </c>
      <c r="M49" s="2" t="str">
        <f>IF(FACT_PRODUCT_REVIEWS[[#This Row],[review_word_count]]=0,"no text",IF(FACT_PRODUCT_REVIEWS[[#This Row],[review_word_count]]&lt;15,"short review", "long review"))</f>
        <v>no text</v>
      </c>
    </row>
    <row r="50" spans="1:13" x14ac:dyDescent="0.25">
      <c r="A50" s="2">
        <v>49</v>
      </c>
      <c r="B50" s="10" t="s">
        <v>2013</v>
      </c>
      <c r="C50" s="10" t="s">
        <v>4463</v>
      </c>
      <c r="D50" s="10">
        <v>5</v>
      </c>
      <c r="E50" s="10"/>
      <c r="F50" s="10"/>
      <c r="G50" s="13">
        <v>43175</v>
      </c>
      <c r="H50" s="13">
        <v>43176.512499999997</v>
      </c>
      <c r="I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" s="2">
        <f>FACT_PRODUCT_REVIEWS!$H50-FACT_PRODUCT_REVIEWS!$G50</f>
        <v>1.5124999999970896</v>
      </c>
      <c r="K50" s="2">
        <f>IF(FACT_PRODUCT_REVIEWS!$D50&gt;=4,1,0)</f>
        <v>1</v>
      </c>
      <c r="L50" s="2">
        <f>_xlfn.XLOOKUP(FACT_PRODUCT_REVIEWS[[#This Row],[product_id]],DIM_PRODUCTS!B:B,DIM_PRODUCTS!A:A,,0)</f>
        <v>49</v>
      </c>
      <c r="M50" s="2" t="str">
        <f>IF(FACT_PRODUCT_REVIEWS[[#This Row],[review_word_count]]=0,"no text",IF(FACT_PRODUCT_REVIEWS[[#This Row],[review_word_count]]&lt;15,"short review", "long review"))</f>
        <v>no text</v>
      </c>
    </row>
    <row r="51" spans="1:13" x14ac:dyDescent="0.25">
      <c r="A51" s="2">
        <v>50</v>
      </c>
      <c r="B51" s="10" t="s">
        <v>2263</v>
      </c>
      <c r="C51" s="10" t="s">
        <v>3596</v>
      </c>
      <c r="D51" s="10">
        <v>5</v>
      </c>
      <c r="E51" s="10"/>
      <c r="F51" s="10"/>
      <c r="G51" s="13">
        <v>43236</v>
      </c>
      <c r="H51" s="13">
        <v>43237.474999999999</v>
      </c>
      <c r="I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" s="2">
        <f>FACT_PRODUCT_REVIEWS!$H51-FACT_PRODUCT_REVIEWS!$G51</f>
        <v>1.4749999999985448</v>
      </c>
      <c r="K51" s="2">
        <f>IF(FACT_PRODUCT_REVIEWS!$D51&gt;=4,1,0)</f>
        <v>1</v>
      </c>
      <c r="L51" s="2">
        <f>_xlfn.XLOOKUP(FACT_PRODUCT_REVIEWS[[#This Row],[product_id]],DIM_PRODUCTS!B:B,DIM_PRODUCTS!A:A,,0)</f>
        <v>50</v>
      </c>
      <c r="M51" s="2" t="str">
        <f>IF(FACT_PRODUCT_REVIEWS[[#This Row],[review_word_count]]=0,"no text",IF(FACT_PRODUCT_REVIEWS[[#This Row],[review_word_count]]&lt;15,"short review", "long review"))</f>
        <v>no text</v>
      </c>
    </row>
    <row r="52" spans="1:13" x14ac:dyDescent="0.25">
      <c r="A52" s="2">
        <v>51</v>
      </c>
      <c r="B52" s="10" t="s">
        <v>1959</v>
      </c>
      <c r="C52" s="10" t="s">
        <v>3763</v>
      </c>
      <c r="D52" s="10">
        <v>5</v>
      </c>
      <c r="E52" s="10">
        <v>1000000</v>
      </c>
      <c r="F52" s="10" t="s">
        <v>3249</v>
      </c>
      <c r="G52" s="13">
        <v>43231</v>
      </c>
      <c r="H52" s="13">
        <v>43232.463194444441</v>
      </c>
      <c r="I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52" s="2">
        <f>FACT_PRODUCT_REVIEWS!$H52-FACT_PRODUCT_REVIEWS!$G52</f>
        <v>1.4631944444408873</v>
      </c>
      <c r="K52" s="2">
        <f>IF(FACT_PRODUCT_REVIEWS!$D52&gt;=4,1,0)</f>
        <v>1</v>
      </c>
      <c r="L52" s="2">
        <f>_xlfn.XLOOKUP(FACT_PRODUCT_REVIEWS[[#This Row],[product_id]],DIM_PRODUCTS!B:B,DIM_PRODUCTS!A:A,,0)</f>
        <v>51</v>
      </c>
      <c r="M52" s="2" t="str">
        <f>IF(FACT_PRODUCT_REVIEWS[[#This Row],[review_word_count]]=0,"no text",IF(FACT_PRODUCT_REVIEWS[[#This Row],[review_word_count]]&lt;15,"short review", "long review"))</f>
        <v>short review</v>
      </c>
    </row>
    <row r="53" spans="1:13" x14ac:dyDescent="0.25">
      <c r="A53" s="2">
        <v>52</v>
      </c>
      <c r="B53" s="10" t="s">
        <v>2404</v>
      </c>
      <c r="C53" s="10" t="s">
        <v>4560</v>
      </c>
      <c r="D53" s="10">
        <v>5</v>
      </c>
      <c r="E53" s="10" t="s">
        <v>4561</v>
      </c>
      <c r="F53" s="10" t="s">
        <v>4562</v>
      </c>
      <c r="G53" s="13">
        <v>43302</v>
      </c>
      <c r="H53" s="13">
        <v>43304.957638888889</v>
      </c>
      <c r="I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53" s="2">
        <f>FACT_PRODUCT_REVIEWS!$H53-FACT_PRODUCT_REVIEWS!$G53</f>
        <v>2.9576388888890506</v>
      </c>
      <c r="K53" s="2">
        <f>IF(FACT_PRODUCT_REVIEWS!$D53&gt;=4,1,0)</f>
        <v>1</v>
      </c>
      <c r="L53" s="2">
        <f>_xlfn.XLOOKUP(FACT_PRODUCT_REVIEWS[[#This Row],[product_id]],DIM_PRODUCTS!B:B,DIM_PRODUCTS!A:A,,0)</f>
        <v>52</v>
      </c>
      <c r="M53" s="2" t="str">
        <f>IF(FACT_PRODUCT_REVIEWS[[#This Row],[review_word_count]]=0,"no text",IF(FACT_PRODUCT_REVIEWS[[#This Row],[review_word_count]]&lt;15,"short review", "long review"))</f>
        <v>long review</v>
      </c>
    </row>
    <row r="54" spans="1:13" ht="27" customHeight="1" x14ac:dyDescent="0.25">
      <c r="A54" s="2">
        <v>53</v>
      </c>
      <c r="B54" s="10" t="s">
        <v>2290</v>
      </c>
      <c r="C54" s="10" t="s">
        <v>3396</v>
      </c>
      <c r="D54" s="10">
        <v>5</v>
      </c>
      <c r="E54" s="10"/>
      <c r="F54" s="10"/>
      <c r="G54" s="13">
        <v>43263</v>
      </c>
      <c r="H54" s="13">
        <v>43266.494444444441</v>
      </c>
      <c r="I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" s="2">
        <f>FACT_PRODUCT_REVIEWS!$H54-FACT_PRODUCT_REVIEWS!$G54</f>
        <v>3.4944444444408873</v>
      </c>
      <c r="K54" s="2">
        <f>IF(FACT_PRODUCT_REVIEWS!$D54&gt;=4,1,0)</f>
        <v>1</v>
      </c>
      <c r="L54" s="2">
        <f>_xlfn.XLOOKUP(FACT_PRODUCT_REVIEWS[[#This Row],[product_id]],DIM_PRODUCTS!B:B,DIM_PRODUCTS!A:A,,0)</f>
        <v>53</v>
      </c>
      <c r="M54" s="2" t="str">
        <f>IF(FACT_PRODUCT_REVIEWS[[#This Row],[review_word_count]]=0,"no text",IF(FACT_PRODUCT_REVIEWS[[#This Row],[review_word_count]]&lt;15,"short review", "long review"))</f>
        <v>no text</v>
      </c>
    </row>
    <row r="55" spans="1:13" x14ac:dyDescent="0.25">
      <c r="A55" s="2">
        <v>54</v>
      </c>
      <c r="B55" s="10" t="s">
        <v>2044</v>
      </c>
      <c r="C55" s="10" t="s">
        <v>4325</v>
      </c>
      <c r="D55" s="10">
        <v>4</v>
      </c>
      <c r="E55" s="10"/>
      <c r="F55" s="10"/>
      <c r="G55" s="13">
        <v>42805</v>
      </c>
      <c r="H55" s="13">
        <v>42806.44027777778</v>
      </c>
      <c r="I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" s="2">
        <f>FACT_PRODUCT_REVIEWS!$H55-FACT_PRODUCT_REVIEWS!$G55</f>
        <v>1.4402777777795563</v>
      </c>
      <c r="K55" s="2">
        <f>IF(FACT_PRODUCT_REVIEWS!$D55&gt;=4,1,0)</f>
        <v>1</v>
      </c>
      <c r="L55" s="2">
        <f>_xlfn.XLOOKUP(FACT_PRODUCT_REVIEWS[[#This Row],[product_id]],DIM_PRODUCTS!B:B,DIM_PRODUCTS!A:A,,0)</f>
        <v>54</v>
      </c>
      <c r="M55" s="2" t="str">
        <f>IF(FACT_PRODUCT_REVIEWS[[#This Row],[review_word_count]]=0,"no text",IF(FACT_PRODUCT_REVIEWS[[#This Row],[review_word_count]]&lt;15,"short review", "long review"))</f>
        <v>no text</v>
      </c>
    </row>
    <row r="56" spans="1:13" x14ac:dyDescent="0.25">
      <c r="A56" s="2">
        <v>55</v>
      </c>
      <c r="B56" s="10" t="s">
        <v>2228</v>
      </c>
      <c r="C56" s="10" t="s">
        <v>4781</v>
      </c>
      <c r="D56" s="10">
        <v>3</v>
      </c>
      <c r="E56" s="10"/>
      <c r="F56" s="10" t="s">
        <v>4782</v>
      </c>
      <c r="G56" s="13">
        <v>43208</v>
      </c>
      <c r="H56" s="13">
        <v>43208.755555555559</v>
      </c>
      <c r="I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56" s="2">
        <f>FACT_PRODUCT_REVIEWS!$H56-FACT_PRODUCT_REVIEWS!$G56</f>
        <v>0.75555555555911269</v>
      </c>
      <c r="K56" s="2">
        <f>IF(FACT_PRODUCT_REVIEWS!$D56&gt;=4,1,0)</f>
        <v>0</v>
      </c>
      <c r="L56" s="2">
        <f>_xlfn.XLOOKUP(FACT_PRODUCT_REVIEWS[[#This Row],[product_id]],DIM_PRODUCTS!B:B,DIM_PRODUCTS!A:A,,0)</f>
        <v>55</v>
      </c>
      <c r="M56" s="2" t="str">
        <f>IF(FACT_PRODUCT_REVIEWS[[#This Row],[review_word_count]]=0,"no text",IF(FACT_PRODUCT_REVIEWS[[#This Row],[review_word_count]]&lt;15,"short review", "long review"))</f>
        <v>short review</v>
      </c>
    </row>
    <row r="57" spans="1:13" x14ac:dyDescent="0.25">
      <c r="A57" s="2">
        <v>56</v>
      </c>
      <c r="B57" s="10" t="s">
        <v>2244</v>
      </c>
      <c r="C57" s="10" t="s">
        <v>3507</v>
      </c>
      <c r="D57" s="10">
        <v>5</v>
      </c>
      <c r="E57" s="10"/>
      <c r="F57" s="10"/>
      <c r="G57" s="13">
        <v>42929</v>
      </c>
      <c r="H57" s="13">
        <v>42929.806944444441</v>
      </c>
      <c r="I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" s="2">
        <f>FACT_PRODUCT_REVIEWS!$H57-FACT_PRODUCT_REVIEWS!$G57</f>
        <v>0.80694444444088731</v>
      </c>
      <c r="K57" s="2">
        <f>IF(FACT_PRODUCT_REVIEWS!$D57&gt;=4,1,0)</f>
        <v>1</v>
      </c>
      <c r="L57" s="2">
        <f>_xlfn.XLOOKUP(FACT_PRODUCT_REVIEWS[[#This Row],[product_id]],DIM_PRODUCTS!B:B,DIM_PRODUCTS!A:A,,0)</f>
        <v>56</v>
      </c>
      <c r="M57" s="2" t="str">
        <f>IF(FACT_PRODUCT_REVIEWS[[#This Row],[review_word_count]]=0,"no text",IF(FACT_PRODUCT_REVIEWS[[#This Row],[review_word_count]]&lt;15,"short review", "long review"))</f>
        <v>no text</v>
      </c>
    </row>
    <row r="58" spans="1:13" x14ac:dyDescent="0.25">
      <c r="A58" s="2">
        <v>57</v>
      </c>
      <c r="B58" s="10" t="s">
        <v>1937</v>
      </c>
      <c r="C58" s="10" t="s">
        <v>3098</v>
      </c>
      <c r="D58" s="10">
        <v>3</v>
      </c>
      <c r="E58" s="10"/>
      <c r="F58" s="10" t="s">
        <v>3099</v>
      </c>
      <c r="G58" s="13">
        <v>42817</v>
      </c>
      <c r="H58" s="13">
        <v>42817.888888888891</v>
      </c>
      <c r="I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58" s="2">
        <f>FACT_PRODUCT_REVIEWS!$H58-FACT_PRODUCT_REVIEWS!$G58</f>
        <v>0.88888888889050577</v>
      </c>
      <c r="K58" s="2">
        <f>IF(FACT_PRODUCT_REVIEWS!$D58&gt;=4,1,0)</f>
        <v>0</v>
      </c>
      <c r="L58" s="2">
        <f>_xlfn.XLOOKUP(FACT_PRODUCT_REVIEWS[[#This Row],[product_id]],DIM_PRODUCTS!B:B,DIM_PRODUCTS!A:A,,0)</f>
        <v>57</v>
      </c>
      <c r="M58" s="2" t="str">
        <f>IF(FACT_PRODUCT_REVIEWS[[#This Row],[review_word_count]]=0,"no text",IF(FACT_PRODUCT_REVIEWS[[#This Row],[review_word_count]]&lt;15,"short review", "long review"))</f>
        <v>short review</v>
      </c>
    </row>
    <row r="59" spans="1:13" x14ac:dyDescent="0.25">
      <c r="A59" s="2">
        <v>58</v>
      </c>
      <c r="B59" s="10" t="s">
        <v>2440</v>
      </c>
      <c r="C59" s="10" t="s">
        <v>3225</v>
      </c>
      <c r="D59" s="10">
        <v>5</v>
      </c>
      <c r="E59" s="10"/>
      <c r="F59" s="10"/>
      <c r="G59" s="13">
        <v>42955</v>
      </c>
      <c r="H59" s="13">
        <v>42957.810416666667</v>
      </c>
      <c r="I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9" s="2">
        <f>FACT_PRODUCT_REVIEWS!$H59-FACT_PRODUCT_REVIEWS!$G59</f>
        <v>2.8104166666671517</v>
      </c>
      <c r="K59" s="2">
        <f>IF(FACT_PRODUCT_REVIEWS!$D59&gt;=4,1,0)</f>
        <v>1</v>
      </c>
      <c r="L59" s="2">
        <f>_xlfn.XLOOKUP(FACT_PRODUCT_REVIEWS[[#This Row],[product_id]],DIM_PRODUCTS!B:B,DIM_PRODUCTS!A:A,,0)</f>
        <v>58</v>
      </c>
      <c r="M59" s="2" t="str">
        <f>IF(FACT_PRODUCT_REVIEWS[[#This Row],[review_word_count]]=0,"no text",IF(FACT_PRODUCT_REVIEWS[[#This Row],[review_word_count]]&lt;15,"short review", "long review"))</f>
        <v>no text</v>
      </c>
    </row>
    <row r="60" spans="1:13" x14ac:dyDescent="0.25">
      <c r="A60" s="2">
        <v>59</v>
      </c>
      <c r="B60" s="10" t="s">
        <v>2174</v>
      </c>
      <c r="C60" s="10" t="s">
        <v>3445</v>
      </c>
      <c r="D60" s="10">
        <v>3</v>
      </c>
      <c r="E60" s="10"/>
      <c r="F60" s="10"/>
      <c r="G60" s="13">
        <v>43179</v>
      </c>
      <c r="H60" s="13">
        <v>43182.607638888891</v>
      </c>
      <c r="I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" s="2">
        <f>FACT_PRODUCT_REVIEWS!$H60-FACT_PRODUCT_REVIEWS!$G60</f>
        <v>3.6076388888905058</v>
      </c>
      <c r="K60" s="2">
        <f>IF(FACT_PRODUCT_REVIEWS!$D60&gt;=4,1,0)</f>
        <v>0</v>
      </c>
      <c r="L60" s="2">
        <f>_xlfn.XLOOKUP(FACT_PRODUCT_REVIEWS[[#This Row],[product_id]],DIM_PRODUCTS!B:B,DIM_PRODUCTS!A:A,,0)</f>
        <v>59</v>
      </c>
      <c r="M60" s="2" t="str">
        <f>IF(FACT_PRODUCT_REVIEWS[[#This Row],[review_word_count]]=0,"no text",IF(FACT_PRODUCT_REVIEWS[[#This Row],[review_word_count]]&lt;15,"short review", "long review"))</f>
        <v>no text</v>
      </c>
    </row>
    <row r="61" spans="1:13" x14ac:dyDescent="0.25">
      <c r="A61" s="2">
        <v>60</v>
      </c>
      <c r="B61" s="10" t="s">
        <v>1970</v>
      </c>
      <c r="C61" s="10" t="s">
        <v>3113</v>
      </c>
      <c r="D61" s="10">
        <v>5</v>
      </c>
      <c r="E61" s="10"/>
      <c r="F61" s="10"/>
      <c r="G61" s="13">
        <v>42928</v>
      </c>
      <c r="H61" s="13">
        <v>42929.043055555558</v>
      </c>
      <c r="I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" s="2">
        <f>FACT_PRODUCT_REVIEWS!$H61-FACT_PRODUCT_REVIEWS!$G61</f>
        <v>1.0430555555576575</v>
      </c>
      <c r="K61" s="2">
        <f>IF(FACT_PRODUCT_REVIEWS!$D61&gt;=4,1,0)</f>
        <v>1</v>
      </c>
      <c r="L61" s="2">
        <f>_xlfn.XLOOKUP(FACT_PRODUCT_REVIEWS[[#This Row],[product_id]],DIM_PRODUCTS!B:B,DIM_PRODUCTS!A:A,,0)</f>
        <v>60</v>
      </c>
      <c r="M61" s="2" t="str">
        <f>IF(FACT_PRODUCT_REVIEWS[[#This Row],[review_word_count]]=0,"no text",IF(FACT_PRODUCT_REVIEWS[[#This Row],[review_word_count]]&lt;15,"short review", "long review"))</f>
        <v>no text</v>
      </c>
    </row>
    <row r="62" spans="1:13" x14ac:dyDescent="0.25">
      <c r="A62" s="2">
        <v>61</v>
      </c>
      <c r="B62" s="10" t="s">
        <v>2120</v>
      </c>
      <c r="C62" s="10" t="s">
        <v>3221</v>
      </c>
      <c r="D62" s="10">
        <v>5</v>
      </c>
      <c r="E62" s="10" t="s">
        <v>3222</v>
      </c>
      <c r="F62" s="10" t="s">
        <v>3223</v>
      </c>
      <c r="G62" s="13">
        <v>43338</v>
      </c>
      <c r="H62" s="13">
        <v>43341.116666666669</v>
      </c>
      <c r="I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62" s="2">
        <f>FACT_PRODUCT_REVIEWS!$H62-FACT_PRODUCT_REVIEWS!$G62</f>
        <v>3.1166666666686069</v>
      </c>
      <c r="K62" s="2">
        <f>IF(FACT_PRODUCT_REVIEWS!$D62&gt;=4,1,0)</f>
        <v>1</v>
      </c>
      <c r="L62" s="2">
        <f>_xlfn.XLOOKUP(FACT_PRODUCT_REVIEWS[[#This Row],[product_id]],DIM_PRODUCTS!B:B,DIM_PRODUCTS!A:A,,0)</f>
        <v>61</v>
      </c>
      <c r="M62" s="2" t="str">
        <f>IF(FACT_PRODUCT_REVIEWS[[#This Row],[review_word_count]]=0,"no text",IF(FACT_PRODUCT_REVIEWS[[#This Row],[review_word_count]]&lt;15,"short review", "long review"))</f>
        <v>long review</v>
      </c>
    </row>
    <row r="63" spans="1:13" x14ac:dyDescent="0.25">
      <c r="A63" s="2">
        <v>62</v>
      </c>
      <c r="B63" s="10" t="s">
        <v>2196</v>
      </c>
      <c r="C63" s="10" t="s">
        <v>3655</v>
      </c>
      <c r="D63" s="10">
        <v>5</v>
      </c>
      <c r="E63" s="10"/>
      <c r="F63" s="10"/>
      <c r="G63" s="13">
        <v>43258</v>
      </c>
      <c r="H63" s="13">
        <v>43258.867361111108</v>
      </c>
      <c r="I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" s="2">
        <f>FACT_PRODUCT_REVIEWS!$H63-FACT_PRODUCT_REVIEWS!$G63</f>
        <v>0.86736111110803904</v>
      </c>
      <c r="K63" s="2">
        <f>IF(FACT_PRODUCT_REVIEWS!$D63&gt;=4,1,0)</f>
        <v>1</v>
      </c>
      <c r="L63" s="2">
        <f>_xlfn.XLOOKUP(FACT_PRODUCT_REVIEWS[[#This Row],[product_id]],DIM_PRODUCTS!B:B,DIM_PRODUCTS!A:A,,0)</f>
        <v>62</v>
      </c>
      <c r="M63" s="2" t="str">
        <f>IF(FACT_PRODUCT_REVIEWS[[#This Row],[review_word_count]]=0,"no text",IF(FACT_PRODUCT_REVIEWS[[#This Row],[review_word_count]]&lt;15,"short review", "long review"))</f>
        <v>no text</v>
      </c>
    </row>
    <row r="64" spans="1:13" ht="18.95" customHeight="1" x14ac:dyDescent="0.25">
      <c r="A64" s="2">
        <v>63</v>
      </c>
      <c r="B64" s="10" t="s">
        <v>2180</v>
      </c>
      <c r="C64" s="10" t="s">
        <v>4854</v>
      </c>
      <c r="D64" s="10">
        <v>4</v>
      </c>
      <c r="E64" s="10"/>
      <c r="F64" s="10" t="s">
        <v>4855</v>
      </c>
      <c r="G64" s="13">
        <v>42759</v>
      </c>
      <c r="H64" s="13">
        <v>42760.395138888889</v>
      </c>
      <c r="I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31</v>
      </c>
      <c r="J64" s="2">
        <f>FACT_PRODUCT_REVIEWS!$H64-FACT_PRODUCT_REVIEWS!$G64</f>
        <v>1.3951388888890506</v>
      </c>
      <c r="K64" s="2">
        <f>IF(FACT_PRODUCT_REVIEWS!$D64&gt;=4,1,0)</f>
        <v>1</v>
      </c>
      <c r="L64" s="2">
        <f>_xlfn.XLOOKUP(FACT_PRODUCT_REVIEWS[[#This Row],[product_id]],DIM_PRODUCTS!B:B,DIM_PRODUCTS!A:A,,0)</f>
        <v>63</v>
      </c>
      <c r="M64" s="2" t="str">
        <f>IF(FACT_PRODUCT_REVIEWS[[#This Row],[review_word_count]]=0,"no text",IF(FACT_PRODUCT_REVIEWS[[#This Row],[review_word_count]]&lt;15,"short review", "long review"))</f>
        <v>long review</v>
      </c>
    </row>
    <row r="65" spans="1:13" x14ac:dyDescent="0.25">
      <c r="A65" s="2">
        <v>64</v>
      </c>
      <c r="B65" s="10" t="s">
        <v>2118</v>
      </c>
      <c r="C65" s="10" t="s">
        <v>3360</v>
      </c>
      <c r="D65" s="10">
        <v>5</v>
      </c>
      <c r="E65" s="10"/>
      <c r="F65" s="10"/>
      <c r="G65" s="13">
        <v>42921</v>
      </c>
      <c r="H65" s="13">
        <v>42921.631249999999</v>
      </c>
      <c r="I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5" s="2">
        <f>FACT_PRODUCT_REVIEWS!$H65-FACT_PRODUCT_REVIEWS!$G65</f>
        <v>0.63124999999854481</v>
      </c>
      <c r="K65" s="2">
        <f>IF(FACT_PRODUCT_REVIEWS!$D65&gt;=4,1,0)</f>
        <v>1</v>
      </c>
      <c r="L65" s="2">
        <f>_xlfn.XLOOKUP(FACT_PRODUCT_REVIEWS[[#This Row],[product_id]],DIM_PRODUCTS!B:B,DIM_PRODUCTS!A:A,,0)</f>
        <v>64</v>
      </c>
      <c r="M65" s="2" t="str">
        <f>IF(FACT_PRODUCT_REVIEWS[[#This Row],[review_word_count]]=0,"no text",IF(FACT_PRODUCT_REVIEWS[[#This Row],[review_word_count]]&lt;15,"short review", "long review"))</f>
        <v>no text</v>
      </c>
    </row>
    <row r="66" spans="1:13" x14ac:dyDescent="0.25">
      <c r="A66" s="2">
        <v>65</v>
      </c>
      <c r="B66" s="10" t="s">
        <v>2245</v>
      </c>
      <c r="C66" s="10" t="s">
        <v>4770</v>
      </c>
      <c r="D66" s="10">
        <v>1</v>
      </c>
      <c r="E66" s="10"/>
      <c r="F66" s="10" t="s">
        <v>3756</v>
      </c>
      <c r="G66" s="13">
        <v>43190</v>
      </c>
      <c r="H66" s="13">
        <v>43190.816666666666</v>
      </c>
      <c r="I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66" s="2">
        <f>FACT_PRODUCT_REVIEWS!$H66-FACT_PRODUCT_REVIEWS!$G66</f>
        <v>0.81666666666569654</v>
      </c>
      <c r="K66" s="2">
        <f>IF(FACT_PRODUCT_REVIEWS!$D66&gt;=4,1,0)</f>
        <v>0</v>
      </c>
      <c r="L66" s="2">
        <f>_xlfn.XLOOKUP(FACT_PRODUCT_REVIEWS[[#This Row],[product_id]],DIM_PRODUCTS!B:B,DIM_PRODUCTS!A:A,,0)</f>
        <v>65</v>
      </c>
      <c r="M66" s="2" t="str">
        <f>IF(FACT_PRODUCT_REVIEWS[[#This Row],[review_word_count]]=0,"no text",IF(FACT_PRODUCT_REVIEWS[[#This Row],[review_word_count]]&lt;15,"short review", "long review"))</f>
        <v>short review</v>
      </c>
    </row>
    <row r="67" spans="1:13" x14ac:dyDescent="0.25">
      <c r="A67" s="2">
        <v>66</v>
      </c>
      <c r="B67" s="10" t="s">
        <v>1945</v>
      </c>
      <c r="C67" s="10" t="s">
        <v>4731</v>
      </c>
      <c r="D67" s="10">
        <v>2</v>
      </c>
      <c r="E67" s="10"/>
      <c r="F67" s="10" t="s">
        <v>4732</v>
      </c>
      <c r="G67" s="13">
        <v>42931</v>
      </c>
      <c r="H67" s="13">
        <v>42931.813888888886</v>
      </c>
      <c r="I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67" s="2">
        <f>FACT_PRODUCT_REVIEWS!$H67-FACT_PRODUCT_REVIEWS!$G67</f>
        <v>0.81388888888614019</v>
      </c>
      <c r="K67" s="2">
        <f>IF(FACT_PRODUCT_REVIEWS!$D67&gt;=4,1,0)</f>
        <v>0</v>
      </c>
      <c r="L67" s="2">
        <f>_xlfn.XLOOKUP(FACT_PRODUCT_REVIEWS[[#This Row],[product_id]],DIM_PRODUCTS!B:B,DIM_PRODUCTS!A:A,,0)</f>
        <v>66</v>
      </c>
      <c r="M67" s="2" t="str">
        <f>IF(FACT_PRODUCT_REVIEWS[[#This Row],[review_word_count]]=0,"no text",IF(FACT_PRODUCT_REVIEWS[[#This Row],[review_word_count]]&lt;15,"short review", "long review"))</f>
        <v>short review</v>
      </c>
    </row>
    <row r="68" spans="1:13" x14ac:dyDescent="0.25">
      <c r="A68" s="2">
        <v>67</v>
      </c>
      <c r="B68" s="10" t="s">
        <v>2444</v>
      </c>
      <c r="C68" s="10" t="s">
        <v>3175</v>
      </c>
      <c r="D68" s="10">
        <v>5</v>
      </c>
      <c r="E68" s="10"/>
      <c r="F68" s="10"/>
      <c r="G68" s="13">
        <v>43195</v>
      </c>
      <c r="H68" s="13">
        <v>43195.97152777778</v>
      </c>
      <c r="I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8" s="2">
        <f>FACT_PRODUCT_REVIEWS!$H68-FACT_PRODUCT_REVIEWS!$G68</f>
        <v>0.97152777777955635</v>
      </c>
      <c r="K68" s="2">
        <f>IF(FACT_PRODUCT_REVIEWS!$D68&gt;=4,1,0)</f>
        <v>1</v>
      </c>
      <c r="L68" s="2">
        <f>_xlfn.XLOOKUP(FACT_PRODUCT_REVIEWS[[#This Row],[product_id]],DIM_PRODUCTS!B:B,DIM_PRODUCTS!A:A,,0)</f>
        <v>67</v>
      </c>
      <c r="M68" s="2" t="str">
        <f>IF(FACT_PRODUCT_REVIEWS[[#This Row],[review_word_count]]=0,"no text",IF(FACT_PRODUCT_REVIEWS[[#This Row],[review_word_count]]&lt;15,"short review", "long review"))</f>
        <v>no text</v>
      </c>
    </row>
    <row r="69" spans="1:13" x14ac:dyDescent="0.25">
      <c r="A69" s="2">
        <v>68</v>
      </c>
      <c r="B69" s="10" t="s">
        <v>1958</v>
      </c>
      <c r="C69" s="10" t="s">
        <v>3303</v>
      </c>
      <c r="D69" s="10">
        <v>5</v>
      </c>
      <c r="E69" s="10"/>
      <c r="F69" s="10"/>
      <c r="G69" s="13">
        <v>42885</v>
      </c>
      <c r="H69" s="13">
        <v>42886.47152777778</v>
      </c>
      <c r="I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" s="2">
        <f>FACT_PRODUCT_REVIEWS!$H69-FACT_PRODUCT_REVIEWS!$G69</f>
        <v>1.4715277777795563</v>
      </c>
      <c r="K69" s="2">
        <f>IF(FACT_PRODUCT_REVIEWS!$D69&gt;=4,1,0)</f>
        <v>1</v>
      </c>
      <c r="L69" s="2">
        <f>_xlfn.XLOOKUP(FACT_PRODUCT_REVIEWS[[#This Row],[product_id]],DIM_PRODUCTS!B:B,DIM_PRODUCTS!A:A,,0)</f>
        <v>68</v>
      </c>
      <c r="M69" s="2" t="str">
        <f>IF(FACT_PRODUCT_REVIEWS[[#This Row],[review_word_count]]=0,"no text",IF(FACT_PRODUCT_REVIEWS[[#This Row],[review_word_count]]&lt;15,"short review", "long review"))</f>
        <v>no text</v>
      </c>
    </row>
    <row r="70" spans="1:13" x14ac:dyDescent="0.25">
      <c r="A70" s="2">
        <v>69</v>
      </c>
      <c r="B70" s="10" t="s">
        <v>2301</v>
      </c>
      <c r="C70" s="10" t="s">
        <v>4361</v>
      </c>
      <c r="D70" s="10">
        <v>5</v>
      </c>
      <c r="E70" s="10"/>
      <c r="F70" s="10" t="s">
        <v>4362</v>
      </c>
      <c r="G70" s="13">
        <v>42928</v>
      </c>
      <c r="H70" s="13">
        <v>42928.506249999999</v>
      </c>
      <c r="I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70" s="2">
        <f>FACT_PRODUCT_REVIEWS!$H70-FACT_PRODUCT_REVIEWS!$G70</f>
        <v>0.50624999999854481</v>
      </c>
      <c r="K70" s="2">
        <f>IF(FACT_PRODUCT_REVIEWS!$D70&gt;=4,1,0)</f>
        <v>1</v>
      </c>
      <c r="L70" s="2">
        <f>_xlfn.XLOOKUP(FACT_PRODUCT_REVIEWS[[#This Row],[product_id]],DIM_PRODUCTS!B:B,DIM_PRODUCTS!A:A,,0)</f>
        <v>69</v>
      </c>
      <c r="M70" s="2" t="str">
        <f>IF(FACT_PRODUCT_REVIEWS[[#This Row],[review_word_count]]=0,"no text",IF(FACT_PRODUCT_REVIEWS[[#This Row],[review_word_count]]&lt;15,"short review", "long review"))</f>
        <v>short review</v>
      </c>
    </row>
    <row r="71" spans="1:13" x14ac:dyDescent="0.25">
      <c r="A71" s="2">
        <v>70</v>
      </c>
      <c r="B71" s="10" t="s">
        <v>2294</v>
      </c>
      <c r="C71" s="10" t="s">
        <v>3168</v>
      </c>
      <c r="D71" s="10">
        <v>4</v>
      </c>
      <c r="E71" s="10"/>
      <c r="F71" s="10"/>
      <c r="G71" s="13">
        <v>43018</v>
      </c>
      <c r="H71" s="13">
        <v>43019.599305555559</v>
      </c>
      <c r="I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" s="2">
        <f>FACT_PRODUCT_REVIEWS!$H71-FACT_PRODUCT_REVIEWS!$G71</f>
        <v>1.5993055555591127</v>
      </c>
      <c r="K71" s="2">
        <f>IF(FACT_PRODUCT_REVIEWS!$D71&gt;=4,1,0)</f>
        <v>1</v>
      </c>
      <c r="L71" s="2">
        <f>_xlfn.XLOOKUP(FACT_PRODUCT_REVIEWS[[#This Row],[product_id]],DIM_PRODUCTS!B:B,DIM_PRODUCTS!A:A,,0)</f>
        <v>70</v>
      </c>
      <c r="M71" s="2" t="str">
        <f>IF(FACT_PRODUCT_REVIEWS[[#This Row],[review_word_count]]=0,"no text",IF(FACT_PRODUCT_REVIEWS[[#This Row],[review_word_count]]&lt;15,"short review", "long review"))</f>
        <v>no text</v>
      </c>
    </row>
    <row r="72" spans="1:13" ht="23.1" customHeight="1" x14ac:dyDescent="0.25">
      <c r="A72" s="2">
        <v>71</v>
      </c>
      <c r="B72" s="10" t="s">
        <v>2265</v>
      </c>
      <c r="C72" s="10" t="s">
        <v>3238</v>
      </c>
      <c r="D72" s="10">
        <v>3</v>
      </c>
      <c r="E72" s="10"/>
      <c r="F72" s="10"/>
      <c r="G72" s="13">
        <v>43293</v>
      </c>
      <c r="H72" s="13">
        <v>43294.755555555559</v>
      </c>
      <c r="I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2" s="2">
        <f>FACT_PRODUCT_REVIEWS!$H72-FACT_PRODUCT_REVIEWS!$G72</f>
        <v>1.7555555555591127</v>
      </c>
      <c r="K72" s="2">
        <f>IF(FACT_PRODUCT_REVIEWS!$D72&gt;=4,1,0)</f>
        <v>0</v>
      </c>
      <c r="L72" s="2">
        <f>_xlfn.XLOOKUP(FACT_PRODUCT_REVIEWS[[#This Row],[product_id]],DIM_PRODUCTS!B:B,DIM_PRODUCTS!A:A,,0)</f>
        <v>71</v>
      </c>
      <c r="M72" s="2" t="str">
        <f>IF(FACT_PRODUCT_REVIEWS[[#This Row],[review_word_count]]=0,"no text",IF(FACT_PRODUCT_REVIEWS[[#This Row],[review_word_count]]&lt;15,"short review", "long review"))</f>
        <v>no text</v>
      </c>
    </row>
    <row r="73" spans="1:13" x14ac:dyDescent="0.25">
      <c r="A73" s="2">
        <v>72</v>
      </c>
      <c r="B73" s="10" t="s">
        <v>2361</v>
      </c>
      <c r="C73" s="10" t="s">
        <v>3001</v>
      </c>
      <c r="D73" s="10">
        <v>5</v>
      </c>
      <c r="E73" s="10"/>
      <c r="F73" s="10" t="s">
        <v>3002</v>
      </c>
      <c r="G73" s="13">
        <v>43070</v>
      </c>
      <c r="H73" s="13">
        <v>43078.956944444442</v>
      </c>
      <c r="I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73" s="2">
        <f>FACT_PRODUCT_REVIEWS!$H73-FACT_PRODUCT_REVIEWS!$G73</f>
        <v>8.9569444444423425</v>
      </c>
      <c r="K73" s="2">
        <f>IF(FACT_PRODUCT_REVIEWS!$D73&gt;=4,1,0)</f>
        <v>1</v>
      </c>
      <c r="L73" s="2">
        <f>_xlfn.XLOOKUP(FACT_PRODUCT_REVIEWS[[#This Row],[product_id]],DIM_PRODUCTS!B:B,DIM_PRODUCTS!A:A,,0)</f>
        <v>72</v>
      </c>
      <c r="M73" s="2" t="str">
        <f>IF(FACT_PRODUCT_REVIEWS[[#This Row],[review_word_count]]=0,"no text",IF(FACT_PRODUCT_REVIEWS[[#This Row],[review_word_count]]&lt;15,"short review", "long review"))</f>
        <v>short review</v>
      </c>
    </row>
    <row r="74" spans="1:13" x14ac:dyDescent="0.25">
      <c r="A74" s="2">
        <v>73</v>
      </c>
      <c r="B74" s="10" t="s">
        <v>2151</v>
      </c>
      <c r="C74" s="10" t="s">
        <v>4884</v>
      </c>
      <c r="D74" s="10">
        <v>4</v>
      </c>
      <c r="E74" s="10"/>
      <c r="F74" s="10"/>
      <c r="G74" s="13">
        <v>43193</v>
      </c>
      <c r="H74" s="13">
        <v>43194.072916666664</v>
      </c>
      <c r="I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4" s="2">
        <f>FACT_PRODUCT_REVIEWS!$H74-FACT_PRODUCT_REVIEWS!$G74</f>
        <v>1.0729166666642413</v>
      </c>
      <c r="K74" s="2">
        <f>IF(FACT_PRODUCT_REVIEWS!$D74&gt;=4,1,0)</f>
        <v>1</v>
      </c>
      <c r="L74" s="2">
        <f>_xlfn.XLOOKUP(FACT_PRODUCT_REVIEWS[[#This Row],[product_id]],DIM_PRODUCTS!B:B,DIM_PRODUCTS!A:A,,0)</f>
        <v>73</v>
      </c>
      <c r="M74" s="2" t="str">
        <f>IF(FACT_PRODUCT_REVIEWS[[#This Row],[review_word_count]]=0,"no text",IF(FACT_PRODUCT_REVIEWS[[#This Row],[review_word_count]]&lt;15,"short review", "long review"))</f>
        <v>no text</v>
      </c>
    </row>
    <row r="75" spans="1:13" x14ac:dyDescent="0.25">
      <c r="A75" s="2">
        <v>74</v>
      </c>
      <c r="B75" s="10" t="s">
        <v>2451</v>
      </c>
      <c r="C75" s="10" t="s">
        <v>3599</v>
      </c>
      <c r="D75" s="10">
        <v>5</v>
      </c>
      <c r="E75" s="10"/>
      <c r="F75" s="10"/>
      <c r="G75" s="13">
        <v>43068</v>
      </c>
      <c r="H75" s="13">
        <v>43069.476388888892</v>
      </c>
      <c r="I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" s="2">
        <f>FACT_PRODUCT_REVIEWS!$H75-FACT_PRODUCT_REVIEWS!$G75</f>
        <v>1.476388888891961</v>
      </c>
      <c r="K75" s="2">
        <f>IF(FACT_PRODUCT_REVIEWS!$D75&gt;=4,1,0)</f>
        <v>1</v>
      </c>
      <c r="L75" s="2">
        <f>_xlfn.XLOOKUP(FACT_PRODUCT_REVIEWS[[#This Row],[product_id]],DIM_PRODUCTS!B:B,DIM_PRODUCTS!A:A,,0)</f>
        <v>74</v>
      </c>
      <c r="M75" s="2" t="str">
        <f>IF(FACT_PRODUCT_REVIEWS[[#This Row],[review_word_count]]=0,"no text",IF(FACT_PRODUCT_REVIEWS[[#This Row],[review_word_count]]&lt;15,"short review", "long review"))</f>
        <v>no text</v>
      </c>
    </row>
    <row r="76" spans="1:13" x14ac:dyDescent="0.25">
      <c r="A76" s="2">
        <v>75</v>
      </c>
      <c r="B76" s="10" t="s">
        <v>2041</v>
      </c>
      <c r="C76" s="16" t="s">
        <v>3831</v>
      </c>
      <c r="D76" s="10">
        <v>1</v>
      </c>
      <c r="E76" s="10"/>
      <c r="F76" s="10"/>
      <c r="G76" s="13">
        <v>43322</v>
      </c>
      <c r="H76" s="13">
        <v>43324.90625</v>
      </c>
      <c r="I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6" s="2">
        <f>FACT_PRODUCT_REVIEWS!$H76-FACT_PRODUCT_REVIEWS!$G76</f>
        <v>2.90625</v>
      </c>
      <c r="K76" s="2">
        <f>IF(FACT_PRODUCT_REVIEWS!$D76&gt;=4,1,0)</f>
        <v>0</v>
      </c>
      <c r="L76" s="2">
        <f>_xlfn.XLOOKUP(FACT_PRODUCT_REVIEWS[[#This Row],[product_id]],DIM_PRODUCTS!B:B,DIM_PRODUCTS!A:A,,0)</f>
        <v>75</v>
      </c>
      <c r="M76" s="2" t="str">
        <f>IF(FACT_PRODUCT_REVIEWS[[#This Row],[review_word_count]]=0,"no text",IF(FACT_PRODUCT_REVIEWS[[#This Row],[review_word_count]]&lt;15,"short review", "long review"))</f>
        <v>no text</v>
      </c>
    </row>
    <row r="77" spans="1:13" x14ac:dyDescent="0.25">
      <c r="A77" s="2">
        <v>76</v>
      </c>
      <c r="B77" s="10" t="s">
        <v>2026</v>
      </c>
      <c r="C77" s="10" t="s">
        <v>4837</v>
      </c>
      <c r="D77" s="10">
        <v>4</v>
      </c>
      <c r="E77" s="10"/>
      <c r="F77" s="10"/>
      <c r="G77" s="13">
        <v>43081</v>
      </c>
      <c r="H77" s="13">
        <v>43081.776388888888</v>
      </c>
      <c r="I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" s="2">
        <f>FACT_PRODUCT_REVIEWS!$H77-FACT_PRODUCT_REVIEWS!$G77</f>
        <v>0.77638888888759539</v>
      </c>
      <c r="K77" s="2">
        <f>IF(FACT_PRODUCT_REVIEWS!$D77&gt;=4,1,0)</f>
        <v>1</v>
      </c>
      <c r="L77" s="2">
        <f>_xlfn.XLOOKUP(FACT_PRODUCT_REVIEWS[[#This Row],[product_id]],DIM_PRODUCTS!B:B,DIM_PRODUCTS!A:A,,0)</f>
        <v>76</v>
      </c>
      <c r="M77" s="2" t="str">
        <f>IF(FACT_PRODUCT_REVIEWS[[#This Row],[review_word_count]]=0,"no text",IF(FACT_PRODUCT_REVIEWS[[#This Row],[review_word_count]]&lt;15,"short review", "long review"))</f>
        <v>no text</v>
      </c>
    </row>
    <row r="78" spans="1:13" x14ac:dyDescent="0.25">
      <c r="A78" s="2">
        <v>77</v>
      </c>
      <c r="B78" s="10" t="s">
        <v>2007</v>
      </c>
      <c r="C78" s="10" t="s">
        <v>3176</v>
      </c>
      <c r="D78" s="10">
        <v>5</v>
      </c>
      <c r="E78" s="10"/>
      <c r="F78" s="10"/>
      <c r="G78" s="13">
        <v>43168</v>
      </c>
      <c r="H78" s="13">
        <v>43170.643750000003</v>
      </c>
      <c r="I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8" s="2">
        <f>FACT_PRODUCT_REVIEWS!$H78-FACT_PRODUCT_REVIEWS!$G78</f>
        <v>2.6437500000029104</v>
      </c>
      <c r="K78" s="2">
        <f>IF(FACT_PRODUCT_REVIEWS!$D78&gt;=4,1,0)</f>
        <v>1</v>
      </c>
      <c r="L78" s="2">
        <f>_xlfn.XLOOKUP(FACT_PRODUCT_REVIEWS[[#This Row],[product_id]],DIM_PRODUCTS!B:B,DIM_PRODUCTS!A:A,,0)</f>
        <v>77</v>
      </c>
      <c r="M78" s="2" t="str">
        <f>IF(FACT_PRODUCT_REVIEWS[[#This Row],[review_word_count]]=0,"no text",IF(FACT_PRODUCT_REVIEWS[[#This Row],[review_word_count]]&lt;15,"short review", "long review"))</f>
        <v>no text</v>
      </c>
    </row>
    <row r="79" spans="1:13" x14ac:dyDescent="0.25">
      <c r="A79" s="2">
        <v>78</v>
      </c>
      <c r="B79" s="10" t="s">
        <v>2239</v>
      </c>
      <c r="C79" s="10" t="s">
        <v>4493</v>
      </c>
      <c r="D79" s="10">
        <v>5</v>
      </c>
      <c r="E79" s="10"/>
      <c r="F79" s="10"/>
      <c r="G79" s="13">
        <v>43245</v>
      </c>
      <c r="H79" s="13">
        <v>43245.936805555553</v>
      </c>
      <c r="I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" s="2">
        <f>FACT_PRODUCT_REVIEWS!$H79-FACT_PRODUCT_REVIEWS!$G79</f>
        <v>0.93680555555329192</v>
      </c>
      <c r="K79" s="2">
        <f>IF(FACT_PRODUCT_REVIEWS!$D79&gt;=4,1,0)</f>
        <v>1</v>
      </c>
      <c r="L79" s="2">
        <f>_xlfn.XLOOKUP(FACT_PRODUCT_REVIEWS[[#This Row],[product_id]],DIM_PRODUCTS!B:B,DIM_PRODUCTS!A:A,,0)</f>
        <v>78</v>
      </c>
      <c r="M79" s="2" t="str">
        <f>IF(FACT_PRODUCT_REVIEWS[[#This Row],[review_word_count]]=0,"no text",IF(FACT_PRODUCT_REVIEWS[[#This Row],[review_word_count]]&lt;15,"short review", "long review"))</f>
        <v>no text</v>
      </c>
    </row>
    <row r="80" spans="1:13" x14ac:dyDescent="0.25">
      <c r="A80" s="2">
        <v>79</v>
      </c>
      <c r="B80" s="10" t="s">
        <v>2280</v>
      </c>
      <c r="C80" s="10" t="s">
        <v>4532</v>
      </c>
      <c r="D80" s="10">
        <v>1</v>
      </c>
      <c r="E80" s="10"/>
      <c r="F80" s="10" t="s">
        <v>4533</v>
      </c>
      <c r="G80" s="13">
        <v>42671</v>
      </c>
      <c r="H80" s="13">
        <v>42675.780555555553</v>
      </c>
      <c r="I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29</v>
      </c>
      <c r="J80" s="2">
        <f>FACT_PRODUCT_REVIEWS!$H80-FACT_PRODUCT_REVIEWS!$G80</f>
        <v>4.7805555555532919</v>
      </c>
      <c r="K80" s="2">
        <f>IF(FACT_PRODUCT_REVIEWS!$D80&gt;=4,1,0)</f>
        <v>0</v>
      </c>
      <c r="L80" s="2">
        <f>_xlfn.XLOOKUP(FACT_PRODUCT_REVIEWS[[#This Row],[product_id]],DIM_PRODUCTS!B:B,DIM_PRODUCTS!A:A,,0)</f>
        <v>79</v>
      </c>
      <c r="M80" s="2" t="str">
        <f>IF(FACT_PRODUCT_REVIEWS[[#This Row],[review_word_count]]=0,"no text",IF(FACT_PRODUCT_REVIEWS[[#This Row],[review_word_count]]&lt;15,"short review", "long review"))</f>
        <v>long review</v>
      </c>
    </row>
    <row r="81" spans="1:13" x14ac:dyDescent="0.25">
      <c r="A81" s="2">
        <v>80</v>
      </c>
      <c r="B81" s="10" t="s">
        <v>2466</v>
      </c>
      <c r="C81" s="10" t="s">
        <v>3198</v>
      </c>
      <c r="D81" s="10">
        <v>2</v>
      </c>
      <c r="E81" s="10"/>
      <c r="F81" s="10"/>
      <c r="G81" s="13">
        <v>43010</v>
      </c>
      <c r="H81" s="13">
        <v>43012.995833333334</v>
      </c>
      <c r="I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1" s="2">
        <f>FACT_PRODUCT_REVIEWS!$H81-FACT_PRODUCT_REVIEWS!$G81</f>
        <v>2.9958333333343035</v>
      </c>
      <c r="K81" s="2">
        <f>IF(FACT_PRODUCT_REVIEWS!$D81&gt;=4,1,0)</f>
        <v>0</v>
      </c>
      <c r="L81" s="2">
        <f>_xlfn.XLOOKUP(FACT_PRODUCT_REVIEWS[[#This Row],[product_id]],DIM_PRODUCTS!B:B,DIM_PRODUCTS!A:A,,0)</f>
        <v>80</v>
      </c>
      <c r="M81" s="2" t="str">
        <f>IF(FACT_PRODUCT_REVIEWS[[#This Row],[review_word_count]]=0,"no text",IF(FACT_PRODUCT_REVIEWS[[#This Row],[review_word_count]]&lt;15,"short review", "long review"))</f>
        <v>no text</v>
      </c>
    </row>
    <row r="82" spans="1:13" x14ac:dyDescent="0.25">
      <c r="A82" s="2">
        <v>81</v>
      </c>
      <c r="B82" s="10" t="s">
        <v>2335</v>
      </c>
      <c r="C82" s="10" t="s">
        <v>4689</v>
      </c>
      <c r="D82" s="10">
        <v>5</v>
      </c>
      <c r="E82" s="10"/>
      <c r="F82" s="10"/>
      <c r="G82" s="13">
        <v>43012</v>
      </c>
      <c r="H82" s="13">
        <v>43013.508333333331</v>
      </c>
      <c r="I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" s="2">
        <f>FACT_PRODUCT_REVIEWS!$H82-FACT_PRODUCT_REVIEWS!$G82</f>
        <v>1.5083333333313931</v>
      </c>
      <c r="K82" s="2">
        <f>IF(FACT_PRODUCT_REVIEWS!$D82&gt;=4,1,0)</f>
        <v>1</v>
      </c>
      <c r="L82" s="2">
        <f>_xlfn.XLOOKUP(FACT_PRODUCT_REVIEWS[[#This Row],[product_id]],DIM_PRODUCTS!B:B,DIM_PRODUCTS!A:A,,0)</f>
        <v>81</v>
      </c>
      <c r="M82" s="2" t="str">
        <f>IF(FACT_PRODUCT_REVIEWS[[#This Row],[review_word_count]]=0,"no text",IF(FACT_PRODUCT_REVIEWS[[#This Row],[review_word_count]]&lt;15,"short review", "long review"))</f>
        <v>no text</v>
      </c>
    </row>
    <row r="83" spans="1:13" x14ac:dyDescent="0.25">
      <c r="A83" s="2">
        <v>82</v>
      </c>
      <c r="B83" s="10" t="s">
        <v>2141</v>
      </c>
      <c r="C83" s="10" t="s">
        <v>4870</v>
      </c>
      <c r="D83" s="10">
        <v>3</v>
      </c>
      <c r="E83" s="10"/>
      <c r="F83" s="10"/>
      <c r="G83" s="13">
        <v>43322</v>
      </c>
      <c r="H83" s="13">
        <v>43325.495138888888</v>
      </c>
      <c r="I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" s="2">
        <f>FACT_PRODUCT_REVIEWS!$H83-FACT_PRODUCT_REVIEWS!$G83</f>
        <v>3.4951388888875954</v>
      </c>
      <c r="K83" s="2">
        <f>IF(FACT_PRODUCT_REVIEWS!$D83&gt;=4,1,0)</f>
        <v>0</v>
      </c>
      <c r="L83" s="2">
        <f>_xlfn.XLOOKUP(FACT_PRODUCT_REVIEWS[[#This Row],[product_id]],DIM_PRODUCTS!B:B,DIM_PRODUCTS!A:A,,0)</f>
        <v>82</v>
      </c>
      <c r="M83" s="2" t="str">
        <f>IF(FACT_PRODUCT_REVIEWS[[#This Row],[review_word_count]]=0,"no text",IF(FACT_PRODUCT_REVIEWS[[#This Row],[review_word_count]]&lt;15,"short review", "long review"))</f>
        <v>no text</v>
      </c>
    </row>
    <row r="84" spans="1:13" x14ac:dyDescent="0.25">
      <c r="A84" s="2">
        <v>83</v>
      </c>
      <c r="B84" s="10" t="s">
        <v>2366</v>
      </c>
      <c r="C84" s="10" t="s">
        <v>4577</v>
      </c>
      <c r="D84" s="10">
        <v>3</v>
      </c>
      <c r="E84" s="10"/>
      <c r="F84" s="10"/>
      <c r="G84" s="13">
        <v>42803</v>
      </c>
      <c r="H84" s="13">
        <v>42804.979861111111</v>
      </c>
      <c r="I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4" s="2">
        <f>FACT_PRODUCT_REVIEWS!$H84-FACT_PRODUCT_REVIEWS!$G84</f>
        <v>1.9798611111109494</v>
      </c>
      <c r="K84" s="2">
        <f>IF(FACT_PRODUCT_REVIEWS!$D84&gt;=4,1,0)</f>
        <v>0</v>
      </c>
      <c r="L84" s="2">
        <f>_xlfn.XLOOKUP(FACT_PRODUCT_REVIEWS[[#This Row],[product_id]],DIM_PRODUCTS!B:B,DIM_PRODUCTS!A:A,,0)</f>
        <v>83</v>
      </c>
      <c r="M84" s="2" t="str">
        <f>IF(FACT_PRODUCT_REVIEWS[[#This Row],[review_word_count]]=0,"no text",IF(FACT_PRODUCT_REVIEWS[[#This Row],[review_word_count]]&lt;15,"short review", "long review"))</f>
        <v>no text</v>
      </c>
    </row>
    <row r="85" spans="1:13" x14ac:dyDescent="0.25">
      <c r="A85" s="2">
        <v>84</v>
      </c>
      <c r="B85" s="10" t="s">
        <v>2121</v>
      </c>
      <c r="C85" s="10" t="s">
        <v>3107</v>
      </c>
      <c r="D85" s="10">
        <v>1</v>
      </c>
      <c r="E85" s="10"/>
      <c r="F85" s="10"/>
      <c r="G85" s="13">
        <v>43166</v>
      </c>
      <c r="H85" s="13">
        <v>43166.647222222222</v>
      </c>
      <c r="I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" s="2">
        <f>FACT_PRODUCT_REVIEWS!$H85-FACT_PRODUCT_REVIEWS!$G85</f>
        <v>0.64722222222189885</v>
      </c>
      <c r="K85" s="2">
        <f>IF(FACT_PRODUCT_REVIEWS!$D85&gt;=4,1,0)</f>
        <v>0</v>
      </c>
      <c r="L85" s="2">
        <f>_xlfn.XLOOKUP(FACT_PRODUCT_REVIEWS[[#This Row],[product_id]],DIM_PRODUCTS!B:B,DIM_PRODUCTS!A:A,,0)</f>
        <v>84</v>
      </c>
      <c r="M85" s="2" t="str">
        <f>IF(FACT_PRODUCT_REVIEWS[[#This Row],[review_word_count]]=0,"no text",IF(FACT_PRODUCT_REVIEWS[[#This Row],[review_word_count]]&lt;15,"short review", "long review"))</f>
        <v>no text</v>
      </c>
    </row>
    <row r="86" spans="1:13" x14ac:dyDescent="0.25">
      <c r="A86" s="2">
        <v>85</v>
      </c>
      <c r="B86" s="10" t="s">
        <v>2021</v>
      </c>
      <c r="C86" s="10" t="s">
        <v>3068</v>
      </c>
      <c r="D86" s="10">
        <v>5</v>
      </c>
      <c r="E86" s="10" t="s">
        <v>3069</v>
      </c>
      <c r="F86" s="10" t="s">
        <v>3070</v>
      </c>
      <c r="G86" s="13">
        <v>43329</v>
      </c>
      <c r="H86" s="13">
        <v>43329.907638888886</v>
      </c>
      <c r="I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86" s="2">
        <f>FACT_PRODUCT_REVIEWS!$H86-FACT_PRODUCT_REVIEWS!$G86</f>
        <v>0.90763888888614019</v>
      </c>
      <c r="K86" s="2">
        <f>IF(FACT_PRODUCT_REVIEWS!$D86&gt;=4,1,0)</f>
        <v>1</v>
      </c>
      <c r="L86" s="2">
        <f>_xlfn.XLOOKUP(FACT_PRODUCT_REVIEWS[[#This Row],[product_id]],DIM_PRODUCTS!B:B,DIM_PRODUCTS!A:A,,0)</f>
        <v>85</v>
      </c>
      <c r="M86" s="2" t="str">
        <f>IF(FACT_PRODUCT_REVIEWS[[#This Row],[review_word_count]]=0,"no text",IF(FACT_PRODUCT_REVIEWS[[#This Row],[review_word_count]]&lt;15,"short review", "long review"))</f>
        <v>short review</v>
      </c>
    </row>
    <row r="87" spans="1:13" x14ac:dyDescent="0.25">
      <c r="A87" s="2">
        <v>86</v>
      </c>
      <c r="B87" s="10" t="s">
        <v>2199</v>
      </c>
      <c r="C87" s="10" t="s">
        <v>4336</v>
      </c>
      <c r="D87" s="10">
        <v>5</v>
      </c>
      <c r="E87" s="10"/>
      <c r="F87" s="10"/>
      <c r="G87" s="13">
        <v>43039</v>
      </c>
      <c r="H87" s="13">
        <v>43043.758333333331</v>
      </c>
      <c r="I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" s="2">
        <f>FACT_PRODUCT_REVIEWS!$H87-FACT_PRODUCT_REVIEWS!$G87</f>
        <v>4.7583333333313931</v>
      </c>
      <c r="K87" s="2">
        <f>IF(FACT_PRODUCT_REVIEWS!$D87&gt;=4,1,0)</f>
        <v>1</v>
      </c>
      <c r="L87" s="2">
        <f>_xlfn.XLOOKUP(FACT_PRODUCT_REVIEWS[[#This Row],[product_id]],DIM_PRODUCTS!B:B,DIM_PRODUCTS!A:A,,0)</f>
        <v>86</v>
      </c>
      <c r="M87" s="2" t="str">
        <f>IF(FACT_PRODUCT_REVIEWS[[#This Row],[review_word_count]]=0,"no text",IF(FACT_PRODUCT_REVIEWS[[#This Row],[review_word_count]]&lt;15,"short review", "long review"))</f>
        <v>no text</v>
      </c>
    </row>
    <row r="88" spans="1:13" x14ac:dyDescent="0.25">
      <c r="A88" s="2">
        <v>87</v>
      </c>
      <c r="B88" s="10" t="s">
        <v>1972</v>
      </c>
      <c r="C88" s="10" t="s">
        <v>3838</v>
      </c>
      <c r="D88" s="10">
        <v>5</v>
      </c>
      <c r="E88" s="10"/>
      <c r="F88" s="10"/>
      <c r="G88" s="13">
        <v>43238</v>
      </c>
      <c r="H88" s="13">
        <v>43240.773611111108</v>
      </c>
      <c r="I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" s="2">
        <f>FACT_PRODUCT_REVIEWS!$H88-FACT_PRODUCT_REVIEWS!$G88</f>
        <v>2.773611111108039</v>
      </c>
      <c r="K88" s="2">
        <f>IF(FACT_PRODUCT_REVIEWS!$D88&gt;=4,1,0)</f>
        <v>1</v>
      </c>
      <c r="L88" s="2">
        <f>_xlfn.XLOOKUP(FACT_PRODUCT_REVIEWS[[#This Row],[product_id]],DIM_PRODUCTS!B:B,DIM_PRODUCTS!A:A,,0)</f>
        <v>87</v>
      </c>
      <c r="M88" s="2" t="str">
        <f>IF(FACT_PRODUCT_REVIEWS[[#This Row],[review_word_count]]=0,"no text",IF(FACT_PRODUCT_REVIEWS[[#This Row],[review_word_count]]&lt;15,"short review", "long review"))</f>
        <v>no text</v>
      </c>
    </row>
    <row r="89" spans="1:13" x14ac:dyDescent="0.25">
      <c r="A89" s="2">
        <v>88</v>
      </c>
      <c r="B89" s="10" t="s">
        <v>2116</v>
      </c>
      <c r="C89" s="10" t="s">
        <v>4036</v>
      </c>
      <c r="D89" s="10">
        <v>5</v>
      </c>
      <c r="E89" s="10"/>
      <c r="F89" s="10"/>
      <c r="G89" s="13">
        <v>42789</v>
      </c>
      <c r="H89" s="13">
        <v>42791.627083333333</v>
      </c>
      <c r="I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" s="2">
        <f>FACT_PRODUCT_REVIEWS!$H89-FACT_PRODUCT_REVIEWS!$G89</f>
        <v>2.6270833333328483</v>
      </c>
      <c r="K89" s="2">
        <f>IF(FACT_PRODUCT_REVIEWS!$D89&gt;=4,1,0)</f>
        <v>1</v>
      </c>
      <c r="L89" s="2">
        <f>_xlfn.XLOOKUP(FACT_PRODUCT_REVIEWS[[#This Row],[product_id]],DIM_PRODUCTS!B:B,DIM_PRODUCTS!A:A,,0)</f>
        <v>88</v>
      </c>
      <c r="M89" s="2" t="str">
        <f>IF(FACT_PRODUCT_REVIEWS[[#This Row],[review_word_count]]=0,"no text",IF(FACT_PRODUCT_REVIEWS[[#This Row],[review_word_count]]&lt;15,"short review", "long review"))</f>
        <v>no text</v>
      </c>
    </row>
    <row r="90" spans="1:13" x14ac:dyDescent="0.25">
      <c r="A90" s="2">
        <v>89</v>
      </c>
      <c r="B90" s="10" t="s">
        <v>2128</v>
      </c>
      <c r="C90" s="10" t="s">
        <v>3406</v>
      </c>
      <c r="D90" s="10">
        <v>5</v>
      </c>
      <c r="E90" s="10"/>
      <c r="F90" s="10" t="s">
        <v>3407</v>
      </c>
      <c r="G90" s="13">
        <v>42942</v>
      </c>
      <c r="H90" s="13">
        <v>42943.386111111111</v>
      </c>
      <c r="I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90" s="2">
        <f>FACT_PRODUCT_REVIEWS!$H90-FACT_PRODUCT_REVIEWS!$G90</f>
        <v>1.3861111111109494</v>
      </c>
      <c r="K90" s="2">
        <f>IF(FACT_PRODUCT_REVIEWS!$D90&gt;=4,1,0)</f>
        <v>1</v>
      </c>
      <c r="L90" s="2">
        <f>_xlfn.XLOOKUP(FACT_PRODUCT_REVIEWS[[#This Row],[product_id]],DIM_PRODUCTS!B:B,DIM_PRODUCTS!A:A,,0)</f>
        <v>89</v>
      </c>
      <c r="M90" s="2" t="str">
        <f>IF(FACT_PRODUCT_REVIEWS[[#This Row],[review_word_count]]=0,"no text",IF(FACT_PRODUCT_REVIEWS[[#This Row],[review_word_count]]&lt;15,"short review", "long review"))</f>
        <v>short review</v>
      </c>
    </row>
    <row r="91" spans="1:13" x14ac:dyDescent="0.25">
      <c r="A91" s="2">
        <v>90</v>
      </c>
      <c r="B91" s="10" t="s">
        <v>2399</v>
      </c>
      <c r="C91" s="10" t="s">
        <v>4081</v>
      </c>
      <c r="D91" s="10">
        <v>4</v>
      </c>
      <c r="E91" s="10" t="s">
        <v>3021</v>
      </c>
      <c r="F91" s="10" t="s">
        <v>4082</v>
      </c>
      <c r="G91" s="13">
        <v>43235</v>
      </c>
      <c r="H91" s="13">
        <v>43235.827777777777</v>
      </c>
      <c r="I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91" s="2">
        <f>FACT_PRODUCT_REVIEWS!$H91-FACT_PRODUCT_REVIEWS!$G91</f>
        <v>0.82777777777664596</v>
      </c>
      <c r="K91" s="2">
        <f>IF(FACT_PRODUCT_REVIEWS!$D91&gt;=4,1,0)</f>
        <v>1</v>
      </c>
      <c r="L91" s="2">
        <f>_xlfn.XLOOKUP(FACT_PRODUCT_REVIEWS[[#This Row],[product_id]],DIM_PRODUCTS!B:B,DIM_PRODUCTS!A:A,,0)</f>
        <v>90</v>
      </c>
      <c r="M91" s="2" t="str">
        <f>IF(FACT_PRODUCT_REVIEWS[[#This Row],[review_word_count]]=0,"no text",IF(FACT_PRODUCT_REVIEWS[[#This Row],[review_word_count]]&lt;15,"short review", "long review"))</f>
        <v>short review</v>
      </c>
    </row>
    <row r="92" spans="1:13" x14ac:dyDescent="0.25">
      <c r="A92" s="2">
        <v>91</v>
      </c>
      <c r="B92" s="10" t="s">
        <v>1931</v>
      </c>
      <c r="C92" s="10" t="s">
        <v>4841</v>
      </c>
      <c r="D92" s="10">
        <v>3</v>
      </c>
      <c r="E92" s="10"/>
      <c r="F92" s="10"/>
      <c r="G92" s="13">
        <v>43013</v>
      </c>
      <c r="H92" s="13">
        <v>43016.57916666667</v>
      </c>
      <c r="I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" s="2">
        <f>FACT_PRODUCT_REVIEWS!$H92-FACT_PRODUCT_REVIEWS!$G92</f>
        <v>3.5791666666700621</v>
      </c>
      <c r="K92" s="2">
        <f>IF(FACT_PRODUCT_REVIEWS!$D92&gt;=4,1,0)</f>
        <v>0</v>
      </c>
      <c r="L92" s="2">
        <f>_xlfn.XLOOKUP(FACT_PRODUCT_REVIEWS[[#This Row],[product_id]],DIM_PRODUCTS!B:B,DIM_PRODUCTS!A:A,,0)</f>
        <v>91</v>
      </c>
      <c r="M92" s="2" t="str">
        <f>IF(FACT_PRODUCT_REVIEWS[[#This Row],[review_word_count]]=0,"no text",IF(FACT_PRODUCT_REVIEWS[[#This Row],[review_word_count]]&lt;15,"short review", "long review"))</f>
        <v>no text</v>
      </c>
    </row>
    <row r="93" spans="1:13" x14ac:dyDescent="0.25">
      <c r="A93" s="2">
        <v>92</v>
      </c>
      <c r="B93" s="10" t="s">
        <v>2143</v>
      </c>
      <c r="C93" s="10" t="s">
        <v>4171</v>
      </c>
      <c r="D93" s="10">
        <v>5</v>
      </c>
      <c r="E93" s="10"/>
      <c r="F93" s="10"/>
      <c r="G93" s="13">
        <v>43150</v>
      </c>
      <c r="H93" s="13">
        <v>43152.949305555558</v>
      </c>
      <c r="I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" s="2">
        <f>FACT_PRODUCT_REVIEWS!$H93-FACT_PRODUCT_REVIEWS!$G93</f>
        <v>2.9493055555576575</v>
      </c>
      <c r="K93" s="2">
        <f>IF(FACT_PRODUCT_REVIEWS!$D93&gt;=4,1,0)</f>
        <v>1</v>
      </c>
      <c r="L93" s="2">
        <f>_xlfn.XLOOKUP(FACT_PRODUCT_REVIEWS[[#This Row],[product_id]],DIM_PRODUCTS!B:B,DIM_PRODUCTS!A:A,,0)</f>
        <v>92</v>
      </c>
      <c r="M93" s="2" t="str">
        <f>IF(FACT_PRODUCT_REVIEWS[[#This Row],[review_word_count]]=0,"no text",IF(FACT_PRODUCT_REVIEWS[[#This Row],[review_word_count]]&lt;15,"short review", "long review"))</f>
        <v>no text</v>
      </c>
    </row>
    <row r="94" spans="1:13" x14ac:dyDescent="0.25">
      <c r="A94" s="2">
        <v>93</v>
      </c>
      <c r="B94" s="10" t="s">
        <v>2023</v>
      </c>
      <c r="C94" s="10" t="s">
        <v>4712</v>
      </c>
      <c r="D94" s="10">
        <v>3</v>
      </c>
      <c r="E94" s="10"/>
      <c r="F94" s="10"/>
      <c r="G94" s="13">
        <v>43134</v>
      </c>
      <c r="H94" s="13">
        <v>43134.988194444442</v>
      </c>
      <c r="I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" s="2">
        <f>FACT_PRODUCT_REVIEWS!$H94-FACT_PRODUCT_REVIEWS!$G94</f>
        <v>0.9881944444423425</v>
      </c>
      <c r="K94" s="2">
        <f>IF(FACT_PRODUCT_REVIEWS!$D94&gt;=4,1,0)</f>
        <v>0</v>
      </c>
      <c r="L94" s="2">
        <f>_xlfn.XLOOKUP(FACT_PRODUCT_REVIEWS[[#This Row],[product_id]],DIM_PRODUCTS!B:B,DIM_PRODUCTS!A:A,,0)</f>
        <v>93</v>
      </c>
      <c r="M94" s="2" t="str">
        <f>IF(FACT_PRODUCT_REVIEWS[[#This Row],[review_word_count]]=0,"no text",IF(FACT_PRODUCT_REVIEWS[[#This Row],[review_word_count]]&lt;15,"short review", "long review"))</f>
        <v>no text</v>
      </c>
    </row>
    <row r="95" spans="1:13" x14ac:dyDescent="0.25">
      <c r="A95" s="2">
        <v>94</v>
      </c>
      <c r="B95" s="10" t="s">
        <v>2457</v>
      </c>
      <c r="C95" s="10" t="s">
        <v>4714</v>
      </c>
      <c r="D95" s="10">
        <v>5</v>
      </c>
      <c r="E95" s="10"/>
      <c r="F95" s="10"/>
      <c r="G95" s="13">
        <v>42774</v>
      </c>
      <c r="H95" s="13">
        <v>42775.42291666667</v>
      </c>
      <c r="I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" s="2">
        <f>FACT_PRODUCT_REVIEWS!$H95-FACT_PRODUCT_REVIEWS!$G95</f>
        <v>1.4229166666700621</v>
      </c>
      <c r="K95" s="2">
        <f>IF(FACT_PRODUCT_REVIEWS!$D95&gt;=4,1,0)</f>
        <v>1</v>
      </c>
      <c r="L95" s="2">
        <f>_xlfn.XLOOKUP(FACT_PRODUCT_REVIEWS[[#This Row],[product_id]],DIM_PRODUCTS!B:B,DIM_PRODUCTS!A:A,,0)</f>
        <v>94</v>
      </c>
      <c r="M95" s="2" t="str">
        <f>IF(FACT_PRODUCT_REVIEWS[[#This Row],[review_word_count]]=0,"no text",IF(FACT_PRODUCT_REVIEWS[[#This Row],[review_word_count]]&lt;15,"short review", "long review"))</f>
        <v>no text</v>
      </c>
    </row>
    <row r="96" spans="1:13" x14ac:dyDescent="0.25">
      <c r="A96" s="2">
        <v>95</v>
      </c>
      <c r="B96" s="10" t="s">
        <v>2130</v>
      </c>
      <c r="C96" s="10" t="s">
        <v>4898</v>
      </c>
      <c r="D96" s="10">
        <v>5</v>
      </c>
      <c r="E96" s="10"/>
      <c r="F96" s="10"/>
      <c r="G96" s="13">
        <v>43312</v>
      </c>
      <c r="H96" s="13">
        <v>43314.793055555558</v>
      </c>
      <c r="I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6" s="2">
        <f>FACT_PRODUCT_REVIEWS!$H96-FACT_PRODUCT_REVIEWS!$G96</f>
        <v>2.7930555555576575</v>
      </c>
      <c r="K96" s="2">
        <f>IF(FACT_PRODUCT_REVIEWS!$D96&gt;=4,1,0)</f>
        <v>1</v>
      </c>
      <c r="L96" s="2">
        <f>_xlfn.XLOOKUP(FACT_PRODUCT_REVIEWS[[#This Row],[product_id]],DIM_PRODUCTS!B:B,DIM_PRODUCTS!A:A,,0)</f>
        <v>95</v>
      </c>
      <c r="M96" s="2" t="str">
        <f>IF(FACT_PRODUCT_REVIEWS[[#This Row],[review_word_count]]=0,"no text",IF(FACT_PRODUCT_REVIEWS[[#This Row],[review_word_count]]&lt;15,"short review", "long review"))</f>
        <v>no text</v>
      </c>
    </row>
    <row r="97" spans="1:13" x14ac:dyDescent="0.25">
      <c r="A97" s="2">
        <v>96</v>
      </c>
      <c r="B97" s="10" t="s">
        <v>2270</v>
      </c>
      <c r="C97" s="10" t="s">
        <v>3941</v>
      </c>
      <c r="D97" s="10">
        <v>5</v>
      </c>
      <c r="E97" s="10" t="s">
        <v>3942</v>
      </c>
      <c r="F97" s="10" t="s">
        <v>3943</v>
      </c>
      <c r="G97" s="13">
        <v>43320</v>
      </c>
      <c r="H97" s="13">
        <v>43321.414583333331</v>
      </c>
      <c r="I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97" s="2">
        <f>FACT_PRODUCT_REVIEWS!$H97-FACT_PRODUCT_REVIEWS!$G97</f>
        <v>1.4145833333313931</v>
      </c>
      <c r="K97" s="2">
        <f>IF(FACT_PRODUCT_REVIEWS!$D97&gt;=4,1,0)</f>
        <v>1</v>
      </c>
      <c r="L97" s="2">
        <f>_xlfn.XLOOKUP(FACT_PRODUCT_REVIEWS[[#This Row],[product_id]],DIM_PRODUCTS!B:B,DIM_PRODUCTS!A:A,,0)</f>
        <v>96</v>
      </c>
      <c r="M97" s="2" t="str">
        <f>IF(FACT_PRODUCT_REVIEWS[[#This Row],[review_word_count]]=0,"no text",IF(FACT_PRODUCT_REVIEWS[[#This Row],[review_word_count]]&lt;15,"short review", "long review"))</f>
        <v>short review</v>
      </c>
    </row>
    <row r="98" spans="1:13" x14ac:dyDescent="0.25">
      <c r="A98" s="2">
        <v>97</v>
      </c>
      <c r="B98" s="10" t="s">
        <v>2163</v>
      </c>
      <c r="C98" s="10" t="s">
        <v>4838</v>
      </c>
      <c r="D98" s="10">
        <v>5</v>
      </c>
      <c r="E98" s="10"/>
      <c r="F98" s="10"/>
      <c r="G98" s="13">
        <v>43070</v>
      </c>
      <c r="H98" s="13">
        <v>43071.508333333331</v>
      </c>
      <c r="I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" s="2">
        <f>FACT_PRODUCT_REVIEWS!$H98-FACT_PRODUCT_REVIEWS!$G98</f>
        <v>1.5083333333313931</v>
      </c>
      <c r="K98" s="2">
        <f>IF(FACT_PRODUCT_REVIEWS!$D98&gt;=4,1,0)</f>
        <v>1</v>
      </c>
      <c r="L98" s="2">
        <f>_xlfn.XLOOKUP(FACT_PRODUCT_REVIEWS[[#This Row],[product_id]],DIM_PRODUCTS!B:B,DIM_PRODUCTS!A:A,,0)</f>
        <v>97</v>
      </c>
      <c r="M98" s="2" t="str">
        <f>IF(FACT_PRODUCT_REVIEWS[[#This Row],[review_word_count]]=0,"no text",IF(FACT_PRODUCT_REVIEWS[[#This Row],[review_word_count]]&lt;15,"short review", "long review"))</f>
        <v>no text</v>
      </c>
    </row>
    <row r="99" spans="1:13" x14ac:dyDescent="0.25">
      <c r="A99" s="2">
        <v>98</v>
      </c>
      <c r="B99" s="10" t="s">
        <v>2132</v>
      </c>
      <c r="C99" s="10" t="s">
        <v>4302</v>
      </c>
      <c r="D99" s="10">
        <v>3</v>
      </c>
      <c r="E99" s="10"/>
      <c r="F99" s="10"/>
      <c r="G99" s="13">
        <v>43181</v>
      </c>
      <c r="H99" s="13">
        <v>43184.106249999997</v>
      </c>
      <c r="I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" s="2">
        <f>FACT_PRODUCT_REVIEWS!$H99-FACT_PRODUCT_REVIEWS!$G99</f>
        <v>3.1062499999970896</v>
      </c>
      <c r="K99" s="2">
        <f>IF(FACT_PRODUCT_REVIEWS!$D99&gt;=4,1,0)</f>
        <v>0</v>
      </c>
      <c r="L99" s="2">
        <f>_xlfn.XLOOKUP(FACT_PRODUCT_REVIEWS[[#This Row],[product_id]],DIM_PRODUCTS!B:B,DIM_PRODUCTS!A:A,,0)</f>
        <v>98</v>
      </c>
      <c r="M99" s="2" t="str">
        <f>IF(FACT_PRODUCT_REVIEWS[[#This Row],[review_word_count]]=0,"no text",IF(FACT_PRODUCT_REVIEWS[[#This Row],[review_word_count]]&lt;15,"short review", "long review"))</f>
        <v>no text</v>
      </c>
    </row>
    <row r="100" spans="1:13" x14ac:dyDescent="0.25">
      <c r="A100" s="2">
        <v>99</v>
      </c>
      <c r="B100" s="10" t="s">
        <v>2160</v>
      </c>
      <c r="C100" s="10" t="s">
        <v>4058</v>
      </c>
      <c r="D100" s="10">
        <v>5</v>
      </c>
      <c r="E100" s="10"/>
      <c r="F100" s="10" t="s">
        <v>3421</v>
      </c>
      <c r="G100" s="13">
        <v>43008</v>
      </c>
      <c r="H100" s="13">
        <v>43011.517361111109</v>
      </c>
      <c r="I1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00" s="2">
        <f>FACT_PRODUCT_REVIEWS!$H100-FACT_PRODUCT_REVIEWS!$G100</f>
        <v>3.5173611111094942</v>
      </c>
      <c r="K100" s="2">
        <f>IF(FACT_PRODUCT_REVIEWS!$D100&gt;=4,1,0)</f>
        <v>1</v>
      </c>
      <c r="L100" s="2">
        <f>_xlfn.XLOOKUP(FACT_PRODUCT_REVIEWS[[#This Row],[product_id]],DIM_PRODUCTS!B:B,DIM_PRODUCTS!A:A,,0)</f>
        <v>99</v>
      </c>
      <c r="M100" s="2" t="str">
        <f>IF(FACT_PRODUCT_REVIEWS[[#This Row],[review_word_count]]=0,"no text",IF(FACT_PRODUCT_REVIEWS[[#This Row],[review_word_count]]&lt;15,"short review", "long review"))</f>
        <v>short review</v>
      </c>
    </row>
    <row r="101" spans="1:13" x14ac:dyDescent="0.25">
      <c r="A101" s="2">
        <v>100</v>
      </c>
      <c r="B101" s="10" t="s">
        <v>2441</v>
      </c>
      <c r="C101" s="10" t="s">
        <v>3830</v>
      </c>
      <c r="D101" s="10">
        <v>5</v>
      </c>
      <c r="E101" s="10"/>
      <c r="F101" s="10"/>
      <c r="G101" s="13">
        <v>42873</v>
      </c>
      <c r="H101" s="13">
        <v>42874.939583333333</v>
      </c>
      <c r="I1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1" s="2">
        <f>FACT_PRODUCT_REVIEWS!$H101-FACT_PRODUCT_REVIEWS!$G101</f>
        <v>1.9395833333328483</v>
      </c>
      <c r="K101" s="2">
        <f>IF(FACT_PRODUCT_REVIEWS!$D101&gt;=4,1,0)</f>
        <v>1</v>
      </c>
      <c r="L101" s="2">
        <f>_xlfn.XLOOKUP(FACT_PRODUCT_REVIEWS[[#This Row],[product_id]],DIM_PRODUCTS!B:B,DIM_PRODUCTS!A:A,,0)</f>
        <v>100</v>
      </c>
      <c r="M101" s="2" t="str">
        <f>IF(FACT_PRODUCT_REVIEWS[[#This Row],[review_word_count]]=0,"no text",IF(FACT_PRODUCT_REVIEWS[[#This Row],[review_word_count]]&lt;15,"short review", "long review"))</f>
        <v>no text</v>
      </c>
    </row>
    <row r="102" spans="1:13" x14ac:dyDescent="0.25">
      <c r="A102" s="2">
        <v>101</v>
      </c>
      <c r="B102" s="10" t="s">
        <v>2155</v>
      </c>
      <c r="C102" s="10" t="s">
        <v>3634</v>
      </c>
      <c r="D102" s="10">
        <v>5</v>
      </c>
      <c r="E102" s="10"/>
      <c r="F102" s="10"/>
      <c r="G102" s="13">
        <v>43011</v>
      </c>
      <c r="H102" s="13">
        <v>43014.106249999997</v>
      </c>
      <c r="I1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" s="2">
        <f>FACT_PRODUCT_REVIEWS!$H102-FACT_PRODUCT_REVIEWS!$G102</f>
        <v>3.1062499999970896</v>
      </c>
      <c r="K102" s="2">
        <f>IF(FACT_PRODUCT_REVIEWS!$D102&gt;=4,1,0)</f>
        <v>1</v>
      </c>
      <c r="L102" s="2">
        <f>_xlfn.XLOOKUP(FACT_PRODUCT_REVIEWS[[#This Row],[product_id]],DIM_PRODUCTS!B:B,DIM_PRODUCTS!A:A,,0)</f>
        <v>101</v>
      </c>
      <c r="M102" s="2" t="str">
        <f>IF(FACT_PRODUCT_REVIEWS[[#This Row],[review_word_count]]=0,"no text",IF(FACT_PRODUCT_REVIEWS[[#This Row],[review_word_count]]&lt;15,"short review", "long review"))</f>
        <v>no text</v>
      </c>
    </row>
    <row r="103" spans="1:13" ht="15" customHeight="1" x14ac:dyDescent="0.25">
      <c r="A103" s="2">
        <v>102</v>
      </c>
      <c r="B103" s="10" t="s">
        <v>1973</v>
      </c>
      <c r="C103" s="10" t="s">
        <v>4219</v>
      </c>
      <c r="D103" s="10">
        <v>5</v>
      </c>
      <c r="E103" s="10" t="s">
        <v>4220</v>
      </c>
      <c r="F103" s="10" t="s">
        <v>4221</v>
      </c>
      <c r="G103" s="13">
        <v>43219</v>
      </c>
      <c r="H103" s="13">
        <v>43219.911805555559</v>
      </c>
      <c r="I1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03" s="2">
        <f>FACT_PRODUCT_REVIEWS!$H103-FACT_PRODUCT_REVIEWS!$G103</f>
        <v>0.91180555555911269</v>
      </c>
      <c r="K103" s="2">
        <f>IF(FACT_PRODUCT_REVIEWS!$D103&gt;=4,1,0)</f>
        <v>1</v>
      </c>
      <c r="L103" s="2">
        <f>_xlfn.XLOOKUP(FACT_PRODUCT_REVIEWS[[#This Row],[product_id]],DIM_PRODUCTS!B:B,DIM_PRODUCTS!A:A,,0)</f>
        <v>102</v>
      </c>
      <c r="M103" s="2" t="str">
        <f>IF(FACT_PRODUCT_REVIEWS[[#This Row],[review_word_count]]=0,"no text",IF(FACT_PRODUCT_REVIEWS[[#This Row],[review_word_count]]&lt;15,"short review", "long review"))</f>
        <v>short review</v>
      </c>
    </row>
    <row r="104" spans="1:13" x14ac:dyDescent="0.25">
      <c r="A104" s="2">
        <v>103</v>
      </c>
      <c r="B104" s="10" t="s">
        <v>1994</v>
      </c>
      <c r="C104" s="10" t="s">
        <v>3795</v>
      </c>
      <c r="D104" s="10">
        <v>5</v>
      </c>
      <c r="E104" s="10"/>
      <c r="F104" s="10"/>
      <c r="G104" s="13">
        <v>42878</v>
      </c>
      <c r="H104" s="13">
        <v>42879.411111111112</v>
      </c>
      <c r="I1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4" s="2">
        <f>FACT_PRODUCT_REVIEWS!$H104-FACT_PRODUCT_REVIEWS!$G104</f>
        <v>1.4111111111124046</v>
      </c>
      <c r="K104" s="2">
        <f>IF(FACT_PRODUCT_REVIEWS!$D104&gt;=4,1,0)</f>
        <v>1</v>
      </c>
      <c r="L104" s="2">
        <f>_xlfn.XLOOKUP(FACT_PRODUCT_REVIEWS[[#This Row],[product_id]],DIM_PRODUCTS!B:B,DIM_PRODUCTS!A:A,,0)</f>
        <v>103</v>
      </c>
      <c r="M104" s="2" t="str">
        <f>IF(FACT_PRODUCT_REVIEWS[[#This Row],[review_word_count]]=0,"no text",IF(FACT_PRODUCT_REVIEWS[[#This Row],[review_word_count]]&lt;15,"short review", "long review"))</f>
        <v>no text</v>
      </c>
    </row>
    <row r="105" spans="1:13" x14ac:dyDescent="0.25">
      <c r="A105" s="2">
        <v>104</v>
      </c>
      <c r="B105" s="10" t="s">
        <v>2311</v>
      </c>
      <c r="C105" s="10" t="s">
        <v>3627</v>
      </c>
      <c r="D105" s="10">
        <v>3</v>
      </c>
      <c r="E105" s="10"/>
      <c r="F105" s="10"/>
      <c r="G105" s="13">
        <v>43314</v>
      </c>
      <c r="H105" s="13">
        <v>43314.784722222219</v>
      </c>
      <c r="I1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" s="2">
        <f>FACT_PRODUCT_REVIEWS!$H105-FACT_PRODUCT_REVIEWS!$G105</f>
        <v>0.78472222221898846</v>
      </c>
      <c r="K105" s="2">
        <f>IF(FACT_PRODUCT_REVIEWS!$D105&gt;=4,1,0)</f>
        <v>0</v>
      </c>
      <c r="L105" s="2">
        <f>_xlfn.XLOOKUP(FACT_PRODUCT_REVIEWS[[#This Row],[product_id]],DIM_PRODUCTS!B:B,DIM_PRODUCTS!A:A,,0)</f>
        <v>104</v>
      </c>
      <c r="M105" s="2" t="str">
        <f>IF(FACT_PRODUCT_REVIEWS[[#This Row],[review_word_count]]=0,"no text",IF(FACT_PRODUCT_REVIEWS[[#This Row],[review_word_count]]&lt;15,"short review", "long review"))</f>
        <v>no text</v>
      </c>
    </row>
    <row r="106" spans="1:13" ht="21" customHeight="1" x14ac:dyDescent="0.25">
      <c r="A106" s="2">
        <v>105</v>
      </c>
      <c r="B106" s="10" t="s">
        <v>2003</v>
      </c>
      <c r="C106" s="10" t="s">
        <v>3212</v>
      </c>
      <c r="D106" s="10">
        <v>4</v>
      </c>
      <c r="E106" s="10">
        <v>4</v>
      </c>
      <c r="F106" s="15" t="s">
        <v>3213</v>
      </c>
      <c r="G106" s="13">
        <v>43235</v>
      </c>
      <c r="H106" s="13">
        <v>43236.986805555556</v>
      </c>
      <c r="I1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25</v>
      </c>
      <c r="J106" s="2">
        <f>FACT_PRODUCT_REVIEWS!$H106-FACT_PRODUCT_REVIEWS!$G106</f>
        <v>1.9868055555562023</v>
      </c>
      <c r="K106" s="2">
        <f>IF(FACT_PRODUCT_REVIEWS!$D106&gt;=4,1,0)</f>
        <v>1</v>
      </c>
      <c r="L106" s="2">
        <f>_xlfn.XLOOKUP(FACT_PRODUCT_REVIEWS[[#This Row],[product_id]],DIM_PRODUCTS!B:B,DIM_PRODUCTS!A:A,,0)</f>
        <v>105</v>
      </c>
      <c r="M106" s="2" t="str">
        <f>IF(FACT_PRODUCT_REVIEWS[[#This Row],[review_word_count]]=0,"no text",IF(FACT_PRODUCT_REVIEWS[[#This Row],[review_word_count]]&lt;15,"short review", "long review"))</f>
        <v>long review</v>
      </c>
    </row>
    <row r="107" spans="1:13" x14ac:dyDescent="0.25">
      <c r="A107" s="2">
        <v>106</v>
      </c>
      <c r="B107" s="10" t="s">
        <v>2260</v>
      </c>
      <c r="C107" s="10" t="s">
        <v>3823</v>
      </c>
      <c r="D107" s="10">
        <v>1</v>
      </c>
      <c r="E107" s="10"/>
      <c r="F107" s="10" t="s">
        <v>3824</v>
      </c>
      <c r="G107" s="13">
        <v>43083</v>
      </c>
      <c r="H107" s="13">
        <v>43089.436111111114</v>
      </c>
      <c r="I1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107" s="2">
        <f>FACT_PRODUCT_REVIEWS!$H107-FACT_PRODUCT_REVIEWS!$G107</f>
        <v>6.4361111111138598</v>
      </c>
      <c r="K107" s="2">
        <f>IF(FACT_PRODUCT_REVIEWS!$D107&gt;=4,1,0)</f>
        <v>0</v>
      </c>
      <c r="L107" s="2">
        <f>_xlfn.XLOOKUP(FACT_PRODUCT_REVIEWS[[#This Row],[product_id]],DIM_PRODUCTS!B:B,DIM_PRODUCTS!A:A,,0)</f>
        <v>106</v>
      </c>
      <c r="M107" s="2" t="str">
        <f>IF(FACT_PRODUCT_REVIEWS[[#This Row],[review_word_count]]=0,"no text",IF(FACT_PRODUCT_REVIEWS[[#This Row],[review_word_count]]&lt;15,"short review", "long review"))</f>
        <v>short review</v>
      </c>
    </row>
    <row r="108" spans="1:13" x14ac:dyDescent="0.25">
      <c r="A108" s="2">
        <v>107</v>
      </c>
      <c r="B108" s="10" t="s">
        <v>2390</v>
      </c>
      <c r="C108" s="10" t="s">
        <v>4201</v>
      </c>
      <c r="D108" s="10">
        <v>5</v>
      </c>
      <c r="E108" s="10"/>
      <c r="F108" s="10"/>
      <c r="G108" s="13">
        <v>43209</v>
      </c>
      <c r="H108" s="13">
        <v>43215.578472222223</v>
      </c>
      <c r="I1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" s="2">
        <f>FACT_PRODUCT_REVIEWS!$H108-FACT_PRODUCT_REVIEWS!$G108</f>
        <v>6.578472222223354</v>
      </c>
      <c r="K108" s="2">
        <f>IF(FACT_PRODUCT_REVIEWS!$D108&gt;=4,1,0)</f>
        <v>1</v>
      </c>
      <c r="L108" s="2">
        <f>_xlfn.XLOOKUP(FACT_PRODUCT_REVIEWS[[#This Row],[product_id]],DIM_PRODUCTS!B:B,DIM_PRODUCTS!A:A,,0)</f>
        <v>107</v>
      </c>
      <c r="M108" s="2" t="str">
        <f>IF(FACT_PRODUCT_REVIEWS[[#This Row],[review_word_count]]=0,"no text",IF(FACT_PRODUCT_REVIEWS[[#This Row],[review_word_count]]&lt;15,"short review", "long review"))</f>
        <v>no text</v>
      </c>
    </row>
    <row r="109" spans="1:13" x14ac:dyDescent="0.25">
      <c r="A109" s="2">
        <v>108</v>
      </c>
      <c r="B109" s="10" t="s">
        <v>1963</v>
      </c>
      <c r="C109" s="10" t="s">
        <v>2972</v>
      </c>
      <c r="D109" s="10">
        <v>1</v>
      </c>
      <c r="E109" s="10"/>
      <c r="F109" s="10"/>
      <c r="G109" s="13">
        <v>43203</v>
      </c>
      <c r="H109" s="13">
        <v>43206.027083333334</v>
      </c>
      <c r="I1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" s="2">
        <f>FACT_PRODUCT_REVIEWS!$H109-FACT_PRODUCT_REVIEWS!$G109</f>
        <v>3.0270833333343035</v>
      </c>
      <c r="K109" s="2">
        <f>IF(FACT_PRODUCT_REVIEWS!$D109&gt;=4,1,0)</f>
        <v>0</v>
      </c>
      <c r="L109" s="2">
        <f>_xlfn.XLOOKUP(FACT_PRODUCT_REVIEWS[[#This Row],[product_id]],DIM_PRODUCTS!B:B,DIM_PRODUCTS!A:A,,0)</f>
        <v>108</v>
      </c>
      <c r="M109" s="2" t="str">
        <f>IF(FACT_PRODUCT_REVIEWS[[#This Row],[review_word_count]]=0,"no text",IF(FACT_PRODUCT_REVIEWS[[#This Row],[review_word_count]]&lt;15,"short review", "long review"))</f>
        <v>no text</v>
      </c>
    </row>
    <row r="110" spans="1:13" x14ac:dyDescent="0.25">
      <c r="A110" s="2">
        <v>109</v>
      </c>
      <c r="B110" s="10" t="s">
        <v>2257</v>
      </c>
      <c r="C110" s="10" t="s">
        <v>4147</v>
      </c>
      <c r="D110" s="10">
        <v>5</v>
      </c>
      <c r="E110" s="10"/>
      <c r="F110" s="10" t="s">
        <v>4148</v>
      </c>
      <c r="G110" s="13">
        <v>42856</v>
      </c>
      <c r="H110" s="13">
        <v>42857.884722222225</v>
      </c>
      <c r="I1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0" s="2">
        <f>FACT_PRODUCT_REVIEWS!$H110-FACT_PRODUCT_REVIEWS!$G110</f>
        <v>1.8847222222248092</v>
      </c>
      <c r="K110" s="2">
        <f>IF(FACT_PRODUCT_REVIEWS!$D110&gt;=4,1,0)</f>
        <v>1</v>
      </c>
      <c r="L110" s="2">
        <f>_xlfn.XLOOKUP(FACT_PRODUCT_REVIEWS[[#This Row],[product_id]],DIM_PRODUCTS!B:B,DIM_PRODUCTS!A:A,,0)</f>
        <v>109</v>
      </c>
      <c r="M110" s="2" t="str">
        <f>IF(FACT_PRODUCT_REVIEWS[[#This Row],[review_word_count]]=0,"no text",IF(FACT_PRODUCT_REVIEWS[[#This Row],[review_word_count]]&lt;15,"short review", "long review"))</f>
        <v>short review</v>
      </c>
    </row>
    <row r="111" spans="1:13" x14ac:dyDescent="0.25">
      <c r="A111" s="2">
        <v>110</v>
      </c>
      <c r="B111" s="10" t="s">
        <v>2037</v>
      </c>
      <c r="C111" s="10" t="s">
        <v>3680</v>
      </c>
      <c r="D111" s="10">
        <v>5</v>
      </c>
      <c r="E111" s="10"/>
      <c r="F111" s="10" t="s">
        <v>3681</v>
      </c>
      <c r="G111" s="13">
        <v>43135</v>
      </c>
      <c r="H111" s="13">
        <v>43140.780555555553</v>
      </c>
      <c r="I1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11" s="2">
        <f>FACT_PRODUCT_REVIEWS!$H111-FACT_PRODUCT_REVIEWS!$G111</f>
        <v>5.7805555555532919</v>
      </c>
      <c r="K111" s="2">
        <f>IF(FACT_PRODUCT_REVIEWS!$D111&gt;=4,1,0)</f>
        <v>1</v>
      </c>
      <c r="L111" s="2">
        <f>_xlfn.XLOOKUP(FACT_PRODUCT_REVIEWS[[#This Row],[product_id]],DIM_PRODUCTS!B:B,DIM_PRODUCTS!A:A,,0)</f>
        <v>110</v>
      </c>
      <c r="M111" s="2" t="str">
        <f>IF(FACT_PRODUCT_REVIEWS[[#This Row],[review_word_count]]=0,"no text",IF(FACT_PRODUCT_REVIEWS[[#This Row],[review_word_count]]&lt;15,"short review", "long review"))</f>
        <v>short review</v>
      </c>
    </row>
    <row r="112" spans="1:13" x14ac:dyDescent="0.25">
      <c r="A112" s="2">
        <v>111</v>
      </c>
      <c r="B112" s="10" t="s">
        <v>2150</v>
      </c>
      <c r="C112" s="16" t="s">
        <v>4538</v>
      </c>
      <c r="D112" s="10">
        <v>5</v>
      </c>
      <c r="E112" s="10" t="s">
        <v>3021</v>
      </c>
      <c r="F112" s="10"/>
      <c r="G112" s="13">
        <v>43279</v>
      </c>
      <c r="H112" s="13">
        <v>43281.85</v>
      </c>
      <c r="I1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" s="2">
        <f>FACT_PRODUCT_REVIEWS!$H112-FACT_PRODUCT_REVIEWS!$G112</f>
        <v>2.8499999999985448</v>
      </c>
      <c r="K112" s="2">
        <f>IF(FACT_PRODUCT_REVIEWS!$D112&gt;=4,1,0)</f>
        <v>1</v>
      </c>
      <c r="L112" s="2">
        <f>_xlfn.XLOOKUP(FACT_PRODUCT_REVIEWS[[#This Row],[product_id]],DIM_PRODUCTS!B:B,DIM_PRODUCTS!A:A,,0)</f>
        <v>111</v>
      </c>
      <c r="M112" s="2" t="str">
        <f>IF(FACT_PRODUCT_REVIEWS[[#This Row],[review_word_count]]=0,"no text",IF(FACT_PRODUCT_REVIEWS[[#This Row],[review_word_count]]&lt;15,"short review", "long review"))</f>
        <v>no text</v>
      </c>
    </row>
    <row r="113" spans="1:13" x14ac:dyDescent="0.25">
      <c r="A113" s="2">
        <v>112</v>
      </c>
      <c r="B113" s="10" t="s">
        <v>2104</v>
      </c>
      <c r="C113" s="10" t="s">
        <v>4274</v>
      </c>
      <c r="D113" s="10">
        <v>3</v>
      </c>
      <c r="E113" s="10"/>
      <c r="F113" s="10" t="s">
        <v>4275</v>
      </c>
      <c r="G113" s="13">
        <v>43266</v>
      </c>
      <c r="H113" s="13">
        <v>43269.051388888889</v>
      </c>
      <c r="I1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13" s="2">
        <f>FACT_PRODUCT_REVIEWS!$H113-FACT_PRODUCT_REVIEWS!$G113</f>
        <v>3.0513888888890506</v>
      </c>
      <c r="K113" s="2">
        <f>IF(FACT_PRODUCT_REVIEWS!$D113&gt;=4,1,0)</f>
        <v>0</v>
      </c>
      <c r="L113" s="2">
        <f>_xlfn.XLOOKUP(FACT_PRODUCT_REVIEWS[[#This Row],[product_id]],DIM_PRODUCTS!B:B,DIM_PRODUCTS!A:A,,0)</f>
        <v>112</v>
      </c>
      <c r="M113" s="2" t="str">
        <f>IF(FACT_PRODUCT_REVIEWS[[#This Row],[review_word_count]]=0,"no text",IF(FACT_PRODUCT_REVIEWS[[#This Row],[review_word_count]]&lt;15,"short review", "long review"))</f>
        <v>short review</v>
      </c>
    </row>
    <row r="114" spans="1:13" x14ac:dyDescent="0.25">
      <c r="A114" s="2">
        <v>113</v>
      </c>
      <c r="B114" s="10" t="s">
        <v>2207</v>
      </c>
      <c r="C114" s="10" t="s">
        <v>4524</v>
      </c>
      <c r="D114" s="10">
        <v>5</v>
      </c>
      <c r="E114" s="10"/>
      <c r="F114" s="10" t="s">
        <v>4525</v>
      </c>
      <c r="G114" s="13">
        <v>43015</v>
      </c>
      <c r="H114" s="13">
        <v>43017.509722222225</v>
      </c>
      <c r="I1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14" s="2">
        <f>FACT_PRODUCT_REVIEWS!$H114-FACT_PRODUCT_REVIEWS!$G114</f>
        <v>2.5097222222248092</v>
      </c>
      <c r="K114" s="2">
        <f>IF(FACT_PRODUCT_REVIEWS!$D114&gt;=4,1,0)</f>
        <v>1</v>
      </c>
      <c r="L114" s="2">
        <f>_xlfn.XLOOKUP(FACT_PRODUCT_REVIEWS[[#This Row],[product_id]],DIM_PRODUCTS!B:B,DIM_PRODUCTS!A:A,,0)</f>
        <v>113</v>
      </c>
      <c r="M114" s="2" t="str">
        <f>IF(FACT_PRODUCT_REVIEWS[[#This Row],[review_word_count]]=0,"no text",IF(FACT_PRODUCT_REVIEWS[[#This Row],[review_word_count]]&lt;15,"short review", "long review"))</f>
        <v>short review</v>
      </c>
    </row>
    <row r="115" spans="1:13" x14ac:dyDescent="0.25">
      <c r="A115" s="2">
        <v>114</v>
      </c>
      <c r="B115" s="10" t="s">
        <v>2443</v>
      </c>
      <c r="C115" s="10" t="s">
        <v>4425</v>
      </c>
      <c r="D115" s="10">
        <v>5</v>
      </c>
      <c r="E115" s="10"/>
      <c r="F115" s="10"/>
      <c r="G115" s="13">
        <v>43019</v>
      </c>
      <c r="H115" s="13">
        <v>43021.742361111108</v>
      </c>
      <c r="I1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" s="2">
        <f>FACT_PRODUCT_REVIEWS!$H115-FACT_PRODUCT_REVIEWS!$G115</f>
        <v>2.742361111108039</v>
      </c>
      <c r="K115" s="2">
        <f>IF(FACT_PRODUCT_REVIEWS!$D115&gt;=4,1,0)</f>
        <v>1</v>
      </c>
      <c r="L115" s="2">
        <f>_xlfn.XLOOKUP(FACT_PRODUCT_REVIEWS[[#This Row],[product_id]],DIM_PRODUCTS!B:B,DIM_PRODUCTS!A:A,,0)</f>
        <v>114</v>
      </c>
      <c r="M115" s="2" t="str">
        <f>IF(FACT_PRODUCT_REVIEWS[[#This Row],[review_word_count]]=0,"no text",IF(FACT_PRODUCT_REVIEWS[[#This Row],[review_word_count]]&lt;15,"short review", "long review"))</f>
        <v>no text</v>
      </c>
    </row>
    <row r="116" spans="1:13" x14ac:dyDescent="0.25">
      <c r="A116" s="2">
        <v>115</v>
      </c>
      <c r="B116" s="10" t="s">
        <v>2246</v>
      </c>
      <c r="C116" s="10" t="s">
        <v>3127</v>
      </c>
      <c r="D116" s="10">
        <v>5</v>
      </c>
      <c r="E116" s="10" t="s">
        <v>3128</v>
      </c>
      <c r="F116" s="10" t="s">
        <v>3129</v>
      </c>
      <c r="G116" s="13">
        <v>43243</v>
      </c>
      <c r="H116" s="13">
        <v>43248.533333333333</v>
      </c>
      <c r="I1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16" s="2">
        <f>FACT_PRODUCT_REVIEWS!$H116-FACT_PRODUCT_REVIEWS!$G116</f>
        <v>5.5333333333328483</v>
      </c>
      <c r="K116" s="2">
        <f>IF(FACT_PRODUCT_REVIEWS!$D116&gt;=4,1,0)</f>
        <v>1</v>
      </c>
      <c r="L116" s="2">
        <f>_xlfn.XLOOKUP(FACT_PRODUCT_REVIEWS[[#This Row],[product_id]],DIM_PRODUCTS!B:B,DIM_PRODUCTS!A:A,,0)</f>
        <v>115</v>
      </c>
      <c r="M116" s="2" t="str">
        <f>IF(FACT_PRODUCT_REVIEWS[[#This Row],[review_word_count]]=0,"no text",IF(FACT_PRODUCT_REVIEWS[[#This Row],[review_word_count]]&lt;15,"short review", "long review"))</f>
        <v>short review</v>
      </c>
    </row>
    <row r="117" spans="1:13" x14ac:dyDescent="0.25">
      <c r="A117" s="2">
        <v>116</v>
      </c>
      <c r="B117" s="10" t="s">
        <v>2242</v>
      </c>
      <c r="C117" s="10" t="s">
        <v>4067</v>
      </c>
      <c r="D117" s="10">
        <v>5</v>
      </c>
      <c r="E117" s="10" t="s">
        <v>4068</v>
      </c>
      <c r="F117" s="10" t="s">
        <v>4069</v>
      </c>
      <c r="G117" s="13">
        <v>43230</v>
      </c>
      <c r="H117" s="13">
        <v>43230.793055555558</v>
      </c>
      <c r="I1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117" s="2">
        <f>FACT_PRODUCT_REVIEWS!$H117-FACT_PRODUCT_REVIEWS!$G117</f>
        <v>0.7930555555576575</v>
      </c>
      <c r="K117" s="2">
        <f>IF(FACT_PRODUCT_REVIEWS!$D117&gt;=4,1,0)</f>
        <v>1</v>
      </c>
      <c r="L117" s="2">
        <f>_xlfn.XLOOKUP(FACT_PRODUCT_REVIEWS[[#This Row],[product_id]],DIM_PRODUCTS!B:B,DIM_PRODUCTS!A:A,,0)</f>
        <v>116</v>
      </c>
      <c r="M117" s="2" t="str">
        <f>IF(FACT_PRODUCT_REVIEWS[[#This Row],[review_word_count]]=0,"no text",IF(FACT_PRODUCT_REVIEWS[[#This Row],[review_word_count]]&lt;15,"short review", "long review"))</f>
        <v>short review</v>
      </c>
    </row>
    <row r="118" spans="1:13" ht="18" customHeight="1" x14ac:dyDescent="0.25">
      <c r="A118" s="2">
        <v>117</v>
      </c>
      <c r="B118" s="10" t="s">
        <v>2436</v>
      </c>
      <c r="C118" s="10" t="s">
        <v>4155</v>
      </c>
      <c r="D118" s="10">
        <v>2</v>
      </c>
      <c r="E118" s="10"/>
      <c r="F118" s="10" t="s">
        <v>4156</v>
      </c>
      <c r="G118" s="13">
        <v>43196</v>
      </c>
      <c r="H118" s="13">
        <v>43197.834722222222</v>
      </c>
      <c r="I1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18" s="2">
        <f>FACT_PRODUCT_REVIEWS!$H118-FACT_PRODUCT_REVIEWS!$G118</f>
        <v>1.8347222222218988</v>
      </c>
      <c r="K118" s="2">
        <f>IF(FACT_PRODUCT_REVIEWS!$D118&gt;=4,1,0)</f>
        <v>0</v>
      </c>
      <c r="L118" s="2">
        <f>_xlfn.XLOOKUP(FACT_PRODUCT_REVIEWS[[#This Row],[product_id]],DIM_PRODUCTS!B:B,DIM_PRODUCTS!A:A,,0)</f>
        <v>117</v>
      </c>
      <c r="M118" s="2" t="str">
        <f>IF(FACT_PRODUCT_REVIEWS[[#This Row],[review_word_count]]=0,"no text",IF(FACT_PRODUCT_REVIEWS[[#This Row],[review_word_count]]&lt;15,"short review", "long review"))</f>
        <v>short review</v>
      </c>
    </row>
    <row r="119" spans="1:13" ht="18.95" customHeight="1" x14ac:dyDescent="0.25">
      <c r="A119" s="2">
        <v>118</v>
      </c>
      <c r="B119" s="10" t="s">
        <v>2452</v>
      </c>
      <c r="C119" s="10" t="s">
        <v>3479</v>
      </c>
      <c r="D119" s="10">
        <v>3</v>
      </c>
      <c r="E119" s="10"/>
      <c r="F119" s="10"/>
      <c r="G119" s="13">
        <v>43092</v>
      </c>
      <c r="H119" s="13">
        <v>43094.570833333331</v>
      </c>
      <c r="I1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" s="2">
        <f>FACT_PRODUCT_REVIEWS!$H119-FACT_PRODUCT_REVIEWS!$G119</f>
        <v>2.5708333333313931</v>
      </c>
      <c r="K119" s="2">
        <f>IF(FACT_PRODUCT_REVIEWS!$D119&gt;=4,1,0)</f>
        <v>0</v>
      </c>
      <c r="L119" s="2">
        <f>_xlfn.XLOOKUP(FACT_PRODUCT_REVIEWS[[#This Row],[product_id]],DIM_PRODUCTS!B:B,DIM_PRODUCTS!A:A,,0)</f>
        <v>118</v>
      </c>
      <c r="M119" s="2" t="str">
        <f>IF(FACT_PRODUCT_REVIEWS[[#This Row],[review_word_count]]=0,"no text",IF(FACT_PRODUCT_REVIEWS[[#This Row],[review_word_count]]&lt;15,"short review", "long review"))</f>
        <v>no text</v>
      </c>
    </row>
    <row r="120" spans="1:13" x14ac:dyDescent="0.25">
      <c r="A120" s="2">
        <v>119</v>
      </c>
      <c r="B120" s="10" t="s">
        <v>2471</v>
      </c>
      <c r="C120" s="10" t="s">
        <v>3761</v>
      </c>
      <c r="D120" s="10">
        <v>5</v>
      </c>
      <c r="E120" s="10"/>
      <c r="F120" s="10" t="s">
        <v>3762</v>
      </c>
      <c r="G120" s="13">
        <v>43177</v>
      </c>
      <c r="H120" s="13">
        <v>43178.030555555553</v>
      </c>
      <c r="I1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120" s="2">
        <f>FACT_PRODUCT_REVIEWS!$H120-FACT_PRODUCT_REVIEWS!$G120</f>
        <v>1.0305555555532919</v>
      </c>
      <c r="K120" s="2">
        <f>IF(FACT_PRODUCT_REVIEWS!$D120&gt;=4,1,0)</f>
        <v>1</v>
      </c>
      <c r="L120" s="2">
        <f>_xlfn.XLOOKUP(FACT_PRODUCT_REVIEWS[[#This Row],[product_id]],DIM_PRODUCTS!B:B,DIM_PRODUCTS!A:A,,0)</f>
        <v>119</v>
      </c>
      <c r="M120" s="2" t="str">
        <f>IF(FACT_PRODUCT_REVIEWS[[#This Row],[review_word_count]]=0,"no text",IF(FACT_PRODUCT_REVIEWS[[#This Row],[review_word_count]]&lt;15,"short review", "long review"))</f>
        <v>long review</v>
      </c>
    </row>
    <row r="121" spans="1:13" x14ac:dyDescent="0.25">
      <c r="A121" s="2">
        <v>120</v>
      </c>
      <c r="B121" s="10" t="s">
        <v>2126</v>
      </c>
      <c r="C121" s="10" t="s">
        <v>4753</v>
      </c>
      <c r="D121" s="10">
        <v>2</v>
      </c>
      <c r="E121" s="10"/>
      <c r="F121" s="10"/>
      <c r="G121" s="13">
        <v>43303</v>
      </c>
      <c r="H121" s="13">
        <v>43305.504861111112</v>
      </c>
      <c r="I1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" s="2">
        <f>FACT_PRODUCT_REVIEWS!$H121-FACT_PRODUCT_REVIEWS!$G121</f>
        <v>2.5048611111124046</v>
      </c>
      <c r="K121" s="2">
        <f>IF(FACT_PRODUCT_REVIEWS!$D121&gt;=4,1,0)</f>
        <v>0</v>
      </c>
      <c r="L121" s="2">
        <f>_xlfn.XLOOKUP(FACT_PRODUCT_REVIEWS[[#This Row],[product_id]],DIM_PRODUCTS!B:B,DIM_PRODUCTS!A:A,,0)</f>
        <v>120</v>
      </c>
      <c r="M121" s="2" t="str">
        <f>IF(FACT_PRODUCT_REVIEWS[[#This Row],[review_word_count]]=0,"no text",IF(FACT_PRODUCT_REVIEWS[[#This Row],[review_word_count]]&lt;15,"short review", "long review"))</f>
        <v>no text</v>
      </c>
    </row>
    <row r="122" spans="1:13" x14ac:dyDescent="0.25">
      <c r="A122" s="2">
        <v>121</v>
      </c>
      <c r="B122" s="10" t="s">
        <v>2235</v>
      </c>
      <c r="C122" s="10" t="s">
        <v>3791</v>
      </c>
      <c r="D122" s="10">
        <v>5</v>
      </c>
      <c r="E122" s="10"/>
      <c r="F122" s="10" t="s">
        <v>3792</v>
      </c>
      <c r="G122" s="13">
        <v>42903</v>
      </c>
      <c r="H122" s="13">
        <v>42906.01666666667</v>
      </c>
      <c r="I1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22" s="2">
        <f>FACT_PRODUCT_REVIEWS!$H122-FACT_PRODUCT_REVIEWS!$G122</f>
        <v>3.0166666666700621</v>
      </c>
      <c r="K122" s="2">
        <f>IF(FACT_PRODUCT_REVIEWS!$D122&gt;=4,1,0)</f>
        <v>1</v>
      </c>
      <c r="L122" s="2">
        <f>_xlfn.XLOOKUP(FACT_PRODUCT_REVIEWS[[#This Row],[product_id]],DIM_PRODUCTS!B:B,DIM_PRODUCTS!A:A,,0)</f>
        <v>121</v>
      </c>
      <c r="M122" s="2" t="str">
        <f>IF(FACT_PRODUCT_REVIEWS[[#This Row],[review_word_count]]=0,"no text",IF(FACT_PRODUCT_REVIEWS[[#This Row],[review_word_count]]&lt;15,"short review", "long review"))</f>
        <v>short review</v>
      </c>
    </row>
    <row r="123" spans="1:13" x14ac:dyDescent="0.25">
      <c r="A123" s="2">
        <v>122</v>
      </c>
      <c r="B123" s="10" t="s">
        <v>2185</v>
      </c>
      <c r="C123" s="10" t="s">
        <v>3402</v>
      </c>
      <c r="D123" s="10">
        <v>5</v>
      </c>
      <c r="E123" s="10"/>
      <c r="F123" s="10"/>
      <c r="G123" s="13">
        <v>43258</v>
      </c>
      <c r="H123" s="13">
        <v>43259.069444444445</v>
      </c>
      <c r="I1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" s="2">
        <f>FACT_PRODUCT_REVIEWS!$H123-FACT_PRODUCT_REVIEWS!$G123</f>
        <v>1.0694444444452529</v>
      </c>
      <c r="K123" s="2">
        <f>IF(FACT_PRODUCT_REVIEWS!$D123&gt;=4,1,0)</f>
        <v>1</v>
      </c>
      <c r="L123" s="2">
        <f>_xlfn.XLOOKUP(FACT_PRODUCT_REVIEWS[[#This Row],[product_id]],DIM_PRODUCTS!B:B,DIM_PRODUCTS!A:A,,0)</f>
        <v>122</v>
      </c>
      <c r="M123" s="2" t="str">
        <f>IF(FACT_PRODUCT_REVIEWS[[#This Row],[review_word_count]]=0,"no text",IF(FACT_PRODUCT_REVIEWS[[#This Row],[review_word_count]]&lt;15,"short review", "long review"))</f>
        <v>no text</v>
      </c>
    </row>
    <row r="124" spans="1:13" ht="18.95" customHeight="1" x14ac:dyDescent="0.25">
      <c r="A124" s="2">
        <v>123</v>
      </c>
      <c r="B124" s="10" t="s">
        <v>2402</v>
      </c>
      <c r="C124" s="10" t="s">
        <v>4821</v>
      </c>
      <c r="D124" s="10">
        <v>1</v>
      </c>
      <c r="E124" s="10"/>
      <c r="F124" s="10" t="s">
        <v>4822</v>
      </c>
      <c r="G124" s="13">
        <v>43211</v>
      </c>
      <c r="H124" s="13">
        <v>43212.117361111108</v>
      </c>
      <c r="I1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38</v>
      </c>
      <c r="J124" s="2">
        <f>FACT_PRODUCT_REVIEWS!$H124-FACT_PRODUCT_REVIEWS!$G124</f>
        <v>1.117361111108039</v>
      </c>
      <c r="K124" s="2">
        <f>IF(FACT_PRODUCT_REVIEWS!$D124&gt;=4,1,0)</f>
        <v>0</v>
      </c>
      <c r="L124" s="2">
        <f>_xlfn.XLOOKUP(FACT_PRODUCT_REVIEWS[[#This Row],[product_id]],DIM_PRODUCTS!B:B,DIM_PRODUCTS!A:A,,0)</f>
        <v>123</v>
      </c>
      <c r="M124" s="2" t="str">
        <f>IF(FACT_PRODUCT_REVIEWS[[#This Row],[review_word_count]]=0,"no text",IF(FACT_PRODUCT_REVIEWS[[#This Row],[review_word_count]]&lt;15,"short review", "long review"))</f>
        <v>long review</v>
      </c>
    </row>
    <row r="125" spans="1:13" x14ac:dyDescent="0.25">
      <c r="A125" s="2">
        <v>124</v>
      </c>
      <c r="B125" s="10" t="s">
        <v>2408</v>
      </c>
      <c r="C125" s="10" t="s">
        <v>4909</v>
      </c>
      <c r="D125" s="10">
        <v>2</v>
      </c>
      <c r="E125" s="10"/>
      <c r="F125" s="10" t="s">
        <v>4910</v>
      </c>
      <c r="G125" s="13">
        <v>42941</v>
      </c>
      <c r="H125" s="13">
        <v>42942.011111111111</v>
      </c>
      <c r="I1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25" s="2">
        <f>FACT_PRODUCT_REVIEWS!$H125-FACT_PRODUCT_REVIEWS!$G125</f>
        <v>1.0111111111109494</v>
      </c>
      <c r="K125" s="2">
        <f>IF(FACT_PRODUCT_REVIEWS!$D125&gt;=4,1,0)</f>
        <v>0</v>
      </c>
      <c r="L125" s="2">
        <f>_xlfn.XLOOKUP(FACT_PRODUCT_REVIEWS[[#This Row],[product_id]],DIM_PRODUCTS!B:B,DIM_PRODUCTS!A:A,,0)</f>
        <v>124</v>
      </c>
      <c r="M125" s="2" t="str">
        <f>IF(FACT_PRODUCT_REVIEWS[[#This Row],[review_word_count]]=0,"no text",IF(FACT_PRODUCT_REVIEWS[[#This Row],[review_word_count]]&lt;15,"short review", "long review"))</f>
        <v>short review</v>
      </c>
    </row>
    <row r="126" spans="1:13" x14ac:dyDescent="0.25">
      <c r="A126" s="2">
        <v>125</v>
      </c>
      <c r="B126" s="10" t="s">
        <v>2430</v>
      </c>
      <c r="C126" s="10" t="s">
        <v>3782</v>
      </c>
      <c r="D126" s="10">
        <v>5</v>
      </c>
      <c r="E126" s="10"/>
      <c r="F126" s="10" t="s">
        <v>3783</v>
      </c>
      <c r="G126" s="13">
        <v>42823</v>
      </c>
      <c r="H126" s="13">
        <v>42824.022916666669</v>
      </c>
      <c r="I1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26" s="2">
        <f>FACT_PRODUCT_REVIEWS!$H126-FACT_PRODUCT_REVIEWS!$G126</f>
        <v>1.0229166666686069</v>
      </c>
      <c r="K126" s="2">
        <f>IF(FACT_PRODUCT_REVIEWS!$D126&gt;=4,1,0)</f>
        <v>1</v>
      </c>
      <c r="L126" s="2">
        <f>_xlfn.XLOOKUP(FACT_PRODUCT_REVIEWS[[#This Row],[product_id]],DIM_PRODUCTS!B:B,DIM_PRODUCTS!A:A,,0)</f>
        <v>125</v>
      </c>
      <c r="M126" s="2" t="str">
        <f>IF(FACT_PRODUCT_REVIEWS[[#This Row],[review_word_count]]=0,"no text",IF(FACT_PRODUCT_REVIEWS[[#This Row],[review_word_count]]&lt;15,"short review", "long review"))</f>
        <v>short review</v>
      </c>
    </row>
    <row r="127" spans="1:13" x14ac:dyDescent="0.25">
      <c r="A127" s="2">
        <v>126</v>
      </c>
      <c r="B127" s="10" t="s">
        <v>2320</v>
      </c>
      <c r="C127" s="10" t="s">
        <v>4424</v>
      </c>
      <c r="D127" s="10">
        <v>5</v>
      </c>
      <c r="E127" s="10"/>
      <c r="F127" s="10"/>
      <c r="G127" s="13">
        <v>43226</v>
      </c>
      <c r="H127" s="13">
        <v>43228.003472222219</v>
      </c>
      <c r="I1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7" s="2">
        <f>FACT_PRODUCT_REVIEWS!$H127-FACT_PRODUCT_REVIEWS!$G127</f>
        <v>2.0034722222189885</v>
      </c>
      <c r="K127" s="2">
        <f>IF(FACT_PRODUCT_REVIEWS!$D127&gt;=4,1,0)</f>
        <v>1</v>
      </c>
      <c r="L127" s="2">
        <f>_xlfn.XLOOKUP(FACT_PRODUCT_REVIEWS[[#This Row],[product_id]],DIM_PRODUCTS!B:B,DIM_PRODUCTS!A:A,,0)</f>
        <v>126</v>
      </c>
      <c r="M127" s="2" t="str">
        <f>IF(FACT_PRODUCT_REVIEWS[[#This Row],[review_word_count]]=0,"no text",IF(FACT_PRODUCT_REVIEWS[[#This Row],[review_word_count]]&lt;15,"short review", "long review"))</f>
        <v>no text</v>
      </c>
    </row>
    <row r="128" spans="1:13" x14ac:dyDescent="0.25">
      <c r="A128" s="2">
        <v>127</v>
      </c>
      <c r="B128" s="10" t="s">
        <v>2117</v>
      </c>
      <c r="C128" s="10" t="s">
        <v>3887</v>
      </c>
      <c r="D128" s="10">
        <v>2</v>
      </c>
      <c r="E128" s="10"/>
      <c r="F128" s="10" t="s">
        <v>3888</v>
      </c>
      <c r="G128" s="13">
        <v>43025</v>
      </c>
      <c r="H128" s="13">
        <v>43026.768055555556</v>
      </c>
      <c r="I1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28" s="2">
        <f>FACT_PRODUCT_REVIEWS!$H128-FACT_PRODUCT_REVIEWS!$G128</f>
        <v>1.7680555555562023</v>
      </c>
      <c r="K128" s="2">
        <f>IF(FACT_PRODUCT_REVIEWS!$D128&gt;=4,1,0)</f>
        <v>0</v>
      </c>
      <c r="L128" s="2">
        <f>_xlfn.XLOOKUP(FACT_PRODUCT_REVIEWS[[#This Row],[product_id]],DIM_PRODUCTS!B:B,DIM_PRODUCTS!A:A,,0)</f>
        <v>127</v>
      </c>
      <c r="M128" s="2" t="str">
        <f>IF(FACT_PRODUCT_REVIEWS[[#This Row],[review_word_count]]=0,"no text",IF(FACT_PRODUCT_REVIEWS[[#This Row],[review_word_count]]&lt;15,"short review", "long review"))</f>
        <v>short review</v>
      </c>
    </row>
    <row r="129" spans="1:13" ht="31.5" x14ac:dyDescent="0.25">
      <c r="A129" s="2">
        <v>128</v>
      </c>
      <c r="B129" s="10" t="s">
        <v>1997</v>
      </c>
      <c r="C129" s="10" t="s">
        <v>3219</v>
      </c>
      <c r="D129" s="10">
        <v>1</v>
      </c>
      <c r="E129" s="10"/>
      <c r="F129" s="15" t="s">
        <v>3220</v>
      </c>
      <c r="G129" s="13">
        <v>42831</v>
      </c>
      <c r="H129" s="13">
        <v>42834.767361111109</v>
      </c>
      <c r="I1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29" s="2">
        <f>FACT_PRODUCT_REVIEWS!$H129-FACT_PRODUCT_REVIEWS!$G129</f>
        <v>3.7673611111094942</v>
      </c>
      <c r="K129" s="2">
        <f>IF(FACT_PRODUCT_REVIEWS!$D129&gt;=4,1,0)</f>
        <v>0</v>
      </c>
      <c r="L129" s="2">
        <f>_xlfn.XLOOKUP(FACT_PRODUCT_REVIEWS[[#This Row],[product_id]],DIM_PRODUCTS!B:B,DIM_PRODUCTS!A:A,,0)</f>
        <v>128</v>
      </c>
      <c r="M129" s="2" t="str">
        <f>IF(FACT_PRODUCT_REVIEWS[[#This Row],[review_word_count]]=0,"no text",IF(FACT_PRODUCT_REVIEWS[[#This Row],[review_word_count]]&lt;15,"short review", "long review"))</f>
        <v>long review</v>
      </c>
    </row>
    <row r="130" spans="1:13" x14ac:dyDescent="0.25">
      <c r="A130" s="2">
        <v>129</v>
      </c>
      <c r="B130" s="10" t="s">
        <v>2025</v>
      </c>
      <c r="C130" s="10" t="s">
        <v>4107</v>
      </c>
      <c r="D130" s="10">
        <v>4</v>
      </c>
      <c r="E130" s="10"/>
      <c r="F130" s="10" t="s">
        <v>4108</v>
      </c>
      <c r="G130" s="13">
        <v>42972</v>
      </c>
      <c r="H130" s="13">
        <v>42975.111111111109</v>
      </c>
      <c r="I1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30" s="2">
        <f>FACT_PRODUCT_REVIEWS!$H130-FACT_PRODUCT_REVIEWS!$G130</f>
        <v>3.1111111111094942</v>
      </c>
      <c r="K130" s="2">
        <f>IF(FACT_PRODUCT_REVIEWS!$D130&gt;=4,1,0)</f>
        <v>1</v>
      </c>
      <c r="L130" s="2">
        <f>_xlfn.XLOOKUP(FACT_PRODUCT_REVIEWS[[#This Row],[product_id]],DIM_PRODUCTS!B:B,DIM_PRODUCTS!A:A,,0)</f>
        <v>129</v>
      </c>
      <c r="M130" s="2" t="str">
        <f>IF(FACT_PRODUCT_REVIEWS[[#This Row],[review_word_count]]=0,"no text",IF(FACT_PRODUCT_REVIEWS[[#This Row],[review_word_count]]&lt;15,"short review", "long review"))</f>
        <v>short review</v>
      </c>
    </row>
    <row r="131" spans="1:13" x14ac:dyDescent="0.25">
      <c r="A131" s="2">
        <v>130</v>
      </c>
      <c r="B131" s="10" t="s">
        <v>2278</v>
      </c>
      <c r="C131" s="10" t="s">
        <v>4205</v>
      </c>
      <c r="D131" s="10">
        <v>5</v>
      </c>
      <c r="E131" s="10" t="s">
        <v>3758</v>
      </c>
      <c r="F131" s="10"/>
      <c r="G131" s="13">
        <v>43231</v>
      </c>
      <c r="H131" s="13">
        <v>43231.598611111112</v>
      </c>
      <c r="I1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31" s="2">
        <f>FACT_PRODUCT_REVIEWS!$H131-FACT_PRODUCT_REVIEWS!$G131</f>
        <v>0.59861111111240461</v>
      </c>
      <c r="K131" s="2">
        <f>IF(FACT_PRODUCT_REVIEWS!$D131&gt;=4,1,0)</f>
        <v>1</v>
      </c>
      <c r="L131" s="2">
        <f>_xlfn.XLOOKUP(FACT_PRODUCT_REVIEWS[[#This Row],[product_id]],DIM_PRODUCTS!B:B,DIM_PRODUCTS!A:A,,0)</f>
        <v>130</v>
      </c>
      <c r="M131" s="2" t="str">
        <f>IF(FACT_PRODUCT_REVIEWS[[#This Row],[review_word_count]]=0,"no text",IF(FACT_PRODUCT_REVIEWS[[#This Row],[review_word_count]]&lt;15,"short review", "long review"))</f>
        <v>no text</v>
      </c>
    </row>
    <row r="132" spans="1:13" x14ac:dyDescent="0.25">
      <c r="A132" s="2">
        <v>131</v>
      </c>
      <c r="B132" s="10" t="s">
        <v>2222</v>
      </c>
      <c r="C132" s="10" t="s">
        <v>3839</v>
      </c>
      <c r="D132" s="10">
        <v>4</v>
      </c>
      <c r="E132" s="10"/>
      <c r="F132" s="10" t="s">
        <v>3840</v>
      </c>
      <c r="G132" s="13">
        <v>43187</v>
      </c>
      <c r="H132" s="13">
        <v>43189.992361111108</v>
      </c>
      <c r="I1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32" s="2">
        <f>FACT_PRODUCT_REVIEWS!$H132-FACT_PRODUCT_REVIEWS!$G132</f>
        <v>2.992361111108039</v>
      </c>
      <c r="K132" s="2">
        <f>IF(FACT_PRODUCT_REVIEWS!$D132&gt;=4,1,0)</f>
        <v>1</v>
      </c>
      <c r="L132" s="2">
        <f>_xlfn.XLOOKUP(FACT_PRODUCT_REVIEWS[[#This Row],[product_id]],DIM_PRODUCTS!B:B,DIM_PRODUCTS!A:A,,0)</f>
        <v>131</v>
      </c>
      <c r="M132" s="2" t="str">
        <f>IF(FACT_PRODUCT_REVIEWS[[#This Row],[review_word_count]]=0,"no text",IF(FACT_PRODUCT_REVIEWS[[#This Row],[review_word_count]]&lt;15,"short review", "long review"))</f>
        <v>short review</v>
      </c>
    </row>
    <row r="133" spans="1:13" x14ac:dyDescent="0.25">
      <c r="A133" s="2">
        <v>132</v>
      </c>
      <c r="B133" s="10" t="s">
        <v>2043</v>
      </c>
      <c r="C133" s="10" t="s">
        <v>3821</v>
      </c>
      <c r="D133" s="10">
        <v>5</v>
      </c>
      <c r="E133" s="10"/>
      <c r="F133" s="10"/>
      <c r="G133" s="13">
        <v>43131</v>
      </c>
      <c r="H133" s="13">
        <v>43132.390972222223</v>
      </c>
      <c r="I1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33" s="2">
        <f>FACT_PRODUCT_REVIEWS!$H133-FACT_PRODUCT_REVIEWS!$G133</f>
        <v>1.390972222223354</v>
      </c>
      <c r="K133" s="2">
        <f>IF(FACT_PRODUCT_REVIEWS!$D133&gt;=4,1,0)</f>
        <v>1</v>
      </c>
      <c r="L133" s="2">
        <f>_xlfn.XLOOKUP(FACT_PRODUCT_REVIEWS[[#This Row],[product_id]],DIM_PRODUCTS!B:B,DIM_PRODUCTS!A:A,,0)</f>
        <v>132</v>
      </c>
      <c r="M133" s="2" t="str">
        <f>IF(FACT_PRODUCT_REVIEWS[[#This Row],[review_word_count]]=0,"no text",IF(FACT_PRODUCT_REVIEWS[[#This Row],[review_word_count]]&lt;15,"short review", "long review"))</f>
        <v>no text</v>
      </c>
    </row>
    <row r="134" spans="1:13" x14ac:dyDescent="0.25">
      <c r="A134" s="2">
        <v>133</v>
      </c>
      <c r="B134" s="10" t="s">
        <v>2261</v>
      </c>
      <c r="C134" s="10" t="s">
        <v>3801</v>
      </c>
      <c r="D134" s="10">
        <v>2</v>
      </c>
      <c r="E134" s="10"/>
      <c r="F134" s="10" t="s">
        <v>3802</v>
      </c>
      <c r="G134" s="13">
        <v>43188</v>
      </c>
      <c r="H134" s="13">
        <v>43188.647222222222</v>
      </c>
      <c r="I1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134" s="2">
        <f>FACT_PRODUCT_REVIEWS!$H134-FACT_PRODUCT_REVIEWS!$G134</f>
        <v>0.64722222222189885</v>
      </c>
      <c r="K134" s="2">
        <f>IF(FACT_PRODUCT_REVIEWS!$D134&gt;=4,1,0)</f>
        <v>0</v>
      </c>
      <c r="L134" s="2">
        <f>_xlfn.XLOOKUP(FACT_PRODUCT_REVIEWS[[#This Row],[product_id]],DIM_PRODUCTS!B:B,DIM_PRODUCTS!A:A,,0)</f>
        <v>133</v>
      </c>
      <c r="M134" s="2" t="str">
        <f>IF(FACT_PRODUCT_REVIEWS[[#This Row],[review_word_count]]=0,"no text",IF(FACT_PRODUCT_REVIEWS[[#This Row],[review_word_count]]&lt;15,"short review", "long review"))</f>
        <v>long review</v>
      </c>
    </row>
    <row r="135" spans="1:13" x14ac:dyDescent="0.25">
      <c r="A135" s="2">
        <v>134</v>
      </c>
      <c r="B135" s="10" t="s">
        <v>2050</v>
      </c>
      <c r="C135" s="10" t="s">
        <v>3923</v>
      </c>
      <c r="D135" s="10">
        <v>4</v>
      </c>
      <c r="E135" s="10"/>
      <c r="F135" s="10" t="s">
        <v>3924</v>
      </c>
      <c r="G135" s="13">
        <v>43077</v>
      </c>
      <c r="H135" s="13">
        <v>43080.476388888892</v>
      </c>
      <c r="I1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35" s="2">
        <f>FACT_PRODUCT_REVIEWS!$H135-FACT_PRODUCT_REVIEWS!$G135</f>
        <v>3.476388888891961</v>
      </c>
      <c r="K135" s="2">
        <f>IF(FACT_PRODUCT_REVIEWS!$D135&gt;=4,1,0)</f>
        <v>1</v>
      </c>
      <c r="L135" s="2">
        <f>_xlfn.XLOOKUP(FACT_PRODUCT_REVIEWS[[#This Row],[product_id]],DIM_PRODUCTS!B:B,DIM_PRODUCTS!A:A,,0)</f>
        <v>134</v>
      </c>
      <c r="M135" s="2" t="str">
        <f>IF(FACT_PRODUCT_REVIEWS[[#This Row],[review_word_count]]=0,"no text",IF(FACT_PRODUCT_REVIEWS[[#This Row],[review_word_count]]&lt;15,"short review", "long review"))</f>
        <v>short review</v>
      </c>
    </row>
    <row r="136" spans="1:13" x14ac:dyDescent="0.25">
      <c r="A136" s="2">
        <v>135</v>
      </c>
      <c r="B136" s="10" t="s">
        <v>2420</v>
      </c>
      <c r="C136" s="10" t="s">
        <v>3771</v>
      </c>
      <c r="D136" s="10">
        <v>5</v>
      </c>
      <c r="E136" s="10" t="s">
        <v>3772</v>
      </c>
      <c r="F136" s="10" t="s">
        <v>3773</v>
      </c>
      <c r="G136" s="13">
        <v>43302</v>
      </c>
      <c r="H136" s="13">
        <v>43305.561805555553</v>
      </c>
      <c r="I1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36" s="2">
        <f>FACT_PRODUCT_REVIEWS!$H136-FACT_PRODUCT_REVIEWS!$G136</f>
        <v>3.5618055555532919</v>
      </c>
      <c r="K136" s="2">
        <f>IF(FACT_PRODUCT_REVIEWS!$D136&gt;=4,1,0)</f>
        <v>1</v>
      </c>
      <c r="L136" s="2">
        <f>_xlfn.XLOOKUP(FACT_PRODUCT_REVIEWS[[#This Row],[product_id]],DIM_PRODUCTS!B:B,DIM_PRODUCTS!A:A,,0)</f>
        <v>135</v>
      </c>
      <c r="M136" s="2" t="str">
        <f>IF(FACT_PRODUCT_REVIEWS[[#This Row],[review_word_count]]=0,"no text",IF(FACT_PRODUCT_REVIEWS[[#This Row],[review_word_count]]&lt;15,"short review", "long review"))</f>
        <v>short review</v>
      </c>
    </row>
    <row r="137" spans="1:13" x14ac:dyDescent="0.25">
      <c r="A137" s="2">
        <v>136</v>
      </c>
      <c r="B137" s="10" t="s">
        <v>2175</v>
      </c>
      <c r="C137" s="10" t="s">
        <v>4306</v>
      </c>
      <c r="D137" s="10">
        <v>5</v>
      </c>
      <c r="E137" s="10"/>
      <c r="F137" s="10"/>
      <c r="G137" s="13">
        <v>43127</v>
      </c>
      <c r="H137" s="13">
        <v>43128.679861111108</v>
      </c>
      <c r="I1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37" s="2">
        <f>FACT_PRODUCT_REVIEWS!$H137-FACT_PRODUCT_REVIEWS!$G137</f>
        <v>1.679861111108039</v>
      </c>
      <c r="K137" s="2">
        <f>IF(FACT_PRODUCT_REVIEWS!$D137&gt;=4,1,0)</f>
        <v>1</v>
      </c>
      <c r="L137" s="2">
        <f>_xlfn.XLOOKUP(FACT_PRODUCT_REVIEWS[[#This Row],[product_id]],DIM_PRODUCTS!B:B,DIM_PRODUCTS!A:A,,0)</f>
        <v>136</v>
      </c>
      <c r="M137" s="2" t="str">
        <f>IF(FACT_PRODUCT_REVIEWS[[#This Row],[review_word_count]]=0,"no text",IF(FACT_PRODUCT_REVIEWS[[#This Row],[review_word_count]]&lt;15,"short review", "long review"))</f>
        <v>no text</v>
      </c>
    </row>
    <row r="138" spans="1:13" x14ac:dyDescent="0.25">
      <c r="A138" s="2">
        <v>137</v>
      </c>
      <c r="B138" s="10" t="s">
        <v>2186</v>
      </c>
      <c r="C138" s="10" t="s">
        <v>3015</v>
      </c>
      <c r="D138" s="10">
        <v>5</v>
      </c>
      <c r="E138" s="10"/>
      <c r="F138" s="10"/>
      <c r="G138" s="13">
        <v>43337</v>
      </c>
      <c r="H138" s="13">
        <v>43338.918055555558</v>
      </c>
      <c r="I1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38" s="2">
        <f>FACT_PRODUCT_REVIEWS!$H138-FACT_PRODUCT_REVIEWS!$G138</f>
        <v>1.9180555555576575</v>
      </c>
      <c r="K138" s="2">
        <f>IF(FACT_PRODUCT_REVIEWS!$D138&gt;=4,1,0)</f>
        <v>1</v>
      </c>
      <c r="L138" s="2">
        <f>_xlfn.XLOOKUP(FACT_PRODUCT_REVIEWS[[#This Row],[product_id]],DIM_PRODUCTS!B:B,DIM_PRODUCTS!A:A,,0)</f>
        <v>137</v>
      </c>
      <c r="M138" s="2" t="str">
        <f>IF(FACT_PRODUCT_REVIEWS[[#This Row],[review_word_count]]=0,"no text",IF(FACT_PRODUCT_REVIEWS[[#This Row],[review_word_count]]&lt;15,"short review", "long review"))</f>
        <v>no text</v>
      </c>
    </row>
    <row r="139" spans="1:13" x14ac:dyDescent="0.25">
      <c r="A139" s="2">
        <v>138</v>
      </c>
      <c r="B139" s="10" t="s">
        <v>2053</v>
      </c>
      <c r="C139" s="10" t="s">
        <v>4370</v>
      </c>
      <c r="D139" s="10">
        <v>5</v>
      </c>
      <c r="E139" s="10"/>
      <c r="F139" s="10" t="s">
        <v>4371</v>
      </c>
      <c r="G139" s="13">
        <v>42985</v>
      </c>
      <c r="H139" s="13">
        <v>42986.62222222222</v>
      </c>
      <c r="I1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39" s="2">
        <f>FACT_PRODUCT_REVIEWS!$H139-FACT_PRODUCT_REVIEWS!$G139</f>
        <v>1.6222222222204437</v>
      </c>
      <c r="K139" s="2">
        <f>IF(FACT_PRODUCT_REVIEWS!$D139&gt;=4,1,0)</f>
        <v>1</v>
      </c>
      <c r="L139" s="2">
        <f>_xlfn.XLOOKUP(FACT_PRODUCT_REVIEWS[[#This Row],[product_id]],DIM_PRODUCTS!B:B,DIM_PRODUCTS!A:A,,0)</f>
        <v>138</v>
      </c>
      <c r="M139" s="2" t="str">
        <f>IF(FACT_PRODUCT_REVIEWS[[#This Row],[review_word_count]]=0,"no text",IF(FACT_PRODUCT_REVIEWS[[#This Row],[review_word_count]]&lt;15,"short review", "long review"))</f>
        <v>long review</v>
      </c>
    </row>
    <row r="140" spans="1:13" x14ac:dyDescent="0.25">
      <c r="A140" s="2">
        <v>139</v>
      </c>
      <c r="B140" s="10" t="s">
        <v>2237</v>
      </c>
      <c r="C140" s="10" t="s">
        <v>3878</v>
      </c>
      <c r="D140" s="10">
        <v>5</v>
      </c>
      <c r="E140" s="10"/>
      <c r="F140" s="10"/>
      <c r="G140" s="13">
        <v>43146</v>
      </c>
      <c r="H140" s="13">
        <v>43150.589583333334</v>
      </c>
      <c r="I1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40" s="2">
        <f>FACT_PRODUCT_REVIEWS!$H140-FACT_PRODUCT_REVIEWS!$G140</f>
        <v>4.5895833333343035</v>
      </c>
      <c r="K140" s="2">
        <f>IF(FACT_PRODUCT_REVIEWS!$D140&gt;=4,1,0)</f>
        <v>1</v>
      </c>
      <c r="L140" s="2">
        <f>_xlfn.XLOOKUP(FACT_PRODUCT_REVIEWS[[#This Row],[product_id]],DIM_PRODUCTS!B:B,DIM_PRODUCTS!A:A,,0)</f>
        <v>139</v>
      </c>
      <c r="M140" s="2" t="str">
        <f>IF(FACT_PRODUCT_REVIEWS[[#This Row],[review_word_count]]=0,"no text",IF(FACT_PRODUCT_REVIEWS[[#This Row],[review_word_count]]&lt;15,"short review", "long review"))</f>
        <v>no text</v>
      </c>
    </row>
    <row r="141" spans="1:13" x14ac:dyDescent="0.25">
      <c r="A141" s="2">
        <v>140</v>
      </c>
      <c r="B141" s="10" t="s">
        <v>2191</v>
      </c>
      <c r="C141" s="10" t="s">
        <v>3048</v>
      </c>
      <c r="D141" s="10">
        <v>5</v>
      </c>
      <c r="E141" s="10"/>
      <c r="F141" s="10"/>
      <c r="G141" s="13">
        <v>43295</v>
      </c>
      <c r="H141" s="13">
        <v>43297.839583333334</v>
      </c>
      <c r="I1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41" s="2">
        <f>FACT_PRODUCT_REVIEWS!$H141-FACT_PRODUCT_REVIEWS!$G141</f>
        <v>2.8395833333343035</v>
      </c>
      <c r="K141" s="2">
        <f>IF(FACT_PRODUCT_REVIEWS!$D141&gt;=4,1,0)</f>
        <v>1</v>
      </c>
      <c r="L141" s="2">
        <f>_xlfn.XLOOKUP(FACT_PRODUCT_REVIEWS[[#This Row],[product_id]],DIM_PRODUCTS!B:B,DIM_PRODUCTS!A:A,,0)</f>
        <v>140</v>
      </c>
      <c r="M141" s="2" t="str">
        <f>IF(FACT_PRODUCT_REVIEWS[[#This Row],[review_word_count]]=0,"no text",IF(FACT_PRODUCT_REVIEWS[[#This Row],[review_word_count]]&lt;15,"short review", "long review"))</f>
        <v>no text</v>
      </c>
    </row>
    <row r="142" spans="1:13" x14ac:dyDescent="0.25">
      <c r="A142" s="2">
        <v>141</v>
      </c>
      <c r="B142" s="10" t="s">
        <v>2220</v>
      </c>
      <c r="C142" s="10" t="s">
        <v>4234</v>
      </c>
      <c r="D142" s="10">
        <v>3</v>
      </c>
      <c r="E142" s="10"/>
      <c r="F142" s="10" t="s">
        <v>4235</v>
      </c>
      <c r="G142" s="13">
        <v>42955</v>
      </c>
      <c r="H142" s="13">
        <v>42956.7</v>
      </c>
      <c r="I1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27</v>
      </c>
      <c r="J142" s="2">
        <f>FACT_PRODUCT_REVIEWS!$H142-FACT_PRODUCT_REVIEWS!$G142</f>
        <v>1.6999999999970896</v>
      </c>
      <c r="K142" s="2">
        <f>IF(FACT_PRODUCT_REVIEWS!$D142&gt;=4,1,0)</f>
        <v>0</v>
      </c>
      <c r="L142" s="2">
        <f>_xlfn.XLOOKUP(FACT_PRODUCT_REVIEWS[[#This Row],[product_id]],DIM_PRODUCTS!B:B,DIM_PRODUCTS!A:A,,0)</f>
        <v>141</v>
      </c>
      <c r="M142" s="2" t="str">
        <f>IF(FACT_PRODUCT_REVIEWS[[#This Row],[review_word_count]]=0,"no text",IF(FACT_PRODUCT_REVIEWS[[#This Row],[review_word_count]]&lt;15,"short review", "long review"))</f>
        <v>long review</v>
      </c>
    </row>
    <row r="143" spans="1:13" x14ac:dyDescent="0.25">
      <c r="A143" s="2">
        <v>142</v>
      </c>
      <c r="B143" s="10" t="s">
        <v>2000</v>
      </c>
      <c r="C143" s="10" t="s">
        <v>4135</v>
      </c>
      <c r="D143" s="10">
        <v>4</v>
      </c>
      <c r="E143" s="10"/>
      <c r="F143" s="10" t="s">
        <v>4136</v>
      </c>
      <c r="G143" s="13">
        <v>42867</v>
      </c>
      <c r="H143" s="13">
        <v>42870.457638888889</v>
      </c>
      <c r="I1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43" s="2">
        <f>FACT_PRODUCT_REVIEWS!$H143-FACT_PRODUCT_REVIEWS!$G143</f>
        <v>3.4576388888890506</v>
      </c>
      <c r="K143" s="2">
        <f>IF(FACT_PRODUCT_REVIEWS!$D143&gt;=4,1,0)</f>
        <v>1</v>
      </c>
      <c r="L143" s="2">
        <f>_xlfn.XLOOKUP(FACT_PRODUCT_REVIEWS[[#This Row],[product_id]],DIM_PRODUCTS!B:B,DIM_PRODUCTS!A:A,,0)</f>
        <v>142</v>
      </c>
      <c r="M143" s="2" t="str">
        <f>IF(FACT_PRODUCT_REVIEWS[[#This Row],[review_word_count]]=0,"no text",IF(FACT_PRODUCT_REVIEWS[[#This Row],[review_word_count]]&lt;15,"short review", "long review"))</f>
        <v>short review</v>
      </c>
    </row>
    <row r="144" spans="1:13" x14ac:dyDescent="0.25">
      <c r="A144" s="2">
        <v>143</v>
      </c>
      <c r="B144" s="10" t="s">
        <v>2209</v>
      </c>
      <c r="C144" s="10" t="s">
        <v>4075</v>
      </c>
      <c r="D144" s="10">
        <v>5</v>
      </c>
      <c r="E144" s="10"/>
      <c r="F144" s="10" t="s">
        <v>4076</v>
      </c>
      <c r="G144" s="13">
        <v>43189</v>
      </c>
      <c r="H144" s="13">
        <v>43189.92291666667</v>
      </c>
      <c r="I1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44" s="2">
        <f>FACT_PRODUCT_REVIEWS!$H144-FACT_PRODUCT_REVIEWS!$G144</f>
        <v>0.92291666667006211</v>
      </c>
      <c r="K144" s="2">
        <f>IF(FACT_PRODUCT_REVIEWS!$D144&gt;=4,1,0)</f>
        <v>1</v>
      </c>
      <c r="L144" s="2">
        <f>_xlfn.XLOOKUP(FACT_PRODUCT_REVIEWS[[#This Row],[product_id]],DIM_PRODUCTS!B:B,DIM_PRODUCTS!A:A,,0)</f>
        <v>143</v>
      </c>
      <c r="M144" s="2" t="str">
        <f>IF(FACT_PRODUCT_REVIEWS[[#This Row],[review_word_count]]=0,"no text",IF(FACT_PRODUCT_REVIEWS[[#This Row],[review_word_count]]&lt;15,"short review", "long review"))</f>
        <v>short review</v>
      </c>
    </row>
    <row r="145" spans="1:13" x14ac:dyDescent="0.25">
      <c r="A145" s="2">
        <v>144</v>
      </c>
      <c r="B145" s="10" t="s">
        <v>2281</v>
      </c>
      <c r="C145" s="10" t="s">
        <v>4421</v>
      </c>
      <c r="D145" s="10">
        <v>5</v>
      </c>
      <c r="E145" s="10"/>
      <c r="F145" s="10"/>
      <c r="G145" s="13">
        <v>43078</v>
      </c>
      <c r="H145" s="13">
        <v>43080.731249999997</v>
      </c>
      <c r="I1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45" s="2">
        <f>FACT_PRODUCT_REVIEWS!$H145-FACT_PRODUCT_REVIEWS!$G145</f>
        <v>2.7312499999970896</v>
      </c>
      <c r="K145" s="2">
        <f>IF(FACT_PRODUCT_REVIEWS!$D145&gt;=4,1,0)</f>
        <v>1</v>
      </c>
      <c r="L145" s="2">
        <f>_xlfn.XLOOKUP(FACT_PRODUCT_REVIEWS[[#This Row],[product_id]],DIM_PRODUCTS!B:B,DIM_PRODUCTS!A:A,,0)</f>
        <v>144</v>
      </c>
      <c r="M145" s="2" t="str">
        <f>IF(FACT_PRODUCT_REVIEWS[[#This Row],[review_word_count]]=0,"no text",IF(FACT_PRODUCT_REVIEWS[[#This Row],[review_word_count]]&lt;15,"short review", "long review"))</f>
        <v>no text</v>
      </c>
    </row>
    <row r="146" spans="1:13" x14ac:dyDescent="0.25">
      <c r="A146" s="2">
        <v>145</v>
      </c>
      <c r="B146" s="10" t="s">
        <v>1980</v>
      </c>
      <c r="C146" s="10" t="s">
        <v>4740</v>
      </c>
      <c r="D146" s="10">
        <v>1</v>
      </c>
      <c r="E146" s="10" t="s">
        <v>4741</v>
      </c>
      <c r="F146" s="10" t="s">
        <v>4742</v>
      </c>
      <c r="G146" s="13">
        <v>43225</v>
      </c>
      <c r="H146" s="13">
        <v>43228.47152777778</v>
      </c>
      <c r="I1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46" s="2">
        <f>FACT_PRODUCT_REVIEWS!$H146-FACT_PRODUCT_REVIEWS!$G146</f>
        <v>3.4715277777795563</v>
      </c>
      <c r="K146" s="2">
        <f>IF(FACT_PRODUCT_REVIEWS!$D146&gt;=4,1,0)</f>
        <v>0</v>
      </c>
      <c r="L146" s="2">
        <f>_xlfn.XLOOKUP(FACT_PRODUCT_REVIEWS[[#This Row],[product_id]],DIM_PRODUCTS!B:B,DIM_PRODUCTS!A:A,,0)</f>
        <v>145</v>
      </c>
      <c r="M146" s="2" t="str">
        <f>IF(FACT_PRODUCT_REVIEWS[[#This Row],[review_word_count]]=0,"no text",IF(FACT_PRODUCT_REVIEWS[[#This Row],[review_word_count]]&lt;15,"short review", "long review"))</f>
        <v>long review</v>
      </c>
    </row>
    <row r="147" spans="1:13" x14ac:dyDescent="0.25">
      <c r="A147" s="2">
        <v>146</v>
      </c>
      <c r="B147" s="10" t="s">
        <v>2473</v>
      </c>
      <c r="C147" s="10" t="s">
        <v>3341</v>
      </c>
      <c r="D147" s="10">
        <v>5</v>
      </c>
      <c r="E147" s="10"/>
      <c r="F147" s="10"/>
      <c r="G147" s="13">
        <v>43327</v>
      </c>
      <c r="H147" s="13">
        <v>43328.540972222225</v>
      </c>
      <c r="I1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47" s="2">
        <f>FACT_PRODUCT_REVIEWS!$H147-FACT_PRODUCT_REVIEWS!$G147</f>
        <v>1.5409722222248092</v>
      </c>
      <c r="K147" s="2">
        <f>IF(FACT_PRODUCT_REVIEWS!$D147&gt;=4,1,0)</f>
        <v>1</v>
      </c>
      <c r="L147" s="2">
        <f>_xlfn.XLOOKUP(FACT_PRODUCT_REVIEWS[[#This Row],[product_id]],DIM_PRODUCTS!B:B,DIM_PRODUCTS!A:A,,0)</f>
        <v>146</v>
      </c>
      <c r="M147" s="2" t="str">
        <f>IF(FACT_PRODUCT_REVIEWS[[#This Row],[review_word_count]]=0,"no text",IF(FACT_PRODUCT_REVIEWS[[#This Row],[review_word_count]]&lt;15,"short review", "long review"))</f>
        <v>no text</v>
      </c>
    </row>
    <row r="148" spans="1:13" x14ac:dyDescent="0.25">
      <c r="A148" s="2">
        <v>147</v>
      </c>
      <c r="B148" s="10" t="s">
        <v>2238</v>
      </c>
      <c r="C148" s="10" t="s">
        <v>4654</v>
      </c>
      <c r="D148" s="10">
        <v>3</v>
      </c>
      <c r="E148" s="10"/>
      <c r="F148" s="10" t="s">
        <v>4655</v>
      </c>
      <c r="G148" s="13">
        <v>43204</v>
      </c>
      <c r="H148" s="13">
        <v>43206.473611111112</v>
      </c>
      <c r="I1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48" s="2">
        <f>FACT_PRODUCT_REVIEWS!$H148-FACT_PRODUCT_REVIEWS!$G148</f>
        <v>2.4736111111124046</v>
      </c>
      <c r="K148" s="2">
        <f>IF(FACT_PRODUCT_REVIEWS!$D148&gt;=4,1,0)</f>
        <v>0</v>
      </c>
      <c r="L148" s="2">
        <f>_xlfn.XLOOKUP(FACT_PRODUCT_REVIEWS[[#This Row],[product_id]],DIM_PRODUCTS!B:B,DIM_PRODUCTS!A:A,,0)</f>
        <v>147</v>
      </c>
      <c r="M148" s="2" t="str">
        <f>IF(FACT_PRODUCT_REVIEWS[[#This Row],[review_word_count]]=0,"no text",IF(FACT_PRODUCT_REVIEWS[[#This Row],[review_word_count]]&lt;15,"short review", "long review"))</f>
        <v>short review</v>
      </c>
    </row>
    <row r="149" spans="1:13" x14ac:dyDescent="0.25">
      <c r="A149" s="2">
        <v>148</v>
      </c>
      <c r="B149" s="10" t="s">
        <v>2275</v>
      </c>
      <c r="C149" s="10" t="s">
        <v>3996</v>
      </c>
      <c r="D149" s="10">
        <v>5</v>
      </c>
      <c r="E149" s="10"/>
      <c r="F149" s="10"/>
      <c r="G149" s="13">
        <v>42907</v>
      </c>
      <c r="H149" s="13">
        <v>42908.921527777777</v>
      </c>
      <c r="I1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49" s="2">
        <f>FACT_PRODUCT_REVIEWS!$H149-FACT_PRODUCT_REVIEWS!$G149</f>
        <v>1.921527777776646</v>
      </c>
      <c r="K149" s="2">
        <f>IF(FACT_PRODUCT_REVIEWS!$D149&gt;=4,1,0)</f>
        <v>1</v>
      </c>
      <c r="L149" s="2">
        <f>_xlfn.XLOOKUP(FACT_PRODUCT_REVIEWS[[#This Row],[product_id]],DIM_PRODUCTS!B:B,DIM_PRODUCTS!A:A,,0)</f>
        <v>148</v>
      </c>
      <c r="M149" s="2" t="str">
        <f>IF(FACT_PRODUCT_REVIEWS[[#This Row],[review_word_count]]=0,"no text",IF(FACT_PRODUCT_REVIEWS[[#This Row],[review_word_count]]&lt;15,"short review", "long review"))</f>
        <v>no text</v>
      </c>
    </row>
    <row r="150" spans="1:13" x14ac:dyDescent="0.25">
      <c r="A150" s="2">
        <v>149</v>
      </c>
      <c r="B150" s="10" t="s">
        <v>1979</v>
      </c>
      <c r="C150" s="10" t="s">
        <v>4261</v>
      </c>
      <c r="D150" s="10">
        <v>5</v>
      </c>
      <c r="E150" s="10"/>
      <c r="F150" s="10"/>
      <c r="G150" s="13">
        <v>43123</v>
      </c>
      <c r="H150" s="13">
        <v>43123.931944444441</v>
      </c>
      <c r="I1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0" s="2">
        <f>FACT_PRODUCT_REVIEWS!$H150-FACT_PRODUCT_REVIEWS!$G150</f>
        <v>0.93194444444088731</v>
      </c>
      <c r="K150" s="2">
        <f>IF(FACT_PRODUCT_REVIEWS!$D150&gt;=4,1,0)</f>
        <v>1</v>
      </c>
      <c r="L150" s="2">
        <f>_xlfn.XLOOKUP(FACT_PRODUCT_REVIEWS[[#This Row],[product_id]],DIM_PRODUCTS!B:B,DIM_PRODUCTS!A:A,,0)</f>
        <v>149</v>
      </c>
      <c r="M150" s="2" t="str">
        <f>IF(FACT_PRODUCT_REVIEWS[[#This Row],[review_word_count]]=0,"no text",IF(FACT_PRODUCT_REVIEWS[[#This Row],[review_word_count]]&lt;15,"short review", "long review"))</f>
        <v>no text</v>
      </c>
    </row>
    <row r="151" spans="1:13" x14ac:dyDescent="0.25">
      <c r="A151" s="2">
        <v>150</v>
      </c>
      <c r="B151" s="10" t="s">
        <v>2114</v>
      </c>
      <c r="C151" s="10" t="s">
        <v>3796</v>
      </c>
      <c r="D151" s="10">
        <v>5</v>
      </c>
      <c r="E151" s="10"/>
      <c r="F151" s="10"/>
      <c r="G151" s="13">
        <v>42949</v>
      </c>
      <c r="H151" s="13">
        <v>42950.087500000001</v>
      </c>
      <c r="I1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1" s="2">
        <f>FACT_PRODUCT_REVIEWS!$H151-FACT_PRODUCT_REVIEWS!$G151</f>
        <v>1.0875000000014552</v>
      </c>
      <c r="K151" s="2">
        <f>IF(FACT_PRODUCT_REVIEWS!$D151&gt;=4,1,0)</f>
        <v>1</v>
      </c>
      <c r="L151" s="2">
        <f>_xlfn.XLOOKUP(FACT_PRODUCT_REVIEWS[[#This Row],[product_id]],DIM_PRODUCTS!B:B,DIM_PRODUCTS!A:A,,0)</f>
        <v>150</v>
      </c>
      <c r="M151" s="2" t="str">
        <f>IF(FACT_PRODUCT_REVIEWS[[#This Row],[review_word_count]]=0,"no text",IF(FACT_PRODUCT_REVIEWS[[#This Row],[review_word_count]]&lt;15,"short review", "long review"))</f>
        <v>no text</v>
      </c>
    </row>
    <row r="152" spans="1:13" x14ac:dyDescent="0.25">
      <c r="A152" s="2">
        <v>151</v>
      </c>
      <c r="B152" s="10" t="s">
        <v>2156</v>
      </c>
      <c r="C152" s="10" t="s">
        <v>3807</v>
      </c>
      <c r="D152" s="10">
        <v>1</v>
      </c>
      <c r="E152" s="10"/>
      <c r="F152" s="10" t="s">
        <v>3808</v>
      </c>
      <c r="G152" s="13">
        <v>42957</v>
      </c>
      <c r="H152" s="13">
        <v>42957.397222222222</v>
      </c>
      <c r="I1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52" s="2">
        <f>FACT_PRODUCT_REVIEWS!$H152-FACT_PRODUCT_REVIEWS!$G152</f>
        <v>0.39722222222189885</v>
      </c>
      <c r="K152" s="2">
        <f>IF(FACT_PRODUCT_REVIEWS!$D152&gt;=4,1,0)</f>
        <v>0</v>
      </c>
      <c r="L152" s="2">
        <f>_xlfn.XLOOKUP(FACT_PRODUCT_REVIEWS[[#This Row],[product_id]],DIM_PRODUCTS!B:B,DIM_PRODUCTS!A:A,,0)</f>
        <v>151</v>
      </c>
      <c r="M152" s="2" t="str">
        <f>IF(FACT_PRODUCT_REVIEWS[[#This Row],[review_word_count]]=0,"no text",IF(FACT_PRODUCT_REVIEWS[[#This Row],[review_word_count]]&lt;15,"short review", "long review"))</f>
        <v>short review</v>
      </c>
    </row>
    <row r="153" spans="1:13" x14ac:dyDescent="0.25">
      <c r="A153" s="2">
        <v>152</v>
      </c>
      <c r="B153" s="10" t="s">
        <v>2326</v>
      </c>
      <c r="C153" s="10" t="s">
        <v>3659</v>
      </c>
      <c r="D153" s="10">
        <v>4</v>
      </c>
      <c r="E153" s="10"/>
      <c r="F153" s="10"/>
      <c r="G153" s="13">
        <v>42998</v>
      </c>
      <c r="H153" s="13">
        <v>42998.973611111112</v>
      </c>
      <c r="I1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3" s="2">
        <f>FACT_PRODUCT_REVIEWS!$H153-FACT_PRODUCT_REVIEWS!$G153</f>
        <v>0.97361111111240461</v>
      </c>
      <c r="K153" s="2">
        <f>IF(FACT_PRODUCT_REVIEWS!$D153&gt;=4,1,0)</f>
        <v>1</v>
      </c>
      <c r="L153" s="2">
        <f>_xlfn.XLOOKUP(FACT_PRODUCT_REVIEWS[[#This Row],[product_id]],DIM_PRODUCTS!B:B,DIM_PRODUCTS!A:A,,0)</f>
        <v>152</v>
      </c>
      <c r="M153" s="2" t="str">
        <f>IF(FACT_PRODUCT_REVIEWS[[#This Row],[review_word_count]]=0,"no text",IF(FACT_PRODUCT_REVIEWS[[#This Row],[review_word_count]]&lt;15,"short review", "long review"))</f>
        <v>no text</v>
      </c>
    </row>
    <row r="154" spans="1:13" x14ac:dyDescent="0.25">
      <c r="A154" s="2">
        <v>153</v>
      </c>
      <c r="B154" s="10" t="s">
        <v>2243</v>
      </c>
      <c r="C154" s="10" t="s">
        <v>3958</v>
      </c>
      <c r="D154" s="10">
        <v>5</v>
      </c>
      <c r="E154" s="10"/>
      <c r="F154" s="10"/>
      <c r="G154" s="13">
        <v>43161</v>
      </c>
      <c r="H154" s="13">
        <v>43161.934027777781</v>
      </c>
      <c r="I1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4" s="2">
        <f>FACT_PRODUCT_REVIEWS!$H154-FACT_PRODUCT_REVIEWS!$G154</f>
        <v>0.93402777778101154</v>
      </c>
      <c r="K154" s="2">
        <f>IF(FACT_PRODUCT_REVIEWS!$D154&gt;=4,1,0)</f>
        <v>1</v>
      </c>
      <c r="L154" s="2">
        <f>_xlfn.XLOOKUP(FACT_PRODUCT_REVIEWS[[#This Row],[product_id]],DIM_PRODUCTS!B:B,DIM_PRODUCTS!A:A,,0)</f>
        <v>153</v>
      </c>
      <c r="M154" s="2" t="str">
        <f>IF(FACT_PRODUCT_REVIEWS[[#This Row],[review_word_count]]=0,"no text",IF(FACT_PRODUCT_REVIEWS[[#This Row],[review_word_count]]&lt;15,"short review", "long review"))</f>
        <v>no text</v>
      </c>
    </row>
    <row r="155" spans="1:13" x14ac:dyDescent="0.25">
      <c r="A155" s="2">
        <v>154</v>
      </c>
      <c r="B155" s="10" t="s">
        <v>2076</v>
      </c>
      <c r="C155" s="10" t="s">
        <v>4418</v>
      </c>
      <c r="D155" s="10">
        <v>4</v>
      </c>
      <c r="E155" s="10"/>
      <c r="F155" s="10"/>
      <c r="G155" s="13">
        <v>43230</v>
      </c>
      <c r="H155" s="13">
        <v>43233.830555555556</v>
      </c>
      <c r="I1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5" s="2">
        <f>FACT_PRODUCT_REVIEWS!$H155-FACT_PRODUCT_REVIEWS!$G155</f>
        <v>3.8305555555562023</v>
      </c>
      <c r="K155" s="2">
        <f>IF(FACT_PRODUCT_REVIEWS!$D155&gt;=4,1,0)</f>
        <v>1</v>
      </c>
      <c r="L155" s="2">
        <f>_xlfn.XLOOKUP(FACT_PRODUCT_REVIEWS[[#This Row],[product_id]],DIM_PRODUCTS!B:B,DIM_PRODUCTS!A:A,,0)</f>
        <v>154</v>
      </c>
      <c r="M155" s="2" t="str">
        <f>IF(FACT_PRODUCT_REVIEWS[[#This Row],[review_word_count]]=0,"no text",IF(FACT_PRODUCT_REVIEWS[[#This Row],[review_word_count]]&lt;15,"short review", "long review"))</f>
        <v>no text</v>
      </c>
    </row>
    <row r="156" spans="1:13" x14ac:dyDescent="0.25">
      <c r="A156" s="2">
        <v>155</v>
      </c>
      <c r="B156" s="10" t="s">
        <v>2447</v>
      </c>
      <c r="C156" s="10" t="s">
        <v>3640</v>
      </c>
      <c r="D156" s="10">
        <v>4</v>
      </c>
      <c r="E156" s="10"/>
      <c r="F156" s="10"/>
      <c r="G156" s="13">
        <v>43214</v>
      </c>
      <c r="H156" s="13">
        <v>43214.820833333331</v>
      </c>
      <c r="I1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6" s="2">
        <f>FACT_PRODUCT_REVIEWS!$H156-FACT_PRODUCT_REVIEWS!$G156</f>
        <v>0.82083333333139308</v>
      </c>
      <c r="K156" s="2">
        <f>IF(FACT_PRODUCT_REVIEWS!$D156&gt;=4,1,0)</f>
        <v>1</v>
      </c>
      <c r="L156" s="2">
        <f>_xlfn.XLOOKUP(FACT_PRODUCT_REVIEWS[[#This Row],[product_id]],DIM_PRODUCTS!B:B,DIM_PRODUCTS!A:A,,0)</f>
        <v>155</v>
      </c>
      <c r="M156" s="2" t="str">
        <f>IF(FACT_PRODUCT_REVIEWS[[#This Row],[review_word_count]]=0,"no text",IF(FACT_PRODUCT_REVIEWS[[#This Row],[review_word_count]]&lt;15,"short review", "long review"))</f>
        <v>no text</v>
      </c>
    </row>
    <row r="157" spans="1:13" x14ac:dyDescent="0.25">
      <c r="A157" s="2">
        <v>156</v>
      </c>
      <c r="B157" s="10" t="s">
        <v>2016</v>
      </c>
      <c r="C157" s="10" t="s">
        <v>4010</v>
      </c>
      <c r="D157" s="10">
        <v>4</v>
      </c>
      <c r="E157" s="10"/>
      <c r="F157" s="10"/>
      <c r="G157" s="13">
        <v>43149</v>
      </c>
      <c r="H157" s="13">
        <v>43158.706250000003</v>
      </c>
      <c r="I1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7" s="2">
        <f>FACT_PRODUCT_REVIEWS!$H157-FACT_PRODUCT_REVIEWS!$G157</f>
        <v>9.7062500000029104</v>
      </c>
      <c r="K157" s="2">
        <f>IF(FACT_PRODUCT_REVIEWS!$D157&gt;=4,1,0)</f>
        <v>1</v>
      </c>
      <c r="L157" s="2">
        <f>_xlfn.XLOOKUP(FACT_PRODUCT_REVIEWS[[#This Row],[product_id]],DIM_PRODUCTS!B:B,DIM_PRODUCTS!A:A,,0)</f>
        <v>156</v>
      </c>
      <c r="M157" s="2" t="str">
        <f>IF(FACT_PRODUCT_REVIEWS[[#This Row],[review_word_count]]=0,"no text",IF(FACT_PRODUCT_REVIEWS[[#This Row],[review_word_count]]&lt;15,"short review", "long review"))</f>
        <v>no text</v>
      </c>
    </row>
    <row r="158" spans="1:13" x14ac:dyDescent="0.25">
      <c r="A158" s="2">
        <v>157</v>
      </c>
      <c r="B158" s="10" t="s">
        <v>2133</v>
      </c>
      <c r="C158" s="10" t="s">
        <v>4406</v>
      </c>
      <c r="D158" s="10">
        <v>5</v>
      </c>
      <c r="E158" s="10"/>
      <c r="F158" s="10" t="s">
        <v>4407</v>
      </c>
      <c r="G158" s="13">
        <v>43230</v>
      </c>
      <c r="H158" s="13">
        <v>43230.989583333336</v>
      </c>
      <c r="I1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58" s="2">
        <f>FACT_PRODUCT_REVIEWS!$H158-FACT_PRODUCT_REVIEWS!$G158</f>
        <v>0.98958333333575865</v>
      </c>
      <c r="K158" s="2">
        <f>IF(FACT_PRODUCT_REVIEWS!$D158&gt;=4,1,0)</f>
        <v>1</v>
      </c>
      <c r="L158" s="2">
        <f>_xlfn.XLOOKUP(FACT_PRODUCT_REVIEWS[[#This Row],[product_id]],DIM_PRODUCTS!B:B,DIM_PRODUCTS!A:A,,0)</f>
        <v>157</v>
      </c>
      <c r="M158" s="2" t="str">
        <f>IF(FACT_PRODUCT_REVIEWS[[#This Row],[review_word_count]]=0,"no text",IF(FACT_PRODUCT_REVIEWS[[#This Row],[review_word_count]]&lt;15,"short review", "long review"))</f>
        <v>short review</v>
      </c>
    </row>
    <row r="159" spans="1:13" x14ac:dyDescent="0.25">
      <c r="A159" s="2">
        <v>158</v>
      </c>
      <c r="B159" s="10" t="s">
        <v>1960</v>
      </c>
      <c r="C159" s="10" t="s">
        <v>3049</v>
      </c>
      <c r="D159" s="10">
        <v>5</v>
      </c>
      <c r="E159" s="10" t="s">
        <v>2998</v>
      </c>
      <c r="F159" s="10"/>
      <c r="G159" s="13">
        <v>43253</v>
      </c>
      <c r="H159" s="13">
        <v>43253.96875</v>
      </c>
      <c r="I1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59" s="2">
        <f>FACT_PRODUCT_REVIEWS!$H159-FACT_PRODUCT_REVIEWS!$G159</f>
        <v>0.96875</v>
      </c>
      <c r="K159" s="2">
        <f>IF(FACT_PRODUCT_REVIEWS!$D159&gt;=4,1,0)</f>
        <v>1</v>
      </c>
      <c r="L159" s="2">
        <f>_xlfn.XLOOKUP(FACT_PRODUCT_REVIEWS[[#This Row],[product_id]],DIM_PRODUCTS!B:B,DIM_PRODUCTS!A:A,,0)</f>
        <v>158</v>
      </c>
      <c r="M159" s="2" t="str">
        <f>IF(FACT_PRODUCT_REVIEWS[[#This Row],[review_word_count]]=0,"no text",IF(FACT_PRODUCT_REVIEWS[[#This Row],[review_word_count]]&lt;15,"short review", "long review"))</f>
        <v>no text</v>
      </c>
    </row>
    <row r="160" spans="1:13" ht="78.75" x14ac:dyDescent="0.25">
      <c r="A160" s="2">
        <v>159</v>
      </c>
      <c r="B160" s="10" t="s">
        <v>2172</v>
      </c>
      <c r="C160" s="10" t="s">
        <v>4042</v>
      </c>
      <c r="D160" s="10">
        <v>1</v>
      </c>
      <c r="E160" s="10"/>
      <c r="F160" s="15" t="s">
        <v>4043</v>
      </c>
      <c r="G160" s="13">
        <v>43097</v>
      </c>
      <c r="H160" s="13">
        <v>43097.376388888886</v>
      </c>
      <c r="I1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160" s="2">
        <f>FACT_PRODUCT_REVIEWS!$H160-FACT_PRODUCT_REVIEWS!$G160</f>
        <v>0.37638888888614019</v>
      </c>
      <c r="K160" s="2">
        <f>IF(FACT_PRODUCT_REVIEWS!$D160&gt;=4,1,0)</f>
        <v>0</v>
      </c>
      <c r="L160" s="2">
        <f>_xlfn.XLOOKUP(FACT_PRODUCT_REVIEWS[[#This Row],[product_id]],DIM_PRODUCTS!B:B,DIM_PRODUCTS!A:A,,0)</f>
        <v>159</v>
      </c>
      <c r="M160" s="2" t="str">
        <f>IF(FACT_PRODUCT_REVIEWS[[#This Row],[review_word_count]]=0,"no text",IF(FACT_PRODUCT_REVIEWS[[#This Row],[review_word_count]]&lt;15,"short review", "long review"))</f>
        <v>long review</v>
      </c>
    </row>
    <row r="161" spans="1:13" x14ac:dyDescent="0.25">
      <c r="A161" s="2">
        <v>160</v>
      </c>
      <c r="B161" s="10" t="s">
        <v>2422</v>
      </c>
      <c r="C161" s="10" t="s">
        <v>4515</v>
      </c>
      <c r="D161" s="10">
        <v>5</v>
      </c>
      <c r="E161" s="10"/>
      <c r="F161" s="10" t="s">
        <v>4516</v>
      </c>
      <c r="G161" s="13">
        <v>43071</v>
      </c>
      <c r="H161" s="13">
        <v>43074.521527777775</v>
      </c>
      <c r="I1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61" s="2">
        <f>FACT_PRODUCT_REVIEWS!$H161-FACT_PRODUCT_REVIEWS!$G161</f>
        <v>3.5215277777751908</v>
      </c>
      <c r="K161" s="2">
        <f>IF(FACT_PRODUCT_REVIEWS!$D161&gt;=4,1,0)</f>
        <v>1</v>
      </c>
      <c r="L161" s="2">
        <f>_xlfn.XLOOKUP(FACT_PRODUCT_REVIEWS[[#This Row],[product_id]],DIM_PRODUCTS!B:B,DIM_PRODUCTS!A:A,,0)</f>
        <v>160</v>
      </c>
      <c r="M161" s="2" t="str">
        <f>IF(FACT_PRODUCT_REVIEWS[[#This Row],[review_word_count]]=0,"no text",IF(FACT_PRODUCT_REVIEWS[[#This Row],[review_word_count]]&lt;15,"short review", "long review"))</f>
        <v>short review</v>
      </c>
    </row>
    <row r="162" spans="1:13" x14ac:dyDescent="0.25">
      <c r="A162" s="2">
        <v>161</v>
      </c>
      <c r="B162" s="10" t="s">
        <v>2342</v>
      </c>
      <c r="C162" s="10" t="s">
        <v>4448</v>
      </c>
      <c r="D162" s="10">
        <v>4</v>
      </c>
      <c r="E162" s="10"/>
      <c r="F162" s="10" t="s">
        <v>4449</v>
      </c>
      <c r="G162" s="13">
        <v>43170</v>
      </c>
      <c r="H162" s="13">
        <v>43173.70416666667</v>
      </c>
      <c r="I1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62" s="2">
        <f>FACT_PRODUCT_REVIEWS!$H162-FACT_PRODUCT_REVIEWS!$G162</f>
        <v>3.7041666666700621</v>
      </c>
      <c r="K162" s="2">
        <f>IF(FACT_PRODUCT_REVIEWS!$D162&gt;=4,1,0)</f>
        <v>1</v>
      </c>
      <c r="L162" s="2">
        <f>_xlfn.XLOOKUP(FACT_PRODUCT_REVIEWS[[#This Row],[product_id]],DIM_PRODUCTS!B:B,DIM_PRODUCTS!A:A,,0)</f>
        <v>161</v>
      </c>
      <c r="M162" s="2" t="str">
        <f>IF(FACT_PRODUCT_REVIEWS[[#This Row],[review_word_count]]=0,"no text",IF(FACT_PRODUCT_REVIEWS[[#This Row],[review_word_count]]&lt;15,"short review", "long review"))</f>
        <v>short review</v>
      </c>
    </row>
    <row r="163" spans="1:13" x14ac:dyDescent="0.25">
      <c r="A163" s="2">
        <v>162</v>
      </c>
      <c r="B163" s="10" t="s">
        <v>2088</v>
      </c>
      <c r="C163" s="10" t="s">
        <v>4456</v>
      </c>
      <c r="D163" s="10">
        <v>5</v>
      </c>
      <c r="E163" s="10"/>
      <c r="F163" s="10" t="s">
        <v>4457</v>
      </c>
      <c r="G163" s="13">
        <v>42865</v>
      </c>
      <c r="H163" s="13">
        <v>42867.040277777778</v>
      </c>
      <c r="I1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63" s="2">
        <f>FACT_PRODUCT_REVIEWS!$H163-FACT_PRODUCT_REVIEWS!$G163</f>
        <v>2.0402777777781012</v>
      </c>
      <c r="K163" s="2">
        <f>IF(FACT_PRODUCT_REVIEWS!$D163&gt;=4,1,0)</f>
        <v>1</v>
      </c>
      <c r="L163" s="2">
        <f>_xlfn.XLOOKUP(FACT_PRODUCT_REVIEWS[[#This Row],[product_id]],DIM_PRODUCTS!B:B,DIM_PRODUCTS!A:A,,0)</f>
        <v>162</v>
      </c>
      <c r="M163" s="2" t="str">
        <f>IF(FACT_PRODUCT_REVIEWS[[#This Row],[review_word_count]]=0,"no text",IF(FACT_PRODUCT_REVIEWS[[#This Row],[review_word_count]]&lt;15,"short review", "long review"))</f>
        <v>short review</v>
      </c>
    </row>
    <row r="164" spans="1:13" x14ac:dyDescent="0.25">
      <c r="A164" s="2">
        <v>163</v>
      </c>
      <c r="B164" s="10" t="s">
        <v>1948</v>
      </c>
      <c r="C164" s="10" t="s">
        <v>3197</v>
      </c>
      <c r="D164" s="10">
        <v>5</v>
      </c>
      <c r="E164" s="10"/>
      <c r="F164" s="10"/>
      <c r="G164" s="13">
        <v>43218</v>
      </c>
      <c r="H164" s="13">
        <v>43219.526388888888</v>
      </c>
      <c r="I1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64" s="2">
        <f>FACT_PRODUCT_REVIEWS!$H164-FACT_PRODUCT_REVIEWS!$G164</f>
        <v>1.5263888888875954</v>
      </c>
      <c r="K164" s="2">
        <f>IF(FACT_PRODUCT_REVIEWS!$D164&gt;=4,1,0)</f>
        <v>1</v>
      </c>
      <c r="L164" s="2">
        <f>_xlfn.XLOOKUP(FACT_PRODUCT_REVIEWS[[#This Row],[product_id]],DIM_PRODUCTS!B:B,DIM_PRODUCTS!A:A,,0)</f>
        <v>163</v>
      </c>
      <c r="M164" s="2" t="str">
        <f>IF(FACT_PRODUCT_REVIEWS[[#This Row],[review_word_count]]=0,"no text",IF(FACT_PRODUCT_REVIEWS[[#This Row],[review_word_count]]&lt;15,"short review", "long review"))</f>
        <v>no text</v>
      </c>
    </row>
    <row r="165" spans="1:13" x14ac:dyDescent="0.25">
      <c r="A165" s="2">
        <v>164</v>
      </c>
      <c r="B165" s="10" t="s">
        <v>2465</v>
      </c>
      <c r="C165" s="10" t="s">
        <v>4313</v>
      </c>
      <c r="D165" s="10">
        <v>5</v>
      </c>
      <c r="E165" s="10"/>
      <c r="F165" s="10"/>
      <c r="G165" s="13">
        <v>43244</v>
      </c>
      <c r="H165" s="13">
        <v>43256.129861111112</v>
      </c>
      <c r="I1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65" s="2">
        <f>FACT_PRODUCT_REVIEWS!$H165-FACT_PRODUCT_REVIEWS!$G165</f>
        <v>12.129861111112405</v>
      </c>
      <c r="K165" s="2">
        <f>IF(FACT_PRODUCT_REVIEWS!$D165&gt;=4,1,0)</f>
        <v>1</v>
      </c>
      <c r="L165" s="2">
        <f>_xlfn.XLOOKUP(FACT_PRODUCT_REVIEWS[[#This Row],[product_id]],DIM_PRODUCTS!B:B,DIM_PRODUCTS!A:A,,0)</f>
        <v>164</v>
      </c>
      <c r="M165" s="2" t="str">
        <f>IF(FACT_PRODUCT_REVIEWS[[#This Row],[review_word_count]]=0,"no text",IF(FACT_PRODUCT_REVIEWS[[#This Row],[review_word_count]]&lt;15,"short review", "long review"))</f>
        <v>no text</v>
      </c>
    </row>
    <row r="166" spans="1:13" x14ac:dyDescent="0.25">
      <c r="A166" s="2">
        <v>165</v>
      </c>
      <c r="B166" s="10" t="s">
        <v>2198</v>
      </c>
      <c r="C166" s="10" t="s">
        <v>4641</v>
      </c>
      <c r="D166" s="10">
        <v>5</v>
      </c>
      <c r="E166" s="10"/>
      <c r="F166" s="10"/>
      <c r="G166" s="13">
        <v>43165</v>
      </c>
      <c r="H166" s="13">
        <v>43168.689583333333</v>
      </c>
      <c r="I1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66" s="2">
        <f>FACT_PRODUCT_REVIEWS!$H166-FACT_PRODUCT_REVIEWS!$G166</f>
        <v>3.6895833333328483</v>
      </c>
      <c r="K166" s="2">
        <f>IF(FACT_PRODUCT_REVIEWS!$D166&gt;=4,1,0)</f>
        <v>1</v>
      </c>
      <c r="L166" s="2">
        <f>_xlfn.XLOOKUP(FACT_PRODUCT_REVIEWS[[#This Row],[product_id]],DIM_PRODUCTS!B:B,DIM_PRODUCTS!A:A,,0)</f>
        <v>165</v>
      </c>
      <c r="M166" s="2" t="str">
        <f>IF(FACT_PRODUCT_REVIEWS[[#This Row],[review_word_count]]=0,"no text",IF(FACT_PRODUCT_REVIEWS[[#This Row],[review_word_count]]&lt;15,"short review", "long review"))</f>
        <v>no text</v>
      </c>
    </row>
    <row r="167" spans="1:13" x14ac:dyDescent="0.25">
      <c r="A167" s="2">
        <v>166</v>
      </c>
      <c r="B167" s="10" t="s">
        <v>1941</v>
      </c>
      <c r="C167" s="10" t="s">
        <v>3811</v>
      </c>
      <c r="D167" s="10">
        <v>3</v>
      </c>
      <c r="E167" s="10"/>
      <c r="F167" s="10" t="s">
        <v>3812</v>
      </c>
      <c r="G167" s="13">
        <v>43117</v>
      </c>
      <c r="H167" s="13">
        <v>43119.925000000003</v>
      </c>
      <c r="I1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67" s="2">
        <f>FACT_PRODUCT_REVIEWS!$H167-FACT_PRODUCT_REVIEWS!$G167</f>
        <v>2.9250000000029104</v>
      </c>
      <c r="K167" s="2">
        <f>IF(FACT_PRODUCT_REVIEWS!$D167&gt;=4,1,0)</f>
        <v>0</v>
      </c>
      <c r="L167" s="2">
        <f>_xlfn.XLOOKUP(FACT_PRODUCT_REVIEWS[[#This Row],[product_id]],DIM_PRODUCTS!B:B,DIM_PRODUCTS!A:A,,0)</f>
        <v>166</v>
      </c>
      <c r="M167" s="2" t="str">
        <f>IF(FACT_PRODUCT_REVIEWS[[#This Row],[review_word_count]]=0,"no text",IF(FACT_PRODUCT_REVIEWS[[#This Row],[review_word_count]]&lt;15,"short review", "long review"))</f>
        <v>short review</v>
      </c>
    </row>
    <row r="168" spans="1:13" x14ac:dyDescent="0.25">
      <c r="A168" s="2">
        <v>167</v>
      </c>
      <c r="B168" s="10" t="s">
        <v>1935</v>
      </c>
      <c r="C168" s="10" t="s">
        <v>3206</v>
      </c>
      <c r="D168" s="10">
        <v>3</v>
      </c>
      <c r="E168" s="10"/>
      <c r="F168" s="10"/>
      <c r="G168" s="13">
        <v>43082</v>
      </c>
      <c r="H168" s="13">
        <v>43086.782638888886</v>
      </c>
      <c r="I1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68" s="2">
        <f>FACT_PRODUCT_REVIEWS!$H168-FACT_PRODUCT_REVIEWS!$G168</f>
        <v>4.7826388888861402</v>
      </c>
      <c r="K168" s="2">
        <f>IF(FACT_PRODUCT_REVIEWS!$D168&gt;=4,1,0)</f>
        <v>0</v>
      </c>
      <c r="L168" s="2">
        <f>_xlfn.XLOOKUP(FACT_PRODUCT_REVIEWS[[#This Row],[product_id]],DIM_PRODUCTS!B:B,DIM_PRODUCTS!A:A,,0)</f>
        <v>167</v>
      </c>
      <c r="M168" s="2" t="str">
        <f>IF(FACT_PRODUCT_REVIEWS[[#This Row],[review_word_count]]=0,"no text",IF(FACT_PRODUCT_REVIEWS[[#This Row],[review_word_count]]&lt;15,"short review", "long review"))</f>
        <v>no text</v>
      </c>
    </row>
    <row r="169" spans="1:13" ht="23.1" customHeight="1" x14ac:dyDescent="0.25">
      <c r="A169" s="2">
        <v>168</v>
      </c>
      <c r="B169" s="10" t="s">
        <v>2004</v>
      </c>
      <c r="C169" s="10" t="s">
        <v>3777</v>
      </c>
      <c r="D169" s="10">
        <v>1</v>
      </c>
      <c r="E169" s="10"/>
      <c r="F169" s="15" t="s">
        <v>3778</v>
      </c>
      <c r="G169" s="13">
        <v>43181</v>
      </c>
      <c r="H169" s="13">
        <v>43184.980555555558</v>
      </c>
      <c r="I1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169" s="2">
        <f>FACT_PRODUCT_REVIEWS!$H169-FACT_PRODUCT_REVIEWS!$G169</f>
        <v>3.9805555555576575</v>
      </c>
      <c r="K169" s="2">
        <f>IF(FACT_PRODUCT_REVIEWS!$D169&gt;=4,1,0)</f>
        <v>0</v>
      </c>
      <c r="L169" s="2">
        <f>_xlfn.XLOOKUP(FACT_PRODUCT_REVIEWS[[#This Row],[product_id]],DIM_PRODUCTS!B:B,DIM_PRODUCTS!A:A,,0)</f>
        <v>168</v>
      </c>
      <c r="M169" s="2" t="str">
        <f>IF(FACT_PRODUCT_REVIEWS[[#This Row],[review_word_count]]=0,"no text",IF(FACT_PRODUCT_REVIEWS[[#This Row],[review_word_count]]&lt;15,"short review", "long review"))</f>
        <v>long review</v>
      </c>
    </row>
    <row r="170" spans="1:13" x14ac:dyDescent="0.25">
      <c r="A170" s="2">
        <v>169</v>
      </c>
      <c r="B170" s="10" t="s">
        <v>2255</v>
      </c>
      <c r="C170" s="10" t="s">
        <v>4290</v>
      </c>
      <c r="D170" s="10">
        <v>4</v>
      </c>
      <c r="E170" s="10"/>
      <c r="F170" s="10" t="s">
        <v>4291</v>
      </c>
      <c r="G170" s="13">
        <v>43117</v>
      </c>
      <c r="H170" s="13">
        <v>43118.40902777778</v>
      </c>
      <c r="I1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70" s="2">
        <f>FACT_PRODUCT_REVIEWS!$H170-FACT_PRODUCT_REVIEWS!$G170</f>
        <v>1.4090277777795563</v>
      </c>
      <c r="K170" s="2">
        <f>IF(FACT_PRODUCT_REVIEWS!$D170&gt;=4,1,0)</f>
        <v>1</v>
      </c>
      <c r="L170" s="2">
        <f>_xlfn.XLOOKUP(FACT_PRODUCT_REVIEWS[[#This Row],[product_id]],DIM_PRODUCTS!B:B,DIM_PRODUCTS!A:A,,0)</f>
        <v>169</v>
      </c>
      <c r="M170" s="2" t="str">
        <f>IF(FACT_PRODUCT_REVIEWS[[#This Row],[review_word_count]]=0,"no text",IF(FACT_PRODUCT_REVIEWS[[#This Row],[review_word_count]]&lt;15,"short review", "long review"))</f>
        <v>short review</v>
      </c>
    </row>
    <row r="171" spans="1:13" x14ac:dyDescent="0.25">
      <c r="A171" s="2">
        <v>170</v>
      </c>
      <c r="B171" s="10" t="s">
        <v>2001</v>
      </c>
      <c r="C171" s="10" t="s">
        <v>4026</v>
      </c>
      <c r="D171" s="10">
        <v>1</v>
      </c>
      <c r="E171" s="10"/>
      <c r="F171" s="10" t="s">
        <v>4027</v>
      </c>
      <c r="G171" s="13">
        <v>43250</v>
      </c>
      <c r="H171" s="13">
        <v>43250.138194444444</v>
      </c>
      <c r="I1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71" s="2">
        <f>FACT_PRODUCT_REVIEWS!$H171-FACT_PRODUCT_REVIEWS!$G171</f>
        <v>0.13819444444379769</v>
      </c>
      <c r="K171" s="2">
        <f>IF(FACT_PRODUCT_REVIEWS!$D171&gt;=4,1,0)</f>
        <v>0</v>
      </c>
      <c r="L171" s="2">
        <f>_xlfn.XLOOKUP(FACT_PRODUCT_REVIEWS[[#This Row],[product_id]],DIM_PRODUCTS!B:B,DIM_PRODUCTS!A:A,,0)</f>
        <v>170</v>
      </c>
      <c r="M171" s="2" t="str">
        <f>IF(FACT_PRODUCT_REVIEWS[[#This Row],[review_word_count]]=0,"no text",IF(FACT_PRODUCT_REVIEWS[[#This Row],[review_word_count]]&lt;15,"short review", "long review"))</f>
        <v>short review</v>
      </c>
    </row>
    <row r="172" spans="1:13" ht="27" customHeight="1" x14ac:dyDescent="0.25">
      <c r="A172" s="2">
        <v>171</v>
      </c>
      <c r="B172" s="10" t="s">
        <v>2407</v>
      </c>
      <c r="C172" s="10" t="s">
        <v>3023</v>
      </c>
      <c r="D172" s="10">
        <v>5</v>
      </c>
      <c r="E172" s="10"/>
      <c r="F172" s="10" t="s">
        <v>3024</v>
      </c>
      <c r="G172" s="13">
        <v>43181</v>
      </c>
      <c r="H172" s="13">
        <v>43189.984027777777</v>
      </c>
      <c r="I1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72" s="2">
        <f>FACT_PRODUCT_REVIEWS!$H172-FACT_PRODUCT_REVIEWS!$G172</f>
        <v>8.984027777776646</v>
      </c>
      <c r="K172" s="2">
        <f>IF(FACT_PRODUCT_REVIEWS!$D172&gt;=4,1,0)</f>
        <v>1</v>
      </c>
      <c r="L172" s="2">
        <f>_xlfn.XLOOKUP(FACT_PRODUCT_REVIEWS[[#This Row],[product_id]],DIM_PRODUCTS!B:B,DIM_PRODUCTS!A:A,,0)</f>
        <v>171</v>
      </c>
      <c r="M172" s="2" t="str">
        <f>IF(FACT_PRODUCT_REVIEWS[[#This Row],[review_word_count]]=0,"no text",IF(FACT_PRODUCT_REVIEWS[[#This Row],[review_word_count]]&lt;15,"short review", "long review"))</f>
        <v>short review</v>
      </c>
    </row>
    <row r="173" spans="1:13" x14ac:dyDescent="0.25">
      <c r="A173" s="2">
        <v>172</v>
      </c>
      <c r="B173" s="10" t="s">
        <v>1988</v>
      </c>
      <c r="C173" s="10" t="s">
        <v>3915</v>
      </c>
      <c r="D173" s="10">
        <v>5</v>
      </c>
      <c r="E173" s="10" t="s">
        <v>2986</v>
      </c>
      <c r="F173" s="10" t="s">
        <v>3916</v>
      </c>
      <c r="G173" s="13">
        <v>43336</v>
      </c>
      <c r="H173" s="13">
        <v>43340.865972222222</v>
      </c>
      <c r="I1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73" s="2">
        <f>FACT_PRODUCT_REVIEWS!$H173-FACT_PRODUCT_REVIEWS!$G173</f>
        <v>4.8659722222218988</v>
      </c>
      <c r="K173" s="2">
        <f>IF(FACT_PRODUCT_REVIEWS!$D173&gt;=4,1,0)</f>
        <v>1</v>
      </c>
      <c r="L173" s="2">
        <f>_xlfn.XLOOKUP(FACT_PRODUCT_REVIEWS[[#This Row],[product_id]],DIM_PRODUCTS!B:B,DIM_PRODUCTS!A:A,,0)</f>
        <v>172</v>
      </c>
      <c r="M173" s="2" t="str">
        <f>IF(FACT_PRODUCT_REVIEWS[[#This Row],[review_word_count]]=0,"no text",IF(FACT_PRODUCT_REVIEWS[[#This Row],[review_word_count]]&lt;15,"short review", "long review"))</f>
        <v>short review</v>
      </c>
    </row>
    <row r="174" spans="1:13" ht="31.5" x14ac:dyDescent="0.25">
      <c r="A174" s="2">
        <v>173</v>
      </c>
      <c r="B174" s="10" t="s">
        <v>2057</v>
      </c>
      <c r="C174" s="10" t="s">
        <v>4582</v>
      </c>
      <c r="D174" s="10">
        <v>5</v>
      </c>
      <c r="E174" s="10"/>
      <c r="F174" s="15" t="s">
        <v>4583</v>
      </c>
      <c r="G174" s="13">
        <v>43110</v>
      </c>
      <c r="H174" s="13">
        <v>43114.731944444444</v>
      </c>
      <c r="I1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74" s="2">
        <f>FACT_PRODUCT_REVIEWS!$H174-FACT_PRODUCT_REVIEWS!$G174</f>
        <v>4.7319444444437977</v>
      </c>
      <c r="K174" s="2">
        <f>IF(FACT_PRODUCT_REVIEWS!$D174&gt;=4,1,0)</f>
        <v>1</v>
      </c>
      <c r="L174" s="2">
        <f>_xlfn.XLOOKUP(FACT_PRODUCT_REVIEWS[[#This Row],[product_id]],DIM_PRODUCTS!B:B,DIM_PRODUCTS!A:A,,0)</f>
        <v>173</v>
      </c>
      <c r="M174" s="2" t="str">
        <f>IF(FACT_PRODUCT_REVIEWS[[#This Row],[review_word_count]]=0,"no text",IF(FACT_PRODUCT_REVIEWS[[#This Row],[review_word_count]]&lt;15,"short review", "long review"))</f>
        <v>short review</v>
      </c>
    </row>
    <row r="175" spans="1:13" x14ac:dyDescent="0.25">
      <c r="A175" s="2">
        <v>174</v>
      </c>
      <c r="B175" s="10" t="s">
        <v>2310</v>
      </c>
      <c r="C175" s="10" t="s">
        <v>4265</v>
      </c>
      <c r="D175" s="10">
        <v>4</v>
      </c>
      <c r="E175" s="10"/>
      <c r="F175" s="10"/>
      <c r="G175" s="13">
        <v>43079</v>
      </c>
      <c r="H175" s="13">
        <v>43080.546527777777</v>
      </c>
      <c r="I1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75" s="2">
        <f>FACT_PRODUCT_REVIEWS!$H175-FACT_PRODUCT_REVIEWS!$G175</f>
        <v>1.546527777776646</v>
      </c>
      <c r="K175" s="2">
        <f>IF(FACT_PRODUCT_REVIEWS!$D175&gt;=4,1,0)</f>
        <v>1</v>
      </c>
      <c r="L175" s="2">
        <f>_xlfn.XLOOKUP(FACT_PRODUCT_REVIEWS[[#This Row],[product_id]],DIM_PRODUCTS!B:B,DIM_PRODUCTS!A:A,,0)</f>
        <v>174</v>
      </c>
      <c r="M175" s="2" t="str">
        <f>IF(FACT_PRODUCT_REVIEWS[[#This Row],[review_word_count]]=0,"no text",IF(FACT_PRODUCT_REVIEWS[[#This Row],[review_word_count]]&lt;15,"short review", "long review"))</f>
        <v>no text</v>
      </c>
    </row>
    <row r="176" spans="1:13" x14ac:dyDescent="0.25">
      <c r="A176" s="2">
        <v>175</v>
      </c>
      <c r="B176" s="10" t="s">
        <v>2045</v>
      </c>
      <c r="C176" s="10" t="s">
        <v>4226</v>
      </c>
      <c r="D176" s="10">
        <v>5</v>
      </c>
      <c r="E176" s="10"/>
      <c r="F176" s="10"/>
      <c r="G176" s="13">
        <v>42936</v>
      </c>
      <c r="H176" s="13">
        <v>42936.990972222222</v>
      </c>
      <c r="I1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76" s="2">
        <f>FACT_PRODUCT_REVIEWS!$H176-FACT_PRODUCT_REVIEWS!$G176</f>
        <v>0.99097222222189885</v>
      </c>
      <c r="K176" s="2">
        <f>IF(FACT_PRODUCT_REVIEWS!$D176&gt;=4,1,0)</f>
        <v>1</v>
      </c>
      <c r="L176" s="2">
        <f>_xlfn.XLOOKUP(FACT_PRODUCT_REVIEWS[[#This Row],[product_id]],DIM_PRODUCTS!B:B,DIM_PRODUCTS!A:A,,0)</f>
        <v>175</v>
      </c>
      <c r="M176" s="2" t="str">
        <f>IF(FACT_PRODUCT_REVIEWS[[#This Row],[review_word_count]]=0,"no text",IF(FACT_PRODUCT_REVIEWS[[#This Row],[review_word_count]]&lt;15,"short review", "long review"))</f>
        <v>no text</v>
      </c>
    </row>
    <row r="177" spans="1:13" x14ac:dyDescent="0.25">
      <c r="A177" s="2">
        <v>176</v>
      </c>
      <c r="B177" s="10" t="s">
        <v>2217</v>
      </c>
      <c r="C177" s="10" t="s">
        <v>4789</v>
      </c>
      <c r="D177" s="10">
        <v>5</v>
      </c>
      <c r="E177" s="10"/>
      <c r="F177" s="10"/>
      <c r="G177" s="13">
        <v>42916</v>
      </c>
      <c r="H177" s="13">
        <v>42917.489583333336</v>
      </c>
      <c r="I1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77" s="2">
        <f>FACT_PRODUCT_REVIEWS!$H177-FACT_PRODUCT_REVIEWS!$G177</f>
        <v>1.4895833333357587</v>
      </c>
      <c r="K177" s="2">
        <f>IF(FACT_PRODUCT_REVIEWS!$D177&gt;=4,1,0)</f>
        <v>1</v>
      </c>
      <c r="L177" s="2">
        <f>_xlfn.XLOOKUP(FACT_PRODUCT_REVIEWS[[#This Row],[product_id]],DIM_PRODUCTS!B:B,DIM_PRODUCTS!A:A,,0)</f>
        <v>176</v>
      </c>
      <c r="M177" s="2" t="str">
        <f>IF(FACT_PRODUCT_REVIEWS[[#This Row],[review_word_count]]=0,"no text",IF(FACT_PRODUCT_REVIEWS[[#This Row],[review_word_count]]&lt;15,"short review", "long review"))</f>
        <v>no text</v>
      </c>
    </row>
    <row r="178" spans="1:13" x14ac:dyDescent="0.25">
      <c r="A178" s="2">
        <v>177</v>
      </c>
      <c r="B178" s="10" t="s">
        <v>2040</v>
      </c>
      <c r="C178" s="10" t="s">
        <v>3462</v>
      </c>
      <c r="D178" s="10">
        <v>5</v>
      </c>
      <c r="E178" s="10"/>
      <c r="F178" s="10"/>
      <c r="G178" s="13">
        <v>43217</v>
      </c>
      <c r="H178" s="13">
        <v>43220.544444444444</v>
      </c>
      <c r="I1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78" s="2">
        <f>FACT_PRODUCT_REVIEWS!$H178-FACT_PRODUCT_REVIEWS!$G178</f>
        <v>3.5444444444437977</v>
      </c>
      <c r="K178" s="2">
        <f>IF(FACT_PRODUCT_REVIEWS!$D178&gt;=4,1,0)</f>
        <v>1</v>
      </c>
      <c r="L178" s="2">
        <f>_xlfn.XLOOKUP(FACT_PRODUCT_REVIEWS[[#This Row],[product_id]],DIM_PRODUCTS!B:B,DIM_PRODUCTS!A:A,,0)</f>
        <v>177</v>
      </c>
      <c r="M178" s="2" t="str">
        <f>IF(FACT_PRODUCT_REVIEWS[[#This Row],[review_word_count]]=0,"no text",IF(FACT_PRODUCT_REVIEWS[[#This Row],[review_word_count]]&lt;15,"short review", "long review"))</f>
        <v>no text</v>
      </c>
    </row>
    <row r="179" spans="1:13" x14ac:dyDescent="0.25">
      <c r="A179" s="2">
        <v>178</v>
      </c>
      <c r="B179" s="10" t="s">
        <v>2241</v>
      </c>
      <c r="C179" s="10" t="s">
        <v>4473</v>
      </c>
      <c r="D179" s="10">
        <v>4</v>
      </c>
      <c r="E179" s="10"/>
      <c r="F179" s="10"/>
      <c r="G179" s="13">
        <v>43333</v>
      </c>
      <c r="H179" s="13">
        <v>43334.083333333336</v>
      </c>
      <c r="I1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79" s="2">
        <f>FACT_PRODUCT_REVIEWS!$H179-FACT_PRODUCT_REVIEWS!$G179</f>
        <v>1.0833333333357587</v>
      </c>
      <c r="K179" s="2">
        <f>IF(FACT_PRODUCT_REVIEWS!$D179&gt;=4,1,0)</f>
        <v>1</v>
      </c>
      <c r="L179" s="2">
        <f>_xlfn.XLOOKUP(FACT_PRODUCT_REVIEWS[[#This Row],[product_id]],DIM_PRODUCTS!B:B,DIM_PRODUCTS!A:A,,0)</f>
        <v>178</v>
      </c>
      <c r="M179" s="2" t="str">
        <f>IF(FACT_PRODUCT_REVIEWS[[#This Row],[review_word_count]]=0,"no text",IF(FACT_PRODUCT_REVIEWS[[#This Row],[review_word_count]]&lt;15,"short review", "long review"))</f>
        <v>no text</v>
      </c>
    </row>
    <row r="180" spans="1:13" x14ac:dyDescent="0.25">
      <c r="A180" s="2">
        <v>179</v>
      </c>
      <c r="B180" s="10" t="s">
        <v>2075</v>
      </c>
      <c r="C180" s="10" t="s">
        <v>2967</v>
      </c>
      <c r="D180" s="10">
        <v>5</v>
      </c>
      <c r="E180" s="10"/>
      <c r="F180" s="10"/>
      <c r="G180" s="13">
        <v>43148</v>
      </c>
      <c r="H180" s="13">
        <v>43149.60833333333</v>
      </c>
      <c r="I1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0" s="2">
        <f>FACT_PRODUCT_REVIEWS!$H180-FACT_PRODUCT_REVIEWS!$G180</f>
        <v>1.6083333333299379</v>
      </c>
      <c r="K180" s="2">
        <f>IF(FACT_PRODUCT_REVIEWS!$D180&gt;=4,1,0)</f>
        <v>1</v>
      </c>
      <c r="L180" s="2">
        <f>_xlfn.XLOOKUP(FACT_PRODUCT_REVIEWS[[#This Row],[product_id]],DIM_PRODUCTS!B:B,DIM_PRODUCTS!A:A,,0)</f>
        <v>179</v>
      </c>
      <c r="M180" s="2" t="str">
        <f>IF(FACT_PRODUCT_REVIEWS[[#This Row],[review_word_count]]=0,"no text",IF(FACT_PRODUCT_REVIEWS[[#This Row],[review_word_count]]&lt;15,"short review", "long review"))</f>
        <v>no text</v>
      </c>
    </row>
    <row r="181" spans="1:13" x14ac:dyDescent="0.25">
      <c r="A181" s="2">
        <v>180</v>
      </c>
      <c r="B181" s="10" t="s">
        <v>2405</v>
      </c>
      <c r="C181" s="10" t="s">
        <v>4419</v>
      </c>
      <c r="D181" s="10">
        <v>5</v>
      </c>
      <c r="E181" s="10"/>
      <c r="F181" s="10"/>
      <c r="G181" s="13">
        <v>43230</v>
      </c>
      <c r="H181" s="13">
        <v>43231.411111111112</v>
      </c>
      <c r="I1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1" s="2">
        <f>FACT_PRODUCT_REVIEWS!$H181-FACT_PRODUCT_REVIEWS!$G181</f>
        <v>1.4111111111124046</v>
      </c>
      <c r="K181" s="2">
        <f>IF(FACT_PRODUCT_REVIEWS!$D181&gt;=4,1,0)</f>
        <v>1</v>
      </c>
      <c r="L181" s="2">
        <f>_xlfn.XLOOKUP(FACT_PRODUCT_REVIEWS[[#This Row],[product_id]],DIM_PRODUCTS!B:B,DIM_PRODUCTS!A:A,,0)</f>
        <v>180</v>
      </c>
      <c r="M181" s="2" t="str">
        <f>IF(FACT_PRODUCT_REVIEWS[[#This Row],[review_word_count]]=0,"no text",IF(FACT_PRODUCT_REVIEWS[[#This Row],[review_word_count]]&lt;15,"short review", "long review"))</f>
        <v>no text</v>
      </c>
    </row>
    <row r="182" spans="1:13" x14ac:dyDescent="0.25">
      <c r="A182" s="2">
        <v>181</v>
      </c>
      <c r="B182" s="10" t="s">
        <v>2364</v>
      </c>
      <c r="C182" s="10" t="s">
        <v>4685</v>
      </c>
      <c r="D182" s="10">
        <v>5</v>
      </c>
      <c r="E182" s="10" t="s">
        <v>4686</v>
      </c>
      <c r="F182" s="10" t="s">
        <v>4687</v>
      </c>
      <c r="G182" s="13">
        <v>43216</v>
      </c>
      <c r="H182" s="13">
        <v>43217.950694444444</v>
      </c>
      <c r="I1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82" s="2">
        <f>FACT_PRODUCT_REVIEWS!$H182-FACT_PRODUCT_REVIEWS!$G182</f>
        <v>1.9506944444437977</v>
      </c>
      <c r="K182" s="2">
        <f>IF(FACT_PRODUCT_REVIEWS!$D182&gt;=4,1,0)</f>
        <v>1</v>
      </c>
      <c r="L182" s="2">
        <f>_xlfn.XLOOKUP(FACT_PRODUCT_REVIEWS[[#This Row],[product_id]],DIM_PRODUCTS!B:B,DIM_PRODUCTS!A:A,,0)</f>
        <v>181</v>
      </c>
      <c r="M182" s="2" t="str">
        <f>IF(FACT_PRODUCT_REVIEWS[[#This Row],[review_word_count]]=0,"no text",IF(FACT_PRODUCT_REVIEWS[[#This Row],[review_word_count]]&lt;15,"short review", "long review"))</f>
        <v>short review</v>
      </c>
    </row>
    <row r="183" spans="1:13" x14ac:dyDescent="0.25">
      <c r="A183" s="2">
        <v>182</v>
      </c>
      <c r="B183" s="10" t="s">
        <v>2426</v>
      </c>
      <c r="C183" s="10" t="s">
        <v>4868</v>
      </c>
      <c r="D183" s="10">
        <v>4</v>
      </c>
      <c r="E183" s="10"/>
      <c r="F183" s="10" t="s">
        <v>4869</v>
      </c>
      <c r="G183" s="13">
        <v>42936</v>
      </c>
      <c r="H183" s="13">
        <v>42939.056944444441</v>
      </c>
      <c r="I1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183" s="2">
        <f>FACT_PRODUCT_REVIEWS!$H183-FACT_PRODUCT_REVIEWS!$G183</f>
        <v>3.0569444444408873</v>
      </c>
      <c r="K183" s="2">
        <f>IF(FACT_PRODUCT_REVIEWS!$D183&gt;=4,1,0)</f>
        <v>1</v>
      </c>
      <c r="L183" s="2">
        <f>_xlfn.XLOOKUP(FACT_PRODUCT_REVIEWS[[#This Row],[product_id]],DIM_PRODUCTS!B:B,DIM_PRODUCTS!A:A,,0)</f>
        <v>182</v>
      </c>
      <c r="M183" s="2" t="str">
        <f>IF(FACT_PRODUCT_REVIEWS[[#This Row],[review_word_count]]=0,"no text",IF(FACT_PRODUCT_REVIEWS[[#This Row],[review_word_count]]&lt;15,"short review", "long review"))</f>
        <v>long review</v>
      </c>
    </row>
    <row r="184" spans="1:13" x14ac:dyDescent="0.25">
      <c r="A184" s="2">
        <v>183</v>
      </c>
      <c r="B184" s="10" t="s">
        <v>2248</v>
      </c>
      <c r="C184" s="10" t="s">
        <v>3670</v>
      </c>
      <c r="D184" s="10">
        <v>5</v>
      </c>
      <c r="E184" s="10"/>
      <c r="F184" s="10"/>
      <c r="G184" s="13">
        <v>43178</v>
      </c>
      <c r="H184" s="13">
        <v>43178.922222222223</v>
      </c>
      <c r="I1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4" s="2">
        <f>FACT_PRODUCT_REVIEWS!$H184-FACT_PRODUCT_REVIEWS!$G184</f>
        <v>0.92222222222335404</v>
      </c>
      <c r="K184" s="2">
        <f>IF(FACT_PRODUCT_REVIEWS!$D184&gt;=4,1,0)</f>
        <v>1</v>
      </c>
      <c r="L184" s="2">
        <f>_xlfn.XLOOKUP(FACT_PRODUCT_REVIEWS[[#This Row],[product_id]],DIM_PRODUCTS!B:B,DIM_PRODUCTS!A:A,,0)</f>
        <v>183</v>
      </c>
      <c r="M184" s="2" t="str">
        <f>IF(FACT_PRODUCT_REVIEWS[[#This Row],[review_word_count]]=0,"no text",IF(FACT_PRODUCT_REVIEWS[[#This Row],[review_word_count]]&lt;15,"short review", "long review"))</f>
        <v>no text</v>
      </c>
    </row>
    <row r="185" spans="1:13" x14ac:dyDescent="0.25">
      <c r="A185" s="2">
        <v>184</v>
      </c>
      <c r="B185" s="10" t="s">
        <v>2393</v>
      </c>
      <c r="C185" s="10" t="s">
        <v>3774</v>
      </c>
      <c r="D185" s="10">
        <v>5</v>
      </c>
      <c r="E185" s="10"/>
      <c r="F185" s="10"/>
      <c r="G185" s="13">
        <v>43099</v>
      </c>
      <c r="H185" s="13">
        <v>43104.425694444442</v>
      </c>
      <c r="I1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5" s="2">
        <f>FACT_PRODUCT_REVIEWS!$H185-FACT_PRODUCT_REVIEWS!$G185</f>
        <v>5.4256944444423425</v>
      </c>
      <c r="K185" s="2">
        <f>IF(FACT_PRODUCT_REVIEWS!$D185&gt;=4,1,0)</f>
        <v>1</v>
      </c>
      <c r="L185" s="2">
        <f>_xlfn.XLOOKUP(FACT_PRODUCT_REVIEWS[[#This Row],[product_id]],DIM_PRODUCTS!B:B,DIM_PRODUCTS!A:A,,0)</f>
        <v>184</v>
      </c>
      <c r="M185" s="2" t="str">
        <f>IF(FACT_PRODUCT_REVIEWS[[#This Row],[review_word_count]]=0,"no text",IF(FACT_PRODUCT_REVIEWS[[#This Row],[review_word_count]]&lt;15,"short review", "long review"))</f>
        <v>no text</v>
      </c>
    </row>
    <row r="186" spans="1:13" x14ac:dyDescent="0.25">
      <c r="A186" s="2">
        <v>185</v>
      </c>
      <c r="B186" s="10" t="s">
        <v>2309</v>
      </c>
      <c r="C186" s="10" t="s">
        <v>4435</v>
      </c>
      <c r="D186" s="10">
        <v>5</v>
      </c>
      <c r="E186" s="10"/>
      <c r="F186" s="10"/>
      <c r="G186" s="13">
        <v>43272</v>
      </c>
      <c r="H186" s="13">
        <v>43272.961111111108</v>
      </c>
      <c r="I1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6" s="2">
        <f>FACT_PRODUCT_REVIEWS!$H186-FACT_PRODUCT_REVIEWS!$G186</f>
        <v>0.96111111110803904</v>
      </c>
      <c r="K186" s="2">
        <f>IF(FACT_PRODUCT_REVIEWS!$D186&gt;=4,1,0)</f>
        <v>1</v>
      </c>
      <c r="L186" s="2">
        <f>_xlfn.XLOOKUP(FACT_PRODUCT_REVIEWS[[#This Row],[product_id]],DIM_PRODUCTS!B:B,DIM_PRODUCTS!A:A,,0)</f>
        <v>185</v>
      </c>
      <c r="M186" s="2" t="str">
        <f>IF(FACT_PRODUCT_REVIEWS[[#This Row],[review_word_count]]=0,"no text",IF(FACT_PRODUCT_REVIEWS[[#This Row],[review_word_count]]&lt;15,"short review", "long review"))</f>
        <v>no text</v>
      </c>
    </row>
    <row r="187" spans="1:13" x14ac:dyDescent="0.25">
      <c r="A187" s="2">
        <v>186</v>
      </c>
      <c r="B187" s="10" t="s">
        <v>2122</v>
      </c>
      <c r="C187" s="10" t="s">
        <v>4233</v>
      </c>
      <c r="D187" s="10">
        <v>1</v>
      </c>
      <c r="E187" s="10"/>
      <c r="F187" s="10"/>
      <c r="G187" s="13">
        <v>42958</v>
      </c>
      <c r="H187" s="13">
        <v>42959.093055555553</v>
      </c>
      <c r="I1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7" s="2">
        <f>FACT_PRODUCT_REVIEWS!$H187-FACT_PRODUCT_REVIEWS!$G187</f>
        <v>1.0930555555532919</v>
      </c>
      <c r="K187" s="2">
        <f>IF(FACT_PRODUCT_REVIEWS!$D187&gt;=4,1,0)</f>
        <v>0</v>
      </c>
      <c r="L187" s="2">
        <f>_xlfn.XLOOKUP(FACT_PRODUCT_REVIEWS[[#This Row],[product_id]],DIM_PRODUCTS!B:B,DIM_PRODUCTS!A:A,,0)</f>
        <v>186</v>
      </c>
      <c r="M187" s="2" t="str">
        <f>IF(FACT_PRODUCT_REVIEWS[[#This Row],[review_word_count]]=0,"no text",IF(FACT_PRODUCT_REVIEWS[[#This Row],[review_word_count]]&lt;15,"short review", "long review"))</f>
        <v>no text</v>
      </c>
    </row>
    <row r="188" spans="1:13" x14ac:dyDescent="0.25">
      <c r="A188" s="2">
        <v>187</v>
      </c>
      <c r="B188" s="10" t="s">
        <v>2472</v>
      </c>
      <c r="C188" s="10" t="s">
        <v>3041</v>
      </c>
      <c r="D188" s="10">
        <v>5</v>
      </c>
      <c r="E188" s="10"/>
      <c r="F188" s="10"/>
      <c r="G188" s="13">
        <v>43000</v>
      </c>
      <c r="H188" s="13">
        <v>43001.581250000003</v>
      </c>
      <c r="I1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8" s="2">
        <f>FACT_PRODUCT_REVIEWS!$H188-FACT_PRODUCT_REVIEWS!$G188</f>
        <v>1.5812500000029104</v>
      </c>
      <c r="K188" s="2">
        <f>IF(FACT_PRODUCT_REVIEWS!$D188&gt;=4,1,0)</f>
        <v>1</v>
      </c>
      <c r="L188" s="2">
        <f>_xlfn.XLOOKUP(FACT_PRODUCT_REVIEWS[[#This Row],[product_id]],DIM_PRODUCTS!B:B,DIM_PRODUCTS!A:A,,0)</f>
        <v>187</v>
      </c>
      <c r="M188" s="2" t="str">
        <f>IF(FACT_PRODUCT_REVIEWS[[#This Row],[review_word_count]]=0,"no text",IF(FACT_PRODUCT_REVIEWS[[#This Row],[review_word_count]]&lt;15,"short review", "long review"))</f>
        <v>no text</v>
      </c>
    </row>
    <row r="189" spans="1:13" x14ac:dyDescent="0.25">
      <c r="A189" s="2">
        <v>188</v>
      </c>
      <c r="B189" s="10" t="s">
        <v>2234</v>
      </c>
      <c r="C189" s="10" t="s">
        <v>2983</v>
      </c>
      <c r="D189" s="10">
        <v>4</v>
      </c>
      <c r="E189" s="10"/>
      <c r="F189" s="10"/>
      <c r="G189" s="13">
        <v>43187</v>
      </c>
      <c r="H189" s="13">
        <v>43189.631944444445</v>
      </c>
      <c r="I1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89" s="2">
        <f>FACT_PRODUCT_REVIEWS!$H189-FACT_PRODUCT_REVIEWS!$G189</f>
        <v>2.6319444444452529</v>
      </c>
      <c r="K189" s="2">
        <f>IF(FACT_PRODUCT_REVIEWS!$D189&gt;=4,1,0)</f>
        <v>1</v>
      </c>
      <c r="L189" s="2">
        <f>_xlfn.XLOOKUP(FACT_PRODUCT_REVIEWS[[#This Row],[product_id]],DIM_PRODUCTS!B:B,DIM_PRODUCTS!A:A,,0)</f>
        <v>188</v>
      </c>
      <c r="M189" s="2" t="str">
        <f>IF(FACT_PRODUCT_REVIEWS[[#This Row],[review_word_count]]=0,"no text",IF(FACT_PRODUCT_REVIEWS[[#This Row],[review_word_count]]&lt;15,"short review", "long review"))</f>
        <v>no text</v>
      </c>
    </row>
    <row r="190" spans="1:13" x14ac:dyDescent="0.25">
      <c r="A190" s="2">
        <v>189</v>
      </c>
      <c r="B190" s="10" t="s">
        <v>2425</v>
      </c>
      <c r="C190" s="10" t="s">
        <v>4011</v>
      </c>
      <c r="D190" s="10">
        <v>1</v>
      </c>
      <c r="E190" s="10"/>
      <c r="F190" s="10" t="s">
        <v>4012</v>
      </c>
      <c r="G190" s="13">
        <v>43085</v>
      </c>
      <c r="H190" s="13">
        <v>43104.519444444442</v>
      </c>
      <c r="I1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190" s="2">
        <f>FACT_PRODUCT_REVIEWS!$H190-FACT_PRODUCT_REVIEWS!$G190</f>
        <v>19.519444444442343</v>
      </c>
      <c r="K190" s="2">
        <f>IF(FACT_PRODUCT_REVIEWS!$D190&gt;=4,1,0)</f>
        <v>0</v>
      </c>
      <c r="L190" s="2">
        <f>_xlfn.XLOOKUP(FACT_PRODUCT_REVIEWS[[#This Row],[product_id]],DIM_PRODUCTS!B:B,DIM_PRODUCTS!A:A,,0)</f>
        <v>189</v>
      </c>
      <c r="M190" s="2" t="str">
        <f>IF(FACT_PRODUCT_REVIEWS[[#This Row],[review_word_count]]=0,"no text",IF(FACT_PRODUCT_REVIEWS[[#This Row],[review_word_count]]&lt;15,"short review", "long review"))</f>
        <v>long review</v>
      </c>
    </row>
    <row r="191" spans="1:13" x14ac:dyDescent="0.25">
      <c r="A191" s="2">
        <v>190</v>
      </c>
      <c r="B191" s="10" t="s">
        <v>2125</v>
      </c>
      <c r="C191" s="10" t="s">
        <v>4117</v>
      </c>
      <c r="D191" s="10">
        <v>1</v>
      </c>
      <c r="E191" s="10"/>
      <c r="F191" s="10" t="s">
        <v>4118</v>
      </c>
      <c r="G191" s="13">
        <v>42804</v>
      </c>
      <c r="H191" s="13">
        <v>42807.710416666669</v>
      </c>
      <c r="I1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91" s="2">
        <f>FACT_PRODUCT_REVIEWS!$H191-FACT_PRODUCT_REVIEWS!$G191</f>
        <v>3.7104166666686069</v>
      </c>
      <c r="K191" s="2">
        <f>IF(FACT_PRODUCT_REVIEWS!$D191&gt;=4,1,0)</f>
        <v>0</v>
      </c>
      <c r="L191" s="2">
        <f>_xlfn.XLOOKUP(FACT_PRODUCT_REVIEWS[[#This Row],[product_id]],DIM_PRODUCTS!B:B,DIM_PRODUCTS!A:A,,0)</f>
        <v>190</v>
      </c>
      <c r="M191" s="2" t="str">
        <f>IF(FACT_PRODUCT_REVIEWS[[#This Row],[review_word_count]]=0,"no text",IF(FACT_PRODUCT_REVIEWS[[#This Row],[review_word_count]]&lt;15,"short review", "long review"))</f>
        <v>short review</v>
      </c>
    </row>
    <row r="192" spans="1:13" x14ac:dyDescent="0.25">
      <c r="A192" s="2">
        <v>191</v>
      </c>
      <c r="B192" s="10" t="s">
        <v>1978</v>
      </c>
      <c r="C192" s="10" t="s">
        <v>3368</v>
      </c>
      <c r="D192" s="10">
        <v>5</v>
      </c>
      <c r="E192" s="10"/>
      <c r="F192" s="10"/>
      <c r="G192" s="13">
        <v>43156</v>
      </c>
      <c r="H192" s="13">
        <v>43158.845138888886</v>
      </c>
      <c r="I1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2" s="2">
        <f>FACT_PRODUCT_REVIEWS!$H192-FACT_PRODUCT_REVIEWS!$G192</f>
        <v>2.8451388888861402</v>
      </c>
      <c r="K192" s="2">
        <f>IF(FACT_PRODUCT_REVIEWS!$D192&gt;=4,1,0)</f>
        <v>1</v>
      </c>
      <c r="L192" s="2">
        <f>_xlfn.XLOOKUP(FACT_PRODUCT_REVIEWS[[#This Row],[product_id]],DIM_PRODUCTS!B:B,DIM_PRODUCTS!A:A,,0)</f>
        <v>191</v>
      </c>
      <c r="M192" s="2" t="str">
        <f>IF(FACT_PRODUCT_REVIEWS[[#This Row],[review_word_count]]=0,"no text",IF(FACT_PRODUCT_REVIEWS[[#This Row],[review_word_count]]&lt;15,"short review", "long review"))</f>
        <v>no text</v>
      </c>
    </row>
    <row r="193" spans="1:13" x14ac:dyDescent="0.25">
      <c r="A193" s="2">
        <v>192</v>
      </c>
      <c r="B193" s="10" t="s">
        <v>2382</v>
      </c>
      <c r="C193" s="10" t="s">
        <v>4717</v>
      </c>
      <c r="D193" s="10">
        <v>4</v>
      </c>
      <c r="E193" s="10"/>
      <c r="F193" s="10" t="s">
        <v>4718</v>
      </c>
      <c r="G193" s="13">
        <v>43022</v>
      </c>
      <c r="H193" s="13">
        <v>43024.890972222223</v>
      </c>
      <c r="I1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93" s="2">
        <f>FACT_PRODUCT_REVIEWS!$H193-FACT_PRODUCT_REVIEWS!$G193</f>
        <v>2.890972222223354</v>
      </c>
      <c r="K193" s="2">
        <f>IF(FACT_PRODUCT_REVIEWS!$D193&gt;=4,1,0)</f>
        <v>1</v>
      </c>
      <c r="L193" s="2">
        <f>_xlfn.XLOOKUP(FACT_PRODUCT_REVIEWS[[#This Row],[product_id]],DIM_PRODUCTS!B:B,DIM_PRODUCTS!A:A,,0)</f>
        <v>192</v>
      </c>
      <c r="M193" s="2" t="str">
        <f>IF(FACT_PRODUCT_REVIEWS[[#This Row],[review_word_count]]=0,"no text",IF(FACT_PRODUCT_REVIEWS[[#This Row],[review_word_count]]&lt;15,"short review", "long review"))</f>
        <v>short review</v>
      </c>
    </row>
    <row r="194" spans="1:13" x14ac:dyDescent="0.25">
      <c r="A194" s="2">
        <v>193</v>
      </c>
      <c r="B194" s="10" t="s">
        <v>1930</v>
      </c>
      <c r="C194" s="10" t="s">
        <v>4440</v>
      </c>
      <c r="D194" s="10">
        <v>5</v>
      </c>
      <c r="E194" s="10"/>
      <c r="F194" s="10"/>
      <c r="G194" s="13">
        <v>43079</v>
      </c>
      <c r="H194" s="13">
        <v>43080.46597222222</v>
      </c>
      <c r="I1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4" s="2">
        <f>FACT_PRODUCT_REVIEWS!$H194-FACT_PRODUCT_REVIEWS!$G194</f>
        <v>1.4659722222204437</v>
      </c>
      <c r="K194" s="2">
        <f>IF(FACT_PRODUCT_REVIEWS!$D194&gt;=4,1,0)</f>
        <v>1</v>
      </c>
      <c r="L194" s="2">
        <f>_xlfn.XLOOKUP(FACT_PRODUCT_REVIEWS[[#This Row],[product_id]],DIM_PRODUCTS!B:B,DIM_PRODUCTS!A:A,,0)</f>
        <v>193</v>
      </c>
      <c r="M194" s="2" t="str">
        <f>IF(FACT_PRODUCT_REVIEWS[[#This Row],[review_word_count]]=0,"no text",IF(FACT_PRODUCT_REVIEWS[[#This Row],[review_word_count]]&lt;15,"short review", "long review"))</f>
        <v>no text</v>
      </c>
    </row>
    <row r="195" spans="1:13" x14ac:dyDescent="0.25">
      <c r="A195" s="2">
        <v>194</v>
      </c>
      <c r="B195" s="10" t="s">
        <v>2433</v>
      </c>
      <c r="C195" s="10" t="s">
        <v>3987</v>
      </c>
      <c r="D195" s="10">
        <v>5</v>
      </c>
      <c r="E195" s="10"/>
      <c r="F195" s="10"/>
      <c r="G195" s="13">
        <v>43067</v>
      </c>
      <c r="H195" s="13">
        <v>43080.588194444441</v>
      </c>
      <c r="I1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5" s="2">
        <f>FACT_PRODUCT_REVIEWS!$H195-FACT_PRODUCT_REVIEWS!$G195</f>
        <v>13.588194444440887</v>
      </c>
      <c r="K195" s="2">
        <f>IF(FACT_PRODUCT_REVIEWS!$D195&gt;=4,1,0)</f>
        <v>1</v>
      </c>
      <c r="L195" s="2">
        <f>_xlfn.XLOOKUP(FACT_PRODUCT_REVIEWS[[#This Row],[product_id]],DIM_PRODUCTS!B:B,DIM_PRODUCTS!A:A,,0)</f>
        <v>194</v>
      </c>
      <c r="M195" s="2" t="str">
        <f>IF(FACT_PRODUCT_REVIEWS[[#This Row],[review_word_count]]=0,"no text",IF(FACT_PRODUCT_REVIEWS[[#This Row],[review_word_count]]&lt;15,"short review", "long review"))</f>
        <v>no text</v>
      </c>
    </row>
    <row r="196" spans="1:13" x14ac:dyDescent="0.25">
      <c r="A196" s="2">
        <v>195</v>
      </c>
      <c r="B196" s="10" t="s">
        <v>2195</v>
      </c>
      <c r="C196" s="10" t="s">
        <v>3339</v>
      </c>
      <c r="D196" s="10">
        <v>1</v>
      </c>
      <c r="E196" s="10"/>
      <c r="F196" s="10" t="s">
        <v>3340</v>
      </c>
      <c r="G196" s="13">
        <v>43173</v>
      </c>
      <c r="H196" s="13">
        <v>43173.374305555553</v>
      </c>
      <c r="I1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96" s="2">
        <f>FACT_PRODUCT_REVIEWS!$H196-FACT_PRODUCT_REVIEWS!$G196</f>
        <v>0.37430555555329192</v>
      </c>
      <c r="K196" s="2">
        <f>IF(FACT_PRODUCT_REVIEWS!$D196&gt;=4,1,0)</f>
        <v>0</v>
      </c>
      <c r="L196" s="2">
        <f>_xlfn.XLOOKUP(FACT_PRODUCT_REVIEWS[[#This Row],[product_id]],DIM_PRODUCTS!B:B,DIM_PRODUCTS!A:A,,0)</f>
        <v>195</v>
      </c>
      <c r="M196" s="2" t="str">
        <f>IF(FACT_PRODUCT_REVIEWS[[#This Row],[review_word_count]]=0,"no text",IF(FACT_PRODUCT_REVIEWS[[#This Row],[review_word_count]]&lt;15,"short review", "long review"))</f>
        <v>short review</v>
      </c>
    </row>
    <row r="197" spans="1:13" x14ac:dyDescent="0.25">
      <c r="A197" s="2">
        <v>196</v>
      </c>
      <c r="B197" s="10" t="s">
        <v>2349</v>
      </c>
      <c r="C197" s="10" t="s">
        <v>4008</v>
      </c>
      <c r="D197" s="10">
        <v>1</v>
      </c>
      <c r="E197" s="10"/>
      <c r="F197" s="10" t="s">
        <v>4009</v>
      </c>
      <c r="G197" s="13">
        <v>43205</v>
      </c>
      <c r="H197" s="13">
        <v>43207.85</v>
      </c>
      <c r="I1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97" s="2">
        <f>FACT_PRODUCT_REVIEWS!$H197-FACT_PRODUCT_REVIEWS!$G197</f>
        <v>2.8499999999985448</v>
      </c>
      <c r="K197" s="2">
        <f>IF(FACT_PRODUCT_REVIEWS!$D197&gt;=4,1,0)</f>
        <v>0</v>
      </c>
      <c r="L197" s="2">
        <f>_xlfn.XLOOKUP(FACT_PRODUCT_REVIEWS[[#This Row],[product_id]],DIM_PRODUCTS!B:B,DIM_PRODUCTS!A:A,,0)</f>
        <v>196</v>
      </c>
      <c r="M197" s="2" t="str">
        <f>IF(FACT_PRODUCT_REVIEWS[[#This Row],[review_word_count]]=0,"no text",IF(FACT_PRODUCT_REVIEWS[[#This Row],[review_word_count]]&lt;15,"short review", "long review"))</f>
        <v>short review</v>
      </c>
    </row>
    <row r="198" spans="1:13" x14ac:dyDescent="0.25">
      <c r="A198" s="2">
        <v>197</v>
      </c>
      <c r="B198" s="10" t="s">
        <v>2355</v>
      </c>
      <c r="C198" s="10" t="s">
        <v>4276</v>
      </c>
      <c r="D198" s="10">
        <v>5</v>
      </c>
      <c r="E198" s="10"/>
      <c r="F198" s="10"/>
      <c r="G198" s="13">
        <v>43285</v>
      </c>
      <c r="H198" s="13">
        <v>43286.029166666667</v>
      </c>
      <c r="I1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8" s="2">
        <f>FACT_PRODUCT_REVIEWS!$H198-FACT_PRODUCT_REVIEWS!$G198</f>
        <v>1.0291666666671517</v>
      </c>
      <c r="K198" s="2">
        <f>IF(FACT_PRODUCT_REVIEWS!$D198&gt;=4,1,0)</f>
        <v>1</v>
      </c>
      <c r="L198" s="2">
        <f>_xlfn.XLOOKUP(FACT_PRODUCT_REVIEWS[[#This Row],[product_id]],DIM_PRODUCTS!B:B,DIM_PRODUCTS!A:A,,0)</f>
        <v>197</v>
      </c>
      <c r="M198" s="2" t="str">
        <f>IF(FACT_PRODUCT_REVIEWS[[#This Row],[review_word_count]]=0,"no text",IF(FACT_PRODUCT_REVIEWS[[#This Row],[review_word_count]]&lt;15,"short review", "long review"))</f>
        <v>no text</v>
      </c>
    </row>
    <row r="199" spans="1:13" x14ac:dyDescent="0.25">
      <c r="A199" s="2">
        <v>198</v>
      </c>
      <c r="B199" s="10" t="s">
        <v>2319</v>
      </c>
      <c r="C199" s="10" t="s">
        <v>3630</v>
      </c>
      <c r="D199" s="10">
        <v>4</v>
      </c>
      <c r="E199" s="10"/>
      <c r="F199" s="10"/>
      <c r="G199" s="13">
        <v>43257</v>
      </c>
      <c r="H199" s="13">
        <v>43258.084027777775</v>
      </c>
      <c r="I1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99" s="2">
        <f>FACT_PRODUCT_REVIEWS!$H199-FACT_PRODUCT_REVIEWS!$G199</f>
        <v>1.0840277777751908</v>
      </c>
      <c r="K199" s="2">
        <f>IF(FACT_PRODUCT_REVIEWS!$D199&gt;=4,1,0)</f>
        <v>1</v>
      </c>
      <c r="L199" s="2">
        <f>_xlfn.XLOOKUP(FACT_PRODUCT_REVIEWS[[#This Row],[product_id]],DIM_PRODUCTS!B:B,DIM_PRODUCTS!A:A,,0)</f>
        <v>198</v>
      </c>
      <c r="M199" s="2" t="str">
        <f>IF(FACT_PRODUCT_REVIEWS[[#This Row],[review_word_count]]=0,"no text",IF(FACT_PRODUCT_REVIEWS[[#This Row],[review_word_count]]&lt;15,"short review", "long review"))</f>
        <v>no text</v>
      </c>
    </row>
    <row r="200" spans="1:13" x14ac:dyDescent="0.25">
      <c r="A200" s="2">
        <v>199</v>
      </c>
      <c r="B200" s="10" t="s">
        <v>1928</v>
      </c>
      <c r="C200" s="10" t="s">
        <v>4130</v>
      </c>
      <c r="D200" s="10">
        <v>5</v>
      </c>
      <c r="E200" s="10"/>
      <c r="F200" s="10"/>
      <c r="G200" s="13">
        <v>43019</v>
      </c>
      <c r="H200" s="13">
        <v>43022.104861111111</v>
      </c>
      <c r="I2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0" s="2">
        <f>FACT_PRODUCT_REVIEWS!$H200-FACT_PRODUCT_REVIEWS!$G200</f>
        <v>3.1048611111109494</v>
      </c>
      <c r="K200" s="2">
        <f>IF(FACT_PRODUCT_REVIEWS!$D200&gt;=4,1,0)</f>
        <v>1</v>
      </c>
      <c r="L200" s="2">
        <f>_xlfn.XLOOKUP(FACT_PRODUCT_REVIEWS[[#This Row],[product_id]],DIM_PRODUCTS!B:B,DIM_PRODUCTS!A:A,,0)</f>
        <v>199</v>
      </c>
      <c r="M200" s="2" t="str">
        <f>IF(FACT_PRODUCT_REVIEWS[[#This Row],[review_word_count]]=0,"no text",IF(FACT_PRODUCT_REVIEWS[[#This Row],[review_word_count]]&lt;15,"short review", "long review"))</f>
        <v>no text</v>
      </c>
    </row>
    <row r="201" spans="1:13" x14ac:dyDescent="0.25">
      <c r="A201" s="2">
        <v>200</v>
      </c>
      <c r="B201" s="10" t="s">
        <v>2409</v>
      </c>
      <c r="C201" s="10" t="s">
        <v>3951</v>
      </c>
      <c r="D201" s="10">
        <v>5</v>
      </c>
      <c r="E201" s="10"/>
      <c r="F201" s="10"/>
      <c r="G201" s="13">
        <v>43084</v>
      </c>
      <c r="H201" s="13">
        <v>43085.109722222223</v>
      </c>
      <c r="I2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1" s="2">
        <f>FACT_PRODUCT_REVIEWS!$H201-FACT_PRODUCT_REVIEWS!$G201</f>
        <v>1.109722222223354</v>
      </c>
      <c r="K201" s="2">
        <f>IF(FACT_PRODUCT_REVIEWS!$D201&gt;=4,1,0)</f>
        <v>1</v>
      </c>
      <c r="L201" s="2">
        <f>_xlfn.XLOOKUP(FACT_PRODUCT_REVIEWS[[#This Row],[product_id]],DIM_PRODUCTS!B:B,DIM_PRODUCTS!A:A,,0)</f>
        <v>200</v>
      </c>
      <c r="M201" s="2" t="str">
        <f>IF(FACT_PRODUCT_REVIEWS[[#This Row],[review_word_count]]=0,"no text",IF(FACT_PRODUCT_REVIEWS[[#This Row],[review_word_count]]&lt;15,"short review", "long review"))</f>
        <v>no text</v>
      </c>
    </row>
    <row r="202" spans="1:13" x14ac:dyDescent="0.25">
      <c r="A202" s="2">
        <v>201</v>
      </c>
      <c r="B202" s="10" t="s">
        <v>2389</v>
      </c>
      <c r="C202" s="10" t="s">
        <v>3259</v>
      </c>
      <c r="D202" s="10">
        <v>5</v>
      </c>
      <c r="E202" s="10"/>
      <c r="F202" s="10"/>
      <c r="G202" s="13">
        <v>43154</v>
      </c>
      <c r="H202" s="13">
        <v>43185.759027777778</v>
      </c>
      <c r="I2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2" s="2">
        <f>FACT_PRODUCT_REVIEWS!$H202-FACT_PRODUCT_REVIEWS!$G202</f>
        <v>31.759027777778101</v>
      </c>
      <c r="K202" s="2">
        <f>IF(FACT_PRODUCT_REVIEWS!$D202&gt;=4,1,0)</f>
        <v>1</v>
      </c>
      <c r="L202" s="2">
        <f>_xlfn.XLOOKUP(FACT_PRODUCT_REVIEWS[[#This Row],[product_id]],DIM_PRODUCTS!B:B,DIM_PRODUCTS!A:A,,0)</f>
        <v>201</v>
      </c>
      <c r="M202" s="2" t="str">
        <f>IF(FACT_PRODUCT_REVIEWS[[#This Row],[review_word_count]]=0,"no text",IF(FACT_PRODUCT_REVIEWS[[#This Row],[review_word_count]]&lt;15,"short review", "long review"))</f>
        <v>no text</v>
      </c>
    </row>
    <row r="203" spans="1:13" x14ac:dyDescent="0.25">
      <c r="A203" s="2">
        <v>202</v>
      </c>
      <c r="B203" s="10" t="s">
        <v>2460</v>
      </c>
      <c r="C203" s="10" t="s">
        <v>3234</v>
      </c>
      <c r="D203" s="10">
        <v>5</v>
      </c>
      <c r="E203" s="10"/>
      <c r="F203" s="10"/>
      <c r="G203" s="13">
        <v>43232</v>
      </c>
      <c r="H203" s="13">
        <v>43233.461805555555</v>
      </c>
      <c r="I2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3" s="2">
        <f>FACT_PRODUCT_REVIEWS!$H203-FACT_PRODUCT_REVIEWS!$G203</f>
        <v>1.4618055555547471</v>
      </c>
      <c r="K203" s="2">
        <f>IF(FACT_PRODUCT_REVIEWS!$D203&gt;=4,1,0)</f>
        <v>1</v>
      </c>
      <c r="L203" s="2">
        <f>_xlfn.XLOOKUP(FACT_PRODUCT_REVIEWS[[#This Row],[product_id]],DIM_PRODUCTS!B:B,DIM_PRODUCTS!A:A,,0)</f>
        <v>202</v>
      </c>
      <c r="M203" s="2" t="str">
        <f>IF(FACT_PRODUCT_REVIEWS[[#This Row],[review_word_count]]=0,"no text",IF(FACT_PRODUCT_REVIEWS[[#This Row],[review_word_count]]&lt;15,"short review", "long review"))</f>
        <v>no text</v>
      </c>
    </row>
    <row r="204" spans="1:13" ht="31.5" x14ac:dyDescent="0.25">
      <c r="A204" s="2">
        <v>203</v>
      </c>
      <c r="B204" s="10" t="s">
        <v>2009</v>
      </c>
      <c r="C204" s="10" t="s">
        <v>3570</v>
      </c>
      <c r="D204" s="10">
        <v>5</v>
      </c>
      <c r="E204" s="10"/>
      <c r="F204" s="15" t="s">
        <v>3571</v>
      </c>
      <c r="G204" s="13">
        <v>43165</v>
      </c>
      <c r="H204" s="13">
        <v>43167.895138888889</v>
      </c>
      <c r="I2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204" s="2">
        <f>FACT_PRODUCT_REVIEWS!$H204-FACT_PRODUCT_REVIEWS!$G204</f>
        <v>2.8951388888890506</v>
      </c>
      <c r="K204" s="2">
        <f>IF(FACT_PRODUCT_REVIEWS!$D204&gt;=4,1,0)</f>
        <v>1</v>
      </c>
      <c r="L204" s="2">
        <f>_xlfn.XLOOKUP(FACT_PRODUCT_REVIEWS[[#This Row],[product_id]],DIM_PRODUCTS!B:B,DIM_PRODUCTS!A:A,,0)</f>
        <v>203</v>
      </c>
      <c r="M204" s="2" t="str">
        <f>IF(FACT_PRODUCT_REVIEWS[[#This Row],[review_word_count]]=0,"no text",IF(FACT_PRODUCT_REVIEWS[[#This Row],[review_word_count]]&lt;15,"short review", "long review"))</f>
        <v>short review</v>
      </c>
    </row>
    <row r="205" spans="1:13" x14ac:dyDescent="0.25">
      <c r="A205" s="2">
        <v>204</v>
      </c>
      <c r="B205" s="10" t="s">
        <v>2212</v>
      </c>
      <c r="C205" s="10" t="s">
        <v>4360</v>
      </c>
      <c r="D205" s="10">
        <v>5</v>
      </c>
      <c r="E205" s="10"/>
      <c r="F205" s="10"/>
      <c r="G205" s="13">
        <v>42892</v>
      </c>
      <c r="H205" s="13">
        <v>42893.54583333333</v>
      </c>
      <c r="I2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5" s="2">
        <f>FACT_PRODUCT_REVIEWS!$H205-FACT_PRODUCT_REVIEWS!$G205</f>
        <v>1.5458333333299379</v>
      </c>
      <c r="K205" s="2">
        <f>IF(FACT_PRODUCT_REVIEWS!$D205&gt;=4,1,0)</f>
        <v>1</v>
      </c>
      <c r="L205" s="2">
        <f>_xlfn.XLOOKUP(FACT_PRODUCT_REVIEWS[[#This Row],[product_id]],DIM_PRODUCTS!B:B,DIM_PRODUCTS!A:A,,0)</f>
        <v>204</v>
      </c>
      <c r="M205" s="2" t="str">
        <f>IF(FACT_PRODUCT_REVIEWS[[#This Row],[review_word_count]]=0,"no text",IF(FACT_PRODUCT_REVIEWS[[#This Row],[review_word_count]]&lt;15,"short review", "long review"))</f>
        <v>no text</v>
      </c>
    </row>
    <row r="206" spans="1:13" x14ac:dyDescent="0.25">
      <c r="A206" s="2">
        <v>205</v>
      </c>
      <c r="B206" s="10" t="s">
        <v>2157</v>
      </c>
      <c r="C206" s="10" t="s">
        <v>3166</v>
      </c>
      <c r="D206" s="10">
        <v>5</v>
      </c>
      <c r="E206" s="10"/>
      <c r="F206" s="10" t="s">
        <v>3167</v>
      </c>
      <c r="G206" s="13">
        <v>42665</v>
      </c>
      <c r="H206" s="13">
        <v>42669.740972222222</v>
      </c>
      <c r="I2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206" s="2">
        <f>FACT_PRODUCT_REVIEWS!$H206-FACT_PRODUCT_REVIEWS!$G206</f>
        <v>4.7409722222218988</v>
      </c>
      <c r="K206" s="2">
        <f>IF(FACT_PRODUCT_REVIEWS!$D206&gt;=4,1,0)</f>
        <v>1</v>
      </c>
      <c r="L206" s="2">
        <f>_xlfn.XLOOKUP(FACT_PRODUCT_REVIEWS[[#This Row],[product_id]],DIM_PRODUCTS!B:B,DIM_PRODUCTS!A:A,,0)</f>
        <v>205</v>
      </c>
      <c r="M206" s="2" t="str">
        <f>IF(FACT_PRODUCT_REVIEWS[[#This Row],[review_word_count]]=0,"no text",IF(FACT_PRODUCT_REVIEWS[[#This Row],[review_word_count]]&lt;15,"short review", "long review"))</f>
        <v>short review</v>
      </c>
    </row>
    <row r="207" spans="1:13" x14ac:dyDescent="0.25">
      <c r="A207" s="2">
        <v>206</v>
      </c>
      <c r="B207" s="10" t="s">
        <v>1932</v>
      </c>
      <c r="C207" s="10" t="s">
        <v>3826</v>
      </c>
      <c r="D207" s="10">
        <v>5</v>
      </c>
      <c r="E207" s="10"/>
      <c r="F207" s="10" t="s">
        <v>3827</v>
      </c>
      <c r="G207" s="13">
        <v>43160</v>
      </c>
      <c r="H207" s="13">
        <v>43160.910416666666</v>
      </c>
      <c r="I2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07" s="2">
        <f>FACT_PRODUCT_REVIEWS!$H207-FACT_PRODUCT_REVIEWS!$G207</f>
        <v>0.91041666666569654</v>
      </c>
      <c r="K207" s="2">
        <f>IF(FACT_PRODUCT_REVIEWS!$D207&gt;=4,1,0)</f>
        <v>1</v>
      </c>
      <c r="L207" s="2">
        <f>_xlfn.XLOOKUP(FACT_PRODUCT_REVIEWS[[#This Row],[product_id]],DIM_PRODUCTS!B:B,DIM_PRODUCTS!A:A,,0)</f>
        <v>206</v>
      </c>
      <c r="M207" s="2" t="str">
        <f>IF(FACT_PRODUCT_REVIEWS[[#This Row],[review_word_count]]=0,"no text",IF(FACT_PRODUCT_REVIEWS[[#This Row],[review_word_count]]&lt;15,"short review", "long review"))</f>
        <v>short review</v>
      </c>
    </row>
    <row r="208" spans="1:13" x14ac:dyDescent="0.25">
      <c r="A208" s="2">
        <v>207</v>
      </c>
      <c r="B208" s="10" t="s">
        <v>2445</v>
      </c>
      <c r="C208" s="10" t="s">
        <v>4523</v>
      </c>
      <c r="D208" s="10">
        <v>5</v>
      </c>
      <c r="E208" s="10"/>
      <c r="F208" s="10"/>
      <c r="G208" s="13">
        <v>43004</v>
      </c>
      <c r="H208" s="13">
        <v>43005.020138888889</v>
      </c>
      <c r="I2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8" s="2">
        <f>FACT_PRODUCT_REVIEWS!$H208-FACT_PRODUCT_REVIEWS!$G208</f>
        <v>1.0201388888890506</v>
      </c>
      <c r="K208" s="2">
        <f>IF(FACT_PRODUCT_REVIEWS!$D208&gt;=4,1,0)</f>
        <v>1</v>
      </c>
      <c r="L208" s="2">
        <f>_xlfn.XLOOKUP(FACT_PRODUCT_REVIEWS[[#This Row],[product_id]],DIM_PRODUCTS!B:B,DIM_PRODUCTS!A:A,,0)</f>
        <v>207</v>
      </c>
      <c r="M208" s="2" t="str">
        <f>IF(FACT_PRODUCT_REVIEWS[[#This Row],[review_word_count]]=0,"no text",IF(FACT_PRODUCT_REVIEWS[[#This Row],[review_word_count]]&lt;15,"short review", "long review"))</f>
        <v>no text</v>
      </c>
    </row>
    <row r="209" spans="1:13" x14ac:dyDescent="0.25">
      <c r="A209" s="2">
        <v>208</v>
      </c>
      <c r="B209" s="10" t="s">
        <v>2330</v>
      </c>
      <c r="C209" s="10" t="s">
        <v>4671</v>
      </c>
      <c r="D209" s="10">
        <v>5</v>
      </c>
      <c r="E209" s="10"/>
      <c r="F209" s="10"/>
      <c r="G209" s="13">
        <v>42892</v>
      </c>
      <c r="H209" s="13">
        <v>42893.00277777778</v>
      </c>
      <c r="I2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09" s="2">
        <f>FACT_PRODUCT_REVIEWS!$H209-FACT_PRODUCT_REVIEWS!$G209</f>
        <v>1.0027777777795563</v>
      </c>
      <c r="K209" s="2">
        <f>IF(FACT_PRODUCT_REVIEWS!$D209&gt;=4,1,0)</f>
        <v>1</v>
      </c>
      <c r="L209" s="2">
        <f>_xlfn.XLOOKUP(FACT_PRODUCT_REVIEWS[[#This Row],[product_id]],DIM_PRODUCTS!B:B,DIM_PRODUCTS!A:A,,0)</f>
        <v>208</v>
      </c>
      <c r="M209" s="2" t="str">
        <f>IF(FACT_PRODUCT_REVIEWS[[#This Row],[review_word_count]]=0,"no text",IF(FACT_PRODUCT_REVIEWS[[#This Row],[review_word_count]]&lt;15,"short review", "long review"))</f>
        <v>no text</v>
      </c>
    </row>
    <row r="210" spans="1:13" ht="18.95" customHeight="1" x14ac:dyDescent="0.25">
      <c r="A210" s="2">
        <v>209</v>
      </c>
      <c r="B210" s="10" t="s">
        <v>2036</v>
      </c>
      <c r="C210" s="10" t="s">
        <v>4609</v>
      </c>
      <c r="D210" s="10">
        <v>5</v>
      </c>
      <c r="E210" s="10"/>
      <c r="F210" s="10"/>
      <c r="G210" s="13">
        <v>43064</v>
      </c>
      <c r="H210" s="13">
        <v>43064.95</v>
      </c>
      <c r="I2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0" s="2">
        <f>FACT_PRODUCT_REVIEWS!$H210-FACT_PRODUCT_REVIEWS!$G210</f>
        <v>0.94999999999708962</v>
      </c>
      <c r="K210" s="2">
        <f>IF(FACT_PRODUCT_REVIEWS!$D210&gt;=4,1,0)</f>
        <v>1</v>
      </c>
      <c r="L210" s="2">
        <f>_xlfn.XLOOKUP(FACT_PRODUCT_REVIEWS[[#This Row],[product_id]],DIM_PRODUCTS!B:B,DIM_PRODUCTS!A:A,,0)</f>
        <v>209</v>
      </c>
      <c r="M210" s="2" t="str">
        <f>IF(FACT_PRODUCT_REVIEWS[[#This Row],[review_word_count]]=0,"no text",IF(FACT_PRODUCT_REVIEWS[[#This Row],[review_word_count]]&lt;15,"short review", "long review"))</f>
        <v>no text</v>
      </c>
    </row>
    <row r="211" spans="1:13" x14ac:dyDescent="0.25">
      <c r="A211" s="2">
        <v>210</v>
      </c>
      <c r="B211" s="10" t="s">
        <v>2230</v>
      </c>
      <c r="C211" s="10" t="s">
        <v>3463</v>
      </c>
      <c r="D211" s="10">
        <v>5</v>
      </c>
      <c r="E211" s="10"/>
      <c r="F211" s="10"/>
      <c r="G211" s="13">
        <v>42997</v>
      </c>
      <c r="H211" s="13">
        <v>43003.726388888892</v>
      </c>
      <c r="I2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1" s="2">
        <f>FACT_PRODUCT_REVIEWS!$H211-FACT_PRODUCT_REVIEWS!$G211</f>
        <v>6.726388888891961</v>
      </c>
      <c r="K211" s="2">
        <f>IF(FACT_PRODUCT_REVIEWS!$D211&gt;=4,1,0)</f>
        <v>1</v>
      </c>
      <c r="L211" s="2">
        <f>_xlfn.XLOOKUP(FACT_PRODUCT_REVIEWS[[#This Row],[product_id]],DIM_PRODUCTS!B:B,DIM_PRODUCTS!A:A,,0)</f>
        <v>210</v>
      </c>
      <c r="M211" s="2" t="str">
        <f>IF(FACT_PRODUCT_REVIEWS[[#This Row],[review_word_count]]=0,"no text",IF(FACT_PRODUCT_REVIEWS[[#This Row],[review_word_count]]&lt;15,"short review", "long review"))</f>
        <v>no text</v>
      </c>
    </row>
    <row r="212" spans="1:13" x14ac:dyDescent="0.25">
      <c r="A212" s="2">
        <v>211</v>
      </c>
      <c r="B212" s="10" t="s">
        <v>1955</v>
      </c>
      <c r="C212" s="10" t="s">
        <v>3851</v>
      </c>
      <c r="D212" s="10">
        <v>5</v>
      </c>
      <c r="E212" s="10"/>
      <c r="F212" s="10" t="s">
        <v>3852</v>
      </c>
      <c r="G212" s="13">
        <v>43078</v>
      </c>
      <c r="H212" s="13">
        <v>43080.820833333331</v>
      </c>
      <c r="I2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212" s="2">
        <f>FACT_PRODUCT_REVIEWS!$H212-FACT_PRODUCT_REVIEWS!$G212</f>
        <v>2.8208333333313931</v>
      </c>
      <c r="K212" s="2">
        <f>IF(FACT_PRODUCT_REVIEWS!$D212&gt;=4,1,0)</f>
        <v>1</v>
      </c>
      <c r="L212" s="2">
        <f>_xlfn.XLOOKUP(FACT_PRODUCT_REVIEWS[[#This Row],[product_id]],DIM_PRODUCTS!B:B,DIM_PRODUCTS!A:A,,0)</f>
        <v>211</v>
      </c>
      <c r="M212" s="2" t="str">
        <f>IF(FACT_PRODUCT_REVIEWS[[#This Row],[review_word_count]]=0,"no text",IF(FACT_PRODUCT_REVIEWS[[#This Row],[review_word_count]]&lt;15,"short review", "long review"))</f>
        <v>short review</v>
      </c>
    </row>
    <row r="213" spans="1:13" x14ac:dyDescent="0.25">
      <c r="A213" s="2">
        <v>212</v>
      </c>
      <c r="B213" s="10" t="s">
        <v>2039</v>
      </c>
      <c r="C213" s="10" t="s">
        <v>3268</v>
      </c>
      <c r="D213" s="10">
        <v>5</v>
      </c>
      <c r="E213" s="10"/>
      <c r="F213" s="10"/>
      <c r="G213" s="13">
        <v>43184</v>
      </c>
      <c r="H213" s="13">
        <v>43184.877083333333</v>
      </c>
      <c r="I2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3" s="2">
        <f>FACT_PRODUCT_REVIEWS!$H213-FACT_PRODUCT_REVIEWS!$G213</f>
        <v>0.87708333333284827</v>
      </c>
      <c r="K213" s="2">
        <f>IF(FACT_PRODUCT_REVIEWS!$D213&gt;=4,1,0)</f>
        <v>1</v>
      </c>
      <c r="L213" s="2">
        <f>_xlfn.XLOOKUP(FACT_PRODUCT_REVIEWS[[#This Row],[product_id]],DIM_PRODUCTS!B:B,DIM_PRODUCTS!A:A,,0)</f>
        <v>212</v>
      </c>
      <c r="M213" s="2" t="str">
        <f>IF(FACT_PRODUCT_REVIEWS[[#This Row],[review_word_count]]=0,"no text",IF(FACT_PRODUCT_REVIEWS[[#This Row],[review_word_count]]&lt;15,"short review", "long review"))</f>
        <v>no text</v>
      </c>
    </row>
    <row r="214" spans="1:13" x14ac:dyDescent="0.25">
      <c r="A214" s="2">
        <v>213</v>
      </c>
      <c r="B214" s="10" t="s">
        <v>2068</v>
      </c>
      <c r="C214" s="10" t="s">
        <v>3124</v>
      </c>
      <c r="D214" s="10">
        <v>5</v>
      </c>
      <c r="E214" s="10"/>
      <c r="F214" s="10"/>
      <c r="G214" s="13">
        <v>43272</v>
      </c>
      <c r="H214" s="13">
        <v>43272.856249999997</v>
      </c>
      <c r="I2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4" s="2">
        <f>FACT_PRODUCT_REVIEWS!$H214-FACT_PRODUCT_REVIEWS!$G214</f>
        <v>0.85624999999708962</v>
      </c>
      <c r="K214" s="2">
        <f>IF(FACT_PRODUCT_REVIEWS!$D214&gt;=4,1,0)</f>
        <v>1</v>
      </c>
      <c r="L214" s="2">
        <f>_xlfn.XLOOKUP(FACT_PRODUCT_REVIEWS[[#This Row],[product_id]],DIM_PRODUCTS!B:B,DIM_PRODUCTS!A:A,,0)</f>
        <v>213</v>
      </c>
      <c r="M214" s="2" t="str">
        <f>IF(FACT_PRODUCT_REVIEWS[[#This Row],[review_word_count]]=0,"no text",IF(FACT_PRODUCT_REVIEWS[[#This Row],[review_word_count]]&lt;15,"short review", "long review"))</f>
        <v>no text</v>
      </c>
    </row>
    <row r="215" spans="1:13" x14ac:dyDescent="0.25">
      <c r="A215" s="2">
        <v>214</v>
      </c>
      <c r="B215" s="10" t="s">
        <v>1964</v>
      </c>
      <c r="C215" s="10" t="s">
        <v>3966</v>
      </c>
      <c r="D215" s="10">
        <v>5</v>
      </c>
      <c r="E215" s="10"/>
      <c r="F215" s="10" t="s">
        <v>3967</v>
      </c>
      <c r="G215" s="13">
        <v>43238</v>
      </c>
      <c r="H215" s="13">
        <v>43241.481249999997</v>
      </c>
      <c r="I2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215" s="2">
        <f>FACT_PRODUCT_REVIEWS!$H215-FACT_PRODUCT_REVIEWS!$G215</f>
        <v>3.4812499999970896</v>
      </c>
      <c r="K215" s="2">
        <f>IF(FACT_PRODUCT_REVIEWS!$D215&gt;=4,1,0)</f>
        <v>1</v>
      </c>
      <c r="L215" s="2">
        <f>_xlfn.XLOOKUP(FACT_PRODUCT_REVIEWS[[#This Row],[product_id]],DIM_PRODUCTS!B:B,DIM_PRODUCTS!A:A,,0)</f>
        <v>214</v>
      </c>
      <c r="M215" s="2" t="str">
        <f>IF(FACT_PRODUCT_REVIEWS[[#This Row],[review_word_count]]=0,"no text",IF(FACT_PRODUCT_REVIEWS[[#This Row],[review_word_count]]&lt;15,"short review", "long review"))</f>
        <v>short review</v>
      </c>
    </row>
    <row r="216" spans="1:13" x14ac:dyDescent="0.25">
      <c r="A216" s="2">
        <v>215</v>
      </c>
      <c r="B216" s="10" t="s">
        <v>2032</v>
      </c>
      <c r="C216" s="10" t="s">
        <v>3977</v>
      </c>
      <c r="D216" s="10">
        <v>5</v>
      </c>
      <c r="E216" s="10"/>
      <c r="F216" s="10"/>
      <c r="G216" s="13">
        <v>42865</v>
      </c>
      <c r="H216" s="13">
        <v>42866.615972222222</v>
      </c>
      <c r="I2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6" s="2">
        <f>FACT_PRODUCT_REVIEWS!$H216-FACT_PRODUCT_REVIEWS!$G216</f>
        <v>1.6159722222218988</v>
      </c>
      <c r="K216" s="2">
        <f>IF(FACT_PRODUCT_REVIEWS!$D216&gt;=4,1,0)</f>
        <v>1</v>
      </c>
      <c r="L216" s="2">
        <f>_xlfn.XLOOKUP(FACT_PRODUCT_REVIEWS[[#This Row],[product_id]],DIM_PRODUCTS!B:B,DIM_PRODUCTS!A:A,,0)</f>
        <v>215</v>
      </c>
      <c r="M216" s="2" t="str">
        <f>IF(FACT_PRODUCT_REVIEWS[[#This Row],[review_word_count]]=0,"no text",IF(FACT_PRODUCT_REVIEWS[[#This Row],[review_word_count]]&lt;15,"short review", "long review"))</f>
        <v>no text</v>
      </c>
    </row>
    <row r="217" spans="1:13" x14ac:dyDescent="0.25">
      <c r="A217" s="2">
        <v>216</v>
      </c>
      <c r="B217" s="10" t="s">
        <v>2165</v>
      </c>
      <c r="C217" s="10" t="s">
        <v>3890</v>
      </c>
      <c r="D217" s="10">
        <v>5</v>
      </c>
      <c r="E217" s="10"/>
      <c r="F217" s="10"/>
      <c r="G217" s="13">
        <v>43162</v>
      </c>
      <c r="H217" s="13">
        <v>43163.48333333333</v>
      </c>
      <c r="I2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7" s="2">
        <f>FACT_PRODUCT_REVIEWS!$H217-FACT_PRODUCT_REVIEWS!$G217</f>
        <v>1.4833333333299379</v>
      </c>
      <c r="K217" s="2">
        <f>IF(FACT_PRODUCT_REVIEWS!$D217&gt;=4,1,0)</f>
        <v>1</v>
      </c>
      <c r="L217" s="2">
        <f>_xlfn.XLOOKUP(FACT_PRODUCT_REVIEWS[[#This Row],[product_id]],DIM_PRODUCTS!B:B,DIM_PRODUCTS!A:A,,0)</f>
        <v>216</v>
      </c>
      <c r="M217" s="2" t="str">
        <f>IF(FACT_PRODUCT_REVIEWS[[#This Row],[review_word_count]]=0,"no text",IF(FACT_PRODUCT_REVIEWS[[#This Row],[review_word_count]]&lt;15,"short review", "long review"))</f>
        <v>no text</v>
      </c>
    </row>
    <row r="218" spans="1:13" x14ac:dyDescent="0.25">
      <c r="A218" s="2">
        <v>217</v>
      </c>
      <c r="B218" s="10" t="s">
        <v>1938</v>
      </c>
      <c r="C218" s="10" t="s">
        <v>4316</v>
      </c>
      <c r="D218" s="10">
        <v>5</v>
      </c>
      <c r="E218" s="10"/>
      <c r="F218" s="10" t="s">
        <v>4317</v>
      </c>
      <c r="G218" s="13">
        <v>43154</v>
      </c>
      <c r="H218" s="13">
        <v>43155.87777777778</v>
      </c>
      <c r="I2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218" s="2">
        <f>FACT_PRODUCT_REVIEWS!$H218-FACT_PRODUCT_REVIEWS!$G218</f>
        <v>1.8777777777795563</v>
      </c>
      <c r="K218" s="2">
        <f>IF(FACT_PRODUCT_REVIEWS!$D218&gt;=4,1,0)</f>
        <v>1</v>
      </c>
      <c r="L218" s="2">
        <f>_xlfn.XLOOKUP(FACT_PRODUCT_REVIEWS[[#This Row],[product_id]],DIM_PRODUCTS!B:B,DIM_PRODUCTS!A:A,,0)</f>
        <v>217</v>
      </c>
      <c r="M218" s="2" t="str">
        <f>IF(FACT_PRODUCT_REVIEWS[[#This Row],[review_word_count]]=0,"no text",IF(FACT_PRODUCT_REVIEWS[[#This Row],[review_word_count]]&lt;15,"short review", "long review"))</f>
        <v>short review</v>
      </c>
    </row>
    <row r="219" spans="1:13" x14ac:dyDescent="0.25">
      <c r="A219" s="2">
        <v>218</v>
      </c>
      <c r="B219" s="10" t="s">
        <v>2161</v>
      </c>
      <c r="C219" s="10" t="s">
        <v>4559</v>
      </c>
      <c r="D219" s="10">
        <v>5</v>
      </c>
      <c r="E219" s="10"/>
      <c r="F219" s="10"/>
      <c r="G219" s="13">
        <v>43315</v>
      </c>
      <c r="H219" s="13">
        <v>43317.704861111109</v>
      </c>
      <c r="I2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19" s="2">
        <f>FACT_PRODUCT_REVIEWS!$H219-FACT_PRODUCT_REVIEWS!$G219</f>
        <v>2.7048611111094942</v>
      </c>
      <c r="K219" s="2">
        <f>IF(FACT_PRODUCT_REVIEWS!$D219&gt;=4,1,0)</f>
        <v>1</v>
      </c>
      <c r="L219" s="2">
        <f>_xlfn.XLOOKUP(FACT_PRODUCT_REVIEWS[[#This Row],[product_id]],DIM_PRODUCTS!B:B,DIM_PRODUCTS!A:A,,0)</f>
        <v>218</v>
      </c>
      <c r="M219" s="2" t="str">
        <f>IF(FACT_PRODUCT_REVIEWS[[#This Row],[review_word_count]]=0,"no text",IF(FACT_PRODUCT_REVIEWS[[#This Row],[review_word_count]]&lt;15,"short review", "long review"))</f>
        <v>no text</v>
      </c>
    </row>
    <row r="220" spans="1:13" x14ac:dyDescent="0.25">
      <c r="A220" s="2">
        <v>219</v>
      </c>
      <c r="B220" s="10" t="s">
        <v>2343</v>
      </c>
      <c r="C220" s="10" t="s">
        <v>3224</v>
      </c>
      <c r="D220" s="10">
        <v>3</v>
      </c>
      <c r="E220" s="10"/>
      <c r="F220" s="10"/>
      <c r="G220" s="13">
        <v>43303</v>
      </c>
      <c r="H220" s="13">
        <v>43305.556250000001</v>
      </c>
      <c r="I2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0" s="2">
        <f>FACT_PRODUCT_REVIEWS!$H220-FACT_PRODUCT_REVIEWS!$G220</f>
        <v>2.5562500000014552</v>
      </c>
      <c r="K220" s="2">
        <f>IF(FACT_PRODUCT_REVIEWS!$D220&gt;=4,1,0)</f>
        <v>0</v>
      </c>
      <c r="L220" s="2">
        <f>_xlfn.XLOOKUP(FACT_PRODUCT_REVIEWS[[#This Row],[product_id]],DIM_PRODUCTS!B:B,DIM_PRODUCTS!A:A,,0)</f>
        <v>219</v>
      </c>
      <c r="M220" s="2" t="str">
        <f>IF(FACT_PRODUCT_REVIEWS[[#This Row],[review_word_count]]=0,"no text",IF(FACT_PRODUCT_REVIEWS[[#This Row],[review_word_count]]&lt;15,"short review", "long review"))</f>
        <v>no text</v>
      </c>
    </row>
    <row r="221" spans="1:13" x14ac:dyDescent="0.25">
      <c r="A221" s="2">
        <v>220</v>
      </c>
      <c r="B221" s="10" t="s">
        <v>2167</v>
      </c>
      <c r="C221" s="10" t="s">
        <v>3077</v>
      </c>
      <c r="D221" s="10">
        <v>2</v>
      </c>
      <c r="E221" s="10"/>
      <c r="F221" s="10"/>
      <c r="G221" s="13">
        <v>43131</v>
      </c>
      <c r="H221" s="13">
        <v>43132.089583333334</v>
      </c>
      <c r="I2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1" s="2">
        <f>FACT_PRODUCT_REVIEWS!$H221-FACT_PRODUCT_REVIEWS!$G221</f>
        <v>1.0895833333343035</v>
      </c>
      <c r="K221" s="2">
        <f>IF(FACT_PRODUCT_REVIEWS!$D221&gt;=4,1,0)</f>
        <v>0</v>
      </c>
      <c r="L221" s="2">
        <f>_xlfn.XLOOKUP(FACT_PRODUCT_REVIEWS[[#This Row],[product_id]],DIM_PRODUCTS!B:B,DIM_PRODUCTS!A:A,,0)</f>
        <v>220</v>
      </c>
      <c r="M221" s="2" t="str">
        <f>IF(FACT_PRODUCT_REVIEWS[[#This Row],[review_word_count]]=0,"no text",IF(FACT_PRODUCT_REVIEWS[[#This Row],[review_word_count]]&lt;15,"short review", "long review"))</f>
        <v>no text</v>
      </c>
    </row>
    <row r="222" spans="1:13" x14ac:dyDescent="0.25">
      <c r="A222" s="2">
        <v>221</v>
      </c>
      <c r="B222" s="10" t="s">
        <v>2316</v>
      </c>
      <c r="C222" s="10" t="s">
        <v>4757</v>
      </c>
      <c r="D222" s="10">
        <v>4</v>
      </c>
      <c r="E222" s="10"/>
      <c r="F222" s="10" t="s">
        <v>4758</v>
      </c>
      <c r="G222" s="13">
        <v>42880</v>
      </c>
      <c r="H222" s="13">
        <v>42881.552083333336</v>
      </c>
      <c r="I2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222" s="2">
        <f>FACT_PRODUCT_REVIEWS!$H222-FACT_PRODUCT_REVIEWS!$G222</f>
        <v>1.5520833333357587</v>
      </c>
      <c r="K222" s="2">
        <f>IF(FACT_PRODUCT_REVIEWS!$D222&gt;=4,1,0)</f>
        <v>1</v>
      </c>
      <c r="L222" s="2">
        <f>_xlfn.XLOOKUP(FACT_PRODUCT_REVIEWS[[#This Row],[product_id]],DIM_PRODUCTS!B:B,DIM_PRODUCTS!A:A,,0)</f>
        <v>221</v>
      </c>
      <c r="M222" s="2" t="str">
        <f>IF(FACT_PRODUCT_REVIEWS[[#This Row],[review_word_count]]=0,"no text",IF(FACT_PRODUCT_REVIEWS[[#This Row],[review_word_count]]&lt;15,"short review", "long review"))</f>
        <v>short review</v>
      </c>
    </row>
    <row r="223" spans="1:13" x14ac:dyDescent="0.25">
      <c r="A223" s="2">
        <v>222</v>
      </c>
      <c r="B223" s="10" t="s">
        <v>1996</v>
      </c>
      <c r="C223" s="10" t="s">
        <v>4191</v>
      </c>
      <c r="D223" s="10">
        <v>5</v>
      </c>
      <c r="E223" s="10"/>
      <c r="F223" s="10"/>
      <c r="G223" s="13">
        <v>42943</v>
      </c>
      <c r="H223" s="13">
        <v>42955.444444444445</v>
      </c>
      <c r="I2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3" s="2">
        <f>FACT_PRODUCT_REVIEWS!$H223-FACT_PRODUCT_REVIEWS!$G223</f>
        <v>12.444444444445253</v>
      </c>
      <c r="K223" s="2">
        <f>IF(FACT_PRODUCT_REVIEWS!$D223&gt;=4,1,0)</f>
        <v>1</v>
      </c>
      <c r="L223" s="2">
        <f>_xlfn.XLOOKUP(FACT_PRODUCT_REVIEWS[[#This Row],[product_id]],DIM_PRODUCTS!B:B,DIM_PRODUCTS!A:A,,0)</f>
        <v>222</v>
      </c>
      <c r="M223" s="2" t="str">
        <f>IF(FACT_PRODUCT_REVIEWS[[#This Row],[review_word_count]]=0,"no text",IF(FACT_PRODUCT_REVIEWS[[#This Row],[review_word_count]]&lt;15,"short review", "long review"))</f>
        <v>no text</v>
      </c>
    </row>
    <row r="224" spans="1:13" x14ac:dyDescent="0.25">
      <c r="A224" s="2">
        <v>223</v>
      </c>
      <c r="B224" s="10" t="s">
        <v>2082</v>
      </c>
      <c r="C224" s="10" t="s">
        <v>4761</v>
      </c>
      <c r="D224" s="10">
        <v>5</v>
      </c>
      <c r="E224" s="10"/>
      <c r="F224" s="10"/>
      <c r="G224" s="13">
        <v>42948</v>
      </c>
      <c r="H224" s="13">
        <v>42948.82708333333</v>
      </c>
      <c r="I2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4" s="2">
        <f>FACT_PRODUCT_REVIEWS!$H224-FACT_PRODUCT_REVIEWS!$G224</f>
        <v>0.82708333332993789</v>
      </c>
      <c r="K224" s="2">
        <f>IF(FACT_PRODUCT_REVIEWS!$D224&gt;=4,1,0)</f>
        <v>1</v>
      </c>
      <c r="L224" s="2">
        <f>_xlfn.XLOOKUP(FACT_PRODUCT_REVIEWS[[#This Row],[product_id]],DIM_PRODUCTS!B:B,DIM_PRODUCTS!A:A,,0)</f>
        <v>223</v>
      </c>
      <c r="M224" s="2" t="str">
        <f>IF(FACT_PRODUCT_REVIEWS[[#This Row],[review_word_count]]=0,"no text",IF(FACT_PRODUCT_REVIEWS[[#This Row],[review_word_count]]&lt;15,"short review", "long review"))</f>
        <v>no text</v>
      </c>
    </row>
    <row r="225" spans="1:13" x14ac:dyDescent="0.25">
      <c r="A225" s="2">
        <v>224</v>
      </c>
      <c r="B225" s="10" t="s">
        <v>2358</v>
      </c>
      <c r="C225" s="10" t="s">
        <v>3382</v>
      </c>
      <c r="D225" s="10">
        <v>5</v>
      </c>
      <c r="E225" s="10"/>
      <c r="F225" s="10"/>
      <c r="G225" s="13">
        <v>43341</v>
      </c>
      <c r="H225" s="13">
        <v>43342.413888888892</v>
      </c>
      <c r="I2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5" s="2">
        <f>FACT_PRODUCT_REVIEWS!$H225-FACT_PRODUCT_REVIEWS!$G225</f>
        <v>1.413888888891961</v>
      </c>
      <c r="K225" s="2">
        <f>IF(FACT_PRODUCT_REVIEWS!$D225&gt;=4,1,0)</f>
        <v>1</v>
      </c>
      <c r="L225" s="2">
        <f>_xlfn.XLOOKUP(FACT_PRODUCT_REVIEWS[[#This Row],[product_id]],DIM_PRODUCTS!B:B,DIM_PRODUCTS!A:A,,0)</f>
        <v>224</v>
      </c>
      <c r="M225" s="2" t="str">
        <f>IF(FACT_PRODUCT_REVIEWS[[#This Row],[review_word_count]]=0,"no text",IF(FACT_PRODUCT_REVIEWS[[#This Row],[review_word_count]]&lt;15,"short review", "long review"))</f>
        <v>no text</v>
      </c>
    </row>
    <row r="226" spans="1:13" x14ac:dyDescent="0.25">
      <c r="A226" s="2">
        <v>225</v>
      </c>
      <c r="B226" s="10" t="s">
        <v>2423</v>
      </c>
      <c r="C226" s="10" t="s">
        <v>4105</v>
      </c>
      <c r="D226" s="10">
        <v>5</v>
      </c>
      <c r="E226" s="10"/>
      <c r="F226" s="10" t="s">
        <v>4106</v>
      </c>
      <c r="G226" s="13">
        <v>43212</v>
      </c>
      <c r="H226" s="13">
        <v>43214.056250000001</v>
      </c>
      <c r="I2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226" s="2">
        <f>FACT_PRODUCT_REVIEWS!$H226-FACT_PRODUCT_REVIEWS!$G226</f>
        <v>2.0562500000014552</v>
      </c>
      <c r="K226" s="2">
        <f>IF(FACT_PRODUCT_REVIEWS!$D226&gt;=4,1,0)</f>
        <v>1</v>
      </c>
      <c r="L226" s="2">
        <f>_xlfn.XLOOKUP(FACT_PRODUCT_REVIEWS[[#This Row],[product_id]],DIM_PRODUCTS!B:B,DIM_PRODUCTS!A:A,,0)</f>
        <v>225</v>
      </c>
      <c r="M226" s="2" t="str">
        <f>IF(FACT_PRODUCT_REVIEWS[[#This Row],[review_word_count]]=0,"no text",IF(FACT_PRODUCT_REVIEWS[[#This Row],[review_word_count]]&lt;15,"short review", "long review"))</f>
        <v>short review</v>
      </c>
    </row>
    <row r="227" spans="1:13" x14ac:dyDescent="0.25">
      <c r="A227" s="2">
        <v>226</v>
      </c>
      <c r="B227" s="10" t="s">
        <v>2276</v>
      </c>
      <c r="C227" s="10" t="s">
        <v>3909</v>
      </c>
      <c r="D227" s="10">
        <v>5</v>
      </c>
      <c r="E227" s="10"/>
      <c r="F227" s="10"/>
      <c r="G227" s="13">
        <v>43174</v>
      </c>
      <c r="H227" s="13">
        <v>43174.515972222223</v>
      </c>
      <c r="I2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7" s="2">
        <f>FACT_PRODUCT_REVIEWS!$H227-FACT_PRODUCT_REVIEWS!$G227</f>
        <v>0.51597222222335404</v>
      </c>
      <c r="K227" s="2">
        <f>IF(FACT_PRODUCT_REVIEWS!$D227&gt;=4,1,0)</f>
        <v>1</v>
      </c>
      <c r="L227" s="2">
        <f>_xlfn.XLOOKUP(FACT_PRODUCT_REVIEWS[[#This Row],[product_id]],DIM_PRODUCTS!B:B,DIM_PRODUCTS!A:A,,0)</f>
        <v>226</v>
      </c>
      <c r="M227" s="2" t="str">
        <f>IF(FACT_PRODUCT_REVIEWS[[#This Row],[review_word_count]]=0,"no text",IF(FACT_PRODUCT_REVIEWS[[#This Row],[review_word_count]]&lt;15,"short review", "long review"))</f>
        <v>no text</v>
      </c>
    </row>
    <row r="228" spans="1:13" x14ac:dyDescent="0.25">
      <c r="A228" s="2">
        <v>227</v>
      </c>
      <c r="B228" s="10" t="s">
        <v>2240</v>
      </c>
      <c r="C228" s="10" t="s">
        <v>3418</v>
      </c>
      <c r="D228" s="10">
        <v>5</v>
      </c>
      <c r="E228" s="10"/>
      <c r="F228" s="10" t="s">
        <v>3419</v>
      </c>
      <c r="G228" s="13">
        <v>43004</v>
      </c>
      <c r="H228" s="13">
        <v>43005.370833333334</v>
      </c>
      <c r="I2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28" s="2">
        <f>FACT_PRODUCT_REVIEWS!$H228-FACT_PRODUCT_REVIEWS!$G228</f>
        <v>1.3708333333343035</v>
      </c>
      <c r="K228" s="2">
        <f>IF(FACT_PRODUCT_REVIEWS!$D228&gt;=4,1,0)</f>
        <v>1</v>
      </c>
      <c r="L228" s="2">
        <f>_xlfn.XLOOKUP(FACT_PRODUCT_REVIEWS[[#This Row],[product_id]],DIM_PRODUCTS!B:B,DIM_PRODUCTS!A:A,,0)</f>
        <v>227</v>
      </c>
      <c r="M228" s="2" t="str">
        <f>IF(FACT_PRODUCT_REVIEWS[[#This Row],[review_word_count]]=0,"no text",IF(FACT_PRODUCT_REVIEWS[[#This Row],[review_word_count]]&lt;15,"short review", "long review"))</f>
        <v>short review</v>
      </c>
    </row>
    <row r="229" spans="1:13" x14ac:dyDescent="0.25">
      <c r="A229" s="2">
        <v>228</v>
      </c>
      <c r="B229" s="10" t="s">
        <v>2078</v>
      </c>
      <c r="C229" s="10" t="s">
        <v>3665</v>
      </c>
      <c r="D229" s="10">
        <v>4</v>
      </c>
      <c r="E229" s="10"/>
      <c r="F229" s="10"/>
      <c r="G229" s="13">
        <v>43158</v>
      </c>
      <c r="H229" s="13">
        <v>43159.035416666666</v>
      </c>
      <c r="I2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29" s="2">
        <f>FACT_PRODUCT_REVIEWS!$H229-FACT_PRODUCT_REVIEWS!$G229</f>
        <v>1.0354166666656965</v>
      </c>
      <c r="K229" s="2">
        <f>IF(FACT_PRODUCT_REVIEWS!$D229&gt;=4,1,0)</f>
        <v>1</v>
      </c>
      <c r="L229" s="2">
        <f>_xlfn.XLOOKUP(FACT_PRODUCT_REVIEWS[[#This Row],[product_id]],DIM_PRODUCTS!B:B,DIM_PRODUCTS!A:A,,0)</f>
        <v>228</v>
      </c>
      <c r="M229" s="2" t="str">
        <f>IF(FACT_PRODUCT_REVIEWS[[#This Row],[review_word_count]]=0,"no text",IF(FACT_PRODUCT_REVIEWS[[#This Row],[review_word_count]]&lt;15,"short review", "long review"))</f>
        <v>no text</v>
      </c>
    </row>
    <row r="230" spans="1:13" x14ac:dyDescent="0.25">
      <c r="A230" s="2">
        <v>229</v>
      </c>
      <c r="B230" s="10" t="s">
        <v>2367</v>
      </c>
      <c r="C230" s="10" t="s">
        <v>4056</v>
      </c>
      <c r="D230" s="10">
        <v>4</v>
      </c>
      <c r="E230" s="10"/>
      <c r="F230" s="10"/>
      <c r="G230" s="13">
        <v>43211</v>
      </c>
      <c r="H230" s="13">
        <v>43217.936805555553</v>
      </c>
      <c r="I2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0" s="2">
        <f>FACT_PRODUCT_REVIEWS!$H230-FACT_PRODUCT_REVIEWS!$G230</f>
        <v>6.9368055555532919</v>
      </c>
      <c r="K230" s="2">
        <f>IF(FACT_PRODUCT_REVIEWS!$D230&gt;=4,1,0)</f>
        <v>1</v>
      </c>
      <c r="L230" s="2">
        <f>_xlfn.XLOOKUP(FACT_PRODUCT_REVIEWS[[#This Row],[product_id]],DIM_PRODUCTS!B:B,DIM_PRODUCTS!A:A,,0)</f>
        <v>229</v>
      </c>
      <c r="M230" s="2" t="str">
        <f>IF(FACT_PRODUCT_REVIEWS[[#This Row],[review_word_count]]=0,"no text",IF(FACT_PRODUCT_REVIEWS[[#This Row],[review_word_count]]&lt;15,"short review", "long review"))</f>
        <v>no text</v>
      </c>
    </row>
    <row r="231" spans="1:13" x14ac:dyDescent="0.25">
      <c r="A231" s="2">
        <v>230</v>
      </c>
      <c r="B231" s="10" t="s">
        <v>2020</v>
      </c>
      <c r="C231" s="10" t="s">
        <v>4850</v>
      </c>
      <c r="D231" s="10">
        <v>1</v>
      </c>
      <c r="E231" s="10"/>
      <c r="F231" s="10" t="s">
        <v>4851</v>
      </c>
      <c r="G231" s="13">
        <v>43107</v>
      </c>
      <c r="H231" s="13">
        <v>43109.230555555558</v>
      </c>
      <c r="I2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231" s="2">
        <f>FACT_PRODUCT_REVIEWS!$H231-FACT_PRODUCT_REVIEWS!$G231</f>
        <v>2.2305555555576575</v>
      </c>
      <c r="K231" s="2">
        <f>IF(FACT_PRODUCT_REVIEWS!$D231&gt;=4,1,0)</f>
        <v>0</v>
      </c>
      <c r="L231" s="2">
        <f>_xlfn.XLOOKUP(FACT_PRODUCT_REVIEWS[[#This Row],[product_id]],DIM_PRODUCTS!B:B,DIM_PRODUCTS!A:A,,0)</f>
        <v>230</v>
      </c>
      <c r="M231" s="2" t="str">
        <f>IF(FACT_PRODUCT_REVIEWS[[#This Row],[review_word_count]]=0,"no text",IF(FACT_PRODUCT_REVIEWS[[#This Row],[review_word_count]]&lt;15,"short review", "long review"))</f>
        <v>short review</v>
      </c>
    </row>
    <row r="232" spans="1:13" x14ac:dyDescent="0.25">
      <c r="A232" s="2">
        <v>231</v>
      </c>
      <c r="B232" s="10" t="s">
        <v>2259</v>
      </c>
      <c r="C232" s="10" t="s">
        <v>3329</v>
      </c>
      <c r="D232" s="10">
        <v>5</v>
      </c>
      <c r="E232" s="10"/>
      <c r="F232" s="10" t="s">
        <v>3330</v>
      </c>
      <c r="G232" s="13">
        <v>43320</v>
      </c>
      <c r="H232" s="13">
        <v>43321.227083333331</v>
      </c>
      <c r="I2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232" s="2">
        <f>FACT_PRODUCT_REVIEWS!$H232-FACT_PRODUCT_REVIEWS!$G232</f>
        <v>1.2270833333313931</v>
      </c>
      <c r="K232" s="2">
        <f>IF(FACT_PRODUCT_REVIEWS!$D232&gt;=4,1,0)</f>
        <v>1</v>
      </c>
      <c r="L232" s="2">
        <f>_xlfn.XLOOKUP(FACT_PRODUCT_REVIEWS[[#This Row],[product_id]],DIM_PRODUCTS!B:B,DIM_PRODUCTS!A:A,,0)</f>
        <v>231</v>
      </c>
      <c r="M232" s="2" t="str">
        <f>IF(FACT_PRODUCT_REVIEWS[[#This Row],[review_word_count]]=0,"no text",IF(FACT_PRODUCT_REVIEWS[[#This Row],[review_word_count]]&lt;15,"short review", "long review"))</f>
        <v>short review</v>
      </c>
    </row>
    <row r="233" spans="1:13" x14ac:dyDescent="0.25">
      <c r="A233" s="2">
        <v>232</v>
      </c>
      <c r="B233" s="10" t="s">
        <v>1984</v>
      </c>
      <c r="C233" s="10" t="s">
        <v>4218</v>
      </c>
      <c r="D233" s="10">
        <v>5</v>
      </c>
      <c r="E233" s="10"/>
      <c r="F233" s="10"/>
      <c r="G233" s="13">
        <v>43308</v>
      </c>
      <c r="H233" s="13">
        <v>43312.848611111112</v>
      </c>
      <c r="I2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3" s="2">
        <f>FACT_PRODUCT_REVIEWS!$H233-FACT_PRODUCT_REVIEWS!$G233</f>
        <v>4.8486111111124046</v>
      </c>
      <c r="K233" s="2">
        <f>IF(FACT_PRODUCT_REVIEWS!$D233&gt;=4,1,0)</f>
        <v>1</v>
      </c>
      <c r="L233" s="2">
        <f>_xlfn.XLOOKUP(FACT_PRODUCT_REVIEWS[[#This Row],[product_id]],DIM_PRODUCTS!B:B,DIM_PRODUCTS!A:A,,0)</f>
        <v>232</v>
      </c>
      <c r="M233" s="2" t="str">
        <f>IF(FACT_PRODUCT_REVIEWS[[#This Row],[review_word_count]]=0,"no text",IF(FACT_PRODUCT_REVIEWS[[#This Row],[review_word_count]]&lt;15,"short review", "long review"))</f>
        <v>no text</v>
      </c>
    </row>
    <row r="234" spans="1:13" x14ac:dyDescent="0.25">
      <c r="A234" s="2">
        <v>233</v>
      </c>
      <c r="B234" s="10" t="s">
        <v>2169</v>
      </c>
      <c r="C234" s="10" t="s">
        <v>3008</v>
      </c>
      <c r="D234" s="10">
        <v>1</v>
      </c>
      <c r="E234" s="10"/>
      <c r="F234" s="10" t="s">
        <v>3009</v>
      </c>
      <c r="G234" s="13">
        <v>43082</v>
      </c>
      <c r="H234" s="13">
        <v>43085.301388888889</v>
      </c>
      <c r="I2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234" s="2">
        <f>FACT_PRODUCT_REVIEWS!$H234-FACT_PRODUCT_REVIEWS!$G234</f>
        <v>3.3013888888890506</v>
      </c>
      <c r="K234" s="2">
        <f>IF(FACT_PRODUCT_REVIEWS!$D234&gt;=4,1,0)</f>
        <v>0</v>
      </c>
      <c r="L234" s="2">
        <f>_xlfn.XLOOKUP(FACT_PRODUCT_REVIEWS[[#This Row],[product_id]],DIM_PRODUCTS!B:B,DIM_PRODUCTS!A:A,,0)</f>
        <v>233</v>
      </c>
      <c r="M234" s="2" t="str">
        <f>IF(FACT_PRODUCT_REVIEWS[[#This Row],[review_word_count]]=0,"no text",IF(FACT_PRODUCT_REVIEWS[[#This Row],[review_word_count]]&lt;15,"short review", "long review"))</f>
        <v>short review</v>
      </c>
    </row>
    <row r="235" spans="1:13" x14ac:dyDescent="0.25">
      <c r="A235" s="2">
        <v>234</v>
      </c>
      <c r="B235" s="10" t="s">
        <v>2216</v>
      </c>
      <c r="C235" s="10" t="s">
        <v>4013</v>
      </c>
      <c r="D235" s="10">
        <v>5</v>
      </c>
      <c r="E235" s="10"/>
      <c r="F235" s="10"/>
      <c r="G235" s="13">
        <v>43147</v>
      </c>
      <c r="H235" s="13">
        <v>43150.745138888888</v>
      </c>
      <c r="I2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5" s="2">
        <f>FACT_PRODUCT_REVIEWS!$H235-FACT_PRODUCT_REVIEWS!$G235</f>
        <v>3.7451388888875954</v>
      </c>
      <c r="K235" s="2">
        <f>IF(FACT_PRODUCT_REVIEWS!$D235&gt;=4,1,0)</f>
        <v>1</v>
      </c>
      <c r="L235" s="2">
        <f>_xlfn.XLOOKUP(FACT_PRODUCT_REVIEWS[[#This Row],[product_id]],DIM_PRODUCTS!B:B,DIM_PRODUCTS!A:A,,0)</f>
        <v>234</v>
      </c>
      <c r="M235" s="2" t="str">
        <f>IF(FACT_PRODUCT_REVIEWS[[#This Row],[review_word_count]]=0,"no text",IF(FACT_PRODUCT_REVIEWS[[#This Row],[review_word_count]]&lt;15,"short review", "long review"))</f>
        <v>no text</v>
      </c>
    </row>
    <row r="236" spans="1:13" x14ac:dyDescent="0.25">
      <c r="A236" s="2">
        <v>235</v>
      </c>
      <c r="B236" s="10" t="s">
        <v>2306</v>
      </c>
      <c r="C236" s="10" t="s">
        <v>3521</v>
      </c>
      <c r="D236" s="10">
        <v>5</v>
      </c>
      <c r="E236" s="10"/>
      <c r="F236" s="10"/>
      <c r="G236" s="13">
        <v>42929</v>
      </c>
      <c r="H236" s="13">
        <v>42930.552777777775</v>
      </c>
      <c r="I2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6" s="2">
        <f>FACT_PRODUCT_REVIEWS!$H236-FACT_PRODUCT_REVIEWS!$G236</f>
        <v>1.5527777777751908</v>
      </c>
      <c r="K236" s="2">
        <f>IF(FACT_PRODUCT_REVIEWS!$D236&gt;=4,1,0)</f>
        <v>1</v>
      </c>
      <c r="L236" s="2">
        <f>_xlfn.XLOOKUP(FACT_PRODUCT_REVIEWS[[#This Row],[product_id]],DIM_PRODUCTS!B:B,DIM_PRODUCTS!A:A,,0)</f>
        <v>235</v>
      </c>
      <c r="M236" s="2" t="str">
        <f>IF(FACT_PRODUCT_REVIEWS[[#This Row],[review_word_count]]=0,"no text",IF(FACT_PRODUCT_REVIEWS[[#This Row],[review_word_count]]&lt;15,"short review", "long review"))</f>
        <v>no text</v>
      </c>
    </row>
    <row r="237" spans="1:13" x14ac:dyDescent="0.25">
      <c r="A237" s="2">
        <v>236</v>
      </c>
      <c r="B237" s="10" t="s">
        <v>2370</v>
      </c>
      <c r="C237" s="10" t="s">
        <v>3945</v>
      </c>
      <c r="D237" s="10">
        <v>1</v>
      </c>
      <c r="E237" s="10"/>
      <c r="F237" s="10" t="s">
        <v>3946</v>
      </c>
      <c r="G237" s="13">
        <v>42787</v>
      </c>
      <c r="H237" s="13">
        <v>42807.930555555555</v>
      </c>
      <c r="I2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27</v>
      </c>
      <c r="J237" s="2">
        <f>FACT_PRODUCT_REVIEWS!$H237-FACT_PRODUCT_REVIEWS!$G237</f>
        <v>20.930555555554747</v>
      </c>
      <c r="K237" s="2">
        <f>IF(FACT_PRODUCT_REVIEWS!$D237&gt;=4,1,0)</f>
        <v>0</v>
      </c>
      <c r="L237" s="2">
        <f>_xlfn.XLOOKUP(FACT_PRODUCT_REVIEWS[[#This Row],[product_id]],DIM_PRODUCTS!B:B,DIM_PRODUCTS!A:A,,0)</f>
        <v>236</v>
      </c>
      <c r="M237" s="2" t="str">
        <f>IF(FACT_PRODUCT_REVIEWS[[#This Row],[review_word_count]]=0,"no text",IF(FACT_PRODUCT_REVIEWS[[#This Row],[review_word_count]]&lt;15,"short review", "long review"))</f>
        <v>long review</v>
      </c>
    </row>
    <row r="238" spans="1:13" x14ac:dyDescent="0.25">
      <c r="A238" s="2">
        <v>237</v>
      </c>
      <c r="B238" s="10" t="s">
        <v>2089</v>
      </c>
      <c r="C238" s="10" t="s">
        <v>4214</v>
      </c>
      <c r="D238" s="10">
        <v>3</v>
      </c>
      <c r="E238" s="10"/>
      <c r="F238" s="10"/>
      <c r="G238" s="13">
        <v>43333</v>
      </c>
      <c r="H238" s="13">
        <v>43333.727083333331</v>
      </c>
      <c r="I2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8" s="2">
        <f>FACT_PRODUCT_REVIEWS!$H238-FACT_PRODUCT_REVIEWS!$G238</f>
        <v>0.72708333333139308</v>
      </c>
      <c r="K238" s="2">
        <f>IF(FACT_PRODUCT_REVIEWS!$D238&gt;=4,1,0)</f>
        <v>0</v>
      </c>
      <c r="L238" s="2">
        <f>_xlfn.XLOOKUP(FACT_PRODUCT_REVIEWS[[#This Row],[product_id]],DIM_PRODUCTS!B:B,DIM_PRODUCTS!A:A,,0)</f>
        <v>237</v>
      </c>
      <c r="M238" s="2" t="str">
        <f>IF(FACT_PRODUCT_REVIEWS[[#This Row],[review_word_count]]=0,"no text",IF(FACT_PRODUCT_REVIEWS[[#This Row],[review_word_count]]&lt;15,"short review", "long review"))</f>
        <v>no text</v>
      </c>
    </row>
    <row r="239" spans="1:13" ht="21.95" customHeight="1" x14ac:dyDescent="0.25">
      <c r="A239" s="2">
        <v>238</v>
      </c>
      <c r="B239" s="10" t="s">
        <v>2162</v>
      </c>
      <c r="C239" s="10" t="s">
        <v>4809</v>
      </c>
      <c r="D239" s="10">
        <v>5</v>
      </c>
      <c r="E239" s="10"/>
      <c r="F239" s="10"/>
      <c r="G239" s="13">
        <v>42835</v>
      </c>
      <c r="H239" s="13">
        <v>42835.947222222225</v>
      </c>
      <c r="I2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39" s="2">
        <f>FACT_PRODUCT_REVIEWS!$H239-FACT_PRODUCT_REVIEWS!$G239</f>
        <v>0.94722222222480923</v>
      </c>
      <c r="K239" s="2">
        <f>IF(FACT_PRODUCT_REVIEWS!$D239&gt;=4,1,0)</f>
        <v>1</v>
      </c>
      <c r="L239" s="2">
        <f>_xlfn.XLOOKUP(FACT_PRODUCT_REVIEWS[[#This Row],[product_id]],DIM_PRODUCTS!B:B,DIM_PRODUCTS!A:A,,0)</f>
        <v>238</v>
      </c>
      <c r="M239" s="2" t="str">
        <f>IF(FACT_PRODUCT_REVIEWS[[#This Row],[review_word_count]]=0,"no text",IF(FACT_PRODUCT_REVIEWS[[#This Row],[review_word_count]]&lt;15,"short review", "long review"))</f>
        <v>no text</v>
      </c>
    </row>
    <row r="240" spans="1:13" x14ac:dyDescent="0.25">
      <c r="A240" s="2">
        <v>239</v>
      </c>
      <c r="B240" s="10" t="s">
        <v>2462</v>
      </c>
      <c r="C240" s="10" t="s">
        <v>3431</v>
      </c>
      <c r="D240" s="10">
        <v>5</v>
      </c>
      <c r="E240" s="10"/>
      <c r="F240" s="10"/>
      <c r="G240" s="13">
        <v>43214</v>
      </c>
      <c r="H240" s="13">
        <v>43215.01666666667</v>
      </c>
      <c r="I2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0" s="2">
        <f>FACT_PRODUCT_REVIEWS!$H240-FACT_PRODUCT_REVIEWS!$G240</f>
        <v>1.0166666666700621</v>
      </c>
      <c r="K240" s="2">
        <f>IF(FACT_PRODUCT_REVIEWS!$D240&gt;=4,1,0)</f>
        <v>1</v>
      </c>
      <c r="L240" s="2">
        <f>_xlfn.XLOOKUP(FACT_PRODUCT_REVIEWS[[#This Row],[product_id]],DIM_PRODUCTS!B:B,DIM_PRODUCTS!A:A,,0)</f>
        <v>239</v>
      </c>
      <c r="M240" s="2" t="str">
        <f>IF(FACT_PRODUCT_REVIEWS[[#This Row],[review_word_count]]=0,"no text",IF(FACT_PRODUCT_REVIEWS[[#This Row],[review_word_count]]&lt;15,"short review", "long review"))</f>
        <v>no text</v>
      </c>
    </row>
    <row r="241" spans="1:13" x14ac:dyDescent="0.25">
      <c r="A241" s="2">
        <v>240</v>
      </c>
      <c r="B241" s="10" t="s">
        <v>2427</v>
      </c>
      <c r="C241" s="10" t="s">
        <v>3142</v>
      </c>
      <c r="D241" s="10">
        <v>5</v>
      </c>
      <c r="E241" s="10"/>
      <c r="F241" s="10"/>
      <c r="G241" s="13">
        <v>43034</v>
      </c>
      <c r="H241" s="13">
        <v>43034.990277777775</v>
      </c>
      <c r="I2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1" s="2">
        <f>FACT_PRODUCT_REVIEWS!$H241-FACT_PRODUCT_REVIEWS!$G241</f>
        <v>0.99027777777519077</v>
      </c>
      <c r="K241" s="2">
        <f>IF(FACT_PRODUCT_REVIEWS!$D241&gt;=4,1,0)</f>
        <v>1</v>
      </c>
      <c r="L241" s="2">
        <f>_xlfn.XLOOKUP(FACT_PRODUCT_REVIEWS[[#This Row],[product_id]],DIM_PRODUCTS!B:B,DIM_PRODUCTS!A:A,,0)</f>
        <v>240</v>
      </c>
      <c r="M241" s="2" t="str">
        <f>IF(FACT_PRODUCT_REVIEWS[[#This Row],[review_word_count]]=0,"no text",IF(FACT_PRODUCT_REVIEWS[[#This Row],[review_word_count]]&lt;15,"short review", "long review"))</f>
        <v>no text</v>
      </c>
    </row>
    <row r="242" spans="1:13" x14ac:dyDescent="0.25">
      <c r="A242" s="2">
        <v>241</v>
      </c>
      <c r="B242" s="10" t="s">
        <v>2137</v>
      </c>
      <c r="C242" s="10" t="s">
        <v>3505</v>
      </c>
      <c r="D242" s="10">
        <v>5</v>
      </c>
      <c r="E242" s="10"/>
      <c r="F242" s="10" t="s">
        <v>3506</v>
      </c>
      <c r="G242" s="13">
        <v>42979</v>
      </c>
      <c r="H242" s="13">
        <v>42982.865277777775</v>
      </c>
      <c r="I2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242" s="2">
        <f>FACT_PRODUCT_REVIEWS!$H242-FACT_PRODUCT_REVIEWS!$G242</f>
        <v>3.8652777777751908</v>
      </c>
      <c r="K242" s="2">
        <f>IF(FACT_PRODUCT_REVIEWS!$D242&gt;=4,1,0)</f>
        <v>1</v>
      </c>
      <c r="L242" s="2">
        <f>_xlfn.XLOOKUP(FACT_PRODUCT_REVIEWS[[#This Row],[product_id]],DIM_PRODUCTS!B:B,DIM_PRODUCTS!A:A,,0)</f>
        <v>241</v>
      </c>
      <c r="M242" s="2" t="str">
        <f>IF(FACT_PRODUCT_REVIEWS[[#This Row],[review_word_count]]=0,"no text",IF(FACT_PRODUCT_REVIEWS[[#This Row],[review_word_count]]&lt;15,"short review", "long review"))</f>
        <v>short review</v>
      </c>
    </row>
    <row r="243" spans="1:13" x14ac:dyDescent="0.25">
      <c r="A243" s="2">
        <v>242</v>
      </c>
      <c r="B243" s="10" t="s">
        <v>2377</v>
      </c>
      <c r="C243" s="10" t="s">
        <v>4496</v>
      </c>
      <c r="D243" s="10">
        <v>5</v>
      </c>
      <c r="E243" s="10"/>
      <c r="F243" s="10"/>
      <c r="G243" s="13">
        <v>43063</v>
      </c>
      <c r="H243" s="13">
        <v>43064.731249999997</v>
      </c>
      <c r="I2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3" s="2">
        <f>FACT_PRODUCT_REVIEWS!$H243-FACT_PRODUCT_REVIEWS!$G243</f>
        <v>1.7312499999970896</v>
      </c>
      <c r="K243" s="2">
        <f>IF(FACT_PRODUCT_REVIEWS!$D243&gt;=4,1,0)</f>
        <v>1</v>
      </c>
      <c r="L243" s="2">
        <f>_xlfn.XLOOKUP(FACT_PRODUCT_REVIEWS[[#This Row],[product_id]],DIM_PRODUCTS!B:B,DIM_PRODUCTS!A:A,,0)</f>
        <v>242</v>
      </c>
      <c r="M243" s="2" t="str">
        <f>IF(FACT_PRODUCT_REVIEWS[[#This Row],[review_word_count]]=0,"no text",IF(FACT_PRODUCT_REVIEWS[[#This Row],[review_word_count]]&lt;15,"short review", "long review"))</f>
        <v>no text</v>
      </c>
    </row>
    <row r="244" spans="1:13" x14ac:dyDescent="0.25">
      <c r="A244" s="2">
        <v>243</v>
      </c>
      <c r="B244" s="10" t="s">
        <v>2066</v>
      </c>
      <c r="C244" s="10" t="s">
        <v>4343</v>
      </c>
      <c r="D244" s="10">
        <v>4</v>
      </c>
      <c r="E244" s="10"/>
      <c r="F244" s="10"/>
      <c r="G244" s="13">
        <v>42931</v>
      </c>
      <c r="H244" s="13">
        <v>42931.970138888886</v>
      </c>
      <c r="I2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4" s="2">
        <f>FACT_PRODUCT_REVIEWS!$H244-FACT_PRODUCT_REVIEWS!$G244</f>
        <v>0.97013888888614019</v>
      </c>
      <c r="K244" s="2">
        <f>IF(FACT_PRODUCT_REVIEWS!$D244&gt;=4,1,0)</f>
        <v>1</v>
      </c>
      <c r="L244" s="2">
        <f>_xlfn.XLOOKUP(FACT_PRODUCT_REVIEWS[[#This Row],[product_id]],DIM_PRODUCTS!B:B,DIM_PRODUCTS!A:A,,0)</f>
        <v>243</v>
      </c>
      <c r="M244" s="2" t="str">
        <f>IF(FACT_PRODUCT_REVIEWS[[#This Row],[review_word_count]]=0,"no text",IF(FACT_PRODUCT_REVIEWS[[#This Row],[review_word_count]]&lt;15,"short review", "long review"))</f>
        <v>no text</v>
      </c>
    </row>
    <row r="245" spans="1:13" ht="31.5" x14ac:dyDescent="0.25">
      <c r="A245" s="2">
        <v>244</v>
      </c>
      <c r="B245" s="10" t="s">
        <v>2022</v>
      </c>
      <c r="C245" s="10" t="s">
        <v>4427</v>
      </c>
      <c r="D245" s="10">
        <v>5</v>
      </c>
      <c r="E245" s="10"/>
      <c r="F245" s="15" t="s">
        <v>4428</v>
      </c>
      <c r="G245" s="13">
        <v>42761</v>
      </c>
      <c r="H245" s="13">
        <v>42762.75</v>
      </c>
      <c r="I2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245" s="2">
        <f>FACT_PRODUCT_REVIEWS!$H245-FACT_PRODUCT_REVIEWS!$G245</f>
        <v>1.75</v>
      </c>
      <c r="K245" s="2">
        <f>IF(FACT_PRODUCT_REVIEWS!$D245&gt;=4,1,0)</f>
        <v>1</v>
      </c>
      <c r="L245" s="2">
        <f>_xlfn.XLOOKUP(FACT_PRODUCT_REVIEWS[[#This Row],[product_id]],DIM_PRODUCTS!B:B,DIM_PRODUCTS!A:A,,0)</f>
        <v>244</v>
      </c>
      <c r="M245" s="2" t="str">
        <f>IF(FACT_PRODUCT_REVIEWS[[#This Row],[review_word_count]]=0,"no text",IF(FACT_PRODUCT_REVIEWS[[#This Row],[review_word_count]]&lt;15,"short review", "long review"))</f>
        <v>short review</v>
      </c>
    </row>
    <row r="246" spans="1:13" x14ac:dyDescent="0.25">
      <c r="A246" s="2">
        <v>245</v>
      </c>
      <c r="B246" s="10" t="s">
        <v>2201</v>
      </c>
      <c r="C246" s="10" t="s">
        <v>4041</v>
      </c>
      <c r="D246" s="10">
        <v>5</v>
      </c>
      <c r="E246" s="10"/>
      <c r="F246" s="10"/>
      <c r="G246" s="13">
        <v>43229</v>
      </c>
      <c r="H246" s="13">
        <v>43237.992361111108</v>
      </c>
      <c r="I2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6" s="2">
        <f>FACT_PRODUCT_REVIEWS!$H246-FACT_PRODUCT_REVIEWS!$G246</f>
        <v>8.992361111108039</v>
      </c>
      <c r="K246" s="2">
        <f>IF(FACT_PRODUCT_REVIEWS!$D246&gt;=4,1,0)</f>
        <v>1</v>
      </c>
      <c r="L246" s="2">
        <f>_xlfn.XLOOKUP(FACT_PRODUCT_REVIEWS[[#This Row],[product_id]],DIM_PRODUCTS!B:B,DIM_PRODUCTS!A:A,,0)</f>
        <v>245</v>
      </c>
      <c r="M246" s="2" t="str">
        <f>IF(FACT_PRODUCT_REVIEWS[[#This Row],[review_word_count]]=0,"no text",IF(FACT_PRODUCT_REVIEWS[[#This Row],[review_word_count]]&lt;15,"short review", "long review"))</f>
        <v>no text</v>
      </c>
    </row>
    <row r="247" spans="1:13" x14ac:dyDescent="0.25">
      <c r="A247" s="2">
        <v>246</v>
      </c>
      <c r="B247" s="10" t="s">
        <v>2108</v>
      </c>
      <c r="C247" s="10" t="s">
        <v>3480</v>
      </c>
      <c r="D247" s="10">
        <v>5</v>
      </c>
      <c r="E247" s="10"/>
      <c r="F247" s="10"/>
      <c r="G247" s="13">
        <v>43132</v>
      </c>
      <c r="H247" s="13">
        <v>43132.931944444441</v>
      </c>
      <c r="I2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47" s="2">
        <f>FACT_PRODUCT_REVIEWS!$H247-FACT_PRODUCT_REVIEWS!$G247</f>
        <v>0.93194444444088731</v>
      </c>
      <c r="K247" s="2">
        <f>IF(FACT_PRODUCT_REVIEWS!$D247&gt;=4,1,0)</f>
        <v>1</v>
      </c>
      <c r="L247" s="2">
        <f>_xlfn.XLOOKUP(FACT_PRODUCT_REVIEWS[[#This Row],[product_id]],DIM_PRODUCTS!B:B,DIM_PRODUCTS!A:A,,0)</f>
        <v>246</v>
      </c>
      <c r="M247" s="2" t="str">
        <f>IF(FACT_PRODUCT_REVIEWS[[#This Row],[review_word_count]]=0,"no text",IF(FACT_PRODUCT_REVIEWS[[#This Row],[review_word_count]]&lt;15,"short review", "long review"))</f>
        <v>no text</v>
      </c>
    </row>
    <row r="248" spans="1:13" ht="31.5" x14ac:dyDescent="0.25">
      <c r="A248" s="2">
        <v>247</v>
      </c>
      <c r="B248" s="10" t="s">
        <v>2288</v>
      </c>
      <c r="C248" s="10" t="s">
        <v>3935</v>
      </c>
      <c r="D248" s="10">
        <v>4</v>
      </c>
      <c r="E248" s="10"/>
      <c r="F248" s="15" t="s">
        <v>3936</v>
      </c>
      <c r="G248" s="13">
        <v>42663</v>
      </c>
      <c r="H248" s="13">
        <v>42663.913888888892</v>
      </c>
      <c r="I2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248" s="2">
        <f>FACT_PRODUCT_REVIEWS!$H248-FACT_PRODUCT_REVIEWS!$G248</f>
        <v>0.91388888889196096</v>
      </c>
      <c r="K248" s="2">
        <f>IF(FACT_PRODUCT_REVIEWS!$D248&gt;=4,1,0)</f>
        <v>1</v>
      </c>
      <c r="L248" s="2">
        <f>_xlfn.XLOOKUP(FACT_PRODUCT_REVIEWS[[#This Row],[product_id]],DIM_PRODUCTS!B:B,DIM_PRODUCTS!A:A,,0)</f>
        <v>247</v>
      </c>
      <c r="M248" s="2" t="str">
        <f>IF(FACT_PRODUCT_REVIEWS[[#This Row],[review_word_count]]=0,"no text",IF(FACT_PRODUCT_REVIEWS[[#This Row],[review_word_count]]&lt;15,"short review", "long review"))</f>
        <v>short review</v>
      </c>
    </row>
    <row r="249" spans="1:13" x14ac:dyDescent="0.25">
      <c r="A249" s="2">
        <v>248</v>
      </c>
      <c r="B249" s="10" t="s">
        <v>2187</v>
      </c>
      <c r="C249" s="10" t="s">
        <v>4514</v>
      </c>
      <c r="D249" s="10">
        <v>4</v>
      </c>
      <c r="E249" s="10"/>
      <c r="F249" s="10" t="s">
        <v>3021</v>
      </c>
      <c r="G249" s="13">
        <v>43035</v>
      </c>
      <c r="H249" s="13">
        <v>43035.8</v>
      </c>
      <c r="I2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49" s="2">
        <f>FACT_PRODUCT_REVIEWS!$H249-FACT_PRODUCT_REVIEWS!$G249</f>
        <v>0.80000000000291038</v>
      </c>
      <c r="K249" s="2">
        <f>IF(FACT_PRODUCT_REVIEWS!$D249&gt;=4,1,0)</f>
        <v>1</v>
      </c>
      <c r="L249" s="2">
        <f>_xlfn.XLOOKUP(FACT_PRODUCT_REVIEWS[[#This Row],[product_id]],DIM_PRODUCTS!B:B,DIM_PRODUCTS!A:A,,0)</f>
        <v>248</v>
      </c>
      <c r="M249" s="2" t="str">
        <f>IF(FACT_PRODUCT_REVIEWS[[#This Row],[review_word_count]]=0,"no text",IF(FACT_PRODUCT_REVIEWS[[#This Row],[review_word_count]]&lt;15,"short review", "long review"))</f>
        <v>short review</v>
      </c>
    </row>
    <row r="250" spans="1:13" x14ac:dyDescent="0.25">
      <c r="A250" s="2">
        <v>249</v>
      </c>
      <c r="B250" s="10" t="s">
        <v>2424</v>
      </c>
      <c r="C250" s="10" t="s">
        <v>4804</v>
      </c>
      <c r="D250" s="10">
        <v>5</v>
      </c>
      <c r="E250" s="10"/>
      <c r="F250" s="10"/>
      <c r="G250" s="13">
        <v>42788</v>
      </c>
      <c r="H250" s="13">
        <v>42790.820138888892</v>
      </c>
      <c r="I2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50" s="2">
        <f>FACT_PRODUCT_REVIEWS!$H250-FACT_PRODUCT_REVIEWS!$G250</f>
        <v>2.820138888891961</v>
      </c>
      <c r="K250" s="2">
        <f>IF(FACT_PRODUCT_REVIEWS!$D250&gt;=4,1,0)</f>
        <v>1</v>
      </c>
      <c r="L250" s="2">
        <f>_xlfn.XLOOKUP(FACT_PRODUCT_REVIEWS[[#This Row],[product_id]],DIM_PRODUCTS!B:B,DIM_PRODUCTS!A:A,,0)</f>
        <v>249</v>
      </c>
      <c r="M250" s="2" t="str">
        <f>IF(FACT_PRODUCT_REVIEWS[[#This Row],[review_word_count]]=0,"no text",IF(FACT_PRODUCT_REVIEWS[[#This Row],[review_word_count]]&lt;15,"short review", "long review"))</f>
        <v>no text</v>
      </c>
    </row>
    <row r="251" spans="1:13" ht="31.5" x14ac:dyDescent="0.25">
      <c r="A251" s="2">
        <v>250</v>
      </c>
      <c r="B251" s="10" t="s">
        <v>2287</v>
      </c>
      <c r="C251" s="10" t="s">
        <v>3466</v>
      </c>
      <c r="D251" s="10">
        <v>4</v>
      </c>
      <c r="E251" s="10"/>
      <c r="F251" s="15" t="s">
        <v>3467</v>
      </c>
      <c r="G251" s="13">
        <v>43190</v>
      </c>
      <c r="H251" s="13">
        <v>43193.882638888892</v>
      </c>
      <c r="I2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251" s="2">
        <f>FACT_PRODUCT_REVIEWS!$H251-FACT_PRODUCT_REVIEWS!$G251</f>
        <v>3.882638888891961</v>
      </c>
      <c r="K251" s="2">
        <f>IF(FACT_PRODUCT_REVIEWS!$D251&gt;=4,1,0)</f>
        <v>1</v>
      </c>
      <c r="L251" s="2">
        <f>_xlfn.XLOOKUP(FACT_PRODUCT_REVIEWS[[#This Row],[product_id]],DIM_PRODUCTS!B:B,DIM_PRODUCTS!A:A,,0)</f>
        <v>250</v>
      </c>
      <c r="M251" s="2" t="str">
        <f>IF(FACT_PRODUCT_REVIEWS[[#This Row],[review_word_count]]=0,"no text",IF(FACT_PRODUCT_REVIEWS[[#This Row],[review_word_count]]&lt;15,"short review", "long review"))</f>
        <v>short review</v>
      </c>
    </row>
    <row r="252" spans="1:13" x14ac:dyDescent="0.25">
      <c r="A252" s="2">
        <v>251</v>
      </c>
      <c r="B252" s="10" t="s">
        <v>2467</v>
      </c>
      <c r="C252" s="10" t="s">
        <v>3679</v>
      </c>
      <c r="D252" s="10">
        <v>5</v>
      </c>
      <c r="E252" s="10"/>
      <c r="F252" s="10"/>
      <c r="G252" s="13">
        <v>43224</v>
      </c>
      <c r="H252" s="13">
        <v>43228.788888888892</v>
      </c>
      <c r="I2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52" s="2">
        <f>FACT_PRODUCT_REVIEWS!$H252-FACT_PRODUCT_REVIEWS!$G252</f>
        <v>4.788888888891961</v>
      </c>
      <c r="K252" s="2">
        <f>IF(FACT_PRODUCT_REVIEWS!$D252&gt;=4,1,0)</f>
        <v>1</v>
      </c>
      <c r="L252" s="2">
        <f>_xlfn.XLOOKUP(FACT_PRODUCT_REVIEWS[[#This Row],[product_id]],DIM_PRODUCTS!B:B,DIM_PRODUCTS!A:A,,0)</f>
        <v>251</v>
      </c>
      <c r="M252" s="2" t="str">
        <f>IF(FACT_PRODUCT_REVIEWS[[#This Row],[review_word_count]]=0,"no text",IF(FACT_PRODUCT_REVIEWS[[#This Row],[review_word_count]]&lt;15,"short review", "long review"))</f>
        <v>no text</v>
      </c>
    </row>
    <row r="253" spans="1:13" ht="31.5" x14ac:dyDescent="0.25">
      <c r="A253" s="2">
        <v>252</v>
      </c>
      <c r="B253" s="10" t="s">
        <v>2210</v>
      </c>
      <c r="C253" s="10" t="s">
        <v>3587</v>
      </c>
      <c r="D253" s="10">
        <v>4</v>
      </c>
      <c r="E253" s="10"/>
      <c r="F253" s="15" t="s">
        <v>3588</v>
      </c>
      <c r="G253" s="13">
        <v>42927</v>
      </c>
      <c r="H253" s="13">
        <v>42927.972222222219</v>
      </c>
      <c r="I2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253" s="2">
        <f>FACT_PRODUCT_REVIEWS!$H253-FACT_PRODUCT_REVIEWS!$G253</f>
        <v>0.97222222221898846</v>
      </c>
      <c r="K253" s="2">
        <f>IF(FACT_PRODUCT_REVIEWS!$D253&gt;=4,1,0)</f>
        <v>1</v>
      </c>
      <c r="L253" s="2">
        <f>_xlfn.XLOOKUP(FACT_PRODUCT_REVIEWS[[#This Row],[product_id]],DIM_PRODUCTS!B:B,DIM_PRODUCTS!A:A,,0)</f>
        <v>252</v>
      </c>
      <c r="M253" s="2" t="str">
        <f>IF(FACT_PRODUCT_REVIEWS[[#This Row],[review_word_count]]=0,"no text",IF(FACT_PRODUCT_REVIEWS[[#This Row],[review_word_count]]&lt;15,"short review", "long review"))</f>
        <v>short review</v>
      </c>
    </row>
    <row r="254" spans="1:13" x14ac:dyDescent="0.25">
      <c r="A254" s="2">
        <v>253</v>
      </c>
      <c r="B254" s="10" t="s">
        <v>2047</v>
      </c>
      <c r="C254" s="10" t="s">
        <v>3757</v>
      </c>
      <c r="D254" s="10">
        <v>5</v>
      </c>
      <c r="E254" s="10" t="s">
        <v>3758</v>
      </c>
      <c r="F254" s="10" t="s">
        <v>3759</v>
      </c>
      <c r="G254" s="13">
        <v>43336</v>
      </c>
      <c r="H254" s="13">
        <v>43336.999305555553</v>
      </c>
      <c r="I2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254" s="2">
        <f>FACT_PRODUCT_REVIEWS!$H254-FACT_PRODUCT_REVIEWS!$G254</f>
        <v>0.99930555555329192</v>
      </c>
      <c r="K254" s="2">
        <f>IF(FACT_PRODUCT_REVIEWS!$D254&gt;=4,1,0)</f>
        <v>1</v>
      </c>
      <c r="L254" s="2">
        <f>_xlfn.XLOOKUP(FACT_PRODUCT_REVIEWS[[#This Row],[product_id]],DIM_PRODUCTS!B:B,DIM_PRODUCTS!A:A,,0)</f>
        <v>253</v>
      </c>
      <c r="M254" s="2" t="str">
        <f>IF(FACT_PRODUCT_REVIEWS[[#This Row],[review_word_count]]=0,"no text",IF(FACT_PRODUCT_REVIEWS[[#This Row],[review_word_count]]&lt;15,"short review", "long review"))</f>
        <v>short review</v>
      </c>
    </row>
    <row r="255" spans="1:13" x14ac:dyDescent="0.25">
      <c r="A255" s="2">
        <v>254</v>
      </c>
      <c r="B255" s="10" t="s">
        <v>1947</v>
      </c>
      <c r="C255" s="10" t="s">
        <v>3779</v>
      </c>
      <c r="D255" s="10">
        <v>4</v>
      </c>
      <c r="E255" s="10"/>
      <c r="F255" s="10" t="s">
        <v>3780</v>
      </c>
      <c r="G255" s="13">
        <v>42783</v>
      </c>
      <c r="H255" s="13">
        <v>42786.430555555555</v>
      </c>
      <c r="I2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255" s="2">
        <f>FACT_PRODUCT_REVIEWS!$H255-FACT_PRODUCT_REVIEWS!$G255</f>
        <v>3.4305555555547471</v>
      </c>
      <c r="K255" s="2">
        <f>IF(FACT_PRODUCT_REVIEWS!$D255&gt;=4,1,0)</f>
        <v>1</v>
      </c>
      <c r="L255" s="2">
        <f>_xlfn.XLOOKUP(FACT_PRODUCT_REVIEWS[[#This Row],[product_id]],DIM_PRODUCTS!B:B,DIM_PRODUCTS!A:A,,0)</f>
        <v>254</v>
      </c>
      <c r="M255" s="2" t="str">
        <f>IF(FACT_PRODUCT_REVIEWS[[#This Row],[review_word_count]]=0,"no text",IF(FACT_PRODUCT_REVIEWS[[#This Row],[review_word_count]]&lt;15,"short review", "long review"))</f>
        <v>short review</v>
      </c>
    </row>
    <row r="256" spans="1:13" x14ac:dyDescent="0.25">
      <c r="A256" s="2">
        <v>255</v>
      </c>
      <c r="B256" s="10" t="s">
        <v>2268</v>
      </c>
      <c r="C256" s="10" t="s">
        <v>3896</v>
      </c>
      <c r="D256" s="10">
        <v>5</v>
      </c>
      <c r="E256" s="10"/>
      <c r="F256" s="10"/>
      <c r="G256" s="13">
        <v>43244</v>
      </c>
      <c r="H256" s="13">
        <v>43244.592361111114</v>
      </c>
      <c r="I2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56" s="2">
        <f>FACT_PRODUCT_REVIEWS!$H256-FACT_PRODUCT_REVIEWS!$G256</f>
        <v>0.59236111111385981</v>
      </c>
      <c r="K256" s="2">
        <f>IF(FACT_PRODUCT_REVIEWS!$D256&gt;=4,1,0)</f>
        <v>1</v>
      </c>
      <c r="L256" s="2">
        <f>_xlfn.XLOOKUP(FACT_PRODUCT_REVIEWS[[#This Row],[product_id]],DIM_PRODUCTS!B:B,DIM_PRODUCTS!A:A,,0)</f>
        <v>255</v>
      </c>
      <c r="M256" s="2" t="str">
        <f>IF(FACT_PRODUCT_REVIEWS[[#This Row],[review_word_count]]=0,"no text",IF(FACT_PRODUCT_REVIEWS[[#This Row],[review_word_count]]&lt;15,"short review", "long review"))</f>
        <v>no text</v>
      </c>
    </row>
    <row r="257" spans="1:13" x14ac:dyDescent="0.25">
      <c r="A257" s="2">
        <v>256</v>
      </c>
      <c r="B257" s="10" t="s">
        <v>2119</v>
      </c>
      <c r="C257" s="10" t="s">
        <v>4396</v>
      </c>
      <c r="D257" s="10">
        <v>5</v>
      </c>
      <c r="E257" s="10" t="s">
        <v>4397</v>
      </c>
      <c r="F257" s="10" t="s">
        <v>4398</v>
      </c>
      <c r="G257" s="13">
        <v>43305</v>
      </c>
      <c r="H257" s="13">
        <v>43307.942361111112</v>
      </c>
      <c r="I2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257" s="2">
        <f>FACT_PRODUCT_REVIEWS!$H257-FACT_PRODUCT_REVIEWS!$G257</f>
        <v>2.9423611111124046</v>
      </c>
      <c r="K257" s="2">
        <f>IF(FACT_PRODUCT_REVIEWS!$D257&gt;=4,1,0)</f>
        <v>1</v>
      </c>
      <c r="L257" s="2">
        <f>_xlfn.XLOOKUP(FACT_PRODUCT_REVIEWS[[#This Row],[product_id]],DIM_PRODUCTS!B:B,DIM_PRODUCTS!A:A,,0)</f>
        <v>256</v>
      </c>
      <c r="M257" s="2" t="str">
        <f>IF(FACT_PRODUCT_REVIEWS[[#This Row],[review_word_count]]=0,"no text",IF(FACT_PRODUCT_REVIEWS[[#This Row],[review_word_count]]&lt;15,"short review", "long review"))</f>
        <v>short review</v>
      </c>
    </row>
    <row r="258" spans="1:13" x14ac:dyDescent="0.25">
      <c r="A258" s="2">
        <v>257</v>
      </c>
      <c r="B258" s="10" t="s">
        <v>2435</v>
      </c>
      <c r="C258" s="10" t="s">
        <v>3661</v>
      </c>
      <c r="D258" s="10">
        <v>5</v>
      </c>
      <c r="E258" s="10"/>
      <c r="F258" s="10">
        <v>10</v>
      </c>
      <c r="G258" s="13">
        <v>43120</v>
      </c>
      <c r="H258" s="13">
        <v>43122.459722222222</v>
      </c>
      <c r="I2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58" s="2">
        <f>FACT_PRODUCT_REVIEWS!$H258-FACT_PRODUCT_REVIEWS!$G258</f>
        <v>2.4597222222218988</v>
      </c>
      <c r="K258" s="2">
        <f>IF(FACT_PRODUCT_REVIEWS!$D258&gt;=4,1,0)</f>
        <v>1</v>
      </c>
      <c r="L258" s="2">
        <f>_xlfn.XLOOKUP(FACT_PRODUCT_REVIEWS[[#This Row],[product_id]],DIM_PRODUCTS!B:B,DIM_PRODUCTS!A:A,,0)</f>
        <v>257</v>
      </c>
      <c r="M258" s="2" t="str">
        <f>IF(FACT_PRODUCT_REVIEWS[[#This Row],[review_word_count]]=0,"no text",IF(FACT_PRODUCT_REVIEWS[[#This Row],[review_word_count]]&lt;15,"short review", "long review"))</f>
        <v>short review</v>
      </c>
    </row>
    <row r="259" spans="1:13" x14ac:dyDescent="0.25">
      <c r="A259" s="2">
        <v>258</v>
      </c>
      <c r="B259" s="10" t="s">
        <v>2272</v>
      </c>
      <c r="C259" s="10" t="s">
        <v>4843</v>
      </c>
      <c r="D259" s="10">
        <v>1</v>
      </c>
      <c r="E259" s="10"/>
      <c r="F259" s="10" t="s">
        <v>4844</v>
      </c>
      <c r="G259" s="13">
        <v>43209</v>
      </c>
      <c r="H259" s="13">
        <v>43209.911111111112</v>
      </c>
      <c r="I2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259" s="2">
        <f>FACT_PRODUCT_REVIEWS!$H259-FACT_PRODUCT_REVIEWS!$G259</f>
        <v>0.91111111111240461</v>
      </c>
      <c r="K259" s="2">
        <f>IF(FACT_PRODUCT_REVIEWS!$D259&gt;=4,1,0)</f>
        <v>0</v>
      </c>
      <c r="L259" s="2">
        <f>_xlfn.XLOOKUP(FACT_PRODUCT_REVIEWS[[#This Row],[product_id]],DIM_PRODUCTS!B:B,DIM_PRODUCTS!A:A,,0)</f>
        <v>258</v>
      </c>
      <c r="M259" s="2" t="str">
        <f>IF(FACT_PRODUCT_REVIEWS[[#This Row],[review_word_count]]=0,"no text",IF(FACT_PRODUCT_REVIEWS[[#This Row],[review_word_count]]&lt;15,"short review", "long review"))</f>
        <v>long review</v>
      </c>
    </row>
    <row r="260" spans="1:13" x14ac:dyDescent="0.25">
      <c r="A260" s="2">
        <v>259</v>
      </c>
      <c r="B260" s="10" t="s">
        <v>1971</v>
      </c>
      <c r="C260" s="10" t="s">
        <v>4164</v>
      </c>
      <c r="D260" s="10">
        <v>3</v>
      </c>
      <c r="E260" s="10"/>
      <c r="F260" s="10" t="s">
        <v>4165</v>
      </c>
      <c r="G260" s="13">
        <v>42838</v>
      </c>
      <c r="H260" s="13">
        <v>42842.929166666669</v>
      </c>
      <c r="I2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260" s="2">
        <f>FACT_PRODUCT_REVIEWS!$H260-FACT_PRODUCT_REVIEWS!$G260</f>
        <v>4.9291666666686069</v>
      </c>
      <c r="K260" s="2">
        <f>IF(FACT_PRODUCT_REVIEWS!$D260&gt;=4,1,0)</f>
        <v>0</v>
      </c>
      <c r="L260" s="2">
        <f>_xlfn.XLOOKUP(FACT_PRODUCT_REVIEWS[[#This Row],[product_id]],DIM_PRODUCTS!B:B,DIM_PRODUCTS!A:A,,0)</f>
        <v>259</v>
      </c>
      <c r="M260" s="2" t="str">
        <f>IF(FACT_PRODUCT_REVIEWS[[#This Row],[review_word_count]]=0,"no text",IF(FACT_PRODUCT_REVIEWS[[#This Row],[review_word_count]]&lt;15,"short review", "long review"))</f>
        <v>long review</v>
      </c>
    </row>
    <row r="261" spans="1:13" x14ac:dyDescent="0.25">
      <c r="A261" s="2">
        <v>260</v>
      </c>
      <c r="B261" s="10" t="s">
        <v>2131</v>
      </c>
      <c r="C261" s="10" t="s">
        <v>4177</v>
      </c>
      <c r="D261" s="10">
        <v>5</v>
      </c>
      <c r="E261" s="10" t="s">
        <v>4178</v>
      </c>
      <c r="F261" s="10" t="s">
        <v>4179</v>
      </c>
      <c r="G261" s="13">
        <v>43232</v>
      </c>
      <c r="H261" s="13">
        <v>43235.142361111109</v>
      </c>
      <c r="I2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261" s="2">
        <f>FACT_PRODUCT_REVIEWS!$H261-FACT_PRODUCT_REVIEWS!$G261</f>
        <v>3.1423611111094942</v>
      </c>
      <c r="K261" s="2">
        <f>IF(FACT_PRODUCT_REVIEWS!$D261&gt;=4,1,0)</f>
        <v>1</v>
      </c>
      <c r="L261" s="2">
        <f>_xlfn.XLOOKUP(FACT_PRODUCT_REVIEWS[[#This Row],[product_id]],DIM_PRODUCTS!B:B,DIM_PRODUCTS!A:A,,0)</f>
        <v>260</v>
      </c>
      <c r="M261" s="2" t="str">
        <f>IF(FACT_PRODUCT_REVIEWS[[#This Row],[review_word_count]]=0,"no text",IF(FACT_PRODUCT_REVIEWS[[#This Row],[review_word_count]]&lt;15,"short review", "long review"))</f>
        <v>short review</v>
      </c>
    </row>
    <row r="262" spans="1:13" x14ac:dyDescent="0.25">
      <c r="A262" s="2">
        <v>261</v>
      </c>
      <c r="B262" s="10" t="s">
        <v>2438</v>
      </c>
      <c r="C262" s="10" t="s">
        <v>4294</v>
      </c>
      <c r="D262" s="10">
        <v>1</v>
      </c>
      <c r="E262" s="10"/>
      <c r="F262" s="10" t="s">
        <v>4295</v>
      </c>
      <c r="G262" s="13">
        <v>43166</v>
      </c>
      <c r="H262" s="13">
        <v>43171.592361111114</v>
      </c>
      <c r="I2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262" s="2">
        <f>FACT_PRODUCT_REVIEWS!$H262-FACT_PRODUCT_REVIEWS!$G262</f>
        <v>5.5923611111138598</v>
      </c>
      <c r="K262" s="2">
        <f>IF(FACT_PRODUCT_REVIEWS!$D262&gt;=4,1,0)</f>
        <v>0</v>
      </c>
      <c r="L262" s="2">
        <f>_xlfn.XLOOKUP(FACT_PRODUCT_REVIEWS[[#This Row],[product_id]],DIM_PRODUCTS!B:B,DIM_PRODUCTS!A:A,,0)</f>
        <v>261</v>
      </c>
      <c r="M262" s="2" t="str">
        <f>IF(FACT_PRODUCT_REVIEWS[[#This Row],[review_word_count]]=0,"no text",IF(FACT_PRODUCT_REVIEWS[[#This Row],[review_word_count]]&lt;15,"short review", "long review"))</f>
        <v>short review</v>
      </c>
    </row>
    <row r="263" spans="1:13" x14ac:dyDescent="0.25">
      <c r="A263" s="2">
        <v>262</v>
      </c>
      <c r="B263" s="10" t="s">
        <v>2136</v>
      </c>
      <c r="C263" s="10" t="s">
        <v>3387</v>
      </c>
      <c r="D263" s="10">
        <v>4</v>
      </c>
      <c r="E263" s="10"/>
      <c r="F263" s="10"/>
      <c r="G263" s="13">
        <v>43030</v>
      </c>
      <c r="H263" s="13">
        <v>43032.758333333331</v>
      </c>
      <c r="I2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63" s="2">
        <f>FACT_PRODUCT_REVIEWS!$H263-FACT_PRODUCT_REVIEWS!$G263</f>
        <v>2.7583333333313931</v>
      </c>
      <c r="K263" s="2">
        <f>IF(FACT_PRODUCT_REVIEWS!$D263&gt;=4,1,0)</f>
        <v>1</v>
      </c>
      <c r="L263" s="2">
        <f>_xlfn.XLOOKUP(FACT_PRODUCT_REVIEWS[[#This Row],[product_id]],DIM_PRODUCTS!B:B,DIM_PRODUCTS!A:A,,0)</f>
        <v>262</v>
      </c>
      <c r="M263" s="2" t="str">
        <f>IF(FACT_PRODUCT_REVIEWS[[#This Row],[review_word_count]]=0,"no text",IF(FACT_PRODUCT_REVIEWS[[#This Row],[review_word_count]]&lt;15,"short review", "long review"))</f>
        <v>no text</v>
      </c>
    </row>
    <row r="264" spans="1:13" x14ac:dyDescent="0.25">
      <c r="A264" s="2">
        <v>263</v>
      </c>
      <c r="B264" s="10" t="s">
        <v>2231</v>
      </c>
      <c r="C264" s="10" t="s">
        <v>3809</v>
      </c>
      <c r="D264" s="10">
        <v>5</v>
      </c>
      <c r="E264" s="10"/>
      <c r="F264" s="10" t="s">
        <v>3810</v>
      </c>
      <c r="G264" s="13">
        <v>43215</v>
      </c>
      <c r="H264" s="13">
        <v>43218.718055555553</v>
      </c>
      <c r="I2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264" s="2">
        <f>FACT_PRODUCT_REVIEWS!$H264-FACT_PRODUCT_REVIEWS!$G264</f>
        <v>3.7180555555532919</v>
      </c>
      <c r="K264" s="2">
        <f>IF(FACT_PRODUCT_REVIEWS!$D264&gt;=4,1,0)</f>
        <v>1</v>
      </c>
      <c r="L264" s="2">
        <f>_xlfn.XLOOKUP(FACT_PRODUCT_REVIEWS[[#This Row],[product_id]],DIM_PRODUCTS!B:B,DIM_PRODUCTS!A:A,,0)</f>
        <v>263</v>
      </c>
      <c r="M264" s="2" t="str">
        <f>IF(FACT_PRODUCT_REVIEWS[[#This Row],[review_word_count]]=0,"no text",IF(FACT_PRODUCT_REVIEWS[[#This Row],[review_word_count]]&lt;15,"short review", "long review"))</f>
        <v>short review</v>
      </c>
    </row>
    <row r="265" spans="1:13" x14ac:dyDescent="0.25">
      <c r="A265" s="2">
        <v>264</v>
      </c>
      <c r="B265" s="10" t="s">
        <v>1962</v>
      </c>
      <c r="C265" s="10" t="s">
        <v>3109</v>
      </c>
      <c r="D265" s="10">
        <v>5</v>
      </c>
      <c r="E265" s="10"/>
      <c r="F265" s="10"/>
      <c r="G265" s="13">
        <v>43329</v>
      </c>
      <c r="H265" s="13">
        <v>43343.134027777778</v>
      </c>
      <c r="I2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65" s="2">
        <f>FACT_PRODUCT_REVIEWS!$H265-FACT_PRODUCT_REVIEWS!$G265</f>
        <v>14.134027777778101</v>
      </c>
      <c r="K265" s="2">
        <f>IF(FACT_PRODUCT_REVIEWS!$D265&gt;=4,1,0)</f>
        <v>1</v>
      </c>
      <c r="L265" s="2">
        <f>_xlfn.XLOOKUP(FACT_PRODUCT_REVIEWS[[#This Row],[product_id]],DIM_PRODUCTS!B:B,DIM_PRODUCTS!A:A,,0)</f>
        <v>264</v>
      </c>
      <c r="M265" s="2" t="str">
        <f>IF(FACT_PRODUCT_REVIEWS[[#This Row],[review_word_count]]=0,"no text",IF(FACT_PRODUCT_REVIEWS[[#This Row],[review_word_count]]&lt;15,"short review", "long review"))</f>
        <v>no text</v>
      </c>
    </row>
    <row r="266" spans="1:13" x14ac:dyDescent="0.25">
      <c r="A266" s="2">
        <v>265</v>
      </c>
      <c r="B266" s="10" t="s">
        <v>2463</v>
      </c>
      <c r="C266" s="10" t="s">
        <v>4378</v>
      </c>
      <c r="D266" s="10">
        <v>5</v>
      </c>
      <c r="E266" s="10"/>
      <c r="F266" s="10" t="s">
        <v>4379</v>
      </c>
      <c r="G266" s="13">
        <v>43113</v>
      </c>
      <c r="H266" s="13">
        <v>43114.737500000003</v>
      </c>
      <c r="I2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28</v>
      </c>
      <c r="J266" s="2">
        <f>FACT_PRODUCT_REVIEWS!$H266-FACT_PRODUCT_REVIEWS!$G266</f>
        <v>1.7375000000029104</v>
      </c>
      <c r="K266" s="2">
        <f>IF(FACT_PRODUCT_REVIEWS!$D266&gt;=4,1,0)</f>
        <v>1</v>
      </c>
      <c r="L266" s="2">
        <f>_xlfn.XLOOKUP(FACT_PRODUCT_REVIEWS[[#This Row],[product_id]],DIM_PRODUCTS!B:B,DIM_PRODUCTS!A:A,,0)</f>
        <v>265</v>
      </c>
      <c r="M266" s="2" t="str">
        <f>IF(FACT_PRODUCT_REVIEWS[[#This Row],[review_word_count]]=0,"no text",IF(FACT_PRODUCT_REVIEWS[[#This Row],[review_word_count]]&lt;15,"short review", "long review"))</f>
        <v>long review</v>
      </c>
    </row>
    <row r="267" spans="1:13" x14ac:dyDescent="0.25">
      <c r="A267" s="2">
        <v>266</v>
      </c>
      <c r="B267" s="10" t="s">
        <v>2173</v>
      </c>
      <c r="C267" s="10" t="s">
        <v>3611</v>
      </c>
      <c r="D267" s="10">
        <v>1</v>
      </c>
      <c r="E267" s="10" t="s">
        <v>3612</v>
      </c>
      <c r="F267" s="10" t="s">
        <v>3613</v>
      </c>
      <c r="G267" s="13">
        <v>43242</v>
      </c>
      <c r="H267" s="13">
        <v>43243.043749999997</v>
      </c>
      <c r="I2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267" s="2">
        <f>FACT_PRODUCT_REVIEWS!$H267-FACT_PRODUCT_REVIEWS!$G267</f>
        <v>1.0437499999970896</v>
      </c>
      <c r="K267" s="2">
        <f>IF(FACT_PRODUCT_REVIEWS!$D267&gt;=4,1,0)</f>
        <v>0</v>
      </c>
      <c r="L267" s="2">
        <f>_xlfn.XLOOKUP(FACT_PRODUCT_REVIEWS[[#This Row],[product_id]],DIM_PRODUCTS!B:B,DIM_PRODUCTS!A:A,,0)</f>
        <v>266</v>
      </c>
      <c r="M267" s="2" t="str">
        <f>IF(FACT_PRODUCT_REVIEWS[[#This Row],[review_word_count]]=0,"no text",IF(FACT_PRODUCT_REVIEWS[[#This Row],[review_word_count]]&lt;15,"short review", "long review"))</f>
        <v>long review</v>
      </c>
    </row>
    <row r="268" spans="1:13" x14ac:dyDescent="0.25">
      <c r="A268" s="2">
        <v>267</v>
      </c>
      <c r="B268" s="10" t="s">
        <v>1983</v>
      </c>
      <c r="C268" s="10" t="s">
        <v>4490</v>
      </c>
      <c r="D268" s="10">
        <v>5</v>
      </c>
      <c r="E268" s="10"/>
      <c r="F268" s="10" t="s">
        <v>3707</v>
      </c>
      <c r="G268" s="13">
        <v>42937</v>
      </c>
      <c r="H268" s="13">
        <v>42938.04583333333</v>
      </c>
      <c r="I2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68" s="2">
        <f>FACT_PRODUCT_REVIEWS!$H268-FACT_PRODUCT_REVIEWS!$G268</f>
        <v>1.0458333333299379</v>
      </c>
      <c r="K268" s="2">
        <f>IF(FACT_PRODUCT_REVIEWS!$D268&gt;=4,1,0)</f>
        <v>1</v>
      </c>
      <c r="L268" s="2">
        <f>_xlfn.XLOOKUP(FACT_PRODUCT_REVIEWS[[#This Row],[product_id]],DIM_PRODUCTS!B:B,DIM_PRODUCTS!A:A,,0)</f>
        <v>267</v>
      </c>
      <c r="M268" s="2" t="str">
        <f>IF(FACT_PRODUCT_REVIEWS[[#This Row],[review_word_count]]=0,"no text",IF(FACT_PRODUCT_REVIEWS[[#This Row],[review_word_count]]&lt;15,"short review", "long review"))</f>
        <v>short review</v>
      </c>
    </row>
    <row r="269" spans="1:13" x14ac:dyDescent="0.25">
      <c r="A269" s="2">
        <v>268</v>
      </c>
      <c r="B269" s="10" t="s">
        <v>2079</v>
      </c>
      <c r="C269" s="10" t="s">
        <v>4678</v>
      </c>
      <c r="D269" s="10">
        <v>5</v>
      </c>
      <c r="E269" s="10"/>
      <c r="F269" s="10"/>
      <c r="G269" s="13">
        <v>43228</v>
      </c>
      <c r="H269" s="13">
        <v>43230.670138888891</v>
      </c>
      <c r="I2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69" s="2">
        <f>FACT_PRODUCT_REVIEWS!$H269-FACT_PRODUCT_REVIEWS!$G269</f>
        <v>2.6701388888905058</v>
      </c>
      <c r="K269" s="2">
        <f>IF(FACT_PRODUCT_REVIEWS!$D269&gt;=4,1,0)</f>
        <v>1</v>
      </c>
      <c r="L269" s="2">
        <f>_xlfn.XLOOKUP(FACT_PRODUCT_REVIEWS[[#This Row],[product_id]],DIM_PRODUCTS!B:B,DIM_PRODUCTS!A:A,,0)</f>
        <v>268</v>
      </c>
      <c r="M269" s="2" t="str">
        <f>IF(FACT_PRODUCT_REVIEWS[[#This Row],[review_word_count]]=0,"no text",IF(FACT_PRODUCT_REVIEWS[[#This Row],[review_word_count]]&lt;15,"short review", "long review"))</f>
        <v>no text</v>
      </c>
    </row>
    <row r="270" spans="1:13" x14ac:dyDescent="0.25">
      <c r="A270" s="2">
        <v>269</v>
      </c>
      <c r="B270" s="10" t="s">
        <v>2269</v>
      </c>
      <c r="C270" s="10" t="s">
        <v>4166</v>
      </c>
      <c r="D270" s="10">
        <v>5</v>
      </c>
      <c r="E270" s="10"/>
      <c r="F270" s="10" t="s">
        <v>4167</v>
      </c>
      <c r="G270" s="13">
        <v>43162</v>
      </c>
      <c r="H270" s="13">
        <v>43166.600694444445</v>
      </c>
      <c r="I2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270" s="2">
        <f>FACT_PRODUCT_REVIEWS!$H270-FACT_PRODUCT_REVIEWS!$G270</f>
        <v>4.6006944444452529</v>
      </c>
      <c r="K270" s="2">
        <f>IF(FACT_PRODUCT_REVIEWS!$D270&gt;=4,1,0)</f>
        <v>1</v>
      </c>
      <c r="L270" s="2">
        <f>_xlfn.XLOOKUP(FACT_PRODUCT_REVIEWS[[#This Row],[product_id]],DIM_PRODUCTS!B:B,DIM_PRODUCTS!A:A,,0)</f>
        <v>269</v>
      </c>
      <c r="M270" s="2" t="str">
        <f>IF(FACT_PRODUCT_REVIEWS[[#This Row],[review_word_count]]=0,"no text",IF(FACT_PRODUCT_REVIEWS[[#This Row],[review_word_count]]&lt;15,"short review", "long review"))</f>
        <v>short review</v>
      </c>
    </row>
    <row r="271" spans="1:13" x14ac:dyDescent="0.25">
      <c r="A271" s="2">
        <v>270</v>
      </c>
      <c r="B271" s="10" t="s">
        <v>2112</v>
      </c>
      <c r="C271" s="10" t="s">
        <v>3904</v>
      </c>
      <c r="D271" s="10">
        <v>3</v>
      </c>
      <c r="E271" s="10"/>
      <c r="F271" s="10" t="s">
        <v>3905</v>
      </c>
      <c r="G271" s="13">
        <v>43036</v>
      </c>
      <c r="H271" s="13">
        <v>43037.854861111111</v>
      </c>
      <c r="I2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271" s="2">
        <f>FACT_PRODUCT_REVIEWS!$H271-FACT_PRODUCT_REVIEWS!$G271</f>
        <v>1.8548611111109494</v>
      </c>
      <c r="K271" s="2">
        <f>IF(FACT_PRODUCT_REVIEWS!$D271&gt;=4,1,0)</f>
        <v>0</v>
      </c>
      <c r="L271" s="2">
        <f>_xlfn.XLOOKUP(FACT_PRODUCT_REVIEWS[[#This Row],[product_id]],DIM_PRODUCTS!B:B,DIM_PRODUCTS!A:A,,0)</f>
        <v>270</v>
      </c>
      <c r="M271" s="2" t="str">
        <f>IF(FACT_PRODUCT_REVIEWS[[#This Row],[review_word_count]]=0,"no text",IF(FACT_PRODUCT_REVIEWS[[#This Row],[review_word_count]]&lt;15,"short review", "long review"))</f>
        <v>short review</v>
      </c>
    </row>
    <row r="272" spans="1:13" x14ac:dyDescent="0.25">
      <c r="A272" s="2">
        <v>271</v>
      </c>
      <c r="B272" s="10" t="s">
        <v>2111</v>
      </c>
      <c r="C272" s="10" t="s">
        <v>4123</v>
      </c>
      <c r="D272" s="10">
        <v>4</v>
      </c>
      <c r="E272" s="10"/>
      <c r="F272" s="10"/>
      <c r="G272" s="13">
        <v>42948</v>
      </c>
      <c r="H272" s="13">
        <v>42950.868750000001</v>
      </c>
      <c r="I2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2" s="2">
        <f>FACT_PRODUCT_REVIEWS!$H272-FACT_PRODUCT_REVIEWS!$G272</f>
        <v>2.8687500000014552</v>
      </c>
      <c r="K272" s="2">
        <f>IF(FACT_PRODUCT_REVIEWS!$D272&gt;=4,1,0)</f>
        <v>1</v>
      </c>
      <c r="L272" s="2">
        <f>_xlfn.XLOOKUP(FACT_PRODUCT_REVIEWS[[#This Row],[product_id]],DIM_PRODUCTS!B:B,DIM_PRODUCTS!A:A,,0)</f>
        <v>271</v>
      </c>
      <c r="M272" s="2" t="str">
        <f>IF(FACT_PRODUCT_REVIEWS[[#This Row],[review_word_count]]=0,"no text",IF(FACT_PRODUCT_REVIEWS[[#This Row],[review_word_count]]&lt;15,"short review", "long review"))</f>
        <v>no text</v>
      </c>
    </row>
    <row r="273" spans="1:13" x14ac:dyDescent="0.25">
      <c r="A273" s="2">
        <v>272</v>
      </c>
      <c r="B273" s="10" t="s">
        <v>2419</v>
      </c>
      <c r="C273" s="10" t="s">
        <v>4625</v>
      </c>
      <c r="D273" s="10">
        <v>1</v>
      </c>
      <c r="E273" s="10"/>
      <c r="F273" s="10" t="s">
        <v>4626</v>
      </c>
      <c r="G273" s="13">
        <v>43069</v>
      </c>
      <c r="H273" s="13">
        <v>43069.931944444441</v>
      </c>
      <c r="I2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273" s="2">
        <f>FACT_PRODUCT_REVIEWS!$H273-FACT_PRODUCT_REVIEWS!$G273</f>
        <v>0.93194444444088731</v>
      </c>
      <c r="K273" s="2">
        <f>IF(FACT_PRODUCT_REVIEWS!$D273&gt;=4,1,0)</f>
        <v>0</v>
      </c>
      <c r="L273" s="2">
        <f>_xlfn.XLOOKUP(FACT_PRODUCT_REVIEWS[[#This Row],[product_id]],DIM_PRODUCTS!B:B,DIM_PRODUCTS!A:A,,0)</f>
        <v>272</v>
      </c>
      <c r="M273" s="2" t="str">
        <f>IF(FACT_PRODUCT_REVIEWS[[#This Row],[review_word_count]]=0,"no text",IF(FACT_PRODUCT_REVIEWS[[#This Row],[review_word_count]]&lt;15,"short review", "long review"))</f>
        <v>long review</v>
      </c>
    </row>
    <row r="274" spans="1:13" x14ac:dyDescent="0.25">
      <c r="A274" s="2">
        <v>273</v>
      </c>
      <c r="B274" s="10" t="s">
        <v>1982</v>
      </c>
      <c r="C274" s="10" t="s">
        <v>4904</v>
      </c>
      <c r="D274" s="10">
        <v>5</v>
      </c>
      <c r="E274" s="10"/>
      <c r="F274" s="10"/>
      <c r="G274" s="13">
        <v>43007</v>
      </c>
      <c r="H274" s="13">
        <v>43007.745138888888</v>
      </c>
      <c r="I2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4" s="2">
        <f>FACT_PRODUCT_REVIEWS!$H274-FACT_PRODUCT_REVIEWS!$G274</f>
        <v>0.74513888888759539</v>
      </c>
      <c r="K274" s="2">
        <f>IF(FACT_PRODUCT_REVIEWS!$D274&gt;=4,1,0)</f>
        <v>1</v>
      </c>
      <c r="L274" s="2">
        <f>_xlfn.XLOOKUP(FACT_PRODUCT_REVIEWS[[#This Row],[product_id]],DIM_PRODUCTS!B:B,DIM_PRODUCTS!A:A,,0)</f>
        <v>273</v>
      </c>
      <c r="M274" s="2" t="str">
        <f>IF(FACT_PRODUCT_REVIEWS[[#This Row],[review_word_count]]=0,"no text",IF(FACT_PRODUCT_REVIEWS[[#This Row],[review_word_count]]&lt;15,"short review", "long review"))</f>
        <v>no text</v>
      </c>
    </row>
    <row r="275" spans="1:13" x14ac:dyDescent="0.25">
      <c r="A275" s="2">
        <v>274</v>
      </c>
      <c r="B275" s="10" t="s">
        <v>2051</v>
      </c>
      <c r="C275" s="10" t="s">
        <v>4287</v>
      </c>
      <c r="D275" s="10">
        <v>5</v>
      </c>
      <c r="E275" s="10"/>
      <c r="F275" s="10"/>
      <c r="G275" s="13">
        <v>43221</v>
      </c>
      <c r="H275" s="13">
        <v>43222.050694444442</v>
      </c>
      <c r="I2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5" s="2">
        <f>FACT_PRODUCT_REVIEWS!$H275-FACT_PRODUCT_REVIEWS!$G275</f>
        <v>1.0506944444423425</v>
      </c>
      <c r="K275" s="2">
        <f>IF(FACT_PRODUCT_REVIEWS!$D275&gt;=4,1,0)</f>
        <v>1</v>
      </c>
      <c r="L275" s="2">
        <f>_xlfn.XLOOKUP(FACT_PRODUCT_REVIEWS[[#This Row],[product_id]],DIM_PRODUCTS!B:B,DIM_PRODUCTS!A:A,,0)</f>
        <v>274</v>
      </c>
      <c r="M275" s="2" t="str">
        <f>IF(FACT_PRODUCT_REVIEWS[[#This Row],[review_word_count]]=0,"no text",IF(FACT_PRODUCT_REVIEWS[[#This Row],[review_word_count]]&lt;15,"short review", "long review"))</f>
        <v>no text</v>
      </c>
    </row>
    <row r="276" spans="1:13" x14ac:dyDescent="0.25">
      <c r="A276" s="2">
        <v>275</v>
      </c>
      <c r="B276" s="10" t="s">
        <v>2208</v>
      </c>
      <c r="C276" s="10" t="s">
        <v>3291</v>
      </c>
      <c r="D276" s="10">
        <v>5</v>
      </c>
      <c r="E276" s="10"/>
      <c r="F276" s="10"/>
      <c r="G276" s="13">
        <v>43018</v>
      </c>
      <c r="H276" s="13">
        <v>43020.946527777778</v>
      </c>
      <c r="I2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6" s="2">
        <f>FACT_PRODUCT_REVIEWS!$H276-FACT_PRODUCT_REVIEWS!$G276</f>
        <v>2.9465277777781012</v>
      </c>
      <c r="K276" s="2">
        <f>IF(FACT_PRODUCT_REVIEWS!$D276&gt;=4,1,0)</f>
        <v>1</v>
      </c>
      <c r="L276" s="2">
        <f>_xlfn.XLOOKUP(FACT_PRODUCT_REVIEWS[[#This Row],[product_id]],DIM_PRODUCTS!B:B,DIM_PRODUCTS!A:A,,0)</f>
        <v>275</v>
      </c>
      <c r="M276" s="2" t="str">
        <f>IF(FACT_PRODUCT_REVIEWS[[#This Row],[review_word_count]]=0,"no text",IF(FACT_PRODUCT_REVIEWS[[#This Row],[review_word_count]]&lt;15,"short review", "long review"))</f>
        <v>no text</v>
      </c>
    </row>
    <row r="277" spans="1:13" x14ac:dyDescent="0.25">
      <c r="A277" s="2">
        <v>276</v>
      </c>
      <c r="B277" s="10" t="s">
        <v>2302</v>
      </c>
      <c r="C277" s="10" t="s">
        <v>3600</v>
      </c>
      <c r="D277" s="10">
        <v>1</v>
      </c>
      <c r="E277" s="10"/>
      <c r="F277" s="10" t="s">
        <v>3601</v>
      </c>
      <c r="G277" s="13">
        <v>43084</v>
      </c>
      <c r="H277" s="13">
        <v>43089.329861111109</v>
      </c>
      <c r="I2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277" s="2">
        <f>FACT_PRODUCT_REVIEWS!$H277-FACT_PRODUCT_REVIEWS!$G277</f>
        <v>5.3298611111094942</v>
      </c>
      <c r="K277" s="2">
        <f>IF(FACT_PRODUCT_REVIEWS!$D277&gt;=4,1,0)</f>
        <v>0</v>
      </c>
      <c r="L277" s="2">
        <f>_xlfn.XLOOKUP(FACT_PRODUCT_REVIEWS[[#This Row],[product_id]],DIM_PRODUCTS!B:B,DIM_PRODUCTS!A:A,,0)</f>
        <v>276</v>
      </c>
      <c r="M277" s="2" t="str">
        <f>IF(FACT_PRODUCT_REVIEWS[[#This Row],[review_word_count]]=0,"no text",IF(FACT_PRODUCT_REVIEWS[[#This Row],[review_word_count]]&lt;15,"short review", "long review"))</f>
        <v>long review</v>
      </c>
    </row>
    <row r="278" spans="1:13" x14ac:dyDescent="0.25">
      <c r="A278" s="2">
        <v>277</v>
      </c>
      <c r="B278" s="10" t="s">
        <v>2403</v>
      </c>
      <c r="C278" s="10" t="s">
        <v>3164</v>
      </c>
      <c r="D278" s="10">
        <v>1</v>
      </c>
      <c r="E278" s="10"/>
      <c r="F278" s="10" t="s">
        <v>3165</v>
      </c>
      <c r="G278" s="13">
        <v>42995</v>
      </c>
      <c r="H278" s="13">
        <v>42996.98541666667</v>
      </c>
      <c r="I2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278" s="2">
        <f>FACT_PRODUCT_REVIEWS!$H278-FACT_PRODUCT_REVIEWS!$G278</f>
        <v>1.9854166666700621</v>
      </c>
      <c r="K278" s="2">
        <f>IF(FACT_PRODUCT_REVIEWS!$D278&gt;=4,1,0)</f>
        <v>0</v>
      </c>
      <c r="L278" s="2">
        <f>_xlfn.XLOOKUP(FACT_PRODUCT_REVIEWS[[#This Row],[product_id]],DIM_PRODUCTS!B:B,DIM_PRODUCTS!A:A,,0)</f>
        <v>277</v>
      </c>
      <c r="M278" s="2" t="str">
        <f>IF(FACT_PRODUCT_REVIEWS[[#This Row],[review_word_count]]=0,"no text",IF(FACT_PRODUCT_REVIEWS[[#This Row],[review_word_count]]&lt;15,"short review", "long review"))</f>
        <v>short review</v>
      </c>
    </row>
    <row r="279" spans="1:13" x14ac:dyDescent="0.25">
      <c r="A279" s="2">
        <v>278</v>
      </c>
      <c r="B279" s="10" t="s">
        <v>1923</v>
      </c>
      <c r="C279" s="10" t="s">
        <v>3929</v>
      </c>
      <c r="D279" s="10">
        <v>3</v>
      </c>
      <c r="E279" s="10"/>
      <c r="F279" s="10"/>
      <c r="G279" s="13">
        <v>42889</v>
      </c>
      <c r="H279" s="13">
        <v>42893.896527777775</v>
      </c>
      <c r="I2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79" s="2">
        <f>FACT_PRODUCT_REVIEWS!$H279-FACT_PRODUCT_REVIEWS!$G279</f>
        <v>4.8965277777751908</v>
      </c>
      <c r="K279" s="2">
        <f>IF(FACT_PRODUCT_REVIEWS!$D279&gt;=4,1,0)</f>
        <v>0</v>
      </c>
      <c r="L279" s="2">
        <f>_xlfn.XLOOKUP(FACT_PRODUCT_REVIEWS[[#This Row],[product_id]],DIM_PRODUCTS!B:B,DIM_PRODUCTS!A:A,,0)</f>
        <v>278</v>
      </c>
      <c r="M279" s="2" t="str">
        <f>IF(FACT_PRODUCT_REVIEWS[[#This Row],[review_word_count]]=0,"no text",IF(FACT_PRODUCT_REVIEWS[[#This Row],[review_word_count]]&lt;15,"short review", "long review"))</f>
        <v>no text</v>
      </c>
    </row>
    <row r="280" spans="1:13" x14ac:dyDescent="0.25">
      <c r="A280" s="2">
        <v>279</v>
      </c>
      <c r="B280" s="10" t="s">
        <v>2062</v>
      </c>
      <c r="C280" s="10" t="s">
        <v>3766</v>
      </c>
      <c r="D280" s="10">
        <v>5</v>
      </c>
      <c r="E280" s="10"/>
      <c r="F280" s="10"/>
      <c r="G280" s="13">
        <v>43256</v>
      </c>
      <c r="H280" s="13">
        <v>43257.725694444445</v>
      </c>
      <c r="I2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0" s="2">
        <f>FACT_PRODUCT_REVIEWS!$H280-FACT_PRODUCT_REVIEWS!$G280</f>
        <v>1.7256944444452529</v>
      </c>
      <c r="K280" s="2">
        <f>IF(FACT_PRODUCT_REVIEWS!$D280&gt;=4,1,0)</f>
        <v>1</v>
      </c>
      <c r="L280" s="2">
        <f>_xlfn.XLOOKUP(FACT_PRODUCT_REVIEWS[[#This Row],[product_id]],DIM_PRODUCTS!B:B,DIM_PRODUCTS!A:A,,0)</f>
        <v>279</v>
      </c>
      <c r="M280" s="2" t="str">
        <f>IF(FACT_PRODUCT_REVIEWS[[#This Row],[review_word_count]]=0,"no text",IF(FACT_PRODUCT_REVIEWS[[#This Row],[review_word_count]]&lt;15,"short review", "long review"))</f>
        <v>no text</v>
      </c>
    </row>
    <row r="281" spans="1:13" x14ac:dyDescent="0.25">
      <c r="A281" s="2">
        <v>280</v>
      </c>
      <c r="B281" s="10" t="s">
        <v>2115</v>
      </c>
      <c r="C281" s="10" t="s">
        <v>3094</v>
      </c>
      <c r="D281" s="10">
        <v>4</v>
      </c>
      <c r="E281" s="10"/>
      <c r="F281" s="10"/>
      <c r="G281" s="13">
        <v>42825</v>
      </c>
      <c r="H281" s="13">
        <v>42826.988194444442</v>
      </c>
      <c r="I2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1" s="2">
        <f>FACT_PRODUCT_REVIEWS!$H281-FACT_PRODUCT_REVIEWS!$G281</f>
        <v>1.9881944444423425</v>
      </c>
      <c r="K281" s="2">
        <f>IF(FACT_PRODUCT_REVIEWS!$D281&gt;=4,1,0)</f>
        <v>1</v>
      </c>
      <c r="L281" s="2">
        <f>_xlfn.XLOOKUP(FACT_PRODUCT_REVIEWS[[#This Row],[product_id]],DIM_PRODUCTS!B:B,DIM_PRODUCTS!A:A,,0)</f>
        <v>280</v>
      </c>
      <c r="M281" s="2" t="str">
        <f>IF(FACT_PRODUCT_REVIEWS[[#This Row],[review_word_count]]=0,"no text",IF(FACT_PRODUCT_REVIEWS[[#This Row],[review_word_count]]&lt;15,"short review", "long review"))</f>
        <v>no text</v>
      </c>
    </row>
    <row r="282" spans="1:13" x14ac:dyDescent="0.25">
      <c r="A282" s="2">
        <v>281</v>
      </c>
      <c r="B282" s="10" t="s">
        <v>1987</v>
      </c>
      <c r="C282" s="10" t="s">
        <v>4028</v>
      </c>
      <c r="D282" s="10">
        <v>4</v>
      </c>
      <c r="E282" s="10"/>
      <c r="F282" s="10"/>
      <c r="G282" s="13">
        <v>43132</v>
      </c>
      <c r="H282" s="13">
        <v>43135.522222222222</v>
      </c>
      <c r="I2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2" s="2">
        <f>FACT_PRODUCT_REVIEWS!$H282-FACT_PRODUCT_REVIEWS!$G282</f>
        <v>3.5222222222218988</v>
      </c>
      <c r="K282" s="2">
        <f>IF(FACT_PRODUCT_REVIEWS!$D282&gt;=4,1,0)</f>
        <v>1</v>
      </c>
      <c r="L282" s="2">
        <f>_xlfn.XLOOKUP(FACT_PRODUCT_REVIEWS[[#This Row],[product_id]],DIM_PRODUCTS!B:B,DIM_PRODUCTS!A:A,,0)</f>
        <v>281</v>
      </c>
      <c r="M282" s="2" t="str">
        <f>IF(FACT_PRODUCT_REVIEWS[[#This Row],[review_word_count]]=0,"no text",IF(FACT_PRODUCT_REVIEWS[[#This Row],[review_word_count]]&lt;15,"short review", "long review"))</f>
        <v>no text</v>
      </c>
    </row>
    <row r="283" spans="1:13" x14ac:dyDescent="0.25">
      <c r="A283" s="2">
        <v>282</v>
      </c>
      <c r="B283" s="10" t="s">
        <v>2028</v>
      </c>
      <c r="C283" s="10" t="s">
        <v>3122</v>
      </c>
      <c r="D283" s="10">
        <v>3</v>
      </c>
      <c r="E283" s="10" t="s">
        <v>3123</v>
      </c>
      <c r="F283" s="10"/>
      <c r="G283" s="13">
        <v>43337</v>
      </c>
      <c r="H283" s="13">
        <v>43337.870138888888</v>
      </c>
      <c r="I2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3" s="2">
        <f>FACT_PRODUCT_REVIEWS!$H283-FACT_PRODUCT_REVIEWS!$G283</f>
        <v>0.87013888888759539</v>
      </c>
      <c r="K283" s="2">
        <f>IF(FACT_PRODUCT_REVIEWS!$D283&gt;=4,1,0)</f>
        <v>0</v>
      </c>
      <c r="L283" s="2">
        <f>_xlfn.XLOOKUP(FACT_PRODUCT_REVIEWS[[#This Row],[product_id]],DIM_PRODUCTS!B:B,DIM_PRODUCTS!A:A,,0)</f>
        <v>282</v>
      </c>
      <c r="M283" s="2" t="str">
        <f>IF(FACT_PRODUCT_REVIEWS[[#This Row],[review_word_count]]=0,"no text",IF(FACT_PRODUCT_REVIEWS[[#This Row],[review_word_count]]&lt;15,"short review", "long review"))</f>
        <v>no text</v>
      </c>
    </row>
    <row r="284" spans="1:13" x14ac:dyDescent="0.25">
      <c r="A284" s="2">
        <v>283</v>
      </c>
      <c r="B284" s="10" t="s">
        <v>2307</v>
      </c>
      <c r="C284" s="10" t="s">
        <v>3336</v>
      </c>
      <c r="D284" s="10">
        <v>5</v>
      </c>
      <c r="E284" s="10" t="s">
        <v>3337</v>
      </c>
      <c r="F284" s="10" t="s">
        <v>3338</v>
      </c>
      <c r="G284" s="13">
        <v>43295</v>
      </c>
      <c r="H284" s="13">
        <v>43298.602777777778</v>
      </c>
      <c r="I2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284" s="2">
        <f>FACT_PRODUCT_REVIEWS!$H284-FACT_PRODUCT_REVIEWS!$G284</f>
        <v>3.6027777777781012</v>
      </c>
      <c r="K284" s="2">
        <f>IF(FACT_PRODUCT_REVIEWS!$D284&gt;=4,1,0)</f>
        <v>1</v>
      </c>
      <c r="L284" s="2">
        <f>_xlfn.XLOOKUP(FACT_PRODUCT_REVIEWS[[#This Row],[product_id]],DIM_PRODUCTS!B:B,DIM_PRODUCTS!A:A,,0)</f>
        <v>283</v>
      </c>
      <c r="M284" s="2" t="str">
        <f>IF(FACT_PRODUCT_REVIEWS[[#This Row],[review_word_count]]=0,"no text",IF(FACT_PRODUCT_REVIEWS[[#This Row],[review_word_count]]&lt;15,"short review", "long review"))</f>
        <v>short review</v>
      </c>
    </row>
    <row r="285" spans="1:13" x14ac:dyDescent="0.25">
      <c r="A285" s="2">
        <v>284</v>
      </c>
      <c r="B285" s="10" t="s">
        <v>2064</v>
      </c>
      <c r="C285" s="10" t="s">
        <v>4196</v>
      </c>
      <c r="D285" s="10">
        <v>5</v>
      </c>
      <c r="E285" s="10"/>
      <c r="F285" s="10" t="s">
        <v>4197</v>
      </c>
      <c r="G285" s="13">
        <v>43015</v>
      </c>
      <c r="H285" s="13">
        <v>43016.533333333333</v>
      </c>
      <c r="I2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85" s="2">
        <f>FACT_PRODUCT_REVIEWS!$H285-FACT_PRODUCT_REVIEWS!$G285</f>
        <v>1.5333333333328483</v>
      </c>
      <c r="K285" s="2">
        <f>IF(FACT_PRODUCT_REVIEWS!$D285&gt;=4,1,0)</f>
        <v>1</v>
      </c>
      <c r="L285" s="2">
        <f>_xlfn.XLOOKUP(FACT_PRODUCT_REVIEWS[[#This Row],[product_id]],DIM_PRODUCTS!B:B,DIM_PRODUCTS!A:A,,0)</f>
        <v>284</v>
      </c>
      <c r="M285" s="2" t="str">
        <f>IF(FACT_PRODUCT_REVIEWS[[#This Row],[review_word_count]]=0,"no text",IF(FACT_PRODUCT_REVIEWS[[#This Row],[review_word_count]]&lt;15,"short review", "long review"))</f>
        <v>short review</v>
      </c>
    </row>
    <row r="286" spans="1:13" x14ac:dyDescent="0.25">
      <c r="A286" s="2">
        <v>285</v>
      </c>
      <c r="B286" s="10" t="s">
        <v>1936</v>
      </c>
      <c r="C286" s="10" t="s">
        <v>4037</v>
      </c>
      <c r="D286" s="10">
        <v>4</v>
      </c>
      <c r="E286" s="10"/>
      <c r="F286" s="10"/>
      <c r="G286" s="13">
        <v>43327</v>
      </c>
      <c r="H286" s="13">
        <v>43330.916666666664</v>
      </c>
      <c r="I2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6" s="2">
        <f>FACT_PRODUCT_REVIEWS!$H286-FACT_PRODUCT_REVIEWS!$G286</f>
        <v>3.9166666666642413</v>
      </c>
      <c r="K286" s="2">
        <f>IF(FACT_PRODUCT_REVIEWS!$D286&gt;=4,1,0)</f>
        <v>1</v>
      </c>
      <c r="L286" s="2">
        <f>_xlfn.XLOOKUP(FACT_PRODUCT_REVIEWS[[#This Row],[product_id]],DIM_PRODUCTS!B:B,DIM_PRODUCTS!A:A,,0)</f>
        <v>285</v>
      </c>
      <c r="M286" s="2" t="str">
        <f>IF(FACT_PRODUCT_REVIEWS[[#This Row],[review_word_count]]=0,"no text",IF(FACT_PRODUCT_REVIEWS[[#This Row],[review_word_count]]&lt;15,"short review", "long review"))</f>
        <v>no text</v>
      </c>
    </row>
    <row r="287" spans="1:13" x14ac:dyDescent="0.25">
      <c r="A287" s="2">
        <v>286</v>
      </c>
      <c r="B287" s="10" t="s">
        <v>2379</v>
      </c>
      <c r="C287" s="10" t="s">
        <v>4762</v>
      </c>
      <c r="D287" s="10">
        <v>5</v>
      </c>
      <c r="E287" s="10"/>
      <c r="F287" s="10"/>
      <c r="G287" s="13">
        <v>43148</v>
      </c>
      <c r="H287" s="13">
        <v>43148.900694444441</v>
      </c>
      <c r="I2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7" s="2">
        <f>FACT_PRODUCT_REVIEWS!$H287-FACT_PRODUCT_REVIEWS!$G287</f>
        <v>0.90069444444088731</v>
      </c>
      <c r="K287" s="2">
        <f>IF(FACT_PRODUCT_REVIEWS!$D287&gt;=4,1,0)</f>
        <v>1</v>
      </c>
      <c r="L287" s="2">
        <f>_xlfn.XLOOKUP(FACT_PRODUCT_REVIEWS[[#This Row],[product_id]],DIM_PRODUCTS!B:B,DIM_PRODUCTS!A:A,,0)</f>
        <v>286</v>
      </c>
      <c r="M287" s="2" t="str">
        <f>IF(FACT_PRODUCT_REVIEWS[[#This Row],[review_word_count]]=0,"no text",IF(FACT_PRODUCT_REVIEWS[[#This Row],[review_word_count]]&lt;15,"short review", "long review"))</f>
        <v>no text</v>
      </c>
    </row>
    <row r="288" spans="1:13" x14ac:dyDescent="0.25">
      <c r="A288" s="2">
        <v>287</v>
      </c>
      <c r="B288" s="10" t="s">
        <v>2101</v>
      </c>
      <c r="C288" s="10" t="s">
        <v>4805</v>
      </c>
      <c r="D288" s="10">
        <v>5</v>
      </c>
      <c r="E288" s="10"/>
      <c r="F288" s="10" t="s">
        <v>4806</v>
      </c>
      <c r="G288" s="13">
        <v>43116</v>
      </c>
      <c r="H288" s="13">
        <v>43117.121527777781</v>
      </c>
      <c r="I2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288" s="2">
        <f>FACT_PRODUCT_REVIEWS!$H288-FACT_PRODUCT_REVIEWS!$G288</f>
        <v>1.1215277777810115</v>
      </c>
      <c r="K288" s="2">
        <f>IF(FACT_PRODUCT_REVIEWS!$D288&gt;=4,1,0)</f>
        <v>1</v>
      </c>
      <c r="L288" s="2">
        <f>_xlfn.XLOOKUP(FACT_PRODUCT_REVIEWS[[#This Row],[product_id]],DIM_PRODUCTS!B:B,DIM_PRODUCTS!A:A,,0)</f>
        <v>287</v>
      </c>
      <c r="M288" s="2" t="str">
        <f>IF(FACT_PRODUCT_REVIEWS[[#This Row],[review_word_count]]=0,"no text",IF(FACT_PRODUCT_REVIEWS[[#This Row],[review_word_count]]&lt;15,"short review", "long review"))</f>
        <v>long review</v>
      </c>
    </row>
    <row r="289" spans="1:13" x14ac:dyDescent="0.25">
      <c r="A289" s="2">
        <v>288</v>
      </c>
      <c r="B289" s="10" t="s">
        <v>2464</v>
      </c>
      <c r="C289" s="10" t="s">
        <v>4698</v>
      </c>
      <c r="D289" s="10">
        <v>3</v>
      </c>
      <c r="E289" s="10"/>
      <c r="F289" s="10"/>
      <c r="G289" s="13">
        <v>43307</v>
      </c>
      <c r="H289" s="13">
        <v>43311.737500000003</v>
      </c>
      <c r="I2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89" s="2">
        <f>FACT_PRODUCT_REVIEWS!$H289-FACT_PRODUCT_REVIEWS!$G289</f>
        <v>4.7375000000029104</v>
      </c>
      <c r="K289" s="2">
        <f>IF(FACT_PRODUCT_REVIEWS!$D289&gt;=4,1,0)</f>
        <v>0</v>
      </c>
      <c r="L289" s="2">
        <f>_xlfn.XLOOKUP(FACT_PRODUCT_REVIEWS[[#This Row],[product_id]],DIM_PRODUCTS!B:B,DIM_PRODUCTS!A:A,,0)</f>
        <v>288</v>
      </c>
      <c r="M289" s="2" t="str">
        <f>IF(FACT_PRODUCT_REVIEWS[[#This Row],[review_word_count]]=0,"no text",IF(FACT_PRODUCT_REVIEWS[[#This Row],[review_word_count]]&lt;15,"short review", "long review"))</f>
        <v>no text</v>
      </c>
    </row>
    <row r="290" spans="1:13" x14ac:dyDescent="0.25">
      <c r="A290" s="2">
        <v>289</v>
      </c>
      <c r="B290" s="10" t="s">
        <v>2300</v>
      </c>
      <c r="C290" s="10" t="s">
        <v>3642</v>
      </c>
      <c r="D290" s="10">
        <v>3</v>
      </c>
      <c r="E290" s="10"/>
      <c r="F290" s="10"/>
      <c r="G290" s="13">
        <v>43043</v>
      </c>
      <c r="H290" s="13">
        <v>43044.061111111114</v>
      </c>
      <c r="I2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0" s="2">
        <f>FACT_PRODUCT_REVIEWS!$H290-FACT_PRODUCT_REVIEWS!$G290</f>
        <v>1.0611111111138598</v>
      </c>
      <c r="K290" s="2">
        <f>IF(FACT_PRODUCT_REVIEWS!$D290&gt;=4,1,0)</f>
        <v>0</v>
      </c>
      <c r="L290" s="2">
        <f>_xlfn.XLOOKUP(FACT_PRODUCT_REVIEWS[[#This Row],[product_id]],DIM_PRODUCTS!B:B,DIM_PRODUCTS!A:A,,0)</f>
        <v>289</v>
      </c>
      <c r="M290" s="2" t="str">
        <f>IF(FACT_PRODUCT_REVIEWS[[#This Row],[review_word_count]]=0,"no text",IF(FACT_PRODUCT_REVIEWS[[#This Row],[review_word_count]]&lt;15,"short review", "long review"))</f>
        <v>no text</v>
      </c>
    </row>
    <row r="291" spans="1:13" x14ac:dyDescent="0.25">
      <c r="A291" s="2">
        <v>290</v>
      </c>
      <c r="B291" s="10" t="s">
        <v>2303</v>
      </c>
      <c r="C291" s="10" t="s">
        <v>4786</v>
      </c>
      <c r="D291" s="10">
        <v>5</v>
      </c>
      <c r="E291" s="10" t="s">
        <v>4787</v>
      </c>
      <c r="F291" s="10" t="s">
        <v>4788</v>
      </c>
      <c r="G291" s="13">
        <v>43229</v>
      </c>
      <c r="H291" s="13">
        <v>43230.379861111112</v>
      </c>
      <c r="I2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291" s="2">
        <f>FACT_PRODUCT_REVIEWS!$H291-FACT_PRODUCT_REVIEWS!$G291</f>
        <v>1.3798611111124046</v>
      </c>
      <c r="K291" s="2">
        <f>IF(FACT_PRODUCT_REVIEWS!$D291&gt;=4,1,0)</f>
        <v>1</v>
      </c>
      <c r="L291" s="2">
        <f>_xlfn.XLOOKUP(FACT_PRODUCT_REVIEWS[[#This Row],[product_id]],DIM_PRODUCTS!B:B,DIM_PRODUCTS!A:A,,0)</f>
        <v>290</v>
      </c>
      <c r="M291" s="2" t="str">
        <f>IF(FACT_PRODUCT_REVIEWS[[#This Row],[review_word_count]]=0,"no text",IF(FACT_PRODUCT_REVIEWS[[#This Row],[review_word_count]]&lt;15,"short review", "long review"))</f>
        <v>short review</v>
      </c>
    </row>
    <row r="292" spans="1:13" x14ac:dyDescent="0.25">
      <c r="A292" s="2">
        <v>291</v>
      </c>
      <c r="B292" s="10" t="s">
        <v>2360</v>
      </c>
      <c r="C292" s="10" t="s">
        <v>4900</v>
      </c>
      <c r="D292" s="10">
        <v>5</v>
      </c>
      <c r="E292" s="10"/>
      <c r="F292" s="10" t="s">
        <v>3021</v>
      </c>
      <c r="G292" s="13">
        <v>42762</v>
      </c>
      <c r="H292" s="13">
        <v>42765.943749999999</v>
      </c>
      <c r="I2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92" s="2">
        <f>FACT_PRODUCT_REVIEWS!$H292-FACT_PRODUCT_REVIEWS!$G292</f>
        <v>3.9437499999985448</v>
      </c>
      <c r="K292" s="2">
        <f>IF(FACT_PRODUCT_REVIEWS!$D292&gt;=4,1,0)</f>
        <v>1</v>
      </c>
      <c r="L292" s="2">
        <f>_xlfn.XLOOKUP(FACT_PRODUCT_REVIEWS[[#This Row],[product_id]],DIM_PRODUCTS!B:B,DIM_PRODUCTS!A:A,,0)</f>
        <v>291</v>
      </c>
      <c r="M292" s="2" t="str">
        <f>IF(FACT_PRODUCT_REVIEWS[[#This Row],[review_word_count]]=0,"no text",IF(FACT_PRODUCT_REVIEWS[[#This Row],[review_word_count]]&lt;15,"short review", "long review"))</f>
        <v>short review</v>
      </c>
    </row>
    <row r="293" spans="1:13" x14ac:dyDescent="0.25">
      <c r="A293" s="2">
        <v>292</v>
      </c>
      <c r="B293" s="10" t="s">
        <v>2352</v>
      </c>
      <c r="C293" s="10" t="s">
        <v>3171</v>
      </c>
      <c r="D293" s="10">
        <v>5</v>
      </c>
      <c r="E293" s="10"/>
      <c r="F293" s="10"/>
      <c r="G293" s="13">
        <v>42908</v>
      </c>
      <c r="H293" s="13">
        <v>42908.98333333333</v>
      </c>
      <c r="I2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3" s="2">
        <f>FACT_PRODUCT_REVIEWS!$H293-FACT_PRODUCT_REVIEWS!$G293</f>
        <v>0.98333333332993789</v>
      </c>
      <c r="K293" s="2">
        <f>IF(FACT_PRODUCT_REVIEWS!$D293&gt;=4,1,0)</f>
        <v>1</v>
      </c>
      <c r="L293" s="2">
        <f>_xlfn.XLOOKUP(FACT_PRODUCT_REVIEWS[[#This Row],[product_id]],DIM_PRODUCTS!B:B,DIM_PRODUCTS!A:A,,0)</f>
        <v>292</v>
      </c>
      <c r="M293" s="2" t="str">
        <f>IF(FACT_PRODUCT_REVIEWS[[#This Row],[review_word_count]]=0,"no text",IF(FACT_PRODUCT_REVIEWS[[#This Row],[review_word_count]]&lt;15,"short review", "long review"))</f>
        <v>no text</v>
      </c>
    </row>
    <row r="294" spans="1:13" x14ac:dyDescent="0.25">
      <c r="A294" s="2">
        <v>293</v>
      </c>
      <c r="B294" s="10" t="s">
        <v>2380</v>
      </c>
      <c r="C294" s="10" t="s">
        <v>3691</v>
      </c>
      <c r="D294" s="10">
        <v>4</v>
      </c>
      <c r="E294" s="10"/>
      <c r="F294" s="10"/>
      <c r="G294" s="13">
        <v>42966</v>
      </c>
      <c r="H294" s="13">
        <v>42967.182638888888</v>
      </c>
      <c r="I2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4" s="2">
        <f>FACT_PRODUCT_REVIEWS!$H294-FACT_PRODUCT_REVIEWS!$G294</f>
        <v>1.1826388888875954</v>
      </c>
      <c r="K294" s="2">
        <f>IF(FACT_PRODUCT_REVIEWS!$D294&gt;=4,1,0)</f>
        <v>1</v>
      </c>
      <c r="L294" s="2">
        <f>_xlfn.XLOOKUP(FACT_PRODUCT_REVIEWS[[#This Row],[product_id]],DIM_PRODUCTS!B:B,DIM_PRODUCTS!A:A,,0)</f>
        <v>293</v>
      </c>
      <c r="M294" s="2" t="str">
        <f>IF(FACT_PRODUCT_REVIEWS[[#This Row],[review_word_count]]=0,"no text",IF(FACT_PRODUCT_REVIEWS[[#This Row],[review_word_count]]&lt;15,"short review", "long review"))</f>
        <v>no text</v>
      </c>
    </row>
    <row r="295" spans="1:13" x14ac:dyDescent="0.25">
      <c r="A295" s="2">
        <v>294</v>
      </c>
      <c r="B295" s="10" t="s">
        <v>2385</v>
      </c>
      <c r="C295" s="10" t="s">
        <v>4694</v>
      </c>
      <c r="D295" s="10">
        <v>1</v>
      </c>
      <c r="E295" s="10" t="s">
        <v>4695</v>
      </c>
      <c r="F295" s="10" t="s">
        <v>4696</v>
      </c>
      <c r="G295" s="13">
        <v>43294</v>
      </c>
      <c r="H295" s="13">
        <v>43294.722222222219</v>
      </c>
      <c r="I2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295" s="2">
        <f>FACT_PRODUCT_REVIEWS!$H295-FACT_PRODUCT_REVIEWS!$G295</f>
        <v>0.72222222221898846</v>
      </c>
      <c r="K295" s="2">
        <f>IF(FACT_PRODUCT_REVIEWS!$D295&gt;=4,1,0)</f>
        <v>0</v>
      </c>
      <c r="L295" s="2">
        <f>_xlfn.XLOOKUP(FACT_PRODUCT_REVIEWS[[#This Row],[product_id]],DIM_PRODUCTS!B:B,DIM_PRODUCTS!A:A,,0)</f>
        <v>294</v>
      </c>
      <c r="M295" s="2" t="str">
        <f>IF(FACT_PRODUCT_REVIEWS[[#This Row],[review_word_count]]=0,"no text",IF(FACT_PRODUCT_REVIEWS[[#This Row],[review_word_count]]&lt;15,"short review", "long review"))</f>
        <v>short review</v>
      </c>
    </row>
    <row r="296" spans="1:13" x14ac:dyDescent="0.25">
      <c r="A296" s="2">
        <v>295</v>
      </c>
      <c r="B296" s="10" t="s">
        <v>2224</v>
      </c>
      <c r="C296" s="10" t="s">
        <v>3508</v>
      </c>
      <c r="D296" s="10">
        <v>3</v>
      </c>
      <c r="E296" s="10"/>
      <c r="F296" s="10"/>
      <c r="G296" s="13">
        <v>42882</v>
      </c>
      <c r="H296" s="13">
        <v>42886.025694444441</v>
      </c>
      <c r="I2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6" s="2">
        <f>FACT_PRODUCT_REVIEWS!$H296-FACT_PRODUCT_REVIEWS!$G296</f>
        <v>4.0256944444408873</v>
      </c>
      <c r="K296" s="2">
        <f>IF(FACT_PRODUCT_REVIEWS!$D296&gt;=4,1,0)</f>
        <v>0</v>
      </c>
      <c r="L296" s="2">
        <f>_xlfn.XLOOKUP(FACT_PRODUCT_REVIEWS[[#This Row],[product_id]],DIM_PRODUCTS!B:B,DIM_PRODUCTS!A:A,,0)</f>
        <v>295</v>
      </c>
      <c r="M296" s="2" t="str">
        <f>IF(FACT_PRODUCT_REVIEWS[[#This Row],[review_word_count]]=0,"no text",IF(FACT_PRODUCT_REVIEWS[[#This Row],[review_word_count]]&lt;15,"short review", "long review"))</f>
        <v>no text</v>
      </c>
    </row>
    <row r="297" spans="1:13" x14ac:dyDescent="0.25">
      <c r="A297" s="2">
        <v>296</v>
      </c>
      <c r="B297" s="10" t="s">
        <v>2353</v>
      </c>
      <c r="C297" s="10" t="s">
        <v>2992</v>
      </c>
      <c r="D297" s="10">
        <v>1</v>
      </c>
      <c r="E297" s="10" t="s">
        <v>2993</v>
      </c>
      <c r="F297" s="10" t="s">
        <v>2994</v>
      </c>
      <c r="G297" s="13">
        <v>43327</v>
      </c>
      <c r="H297" s="13">
        <v>43327.173611111109</v>
      </c>
      <c r="I2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297" s="2">
        <f>FACT_PRODUCT_REVIEWS!$H297-FACT_PRODUCT_REVIEWS!$G297</f>
        <v>0.17361111110949423</v>
      </c>
      <c r="K297" s="2">
        <f>IF(FACT_PRODUCT_REVIEWS!$D297&gt;=4,1,0)</f>
        <v>0</v>
      </c>
      <c r="L297" s="2">
        <f>_xlfn.XLOOKUP(FACT_PRODUCT_REVIEWS[[#This Row],[product_id]],DIM_PRODUCTS!B:B,DIM_PRODUCTS!A:A,,0)</f>
        <v>296</v>
      </c>
      <c r="M297" s="2" t="str">
        <f>IF(FACT_PRODUCT_REVIEWS[[#This Row],[review_word_count]]=0,"no text",IF(FACT_PRODUCT_REVIEWS[[#This Row],[review_word_count]]&lt;15,"short review", "long review"))</f>
        <v>short review</v>
      </c>
    </row>
    <row r="298" spans="1:13" x14ac:dyDescent="0.25">
      <c r="A298" s="2">
        <v>297</v>
      </c>
      <c r="B298" s="10" t="s">
        <v>2449</v>
      </c>
      <c r="C298" s="10" t="s">
        <v>3858</v>
      </c>
      <c r="D298" s="10">
        <v>5</v>
      </c>
      <c r="E298" s="10"/>
      <c r="F298" s="10"/>
      <c r="G298" s="13">
        <v>42987</v>
      </c>
      <c r="H298" s="13">
        <v>42991.040277777778</v>
      </c>
      <c r="I2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8" s="2">
        <f>FACT_PRODUCT_REVIEWS!$H298-FACT_PRODUCT_REVIEWS!$G298</f>
        <v>4.0402777777781012</v>
      </c>
      <c r="K298" s="2">
        <f>IF(FACT_PRODUCT_REVIEWS!$D298&gt;=4,1,0)</f>
        <v>1</v>
      </c>
      <c r="L298" s="2">
        <f>_xlfn.XLOOKUP(FACT_PRODUCT_REVIEWS[[#This Row],[product_id]],DIM_PRODUCTS!B:B,DIM_PRODUCTS!A:A,,0)</f>
        <v>297</v>
      </c>
      <c r="M298" s="2" t="str">
        <f>IF(FACT_PRODUCT_REVIEWS[[#This Row],[review_word_count]]=0,"no text",IF(FACT_PRODUCT_REVIEWS[[#This Row],[review_word_count]]&lt;15,"short review", "long review"))</f>
        <v>no text</v>
      </c>
    </row>
    <row r="299" spans="1:13" x14ac:dyDescent="0.25">
      <c r="A299" s="2">
        <v>298</v>
      </c>
      <c r="B299" s="10" t="s">
        <v>2012</v>
      </c>
      <c r="C299" s="10" t="s">
        <v>4699</v>
      </c>
      <c r="D299" s="10">
        <v>5</v>
      </c>
      <c r="E299" s="10"/>
      <c r="F299" s="10"/>
      <c r="G299" s="13">
        <v>43099</v>
      </c>
      <c r="H299" s="13">
        <v>43099.761805555558</v>
      </c>
      <c r="I2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299" s="2">
        <f>FACT_PRODUCT_REVIEWS!$H299-FACT_PRODUCT_REVIEWS!$G299</f>
        <v>0.7618055555576575</v>
      </c>
      <c r="K299" s="2">
        <f>IF(FACT_PRODUCT_REVIEWS!$D299&gt;=4,1,0)</f>
        <v>1</v>
      </c>
      <c r="L299" s="2">
        <f>_xlfn.XLOOKUP(FACT_PRODUCT_REVIEWS[[#This Row],[product_id]],DIM_PRODUCTS!B:B,DIM_PRODUCTS!A:A,,0)</f>
        <v>298</v>
      </c>
      <c r="M299" s="2" t="str">
        <f>IF(FACT_PRODUCT_REVIEWS[[#This Row],[review_word_count]]=0,"no text",IF(FACT_PRODUCT_REVIEWS[[#This Row],[review_word_count]]&lt;15,"short review", "long review"))</f>
        <v>no text</v>
      </c>
    </row>
    <row r="300" spans="1:13" ht="31.5" x14ac:dyDescent="0.25">
      <c r="A300" s="2">
        <v>299</v>
      </c>
      <c r="B300" s="10" t="s">
        <v>2152</v>
      </c>
      <c r="C300" s="10" t="s">
        <v>3703</v>
      </c>
      <c r="D300" s="10">
        <v>4</v>
      </c>
      <c r="E300" s="10" t="s">
        <v>2977</v>
      </c>
      <c r="F300" s="15" t="s">
        <v>3704</v>
      </c>
      <c r="G300" s="13">
        <v>43268</v>
      </c>
      <c r="H300" s="13">
        <v>43270.824999999997</v>
      </c>
      <c r="I3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300" s="2">
        <f>FACT_PRODUCT_REVIEWS!$H300-FACT_PRODUCT_REVIEWS!$G300</f>
        <v>2.8249999999970896</v>
      </c>
      <c r="K300" s="2">
        <f>IF(FACT_PRODUCT_REVIEWS!$D300&gt;=4,1,0)</f>
        <v>1</v>
      </c>
      <c r="L300" s="2">
        <f>_xlfn.XLOOKUP(FACT_PRODUCT_REVIEWS[[#This Row],[product_id]],DIM_PRODUCTS!B:B,DIM_PRODUCTS!A:A,,0)</f>
        <v>299</v>
      </c>
      <c r="M300" s="2" t="str">
        <f>IF(FACT_PRODUCT_REVIEWS[[#This Row],[review_word_count]]=0,"no text",IF(FACT_PRODUCT_REVIEWS[[#This Row],[review_word_count]]&lt;15,"short review", "long review"))</f>
        <v>short review</v>
      </c>
    </row>
    <row r="301" spans="1:13" x14ac:dyDescent="0.25">
      <c r="A301" s="2">
        <v>300</v>
      </c>
      <c r="B301" s="10" t="s">
        <v>2110</v>
      </c>
      <c r="C301" s="10" t="s">
        <v>3853</v>
      </c>
      <c r="D301" s="10">
        <v>4</v>
      </c>
      <c r="E301" s="10">
        <v>5</v>
      </c>
      <c r="F301" s="10"/>
      <c r="G301" s="13">
        <v>43292</v>
      </c>
      <c r="H301" s="13">
        <v>43292.699305555558</v>
      </c>
      <c r="I3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01" s="2">
        <f>FACT_PRODUCT_REVIEWS!$H301-FACT_PRODUCT_REVIEWS!$G301</f>
        <v>0.6993055555576575</v>
      </c>
      <c r="K301" s="2">
        <f>IF(FACT_PRODUCT_REVIEWS!$D301&gt;=4,1,0)</f>
        <v>1</v>
      </c>
      <c r="L301" s="2">
        <f>_xlfn.XLOOKUP(FACT_PRODUCT_REVIEWS[[#This Row],[product_id]],DIM_PRODUCTS!B:B,DIM_PRODUCTS!A:A,,0)</f>
        <v>300</v>
      </c>
      <c r="M301" s="2" t="str">
        <f>IF(FACT_PRODUCT_REVIEWS[[#This Row],[review_word_count]]=0,"no text",IF(FACT_PRODUCT_REVIEWS[[#This Row],[review_word_count]]&lt;15,"short review", "long review"))</f>
        <v>no text</v>
      </c>
    </row>
    <row r="302" spans="1:13" x14ac:dyDescent="0.25">
      <c r="A302" s="2">
        <v>301</v>
      </c>
      <c r="B302" s="10" t="s">
        <v>2103</v>
      </c>
      <c r="C302" s="10" t="s">
        <v>4766</v>
      </c>
      <c r="D302" s="10">
        <v>5</v>
      </c>
      <c r="E302" s="10"/>
      <c r="F302" s="10" t="s">
        <v>4767</v>
      </c>
      <c r="G302" s="13">
        <v>42860</v>
      </c>
      <c r="H302" s="13">
        <v>42870.669444444444</v>
      </c>
      <c r="I3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302" s="2">
        <f>FACT_PRODUCT_REVIEWS!$H302-FACT_PRODUCT_REVIEWS!$G302</f>
        <v>10.669444444443798</v>
      </c>
      <c r="K302" s="2">
        <f>IF(FACT_PRODUCT_REVIEWS!$D302&gt;=4,1,0)</f>
        <v>1</v>
      </c>
      <c r="L302" s="2">
        <f>_xlfn.XLOOKUP(FACT_PRODUCT_REVIEWS[[#This Row],[product_id]],DIM_PRODUCTS!B:B,DIM_PRODUCTS!A:A,,0)</f>
        <v>301</v>
      </c>
      <c r="M302" s="2" t="str">
        <f>IF(FACT_PRODUCT_REVIEWS[[#This Row],[review_word_count]]=0,"no text",IF(FACT_PRODUCT_REVIEWS[[#This Row],[review_word_count]]&lt;15,"short review", "long review"))</f>
        <v>short review</v>
      </c>
    </row>
    <row r="303" spans="1:13" x14ac:dyDescent="0.25">
      <c r="A303" s="2">
        <v>302</v>
      </c>
      <c r="B303" s="10" t="s">
        <v>2432</v>
      </c>
      <c r="C303" s="10" t="s">
        <v>3441</v>
      </c>
      <c r="D303" s="10">
        <v>5</v>
      </c>
      <c r="E303" s="10">
        <v>10</v>
      </c>
      <c r="F303" s="10" t="s">
        <v>3442</v>
      </c>
      <c r="G303" s="13">
        <v>43254</v>
      </c>
      <c r="H303" s="13">
        <v>43255.026388888888</v>
      </c>
      <c r="I3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03" s="2">
        <f>FACT_PRODUCT_REVIEWS!$H303-FACT_PRODUCT_REVIEWS!$G303</f>
        <v>1.0263888888875954</v>
      </c>
      <c r="K303" s="2">
        <f>IF(FACT_PRODUCT_REVIEWS!$D303&gt;=4,1,0)</f>
        <v>1</v>
      </c>
      <c r="L303" s="2">
        <f>_xlfn.XLOOKUP(FACT_PRODUCT_REVIEWS[[#This Row],[product_id]],DIM_PRODUCTS!B:B,DIM_PRODUCTS!A:A,,0)</f>
        <v>302</v>
      </c>
      <c r="M303" s="2" t="str">
        <f>IF(FACT_PRODUCT_REVIEWS[[#This Row],[review_word_count]]=0,"no text",IF(FACT_PRODUCT_REVIEWS[[#This Row],[review_word_count]]&lt;15,"short review", "long review"))</f>
        <v>short review</v>
      </c>
    </row>
    <row r="304" spans="1:13" x14ac:dyDescent="0.25">
      <c r="A304" s="2">
        <v>303</v>
      </c>
      <c r="B304" s="10" t="s">
        <v>2074</v>
      </c>
      <c r="C304" s="10" t="s">
        <v>4031</v>
      </c>
      <c r="D304" s="10">
        <v>5</v>
      </c>
      <c r="E304" s="10"/>
      <c r="F304" s="10"/>
      <c r="G304" s="13">
        <v>43217</v>
      </c>
      <c r="H304" s="13">
        <v>43217.90902777778</v>
      </c>
      <c r="I3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04" s="2">
        <f>FACT_PRODUCT_REVIEWS!$H304-FACT_PRODUCT_REVIEWS!$G304</f>
        <v>0.90902777777955635</v>
      </c>
      <c r="K304" s="2">
        <f>IF(FACT_PRODUCT_REVIEWS!$D304&gt;=4,1,0)</f>
        <v>1</v>
      </c>
      <c r="L304" s="2">
        <f>_xlfn.XLOOKUP(FACT_PRODUCT_REVIEWS[[#This Row],[product_id]],DIM_PRODUCTS!B:B,DIM_PRODUCTS!A:A,,0)</f>
        <v>303</v>
      </c>
      <c r="M304" s="2" t="str">
        <f>IF(FACT_PRODUCT_REVIEWS[[#This Row],[review_word_count]]=0,"no text",IF(FACT_PRODUCT_REVIEWS[[#This Row],[review_word_count]]&lt;15,"short review", "long review"))</f>
        <v>no text</v>
      </c>
    </row>
    <row r="305" spans="1:13" x14ac:dyDescent="0.25">
      <c r="A305" s="2">
        <v>304</v>
      </c>
      <c r="B305" s="10" t="s">
        <v>1944</v>
      </c>
      <c r="C305" s="10" t="s">
        <v>4014</v>
      </c>
      <c r="D305" s="10">
        <v>3</v>
      </c>
      <c r="E305" s="10"/>
      <c r="F305" s="10" t="s">
        <v>4015</v>
      </c>
      <c r="G305" s="13">
        <v>43218</v>
      </c>
      <c r="H305" s="13">
        <v>43219.049305555556</v>
      </c>
      <c r="I3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05" s="2">
        <f>FACT_PRODUCT_REVIEWS!$H305-FACT_PRODUCT_REVIEWS!$G305</f>
        <v>1.0493055555562023</v>
      </c>
      <c r="K305" s="2">
        <f>IF(FACT_PRODUCT_REVIEWS!$D305&gt;=4,1,0)</f>
        <v>0</v>
      </c>
      <c r="L305" s="2">
        <f>_xlfn.XLOOKUP(FACT_PRODUCT_REVIEWS[[#This Row],[product_id]],DIM_PRODUCTS!B:B,DIM_PRODUCTS!A:A,,0)</f>
        <v>304</v>
      </c>
      <c r="M305" s="2" t="str">
        <f>IF(FACT_PRODUCT_REVIEWS[[#This Row],[review_word_count]]=0,"no text",IF(FACT_PRODUCT_REVIEWS[[#This Row],[review_word_count]]&lt;15,"short review", "long review"))</f>
        <v>short review</v>
      </c>
    </row>
    <row r="306" spans="1:13" x14ac:dyDescent="0.25">
      <c r="A306" s="2">
        <v>305</v>
      </c>
      <c r="B306" s="10" t="s">
        <v>1969</v>
      </c>
      <c r="C306" s="10" t="s">
        <v>3621</v>
      </c>
      <c r="D306" s="10">
        <v>4</v>
      </c>
      <c r="E306" s="10"/>
      <c r="F306" s="10"/>
      <c r="G306" s="13">
        <v>43246</v>
      </c>
      <c r="H306" s="13">
        <v>43247.57916666667</v>
      </c>
      <c r="I3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06" s="2">
        <f>FACT_PRODUCT_REVIEWS!$H306-FACT_PRODUCT_REVIEWS!$G306</f>
        <v>1.5791666666700621</v>
      </c>
      <c r="K306" s="2">
        <f>IF(FACT_PRODUCT_REVIEWS!$D306&gt;=4,1,0)</f>
        <v>1</v>
      </c>
      <c r="L306" s="2">
        <f>_xlfn.XLOOKUP(FACT_PRODUCT_REVIEWS[[#This Row],[product_id]],DIM_PRODUCTS!B:B,DIM_PRODUCTS!A:A,,0)</f>
        <v>305</v>
      </c>
      <c r="M306" s="2" t="str">
        <f>IF(FACT_PRODUCT_REVIEWS[[#This Row],[review_word_count]]=0,"no text",IF(FACT_PRODUCT_REVIEWS[[#This Row],[review_word_count]]&lt;15,"short review", "long review"))</f>
        <v>no text</v>
      </c>
    </row>
    <row r="307" spans="1:13" x14ac:dyDescent="0.25">
      <c r="A307" s="2">
        <v>306</v>
      </c>
      <c r="B307" s="10" t="s">
        <v>2434</v>
      </c>
      <c r="C307" s="10" t="s">
        <v>4443</v>
      </c>
      <c r="D307" s="10">
        <v>5</v>
      </c>
      <c r="E307" s="10"/>
      <c r="F307" s="10"/>
      <c r="G307" s="13">
        <v>43329</v>
      </c>
      <c r="H307" s="13">
        <v>43330.697916666664</v>
      </c>
      <c r="I3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07" s="2">
        <f>FACT_PRODUCT_REVIEWS!$H307-FACT_PRODUCT_REVIEWS!$G307</f>
        <v>1.6979166666642413</v>
      </c>
      <c r="K307" s="2">
        <f>IF(FACT_PRODUCT_REVIEWS!$D307&gt;=4,1,0)</f>
        <v>1</v>
      </c>
      <c r="L307" s="2">
        <f>_xlfn.XLOOKUP(FACT_PRODUCT_REVIEWS[[#This Row],[product_id]],DIM_PRODUCTS!B:B,DIM_PRODUCTS!A:A,,0)</f>
        <v>306</v>
      </c>
      <c r="M307" s="2" t="str">
        <f>IF(FACT_PRODUCT_REVIEWS[[#This Row],[review_word_count]]=0,"no text",IF(FACT_PRODUCT_REVIEWS[[#This Row],[review_word_count]]&lt;15,"short review", "long review"))</f>
        <v>no text</v>
      </c>
    </row>
    <row r="308" spans="1:13" x14ac:dyDescent="0.25">
      <c r="A308" s="2">
        <v>307</v>
      </c>
      <c r="B308" s="10" t="s">
        <v>2010</v>
      </c>
      <c r="C308" s="10" t="s">
        <v>2985</v>
      </c>
      <c r="D308" s="10">
        <v>5</v>
      </c>
      <c r="E308" s="10" t="s">
        <v>2986</v>
      </c>
      <c r="F308" s="10" t="s">
        <v>2987</v>
      </c>
      <c r="G308" s="13">
        <v>43243</v>
      </c>
      <c r="H308" s="13">
        <v>43244.125</v>
      </c>
      <c r="I3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308" s="2">
        <f>FACT_PRODUCT_REVIEWS!$H308-FACT_PRODUCT_REVIEWS!$G308</f>
        <v>1.125</v>
      </c>
      <c r="K308" s="2">
        <f>IF(FACT_PRODUCT_REVIEWS!$D308&gt;=4,1,0)</f>
        <v>1</v>
      </c>
      <c r="L308" s="2">
        <f>_xlfn.XLOOKUP(FACT_PRODUCT_REVIEWS[[#This Row],[product_id]],DIM_PRODUCTS!B:B,DIM_PRODUCTS!A:A,,0)</f>
        <v>307</v>
      </c>
      <c r="M308" s="2" t="str">
        <f>IF(FACT_PRODUCT_REVIEWS[[#This Row],[review_word_count]]=0,"no text",IF(FACT_PRODUCT_REVIEWS[[#This Row],[review_word_count]]&lt;15,"short review", "long review"))</f>
        <v>short review</v>
      </c>
    </row>
    <row r="309" spans="1:13" x14ac:dyDescent="0.25">
      <c r="A309" s="2">
        <v>308</v>
      </c>
      <c r="B309" s="10" t="s">
        <v>2332</v>
      </c>
      <c r="C309" s="10" t="s">
        <v>3602</v>
      </c>
      <c r="D309" s="10">
        <v>5</v>
      </c>
      <c r="E309" s="10"/>
      <c r="F309" s="10" t="s">
        <v>3603</v>
      </c>
      <c r="G309" s="13">
        <v>42990</v>
      </c>
      <c r="H309" s="13">
        <v>42991.022222222222</v>
      </c>
      <c r="I3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309" s="2">
        <f>FACT_PRODUCT_REVIEWS!$H309-FACT_PRODUCT_REVIEWS!$G309</f>
        <v>1.0222222222218988</v>
      </c>
      <c r="K309" s="2">
        <f>IF(FACT_PRODUCT_REVIEWS!$D309&gt;=4,1,0)</f>
        <v>1</v>
      </c>
      <c r="L309" s="2">
        <f>_xlfn.XLOOKUP(FACT_PRODUCT_REVIEWS[[#This Row],[product_id]],DIM_PRODUCTS!B:B,DIM_PRODUCTS!A:A,,0)</f>
        <v>308</v>
      </c>
      <c r="M309" s="2" t="str">
        <f>IF(FACT_PRODUCT_REVIEWS[[#This Row],[review_word_count]]=0,"no text",IF(FACT_PRODUCT_REVIEWS[[#This Row],[review_word_count]]&lt;15,"short review", "long review"))</f>
        <v>short review</v>
      </c>
    </row>
    <row r="310" spans="1:13" ht="63" x14ac:dyDescent="0.25">
      <c r="A310" s="2">
        <v>309</v>
      </c>
      <c r="B310" s="10" t="s">
        <v>2094</v>
      </c>
      <c r="C310" s="10" t="s">
        <v>4194</v>
      </c>
      <c r="D310" s="10">
        <v>3</v>
      </c>
      <c r="E310" s="10"/>
      <c r="F310" s="15" t="s">
        <v>4195</v>
      </c>
      <c r="G310" s="13">
        <v>43028</v>
      </c>
      <c r="H310" s="13">
        <v>43031.78402777778</v>
      </c>
      <c r="I3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310" s="2">
        <f>FACT_PRODUCT_REVIEWS!$H310-FACT_PRODUCT_REVIEWS!$G310</f>
        <v>3.7840277777795563</v>
      </c>
      <c r="K310" s="2">
        <f>IF(FACT_PRODUCT_REVIEWS!$D310&gt;=4,1,0)</f>
        <v>0</v>
      </c>
      <c r="L310" s="2">
        <f>_xlfn.XLOOKUP(FACT_PRODUCT_REVIEWS[[#This Row],[product_id]],DIM_PRODUCTS!B:B,DIM_PRODUCTS!A:A,,0)</f>
        <v>309</v>
      </c>
      <c r="M310" s="2" t="str">
        <f>IF(FACT_PRODUCT_REVIEWS[[#This Row],[review_word_count]]=0,"no text",IF(FACT_PRODUCT_REVIEWS[[#This Row],[review_word_count]]&lt;15,"short review", "long review"))</f>
        <v>short review</v>
      </c>
    </row>
    <row r="311" spans="1:13" x14ac:dyDescent="0.25">
      <c r="A311" s="2">
        <v>310</v>
      </c>
      <c r="B311" s="10" t="s">
        <v>2376</v>
      </c>
      <c r="C311" s="10" t="s">
        <v>4775</v>
      </c>
      <c r="D311" s="10">
        <v>5</v>
      </c>
      <c r="E311" s="10"/>
      <c r="F311" s="10"/>
      <c r="G311" s="13">
        <v>43288</v>
      </c>
      <c r="H311" s="13">
        <v>43291.729861111111</v>
      </c>
      <c r="I3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1" s="2">
        <f>FACT_PRODUCT_REVIEWS!$H311-FACT_PRODUCT_REVIEWS!$G311</f>
        <v>3.7298611111109494</v>
      </c>
      <c r="K311" s="2">
        <f>IF(FACT_PRODUCT_REVIEWS!$D311&gt;=4,1,0)</f>
        <v>1</v>
      </c>
      <c r="L311" s="2">
        <f>_xlfn.XLOOKUP(FACT_PRODUCT_REVIEWS[[#This Row],[product_id]],DIM_PRODUCTS!B:B,DIM_PRODUCTS!A:A,,0)</f>
        <v>310</v>
      </c>
      <c r="M311" s="2" t="str">
        <f>IF(FACT_PRODUCT_REVIEWS[[#This Row],[review_word_count]]=0,"no text",IF(FACT_PRODUCT_REVIEWS[[#This Row],[review_word_count]]&lt;15,"short review", "long review"))</f>
        <v>no text</v>
      </c>
    </row>
    <row r="312" spans="1:13" x14ac:dyDescent="0.25">
      <c r="A312" s="2">
        <v>311</v>
      </c>
      <c r="B312" s="10" t="s">
        <v>2392</v>
      </c>
      <c r="C312" s="10" t="s">
        <v>3058</v>
      </c>
      <c r="D312" s="10">
        <v>5</v>
      </c>
      <c r="E312" s="10"/>
      <c r="F312" s="10"/>
      <c r="G312" s="13">
        <v>43193</v>
      </c>
      <c r="H312" s="13">
        <v>43193.98541666667</v>
      </c>
      <c r="I3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2" s="2">
        <f>FACT_PRODUCT_REVIEWS!$H312-FACT_PRODUCT_REVIEWS!$G312</f>
        <v>0.98541666667006211</v>
      </c>
      <c r="K312" s="2">
        <f>IF(FACT_PRODUCT_REVIEWS!$D312&gt;=4,1,0)</f>
        <v>1</v>
      </c>
      <c r="L312" s="2">
        <f>_xlfn.XLOOKUP(FACT_PRODUCT_REVIEWS[[#This Row],[product_id]],DIM_PRODUCTS!B:B,DIM_PRODUCTS!A:A,,0)</f>
        <v>311</v>
      </c>
      <c r="M312" s="2" t="str">
        <f>IF(FACT_PRODUCT_REVIEWS[[#This Row],[review_word_count]]=0,"no text",IF(FACT_PRODUCT_REVIEWS[[#This Row],[review_word_count]]&lt;15,"short review", "long review"))</f>
        <v>no text</v>
      </c>
    </row>
    <row r="313" spans="1:13" x14ac:dyDescent="0.25">
      <c r="A313" s="2">
        <v>312</v>
      </c>
      <c r="B313" s="10" t="s">
        <v>2341</v>
      </c>
      <c r="C313" s="10" t="s">
        <v>4878</v>
      </c>
      <c r="D313" s="10">
        <v>4</v>
      </c>
      <c r="E313" s="10"/>
      <c r="F313" s="10"/>
      <c r="G313" s="13">
        <v>43285</v>
      </c>
      <c r="H313" s="13">
        <v>43285.836111111108</v>
      </c>
      <c r="I3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3" s="2">
        <f>FACT_PRODUCT_REVIEWS!$H313-FACT_PRODUCT_REVIEWS!$G313</f>
        <v>0.83611111110803904</v>
      </c>
      <c r="K313" s="2">
        <f>IF(FACT_PRODUCT_REVIEWS!$D313&gt;=4,1,0)</f>
        <v>1</v>
      </c>
      <c r="L313" s="2">
        <f>_xlfn.XLOOKUP(FACT_PRODUCT_REVIEWS[[#This Row],[product_id]],DIM_PRODUCTS!B:B,DIM_PRODUCTS!A:A,,0)</f>
        <v>312</v>
      </c>
      <c r="M313" s="2" t="str">
        <f>IF(FACT_PRODUCT_REVIEWS[[#This Row],[review_word_count]]=0,"no text",IF(FACT_PRODUCT_REVIEWS[[#This Row],[review_word_count]]&lt;15,"short review", "long review"))</f>
        <v>no text</v>
      </c>
    </row>
    <row r="314" spans="1:13" x14ac:dyDescent="0.25">
      <c r="A314" s="2">
        <v>313</v>
      </c>
      <c r="B314" s="10" t="s">
        <v>2386</v>
      </c>
      <c r="C314" s="10" t="s">
        <v>4277</v>
      </c>
      <c r="D314" s="10">
        <v>5</v>
      </c>
      <c r="E314" s="10" t="s">
        <v>4278</v>
      </c>
      <c r="F314" s="10"/>
      <c r="G314" s="13">
        <v>43230</v>
      </c>
      <c r="H314" s="13">
        <v>43233.830555555556</v>
      </c>
      <c r="I3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4" s="2">
        <f>FACT_PRODUCT_REVIEWS!$H314-FACT_PRODUCT_REVIEWS!$G314</f>
        <v>3.8305555555562023</v>
      </c>
      <c r="K314" s="2">
        <f>IF(FACT_PRODUCT_REVIEWS!$D314&gt;=4,1,0)</f>
        <v>1</v>
      </c>
      <c r="L314" s="2">
        <f>_xlfn.XLOOKUP(FACT_PRODUCT_REVIEWS[[#This Row],[product_id]],DIM_PRODUCTS!B:B,DIM_PRODUCTS!A:A,,0)</f>
        <v>313</v>
      </c>
      <c r="M314" s="2" t="str">
        <f>IF(FACT_PRODUCT_REVIEWS[[#This Row],[review_word_count]]=0,"no text",IF(FACT_PRODUCT_REVIEWS[[#This Row],[review_word_count]]&lt;15,"short review", "long review"))</f>
        <v>no text</v>
      </c>
    </row>
    <row r="315" spans="1:13" x14ac:dyDescent="0.25">
      <c r="A315" s="2">
        <v>314</v>
      </c>
      <c r="B315" s="10" t="s">
        <v>2087</v>
      </c>
      <c r="C315" s="10" t="s">
        <v>3494</v>
      </c>
      <c r="D315" s="10">
        <v>5</v>
      </c>
      <c r="E315" s="10" t="s">
        <v>3495</v>
      </c>
      <c r="F315" s="10" t="s">
        <v>3496</v>
      </c>
      <c r="G315" s="13">
        <v>43285</v>
      </c>
      <c r="H315" s="13">
        <v>43285.933333333334</v>
      </c>
      <c r="I3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315" s="2">
        <f>FACT_PRODUCT_REVIEWS!$H315-FACT_PRODUCT_REVIEWS!$G315</f>
        <v>0.93333333333430346</v>
      </c>
      <c r="K315" s="2">
        <f>IF(FACT_PRODUCT_REVIEWS!$D315&gt;=4,1,0)</f>
        <v>1</v>
      </c>
      <c r="L315" s="2">
        <f>_xlfn.XLOOKUP(FACT_PRODUCT_REVIEWS[[#This Row],[product_id]],DIM_PRODUCTS!B:B,DIM_PRODUCTS!A:A,,0)</f>
        <v>314</v>
      </c>
      <c r="M315" s="2" t="str">
        <f>IF(FACT_PRODUCT_REVIEWS[[#This Row],[review_word_count]]=0,"no text",IF(FACT_PRODUCT_REVIEWS[[#This Row],[review_word_count]]&lt;15,"short review", "long review"))</f>
        <v>short review</v>
      </c>
    </row>
    <row r="316" spans="1:13" x14ac:dyDescent="0.25">
      <c r="A316" s="2">
        <v>315</v>
      </c>
      <c r="B316" s="10" t="s">
        <v>2401</v>
      </c>
      <c r="C316" s="10" t="s">
        <v>4044</v>
      </c>
      <c r="D316" s="10">
        <v>4</v>
      </c>
      <c r="E316" s="10"/>
      <c r="F316" s="10"/>
      <c r="G316" s="13">
        <v>42879</v>
      </c>
      <c r="H316" s="13">
        <v>42879.99722222222</v>
      </c>
      <c r="I3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6" s="2">
        <f>FACT_PRODUCT_REVIEWS!$H316-FACT_PRODUCT_REVIEWS!$G316</f>
        <v>0.99722222222044365</v>
      </c>
      <c r="K316" s="2">
        <f>IF(FACT_PRODUCT_REVIEWS!$D316&gt;=4,1,0)</f>
        <v>1</v>
      </c>
      <c r="L316" s="2">
        <f>_xlfn.XLOOKUP(FACT_PRODUCT_REVIEWS[[#This Row],[product_id]],DIM_PRODUCTS!B:B,DIM_PRODUCTS!A:A,,0)</f>
        <v>315</v>
      </c>
      <c r="M316" s="2" t="str">
        <f>IF(FACT_PRODUCT_REVIEWS[[#This Row],[review_word_count]]=0,"no text",IF(FACT_PRODUCT_REVIEWS[[#This Row],[review_word_count]]&lt;15,"short review", "long review"))</f>
        <v>no text</v>
      </c>
    </row>
    <row r="317" spans="1:13" x14ac:dyDescent="0.25">
      <c r="A317" s="2">
        <v>316</v>
      </c>
      <c r="B317" s="10" t="s">
        <v>2099</v>
      </c>
      <c r="C317" s="10" t="s">
        <v>3271</v>
      </c>
      <c r="D317" s="10">
        <v>5</v>
      </c>
      <c r="E317" s="10"/>
      <c r="F317" s="10"/>
      <c r="G317" s="13">
        <v>43084</v>
      </c>
      <c r="H317" s="13">
        <v>43084.910416666666</v>
      </c>
      <c r="I3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7" s="2">
        <f>FACT_PRODUCT_REVIEWS!$H317-FACT_PRODUCT_REVIEWS!$G317</f>
        <v>0.91041666666569654</v>
      </c>
      <c r="K317" s="2">
        <f>IF(FACT_PRODUCT_REVIEWS!$D317&gt;=4,1,0)</f>
        <v>1</v>
      </c>
      <c r="L317" s="2">
        <f>_xlfn.XLOOKUP(FACT_PRODUCT_REVIEWS[[#This Row],[product_id]],DIM_PRODUCTS!B:B,DIM_PRODUCTS!A:A,,0)</f>
        <v>316</v>
      </c>
      <c r="M317" s="2" t="str">
        <f>IF(FACT_PRODUCT_REVIEWS[[#This Row],[review_word_count]]=0,"no text",IF(FACT_PRODUCT_REVIEWS[[#This Row],[review_word_count]]&lt;15,"short review", "long review"))</f>
        <v>no text</v>
      </c>
    </row>
    <row r="318" spans="1:13" x14ac:dyDescent="0.25">
      <c r="A318" s="2">
        <v>317</v>
      </c>
      <c r="B318" s="10" t="s">
        <v>2084</v>
      </c>
      <c r="C318" s="10" t="s">
        <v>4383</v>
      </c>
      <c r="D318" s="10">
        <v>3</v>
      </c>
      <c r="E318" s="10"/>
      <c r="F318" s="10"/>
      <c r="G318" s="13">
        <v>43181</v>
      </c>
      <c r="H318" s="13">
        <v>43181.912499999999</v>
      </c>
      <c r="I3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18" s="2">
        <f>FACT_PRODUCT_REVIEWS!$H318-FACT_PRODUCT_REVIEWS!$G318</f>
        <v>0.91249999999854481</v>
      </c>
      <c r="K318" s="2">
        <f>IF(FACT_PRODUCT_REVIEWS!$D318&gt;=4,1,0)</f>
        <v>0</v>
      </c>
      <c r="L318" s="2">
        <f>_xlfn.XLOOKUP(FACT_PRODUCT_REVIEWS[[#This Row],[product_id]],DIM_PRODUCTS!B:B,DIM_PRODUCTS!A:A,,0)</f>
        <v>317</v>
      </c>
      <c r="M318" s="2" t="str">
        <f>IF(FACT_PRODUCT_REVIEWS[[#This Row],[review_word_count]]=0,"no text",IF(FACT_PRODUCT_REVIEWS[[#This Row],[review_word_count]]&lt;15,"short review", "long review"))</f>
        <v>no text</v>
      </c>
    </row>
    <row r="319" spans="1:13" ht="31.5" x14ac:dyDescent="0.25">
      <c r="A319" s="2">
        <v>318</v>
      </c>
      <c r="B319" s="10" t="s">
        <v>1929</v>
      </c>
      <c r="C319" s="10" t="s">
        <v>4228</v>
      </c>
      <c r="D319" s="10">
        <v>1</v>
      </c>
      <c r="E319" s="10"/>
      <c r="F319" s="15" t="s">
        <v>4229</v>
      </c>
      <c r="G319" s="13">
        <v>42934</v>
      </c>
      <c r="H319" s="13">
        <v>42938.070138888892</v>
      </c>
      <c r="I3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319" s="2">
        <f>FACT_PRODUCT_REVIEWS!$H319-FACT_PRODUCT_REVIEWS!$G319</f>
        <v>4.070138888891961</v>
      </c>
      <c r="K319" s="2">
        <f>IF(FACT_PRODUCT_REVIEWS!$D319&gt;=4,1,0)</f>
        <v>0</v>
      </c>
      <c r="L319" s="2">
        <f>_xlfn.XLOOKUP(FACT_PRODUCT_REVIEWS[[#This Row],[product_id]],DIM_PRODUCTS!B:B,DIM_PRODUCTS!A:A,,0)</f>
        <v>318</v>
      </c>
      <c r="M319" s="2" t="str">
        <f>IF(FACT_PRODUCT_REVIEWS[[#This Row],[review_word_count]]=0,"no text",IF(FACT_PRODUCT_REVIEWS[[#This Row],[review_word_count]]&lt;15,"short review", "long review"))</f>
        <v>short review</v>
      </c>
    </row>
    <row r="320" spans="1:13" x14ac:dyDescent="0.25">
      <c r="A320" s="2">
        <v>319</v>
      </c>
      <c r="B320" s="10" t="s">
        <v>2038</v>
      </c>
      <c r="C320" s="10" t="s">
        <v>4899</v>
      </c>
      <c r="D320" s="10">
        <v>5</v>
      </c>
      <c r="E320" s="10" t="s">
        <v>3021</v>
      </c>
      <c r="F320" s="10" t="s">
        <v>4635</v>
      </c>
      <c r="G320" s="13">
        <v>43292</v>
      </c>
      <c r="H320" s="13">
        <v>43293.572916666664</v>
      </c>
      <c r="I3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320" s="2">
        <f>FACT_PRODUCT_REVIEWS!$H320-FACT_PRODUCT_REVIEWS!$G320</f>
        <v>1.5729166666642413</v>
      </c>
      <c r="K320" s="2">
        <f>IF(FACT_PRODUCT_REVIEWS!$D320&gt;=4,1,0)</f>
        <v>1</v>
      </c>
      <c r="L320" s="2">
        <f>_xlfn.XLOOKUP(FACT_PRODUCT_REVIEWS[[#This Row],[product_id]],DIM_PRODUCTS!B:B,DIM_PRODUCTS!A:A,,0)</f>
        <v>319</v>
      </c>
      <c r="M320" s="2" t="str">
        <f>IF(FACT_PRODUCT_REVIEWS[[#This Row],[review_word_count]]=0,"no text",IF(FACT_PRODUCT_REVIEWS[[#This Row],[review_word_count]]&lt;15,"short review", "long review"))</f>
        <v>short review</v>
      </c>
    </row>
    <row r="321" spans="1:13" x14ac:dyDescent="0.25">
      <c r="A321" s="2">
        <v>320</v>
      </c>
      <c r="B321" s="10" t="s">
        <v>2129</v>
      </c>
      <c r="C321" s="10" t="s">
        <v>4684</v>
      </c>
      <c r="D321" s="10">
        <v>4</v>
      </c>
      <c r="E321" s="10"/>
      <c r="F321" s="10"/>
      <c r="G321" s="13">
        <v>43159</v>
      </c>
      <c r="H321" s="13">
        <v>43160.086805555555</v>
      </c>
      <c r="I3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1" s="2">
        <f>FACT_PRODUCT_REVIEWS!$H321-FACT_PRODUCT_REVIEWS!$G321</f>
        <v>1.0868055555547471</v>
      </c>
      <c r="K321" s="2">
        <f>IF(FACT_PRODUCT_REVIEWS!$D321&gt;=4,1,0)</f>
        <v>1</v>
      </c>
      <c r="L321" s="2">
        <f>_xlfn.XLOOKUP(FACT_PRODUCT_REVIEWS[[#This Row],[product_id]],DIM_PRODUCTS!B:B,DIM_PRODUCTS!A:A,,0)</f>
        <v>320</v>
      </c>
      <c r="M321" s="2" t="str">
        <f>IF(FACT_PRODUCT_REVIEWS[[#This Row],[review_word_count]]=0,"no text",IF(FACT_PRODUCT_REVIEWS[[#This Row],[review_word_count]]&lt;15,"short review", "long review"))</f>
        <v>no text</v>
      </c>
    </row>
    <row r="322" spans="1:13" x14ac:dyDescent="0.25">
      <c r="A322" s="2">
        <v>321</v>
      </c>
      <c r="B322" s="10" t="s">
        <v>2350</v>
      </c>
      <c r="C322" s="10" t="s">
        <v>4266</v>
      </c>
      <c r="D322" s="10">
        <v>4</v>
      </c>
      <c r="E322" s="10"/>
      <c r="F322" s="10"/>
      <c r="G322" s="13">
        <v>43242</v>
      </c>
      <c r="H322" s="13">
        <v>43244.768055555556</v>
      </c>
      <c r="I3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2" s="2">
        <f>FACT_PRODUCT_REVIEWS!$H322-FACT_PRODUCT_REVIEWS!$G322</f>
        <v>2.7680555555562023</v>
      </c>
      <c r="K322" s="2">
        <f>IF(FACT_PRODUCT_REVIEWS!$D322&gt;=4,1,0)</f>
        <v>1</v>
      </c>
      <c r="L322" s="2">
        <f>_xlfn.XLOOKUP(FACT_PRODUCT_REVIEWS[[#This Row],[product_id]],DIM_PRODUCTS!B:B,DIM_PRODUCTS!A:A,,0)</f>
        <v>321</v>
      </c>
      <c r="M322" s="2" t="str">
        <f>IF(FACT_PRODUCT_REVIEWS[[#This Row],[review_word_count]]=0,"no text",IF(FACT_PRODUCT_REVIEWS[[#This Row],[review_word_count]]&lt;15,"short review", "long review"))</f>
        <v>no text</v>
      </c>
    </row>
    <row r="323" spans="1:13" x14ac:dyDescent="0.25">
      <c r="A323" s="2">
        <v>322</v>
      </c>
      <c r="B323" s="10" t="s">
        <v>2317</v>
      </c>
      <c r="C323" s="10" t="s">
        <v>4252</v>
      </c>
      <c r="D323" s="10">
        <v>1</v>
      </c>
      <c r="E323" s="10"/>
      <c r="F323" s="10" t="s">
        <v>4253</v>
      </c>
      <c r="G323" s="13">
        <v>43046</v>
      </c>
      <c r="H323" s="13">
        <v>43046.607638888891</v>
      </c>
      <c r="I3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323" s="2">
        <f>FACT_PRODUCT_REVIEWS!$H323-FACT_PRODUCT_REVIEWS!$G323</f>
        <v>0.60763888889050577</v>
      </c>
      <c r="K323" s="2">
        <f>IF(FACT_PRODUCT_REVIEWS!$D323&gt;=4,1,0)</f>
        <v>0</v>
      </c>
      <c r="L323" s="2">
        <f>_xlfn.XLOOKUP(FACT_PRODUCT_REVIEWS[[#This Row],[product_id]],DIM_PRODUCTS!B:B,DIM_PRODUCTS!A:A,,0)</f>
        <v>322</v>
      </c>
      <c r="M323" s="2" t="str">
        <f>IF(FACT_PRODUCT_REVIEWS[[#This Row],[review_word_count]]=0,"no text",IF(FACT_PRODUCT_REVIEWS[[#This Row],[review_word_count]]&lt;15,"short review", "long review"))</f>
        <v>long review</v>
      </c>
    </row>
    <row r="324" spans="1:13" x14ac:dyDescent="0.25">
      <c r="A324" s="2">
        <v>323</v>
      </c>
      <c r="B324" s="10" t="s">
        <v>1940</v>
      </c>
      <c r="C324" s="10" t="s">
        <v>4342</v>
      </c>
      <c r="D324" s="10">
        <v>5</v>
      </c>
      <c r="E324" s="10"/>
      <c r="F324" s="10"/>
      <c r="G324" s="13">
        <v>42969</v>
      </c>
      <c r="H324" s="13">
        <v>42969.656944444447</v>
      </c>
      <c r="I3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4" s="2">
        <f>FACT_PRODUCT_REVIEWS!$H324-FACT_PRODUCT_REVIEWS!$G324</f>
        <v>0.65694444444670808</v>
      </c>
      <c r="K324" s="2">
        <f>IF(FACT_PRODUCT_REVIEWS!$D324&gt;=4,1,0)</f>
        <v>1</v>
      </c>
      <c r="L324" s="2">
        <f>_xlfn.XLOOKUP(FACT_PRODUCT_REVIEWS[[#This Row],[product_id]],DIM_PRODUCTS!B:B,DIM_PRODUCTS!A:A,,0)</f>
        <v>323</v>
      </c>
      <c r="M324" s="2" t="str">
        <f>IF(FACT_PRODUCT_REVIEWS[[#This Row],[review_word_count]]=0,"no text",IF(FACT_PRODUCT_REVIEWS[[#This Row],[review_word_count]]&lt;15,"short review", "long review"))</f>
        <v>no text</v>
      </c>
    </row>
    <row r="325" spans="1:13" x14ac:dyDescent="0.25">
      <c r="A325" s="2">
        <v>324</v>
      </c>
      <c r="B325" s="10" t="s">
        <v>2277</v>
      </c>
      <c r="C325" s="10" t="s">
        <v>4729</v>
      </c>
      <c r="D325" s="10">
        <v>5</v>
      </c>
      <c r="E325" s="10"/>
      <c r="F325" s="10" t="s">
        <v>4730</v>
      </c>
      <c r="G325" s="13">
        <v>43111</v>
      </c>
      <c r="H325" s="13">
        <v>43112.868750000001</v>
      </c>
      <c r="I3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325" s="2">
        <f>FACT_PRODUCT_REVIEWS!$H325-FACT_PRODUCT_REVIEWS!$G325</f>
        <v>1.8687500000014552</v>
      </c>
      <c r="K325" s="2">
        <f>IF(FACT_PRODUCT_REVIEWS!$D325&gt;=4,1,0)</f>
        <v>1</v>
      </c>
      <c r="L325" s="2">
        <f>_xlfn.XLOOKUP(FACT_PRODUCT_REVIEWS[[#This Row],[product_id]],DIM_PRODUCTS!B:B,DIM_PRODUCTS!A:A,,0)</f>
        <v>324</v>
      </c>
      <c r="M325" s="2" t="str">
        <f>IF(FACT_PRODUCT_REVIEWS[[#This Row],[review_word_count]]=0,"no text",IF(FACT_PRODUCT_REVIEWS[[#This Row],[review_word_count]]&lt;15,"short review", "long review"))</f>
        <v>short review</v>
      </c>
    </row>
    <row r="326" spans="1:13" x14ac:dyDescent="0.25">
      <c r="A326" s="2">
        <v>325</v>
      </c>
      <c r="B326" s="10" t="s">
        <v>1965</v>
      </c>
      <c r="C326" s="10" t="s">
        <v>4722</v>
      </c>
      <c r="D326" s="10">
        <v>1</v>
      </c>
      <c r="E326" s="10"/>
      <c r="F326" s="10" t="s">
        <v>4723</v>
      </c>
      <c r="G326" s="13">
        <v>42997</v>
      </c>
      <c r="H326" s="13">
        <v>42997.87222222222</v>
      </c>
      <c r="I3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326" s="2">
        <f>FACT_PRODUCT_REVIEWS!$H326-FACT_PRODUCT_REVIEWS!$G326</f>
        <v>0.87222222222044365</v>
      </c>
      <c r="K326" s="2">
        <f>IF(FACT_PRODUCT_REVIEWS!$D326&gt;=4,1,0)</f>
        <v>0</v>
      </c>
      <c r="L326" s="2">
        <f>_xlfn.XLOOKUP(FACT_PRODUCT_REVIEWS[[#This Row],[product_id]],DIM_PRODUCTS!B:B,DIM_PRODUCTS!A:A,,0)</f>
        <v>325</v>
      </c>
      <c r="M326" s="2" t="str">
        <f>IF(FACT_PRODUCT_REVIEWS[[#This Row],[review_word_count]]=0,"no text",IF(FACT_PRODUCT_REVIEWS[[#This Row],[review_word_count]]&lt;15,"short review", "long review"))</f>
        <v>long review</v>
      </c>
    </row>
    <row r="327" spans="1:13" x14ac:dyDescent="0.25">
      <c r="A327" s="2">
        <v>326</v>
      </c>
      <c r="B327" s="10" t="s">
        <v>2305</v>
      </c>
      <c r="C327" s="10" t="s">
        <v>3725</v>
      </c>
      <c r="D327" s="10">
        <v>5</v>
      </c>
      <c r="E327" s="10"/>
      <c r="F327" s="10"/>
      <c r="G327" s="13">
        <v>43198</v>
      </c>
      <c r="H327" s="13">
        <v>43200.840277777781</v>
      </c>
      <c r="I3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7" s="2">
        <f>FACT_PRODUCT_REVIEWS!$H327-FACT_PRODUCT_REVIEWS!$G327</f>
        <v>2.8402777777810115</v>
      </c>
      <c r="K327" s="2">
        <f>IF(FACT_PRODUCT_REVIEWS!$D327&gt;=4,1,0)</f>
        <v>1</v>
      </c>
      <c r="L327" s="2">
        <f>_xlfn.XLOOKUP(FACT_PRODUCT_REVIEWS[[#This Row],[product_id]],DIM_PRODUCTS!B:B,DIM_PRODUCTS!A:A,,0)</f>
        <v>326</v>
      </c>
      <c r="M327" s="2" t="str">
        <f>IF(FACT_PRODUCT_REVIEWS[[#This Row],[review_word_count]]=0,"no text",IF(FACT_PRODUCT_REVIEWS[[#This Row],[review_word_count]]&lt;15,"short review", "long review"))</f>
        <v>no text</v>
      </c>
    </row>
    <row r="328" spans="1:13" x14ac:dyDescent="0.25">
      <c r="A328" s="2">
        <v>327</v>
      </c>
      <c r="B328" s="10" t="s">
        <v>2383</v>
      </c>
      <c r="C328" s="10" t="s">
        <v>4528</v>
      </c>
      <c r="D328" s="10">
        <v>5</v>
      </c>
      <c r="E328" s="10"/>
      <c r="F328" s="10"/>
      <c r="G328" s="13">
        <v>43111</v>
      </c>
      <c r="H328" s="13">
        <v>43112.14166666667</v>
      </c>
      <c r="I3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8" s="2">
        <f>FACT_PRODUCT_REVIEWS!$H328-FACT_PRODUCT_REVIEWS!$G328</f>
        <v>1.1416666666700621</v>
      </c>
      <c r="K328" s="2">
        <f>IF(FACT_PRODUCT_REVIEWS!$D328&gt;=4,1,0)</f>
        <v>1</v>
      </c>
      <c r="L328" s="2">
        <f>_xlfn.XLOOKUP(FACT_PRODUCT_REVIEWS[[#This Row],[product_id]],DIM_PRODUCTS!B:B,DIM_PRODUCTS!A:A,,0)</f>
        <v>327</v>
      </c>
      <c r="M328" s="2" t="str">
        <f>IF(FACT_PRODUCT_REVIEWS[[#This Row],[review_word_count]]=0,"no text",IF(FACT_PRODUCT_REVIEWS[[#This Row],[review_word_count]]&lt;15,"short review", "long review"))</f>
        <v>no text</v>
      </c>
    </row>
    <row r="329" spans="1:13" x14ac:dyDescent="0.25">
      <c r="A329" s="2">
        <v>328</v>
      </c>
      <c r="B329" s="10" t="s">
        <v>2384</v>
      </c>
      <c r="C329" s="10" t="s">
        <v>4716</v>
      </c>
      <c r="D329" s="10">
        <v>5</v>
      </c>
      <c r="E329" s="10"/>
      <c r="F329" s="10"/>
      <c r="G329" s="13">
        <v>43012</v>
      </c>
      <c r="H329" s="13">
        <v>43013.751388888886</v>
      </c>
      <c r="I3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29" s="2">
        <f>FACT_PRODUCT_REVIEWS!$H329-FACT_PRODUCT_REVIEWS!$G329</f>
        <v>1.7513888888861402</v>
      </c>
      <c r="K329" s="2">
        <f>IF(FACT_PRODUCT_REVIEWS!$D329&gt;=4,1,0)</f>
        <v>1</v>
      </c>
      <c r="L329" s="2">
        <f>_xlfn.XLOOKUP(FACT_PRODUCT_REVIEWS[[#This Row],[product_id]],DIM_PRODUCTS!B:B,DIM_PRODUCTS!A:A,,0)</f>
        <v>328</v>
      </c>
      <c r="M329" s="2" t="str">
        <f>IF(FACT_PRODUCT_REVIEWS[[#This Row],[review_word_count]]=0,"no text",IF(FACT_PRODUCT_REVIEWS[[#This Row],[review_word_count]]&lt;15,"short review", "long review"))</f>
        <v>no text</v>
      </c>
    </row>
    <row r="330" spans="1:13" x14ac:dyDescent="0.25">
      <c r="A330" s="2">
        <v>329</v>
      </c>
      <c r="B330" s="10" t="s">
        <v>2283</v>
      </c>
      <c r="C330" s="10" t="s">
        <v>4184</v>
      </c>
      <c r="D330" s="10">
        <v>5</v>
      </c>
      <c r="E330" s="10" t="s">
        <v>4185</v>
      </c>
      <c r="F330" s="10"/>
      <c r="G330" s="13">
        <v>43328</v>
      </c>
      <c r="H330" s="13">
        <v>43328.861805555556</v>
      </c>
      <c r="I3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0" s="2">
        <f>FACT_PRODUCT_REVIEWS!$H330-FACT_PRODUCT_REVIEWS!$G330</f>
        <v>0.86180555555620231</v>
      </c>
      <c r="K330" s="2">
        <f>IF(FACT_PRODUCT_REVIEWS!$D330&gt;=4,1,0)</f>
        <v>1</v>
      </c>
      <c r="L330" s="2">
        <f>_xlfn.XLOOKUP(FACT_PRODUCT_REVIEWS[[#This Row],[product_id]],DIM_PRODUCTS!B:B,DIM_PRODUCTS!A:A,,0)</f>
        <v>329</v>
      </c>
      <c r="M330" s="2" t="str">
        <f>IF(FACT_PRODUCT_REVIEWS[[#This Row],[review_word_count]]=0,"no text",IF(FACT_PRODUCT_REVIEWS[[#This Row],[review_word_count]]&lt;15,"short review", "long review"))</f>
        <v>no text</v>
      </c>
    </row>
    <row r="331" spans="1:13" x14ac:dyDescent="0.25">
      <c r="A331" s="2">
        <v>330</v>
      </c>
      <c r="B331" s="10" t="s">
        <v>2146</v>
      </c>
      <c r="C331" s="10" t="s">
        <v>3471</v>
      </c>
      <c r="D331" s="10">
        <v>5</v>
      </c>
      <c r="E331" s="10"/>
      <c r="F331" s="10"/>
      <c r="G331" s="13">
        <v>43330</v>
      </c>
      <c r="H331" s="13">
        <v>43332.671527777777</v>
      </c>
      <c r="I3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1" s="2">
        <f>FACT_PRODUCT_REVIEWS!$H331-FACT_PRODUCT_REVIEWS!$G331</f>
        <v>2.671527777776646</v>
      </c>
      <c r="K331" s="2">
        <f>IF(FACT_PRODUCT_REVIEWS!$D331&gt;=4,1,0)</f>
        <v>1</v>
      </c>
      <c r="L331" s="2">
        <f>_xlfn.XLOOKUP(FACT_PRODUCT_REVIEWS[[#This Row],[product_id]],DIM_PRODUCTS!B:B,DIM_PRODUCTS!A:A,,0)</f>
        <v>330</v>
      </c>
      <c r="M331" s="2" t="str">
        <f>IF(FACT_PRODUCT_REVIEWS[[#This Row],[review_word_count]]=0,"no text",IF(FACT_PRODUCT_REVIEWS[[#This Row],[review_word_count]]&lt;15,"short review", "long review"))</f>
        <v>no text</v>
      </c>
    </row>
    <row r="332" spans="1:13" x14ac:dyDescent="0.25">
      <c r="A332" s="2">
        <v>331</v>
      </c>
      <c r="B332" s="10" t="s">
        <v>2200</v>
      </c>
      <c r="C332" s="10" t="s">
        <v>4896</v>
      </c>
      <c r="D332" s="10">
        <v>1</v>
      </c>
      <c r="E332" s="10"/>
      <c r="F332" s="10"/>
      <c r="G332" s="13">
        <v>43209</v>
      </c>
      <c r="H332" s="13">
        <v>43210.134027777778</v>
      </c>
      <c r="I3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2" s="2">
        <f>FACT_PRODUCT_REVIEWS!$H332-FACT_PRODUCT_REVIEWS!$G332</f>
        <v>1.1340277777781012</v>
      </c>
      <c r="K332" s="2">
        <f>IF(FACT_PRODUCT_REVIEWS!$D332&gt;=4,1,0)</f>
        <v>0</v>
      </c>
      <c r="L332" s="2">
        <f>_xlfn.XLOOKUP(FACT_PRODUCT_REVIEWS[[#This Row],[product_id]],DIM_PRODUCTS!B:B,DIM_PRODUCTS!A:A,,0)</f>
        <v>331</v>
      </c>
      <c r="M332" s="2" t="str">
        <f>IF(FACT_PRODUCT_REVIEWS[[#This Row],[review_word_count]]=0,"no text",IF(FACT_PRODUCT_REVIEWS[[#This Row],[review_word_count]]&lt;15,"short review", "long review"))</f>
        <v>no text</v>
      </c>
    </row>
    <row r="333" spans="1:13" ht="30.95" customHeight="1" x14ac:dyDescent="0.25">
      <c r="A333" s="2">
        <v>332</v>
      </c>
      <c r="B333" s="10" t="s">
        <v>2328</v>
      </c>
      <c r="C333" s="10" t="s">
        <v>4640</v>
      </c>
      <c r="D333" s="10">
        <v>2</v>
      </c>
      <c r="E333" s="10"/>
      <c r="F333" s="10"/>
      <c r="G333" s="13">
        <v>42871</v>
      </c>
      <c r="H333" s="13">
        <v>42874.059027777781</v>
      </c>
      <c r="I3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3" s="2">
        <f>FACT_PRODUCT_REVIEWS!$H333-FACT_PRODUCT_REVIEWS!$G333</f>
        <v>3.0590277777810115</v>
      </c>
      <c r="K333" s="2">
        <f>IF(FACT_PRODUCT_REVIEWS!$D333&gt;=4,1,0)</f>
        <v>0</v>
      </c>
      <c r="L333" s="2">
        <f>_xlfn.XLOOKUP(FACT_PRODUCT_REVIEWS[[#This Row],[product_id]],DIM_PRODUCTS!B:B,DIM_PRODUCTS!A:A,,0)</f>
        <v>332</v>
      </c>
      <c r="M333" s="2" t="str">
        <f>IF(FACT_PRODUCT_REVIEWS[[#This Row],[review_word_count]]=0,"no text",IF(FACT_PRODUCT_REVIEWS[[#This Row],[review_word_count]]&lt;15,"short review", "long review"))</f>
        <v>no text</v>
      </c>
    </row>
    <row r="334" spans="1:13" ht="59.1" customHeight="1" x14ac:dyDescent="0.25">
      <c r="A334" s="2">
        <v>333</v>
      </c>
      <c r="B334" s="10" t="s">
        <v>2365</v>
      </c>
      <c r="C334" s="10" t="s">
        <v>3051</v>
      </c>
      <c r="D334" s="10">
        <v>2</v>
      </c>
      <c r="E334" s="10"/>
      <c r="F334" s="10" t="s">
        <v>3052</v>
      </c>
      <c r="G334" s="13">
        <v>42815</v>
      </c>
      <c r="H334" s="13">
        <v>42816.040277777778</v>
      </c>
      <c r="I3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334" s="2">
        <f>FACT_PRODUCT_REVIEWS!$H334-FACT_PRODUCT_REVIEWS!$G334</f>
        <v>1.0402777777781012</v>
      </c>
      <c r="K334" s="2">
        <f>IF(FACT_PRODUCT_REVIEWS!$D334&gt;=4,1,0)</f>
        <v>0</v>
      </c>
      <c r="L334" s="2">
        <f>_xlfn.XLOOKUP(FACT_PRODUCT_REVIEWS[[#This Row],[product_id]],DIM_PRODUCTS!B:B,DIM_PRODUCTS!A:A,,0)</f>
        <v>333</v>
      </c>
      <c r="M334" s="2" t="str">
        <f>IF(FACT_PRODUCT_REVIEWS[[#This Row],[review_word_count]]=0,"no text",IF(FACT_PRODUCT_REVIEWS[[#This Row],[review_word_count]]&lt;15,"short review", "long review"))</f>
        <v>short review</v>
      </c>
    </row>
    <row r="335" spans="1:13" x14ac:dyDescent="0.25">
      <c r="A335" s="2">
        <v>334</v>
      </c>
      <c r="B335" s="10" t="s">
        <v>2029</v>
      </c>
      <c r="C335" s="10" t="s">
        <v>4016</v>
      </c>
      <c r="D335" s="10">
        <v>2</v>
      </c>
      <c r="E335" s="10"/>
      <c r="F335" s="10"/>
      <c r="G335" s="13">
        <v>42892</v>
      </c>
      <c r="H335" s="13">
        <v>42893.767361111109</v>
      </c>
      <c r="I3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5" s="2">
        <f>FACT_PRODUCT_REVIEWS!$H335-FACT_PRODUCT_REVIEWS!$G335</f>
        <v>1.7673611111094942</v>
      </c>
      <c r="K335" s="2">
        <f>IF(FACT_PRODUCT_REVIEWS!$D335&gt;=4,1,0)</f>
        <v>0</v>
      </c>
      <c r="L335" s="2">
        <f>_xlfn.XLOOKUP(FACT_PRODUCT_REVIEWS[[#This Row],[product_id]],DIM_PRODUCTS!B:B,DIM_PRODUCTS!A:A,,0)</f>
        <v>334</v>
      </c>
      <c r="M335" s="2" t="str">
        <f>IF(FACT_PRODUCT_REVIEWS[[#This Row],[review_word_count]]=0,"no text",IF(FACT_PRODUCT_REVIEWS[[#This Row],[review_word_count]]&lt;15,"short review", "long review"))</f>
        <v>no text</v>
      </c>
    </row>
    <row r="336" spans="1:13" x14ac:dyDescent="0.25">
      <c r="A336" s="2">
        <v>335</v>
      </c>
      <c r="B336" s="10" t="s">
        <v>2042</v>
      </c>
      <c r="C336" s="10" t="s">
        <v>3449</v>
      </c>
      <c r="D336" s="10">
        <v>1</v>
      </c>
      <c r="E336" s="10"/>
      <c r="F336" s="10" t="s">
        <v>3450</v>
      </c>
      <c r="G336" s="13">
        <v>43217</v>
      </c>
      <c r="H336" s="13">
        <v>43218.075694444444</v>
      </c>
      <c r="I3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336" s="2">
        <f>FACT_PRODUCT_REVIEWS!$H336-FACT_PRODUCT_REVIEWS!$G336</f>
        <v>1.0756944444437977</v>
      </c>
      <c r="K336" s="2">
        <f>IF(FACT_PRODUCT_REVIEWS!$D336&gt;=4,1,0)</f>
        <v>0</v>
      </c>
      <c r="L336" s="2">
        <f>_xlfn.XLOOKUP(FACT_PRODUCT_REVIEWS[[#This Row],[product_id]],DIM_PRODUCTS!B:B,DIM_PRODUCTS!A:A,,0)</f>
        <v>335</v>
      </c>
      <c r="M336" s="2" t="str">
        <f>IF(FACT_PRODUCT_REVIEWS[[#This Row],[review_word_count]]=0,"no text",IF(FACT_PRODUCT_REVIEWS[[#This Row],[review_word_count]]&lt;15,"short review", "long review"))</f>
        <v>short review</v>
      </c>
    </row>
    <row r="337" spans="1:13" x14ac:dyDescent="0.25">
      <c r="A337" s="2">
        <v>336</v>
      </c>
      <c r="B337" s="10" t="s">
        <v>2446</v>
      </c>
      <c r="C337" s="10" t="s">
        <v>4651</v>
      </c>
      <c r="D337" s="10">
        <v>3</v>
      </c>
      <c r="E337" s="10"/>
      <c r="F337" s="10" t="s">
        <v>4652</v>
      </c>
      <c r="G337" s="13">
        <v>42888</v>
      </c>
      <c r="H337" s="13">
        <v>42891.51458333333</v>
      </c>
      <c r="I3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337" s="2">
        <f>FACT_PRODUCT_REVIEWS!$H337-FACT_PRODUCT_REVIEWS!$G337</f>
        <v>3.5145833333299379</v>
      </c>
      <c r="K337" s="2">
        <f>IF(FACT_PRODUCT_REVIEWS!$D337&gt;=4,1,0)</f>
        <v>0</v>
      </c>
      <c r="L337" s="2">
        <f>_xlfn.XLOOKUP(FACT_PRODUCT_REVIEWS[[#This Row],[product_id]],DIM_PRODUCTS!B:B,DIM_PRODUCTS!A:A,,0)</f>
        <v>336</v>
      </c>
      <c r="M337" s="2" t="str">
        <f>IF(FACT_PRODUCT_REVIEWS[[#This Row],[review_word_count]]=0,"no text",IF(FACT_PRODUCT_REVIEWS[[#This Row],[review_word_count]]&lt;15,"short review", "long review"))</f>
        <v>short review</v>
      </c>
    </row>
    <row r="338" spans="1:13" x14ac:dyDescent="0.25">
      <c r="A338" s="2">
        <v>337</v>
      </c>
      <c r="B338" s="10" t="s">
        <v>2030</v>
      </c>
      <c r="C338" s="10" t="s">
        <v>3037</v>
      </c>
      <c r="D338" s="10">
        <v>4</v>
      </c>
      <c r="E338" s="10"/>
      <c r="F338" s="10"/>
      <c r="G338" s="13">
        <v>43188</v>
      </c>
      <c r="H338" s="13">
        <v>43190.009027777778</v>
      </c>
      <c r="I3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8" s="2">
        <f>FACT_PRODUCT_REVIEWS!$H338-FACT_PRODUCT_REVIEWS!$G338</f>
        <v>2.0090277777781012</v>
      </c>
      <c r="K338" s="2">
        <f>IF(FACT_PRODUCT_REVIEWS!$D338&gt;=4,1,0)</f>
        <v>1</v>
      </c>
      <c r="L338" s="2">
        <f>_xlfn.XLOOKUP(FACT_PRODUCT_REVIEWS[[#This Row],[product_id]],DIM_PRODUCTS!B:B,DIM_PRODUCTS!A:A,,0)</f>
        <v>337</v>
      </c>
      <c r="M338" s="2" t="str">
        <f>IF(FACT_PRODUCT_REVIEWS[[#This Row],[review_word_count]]=0,"no text",IF(FACT_PRODUCT_REVIEWS[[#This Row],[review_word_count]]&lt;15,"short review", "long review"))</f>
        <v>no text</v>
      </c>
    </row>
    <row r="339" spans="1:13" x14ac:dyDescent="0.25">
      <c r="A339" s="2">
        <v>338</v>
      </c>
      <c r="B339" s="10" t="s">
        <v>2378</v>
      </c>
      <c r="C339" s="10" t="s">
        <v>3944</v>
      </c>
      <c r="D339" s="10">
        <v>5</v>
      </c>
      <c r="E339" s="10"/>
      <c r="F339" s="10"/>
      <c r="G339" s="13">
        <v>43285</v>
      </c>
      <c r="H339" s="13">
        <v>43286.104861111111</v>
      </c>
      <c r="I3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39" s="2">
        <f>FACT_PRODUCT_REVIEWS!$H339-FACT_PRODUCT_REVIEWS!$G339</f>
        <v>1.1048611111109494</v>
      </c>
      <c r="K339" s="2">
        <f>IF(FACT_PRODUCT_REVIEWS!$D339&gt;=4,1,0)</f>
        <v>1</v>
      </c>
      <c r="L339" s="2">
        <f>_xlfn.XLOOKUP(FACT_PRODUCT_REVIEWS[[#This Row],[product_id]],DIM_PRODUCTS!B:B,DIM_PRODUCTS!A:A,,0)</f>
        <v>338</v>
      </c>
      <c r="M339" s="2" t="str">
        <f>IF(FACT_PRODUCT_REVIEWS[[#This Row],[review_word_count]]=0,"no text",IF(FACT_PRODUCT_REVIEWS[[#This Row],[review_word_count]]&lt;15,"short review", "long review"))</f>
        <v>no text</v>
      </c>
    </row>
    <row r="340" spans="1:13" x14ac:dyDescent="0.25">
      <c r="A340" s="2">
        <v>339</v>
      </c>
      <c r="B340" s="10" t="s">
        <v>2346</v>
      </c>
      <c r="C340" s="10" t="s">
        <v>4071</v>
      </c>
      <c r="D340" s="10">
        <v>5</v>
      </c>
      <c r="E340" s="10"/>
      <c r="F340" s="10" t="s">
        <v>4072</v>
      </c>
      <c r="G340" s="13">
        <v>42936</v>
      </c>
      <c r="H340" s="13">
        <v>42937.771527777775</v>
      </c>
      <c r="I3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340" s="2">
        <f>FACT_PRODUCT_REVIEWS!$H340-FACT_PRODUCT_REVIEWS!$G340</f>
        <v>1.7715277777751908</v>
      </c>
      <c r="K340" s="2">
        <f>IF(FACT_PRODUCT_REVIEWS!$D340&gt;=4,1,0)</f>
        <v>1</v>
      </c>
      <c r="L340" s="2">
        <f>_xlfn.XLOOKUP(FACT_PRODUCT_REVIEWS[[#This Row],[product_id]],DIM_PRODUCTS!B:B,DIM_PRODUCTS!A:A,,0)</f>
        <v>339</v>
      </c>
      <c r="M340" s="2" t="str">
        <f>IF(FACT_PRODUCT_REVIEWS[[#This Row],[review_word_count]]=0,"no text",IF(FACT_PRODUCT_REVIEWS[[#This Row],[review_word_count]]&lt;15,"short review", "long review"))</f>
        <v>short review</v>
      </c>
    </row>
    <row r="341" spans="1:13" x14ac:dyDescent="0.25">
      <c r="A341" s="2">
        <v>340</v>
      </c>
      <c r="B341" s="10" t="s">
        <v>2194</v>
      </c>
      <c r="C341" s="16" t="s">
        <v>3918</v>
      </c>
      <c r="D341" s="10">
        <v>5</v>
      </c>
      <c r="E341" s="10"/>
      <c r="F341" s="10" t="s">
        <v>3919</v>
      </c>
      <c r="G341" s="13">
        <v>42803</v>
      </c>
      <c r="H341" s="13">
        <v>42804.911805555559</v>
      </c>
      <c r="I3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341" s="2">
        <f>FACT_PRODUCT_REVIEWS!$H341-FACT_PRODUCT_REVIEWS!$G341</f>
        <v>1.9118055555591127</v>
      </c>
      <c r="K341" s="2">
        <f>IF(FACT_PRODUCT_REVIEWS!$D341&gt;=4,1,0)</f>
        <v>1</v>
      </c>
      <c r="L341" s="2">
        <f>_xlfn.XLOOKUP(FACT_PRODUCT_REVIEWS[[#This Row],[product_id]],DIM_PRODUCTS!B:B,DIM_PRODUCTS!A:A,,0)</f>
        <v>340</v>
      </c>
      <c r="M341" s="2" t="str">
        <f>IF(FACT_PRODUCT_REVIEWS[[#This Row],[review_word_count]]=0,"no text",IF(FACT_PRODUCT_REVIEWS[[#This Row],[review_word_count]]&lt;15,"short review", "long review"))</f>
        <v>short review</v>
      </c>
    </row>
    <row r="342" spans="1:13" x14ac:dyDescent="0.25">
      <c r="A342" s="2">
        <v>341</v>
      </c>
      <c r="B342" s="10" t="s">
        <v>2458</v>
      </c>
      <c r="C342" s="10" t="s">
        <v>4038</v>
      </c>
      <c r="D342" s="10">
        <v>4</v>
      </c>
      <c r="E342" s="10"/>
      <c r="F342" s="10"/>
      <c r="G342" s="13">
        <v>43292</v>
      </c>
      <c r="H342" s="13">
        <v>43292.736805555556</v>
      </c>
      <c r="I3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42" s="2">
        <f>FACT_PRODUCT_REVIEWS!$H342-FACT_PRODUCT_REVIEWS!$G342</f>
        <v>0.73680555555620231</v>
      </c>
      <c r="K342" s="2">
        <f>IF(FACT_PRODUCT_REVIEWS!$D342&gt;=4,1,0)</f>
        <v>1</v>
      </c>
      <c r="L342" s="2">
        <f>_xlfn.XLOOKUP(FACT_PRODUCT_REVIEWS[[#This Row],[product_id]],DIM_PRODUCTS!B:B,DIM_PRODUCTS!A:A,,0)</f>
        <v>341</v>
      </c>
      <c r="M342" s="2" t="str">
        <f>IF(FACT_PRODUCT_REVIEWS[[#This Row],[review_word_count]]=0,"no text",IF(FACT_PRODUCT_REVIEWS[[#This Row],[review_word_count]]&lt;15,"short review", "long review"))</f>
        <v>no text</v>
      </c>
    </row>
    <row r="343" spans="1:13" x14ac:dyDescent="0.25">
      <c r="A343" s="2">
        <v>342</v>
      </c>
      <c r="B343" s="10" t="s">
        <v>2158</v>
      </c>
      <c r="C343" s="10" t="s">
        <v>3318</v>
      </c>
      <c r="D343" s="10">
        <v>4</v>
      </c>
      <c r="E343" s="10"/>
      <c r="F343" s="10"/>
      <c r="G343" s="13">
        <v>43025</v>
      </c>
      <c r="H343" s="13">
        <v>43028.048611111109</v>
      </c>
      <c r="I3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43" s="2">
        <f>FACT_PRODUCT_REVIEWS!$H343-FACT_PRODUCT_REVIEWS!$G343</f>
        <v>3.0486111111094942</v>
      </c>
      <c r="K343" s="2">
        <f>IF(FACT_PRODUCT_REVIEWS!$D343&gt;=4,1,0)</f>
        <v>1</v>
      </c>
      <c r="L343" s="2">
        <f>_xlfn.XLOOKUP(FACT_PRODUCT_REVIEWS[[#This Row],[product_id]],DIM_PRODUCTS!B:B,DIM_PRODUCTS!A:A,,0)</f>
        <v>342</v>
      </c>
      <c r="M343" s="2" t="str">
        <f>IF(FACT_PRODUCT_REVIEWS[[#This Row],[review_word_count]]=0,"no text",IF(FACT_PRODUCT_REVIEWS[[#This Row],[review_word_count]]&lt;15,"short review", "long review"))</f>
        <v>no text</v>
      </c>
    </row>
    <row r="344" spans="1:13" x14ac:dyDescent="0.25">
      <c r="A344" s="2">
        <v>343</v>
      </c>
      <c r="B344" s="10" t="s">
        <v>2106</v>
      </c>
      <c r="C344" s="10" t="s">
        <v>3315</v>
      </c>
      <c r="D344" s="10">
        <v>4</v>
      </c>
      <c r="E344" s="10"/>
      <c r="F344" s="10"/>
      <c r="G344" s="13">
        <v>43323</v>
      </c>
      <c r="H344" s="13">
        <v>43325.574999999997</v>
      </c>
      <c r="I3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44" s="2">
        <f>FACT_PRODUCT_REVIEWS!$H344-FACT_PRODUCT_REVIEWS!$G344</f>
        <v>2.5749999999970896</v>
      </c>
      <c r="K344" s="2">
        <f>IF(FACT_PRODUCT_REVIEWS!$D344&gt;=4,1,0)</f>
        <v>1</v>
      </c>
      <c r="L344" s="2">
        <f>_xlfn.XLOOKUP(FACT_PRODUCT_REVIEWS[[#This Row],[product_id]],DIM_PRODUCTS!B:B,DIM_PRODUCTS!A:A,,0)</f>
        <v>343</v>
      </c>
      <c r="M344" s="2" t="str">
        <f>IF(FACT_PRODUCT_REVIEWS[[#This Row],[review_word_count]]=0,"no text",IF(FACT_PRODUCT_REVIEWS[[#This Row],[review_word_count]]&lt;15,"short review", "long review"))</f>
        <v>no text</v>
      </c>
    </row>
    <row r="345" spans="1:13" x14ac:dyDescent="0.25">
      <c r="A345" s="2">
        <v>344</v>
      </c>
      <c r="B345" s="10" t="s">
        <v>2033</v>
      </c>
      <c r="C345" s="10" t="s">
        <v>3177</v>
      </c>
      <c r="D345" s="10">
        <v>5</v>
      </c>
      <c r="E345" s="10"/>
      <c r="F345" s="10" t="s">
        <v>3178</v>
      </c>
      <c r="G345" s="13">
        <v>43209</v>
      </c>
      <c r="H345" s="13">
        <v>43212.517361111109</v>
      </c>
      <c r="I3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345" s="2">
        <f>FACT_PRODUCT_REVIEWS!$H345-FACT_PRODUCT_REVIEWS!$G345</f>
        <v>3.5173611111094942</v>
      </c>
      <c r="K345" s="2">
        <f>IF(FACT_PRODUCT_REVIEWS!$D345&gt;=4,1,0)</f>
        <v>1</v>
      </c>
      <c r="L345" s="2">
        <f>_xlfn.XLOOKUP(FACT_PRODUCT_REVIEWS[[#This Row],[product_id]],DIM_PRODUCTS!B:B,DIM_PRODUCTS!A:A,,0)</f>
        <v>344</v>
      </c>
      <c r="M345" s="2" t="str">
        <f>IF(FACT_PRODUCT_REVIEWS[[#This Row],[review_word_count]]=0,"no text",IF(FACT_PRODUCT_REVIEWS[[#This Row],[review_word_count]]&lt;15,"short review", "long review"))</f>
        <v>short review</v>
      </c>
    </row>
    <row r="346" spans="1:13" x14ac:dyDescent="0.25">
      <c r="A346" s="2">
        <v>345</v>
      </c>
      <c r="B346" s="10" t="s">
        <v>2182</v>
      </c>
      <c r="C346" s="10" t="s">
        <v>3740</v>
      </c>
      <c r="D346" s="10">
        <v>5</v>
      </c>
      <c r="E346" s="10" t="s">
        <v>3741</v>
      </c>
      <c r="F346" s="10" t="s">
        <v>3742</v>
      </c>
      <c r="G346" s="13">
        <v>43221</v>
      </c>
      <c r="H346" s="13">
        <v>43228.166666666664</v>
      </c>
      <c r="I3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346" s="2">
        <f>FACT_PRODUCT_REVIEWS!$H346-FACT_PRODUCT_REVIEWS!$G346</f>
        <v>7.1666666666642413</v>
      </c>
      <c r="K346" s="2">
        <f>IF(FACT_PRODUCT_REVIEWS!$D346&gt;=4,1,0)</f>
        <v>1</v>
      </c>
      <c r="L346" s="2">
        <f>_xlfn.XLOOKUP(FACT_PRODUCT_REVIEWS[[#This Row],[product_id]],DIM_PRODUCTS!B:B,DIM_PRODUCTS!A:A,,0)</f>
        <v>345</v>
      </c>
      <c r="M346" s="2" t="str">
        <f>IF(FACT_PRODUCT_REVIEWS[[#This Row],[review_word_count]]=0,"no text",IF(FACT_PRODUCT_REVIEWS[[#This Row],[review_word_count]]&lt;15,"short review", "long review"))</f>
        <v>short review</v>
      </c>
    </row>
    <row r="347" spans="1:13" x14ac:dyDescent="0.25">
      <c r="A347" s="2">
        <v>346</v>
      </c>
      <c r="B347" s="10" t="s">
        <v>2166</v>
      </c>
      <c r="C347" s="10" t="s">
        <v>3191</v>
      </c>
      <c r="D347" s="10">
        <v>5</v>
      </c>
      <c r="E347" s="10"/>
      <c r="F347" s="10" t="s">
        <v>3192</v>
      </c>
      <c r="G347" s="13">
        <v>43173</v>
      </c>
      <c r="H347" s="13">
        <v>43176.43472222222</v>
      </c>
      <c r="I3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347" s="2">
        <f>FACT_PRODUCT_REVIEWS!$H347-FACT_PRODUCT_REVIEWS!$G347</f>
        <v>3.4347222222204437</v>
      </c>
      <c r="K347" s="2">
        <f>IF(FACT_PRODUCT_REVIEWS!$D347&gt;=4,1,0)</f>
        <v>1</v>
      </c>
      <c r="L347" s="2">
        <f>_xlfn.XLOOKUP(FACT_PRODUCT_REVIEWS[[#This Row],[product_id]],DIM_PRODUCTS!B:B,DIM_PRODUCTS!A:A,,0)</f>
        <v>346</v>
      </c>
      <c r="M347" s="2" t="str">
        <f>IF(FACT_PRODUCT_REVIEWS[[#This Row],[review_word_count]]=0,"no text",IF(FACT_PRODUCT_REVIEWS[[#This Row],[review_word_count]]&lt;15,"short review", "long review"))</f>
        <v>short review</v>
      </c>
    </row>
    <row r="348" spans="1:13" ht="18.95" customHeight="1" x14ac:dyDescent="0.25">
      <c r="A348" s="2">
        <v>347</v>
      </c>
      <c r="B348" s="10" t="s">
        <v>2054</v>
      </c>
      <c r="C348" s="10" t="s">
        <v>4059</v>
      </c>
      <c r="D348" s="10">
        <v>5</v>
      </c>
      <c r="E348" s="10"/>
      <c r="F348" s="10"/>
      <c r="G348" s="13">
        <v>43001</v>
      </c>
      <c r="H348" s="13">
        <v>43003.618750000001</v>
      </c>
      <c r="I3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48" s="2">
        <f>FACT_PRODUCT_REVIEWS!$H348-FACT_PRODUCT_REVIEWS!$G348</f>
        <v>2.6187500000014552</v>
      </c>
      <c r="K348" s="2">
        <f>IF(FACT_PRODUCT_REVIEWS!$D348&gt;=4,1,0)</f>
        <v>1</v>
      </c>
      <c r="L348" s="2">
        <f>_xlfn.XLOOKUP(FACT_PRODUCT_REVIEWS[[#This Row],[product_id]],DIM_PRODUCTS!B:B,DIM_PRODUCTS!A:A,,0)</f>
        <v>347</v>
      </c>
      <c r="M348" s="2" t="str">
        <f>IF(FACT_PRODUCT_REVIEWS[[#This Row],[review_word_count]]=0,"no text",IF(FACT_PRODUCT_REVIEWS[[#This Row],[review_word_count]]&lt;15,"short review", "long review"))</f>
        <v>no text</v>
      </c>
    </row>
    <row r="349" spans="1:13" x14ac:dyDescent="0.25">
      <c r="A349" s="2">
        <v>348</v>
      </c>
      <c r="B349" s="10" t="s">
        <v>2147</v>
      </c>
      <c r="C349" s="10" t="s">
        <v>3420</v>
      </c>
      <c r="D349" s="10">
        <v>5</v>
      </c>
      <c r="E349" s="10" t="s">
        <v>3352</v>
      </c>
      <c r="F349" s="10" t="s">
        <v>3421</v>
      </c>
      <c r="G349" s="13">
        <v>43319</v>
      </c>
      <c r="H349" s="13">
        <v>43320.503472222219</v>
      </c>
      <c r="I3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349" s="2">
        <f>FACT_PRODUCT_REVIEWS!$H349-FACT_PRODUCT_REVIEWS!$G349</f>
        <v>1.5034722222189885</v>
      </c>
      <c r="K349" s="2">
        <f>IF(FACT_PRODUCT_REVIEWS!$D349&gt;=4,1,0)</f>
        <v>1</v>
      </c>
      <c r="L349" s="2">
        <f>_xlfn.XLOOKUP(FACT_PRODUCT_REVIEWS[[#This Row],[product_id]],DIM_PRODUCTS!B:B,DIM_PRODUCTS!A:A,,0)</f>
        <v>348</v>
      </c>
      <c r="M349" s="2" t="str">
        <f>IF(FACT_PRODUCT_REVIEWS[[#This Row],[review_word_count]]=0,"no text",IF(FACT_PRODUCT_REVIEWS[[#This Row],[review_word_count]]&lt;15,"short review", "long review"))</f>
        <v>short review</v>
      </c>
    </row>
    <row r="350" spans="1:13" x14ac:dyDescent="0.25">
      <c r="A350" s="2">
        <v>349</v>
      </c>
      <c r="B350" s="10" t="s">
        <v>2321</v>
      </c>
      <c r="C350" s="10" t="s">
        <v>3301</v>
      </c>
      <c r="D350" s="10">
        <v>1</v>
      </c>
      <c r="E350" s="10"/>
      <c r="F350" s="10" t="s">
        <v>3302</v>
      </c>
      <c r="G350" s="13">
        <v>42869</v>
      </c>
      <c r="H350" s="13">
        <v>42874.443055555559</v>
      </c>
      <c r="I3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350" s="2">
        <f>FACT_PRODUCT_REVIEWS!$H350-FACT_PRODUCT_REVIEWS!$G350</f>
        <v>5.4430555555591127</v>
      </c>
      <c r="K350" s="2">
        <f>IF(FACT_PRODUCT_REVIEWS!$D350&gt;=4,1,0)</f>
        <v>0</v>
      </c>
      <c r="L350" s="2">
        <f>_xlfn.XLOOKUP(FACT_PRODUCT_REVIEWS[[#This Row],[product_id]],DIM_PRODUCTS!B:B,DIM_PRODUCTS!A:A,,0)</f>
        <v>349</v>
      </c>
      <c r="M350" s="2" t="str">
        <f>IF(FACT_PRODUCT_REVIEWS[[#This Row],[review_word_count]]=0,"no text",IF(FACT_PRODUCT_REVIEWS[[#This Row],[review_word_count]]&lt;15,"short review", "long review"))</f>
        <v>long review</v>
      </c>
    </row>
    <row r="351" spans="1:13" x14ac:dyDescent="0.25">
      <c r="A351" s="2">
        <v>350</v>
      </c>
      <c r="B351" s="10" t="s">
        <v>2019</v>
      </c>
      <c r="C351" s="10" t="s">
        <v>4293</v>
      </c>
      <c r="D351" s="10">
        <v>4</v>
      </c>
      <c r="E351" s="10"/>
      <c r="F351" s="10"/>
      <c r="G351" s="13">
        <v>43334</v>
      </c>
      <c r="H351" s="13">
        <v>43334.606249999997</v>
      </c>
      <c r="I3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1" s="2">
        <f>FACT_PRODUCT_REVIEWS!$H351-FACT_PRODUCT_REVIEWS!$G351</f>
        <v>0.60624999999708962</v>
      </c>
      <c r="K351" s="2">
        <f>IF(FACT_PRODUCT_REVIEWS!$D351&gt;=4,1,0)</f>
        <v>1</v>
      </c>
      <c r="L351" s="2">
        <f>_xlfn.XLOOKUP(FACT_PRODUCT_REVIEWS[[#This Row],[product_id]],DIM_PRODUCTS!B:B,DIM_PRODUCTS!A:A,,0)</f>
        <v>350</v>
      </c>
      <c r="M351" s="2" t="str">
        <f>IF(FACT_PRODUCT_REVIEWS[[#This Row],[review_word_count]]=0,"no text",IF(FACT_PRODUCT_REVIEWS[[#This Row],[review_word_count]]&lt;15,"short review", "long review"))</f>
        <v>no text</v>
      </c>
    </row>
    <row r="352" spans="1:13" x14ac:dyDescent="0.25">
      <c r="A352" s="2">
        <v>351</v>
      </c>
      <c r="B352" s="10" t="s">
        <v>2178</v>
      </c>
      <c r="C352" s="10" t="s">
        <v>3633</v>
      </c>
      <c r="D352" s="10">
        <v>5</v>
      </c>
      <c r="E352" s="10"/>
      <c r="F352" s="10"/>
      <c r="G352" s="13">
        <v>43076</v>
      </c>
      <c r="H352" s="13">
        <v>43080.799305555556</v>
      </c>
      <c r="I3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2" s="2">
        <f>FACT_PRODUCT_REVIEWS!$H352-FACT_PRODUCT_REVIEWS!$G352</f>
        <v>4.7993055555562023</v>
      </c>
      <c r="K352" s="2">
        <f>IF(FACT_PRODUCT_REVIEWS!$D352&gt;=4,1,0)</f>
        <v>1</v>
      </c>
      <c r="L352" s="2">
        <f>_xlfn.XLOOKUP(FACT_PRODUCT_REVIEWS[[#This Row],[product_id]],DIM_PRODUCTS!B:B,DIM_PRODUCTS!A:A,,0)</f>
        <v>351</v>
      </c>
      <c r="M352" s="2" t="str">
        <f>IF(FACT_PRODUCT_REVIEWS[[#This Row],[review_word_count]]=0,"no text",IF(FACT_PRODUCT_REVIEWS[[#This Row],[review_word_count]]&lt;15,"short review", "long review"))</f>
        <v>no text</v>
      </c>
    </row>
    <row r="353" spans="1:13" x14ac:dyDescent="0.25">
      <c r="A353" s="2">
        <v>352</v>
      </c>
      <c r="B353" s="10" t="s">
        <v>2192</v>
      </c>
      <c r="C353" s="10" t="s">
        <v>4337</v>
      </c>
      <c r="D353" s="10">
        <v>5</v>
      </c>
      <c r="E353" s="10"/>
      <c r="F353" s="10"/>
      <c r="G353" s="13">
        <v>42951</v>
      </c>
      <c r="H353" s="13">
        <v>42952.5625</v>
      </c>
      <c r="I3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3" s="2">
        <f>FACT_PRODUCT_REVIEWS!$H353-FACT_PRODUCT_REVIEWS!$G353</f>
        <v>1.5625</v>
      </c>
      <c r="K353" s="2">
        <f>IF(FACT_PRODUCT_REVIEWS!$D353&gt;=4,1,0)</f>
        <v>1</v>
      </c>
      <c r="L353" s="2">
        <f>_xlfn.XLOOKUP(FACT_PRODUCT_REVIEWS[[#This Row],[product_id]],DIM_PRODUCTS!B:B,DIM_PRODUCTS!A:A,,0)</f>
        <v>352</v>
      </c>
      <c r="M353" s="2" t="str">
        <f>IF(FACT_PRODUCT_REVIEWS[[#This Row],[review_word_count]]=0,"no text",IF(FACT_PRODUCT_REVIEWS[[#This Row],[review_word_count]]&lt;15,"short review", "long review"))</f>
        <v>no text</v>
      </c>
    </row>
    <row r="354" spans="1:13" x14ac:dyDescent="0.25">
      <c r="A354" s="2">
        <v>353</v>
      </c>
      <c r="B354" s="10" t="s">
        <v>1952</v>
      </c>
      <c r="C354" s="10" t="s">
        <v>3554</v>
      </c>
      <c r="D354" s="10">
        <v>5</v>
      </c>
      <c r="E354" s="10"/>
      <c r="F354" s="10"/>
      <c r="G354" s="13">
        <v>43288</v>
      </c>
      <c r="H354" s="13">
        <v>43290.646527777775</v>
      </c>
      <c r="I3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4" s="2">
        <f>FACT_PRODUCT_REVIEWS!$H354-FACT_PRODUCT_REVIEWS!$G354</f>
        <v>2.6465277777751908</v>
      </c>
      <c r="K354" s="2">
        <f>IF(FACT_PRODUCT_REVIEWS!$D354&gt;=4,1,0)</f>
        <v>1</v>
      </c>
      <c r="L354" s="2">
        <f>_xlfn.XLOOKUP(FACT_PRODUCT_REVIEWS[[#This Row],[product_id]],DIM_PRODUCTS!B:B,DIM_PRODUCTS!A:A,,0)</f>
        <v>353</v>
      </c>
      <c r="M354" s="2" t="str">
        <f>IF(FACT_PRODUCT_REVIEWS[[#This Row],[review_word_count]]=0,"no text",IF(FACT_PRODUCT_REVIEWS[[#This Row],[review_word_count]]&lt;15,"short review", "long review"))</f>
        <v>no text</v>
      </c>
    </row>
    <row r="355" spans="1:13" x14ac:dyDescent="0.25">
      <c r="A355" s="2">
        <v>354</v>
      </c>
      <c r="B355" s="10" t="s">
        <v>2256</v>
      </c>
      <c r="C355" s="10" t="s">
        <v>4104</v>
      </c>
      <c r="D355" s="10">
        <v>4</v>
      </c>
      <c r="E355" s="10"/>
      <c r="F355" s="10"/>
      <c r="G355" s="13">
        <v>43125</v>
      </c>
      <c r="H355" s="13">
        <v>43127.392361111109</v>
      </c>
      <c r="I3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5" s="2">
        <f>FACT_PRODUCT_REVIEWS!$H355-FACT_PRODUCT_REVIEWS!$G355</f>
        <v>2.3923611111094942</v>
      </c>
      <c r="K355" s="2">
        <f>IF(FACT_PRODUCT_REVIEWS!$D355&gt;=4,1,0)</f>
        <v>1</v>
      </c>
      <c r="L355" s="2">
        <f>_xlfn.XLOOKUP(FACT_PRODUCT_REVIEWS[[#This Row],[product_id]],DIM_PRODUCTS!B:B,DIM_PRODUCTS!A:A,,0)</f>
        <v>354</v>
      </c>
      <c r="M355" s="2" t="str">
        <f>IF(FACT_PRODUCT_REVIEWS[[#This Row],[review_word_count]]=0,"no text",IF(FACT_PRODUCT_REVIEWS[[#This Row],[review_word_count]]&lt;15,"short review", "long review"))</f>
        <v>no text</v>
      </c>
    </row>
    <row r="356" spans="1:13" x14ac:dyDescent="0.25">
      <c r="A356" s="2">
        <v>355</v>
      </c>
      <c r="B356" s="10" t="s">
        <v>2439</v>
      </c>
      <c r="C356" s="10" t="s">
        <v>3295</v>
      </c>
      <c r="D356" s="10">
        <v>5</v>
      </c>
      <c r="E356" s="10"/>
      <c r="F356" s="10"/>
      <c r="G356" s="13">
        <v>43292</v>
      </c>
      <c r="H356" s="13">
        <v>43292.731249999997</v>
      </c>
      <c r="I3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56" s="2">
        <f>FACT_PRODUCT_REVIEWS!$H356-FACT_PRODUCT_REVIEWS!$G356</f>
        <v>0.73124999999708962</v>
      </c>
      <c r="K356" s="2">
        <f>IF(FACT_PRODUCT_REVIEWS!$D356&gt;=4,1,0)</f>
        <v>1</v>
      </c>
      <c r="L356" s="2">
        <f>_xlfn.XLOOKUP(FACT_PRODUCT_REVIEWS[[#This Row],[product_id]],DIM_PRODUCTS!B:B,DIM_PRODUCTS!A:A,,0)</f>
        <v>355</v>
      </c>
      <c r="M356" s="2" t="str">
        <f>IF(FACT_PRODUCT_REVIEWS[[#This Row],[review_word_count]]=0,"no text",IF(FACT_PRODUCT_REVIEWS[[#This Row],[review_word_count]]&lt;15,"short review", "long review"))</f>
        <v>no text</v>
      </c>
    </row>
    <row r="357" spans="1:13" x14ac:dyDescent="0.25">
      <c r="A357" s="2">
        <v>356</v>
      </c>
      <c r="B357" s="10" t="s">
        <v>2345</v>
      </c>
      <c r="C357" s="10" t="s">
        <v>4429</v>
      </c>
      <c r="D357" s="10">
        <v>5</v>
      </c>
      <c r="E357" s="10"/>
      <c r="F357" s="10" t="s">
        <v>4430</v>
      </c>
      <c r="G357" s="13">
        <v>43127</v>
      </c>
      <c r="H357" s="13">
        <v>43131.453472222223</v>
      </c>
      <c r="I3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357" s="2">
        <f>FACT_PRODUCT_REVIEWS!$H357-FACT_PRODUCT_REVIEWS!$G357</f>
        <v>4.453472222223354</v>
      </c>
      <c r="K357" s="2">
        <f>IF(FACT_PRODUCT_REVIEWS!$D357&gt;=4,1,0)</f>
        <v>1</v>
      </c>
      <c r="L357" s="2">
        <f>_xlfn.XLOOKUP(FACT_PRODUCT_REVIEWS[[#This Row],[product_id]],DIM_PRODUCTS!B:B,DIM_PRODUCTS!A:A,,0)</f>
        <v>356</v>
      </c>
      <c r="M357" s="2" t="str">
        <f>IF(FACT_PRODUCT_REVIEWS[[#This Row],[review_word_count]]=0,"no text",IF(FACT_PRODUCT_REVIEWS[[#This Row],[review_word_count]]&lt;15,"short review", "long review"))</f>
        <v>short review</v>
      </c>
    </row>
    <row r="358" spans="1:13" ht="31.5" x14ac:dyDescent="0.25">
      <c r="A358" s="2">
        <v>357</v>
      </c>
      <c r="B358" s="10" t="s">
        <v>2096</v>
      </c>
      <c r="C358" s="16" t="s">
        <v>3140</v>
      </c>
      <c r="D358" s="10">
        <v>5</v>
      </c>
      <c r="E358" s="10"/>
      <c r="F358" s="15" t="s">
        <v>3141</v>
      </c>
      <c r="G358" s="13">
        <v>42976</v>
      </c>
      <c r="H358" s="13">
        <v>42976.879166666666</v>
      </c>
      <c r="I3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358" s="2">
        <f>FACT_PRODUCT_REVIEWS!$H358-FACT_PRODUCT_REVIEWS!$G358</f>
        <v>0.87916666666569654</v>
      </c>
      <c r="K358" s="2">
        <f>IF(FACT_PRODUCT_REVIEWS!$D358&gt;=4,1,0)</f>
        <v>1</v>
      </c>
      <c r="L358" s="2">
        <f>_xlfn.XLOOKUP(FACT_PRODUCT_REVIEWS[[#This Row],[product_id]],DIM_PRODUCTS!B:B,DIM_PRODUCTS!A:A,,0)</f>
        <v>357</v>
      </c>
      <c r="M358" s="2" t="str">
        <f>IF(FACT_PRODUCT_REVIEWS[[#This Row],[review_word_count]]=0,"no text",IF(FACT_PRODUCT_REVIEWS[[#This Row],[review_word_count]]&lt;15,"short review", "long review"))</f>
        <v>short review</v>
      </c>
    </row>
    <row r="359" spans="1:13" x14ac:dyDescent="0.25">
      <c r="A359" s="2">
        <v>358</v>
      </c>
      <c r="B359" s="10" t="s">
        <v>2421</v>
      </c>
      <c r="C359" s="10" t="s">
        <v>3764</v>
      </c>
      <c r="D359" s="10">
        <v>1</v>
      </c>
      <c r="E359" s="10"/>
      <c r="F359" s="10" t="s">
        <v>3765</v>
      </c>
      <c r="G359" s="13">
        <v>43008</v>
      </c>
      <c r="H359" s="13">
        <v>43008.381249999999</v>
      </c>
      <c r="I3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59" s="2">
        <f>FACT_PRODUCT_REVIEWS!$H359-FACT_PRODUCT_REVIEWS!$G359</f>
        <v>0.38124999999854481</v>
      </c>
      <c r="K359" s="2">
        <f>IF(FACT_PRODUCT_REVIEWS!$D359&gt;=4,1,0)</f>
        <v>0</v>
      </c>
      <c r="L359" s="2">
        <f>_xlfn.XLOOKUP(FACT_PRODUCT_REVIEWS[[#This Row],[product_id]],DIM_PRODUCTS!B:B,DIM_PRODUCTS!A:A,,0)</f>
        <v>358</v>
      </c>
      <c r="M359" s="2" t="str">
        <f>IF(FACT_PRODUCT_REVIEWS[[#This Row],[review_word_count]]=0,"no text",IF(FACT_PRODUCT_REVIEWS[[#This Row],[review_word_count]]&lt;15,"short review", "long review"))</f>
        <v>short review</v>
      </c>
    </row>
    <row r="360" spans="1:13" x14ac:dyDescent="0.25">
      <c r="A360" s="2">
        <v>359</v>
      </c>
      <c r="B360" s="10" t="s">
        <v>2371</v>
      </c>
      <c r="C360" s="10" t="s">
        <v>4376</v>
      </c>
      <c r="D360" s="10">
        <v>5</v>
      </c>
      <c r="E360" s="10"/>
      <c r="F360" s="10"/>
      <c r="G360" s="13">
        <v>42992</v>
      </c>
      <c r="H360" s="13">
        <v>42995.490277777775</v>
      </c>
      <c r="I3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60" s="2">
        <f>FACT_PRODUCT_REVIEWS!$H360-FACT_PRODUCT_REVIEWS!$G360</f>
        <v>3.4902777777751908</v>
      </c>
      <c r="K360" s="2">
        <f>IF(FACT_PRODUCT_REVIEWS!$D360&gt;=4,1,0)</f>
        <v>1</v>
      </c>
      <c r="L360" s="2">
        <f>_xlfn.XLOOKUP(FACT_PRODUCT_REVIEWS[[#This Row],[product_id]],DIM_PRODUCTS!B:B,DIM_PRODUCTS!A:A,,0)</f>
        <v>359</v>
      </c>
      <c r="M360" s="2" t="str">
        <f>IF(FACT_PRODUCT_REVIEWS[[#This Row],[review_word_count]]=0,"no text",IF(FACT_PRODUCT_REVIEWS[[#This Row],[review_word_count]]&lt;15,"short review", "long review"))</f>
        <v>no text</v>
      </c>
    </row>
    <row r="361" spans="1:13" x14ac:dyDescent="0.25">
      <c r="A361" s="2">
        <v>360</v>
      </c>
      <c r="B361" s="10" t="s">
        <v>2095</v>
      </c>
      <c r="C361" s="10" t="s">
        <v>3855</v>
      </c>
      <c r="D361" s="10">
        <v>5</v>
      </c>
      <c r="E361" s="10"/>
      <c r="F361" s="10"/>
      <c r="G361" s="13">
        <v>43264</v>
      </c>
      <c r="H361" s="13">
        <v>43264.927777777775</v>
      </c>
      <c r="I3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61" s="2">
        <f>FACT_PRODUCT_REVIEWS!$H361-FACT_PRODUCT_REVIEWS!$G361</f>
        <v>0.92777777777519077</v>
      </c>
      <c r="K361" s="2">
        <f>IF(FACT_PRODUCT_REVIEWS!$D361&gt;=4,1,0)</f>
        <v>1</v>
      </c>
      <c r="L361" s="2">
        <f>_xlfn.XLOOKUP(FACT_PRODUCT_REVIEWS[[#This Row],[product_id]],DIM_PRODUCTS!B:B,DIM_PRODUCTS!A:A,,0)</f>
        <v>360</v>
      </c>
      <c r="M361" s="2" t="str">
        <f>IF(FACT_PRODUCT_REVIEWS[[#This Row],[review_word_count]]=0,"no text",IF(FACT_PRODUCT_REVIEWS[[#This Row],[review_word_count]]&lt;15,"short review", "long review"))</f>
        <v>no text</v>
      </c>
    </row>
    <row r="362" spans="1:13" ht="31.5" x14ac:dyDescent="0.25">
      <c r="A362" s="2">
        <v>361</v>
      </c>
      <c r="B362" s="10" t="s">
        <v>2005</v>
      </c>
      <c r="C362" s="10" t="s">
        <v>3675</v>
      </c>
      <c r="D362" s="10">
        <v>5</v>
      </c>
      <c r="E362" s="10"/>
      <c r="F362" s="15" t="s">
        <v>3676</v>
      </c>
      <c r="G362" s="13">
        <v>43210</v>
      </c>
      <c r="H362" s="13">
        <v>43210.470138888886</v>
      </c>
      <c r="I3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362" s="2">
        <f>FACT_PRODUCT_REVIEWS!$H362-FACT_PRODUCT_REVIEWS!$G362</f>
        <v>0.47013888888614019</v>
      </c>
      <c r="K362" s="2">
        <f>IF(FACT_PRODUCT_REVIEWS!$D362&gt;=4,1,0)</f>
        <v>1</v>
      </c>
      <c r="L362" s="2">
        <f>_xlfn.XLOOKUP(FACT_PRODUCT_REVIEWS[[#This Row],[product_id]],DIM_PRODUCTS!B:B,DIM_PRODUCTS!A:A,,0)</f>
        <v>361</v>
      </c>
      <c r="M362" s="2" t="str">
        <f>IF(FACT_PRODUCT_REVIEWS[[#This Row],[review_word_count]]=0,"no text",IF(FACT_PRODUCT_REVIEWS[[#This Row],[review_word_count]]&lt;15,"short review", "long review"))</f>
        <v>short review</v>
      </c>
    </row>
    <row r="363" spans="1:13" x14ac:dyDescent="0.25">
      <c r="A363" s="2">
        <v>362</v>
      </c>
      <c r="B363" s="10" t="s">
        <v>2397</v>
      </c>
      <c r="C363" s="10" t="s">
        <v>3201</v>
      </c>
      <c r="D363" s="10">
        <v>5</v>
      </c>
      <c r="E363" s="10"/>
      <c r="F363" s="10" t="s">
        <v>3202</v>
      </c>
      <c r="G363" s="13">
        <v>42992</v>
      </c>
      <c r="H363" s="13">
        <v>42993.59375</v>
      </c>
      <c r="I3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363" s="2">
        <f>FACT_PRODUCT_REVIEWS!$H363-FACT_PRODUCT_REVIEWS!$G363</f>
        <v>1.59375</v>
      </c>
      <c r="K363" s="2">
        <f>IF(FACT_PRODUCT_REVIEWS!$D363&gt;=4,1,0)</f>
        <v>1</v>
      </c>
      <c r="L363" s="2">
        <f>_xlfn.XLOOKUP(FACT_PRODUCT_REVIEWS[[#This Row],[product_id]],DIM_PRODUCTS!B:B,DIM_PRODUCTS!A:A,,0)</f>
        <v>362</v>
      </c>
      <c r="M363" s="2" t="str">
        <f>IF(FACT_PRODUCT_REVIEWS[[#This Row],[review_word_count]]=0,"no text",IF(FACT_PRODUCT_REVIEWS[[#This Row],[review_word_count]]&lt;15,"short review", "long review"))</f>
        <v>short review</v>
      </c>
    </row>
    <row r="364" spans="1:13" x14ac:dyDescent="0.25">
      <c r="A364" s="2">
        <v>363</v>
      </c>
      <c r="B364" s="10" t="s">
        <v>2368</v>
      </c>
      <c r="C364" s="10" t="s">
        <v>4739</v>
      </c>
      <c r="D364" s="10">
        <v>4</v>
      </c>
      <c r="E364" s="10"/>
      <c r="F364" s="10"/>
      <c r="G364" s="13">
        <v>43050</v>
      </c>
      <c r="H364" s="13">
        <v>43053.001388888886</v>
      </c>
      <c r="I3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64" s="2">
        <f>FACT_PRODUCT_REVIEWS!$H364-FACT_PRODUCT_REVIEWS!$G364</f>
        <v>3.0013888888861402</v>
      </c>
      <c r="K364" s="2">
        <f>IF(FACT_PRODUCT_REVIEWS!$D364&gt;=4,1,0)</f>
        <v>1</v>
      </c>
      <c r="L364" s="2">
        <f>_xlfn.XLOOKUP(FACT_PRODUCT_REVIEWS[[#This Row],[product_id]],DIM_PRODUCTS!B:B,DIM_PRODUCTS!A:A,,0)</f>
        <v>363</v>
      </c>
      <c r="M364" s="2" t="str">
        <f>IF(FACT_PRODUCT_REVIEWS[[#This Row],[review_word_count]]=0,"no text",IF(FACT_PRODUCT_REVIEWS[[#This Row],[review_word_count]]&lt;15,"short review", "long review"))</f>
        <v>no text</v>
      </c>
    </row>
    <row r="365" spans="1:13" x14ac:dyDescent="0.25">
      <c r="A365" s="2">
        <v>364</v>
      </c>
      <c r="B365" s="10" t="s">
        <v>2093</v>
      </c>
      <c r="C365" s="16" t="s">
        <v>4557</v>
      </c>
      <c r="D365" s="10">
        <v>5</v>
      </c>
      <c r="E365" s="10"/>
      <c r="F365" s="10" t="s">
        <v>4558</v>
      </c>
      <c r="G365" s="13">
        <v>42867</v>
      </c>
      <c r="H365" s="13">
        <v>42871.872916666667</v>
      </c>
      <c r="I3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365" s="2">
        <f>FACT_PRODUCT_REVIEWS!$H365-FACT_PRODUCT_REVIEWS!$G365</f>
        <v>4.8729166666671517</v>
      </c>
      <c r="K365" s="2">
        <f>IF(FACT_PRODUCT_REVIEWS!$D365&gt;=4,1,0)</f>
        <v>1</v>
      </c>
      <c r="L365" s="2">
        <f>_xlfn.XLOOKUP(FACT_PRODUCT_REVIEWS[[#This Row],[product_id]],DIM_PRODUCTS!B:B,DIM_PRODUCTS!A:A,,0)</f>
        <v>364</v>
      </c>
      <c r="M365" s="2" t="str">
        <f>IF(FACT_PRODUCT_REVIEWS[[#This Row],[review_word_count]]=0,"no text",IF(FACT_PRODUCT_REVIEWS[[#This Row],[review_word_count]]&lt;15,"short review", "long review"))</f>
        <v>short review</v>
      </c>
    </row>
    <row r="366" spans="1:13" x14ac:dyDescent="0.25">
      <c r="A366" s="2">
        <v>365</v>
      </c>
      <c r="B366" s="10" t="s">
        <v>2168</v>
      </c>
      <c r="C366" s="10" t="s">
        <v>4050</v>
      </c>
      <c r="D366" s="10">
        <v>4</v>
      </c>
      <c r="E366" s="10"/>
      <c r="F366" s="10" t="s">
        <v>4051</v>
      </c>
      <c r="G366" s="13">
        <v>42920</v>
      </c>
      <c r="H366" s="13">
        <v>42921.479861111111</v>
      </c>
      <c r="I3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366" s="2">
        <f>FACT_PRODUCT_REVIEWS!$H366-FACT_PRODUCT_REVIEWS!$G366</f>
        <v>1.4798611111109494</v>
      </c>
      <c r="K366" s="2">
        <f>IF(FACT_PRODUCT_REVIEWS!$D366&gt;=4,1,0)</f>
        <v>1</v>
      </c>
      <c r="L366" s="2">
        <f>_xlfn.XLOOKUP(FACT_PRODUCT_REVIEWS[[#This Row],[product_id]],DIM_PRODUCTS!B:B,DIM_PRODUCTS!A:A,,0)</f>
        <v>365</v>
      </c>
      <c r="M366" s="2" t="str">
        <f>IF(FACT_PRODUCT_REVIEWS[[#This Row],[review_word_count]]=0,"no text",IF(FACT_PRODUCT_REVIEWS[[#This Row],[review_word_count]]&lt;15,"short review", "long review"))</f>
        <v>long review</v>
      </c>
    </row>
    <row r="367" spans="1:13" x14ac:dyDescent="0.25">
      <c r="A367" s="2">
        <v>366</v>
      </c>
      <c r="B367" s="10" t="s">
        <v>2145</v>
      </c>
      <c r="C367" s="10" t="s">
        <v>4340</v>
      </c>
      <c r="D367" s="10">
        <v>5</v>
      </c>
      <c r="E367" s="10" t="s">
        <v>3305</v>
      </c>
      <c r="F367" s="10" t="s">
        <v>4341</v>
      </c>
      <c r="G367" s="13">
        <v>43274</v>
      </c>
      <c r="H367" s="13">
        <v>43275.573611111111</v>
      </c>
      <c r="I3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367" s="2">
        <f>FACT_PRODUCT_REVIEWS!$H367-FACT_PRODUCT_REVIEWS!$G367</f>
        <v>1.5736111111109494</v>
      </c>
      <c r="K367" s="2">
        <f>IF(FACT_PRODUCT_REVIEWS!$D367&gt;=4,1,0)</f>
        <v>1</v>
      </c>
      <c r="L367" s="2">
        <f>_xlfn.XLOOKUP(FACT_PRODUCT_REVIEWS[[#This Row],[product_id]],DIM_PRODUCTS!B:B,DIM_PRODUCTS!A:A,,0)</f>
        <v>366</v>
      </c>
      <c r="M367" s="2" t="str">
        <f>IF(FACT_PRODUCT_REVIEWS[[#This Row],[review_word_count]]=0,"no text",IF(FACT_PRODUCT_REVIEWS[[#This Row],[review_word_count]]&lt;15,"short review", "long review"))</f>
        <v>short review</v>
      </c>
    </row>
    <row r="368" spans="1:13" ht="31.5" x14ac:dyDescent="0.25">
      <c r="A368" s="2">
        <v>367</v>
      </c>
      <c r="B368" s="10" t="s">
        <v>2262</v>
      </c>
      <c r="C368" s="10" t="s">
        <v>3116</v>
      </c>
      <c r="D368" s="10">
        <v>5</v>
      </c>
      <c r="E368" s="10"/>
      <c r="F368" s="15" t="s">
        <v>3117</v>
      </c>
      <c r="G368" s="13">
        <v>43061</v>
      </c>
      <c r="H368" s="13">
        <v>43061.614583333336</v>
      </c>
      <c r="I3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368" s="2">
        <f>FACT_PRODUCT_REVIEWS!$H368-FACT_PRODUCT_REVIEWS!$G368</f>
        <v>0.61458333333575865</v>
      </c>
      <c r="K368" s="2">
        <f>IF(FACT_PRODUCT_REVIEWS!$D368&gt;=4,1,0)</f>
        <v>1</v>
      </c>
      <c r="L368" s="2">
        <f>_xlfn.XLOOKUP(FACT_PRODUCT_REVIEWS[[#This Row],[product_id]],DIM_PRODUCTS!B:B,DIM_PRODUCTS!A:A,,0)</f>
        <v>367</v>
      </c>
      <c r="M368" s="2" t="str">
        <f>IF(FACT_PRODUCT_REVIEWS[[#This Row],[review_word_count]]=0,"no text",IF(FACT_PRODUCT_REVIEWS[[#This Row],[review_word_count]]&lt;15,"short review", "long review"))</f>
        <v>short review</v>
      </c>
    </row>
    <row r="369" spans="1:13" x14ac:dyDescent="0.25">
      <c r="A369" s="2">
        <v>368</v>
      </c>
      <c r="B369" s="10" t="s">
        <v>1946</v>
      </c>
      <c r="C369" s="10" t="s">
        <v>3331</v>
      </c>
      <c r="D369" s="10">
        <v>1</v>
      </c>
      <c r="E369" s="10"/>
      <c r="F369" s="10" t="s">
        <v>3332</v>
      </c>
      <c r="G369" s="13">
        <v>43182</v>
      </c>
      <c r="H369" s="13">
        <v>43182.972916666666</v>
      </c>
      <c r="I3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69" s="2">
        <f>FACT_PRODUCT_REVIEWS!$H369-FACT_PRODUCT_REVIEWS!$G369</f>
        <v>0.97291666666569654</v>
      </c>
      <c r="K369" s="2">
        <f>IF(FACT_PRODUCT_REVIEWS!$D369&gt;=4,1,0)</f>
        <v>0</v>
      </c>
      <c r="L369" s="2">
        <f>_xlfn.XLOOKUP(FACT_PRODUCT_REVIEWS[[#This Row],[product_id]],DIM_PRODUCTS!B:B,DIM_PRODUCTS!A:A,,0)</f>
        <v>368</v>
      </c>
      <c r="M369" s="2" t="str">
        <f>IF(FACT_PRODUCT_REVIEWS[[#This Row],[review_word_count]]=0,"no text",IF(FACT_PRODUCT_REVIEWS[[#This Row],[review_word_count]]&lt;15,"short review", "long review"))</f>
        <v>short review</v>
      </c>
    </row>
    <row r="370" spans="1:13" x14ac:dyDescent="0.25">
      <c r="A370" s="2">
        <v>369</v>
      </c>
      <c r="B370" s="10" t="s">
        <v>2429</v>
      </c>
      <c r="C370" s="10" t="s">
        <v>4225</v>
      </c>
      <c r="D370" s="10">
        <v>4</v>
      </c>
      <c r="E370" s="10"/>
      <c r="F370" s="10"/>
      <c r="G370" s="13">
        <v>42837</v>
      </c>
      <c r="H370" s="13">
        <v>42842.450694444444</v>
      </c>
      <c r="I3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0" s="2">
        <f>FACT_PRODUCT_REVIEWS!$H370-FACT_PRODUCT_REVIEWS!$G370</f>
        <v>5.4506944444437977</v>
      </c>
      <c r="K370" s="2">
        <f>IF(FACT_PRODUCT_REVIEWS!$D370&gt;=4,1,0)</f>
        <v>1</v>
      </c>
      <c r="L370" s="2">
        <f>_xlfn.XLOOKUP(FACT_PRODUCT_REVIEWS[[#This Row],[product_id]],DIM_PRODUCTS!B:B,DIM_PRODUCTS!A:A,,0)</f>
        <v>369</v>
      </c>
      <c r="M370" s="2" t="str">
        <f>IF(FACT_PRODUCT_REVIEWS[[#This Row],[review_word_count]]=0,"no text",IF(FACT_PRODUCT_REVIEWS[[#This Row],[review_word_count]]&lt;15,"short review", "long review"))</f>
        <v>no text</v>
      </c>
    </row>
    <row r="371" spans="1:13" x14ac:dyDescent="0.25">
      <c r="A371" s="2">
        <v>370</v>
      </c>
      <c r="B371" s="10" t="s">
        <v>2105</v>
      </c>
      <c r="C371" s="16" t="s">
        <v>4344</v>
      </c>
      <c r="D371" s="10">
        <v>5</v>
      </c>
      <c r="E371" s="10"/>
      <c r="F371" s="10"/>
      <c r="G371" s="13">
        <v>43043</v>
      </c>
      <c r="H371" s="13">
        <v>43044.01458333333</v>
      </c>
      <c r="I3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1" s="2">
        <f>FACT_PRODUCT_REVIEWS!$H371-FACT_PRODUCT_REVIEWS!$G371</f>
        <v>1.0145833333299379</v>
      </c>
      <c r="K371" s="2">
        <f>IF(FACT_PRODUCT_REVIEWS!$D371&gt;=4,1,0)</f>
        <v>1</v>
      </c>
      <c r="L371" s="2">
        <f>_xlfn.XLOOKUP(FACT_PRODUCT_REVIEWS[[#This Row],[product_id]],DIM_PRODUCTS!B:B,DIM_PRODUCTS!A:A,,0)</f>
        <v>370</v>
      </c>
      <c r="M371" s="2" t="str">
        <f>IF(FACT_PRODUCT_REVIEWS[[#This Row],[review_word_count]]=0,"no text",IF(FACT_PRODUCT_REVIEWS[[#This Row],[review_word_count]]&lt;15,"short review", "long review"))</f>
        <v>no text</v>
      </c>
    </row>
    <row r="372" spans="1:13" x14ac:dyDescent="0.25">
      <c r="A372" s="2">
        <v>371</v>
      </c>
      <c r="B372" s="10" t="s">
        <v>2014</v>
      </c>
      <c r="C372" s="16" t="s">
        <v>4697</v>
      </c>
      <c r="D372" s="10">
        <v>1</v>
      </c>
      <c r="E372" s="10"/>
      <c r="F372" s="10"/>
      <c r="G372" s="13">
        <v>43089</v>
      </c>
      <c r="H372" s="13">
        <v>43089.992361111108</v>
      </c>
      <c r="I3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2" s="2">
        <f>FACT_PRODUCT_REVIEWS!$H372-FACT_PRODUCT_REVIEWS!$G372</f>
        <v>0.99236111110803904</v>
      </c>
      <c r="K372" s="2">
        <f>IF(FACT_PRODUCT_REVIEWS!$D372&gt;=4,1,0)</f>
        <v>0</v>
      </c>
      <c r="L372" s="2">
        <f>_xlfn.XLOOKUP(FACT_PRODUCT_REVIEWS[[#This Row],[product_id]],DIM_PRODUCTS!B:B,DIM_PRODUCTS!A:A,,0)</f>
        <v>371</v>
      </c>
      <c r="M372" s="2" t="str">
        <f>IF(FACT_PRODUCT_REVIEWS[[#This Row],[review_word_count]]=0,"no text",IF(FACT_PRODUCT_REVIEWS[[#This Row],[review_word_count]]&lt;15,"short review", "long review"))</f>
        <v>no text</v>
      </c>
    </row>
    <row r="373" spans="1:13" x14ac:dyDescent="0.25">
      <c r="A373" s="2">
        <v>372</v>
      </c>
      <c r="B373" s="10" t="s">
        <v>1995</v>
      </c>
      <c r="C373" s="10" t="s">
        <v>4842</v>
      </c>
      <c r="D373" s="10">
        <v>5</v>
      </c>
      <c r="E373" s="10"/>
      <c r="F373" s="10"/>
      <c r="G373" s="13">
        <v>42972</v>
      </c>
      <c r="H373" s="13">
        <v>42973.068749999999</v>
      </c>
      <c r="I3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3" s="2">
        <f>FACT_PRODUCT_REVIEWS!$H373-FACT_PRODUCT_REVIEWS!$G373</f>
        <v>1.0687499999985448</v>
      </c>
      <c r="K373" s="2">
        <f>IF(FACT_PRODUCT_REVIEWS!$D373&gt;=4,1,0)</f>
        <v>1</v>
      </c>
      <c r="L373" s="2">
        <f>_xlfn.XLOOKUP(FACT_PRODUCT_REVIEWS[[#This Row],[product_id]],DIM_PRODUCTS!B:B,DIM_PRODUCTS!A:A,,0)</f>
        <v>372</v>
      </c>
      <c r="M373" s="2" t="str">
        <f>IF(FACT_PRODUCT_REVIEWS[[#This Row],[review_word_count]]=0,"no text",IF(FACT_PRODUCT_REVIEWS[[#This Row],[review_word_count]]&lt;15,"short review", "long review"))</f>
        <v>no text</v>
      </c>
    </row>
    <row r="374" spans="1:13" x14ac:dyDescent="0.25">
      <c r="A374" s="2">
        <v>373</v>
      </c>
      <c r="B374" s="10" t="s">
        <v>2184</v>
      </c>
      <c r="C374" s="10" t="s">
        <v>4701</v>
      </c>
      <c r="D374" s="10">
        <v>5</v>
      </c>
      <c r="E374" s="10"/>
      <c r="F374" s="10"/>
      <c r="G374" s="13">
        <v>43323</v>
      </c>
      <c r="H374" s="13">
        <v>43324.26458333333</v>
      </c>
      <c r="I3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4" s="2">
        <f>FACT_PRODUCT_REVIEWS!$H374-FACT_PRODUCT_REVIEWS!$G374</f>
        <v>1.2645833333299379</v>
      </c>
      <c r="K374" s="2">
        <f>IF(FACT_PRODUCT_REVIEWS!$D374&gt;=4,1,0)</f>
        <v>1</v>
      </c>
      <c r="L374" s="2">
        <f>_xlfn.XLOOKUP(FACT_PRODUCT_REVIEWS[[#This Row],[product_id]],DIM_PRODUCTS!B:B,DIM_PRODUCTS!A:A,,0)</f>
        <v>373</v>
      </c>
      <c r="M374" s="2" t="str">
        <f>IF(FACT_PRODUCT_REVIEWS[[#This Row],[review_word_count]]=0,"no text",IF(FACT_PRODUCT_REVIEWS[[#This Row],[review_word_count]]&lt;15,"short review", "long review"))</f>
        <v>no text</v>
      </c>
    </row>
    <row r="375" spans="1:13" ht="24.95" customHeight="1" x14ac:dyDescent="0.25">
      <c r="A375" s="2">
        <v>374</v>
      </c>
      <c r="B375" s="10" t="s">
        <v>2333</v>
      </c>
      <c r="C375" s="10" t="s">
        <v>4790</v>
      </c>
      <c r="D375" s="10">
        <v>2</v>
      </c>
      <c r="E375" s="10" t="s">
        <v>4791</v>
      </c>
      <c r="F375" s="10" t="s">
        <v>4792</v>
      </c>
      <c r="G375" s="13">
        <v>43228</v>
      </c>
      <c r="H375" s="13">
        <v>43231.460416666669</v>
      </c>
      <c r="I3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375" s="2">
        <f>FACT_PRODUCT_REVIEWS!$H375-FACT_PRODUCT_REVIEWS!$G375</f>
        <v>3.4604166666686069</v>
      </c>
      <c r="K375" s="2">
        <f>IF(FACT_PRODUCT_REVIEWS!$D375&gt;=4,1,0)</f>
        <v>0</v>
      </c>
      <c r="L375" s="2">
        <f>_xlfn.XLOOKUP(FACT_PRODUCT_REVIEWS[[#This Row],[product_id]],DIM_PRODUCTS!B:B,DIM_PRODUCTS!A:A,,0)</f>
        <v>374</v>
      </c>
      <c r="M375" s="2" t="str">
        <f>IF(FACT_PRODUCT_REVIEWS[[#This Row],[review_word_count]]=0,"no text",IF(FACT_PRODUCT_REVIEWS[[#This Row],[review_word_count]]&lt;15,"short review", "long review"))</f>
        <v>long review</v>
      </c>
    </row>
    <row r="376" spans="1:13" x14ac:dyDescent="0.25">
      <c r="A376" s="2">
        <v>375</v>
      </c>
      <c r="B376" s="10" t="s">
        <v>2046</v>
      </c>
      <c r="C376" s="10" t="s">
        <v>3349</v>
      </c>
      <c r="D376" s="10">
        <v>5</v>
      </c>
      <c r="E376" s="10"/>
      <c r="F376" s="10" t="s">
        <v>3350</v>
      </c>
      <c r="G376" s="13">
        <v>43082</v>
      </c>
      <c r="H376" s="13">
        <v>43085.814583333333</v>
      </c>
      <c r="I3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376" s="2">
        <f>FACT_PRODUCT_REVIEWS!$H376-FACT_PRODUCT_REVIEWS!$G376</f>
        <v>3.8145833333328483</v>
      </c>
      <c r="K376" s="2">
        <f>IF(FACT_PRODUCT_REVIEWS!$D376&gt;=4,1,0)</f>
        <v>1</v>
      </c>
      <c r="L376" s="2">
        <f>_xlfn.XLOOKUP(FACT_PRODUCT_REVIEWS[[#This Row],[product_id]],DIM_PRODUCTS!B:B,DIM_PRODUCTS!A:A,,0)</f>
        <v>375</v>
      </c>
      <c r="M376" s="2" t="str">
        <f>IF(FACT_PRODUCT_REVIEWS[[#This Row],[review_word_count]]=0,"no text",IF(FACT_PRODUCT_REVIEWS[[#This Row],[review_word_count]]&lt;15,"short review", "long review"))</f>
        <v>short review</v>
      </c>
    </row>
    <row r="377" spans="1:13" x14ac:dyDescent="0.25">
      <c r="A377" s="2">
        <v>376</v>
      </c>
      <c r="B377" s="10" t="s">
        <v>1999</v>
      </c>
      <c r="C377" s="10" t="s">
        <v>3775</v>
      </c>
      <c r="D377" s="10">
        <v>4</v>
      </c>
      <c r="E377" s="10"/>
      <c r="F377" s="10" t="s">
        <v>3776</v>
      </c>
      <c r="G377" s="13">
        <v>42949</v>
      </c>
      <c r="H377" s="13">
        <v>42950.777777777781</v>
      </c>
      <c r="I3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377" s="2">
        <f>FACT_PRODUCT_REVIEWS!$H377-FACT_PRODUCT_REVIEWS!$G377</f>
        <v>1.7777777777810115</v>
      </c>
      <c r="K377" s="2">
        <f>IF(FACT_PRODUCT_REVIEWS!$D377&gt;=4,1,0)</f>
        <v>1</v>
      </c>
      <c r="L377" s="2">
        <f>_xlfn.XLOOKUP(FACT_PRODUCT_REVIEWS[[#This Row],[product_id]],DIM_PRODUCTS!B:B,DIM_PRODUCTS!A:A,,0)</f>
        <v>376</v>
      </c>
      <c r="M377" s="2" t="str">
        <f>IF(FACT_PRODUCT_REVIEWS[[#This Row],[review_word_count]]=0,"no text",IF(FACT_PRODUCT_REVIEWS[[#This Row],[review_word_count]]&lt;15,"short review", "long review"))</f>
        <v>long review</v>
      </c>
    </row>
    <row r="378" spans="1:13" x14ac:dyDescent="0.25">
      <c r="A378" s="2">
        <v>377</v>
      </c>
      <c r="B378" s="10" t="s">
        <v>2334</v>
      </c>
      <c r="C378" s="10" t="s">
        <v>4099</v>
      </c>
      <c r="D378" s="10">
        <v>1</v>
      </c>
      <c r="E378" s="10"/>
      <c r="F378" s="10"/>
      <c r="G378" s="13">
        <v>43093</v>
      </c>
      <c r="H378" s="13">
        <v>43094.27847222222</v>
      </c>
      <c r="I3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8" s="2">
        <f>FACT_PRODUCT_REVIEWS!$H378-FACT_PRODUCT_REVIEWS!$G378</f>
        <v>1.2784722222204437</v>
      </c>
      <c r="K378" s="2">
        <f>IF(FACT_PRODUCT_REVIEWS!$D378&gt;=4,1,0)</f>
        <v>0</v>
      </c>
      <c r="L378" s="2">
        <f>_xlfn.XLOOKUP(FACT_PRODUCT_REVIEWS[[#This Row],[product_id]],DIM_PRODUCTS!B:B,DIM_PRODUCTS!A:A,,0)</f>
        <v>377</v>
      </c>
      <c r="M378" s="2" t="str">
        <f>IF(FACT_PRODUCT_REVIEWS[[#This Row],[review_word_count]]=0,"no text",IF(FACT_PRODUCT_REVIEWS[[#This Row],[review_word_count]]&lt;15,"short review", "long review"))</f>
        <v>no text</v>
      </c>
    </row>
    <row r="379" spans="1:13" x14ac:dyDescent="0.25">
      <c r="A379" s="2">
        <v>378</v>
      </c>
      <c r="B379" s="10" t="s">
        <v>1990</v>
      </c>
      <c r="C379" s="10" t="s">
        <v>3054</v>
      </c>
      <c r="D379" s="10">
        <v>3</v>
      </c>
      <c r="E379" s="10"/>
      <c r="F379" s="10"/>
      <c r="G379" s="13">
        <v>43035</v>
      </c>
      <c r="H379" s="13">
        <v>43035.675000000003</v>
      </c>
      <c r="I3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79" s="2">
        <f>FACT_PRODUCT_REVIEWS!$H379-FACT_PRODUCT_REVIEWS!$G379</f>
        <v>0.67500000000291038</v>
      </c>
      <c r="K379" s="2">
        <f>IF(FACT_PRODUCT_REVIEWS!$D379&gt;=4,1,0)</f>
        <v>0</v>
      </c>
      <c r="L379" s="2">
        <f>_xlfn.XLOOKUP(FACT_PRODUCT_REVIEWS[[#This Row],[product_id]],DIM_PRODUCTS!B:B,DIM_PRODUCTS!A:A,,0)</f>
        <v>378</v>
      </c>
      <c r="M379" s="2" t="str">
        <f>IF(FACT_PRODUCT_REVIEWS[[#This Row],[review_word_count]]=0,"no text",IF(FACT_PRODUCT_REVIEWS[[#This Row],[review_word_count]]&lt;15,"short review", "long review"))</f>
        <v>no text</v>
      </c>
    </row>
    <row r="380" spans="1:13" x14ac:dyDescent="0.25">
      <c r="A380" s="2">
        <v>379</v>
      </c>
      <c r="B380" s="10" t="s">
        <v>1951</v>
      </c>
      <c r="C380" s="10" t="s">
        <v>4876</v>
      </c>
      <c r="D380" s="10">
        <v>1</v>
      </c>
      <c r="E380" s="10"/>
      <c r="F380" s="10" t="s">
        <v>4877</v>
      </c>
      <c r="G380" s="13">
        <v>43125</v>
      </c>
      <c r="H380" s="13">
        <v>43125.767361111109</v>
      </c>
      <c r="I3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380" s="2">
        <f>FACT_PRODUCT_REVIEWS!$H380-FACT_PRODUCT_REVIEWS!$G380</f>
        <v>0.76736111110949423</v>
      </c>
      <c r="K380" s="2">
        <f>IF(FACT_PRODUCT_REVIEWS!$D380&gt;=4,1,0)</f>
        <v>0</v>
      </c>
      <c r="L380" s="2">
        <f>_xlfn.XLOOKUP(FACT_PRODUCT_REVIEWS[[#This Row],[product_id]],DIM_PRODUCTS!B:B,DIM_PRODUCTS!A:A,,0)</f>
        <v>379</v>
      </c>
      <c r="M380" s="2" t="str">
        <f>IF(FACT_PRODUCT_REVIEWS[[#This Row],[review_word_count]]=0,"no text",IF(FACT_PRODUCT_REVIEWS[[#This Row],[review_word_count]]&lt;15,"short review", "long review"))</f>
        <v>short review</v>
      </c>
    </row>
    <row r="381" spans="1:13" x14ac:dyDescent="0.25">
      <c r="A381" s="2">
        <v>380</v>
      </c>
      <c r="B381" s="10" t="s">
        <v>2139</v>
      </c>
      <c r="C381" s="10" t="s">
        <v>3949</v>
      </c>
      <c r="D381" s="10">
        <v>1</v>
      </c>
      <c r="E381" s="10"/>
      <c r="F381" s="10" t="s">
        <v>3950</v>
      </c>
      <c r="G381" s="13">
        <v>43203</v>
      </c>
      <c r="H381" s="13">
        <v>43206.523611111108</v>
      </c>
      <c r="I3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81" s="2">
        <f>FACT_PRODUCT_REVIEWS!$H381-FACT_PRODUCT_REVIEWS!$G381</f>
        <v>3.523611111108039</v>
      </c>
      <c r="K381" s="2">
        <f>IF(FACT_PRODUCT_REVIEWS!$D381&gt;=4,1,0)</f>
        <v>0</v>
      </c>
      <c r="L381" s="2">
        <f>_xlfn.XLOOKUP(FACT_PRODUCT_REVIEWS[[#This Row],[product_id]],DIM_PRODUCTS!B:B,DIM_PRODUCTS!A:A,,0)</f>
        <v>380</v>
      </c>
      <c r="M381" s="2" t="str">
        <f>IF(FACT_PRODUCT_REVIEWS[[#This Row],[review_word_count]]=0,"no text",IF(FACT_PRODUCT_REVIEWS[[#This Row],[review_word_count]]&lt;15,"short review", "long review"))</f>
        <v>short review</v>
      </c>
    </row>
    <row r="382" spans="1:13" x14ac:dyDescent="0.25">
      <c r="A382" s="2">
        <v>381</v>
      </c>
      <c r="B382" s="10" t="s">
        <v>2190</v>
      </c>
      <c r="C382" s="10" t="s">
        <v>3269</v>
      </c>
      <c r="D382" s="10">
        <v>3</v>
      </c>
      <c r="E382" s="10" t="s">
        <v>2977</v>
      </c>
      <c r="F382" s="10" t="s">
        <v>3270</v>
      </c>
      <c r="G382" s="13">
        <v>43228</v>
      </c>
      <c r="H382" s="13">
        <v>43230.581250000003</v>
      </c>
      <c r="I3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382" s="2">
        <f>FACT_PRODUCT_REVIEWS!$H382-FACT_PRODUCT_REVIEWS!$G382</f>
        <v>2.5812500000029104</v>
      </c>
      <c r="K382" s="2">
        <f>IF(FACT_PRODUCT_REVIEWS!$D382&gt;=4,1,0)</f>
        <v>0</v>
      </c>
      <c r="L382" s="2">
        <f>_xlfn.XLOOKUP(FACT_PRODUCT_REVIEWS[[#This Row],[product_id]],DIM_PRODUCTS!B:B,DIM_PRODUCTS!A:A,,0)</f>
        <v>381</v>
      </c>
      <c r="M382" s="2" t="str">
        <f>IF(FACT_PRODUCT_REVIEWS[[#This Row],[review_word_count]]=0,"no text",IF(FACT_PRODUCT_REVIEWS[[#This Row],[review_word_count]]&lt;15,"short review", "long review"))</f>
        <v>short review</v>
      </c>
    </row>
    <row r="383" spans="1:13" x14ac:dyDescent="0.25">
      <c r="A383" s="2">
        <v>382</v>
      </c>
      <c r="B383" s="10" t="s">
        <v>2205</v>
      </c>
      <c r="C383" s="10" t="s">
        <v>3502</v>
      </c>
      <c r="D383" s="10">
        <v>1</v>
      </c>
      <c r="E383" s="10"/>
      <c r="F383" s="10"/>
      <c r="G383" s="13">
        <v>42845</v>
      </c>
      <c r="H383" s="13">
        <v>42846.053472222222</v>
      </c>
      <c r="I3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3" s="2">
        <f>FACT_PRODUCT_REVIEWS!$H383-FACT_PRODUCT_REVIEWS!$G383</f>
        <v>1.0534722222218988</v>
      </c>
      <c r="K383" s="2">
        <f>IF(FACT_PRODUCT_REVIEWS!$D383&gt;=4,1,0)</f>
        <v>0</v>
      </c>
      <c r="L383" s="2">
        <f>_xlfn.XLOOKUP(FACT_PRODUCT_REVIEWS[[#This Row],[product_id]],DIM_PRODUCTS!B:B,DIM_PRODUCTS!A:A,,0)</f>
        <v>382</v>
      </c>
      <c r="M383" s="2" t="str">
        <f>IF(FACT_PRODUCT_REVIEWS[[#This Row],[review_word_count]]=0,"no text",IF(FACT_PRODUCT_REVIEWS[[#This Row],[review_word_count]]&lt;15,"short review", "long review"))</f>
        <v>no text</v>
      </c>
    </row>
    <row r="384" spans="1:13" x14ac:dyDescent="0.25">
      <c r="A384" s="2">
        <v>383</v>
      </c>
      <c r="B384" s="10" t="s">
        <v>2124</v>
      </c>
      <c r="C384" s="10" t="s">
        <v>4519</v>
      </c>
      <c r="D384" s="10">
        <v>5</v>
      </c>
      <c r="E384" s="10"/>
      <c r="F384" s="10"/>
      <c r="G384" s="13">
        <v>43046</v>
      </c>
      <c r="H384" s="13">
        <v>43049.838194444441</v>
      </c>
      <c r="I3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4" s="2">
        <f>FACT_PRODUCT_REVIEWS!$H384-FACT_PRODUCT_REVIEWS!$G384</f>
        <v>3.8381944444408873</v>
      </c>
      <c r="K384" s="2">
        <f>IF(FACT_PRODUCT_REVIEWS!$D384&gt;=4,1,0)</f>
        <v>1</v>
      </c>
      <c r="L384" s="2">
        <f>_xlfn.XLOOKUP(FACT_PRODUCT_REVIEWS[[#This Row],[product_id]],DIM_PRODUCTS!B:B,DIM_PRODUCTS!A:A,,0)</f>
        <v>383</v>
      </c>
      <c r="M384" s="2" t="str">
        <f>IF(FACT_PRODUCT_REVIEWS[[#This Row],[review_word_count]]=0,"no text",IF(FACT_PRODUCT_REVIEWS[[#This Row],[review_word_count]]&lt;15,"short review", "long review"))</f>
        <v>no text</v>
      </c>
    </row>
    <row r="385" spans="1:13" x14ac:dyDescent="0.25">
      <c r="A385" s="2">
        <v>384</v>
      </c>
      <c r="B385" s="10" t="s">
        <v>2059</v>
      </c>
      <c r="C385" s="10" t="s">
        <v>4320</v>
      </c>
      <c r="D385" s="10">
        <v>5</v>
      </c>
      <c r="E385" s="10"/>
      <c r="F385" s="10" t="s">
        <v>4321</v>
      </c>
      <c r="G385" s="13">
        <v>42998</v>
      </c>
      <c r="H385" s="13">
        <v>42999.689583333333</v>
      </c>
      <c r="I3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385" s="2">
        <f>FACT_PRODUCT_REVIEWS!$H385-FACT_PRODUCT_REVIEWS!$G385</f>
        <v>1.6895833333328483</v>
      </c>
      <c r="K385" s="2">
        <f>IF(FACT_PRODUCT_REVIEWS!$D385&gt;=4,1,0)</f>
        <v>1</v>
      </c>
      <c r="L385" s="2">
        <f>_xlfn.XLOOKUP(FACT_PRODUCT_REVIEWS[[#This Row],[product_id]],DIM_PRODUCTS!B:B,DIM_PRODUCTS!A:A,,0)</f>
        <v>384</v>
      </c>
      <c r="M385" s="2" t="str">
        <f>IF(FACT_PRODUCT_REVIEWS[[#This Row],[review_word_count]]=0,"no text",IF(FACT_PRODUCT_REVIEWS[[#This Row],[review_word_count]]&lt;15,"short review", "long review"))</f>
        <v>short review</v>
      </c>
    </row>
    <row r="386" spans="1:13" x14ac:dyDescent="0.25">
      <c r="A386" s="2">
        <v>385</v>
      </c>
      <c r="B386" s="10" t="s">
        <v>2337</v>
      </c>
      <c r="C386" s="10" t="s">
        <v>3454</v>
      </c>
      <c r="D386" s="10">
        <v>5</v>
      </c>
      <c r="E386" s="10"/>
      <c r="F386" s="10"/>
      <c r="G386" s="13">
        <v>43320</v>
      </c>
      <c r="H386" s="13">
        <v>43320.963194444441</v>
      </c>
      <c r="I3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6" s="2">
        <f>FACT_PRODUCT_REVIEWS!$H386-FACT_PRODUCT_REVIEWS!$G386</f>
        <v>0.96319444444088731</v>
      </c>
      <c r="K386" s="2">
        <f>IF(FACT_PRODUCT_REVIEWS!$D386&gt;=4,1,0)</f>
        <v>1</v>
      </c>
      <c r="L386" s="2">
        <f>_xlfn.XLOOKUP(FACT_PRODUCT_REVIEWS[[#This Row],[product_id]],DIM_PRODUCTS!B:B,DIM_PRODUCTS!A:A,,0)</f>
        <v>385</v>
      </c>
      <c r="M386" s="2" t="str">
        <f>IF(FACT_PRODUCT_REVIEWS[[#This Row],[review_word_count]]=0,"no text",IF(FACT_PRODUCT_REVIEWS[[#This Row],[review_word_count]]&lt;15,"short review", "long review"))</f>
        <v>no text</v>
      </c>
    </row>
    <row r="387" spans="1:13" x14ac:dyDescent="0.25">
      <c r="A387" s="2">
        <v>386</v>
      </c>
      <c r="B387" s="10" t="s">
        <v>2267</v>
      </c>
      <c r="C387" s="10" t="s">
        <v>3161</v>
      </c>
      <c r="D387" s="10">
        <v>3</v>
      </c>
      <c r="E387" s="10" t="s">
        <v>3162</v>
      </c>
      <c r="F387" s="10" t="s">
        <v>3163</v>
      </c>
      <c r="G387" s="13">
        <v>43120</v>
      </c>
      <c r="H387" s="13">
        <v>43235.03125</v>
      </c>
      <c r="I3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387" s="2">
        <f>FACT_PRODUCT_REVIEWS!$H387-FACT_PRODUCT_REVIEWS!$G387</f>
        <v>115.03125</v>
      </c>
      <c r="K387" s="2">
        <f>IF(FACT_PRODUCT_REVIEWS!$D387&gt;=4,1,0)</f>
        <v>0</v>
      </c>
      <c r="L387" s="2">
        <f>_xlfn.XLOOKUP(FACT_PRODUCT_REVIEWS[[#This Row],[product_id]],DIM_PRODUCTS!B:B,DIM_PRODUCTS!A:A,,0)</f>
        <v>386</v>
      </c>
      <c r="M387" s="2" t="str">
        <f>IF(FACT_PRODUCT_REVIEWS[[#This Row],[review_word_count]]=0,"no text",IF(FACT_PRODUCT_REVIEWS[[#This Row],[review_word_count]]&lt;15,"short review", "long review"))</f>
        <v>long review</v>
      </c>
    </row>
    <row r="388" spans="1:13" x14ac:dyDescent="0.25">
      <c r="A388" s="2">
        <v>387</v>
      </c>
      <c r="B388" s="10" t="s">
        <v>2363</v>
      </c>
      <c r="C388" s="10" t="s">
        <v>4656</v>
      </c>
      <c r="D388" s="10">
        <v>4</v>
      </c>
      <c r="E388" s="10" t="s">
        <v>3021</v>
      </c>
      <c r="F388" s="10"/>
      <c r="G388" s="13">
        <v>43294</v>
      </c>
      <c r="H388" s="13">
        <v>43295.112500000003</v>
      </c>
      <c r="I3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8" s="2">
        <f>FACT_PRODUCT_REVIEWS!$H388-FACT_PRODUCT_REVIEWS!$G388</f>
        <v>1.1125000000029104</v>
      </c>
      <c r="K388" s="2">
        <f>IF(FACT_PRODUCT_REVIEWS!$D388&gt;=4,1,0)</f>
        <v>1</v>
      </c>
      <c r="L388" s="2">
        <f>_xlfn.XLOOKUP(FACT_PRODUCT_REVIEWS[[#This Row],[product_id]],DIM_PRODUCTS!B:B,DIM_PRODUCTS!A:A,,0)</f>
        <v>387</v>
      </c>
      <c r="M388" s="2" t="str">
        <f>IF(FACT_PRODUCT_REVIEWS[[#This Row],[review_word_count]]=0,"no text",IF(FACT_PRODUCT_REVIEWS[[#This Row],[review_word_count]]&lt;15,"short review", "long review"))</f>
        <v>no text</v>
      </c>
    </row>
    <row r="389" spans="1:13" x14ac:dyDescent="0.25">
      <c r="A389" s="2">
        <v>388</v>
      </c>
      <c r="B389" s="10" t="s">
        <v>2324</v>
      </c>
      <c r="C389" s="10" t="s">
        <v>3700</v>
      </c>
      <c r="D389" s="10">
        <v>5</v>
      </c>
      <c r="E389" s="10"/>
      <c r="F389" s="10"/>
      <c r="G389" s="13">
        <v>43333</v>
      </c>
      <c r="H389" s="13">
        <v>43333.755555555559</v>
      </c>
      <c r="I3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89" s="2">
        <f>FACT_PRODUCT_REVIEWS!$H389-FACT_PRODUCT_REVIEWS!$G389</f>
        <v>0.75555555555911269</v>
      </c>
      <c r="K389" s="2">
        <f>IF(FACT_PRODUCT_REVIEWS!$D389&gt;=4,1,0)</f>
        <v>1</v>
      </c>
      <c r="L389" s="2">
        <f>_xlfn.XLOOKUP(FACT_PRODUCT_REVIEWS[[#This Row],[product_id]],DIM_PRODUCTS!B:B,DIM_PRODUCTS!A:A,,0)</f>
        <v>388</v>
      </c>
      <c r="M389" s="2" t="str">
        <f>IF(FACT_PRODUCT_REVIEWS[[#This Row],[review_word_count]]=0,"no text",IF(FACT_PRODUCT_REVIEWS[[#This Row],[review_word_count]]&lt;15,"short review", "long review"))</f>
        <v>no text</v>
      </c>
    </row>
    <row r="390" spans="1:13" x14ac:dyDescent="0.25">
      <c r="A390" s="2">
        <v>389</v>
      </c>
      <c r="B390" s="10" t="s">
        <v>2264</v>
      </c>
      <c r="C390" s="10" t="s">
        <v>4636</v>
      </c>
      <c r="D390" s="10">
        <v>5</v>
      </c>
      <c r="E390" s="10"/>
      <c r="F390" s="10"/>
      <c r="G390" s="13">
        <v>43165</v>
      </c>
      <c r="H390" s="13">
        <v>43166.530555555553</v>
      </c>
      <c r="I3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90" s="2">
        <f>FACT_PRODUCT_REVIEWS!$H390-FACT_PRODUCT_REVIEWS!$G390</f>
        <v>1.5305555555532919</v>
      </c>
      <c r="K390" s="2">
        <f>IF(FACT_PRODUCT_REVIEWS!$D390&gt;=4,1,0)</f>
        <v>1</v>
      </c>
      <c r="L390" s="2">
        <f>_xlfn.XLOOKUP(FACT_PRODUCT_REVIEWS[[#This Row],[product_id]],DIM_PRODUCTS!B:B,DIM_PRODUCTS!A:A,,0)</f>
        <v>389</v>
      </c>
      <c r="M390" s="2" t="str">
        <f>IF(FACT_PRODUCT_REVIEWS[[#This Row],[review_word_count]]=0,"no text",IF(FACT_PRODUCT_REVIEWS[[#This Row],[review_word_count]]&lt;15,"short review", "long review"))</f>
        <v>no text</v>
      </c>
    </row>
    <row r="391" spans="1:13" x14ac:dyDescent="0.25">
      <c r="A391" s="2">
        <v>390</v>
      </c>
      <c r="B391" s="10" t="s">
        <v>2406</v>
      </c>
      <c r="C391" s="10" t="s">
        <v>4756</v>
      </c>
      <c r="D391" s="10">
        <v>5</v>
      </c>
      <c r="E391" s="10"/>
      <c r="F391" s="10"/>
      <c r="G391" s="13">
        <v>43195</v>
      </c>
      <c r="H391" s="13">
        <v>43195.868055555555</v>
      </c>
      <c r="I3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91" s="2">
        <f>FACT_PRODUCT_REVIEWS!$H391-FACT_PRODUCT_REVIEWS!$G391</f>
        <v>0.86805555555474712</v>
      </c>
      <c r="K391" s="2">
        <f>IF(FACT_PRODUCT_REVIEWS!$D391&gt;=4,1,0)</f>
        <v>1</v>
      </c>
      <c r="L391" s="2">
        <f>_xlfn.XLOOKUP(FACT_PRODUCT_REVIEWS[[#This Row],[product_id]],DIM_PRODUCTS!B:B,DIM_PRODUCTS!A:A,,0)</f>
        <v>390</v>
      </c>
      <c r="M391" s="2" t="str">
        <f>IF(FACT_PRODUCT_REVIEWS[[#This Row],[review_word_count]]=0,"no text",IF(FACT_PRODUCT_REVIEWS[[#This Row],[review_word_count]]&lt;15,"short review", "long review"))</f>
        <v>no text</v>
      </c>
    </row>
    <row r="392" spans="1:13" x14ac:dyDescent="0.25">
      <c r="A392" s="2">
        <v>391</v>
      </c>
      <c r="B392" s="10" t="s">
        <v>2331</v>
      </c>
      <c r="C392" s="10" t="s">
        <v>4373</v>
      </c>
      <c r="D392" s="10">
        <v>3</v>
      </c>
      <c r="E392" s="10"/>
      <c r="F392" s="10" t="s">
        <v>4374</v>
      </c>
      <c r="G392" s="13">
        <v>43039</v>
      </c>
      <c r="H392" s="13">
        <v>43040.912499999999</v>
      </c>
      <c r="I3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28</v>
      </c>
      <c r="J392" s="2">
        <f>FACT_PRODUCT_REVIEWS!$H392-FACT_PRODUCT_REVIEWS!$G392</f>
        <v>1.9124999999985448</v>
      </c>
      <c r="K392" s="2">
        <f>IF(FACT_PRODUCT_REVIEWS!$D392&gt;=4,1,0)</f>
        <v>0</v>
      </c>
      <c r="L392" s="2">
        <f>_xlfn.XLOOKUP(FACT_PRODUCT_REVIEWS[[#This Row],[product_id]],DIM_PRODUCTS!B:B,DIM_PRODUCTS!A:A,,0)</f>
        <v>391</v>
      </c>
      <c r="M392" s="2" t="str">
        <f>IF(FACT_PRODUCT_REVIEWS[[#This Row],[review_word_count]]=0,"no text",IF(FACT_PRODUCT_REVIEWS[[#This Row],[review_word_count]]&lt;15,"short review", "long review"))</f>
        <v>long review</v>
      </c>
    </row>
    <row r="393" spans="1:13" x14ac:dyDescent="0.25">
      <c r="A393" s="2">
        <v>392</v>
      </c>
      <c r="B393" s="10" t="s">
        <v>2327</v>
      </c>
      <c r="C393" s="10" t="s">
        <v>3182</v>
      </c>
      <c r="D393" s="10">
        <v>1</v>
      </c>
      <c r="E393" s="10"/>
      <c r="F393" s="10" t="s">
        <v>3183</v>
      </c>
      <c r="G393" s="13">
        <v>42969</v>
      </c>
      <c r="H393" s="13">
        <v>42969.989583333336</v>
      </c>
      <c r="I3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393" s="2">
        <f>FACT_PRODUCT_REVIEWS!$H393-FACT_PRODUCT_REVIEWS!$G393</f>
        <v>0.98958333333575865</v>
      </c>
      <c r="K393" s="2">
        <f>IF(FACT_PRODUCT_REVIEWS!$D393&gt;=4,1,0)</f>
        <v>0</v>
      </c>
      <c r="L393" s="2">
        <f>_xlfn.XLOOKUP(FACT_PRODUCT_REVIEWS[[#This Row],[product_id]],DIM_PRODUCTS!B:B,DIM_PRODUCTS!A:A,,0)</f>
        <v>392</v>
      </c>
      <c r="M393" s="2" t="str">
        <f>IF(FACT_PRODUCT_REVIEWS[[#This Row],[review_word_count]]=0,"no text",IF(FACT_PRODUCT_REVIEWS[[#This Row],[review_word_count]]&lt;15,"short review", "long review"))</f>
        <v>short review</v>
      </c>
    </row>
    <row r="394" spans="1:13" x14ac:dyDescent="0.25">
      <c r="A394" s="2">
        <v>393</v>
      </c>
      <c r="B394" s="10" t="s">
        <v>2015</v>
      </c>
      <c r="C394" s="10" t="s">
        <v>4553</v>
      </c>
      <c r="D394" s="10">
        <v>5</v>
      </c>
      <c r="E394" s="10" t="s">
        <v>4554</v>
      </c>
      <c r="F394" s="10" t="s">
        <v>4555</v>
      </c>
      <c r="G394" s="13">
        <v>43286</v>
      </c>
      <c r="H394" s="13">
        <v>43286.894444444442</v>
      </c>
      <c r="I3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394" s="2">
        <f>FACT_PRODUCT_REVIEWS!$H394-FACT_PRODUCT_REVIEWS!$G394</f>
        <v>0.8944444444423425</v>
      </c>
      <c r="K394" s="2">
        <f>IF(FACT_PRODUCT_REVIEWS!$D394&gt;=4,1,0)</f>
        <v>1</v>
      </c>
      <c r="L394" s="2">
        <f>_xlfn.XLOOKUP(FACT_PRODUCT_REVIEWS[[#This Row],[product_id]],DIM_PRODUCTS!B:B,DIM_PRODUCTS!A:A,,0)</f>
        <v>393</v>
      </c>
      <c r="M394" s="2" t="str">
        <f>IF(FACT_PRODUCT_REVIEWS[[#This Row],[review_word_count]]=0,"no text",IF(FACT_PRODUCT_REVIEWS[[#This Row],[review_word_count]]&lt;15,"short review", "long review"))</f>
        <v>short review</v>
      </c>
    </row>
    <row r="395" spans="1:13" x14ac:dyDescent="0.25">
      <c r="A395" s="2">
        <v>394</v>
      </c>
      <c r="B395" s="10" t="s">
        <v>2398</v>
      </c>
      <c r="C395" s="10" t="s">
        <v>4826</v>
      </c>
      <c r="D395" s="10">
        <v>1</v>
      </c>
      <c r="E395" s="10"/>
      <c r="F395" s="10" t="s">
        <v>4827</v>
      </c>
      <c r="G395" s="13">
        <v>43193</v>
      </c>
      <c r="H395" s="13">
        <v>43194.49722222222</v>
      </c>
      <c r="I3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395" s="2">
        <f>FACT_PRODUCT_REVIEWS!$H395-FACT_PRODUCT_REVIEWS!$G395</f>
        <v>1.4972222222204437</v>
      </c>
      <c r="K395" s="2">
        <f>IF(FACT_PRODUCT_REVIEWS!$D395&gt;=4,1,0)</f>
        <v>0</v>
      </c>
      <c r="L395" s="2">
        <f>_xlfn.XLOOKUP(FACT_PRODUCT_REVIEWS[[#This Row],[product_id]],DIM_PRODUCTS!B:B,DIM_PRODUCTS!A:A,,0)</f>
        <v>394</v>
      </c>
      <c r="M395" s="2" t="str">
        <f>IF(FACT_PRODUCT_REVIEWS[[#This Row],[review_word_count]]=0,"no text",IF(FACT_PRODUCT_REVIEWS[[#This Row],[review_word_count]]&lt;15,"short review", "long review"))</f>
        <v>short review</v>
      </c>
    </row>
    <row r="396" spans="1:13" x14ac:dyDescent="0.25">
      <c r="A396" s="2">
        <v>395</v>
      </c>
      <c r="B396" s="10" t="s">
        <v>2113</v>
      </c>
      <c r="C396" s="10" t="s">
        <v>3394</v>
      </c>
      <c r="D396" s="10">
        <v>5</v>
      </c>
      <c r="E396" s="10" t="s">
        <v>3254</v>
      </c>
      <c r="F396" s="10" t="s">
        <v>3395</v>
      </c>
      <c r="G396" s="13">
        <v>43259</v>
      </c>
      <c r="H396" s="13">
        <v>43259.865972222222</v>
      </c>
      <c r="I3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396" s="2">
        <f>FACT_PRODUCT_REVIEWS!$H396-FACT_PRODUCT_REVIEWS!$G396</f>
        <v>0.86597222222189885</v>
      </c>
      <c r="K396" s="2">
        <f>IF(FACT_PRODUCT_REVIEWS!$D396&gt;=4,1,0)</f>
        <v>1</v>
      </c>
      <c r="L396" s="2">
        <f>_xlfn.XLOOKUP(FACT_PRODUCT_REVIEWS[[#This Row],[product_id]],DIM_PRODUCTS!B:B,DIM_PRODUCTS!A:A,,0)</f>
        <v>395</v>
      </c>
      <c r="M396" s="2" t="str">
        <f>IF(FACT_PRODUCT_REVIEWS[[#This Row],[review_word_count]]=0,"no text",IF(FACT_PRODUCT_REVIEWS[[#This Row],[review_word_count]]&lt;15,"short review", "long review"))</f>
        <v>short review</v>
      </c>
    </row>
    <row r="397" spans="1:13" x14ac:dyDescent="0.25">
      <c r="A397" s="2">
        <v>396</v>
      </c>
      <c r="B397" s="10" t="s">
        <v>2387</v>
      </c>
      <c r="C397" s="10" t="s">
        <v>4798</v>
      </c>
      <c r="D397" s="10">
        <v>1</v>
      </c>
      <c r="E397" s="10" t="s">
        <v>4799</v>
      </c>
      <c r="F397" s="10" t="s">
        <v>4800</v>
      </c>
      <c r="G397" s="13">
        <v>43238</v>
      </c>
      <c r="H397" s="13">
        <v>43240.811805555553</v>
      </c>
      <c r="I3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397" s="2">
        <f>FACT_PRODUCT_REVIEWS!$H397-FACT_PRODUCT_REVIEWS!$G397</f>
        <v>2.8118055555532919</v>
      </c>
      <c r="K397" s="2">
        <f>IF(FACT_PRODUCT_REVIEWS!$D397&gt;=4,1,0)</f>
        <v>0</v>
      </c>
      <c r="L397" s="2">
        <f>_xlfn.XLOOKUP(FACT_PRODUCT_REVIEWS[[#This Row],[product_id]],DIM_PRODUCTS!B:B,DIM_PRODUCTS!A:A,,0)</f>
        <v>396</v>
      </c>
      <c r="M397" s="2" t="str">
        <f>IF(FACT_PRODUCT_REVIEWS[[#This Row],[review_word_count]]=0,"no text",IF(FACT_PRODUCT_REVIEWS[[#This Row],[review_word_count]]&lt;15,"short review", "long review"))</f>
        <v>long review</v>
      </c>
    </row>
    <row r="398" spans="1:13" x14ac:dyDescent="0.25">
      <c r="A398" s="2">
        <v>397</v>
      </c>
      <c r="B398" s="10" t="s">
        <v>2193</v>
      </c>
      <c r="C398" s="10" t="s">
        <v>3547</v>
      </c>
      <c r="D398" s="10">
        <v>5</v>
      </c>
      <c r="E398" s="10"/>
      <c r="F398" s="10"/>
      <c r="G398" s="13">
        <v>43005</v>
      </c>
      <c r="H398" s="13">
        <v>43011.517361111109</v>
      </c>
      <c r="I3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398" s="2">
        <f>FACT_PRODUCT_REVIEWS!$H398-FACT_PRODUCT_REVIEWS!$G398</f>
        <v>6.5173611111094942</v>
      </c>
      <c r="K398" s="2">
        <f>IF(FACT_PRODUCT_REVIEWS!$D398&gt;=4,1,0)</f>
        <v>1</v>
      </c>
      <c r="L398" s="2">
        <f>_xlfn.XLOOKUP(FACT_PRODUCT_REVIEWS[[#This Row],[product_id]],DIM_PRODUCTS!B:B,DIM_PRODUCTS!A:A,,0)</f>
        <v>397</v>
      </c>
      <c r="M398" s="2" t="str">
        <f>IF(FACT_PRODUCT_REVIEWS[[#This Row],[review_word_count]]=0,"no text",IF(FACT_PRODUCT_REVIEWS[[#This Row],[review_word_count]]&lt;15,"short review", "long review"))</f>
        <v>no text</v>
      </c>
    </row>
    <row r="399" spans="1:13" x14ac:dyDescent="0.25">
      <c r="A399" s="2">
        <v>398</v>
      </c>
      <c r="B399" s="10" t="s">
        <v>2295</v>
      </c>
      <c r="C399" s="10" t="s">
        <v>4771</v>
      </c>
      <c r="D399" s="10">
        <v>4</v>
      </c>
      <c r="E399" s="10"/>
      <c r="F399" s="10" t="s">
        <v>4772</v>
      </c>
      <c r="G399" s="13">
        <v>42998</v>
      </c>
      <c r="H399" s="13">
        <v>42999.587500000001</v>
      </c>
      <c r="I3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399" s="2">
        <f>FACT_PRODUCT_REVIEWS!$H399-FACT_PRODUCT_REVIEWS!$G399</f>
        <v>1.5875000000014552</v>
      </c>
      <c r="K399" s="2">
        <f>IF(FACT_PRODUCT_REVIEWS!$D399&gt;=4,1,0)</f>
        <v>1</v>
      </c>
      <c r="L399" s="2">
        <f>_xlfn.XLOOKUP(FACT_PRODUCT_REVIEWS[[#This Row],[product_id]],DIM_PRODUCTS!B:B,DIM_PRODUCTS!A:A,,0)</f>
        <v>398</v>
      </c>
      <c r="M399" s="2" t="str">
        <f>IF(FACT_PRODUCT_REVIEWS[[#This Row],[review_word_count]]=0,"no text",IF(FACT_PRODUCT_REVIEWS[[#This Row],[review_word_count]]&lt;15,"short review", "long review"))</f>
        <v>short review</v>
      </c>
    </row>
    <row r="400" spans="1:13" x14ac:dyDescent="0.25">
      <c r="A400" s="2">
        <v>399</v>
      </c>
      <c r="B400" s="10" t="s">
        <v>2086</v>
      </c>
      <c r="C400" s="10" t="s">
        <v>3652</v>
      </c>
      <c r="D400" s="10">
        <v>5</v>
      </c>
      <c r="E400" s="10"/>
      <c r="F400" s="10" t="s">
        <v>3653</v>
      </c>
      <c r="G400" s="13">
        <v>43166</v>
      </c>
      <c r="H400" s="13">
        <v>43166.758333333331</v>
      </c>
      <c r="I4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400" s="2">
        <f>FACT_PRODUCT_REVIEWS!$H400-FACT_PRODUCT_REVIEWS!$G400</f>
        <v>0.75833333333139308</v>
      </c>
      <c r="K400" s="2">
        <f>IF(FACT_PRODUCT_REVIEWS!$D400&gt;=4,1,0)</f>
        <v>1</v>
      </c>
      <c r="L400" s="2">
        <f>_xlfn.XLOOKUP(FACT_PRODUCT_REVIEWS[[#This Row],[product_id]],DIM_PRODUCTS!B:B,DIM_PRODUCTS!A:A,,0)</f>
        <v>399</v>
      </c>
      <c r="M400" s="2" t="str">
        <f>IF(FACT_PRODUCT_REVIEWS[[#This Row],[review_word_count]]=0,"no text",IF(FACT_PRODUCT_REVIEWS[[#This Row],[review_word_count]]&lt;15,"short review", "long review"))</f>
        <v>short review</v>
      </c>
    </row>
    <row r="401" spans="1:13" x14ac:dyDescent="0.25">
      <c r="A401" s="2">
        <v>400</v>
      </c>
      <c r="B401" s="10" t="s">
        <v>2448</v>
      </c>
      <c r="C401" s="10" t="s">
        <v>3080</v>
      </c>
      <c r="D401" s="10">
        <v>5</v>
      </c>
      <c r="E401" s="10"/>
      <c r="F401" s="10"/>
      <c r="G401" s="13">
        <v>43340</v>
      </c>
      <c r="H401" s="13">
        <v>43341.083333333336</v>
      </c>
      <c r="I4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1" s="2">
        <f>FACT_PRODUCT_REVIEWS!$H401-FACT_PRODUCT_REVIEWS!$G401</f>
        <v>1.0833333333357587</v>
      </c>
      <c r="K401" s="2">
        <f>IF(FACT_PRODUCT_REVIEWS!$D401&gt;=4,1,0)</f>
        <v>1</v>
      </c>
      <c r="L401" s="2">
        <f>_xlfn.XLOOKUP(FACT_PRODUCT_REVIEWS[[#This Row],[product_id]],DIM_PRODUCTS!B:B,DIM_PRODUCTS!A:A,,0)</f>
        <v>400</v>
      </c>
      <c r="M401" s="2" t="str">
        <f>IF(FACT_PRODUCT_REVIEWS[[#This Row],[review_word_count]]=0,"no text",IF(FACT_PRODUCT_REVIEWS[[#This Row],[review_word_count]]&lt;15,"short review", "long review"))</f>
        <v>no text</v>
      </c>
    </row>
    <row r="402" spans="1:13" ht="18" customHeight="1" x14ac:dyDescent="0.25">
      <c r="A402" s="2">
        <v>401</v>
      </c>
      <c r="B402" s="10" t="s">
        <v>2107</v>
      </c>
      <c r="C402" s="10" t="s">
        <v>4423</v>
      </c>
      <c r="D402" s="10">
        <v>5</v>
      </c>
      <c r="E402" s="10"/>
      <c r="F402" s="10"/>
      <c r="G402" s="13">
        <v>42965</v>
      </c>
      <c r="H402" s="13">
        <v>42968.488888888889</v>
      </c>
      <c r="I4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2" s="2">
        <f>FACT_PRODUCT_REVIEWS!$H402-FACT_PRODUCT_REVIEWS!$G402</f>
        <v>3.4888888888890506</v>
      </c>
      <c r="K402" s="2">
        <f>IF(FACT_PRODUCT_REVIEWS!$D402&gt;=4,1,0)</f>
        <v>1</v>
      </c>
      <c r="L402" s="2">
        <f>_xlfn.XLOOKUP(FACT_PRODUCT_REVIEWS[[#This Row],[product_id]],DIM_PRODUCTS!B:B,DIM_PRODUCTS!A:A,,0)</f>
        <v>401</v>
      </c>
      <c r="M402" s="2" t="str">
        <f>IF(FACT_PRODUCT_REVIEWS[[#This Row],[review_word_count]]=0,"no text",IF(FACT_PRODUCT_REVIEWS[[#This Row],[review_word_count]]&lt;15,"short review", "long review"))</f>
        <v>no text</v>
      </c>
    </row>
    <row r="403" spans="1:13" x14ac:dyDescent="0.25">
      <c r="A403" s="2">
        <v>402</v>
      </c>
      <c r="B403" s="10" t="s">
        <v>2450</v>
      </c>
      <c r="C403" s="10" t="s">
        <v>3422</v>
      </c>
      <c r="D403" s="10">
        <v>4</v>
      </c>
      <c r="E403" s="10"/>
      <c r="F403" s="10"/>
      <c r="G403" s="13">
        <v>43239</v>
      </c>
      <c r="H403" s="13">
        <v>43241.520138888889</v>
      </c>
      <c r="I4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3" s="2">
        <f>FACT_PRODUCT_REVIEWS!$H403-FACT_PRODUCT_REVIEWS!$G403</f>
        <v>2.5201388888890506</v>
      </c>
      <c r="K403" s="2">
        <f>IF(FACT_PRODUCT_REVIEWS!$D403&gt;=4,1,0)</f>
        <v>1</v>
      </c>
      <c r="L403" s="2">
        <f>_xlfn.XLOOKUP(FACT_PRODUCT_REVIEWS[[#This Row],[product_id]],DIM_PRODUCTS!B:B,DIM_PRODUCTS!A:A,,0)</f>
        <v>402</v>
      </c>
      <c r="M403" s="2" t="str">
        <f>IF(FACT_PRODUCT_REVIEWS[[#This Row],[review_word_count]]=0,"no text",IF(FACT_PRODUCT_REVIEWS[[#This Row],[review_word_count]]&lt;15,"short review", "long review"))</f>
        <v>no text</v>
      </c>
    </row>
    <row r="404" spans="1:13" x14ac:dyDescent="0.25">
      <c r="A404" s="2">
        <v>403</v>
      </c>
      <c r="B404" s="10" t="s">
        <v>2344</v>
      </c>
      <c r="C404" s="10" t="s">
        <v>3174</v>
      </c>
      <c r="D404" s="10">
        <v>3</v>
      </c>
      <c r="E404" s="10"/>
      <c r="F404" s="10"/>
      <c r="G404" s="13">
        <v>43132</v>
      </c>
      <c r="H404" s="13">
        <v>43132.268055555556</v>
      </c>
      <c r="I4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4" s="2">
        <f>FACT_PRODUCT_REVIEWS!$H404-FACT_PRODUCT_REVIEWS!$G404</f>
        <v>0.26805555555620231</v>
      </c>
      <c r="K404" s="2">
        <f>IF(FACT_PRODUCT_REVIEWS!$D404&gt;=4,1,0)</f>
        <v>0</v>
      </c>
      <c r="L404" s="2">
        <f>_xlfn.XLOOKUP(FACT_PRODUCT_REVIEWS[[#This Row],[product_id]],DIM_PRODUCTS!B:B,DIM_PRODUCTS!A:A,,0)</f>
        <v>403</v>
      </c>
      <c r="M404" s="2" t="str">
        <f>IF(FACT_PRODUCT_REVIEWS[[#This Row],[review_word_count]]=0,"no text",IF(FACT_PRODUCT_REVIEWS[[#This Row],[review_word_count]]&lt;15,"short review", "long review"))</f>
        <v>no text</v>
      </c>
    </row>
    <row r="405" spans="1:13" x14ac:dyDescent="0.25">
      <c r="A405" s="2">
        <v>404</v>
      </c>
      <c r="B405" s="10" t="s">
        <v>2298</v>
      </c>
      <c r="C405" s="10" t="s">
        <v>3692</v>
      </c>
      <c r="D405" s="10">
        <v>4</v>
      </c>
      <c r="E405" s="10"/>
      <c r="F405" s="10"/>
      <c r="G405" s="13">
        <v>43203</v>
      </c>
      <c r="H405" s="13">
        <v>43203.84097222222</v>
      </c>
      <c r="I4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5" s="2">
        <f>FACT_PRODUCT_REVIEWS!$H405-FACT_PRODUCT_REVIEWS!$G405</f>
        <v>0.84097222222044365</v>
      </c>
      <c r="K405" s="2">
        <f>IF(FACT_PRODUCT_REVIEWS!$D405&gt;=4,1,0)</f>
        <v>1</v>
      </c>
      <c r="L405" s="2">
        <f>_xlfn.XLOOKUP(FACT_PRODUCT_REVIEWS[[#This Row],[product_id]],DIM_PRODUCTS!B:B,DIM_PRODUCTS!A:A,,0)</f>
        <v>404</v>
      </c>
      <c r="M405" s="2" t="str">
        <f>IF(FACT_PRODUCT_REVIEWS[[#This Row],[review_word_count]]=0,"no text",IF(FACT_PRODUCT_REVIEWS[[#This Row],[review_word_count]]&lt;15,"short review", "long review"))</f>
        <v>no text</v>
      </c>
    </row>
    <row r="406" spans="1:13" x14ac:dyDescent="0.25">
      <c r="A406" s="2">
        <v>405</v>
      </c>
      <c r="B406" s="10" t="s">
        <v>2315</v>
      </c>
      <c r="C406" s="10" t="s">
        <v>3913</v>
      </c>
      <c r="D406" s="10">
        <v>1</v>
      </c>
      <c r="E406" s="10"/>
      <c r="F406" s="10"/>
      <c r="G406" s="13">
        <v>42959</v>
      </c>
      <c r="H406" s="13">
        <v>42960.008333333331</v>
      </c>
      <c r="I4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6" s="2">
        <f>FACT_PRODUCT_REVIEWS!$H406-FACT_PRODUCT_REVIEWS!$G406</f>
        <v>1.0083333333313931</v>
      </c>
      <c r="K406" s="2">
        <f>IF(FACT_PRODUCT_REVIEWS!$D406&gt;=4,1,0)</f>
        <v>0</v>
      </c>
      <c r="L406" s="2">
        <f>_xlfn.XLOOKUP(FACT_PRODUCT_REVIEWS[[#This Row],[product_id]],DIM_PRODUCTS!B:B,DIM_PRODUCTS!A:A,,0)</f>
        <v>405</v>
      </c>
      <c r="M406" s="2" t="str">
        <f>IF(FACT_PRODUCT_REVIEWS[[#This Row],[review_word_count]]=0,"no text",IF(FACT_PRODUCT_REVIEWS[[#This Row],[review_word_count]]&lt;15,"short review", "long review"))</f>
        <v>no text</v>
      </c>
    </row>
    <row r="407" spans="1:13" ht="31.5" x14ac:dyDescent="0.25">
      <c r="A407" s="2">
        <v>406</v>
      </c>
      <c r="B407" s="10" t="s">
        <v>2109</v>
      </c>
      <c r="C407" s="10" t="s">
        <v>2981</v>
      </c>
      <c r="D407" s="10">
        <v>4</v>
      </c>
      <c r="E407" s="10"/>
      <c r="F407" s="15" t="s">
        <v>2982</v>
      </c>
      <c r="G407" s="13">
        <v>43147</v>
      </c>
      <c r="H407" s="13">
        <v>43151.452777777777</v>
      </c>
      <c r="I4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407" s="2">
        <f>FACT_PRODUCT_REVIEWS!$H407-FACT_PRODUCT_REVIEWS!$G407</f>
        <v>4.452777777776646</v>
      </c>
      <c r="K407" s="2">
        <f>IF(FACT_PRODUCT_REVIEWS!$D407&gt;=4,1,0)</f>
        <v>1</v>
      </c>
      <c r="L407" s="2">
        <f>_xlfn.XLOOKUP(FACT_PRODUCT_REVIEWS[[#This Row],[product_id]],DIM_PRODUCTS!B:B,DIM_PRODUCTS!A:A,,0)</f>
        <v>406</v>
      </c>
      <c r="M407" s="2" t="str">
        <f>IF(FACT_PRODUCT_REVIEWS[[#This Row],[review_word_count]]=0,"no text",IF(FACT_PRODUCT_REVIEWS[[#This Row],[review_word_count]]&lt;15,"short review", "long review"))</f>
        <v>short review</v>
      </c>
    </row>
    <row r="408" spans="1:13" ht="63" x14ac:dyDescent="0.25">
      <c r="A408" s="2">
        <v>407</v>
      </c>
      <c r="B408" s="10" t="s">
        <v>2061</v>
      </c>
      <c r="C408" s="10" t="s">
        <v>3722</v>
      </c>
      <c r="D408" s="10">
        <v>3</v>
      </c>
      <c r="E408" s="10"/>
      <c r="F408" s="15" t="s">
        <v>3723</v>
      </c>
      <c r="G408" s="13">
        <v>43176</v>
      </c>
      <c r="H408" s="13">
        <v>43178.625694444447</v>
      </c>
      <c r="I4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408" s="2">
        <f>FACT_PRODUCT_REVIEWS!$H408-FACT_PRODUCT_REVIEWS!$G408</f>
        <v>2.6256944444467081</v>
      </c>
      <c r="K408" s="2">
        <f>IF(FACT_PRODUCT_REVIEWS!$D408&gt;=4,1,0)</f>
        <v>0</v>
      </c>
      <c r="L408" s="2">
        <f>_xlfn.XLOOKUP(FACT_PRODUCT_REVIEWS[[#This Row],[product_id]],DIM_PRODUCTS!B:B,DIM_PRODUCTS!A:A,,0)</f>
        <v>407</v>
      </c>
      <c r="M408" s="2" t="str">
        <f>IF(FACT_PRODUCT_REVIEWS[[#This Row],[review_word_count]]=0,"no text",IF(FACT_PRODUCT_REVIEWS[[#This Row],[review_word_count]]&lt;15,"short review", "long review"))</f>
        <v>short review</v>
      </c>
    </row>
    <row r="409" spans="1:13" x14ac:dyDescent="0.25">
      <c r="A409" s="2">
        <v>408</v>
      </c>
      <c r="B409" s="10" t="s">
        <v>2347</v>
      </c>
      <c r="C409" s="10" t="s">
        <v>3885</v>
      </c>
      <c r="D409" s="10">
        <v>3</v>
      </c>
      <c r="E409" s="10"/>
      <c r="F409" s="10"/>
      <c r="G409" s="13">
        <v>43168</v>
      </c>
      <c r="H409" s="13">
        <v>43168.417361111111</v>
      </c>
      <c r="I4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09" s="2">
        <f>FACT_PRODUCT_REVIEWS!$H409-FACT_PRODUCT_REVIEWS!$G409</f>
        <v>0.41736111111094942</v>
      </c>
      <c r="K409" s="2">
        <f>IF(FACT_PRODUCT_REVIEWS!$D409&gt;=4,1,0)</f>
        <v>0</v>
      </c>
      <c r="L409" s="2">
        <f>_xlfn.XLOOKUP(FACT_PRODUCT_REVIEWS[[#This Row],[product_id]],DIM_PRODUCTS!B:B,DIM_PRODUCTS!A:A,,0)</f>
        <v>408</v>
      </c>
      <c r="M409" s="2" t="str">
        <f>IF(FACT_PRODUCT_REVIEWS[[#This Row],[review_word_count]]=0,"no text",IF(FACT_PRODUCT_REVIEWS[[#This Row],[review_word_count]]&lt;15,"short review", "long review"))</f>
        <v>no text</v>
      </c>
    </row>
    <row r="410" spans="1:13" x14ac:dyDescent="0.25">
      <c r="A410" s="2">
        <v>409</v>
      </c>
      <c r="B410" s="10" t="s">
        <v>2253</v>
      </c>
      <c r="C410" s="10" t="s">
        <v>4070</v>
      </c>
      <c r="D410" s="10">
        <v>5</v>
      </c>
      <c r="E410" s="10"/>
      <c r="F410" s="10"/>
      <c r="G410" s="13">
        <v>43003</v>
      </c>
      <c r="H410" s="13">
        <v>43005.931250000001</v>
      </c>
      <c r="I4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0" s="2">
        <f>FACT_PRODUCT_REVIEWS!$H410-FACT_PRODUCT_REVIEWS!$G410</f>
        <v>2.9312500000014552</v>
      </c>
      <c r="K410" s="2">
        <f>IF(FACT_PRODUCT_REVIEWS!$D410&gt;=4,1,0)</f>
        <v>1</v>
      </c>
      <c r="L410" s="2">
        <f>_xlfn.XLOOKUP(FACT_PRODUCT_REVIEWS[[#This Row],[product_id]],DIM_PRODUCTS!B:B,DIM_PRODUCTS!A:A,,0)</f>
        <v>409</v>
      </c>
      <c r="M410" s="2" t="str">
        <f>IF(FACT_PRODUCT_REVIEWS[[#This Row],[review_word_count]]=0,"no text",IF(FACT_PRODUCT_REVIEWS[[#This Row],[review_word_count]]&lt;15,"short review", "long review"))</f>
        <v>no text</v>
      </c>
    </row>
    <row r="411" spans="1:13" x14ac:dyDescent="0.25">
      <c r="A411" s="2">
        <v>410</v>
      </c>
      <c r="B411" s="10" t="s">
        <v>2176</v>
      </c>
      <c r="C411" s="10" t="s">
        <v>4461</v>
      </c>
      <c r="D411" s="10">
        <v>5</v>
      </c>
      <c r="E411" s="10"/>
      <c r="F411" s="10"/>
      <c r="G411" s="13">
        <v>43291</v>
      </c>
      <c r="H411" s="13">
        <v>43291.934027777781</v>
      </c>
      <c r="I4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1" s="2">
        <f>FACT_PRODUCT_REVIEWS!$H411-FACT_PRODUCT_REVIEWS!$G411</f>
        <v>0.93402777778101154</v>
      </c>
      <c r="K411" s="2">
        <f>IF(FACT_PRODUCT_REVIEWS!$D411&gt;=4,1,0)</f>
        <v>1</v>
      </c>
      <c r="L411" s="2">
        <f>_xlfn.XLOOKUP(FACT_PRODUCT_REVIEWS[[#This Row],[product_id]],DIM_PRODUCTS!B:B,DIM_PRODUCTS!A:A,,0)</f>
        <v>410</v>
      </c>
      <c r="M411" s="2" t="str">
        <f>IF(FACT_PRODUCT_REVIEWS[[#This Row],[review_word_count]]=0,"no text",IF(FACT_PRODUCT_REVIEWS[[#This Row],[review_word_count]]&lt;15,"short review", "long review"))</f>
        <v>no text</v>
      </c>
    </row>
    <row r="412" spans="1:13" x14ac:dyDescent="0.25">
      <c r="A412" s="2">
        <v>411</v>
      </c>
      <c r="B412" s="10" t="s">
        <v>2060</v>
      </c>
      <c r="C412" s="10" t="s">
        <v>3975</v>
      </c>
      <c r="D412" s="10">
        <v>4</v>
      </c>
      <c r="E412" s="10"/>
      <c r="F412" s="10" t="s">
        <v>3976</v>
      </c>
      <c r="G412" s="13">
        <v>42817</v>
      </c>
      <c r="H412" s="13">
        <v>42821.453472222223</v>
      </c>
      <c r="I4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412" s="2">
        <f>FACT_PRODUCT_REVIEWS!$H412-FACT_PRODUCT_REVIEWS!$G412</f>
        <v>4.453472222223354</v>
      </c>
      <c r="K412" s="2">
        <f>IF(FACT_PRODUCT_REVIEWS!$D412&gt;=4,1,0)</f>
        <v>1</v>
      </c>
      <c r="L412" s="2">
        <f>_xlfn.XLOOKUP(FACT_PRODUCT_REVIEWS[[#This Row],[product_id]],DIM_PRODUCTS!B:B,DIM_PRODUCTS!A:A,,0)</f>
        <v>411</v>
      </c>
      <c r="M412" s="2" t="str">
        <f>IF(FACT_PRODUCT_REVIEWS[[#This Row],[review_word_count]]=0,"no text",IF(FACT_PRODUCT_REVIEWS[[#This Row],[review_word_count]]&lt;15,"short review", "long review"))</f>
        <v>short review</v>
      </c>
    </row>
    <row r="413" spans="1:13" x14ac:dyDescent="0.25">
      <c r="A413" s="2">
        <v>412</v>
      </c>
      <c r="B413" s="10" t="s">
        <v>2442</v>
      </c>
      <c r="C413" s="10" t="s">
        <v>4422</v>
      </c>
      <c r="D413" s="10">
        <v>4</v>
      </c>
      <c r="E413" s="10"/>
      <c r="F413" s="10"/>
      <c r="G413" s="13">
        <v>42788</v>
      </c>
      <c r="H413" s="13">
        <v>42789.422222222223</v>
      </c>
      <c r="I4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3" s="2">
        <f>FACT_PRODUCT_REVIEWS!$H413-FACT_PRODUCT_REVIEWS!$G413</f>
        <v>1.422222222223354</v>
      </c>
      <c r="K413" s="2">
        <f>IF(FACT_PRODUCT_REVIEWS!$D413&gt;=4,1,0)</f>
        <v>1</v>
      </c>
      <c r="L413" s="2">
        <f>_xlfn.XLOOKUP(FACT_PRODUCT_REVIEWS[[#This Row],[product_id]],DIM_PRODUCTS!B:B,DIM_PRODUCTS!A:A,,0)</f>
        <v>412</v>
      </c>
      <c r="M413" s="2" t="str">
        <f>IF(FACT_PRODUCT_REVIEWS[[#This Row],[review_word_count]]=0,"no text",IF(FACT_PRODUCT_REVIEWS[[#This Row],[review_word_count]]&lt;15,"short review", "long review"))</f>
        <v>no text</v>
      </c>
    </row>
    <row r="414" spans="1:13" ht="17.100000000000001" customHeight="1" x14ac:dyDescent="0.25">
      <c r="A414" s="2">
        <v>413</v>
      </c>
      <c r="B414" s="10" t="s">
        <v>1998</v>
      </c>
      <c r="C414" s="10" t="s">
        <v>4420</v>
      </c>
      <c r="D414" s="10">
        <v>5</v>
      </c>
      <c r="E414" s="10"/>
      <c r="F414" s="10"/>
      <c r="G414" s="13">
        <v>42873</v>
      </c>
      <c r="H414" s="13">
        <v>42874.678472222222</v>
      </c>
      <c r="I4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4" s="2">
        <f>FACT_PRODUCT_REVIEWS!$H414-FACT_PRODUCT_REVIEWS!$G414</f>
        <v>1.6784722222218988</v>
      </c>
      <c r="K414" s="2">
        <f>IF(FACT_PRODUCT_REVIEWS!$D414&gt;=4,1,0)</f>
        <v>1</v>
      </c>
      <c r="L414" s="2">
        <f>_xlfn.XLOOKUP(FACT_PRODUCT_REVIEWS[[#This Row],[product_id]],DIM_PRODUCTS!B:B,DIM_PRODUCTS!A:A,,0)</f>
        <v>413</v>
      </c>
      <c r="M414" s="2" t="str">
        <f>IF(FACT_PRODUCT_REVIEWS[[#This Row],[review_word_count]]=0,"no text",IF(FACT_PRODUCT_REVIEWS[[#This Row],[review_word_count]]&lt;15,"short review", "long review"))</f>
        <v>no text</v>
      </c>
    </row>
    <row r="415" spans="1:13" x14ac:dyDescent="0.25">
      <c r="A415" s="2">
        <v>414</v>
      </c>
      <c r="B415" s="10" t="s">
        <v>2219</v>
      </c>
      <c r="C415" s="10" t="s">
        <v>4815</v>
      </c>
      <c r="D415" s="10">
        <v>5</v>
      </c>
      <c r="E415" s="10"/>
      <c r="F415" s="10"/>
      <c r="G415" s="13">
        <v>43235</v>
      </c>
      <c r="H415" s="13">
        <v>43235.853472222225</v>
      </c>
      <c r="I4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5" s="2">
        <f>FACT_PRODUCT_REVIEWS!$H415-FACT_PRODUCT_REVIEWS!$G415</f>
        <v>0.85347222222480923</v>
      </c>
      <c r="K415" s="2">
        <f>IF(FACT_PRODUCT_REVIEWS!$D415&gt;=4,1,0)</f>
        <v>1</v>
      </c>
      <c r="L415" s="2">
        <f>_xlfn.XLOOKUP(FACT_PRODUCT_REVIEWS[[#This Row],[product_id]],DIM_PRODUCTS!B:B,DIM_PRODUCTS!A:A,,0)</f>
        <v>414</v>
      </c>
      <c r="M415" s="2" t="str">
        <f>IF(FACT_PRODUCT_REVIEWS[[#This Row],[review_word_count]]=0,"no text",IF(FACT_PRODUCT_REVIEWS[[#This Row],[review_word_count]]&lt;15,"short review", "long review"))</f>
        <v>no text</v>
      </c>
    </row>
    <row r="416" spans="1:13" x14ac:dyDescent="0.25">
      <c r="A416" s="2">
        <v>415</v>
      </c>
      <c r="B416" s="10" t="s">
        <v>2286</v>
      </c>
      <c r="C416" s="10" t="s">
        <v>4098</v>
      </c>
      <c r="D416" s="10">
        <v>4</v>
      </c>
      <c r="E416" s="10"/>
      <c r="F416" s="10"/>
      <c r="G416" s="13">
        <v>42967</v>
      </c>
      <c r="H416" s="13">
        <v>42967.88958333333</v>
      </c>
      <c r="I4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6" s="2">
        <f>FACT_PRODUCT_REVIEWS!$H416-FACT_PRODUCT_REVIEWS!$G416</f>
        <v>0.88958333332993789</v>
      </c>
      <c r="K416" s="2">
        <f>IF(FACT_PRODUCT_REVIEWS!$D416&gt;=4,1,0)</f>
        <v>1</v>
      </c>
      <c r="L416" s="2">
        <f>_xlfn.XLOOKUP(FACT_PRODUCT_REVIEWS[[#This Row],[product_id]],DIM_PRODUCTS!B:B,DIM_PRODUCTS!A:A,,0)</f>
        <v>415</v>
      </c>
      <c r="M416" s="2" t="str">
        <f>IF(FACT_PRODUCT_REVIEWS[[#This Row],[review_word_count]]=0,"no text",IF(FACT_PRODUCT_REVIEWS[[#This Row],[review_word_count]]&lt;15,"short review", "long review"))</f>
        <v>no text</v>
      </c>
    </row>
    <row r="417" spans="1:13" x14ac:dyDescent="0.25">
      <c r="A417" s="2">
        <v>416</v>
      </c>
      <c r="B417" s="10" t="s">
        <v>2154</v>
      </c>
      <c r="C417" s="10" t="s">
        <v>4186</v>
      </c>
      <c r="D417" s="10">
        <v>5</v>
      </c>
      <c r="E417" s="10"/>
      <c r="F417" s="10" t="s">
        <v>4187</v>
      </c>
      <c r="G417" s="13">
        <v>42801</v>
      </c>
      <c r="H417" s="13">
        <v>42802.474305555559</v>
      </c>
      <c r="I4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417" s="2">
        <f>FACT_PRODUCT_REVIEWS!$H417-FACT_PRODUCT_REVIEWS!$G417</f>
        <v>1.4743055555591127</v>
      </c>
      <c r="K417" s="2">
        <f>IF(FACT_PRODUCT_REVIEWS!$D417&gt;=4,1,0)</f>
        <v>1</v>
      </c>
      <c r="L417" s="2">
        <f>_xlfn.XLOOKUP(FACT_PRODUCT_REVIEWS[[#This Row],[product_id]],DIM_PRODUCTS!B:B,DIM_PRODUCTS!A:A,,0)</f>
        <v>416</v>
      </c>
      <c r="M417" s="2" t="str">
        <f>IF(FACT_PRODUCT_REVIEWS[[#This Row],[review_word_count]]=0,"no text",IF(FACT_PRODUCT_REVIEWS[[#This Row],[review_word_count]]&lt;15,"short review", "long review"))</f>
        <v>short review</v>
      </c>
    </row>
    <row r="418" spans="1:13" x14ac:dyDescent="0.25">
      <c r="A418" s="2">
        <v>417</v>
      </c>
      <c r="B418" s="10" t="s">
        <v>2077</v>
      </c>
      <c r="C418" s="10" t="s">
        <v>3719</v>
      </c>
      <c r="D418" s="10">
        <v>4</v>
      </c>
      <c r="E418" s="10"/>
      <c r="F418" s="10"/>
      <c r="G418" s="13">
        <v>43208</v>
      </c>
      <c r="H418" s="13">
        <v>43211.921527777777</v>
      </c>
      <c r="I4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18" s="2">
        <f>FACT_PRODUCT_REVIEWS!$H418-FACT_PRODUCT_REVIEWS!$G418</f>
        <v>3.921527777776646</v>
      </c>
      <c r="K418" s="2">
        <f>IF(FACT_PRODUCT_REVIEWS!$D418&gt;=4,1,0)</f>
        <v>1</v>
      </c>
      <c r="L418" s="2">
        <f>_xlfn.XLOOKUP(FACT_PRODUCT_REVIEWS[[#This Row],[product_id]],DIM_PRODUCTS!B:B,DIM_PRODUCTS!A:A,,0)</f>
        <v>417</v>
      </c>
      <c r="M418" s="2" t="str">
        <f>IF(FACT_PRODUCT_REVIEWS[[#This Row],[review_word_count]]=0,"no text",IF(FACT_PRODUCT_REVIEWS[[#This Row],[review_word_count]]&lt;15,"short review", "long review"))</f>
        <v>no text</v>
      </c>
    </row>
    <row r="419" spans="1:13" ht="78.75" x14ac:dyDescent="0.25">
      <c r="A419" s="2">
        <v>418</v>
      </c>
      <c r="B419" s="10" t="s">
        <v>2008</v>
      </c>
      <c r="C419" s="10" t="s">
        <v>4902</v>
      </c>
      <c r="D419" s="10">
        <v>1</v>
      </c>
      <c r="E419" s="10"/>
      <c r="F419" s="15" t="s">
        <v>4903</v>
      </c>
      <c r="G419" s="13">
        <v>43114</v>
      </c>
      <c r="H419" s="13">
        <v>43117.694444444445</v>
      </c>
      <c r="I4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37</v>
      </c>
      <c r="J419" s="2">
        <f>FACT_PRODUCT_REVIEWS!$H419-FACT_PRODUCT_REVIEWS!$G419</f>
        <v>3.6944444444452529</v>
      </c>
      <c r="K419" s="2">
        <f>IF(FACT_PRODUCT_REVIEWS!$D419&gt;=4,1,0)</f>
        <v>0</v>
      </c>
      <c r="L419" s="2">
        <f>_xlfn.XLOOKUP(FACT_PRODUCT_REVIEWS[[#This Row],[product_id]],DIM_PRODUCTS!B:B,DIM_PRODUCTS!A:A,,0)</f>
        <v>418</v>
      </c>
      <c r="M419" s="2" t="str">
        <f>IF(FACT_PRODUCT_REVIEWS[[#This Row],[review_word_count]]=0,"no text",IF(FACT_PRODUCT_REVIEWS[[#This Row],[review_word_count]]&lt;15,"short review", "long review"))</f>
        <v>long review</v>
      </c>
    </row>
    <row r="420" spans="1:13" x14ac:dyDescent="0.25">
      <c r="A420" s="2">
        <v>419</v>
      </c>
      <c r="B420" s="10" t="s">
        <v>2214</v>
      </c>
      <c r="C420" s="10" t="s">
        <v>3110</v>
      </c>
      <c r="D420" s="10">
        <v>2</v>
      </c>
      <c r="E420" s="10"/>
      <c r="F420" s="10"/>
      <c r="G420" s="13">
        <v>43176</v>
      </c>
      <c r="H420" s="13">
        <v>43176.395138888889</v>
      </c>
      <c r="I4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0" s="2">
        <f>FACT_PRODUCT_REVIEWS!$H420-FACT_PRODUCT_REVIEWS!$G420</f>
        <v>0.39513888888905058</v>
      </c>
      <c r="K420" s="2">
        <f>IF(FACT_PRODUCT_REVIEWS!$D420&gt;=4,1,0)</f>
        <v>0</v>
      </c>
      <c r="L420" s="2">
        <f>_xlfn.XLOOKUP(FACT_PRODUCT_REVIEWS[[#This Row],[product_id]],DIM_PRODUCTS!B:B,DIM_PRODUCTS!A:A,,0)</f>
        <v>419</v>
      </c>
      <c r="M420" s="2" t="str">
        <f>IF(FACT_PRODUCT_REVIEWS[[#This Row],[review_word_count]]=0,"no text",IF(FACT_PRODUCT_REVIEWS[[#This Row],[review_word_count]]&lt;15,"short review", "long review"))</f>
        <v>no text</v>
      </c>
    </row>
    <row r="421" spans="1:13" x14ac:dyDescent="0.25">
      <c r="A421" s="2">
        <v>420</v>
      </c>
      <c r="B421" s="10" t="s">
        <v>2148</v>
      </c>
      <c r="C421" s="10" t="s">
        <v>4356</v>
      </c>
      <c r="D421" s="10">
        <v>5</v>
      </c>
      <c r="E421" s="10"/>
      <c r="F421" s="10"/>
      <c r="G421" s="13">
        <v>42888</v>
      </c>
      <c r="H421" s="13">
        <v>42888.75277777778</v>
      </c>
      <c r="I4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1" s="2">
        <f>FACT_PRODUCT_REVIEWS!$H421-FACT_PRODUCT_REVIEWS!$G421</f>
        <v>0.75277777777955635</v>
      </c>
      <c r="K421" s="2">
        <f>IF(FACT_PRODUCT_REVIEWS!$D421&gt;=4,1,0)</f>
        <v>1</v>
      </c>
      <c r="L421" s="2">
        <f>_xlfn.XLOOKUP(FACT_PRODUCT_REVIEWS[[#This Row],[product_id]],DIM_PRODUCTS!B:B,DIM_PRODUCTS!A:A,,0)</f>
        <v>420</v>
      </c>
      <c r="M421" s="2" t="str">
        <f>IF(FACT_PRODUCT_REVIEWS[[#This Row],[review_word_count]]=0,"no text",IF(FACT_PRODUCT_REVIEWS[[#This Row],[review_word_count]]&lt;15,"short review", "long review"))</f>
        <v>no text</v>
      </c>
    </row>
    <row r="422" spans="1:13" x14ac:dyDescent="0.25">
      <c r="A422" s="2">
        <v>421</v>
      </c>
      <c r="B422" s="10" t="s">
        <v>2052</v>
      </c>
      <c r="C422" s="10" t="s">
        <v>4468</v>
      </c>
      <c r="D422" s="10">
        <v>4</v>
      </c>
      <c r="E422" s="10" t="s">
        <v>4469</v>
      </c>
      <c r="F422" s="10" t="s">
        <v>4470</v>
      </c>
      <c r="G422" s="13">
        <v>43253</v>
      </c>
      <c r="H422" s="13">
        <v>43255.828472222223</v>
      </c>
      <c r="I4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422" s="2">
        <f>FACT_PRODUCT_REVIEWS!$H422-FACT_PRODUCT_REVIEWS!$G422</f>
        <v>2.828472222223354</v>
      </c>
      <c r="K422" s="2">
        <f>IF(FACT_PRODUCT_REVIEWS!$D422&gt;=4,1,0)</f>
        <v>1</v>
      </c>
      <c r="L422" s="2">
        <f>_xlfn.XLOOKUP(FACT_PRODUCT_REVIEWS[[#This Row],[product_id]],DIM_PRODUCTS!B:B,DIM_PRODUCTS!A:A,,0)</f>
        <v>421</v>
      </c>
      <c r="M422" s="2" t="str">
        <f>IF(FACT_PRODUCT_REVIEWS[[#This Row],[review_word_count]]=0,"no text",IF(FACT_PRODUCT_REVIEWS[[#This Row],[review_word_count]]&lt;15,"short review", "long review"))</f>
        <v>short review</v>
      </c>
    </row>
    <row r="423" spans="1:13" x14ac:dyDescent="0.25">
      <c r="A423" s="2">
        <v>422</v>
      </c>
      <c r="B423" s="10" t="s">
        <v>2250</v>
      </c>
      <c r="C423" s="10" t="s">
        <v>4705</v>
      </c>
      <c r="D423" s="10">
        <v>5</v>
      </c>
      <c r="E423" s="10"/>
      <c r="F423" s="10" t="s">
        <v>4706</v>
      </c>
      <c r="G423" s="13">
        <v>43167</v>
      </c>
      <c r="H423" s="13">
        <v>43167.993055555555</v>
      </c>
      <c r="I4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423" s="2">
        <f>FACT_PRODUCT_REVIEWS!$H423-FACT_PRODUCT_REVIEWS!$G423</f>
        <v>0.99305555555474712</v>
      </c>
      <c r="K423" s="2">
        <f>IF(FACT_PRODUCT_REVIEWS!$D423&gt;=4,1,0)</f>
        <v>1</v>
      </c>
      <c r="L423" s="2">
        <f>_xlfn.XLOOKUP(FACT_PRODUCT_REVIEWS[[#This Row],[product_id]],DIM_PRODUCTS!B:B,DIM_PRODUCTS!A:A,,0)</f>
        <v>422</v>
      </c>
      <c r="M423" s="2" t="str">
        <f>IF(FACT_PRODUCT_REVIEWS[[#This Row],[review_word_count]]=0,"no text",IF(FACT_PRODUCT_REVIEWS[[#This Row],[review_word_count]]&lt;15,"short review", "long review"))</f>
        <v>short review</v>
      </c>
    </row>
    <row r="424" spans="1:13" x14ac:dyDescent="0.25">
      <c r="A424" s="2">
        <v>423</v>
      </c>
      <c r="B424" s="10" t="s">
        <v>2083</v>
      </c>
      <c r="C424" s="10" t="s">
        <v>3205</v>
      </c>
      <c r="D424" s="10">
        <v>5</v>
      </c>
      <c r="E424" s="10"/>
      <c r="F424" s="10"/>
      <c r="G424" s="13">
        <v>43071</v>
      </c>
      <c r="H424" s="13">
        <v>43072.063194444447</v>
      </c>
      <c r="I4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4" s="2">
        <f>FACT_PRODUCT_REVIEWS!$H424-FACT_PRODUCT_REVIEWS!$G424</f>
        <v>1.0631944444467081</v>
      </c>
      <c r="K424" s="2">
        <f>IF(FACT_PRODUCT_REVIEWS!$D424&gt;=4,1,0)</f>
        <v>1</v>
      </c>
      <c r="L424" s="2">
        <f>_xlfn.XLOOKUP(FACT_PRODUCT_REVIEWS[[#This Row],[product_id]],DIM_PRODUCTS!B:B,DIM_PRODUCTS!A:A,,0)</f>
        <v>423</v>
      </c>
      <c r="M424" s="2" t="str">
        <f>IF(FACT_PRODUCT_REVIEWS[[#This Row],[review_word_count]]=0,"no text",IF(FACT_PRODUCT_REVIEWS[[#This Row],[review_word_count]]&lt;15,"short review", "long review"))</f>
        <v>no text</v>
      </c>
    </row>
    <row r="425" spans="1:13" ht="21.95" customHeight="1" x14ac:dyDescent="0.25">
      <c r="A425" s="2">
        <v>424</v>
      </c>
      <c r="B425" s="10" t="s">
        <v>2063</v>
      </c>
      <c r="C425" s="10" t="s">
        <v>3411</v>
      </c>
      <c r="D425" s="10">
        <v>1</v>
      </c>
      <c r="E425" s="10"/>
      <c r="F425" s="10" t="s">
        <v>3412</v>
      </c>
      <c r="G425" s="13">
        <v>42921</v>
      </c>
      <c r="H425" s="13">
        <v>42927.430555555555</v>
      </c>
      <c r="I4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425" s="2">
        <f>FACT_PRODUCT_REVIEWS!$H425-FACT_PRODUCT_REVIEWS!$G425</f>
        <v>6.4305555555547471</v>
      </c>
      <c r="K425" s="2">
        <f>IF(FACT_PRODUCT_REVIEWS!$D425&gt;=4,1,0)</f>
        <v>0</v>
      </c>
      <c r="L425" s="2">
        <f>_xlfn.XLOOKUP(FACT_PRODUCT_REVIEWS[[#This Row],[product_id]],DIM_PRODUCTS!B:B,DIM_PRODUCTS!A:A,,0)</f>
        <v>424</v>
      </c>
      <c r="M425" s="2" t="str">
        <f>IF(FACT_PRODUCT_REVIEWS[[#This Row],[review_word_count]]=0,"no text",IF(FACT_PRODUCT_REVIEWS[[#This Row],[review_word_count]]&lt;15,"short review", "long review"))</f>
        <v>long review</v>
      </c>
    </row>
    <row r="426" spans="1:13" x14ac:dyDescent="0.25">
      <c r="A426" s="2">
        <v>425</v>
      </c>
      <c r="B426" s="10" t="s">
        <v>1974</v>
      </c>
      <c r="C426" s="16" t="s">
        <v>3825</v>
      </c>
      <c r="D426" s="10">
        <v>4</v>
      </c>
      <c r="E426" s="10"/>
      <c r="F426" s="10"/>
      <c r="G426" s="13">
        <v>43188</v>
      </c>
      <c r="H426" s="13">
        <v>43193.493055555555</v>
      </c>
      <c r="I4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6" s="2">
        <f>FACT_PRODUCT_REVIEWS!$H426-FACT_PRODUCT_REVIEWS!$G426</f>
        <v>5.4930555555547471</v>
      </c>
      <c r="K426" s="2">
        <f>IF(FACT_PRODUCT_REVIEWS!$D426&gt;=4,1,0)</f>
        <v>1</v>
      </c>
      <c r="L426" s="2">
        <f>_xlfn.XLOOKUP(FACT_PRODUCT_REVIEWS[[#This Row],[product_id]],DIM_PRODUCTS!B:B,DIM_PRODUCTS!A:A,,0)</f>
        <v>425</v>
      </c>
      <c r="M426" s="2" t="str">
        <f>IF(FACT_PRODUCT_REVIEWS[[#This Row],[review_word_count]]=0,"no text",IF(FACT_PRODUCT_REVIEWS[[#This Row],[review_word_count]]&lt;15,"short review", "long review"))</f>
        <v>no text</v>
      </c>
    </row>
    <row r="427" spans="1:13" x14ac:dyDescent="0.25">
      <c r="A427" s="2">
        <v>426</v>
      </c>
      <c r="B427" s="10" t="s">
        <v>2203</v>
      </c>
      <c r="C427" s="16" t="s">
        <v>3150</v>
      </c>
      <c r="D427" s="10">
        <v>4</v>
      </c>
      <c r="E427" s="10"/>
      <c r="F427" s="10"/>
      <c r="G427" s="13">
        <v>43294</v>
      </c>
      <c r="H427" s="13">
        <v>43297.06527777778</v>
      </c>
      <c r="I4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7" s="2">
        <f>FACT_PRODUCT_REVIEWS!$H427-FACT_PRODUCT_REVIEWS!$G427</f>
        <v>3.0652777777795563</v>
      </c>
      <c r="K427" s="2">
        <f>IF(FACT_PRODUCT_REVIEWS!$D427&gt;=4,1,0)</f>
        <v>1</v>
      </c>
      <c r="L427" s="2">
        <f>_xlfn.XLOOKUP(FACT_PRODUCT_REVIEWS[[#This Row],[product_id]],DIM_PRODUCTS!B:B,DIM_PRODUCTS!A:A,,0)</f>
        <v>426</v>
      </c>
      <c r="M427" s="2" t="str">
        <f>IF(FACT_PRODUCT_REVIEWS[[#This Row],[review_word_count]]=0,"no text",IF(FACT_PRODUCT_REVIEWS[[#This Row],[review_word_count]]&lt;15,"short review", "long review"))</f>
        <v>no text</v>
      </c>
    </row>
    <row r="428" spans="1:13" x14ac:dyDescent="0.25">
      <c r="A428" s="2">
        <v>427</v>
      </c>
      <c r="B428" s="10" t="s">
        <v>2469</v>
      </c>
      <c r="C428" s="10" t="s">
        <v>3539</v>
      </c>
      <c r="D428" s="10">
        <v>1</v>
      </c>
      <c r="E428" s="10"/>
      <c r="F428" s="10" t="s">
        <v>3540</v>
      </c>
      <c r="G428" s="13">
        <v>43016</v>
      </c>
      <c r="H428" s="13">
        <v>43049.683333333334</v>
      </c>
      <c r="I4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428" s="2">
        <f>FACT_PRODUCT_REVIEWS!$H428-FACT_PRODUCT_REVIEWS!$G428</f>
        <v>33.683333333334303</v>
      </c>
      <c r="K428" s="2">
        <f>IF(FACT_PRODUCT_REVIEWS!$D428&gt;=4,1,0)</f>
        <v>0</v>
      </c>
      <c r="L428" s="2">
        <f>_xlfn.XLOOKUP(FACT_PRODUCT_REVIEWS[[#This Row],[product_id]],DIM_PRODUCTS!B:B,DIM_PRODUCTS!A:A,,0)</f>
        <v>427</v>
      </c>
      <c r="M428" s="2" t="str">
        <f>IF(FACT_PRODUCT_REVIEWS[[#This Row],[review_word_count]]=0,"no text",IF(FACT_PRODUCT_REVIEWS[[#This Row],[review_word_count]]&lt;15,"short review", "long review"))</f>
        <v>short review</v>
      </c>
    </row>
    <row r="429" spans="1:13" x14ac:dyDescent="0.25">
      <c r="A429" s="2">
        <v>428</v>
      </c>
      <c r="B429" s="10" t="s">
        <v>2164</v>
      </c>
      <c r="C429" s="10" t="s">
        <v>3245</v>
      </c>
      <c r="D429" s="10">
        <v>4</v>
      </c>
      <c r="E429" s="10"/>
      <c r="F429" s="10"/>
      <c r="G429" s="13">
        <v>43342</v>
      </c>
      <c r="H429" s="13">
        <v>43342.75277777778</v>
      </c>
      <c r="I4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29" s="2">
        <f>FACT_PRODUCT_REVIEWS!$H429-FACT_PRODUCT_REVIEWS!$G429</f>
        <v>0.75277777777955635</v>
      </c>
      <c r="K429" s="2">
        <f>IF(FACT_PRODUCT_REVIEWS!$D429&gt;=4,1,0)</f>
        <v>1</v>
      </c>
      <c r="L429" s="2">
        <f>_xlfn.XLOOKUP(FACT_PRODUCT_REVIEWS[[#This Row],[product_id]],DIM_PRODUCTS!B:B,DIM_PRODUCTS!A:A,,0)</f>
        <v>428</v>
      </c>
      <c r="M429" s="2" t="str">
        <f>IF(FACT_PRODUCT_REVIEWS[[#This Row],[review_word_count]]=0,"no text",IF(FACT_PRODUCT_REVIEWS[[#This Row],[review_word_count]]&lt;15,"short review", "long review"))</f>
        <v>no text</v>
      </c>
    </row>
    <row r="430" spans="1:13" x14ac:dyDescent="0.25">
      <c r="A430" s="2">
        <v>429</v>
      </c>
      <c r="B430" s="10" t="s">
        <v>2002</v>
      </c>
      <c r="C430" s="10" t="s">
        <v>4017</v>
      </c>
      <c r="D430" s="10">
        <v>1</v>
      </c>
      <c r="E430" s="10"/>
      <c r="F430" s="10" t="s">
        <v>4018</v>
      </c>
      <c r="G430" s="13">
        <v>43184</v>
      </c>
      <c r="H430" s="13">
        <v>43184.554861111108</v>
      </c>
      <c r="I4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430" s="2">
        <f>FACT_PRODUCT_REVIEWS!$H430-FACT_PRODUCT_REVIEWS!$G430</f>
        <v>0.55486111110803904</v>
      </c>
      <c r="K430" s="2">
        <f>IF(FACT_PRODUCT_REVIEWS!$D430&gt;=4,1,0)</f>
        <v>0</v>
      </c>
      <c r="L430" s="2">
        <f>_xlfn.XLOOKUP(FACT_PRODUCT_REVIEWS[[#This Row],[product_id]],DIM_PRODUCTS!B:B,DIM_PRODUCTS!A:A,,0)</f>
        <v>429</v>
      </c>
      <c r="M430" s="2" t="str">
        <f>IF(FACT_PRODUCT_REVIEWS[[#This Row],[review_word_count]]=0,"no text",IF(FACT_PRODUCT_REVIEWS[[#This Row],[review_word_count]]&lt;15,"short review", "long review"))</f>
        <v>long review</v>
      </c>
    </row>
    <row r="431" spans="1:13" x14ac:dyDescent="0.25">
      <c r="A431" s="2">
        <v>430</v>
      </c>
      <c r="B431" s="10" t="s">
        <v>2218</v>
      </c>
      <c r="C431" s="10" t="s">
        <v>3413</v>
      </c>
      <c r="D431" s="10">
        <v>5</v>
      </c>
      <c r="E431" s="10"/>
      <c r="F431" s="10"/>
      <c r="G431" s="13">
        <v>43074</v>
      </c>
      <c r="H431" s="13">
        <v>43075.177777777775</v>
      </c>
      <c r="I4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31" s="2">
        <f>FACT_PRODUCT_REVIEWS!$H431-FACT_PRODUCT_REVIEWS!$G431</f>
        <v>1.1777777777751908</v>
      </c>
      <c r="K431" s="2">
        <f>IF(FACT_PRODUCT_REVIEWS!$D431&gt;=4,1,0)</f>
        <v>1</v>
      </c>
      <c r="L431" s="2">
        <f>_xlfn.XLOOKUP(FACT_PRODUCT_REVIEWS[[#This Row],[product_id]],DIM_PRODUCTS!B:B,DIM_PRODUCTS!A:A,,0)</f>
        <v>430</v>
      </c>
      <c r="M431" s="2" t="str">
        <f>IF(FACT_PRODUCT_REVIEWS[[#This Row],[review_word_count]]=0,"no text",IF(FACT_PRODUCT_REVIEWS[[#This Row],[review_word_count]]&lt;15,"short review", "long review"))</f>
        <v>no text</v>
      </c>
    </row>
    <row r="432" spans="1:13" x14ac:dyDescent="0.25">
      <c r="A432" s="2">
        <v>431</v>
      </c>
      <c r="B432" s="10" t="s">
        <v>1993</v>
      </c>
      <c r="C432" s="10" t="s">
        <v>3786</v>
      </c>
      <c r="D432" s="10">
        <v>5</v>
      </c>
      <c r="E432" s="10" t="s">
        <v>3787</v>
      </c>
      <c r="F432" s="10" t="s">
        <v>3788</v>
      </c>
      <c r="G432" s="13">
        <v>43244</v>
      </c>
      <c r="H432" s="13">
        <v>43246.663194444445</v>
      </c>
      <c r="I4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432" s="2">
        <f>FACT_PRODUCT_REVIEWS!$H432-FACT_PRODUCT_REVIEWS!$G432</f>
        <v>2.6631944444452529</v>
      </c>
      <c r="K432" s="2">
        <f>IF(FACT_PRODUCT_REVIEWS!$D432&gt;=4,1,0)</f>
        <v>1</v>
      </c>
      <c r="L432" s="2">
        <f>_xlfn.XLOOKUP(FACT_PRODUCT_REVIEWS[[#This Row],[product_id]],DIM_PRODUCTS!B:B,DIM_PRODUCTS!A:A,,0)</f>
        <v>431</v>
      </c>
      <c r="M432" s="2" t="str">
        <f>IF(FACT_PRODUCT_REVIEWS[[#This Row],[review_word_count]]=0,"no text",IF(FACT_PRODUCT_REVIEWS[[#This Row],[review_word_count]]&lt;15,"short review", "long review"))</f>
        <v>short review</v>
      </c>
    </row>
    <row r="433" spans="1:13" x14ac:dyDescent="0.25">
      <c r="A433" s="2">
        <v>432</v>
      </c>
      <c r="B433" s="10" t="s">
        <v>2396</v>
      </c>
      <c r="C433" s="10" t="s">
        <v>3364</v>
      </c>
      <c r="D433" s="10">
        <v>5</v>
      </c>
      <c r="E433" s="10"/>
      <c r="F433" s="10" t="s">
        <v>3365</v>
      </c>
      <c r="G433" s="13">
        <v>43118</v>
      </c>
      <c r="H433" s="13">
        <v>43118.755555555559</v>
      </c>
      <c r="I4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433" s="2">
        <f>FACT_PRODUCT_REVIEWS!$H433-FACT_PRODUCT_REVIEWS!$G433</f>
        <v>0.75555555555911269</v>
      </c>
      <c r="K433" s="2">
        <f>IF(FACT_PRODUCT_REVIEWS!$D433&gt;=4,1,0)</f>
        <v>1</v>
      </c>
      <c r="L433" s="2">
        <f>_xlfn.XLOOKUP(FACT_PRODUCT_REVIEWS[[#This Row],[product_id]],DIM_PRODUCTS!B:B,DIM_PRODUCTS!A:A,,0)</f>
        <v>432</v>
      </c>
      <c r="M433" s="2" t="str">
        <f>IF(FACT_PRODUCT_REVIEWS[[#This Row],[review_word_count]]=0,"no text",IF(FACT_PRODUCT_REVIEWS[[#This Row],[review_word_count]]&lt;15,"short review", "long review"))</f>
        <v>short review</v>
      </c>
    </row>
    <row r="434" spans="1:13" x14ac:dyDescent="0.25">
      <c r="A434" s="2">
        <v>433</v>
      </c>
      <c r="B434" s="10" t="s">
        <v>2006</v>
      </c>
      <c r="C434" s="10" t="s">
        <v>4169</v>
      </c>
      <c r="D434" s="10">
        <v>5</v>
      </c>
      <c r="E434" s="10"/>
      <c r="F434" s="10" t="s">
        <v>4170</v>
      </c>
      <c r="G434" s="13">
        <v>43132</v>
      </c>
      <c r="H434" s="13">
        <v>43133.420138888891</v>
      </c>
      <c r="I4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434" s="2">
        <f>FACT_PRODUCT_REVIEWS!$H434-FACT_PRODUCT_REVIEWS!$G434</f>
        <v>1.4201388888905058</v>
      </c>
      <c r="K434" s="2">
        <f>IF(FACT_PRODUCT_REVIEWS!$D434&gt;=4,1,0)</f>
        <v>1</v>
      </c>
      <c r="L434" s="2">
        <f>_xlfn.XLOOKUP(FACT_PRODUCT_REVIEWS[[#This Row],[product_id]],DIM_PRODUCTS!B:B,DIM_PRODUCTS!A:A,,0)</f>
        <v>433</v>
      </c>
      <c r="M434" s="2" t="str">
        <f>IF(FACT_PRODUCT_REVIEWS[[#This Row],[review_word_count]]=0,"no text",IF(FACT_PRODUCT_REVIEWS[[#This Row],[review_word_count]]&lt;15,"short review", "long review"))</f>
        <v>short review</v>
      </c>
    </row>
    <row r="435" spans="1:13" x14ac:dyDescent="0.25">
      <c r="A435" s="2">
        <v>434</v>
      </c>
      <c r="B435" s="10" t="s">
        <v>2374</v>
      </c>
      <c r="C435" s="10" t="s">
        <v>3903</v>
      </c>
      <c r="D435" s="10">
        <v>1</v>
      </c>
      <c r="E435" s="10"/>
      <c r="F435" s="10"/>
      <c r="G435" s="13">
        <v>43211</v>
      </c>
      <c r="H435" s="13">
        <v>43211.472222222219</v>
      </c>
      <c r="I4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35" s="2">
        <f>FACT_PRODUCT_REVIEWS!$H435-FACT_PRODUCT_REVIEWS!$G435</f>
        <v>0.47222222221898846</v>
      </c>
      <c r="K435" s="2">
        <f>IF(FACT_PRODUCT_REVIEWS!$D435&gt;=4,1,0)</f>
        <v>0</v>
      </c>
      <c r="L435" s="2">
        <f>_xlfn.XLOOKUP(FACT_PRODUCT_REVIEWS[[#This Row],[product_id]],DIM_PRODUCTS!B:B,DIM_PRODUCTS!A:A,,0)</f>
        <v>434</v>
      </c>
      <c r="M435" s="2" t="str">
        <f>IF(FACT_PRODUCT_REVIEWS[[#This Row],[review_word_count]]=0,"no text",IF(FACT_PRODUCT_REVIEWS[[#This Row],[review_word_count]]&lt;15,"short review", "long review"))</f>
        <v>no text</v>
      </c>
    </row>
    <row r="436" spans="1:13" x14ac:dyDescent="0.25">
      <c r="A436" s="2">
        <v>435</v>
      </c>
      <c r="B436" s="10" t="s">
        <v>2011</v>
      </c>
      <c r="C436" s="10" t="s">
        <v>3056</v>
      </c>
      <c r="D436" s="10">
        <v>5</v>
      </c>
      <c r="E436" s="10" t="s">
        <v>3057</v>
      </c>
      <c r="F436" s="10" t="s">
        <v>3057</v>
      </c>
      <c r="G436" s="13">
        <v>43306</v>
      </c>
      <c r="H436" s="13">
        <v>43306.900694444441</v>
      </c>
      <c r="I4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436" s="2">
        <f>FACT_PRODUCT_REVIEWS!$H436-FACT_PRODUCT_REVIEWS!$G436</f>
        <v>0.90069444444088731</v>
      </c>
      <c r="K436" s="2">
        <f>IF(FACT_PRODUCT_REVIEWS!$D436&gt;=4,1,0)</f>
        <v>1</v>
      </c>
      <c r="L436" s="2">
        <f>_xlfn.XLOOKUP(FACT_PRODUCT_REVIEWS[[#This Row],[product_id]],DIM_PRODUCTS!B:B,DIM_PRODUCTS!A:A,,0)</f>
        <v>435</v>
      </c>
      <c r="M436" s="2" t="str">
        <f>IF(FACT_PRODUCT_REVIEWS[[#This Row],[review_word_count]]=0,"no text",IF(FACT_PRODUCT_REVIEWS[[#This Row],[review_word_count]]&lt;15,"short review", "long review"))</f>
        <v>short review</v>
      </c>
    </row>
    <row r="437" spans="1:13" x14ac:dyDescent="0.25">
      <c r="A437" s="2">
        <v>436</v>
      </c>
      <c r="B437" s="10" t="s">
        <v>2127</v>
      </c>
      <c r="C437" s="10" t="s">
        <v>3897</v>
      </c>
      <c r="D437" s="10">
        <v>4</v>
      </c>
      <c r="E437" s="10"/>
      <c r="F437" s="10" t="s">
        <v>3898</v>
      </c>
      <c r="G437" s="13">
        <v>43211</v>
      </c>
      <c r="H437" s="13">
        <v>43212.59375</v>
      </c>
      <c r="I4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23</v>
      </c>
      <c r="J437" s="2">
        <f>FACT_PRODUCT_REVIEWS!$H437-FACT_PRODUCT_REVIEWS!$G437</f>
        <v>1.59375</v>
      </c>
      <c r="K437" s="2">
        <f>IF(FACT_PRODUCT_REVIEWS!$D437&gt;=4,1,0)</f>
        <v>1</v>
      </c>
      <c r="L437" s="2">
        <f>_xlfn.XLOOKUP(FACT_PRODUCT_REVIEWS[[#This Row],[product_id]],DIM_PRODUCTS!B:B,DIM_PRODUCTS!A:A,,0)</f>
        <v>436</v>
      </c>
      <c r="M437" s="2" t="str">
        <f>IF(FACT_PRODUCT_REVIEWS[[#This Row],[review_word_count]]=0,"no text",IF(FACT_PRODUCT_REVIEWS[[#This Row],[review_word_count]]&lt;15,"short review", "long review"))</f>
        <v>long review</v>
      </c>
    </row>
    <row r="438" spans="1:13" x14ac:dyDescent="0.25">
      <c r="A438" s="2">
        <v>437</v>
      </c>
      <c r="B438" s="10" t="s">
        <v>2069</v>
      </c>
      <c r="C438" s="10" t="s">
        <v>3086</v>
      </c>
      <c r="D438" s="10">
        <v>4</v>
      </c>
      <c r="E438" s="10"/>
      <c r="F438" s="10"/>
      <c r="G438" s="13">
        <v>43265</v>
      </c>
      <c r="H438" s="13">
        <v>43269.953472222223</v>
      </c>
      <c r="I4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38" s="2">
        <f>FACT_PRODUCT_REVIEWS!$H438-FACT_PRODUCT_REVIEWS!$G438</f>
        <v>4.953472222223354</v>
      </c>
      <c r="K438" s="2">
        <f>IF(FACT_PRODUCT_REVIEWS!$D438&gt;=4,1,0)</f>
        <v>1</v>
      </c>
      <c r="L438" s="2">
        <f>_xlfn.XLOOKUP(FACT_PRODUCT_REVIEWS[[#This Row],[product_id]],DIM_PRODUCTS!B:B,DIM_PRODUCTS!A:A,,0)</f>
        <v>437</v>
      </c>
      <c r="M438" s="2" t="str">
        <f>IF(FACT_PRODUCT_REVIEWS[[#This Row],[review_word_count]]=0,"no text",IF(FACT_PRODUCT_REVIEWS[[#This Row],[review_word_count]]&lt;15,"short review", "long review"))</f>
        <v>no text</v>
      </c>
    </row>
    <row r="439" spans="1:13" x14ac:dyDescent="0.25">
      <c r="A439" s="2">
        <v>438</v>
      </c>
      <c r="B439" s="10" t="s">
        <v>2468</v>
      </c>
      <c r="C439" s="10" t="s">
        <v>3711</v>
      </c>
      <c r="D439" s="10">
        <v>2</v>
      </c>
      <c r="E439" s="10"/>
      <c r="F439" s="10"/>
      <c r="G439" s="13">
        <v>43097</v>
      </c>
      <c r="H439" s="13">
        <v>43100.850694444445</v>
      </c>
      <c r="I4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39" s="2">
        <f>FACT_PRODUCT_REVIEWS!$H439-FACT_PRODUCT_REVIEWS!$G439</f>
        <v>3.8506944444452529</v>
      </c>
      <c r="K439" s="2">
        <f>IF(FACT_PRODUCT_REVIEWS!$D439&gt;=4,1,0)</f>
        <v>0</v>
      </c>
      <c r="L439" s="2">
        <f>_xlfn.XLOOKUP(FACT_PRODUCT_REVIEWS[[#This Row],[product_id]],DIM_PRODUCTS!B:B,DIM_PRODUCTS!A:A,,0)</f>
        <v>438</v>
      </c>
      <c r="M439" s="2" t="str">
        <f>IF(FACT_PRODUCT_REVIEWS[[#This Row],[review_word_count]]=0,"no text",IF(FACT_PRODUCT_REVIEWS[[#This Row],[review_word_count]]&lt;15,"short review", "long review"))</f>
        <v>no text</v>
      </c>
    </row>
    <row r="440" spans="1:13" x14ac:dyDescent="0.25">
      <c r="A440" s="2">
        <v>439</v>
      </c>
      <c r="B440" s="10" t="s">
        <v>2090</v>
      </c>
      <c r="C440" s="10" t="s">
        <v>3930</v>
      </c>
      <c r="D440" s="10">
        <v>5</v>
      </c>
      <c r="E440" s="10"/>
      <c r="F440" s="10" t="s">
        <v>3931</v>
      </c>
      <c r="G440" s="13">
        <v>42816</v>
      </c>
      <c r="H440" s="13">
        <v>42817.643055555556</v>
      </c>
      <c r="I4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440" s="2">
        <f>FACT_PRODUCT_REVIEWS!$H440-FACT_PRODUCT_REVIEWS!$G440</f>
        <v>1.6430555555562023</v>
      </c>
      <c r="K440" s="2">
        <f>IF(FACT_PRODUCT_REVIEWS!$D440&gt;=4,1,0)</f>
        <v>1</v>
      </c>
      <c r="L440" s="2">
        <f>_xlfn.XLOOKUP(FACT_PRODUCT_REVIEWS[[#This Row],[product_id]],DIM_PRODUCTS!B:B,DIM_PRODUCTS!A:A,,0)</f>
        <v>439</v>
      </c>
      <c r="M440" s="2" t="str">
        <f>IF(FACT_PRODUCT_REVIEWS[[#This Row],[review_word_count]]=0,"no text",IF(FACT_PRODUCT_REVIEWS[[#This Row],[review_word_count]]&lt;15,"short review", "long review"))</f>
        <v>short review</v>
      </c>
    </row>
    <row r="441" spans="1:13" x14ac:dyDescent="0.25">
      <c r="A441" s="2">
        <v>440</v>
      </c>
      <c r="B441" s="10" t="s">
        <v>2470</v>
      </c>
      <c r="C441" s="10" t="s">
        <v>3894</v>
      </c>
      <c r="D441" s="10">
        <v>4</v>
      </c>
      <c r="E441" s="10"/>
      <c r="F441" s="10"/>
      <c r="G441" s="13">
        <v>43293</v>
      </c>
      <c r="H441" s="13">
        <v>43294.470833333333</v>
      </c>
      <c r="I4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1" s="2">
        <f>FACT_PRODUCT_REVIEWS!$H441-FACT_PRODUCT_REVIEWS!$G441</f>
        <v>1.4708333333328483</v>
      </c>
      <c r="K441" s="2">
        <f>IF(FACT_PRODUCT_REVIEWS!$D441&gt;=4,1,0)</f>
        <v>1</v>
      </c>
      <c r="L441" s="2">
        <f>_xlfn.XLOOKUP(FACT_PRODUCT_REVIEWS[[#This Row],[product_id]],DIM_PRODUCTS!B:B,DIM_PRODUCTS!A:A,,0)</f>
        <v>440</v>
      </c>
      <c r="M441" s="2" t="str">
        <f>IF(FACT_PRODUCT_REVIEWS[[#This Row],[review_word_count]]=0,"no text",IF(FACT_PRODUCT_REVIEWS[[#This Row],[review_word_count]]&lt;15,"short review", "long review"))</f>
        <v>no text</v>
      </c>
    </row>
    <row r="442" spans="1:13" x14ac:dyDescent="0.25">
      <c r="A442" s="2">
        <v>441</v>
      </c>
      <c r="B442" s="10" t="s">
        <v>2171</v>
      </c>
      <c r="C442" s="10" t="s">
        <v>3104</v>
      </c>
      <c r="D442" s="10">
        <v>5</v>
      </c>
      <c r="E442" s="10" t="s">
        <v>3105</v>
      </c>
      <c r="F442" s="10" t="s">
        <v>3106</v>
      </c>
      <c r="G442" s="13">
        <v>43230</v>
      </c>
      <c r="H442" s="13">
        <v>43231.130555555559</v>
      </c>
      <c r="I4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442" s="2">
        <f>FACT_PRODUCT_REVIEWS!$H442-FACT_PRODUCT_REVIEWS!$G442</f>
        <v>1.1305555555591127</v>
      </c>
      <c r="K442" s="2">
        <f>IF(FACT_PRODUCT_REVIEWS!$D442&gt;=4,1,0)</f>
        <v>1</v>
      </c>
      <c r="L442" s="2">
        <f>_xlfn.XLOOKUP(FACT_PRODUCT_REVIEWS[[#This Row],[product_id]],DIM_PRODUCTS!B:B,DIM_PRODUCTS!A:A,,0)</f>
        <v>441</v>
      </c>
      <c r="M442" s="2" t="str">
        <f>IF(FACT_PRODUCT_REVIEWS[[#This Row],[review_word_count]]=0,"no text",IF(FACT_PRODUCT_REVIEWS[[#This Row],[review_word_count]]&lt;15,"short review", "long review"))</f>
        <v>short review</v>
      </c>
    </row>
    <row r="443" spans="1:13" x14ac:dyDescent="0.25">
      <c r="A443" s="2">
        <v>442</v>
      </c>
      <c r="B443" s="10" t="s">
        <v>2085</v>
      </c>
      <c r="C443" s="10" t="s">
        <v>3548</v>
      </c>
      <c r="D443" s="10">
        <v>5</v>
      </c>
      <c r="E443" s="10"/>
      <c r="F443" s="10"/>
      <c r="G443" s="13">
        <v>43292</v>
      </c>
      <c r="H443" s="13">
        <v>43295.112500000003</v>
      </c>
      <c r="I4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3" s="2">
        <f>FACT_PRODUCT_REVIEWS!$H443-FACT_PRODUCT_REVIEWS!$G443</f>
        <v>3.1125000000029104</v>
      </c>
      <c r="K443" s="2">
        <f>IF(FACT_PRODUCT_REVIEWS!$D443&gt;=4,1,0)</f>
        <v>1</v>
      </c>
      <c r="L443" s="2">
        <f>_xlfn.XLOOKUP(FACT_PRODUCT_REVIEWS[[#This Row],[product_id]],DIM_PRODUCTS!B:B,DIM_PRODUCTS!A:A,,0)</f>
        <v>442</v>
      </c>
      <c r="M443" s="2" t="str">
        <f>IF(FACT_PRODUCT_REVIEWS[[#This Row],[review_word_count]]=0,"no text",IF(FACT_PRODUCT_REVIEWS[[#This Row],[review_word_count]]&lt;15,"short review", "long review"))</f>
        <v>no text</v>
      </c>
    </row>
    <row r="444" spans="1:13" x14ac:dyDescent="0.25">
      <c r="A444" s="2">
        <v>443</v>
      </c>
      <c r="B444" s="10" t="s">
        <v>2395</v>
      </c>
      <c r="C444" s="10" t="s">
        <v>4768</v>
      </c>
      <c r="D444" s="10">
        <v>5</v>
      </c>
      <c r="E444" s="10"/>
      <c r="F444" s="10"/>
      <c r="G444" s="13">
        <v>43181</v>
      </c>
      <c r="H444" s="13">
        <v>43183.386111111111</v>
      </c>
      <c r="I4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4" s="2">
        <f>FACT_PRODUCT_REVIEWS!$H444-FACT_PRODUCT_REVIEWS!$G444</f>
        <v>2.3861111111109494</v>
      </c>
      <c r="K444" s="2">
        <f>IF(FACT_PRODUCT_REVIEWS!$D444&gt;=4,1,0)</f>
        <v>1</v>
      </c>
      <c r="L444" s="2">
        <f>_xlfn.XLOOKUP(FACT_PRODUCT_REVIEWS[[#This Row],[product_id]],DIM_PRODUCTS!B:B,DIM_PRODUCTS!A:A,,0)</f>
        <v>443</v>
      </c>
      <c r="M444" s="2" t="str">
        <f>IF(FACT_PRODUCT_REVIEWS[[#This Row],[review_word_count]]=0,"no text",IF(FACT_PRODUCT_REVIEWS[[#This Row],[review_word_count]]&lt;15,"short review", "long review"))</f>
        <v>no text</v>
      </c>
    </row>
    <row r="445" spans="1:13" x14ac:dyDescent="0.25">
      <c r="A445" s="2">
        <v>444</v>
      </c>
      <c r="B445" s="10" t="s">
        <v>1986</v>
      </c>
      <c r="C445" s="10" t="s">
        <v>3591</v>
      </c>
      <c r="D445" s="10">
        <v>4</v>
      </c>
      <c r="E445" s="10"/>
      <c r="F445" s="10" t="s">
        <v>3592</v>
      </c>
      <c r="G445" s="13">
        <v>42987</v>
      </c>
      <c r="H445" s="13">
        <v>42988.402083333334</v>
      </c>
      <c r="I4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445" s="2">
        <f>FACT_PRODUCT_REVIEWS!$H445-FACT_PRODUCT_REVIEWS!$G445</f>
        <v>1.4020833333343035</v>
      </c>
      <c r="K445" s="2">
        <f>IF(FACT_PRODUCT_REVIEWS!$D445&gt;=4,1,0)</f>
        <v>1</v>
      </c>
      <c r="L445" s="2">
        <f>_xlfn.XLOOKUP(FACT_PRODUCT_REVIEWS[[#This Row],[product_id]],DIM_PRODUCTS!B:B,DIM_PRODUCTS!A:A,,0)</f>
        <v>444</v>
      </c>
      <c r="M445" s="2" t="str">
        <f>IF(FACT_PRODUCT_REVIEWS[[#This Row],[review_word_count]]=0,"no text",IF(FACT_PRODUCT_REVIEWS[[#This Row],[review_word_count]]&lt;15,"short review", "long review"))</f>
        <v>short review</v>
      </c>
    </row>
    <row r="446" spans="1:13" x14ac:dyDescent="0.25">
      <c r="A446" s="2">
        <v>445</v>
      </c>
      <c r="B446" s="10" t="s">
        <v>2414</v>
      </c>
      <c r="C446" s="10" t="s">
        <v>3585</v>
      </c>
      <c r="D446" s="10">
        <v>5</v>
      </c>
      <c r="E446" s="10"/>
      <c r="F446" s="10" t="s">
        <v>3586</v>
      </c>
      <c r="G446" s="13">
        <v>43015</v>
      </c>
      <c r="H446" s="13">
        <v>43015.959027777775</v>
      </c>
      <c r="I4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446" s="2">
        <f>FACT_PRODUCT_REVIEWS!$H446-FACT_PRODUCT_REVIEWS!$G446</f>
        <v>0.95902777777519077</v>
      </c>
      <c r="K446" s="2">
        <f>IF(FACT_PRODUCT_REVIEWS!$D446&gt;=4,1,0)</f>
        <v>1</v>
      </c>
      <c r="L446" s="2">
        <f>_xlfn.XLOOKUP(FACT_PRODUCT_REVIEWS[[#This Row],[product_id]],DIM_PRODUCTS!B:B,DIM_PRODUCTS!A:A,,0)</f>
        <v>445</v>
      </c>
      <c r="M446" s="2" t="str">
        <f>IF(FACT_PRODUCT_REVIEWS[[#This Row],[review_word_count]]=0,"no text",IF(FACT_PRODUCT_REVIEWS[[#This Row],[review_word_count]]&lt;15,"short review", "long review"))</f>
        <v>short review</v>
      </c>
    </row>
    <row r="447" spans="1:13" x14ac:dyDescent="0.25">
      <c r="A447" s="2">
        <v>446</v>
      </c>
      <c r="B447" s="10" t="s">
        <v>1956</v>
      </c>
      <c r="C447" s="10" t="s">
        <v>4813</v>
      </c>
      <c r="D447" s="10">
        <v>3</v>
      </c>
      <c r="E447" s="10"/>
      <c r="F447" s="10" t="s">
        <v>4814</v>
      </c>
      <c r="G447" s="13">
        <v>43069</v>
      </c>
      <c r="H447" s="13">
        <v>43072.604166666664</v>
      </c>
      <c r="I4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447" s="2">
        <f>FACT_PRODUCT_REVIEWS!$H447-FACT_PRODUCT_REVIEWS!$G447</f>
        <v>3.6041666666642413</v>
      </c>
      <c r="K447" s="2">
        <f>IF(FACT_PRODUCT_REVIEWS!$D447&gt;=4,1,0)</f>
        <v>0</v>
      </c>
      <c r="L447" s="2">
        <f>_xlfn.XLOOKUP(FACT_PRODUCT_REVIEWS[[#This Row],[product_id]],DIM_PRODUCTS!B:B,DIM_PRODUCTS!A:A,,0)</f>
        <v>446</v>
      </c>
      <c r="M447" s="2" t="str">
        <f>IF(FACT_PRODUCT_REVIEWS[[#This Row],[review_word_count]]=0,"no text",IF(FACT_PRODUCT_REVIEWS[[#This Row],[review_word_count]]&lt;15,"short review", "long review"))</f>
        <v>long review</v>
      </c>
    </row>
    <row r="448" spans="1:13" x14ac:dyDescent="0.25">
      <c r="A448" s="2">
        <v>447</v>
      </c>
      <c r="B448" s="10" t="s">
        <v>2417</v>
      </c>
      <c r="C448" s="10" t="s">
        <v>3528</v>
      </c>
      <c r="D448" s="10">
        <v>5</v>
      </c>
      <c r="E448" s="10"/>
      <c r="F448" s="10"/>
      <c r="G448" s="13">
        <v>42809</v>
      </c>
      <c r="H448" s="13">
        <v>42811.474999999999</v>
      </c>
      <c r="I4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8" s="2">
        <f>FACT_PRODUCT_REVIEWS!$H448-FACT_PRODUCT_REVIEWS!$G448</f>
        <v>2.4749999999985448</v>
      </c>
      <c r="K448" s="2">
        <f>IF(FACT_PRODUCT_REVIEWS!$D448&gt;=4,1,0)</f>
        <v>1</v>
      </c>
      <c r="L448" s="2">
        <f>_xlfn.XLOOKUP(FACT_PRODUCT_REVIEWS[[#This Row],[product_id]],DIM_PRODUCTS!B:B,DIM_PRODUCTS!A:A,,0)</f>
        <v>447</v>
      </c>
      <c r="M448" s="2" t="str">
        <f>IF(FACT_PRODUCT_REVIEWS[[#This Row],[review_word_count]]=0,"no text",IF(FACT_PRODUCT_REVIEWS[[#This Row],[review_word_count]]&lt;15,"short review", "long review"))</f>
        <v>no text</v>
      </c>
    </row>
    <row r="449" spans="1:13" x14ac:dyDescent="0.25">
      <c r="A449" s="2">
        <v>448</v>
      </c>
      <c r="B449" s="10" t="s">
        <v>2181</v>
      </c>
      <c r="C449" s="10" t="s">
        <v>4243</v>
      </c>
      <c r="D449" s="10">
        <v>4</v>
      </c>
      <c r="E449" s="10" t="s">
        <v>4040</v>
      </c>
      <c r="F449" s="10"/>
      <c r="G449" s="13">
        <v>43216</v>
      </c>
      <c r="H449" s="13">
        <v>43216.992361111108</v>
      </c>
      <c r="I4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49" s="2">
        <f>FACT_PRODUCT_REVIEWS!$H449-FACT_PRODUCT_REVIEWS!$G449</f>
        <v>0.99236111110803904</v>
      </c>
      <c r="K449" s="2">
        <f>IF(FACT_PRODUCT_REVIEWS!$D449&gt;=4,1,0)</f>
        <v>1</v>
      </c>
      <c r="L449" s="2">
        <f>_xlfn.XLOOKUP(FACT_PRODUCT_REVIEWS[[#This Row],[product_id]],DIM_PRODUCTS!B:B,DIM_PRODUCTS!A:A,,0)</f>
        <v>448</v>
      </c>
      <c r="M449" s="2" t="str">
        <f>IF(FACT_PRODUCT_REVIEWS[[#This Row],[review_word_count]]=0,"no text",IF(FACT_PRODUCT_REVIEWS[[#This Row],[review_word_count]]&lt;15,"short review", "long review"))</f>
        <v>no text</v>
      </c>
    </row>
    <row r="450" spans="1:13" x14ac:dyDescent="0.25">
      <c r="A450" s="2">
        <v>449</v>
      </c>
      <c r="B450" s="10" t="s">
        <v>2202</v>
      </c>
      <c r="C450" s="10" t="s">
        <v>3266</v>
      </c>
      <c r="D450" s="10">
        <v>5</v>
      </c>
      <c r="E450" s="10"/>
      <c r="F450" s="10" t="s">
        <v>3267</v>
      </c>
      <c r="G450" s="13">
        <v>43062</v>
      </c>
      <c r="H450" s="13">
        <v>43064.707638888889</v>
      </c>
      <c r="I4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450" s="2">
        <f>FACT_PRODUCT_REVIEWS!$H450-FACT_PRODUCT_REVIEWS!$G450</f>
        <v>2.7076388888890506</v>
      </c>
      <c r="K450" s="2">
        <f>IF(FACT_PRODUCT_REVIEWS!$D450&gt;=4,1,0)</f>
        <v>1</v>
      </c>
      <c r="L450" s="2">
        <f>_xlfn.XLOOKUP(FACT_PRODUCT_REVIEWS[[#This Row],[product_id]],DIM_PRODUCTS!B:B,DIM_PRODUCTS!A:A,,0)</f>
        <v>449</v>
      </c>
      <c r="M450" s="2" t="str">
        <f>IF(FACT_PRODUCT_REVIEWS[[#This Row],[review_word_count]]=0,"no text",IF(FACT_PRODUCT_REVIEWS[[#This Row],[review_word_count]]&lt;15,"short review", "long review"))</f>
        <v>short review</v>
      </c>
    </row>
    <row r="451" spans="1:13" x14ac:dyDescent="0.25">
      <c r="A451" s="2">
        <v>450</v>
      </c>
      <c r="B451" s="10" t="s">
        <v>1949</v>
      </c>
      <c r="C451" s="10" t="s">
        <v>3253</v>
      </c>
      <c r="D451" s="10">
        <v>5</v>
      </c>
      <c r="E451" s="10" t="s">
        <v>3254</v>
      </c>
      <c r="F451" s="10" t="s">
        <v>3255</v>
      </c>
      <c r="G451" s="13">
        <v>43288</v>
      </c>
      <c r="H451" s="13">
        <v>43290.758333333331</v>
      </c>
      <c r="I4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451" s="2">
        <f>FACT_PRODUCT_REVIEWS!$H451-FACT_PRODUCT_REVIEWS!$G451</f>
        <v>2.7583333333313931</v>
      </c>
      <c r="K451" s="2">
        <f>IF(FACT_PRODUCT_REVIEWS!$D451&gt;=4,1,0)</f>
        <v>1</v>
      </c>
      <c r="L451" s="2">
        <f>_xlfn.XLOOKUP(FACT_PRODUCT_REVIEWS[[#This Row],[product_id]],DIM_PRODUCTS!B:B,DIM_PRODUCTS!A:A,,0)</f>
        <v>450</v>
      </c>
      <c r="M451" s="2" t="str">
        <f>IF(FACT_PRODUCT_REVIEWS[[#This Row],[review_word_count]]=0,"no text",IF(FACT_PRODUCT_REVIEWS[[#This Row],[review_word_count]]&lt;15,"short review", "long review"))</f>
        <v>long review</v>
      </c>
    </row>
    <row r="452" spans="1:13" x14ac:dyDescent="0.25">
      <c r="A452" s="2">
        <v>451</v>
      </c>
      <c r="B452" s="10" t="s">
        <v>1989</v>
      </c>
      <c r="C452" s="10" t="s">
        <v>3126</v>
      </c>
      <c r="D452" s="10">
        <v>5</v>
      </c>
      <c r="E452" s="10"/>
      <c r="F452" s="10"/>
      <c r="G452" s="13">
        <v>43230</v>
      </c>
      <c r="H452" s="13">
        <v>43231.49722222222</v>
      </c>
      <c r="I4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52" s="2">
        <f>FACT_PRODUCT_REVIEWS!$H452-FACT_PRODUCT_REVIEWS!$G452</f>
        <v>1.4972222222204437</v>
      </c>
      <c r="K452" s="2">
        <f>IF(FACT_PRODUCT_REVIEWS!$D452&gt;=4,1,0)</f>
        <v>1</v>
      </c>
      <c r="L452" s="2">
        <f>_xlfn.XLOOKUP(FACT_PRODUCT_REVIEWS[[#This Row],[product_id]],DIM_PRODUCTS!B:B,DIM_PRODUCTS!A:A,,0)</f>
        <v>451</v>
      </c>
      <c r="M452" s="2" t="str">
        <f>IF(FACT_PRODUCT_REVIEWS[[#This Row],[review_word_count]]=0,"no text",IF(FACT_PRODUCT_REVIEWS[[#This Row],[review_word_count]]&lt;15,"short review", "long review"))</f>
        <v>no text</v>
      </c>
    </row>
    <row r="453" spans="1:13" x14ac:dyDescent="0.25">
      <c r="A453" s="2">
        <v>452</v>
      </c>
      <c r="B453" s="10" t="s">
        <v>1985</v>
      </c>
      <c r="C453" s="10" t="s">
        <v>4743</v>
      </c>
      <c r="D453" s="10">
        <v>5</v>
      </c>
      <c r="E453" s="10"/>
      <c r="F453" s="10"/>
      <c r="G453" s="13">
        <v>43309</v>
      </c>
      <c r="H453" s="13">
        <v>43311.790972222225</v>
      </c>
      <c r="I4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53" s="2">
        <f>FACT_PRODUCT_REVIEWS!$H453-FACT_PRODUCT_REVIEWS!$G453</f>
        <v>2.7909722222248092</v>
      </c>
      <c r="K453" s="2">
        <f>IF(FACT_PRODUCT_REVIEWS!$D453&gt;=4,1,0)</f>
        <v>1</v>
      </c>
      <c r="L453" s="2">
        <f>_xlfn.XLOOKUP(FACT_PRODUCT_REVIEWS[[#This Row],[product_id]],DIM_PRODUCTS!B:B,DIM_PRODUCTS!A:A,,0)</f>
        <v>452</v>
      </c>
      <c r="M453" s="2" t="str">
        <f>IF(FACT_PRODUCT_REVIEWS[[#This Row],[review_word_count]]=0,"no text",IF(FACT_PRODUCT_REVIEWS[[#This Row],[review_word_count]]&lt;15,"short review", "long review"))</f>
        <v>no text</v>
      </c>
    </row>
    <row r="454" spans="1:13" x14ac:dyDescent="0.25">
      <c r="A454" s="2">
        <v>453</v>
      </c>
      <c r="B454" s="10" t="s">
        <v>2035</v>
      </c>
      <c r="C454" s="10" t="s">
        <v>4474</v>
      </c>
      <c r="D454" s="10">
        <v>1</v>
      </c>
      <c r="E454" s="10"/>
      <c r="F454" s="10" t="s">
        <v>4475</v>
      </c>
      <c r="G454" s="13">
        <v>43201</v>
      </c>
      <c r="H454" s="13">
        <v>43201.413194444445</v>
      </c>
      <c r="I4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454" s="2">
        <f>FACT_PRODUCT_REVIEWS!$H454-FACT_PRODUCT_REVIEWS!$G454</f>
        <v>0.41319444444525288</v>
      </c>
      <c r="K454" s="2">
        <f>IF(FACT_PRODUCT_REVIEWS!$D454&gt;=4,1,0)</f>
        <v>0</v>
      </c>
      <c r="L454" s="2">
        <f>_xlfn.XLOOKUP(FACT_PRODUCT_REVIEWS[[#This Row],[product_id]],DIM_PRODUCTS!B:B,DIM_PRODUCTS!A:A,,0)</f>
        <v>453</v>
      </c>
      <c r="M454" s="2" t="str">
        <f>IF(FACT_PRODUCT_REVIEWS[[#This Row],[review_word_count]]=0,"no text",IF(FACT_PRODUCT_REVIEWS[[#This Row],[review_word_count]]&lt;15,"short review", "long review"))</f>
        <v>long review</v>
      </c>
    </row>
    <row r="455" spans="1:13" x14ac:dyDescent="0.25">
      <c r="A455" s="2">
        <v>454</v>
      </c>
      <c r="B455" s="10" t="s">
        <v>2144</v>
      </c>
      <c r="C455" s="10" t="s">
        <v>3010</v>
      </c>
      <c r="D455" s="10">
        <v>5</v>
      </c>
      <c r="E455" s="10"/>
      <c r="F455" s="10"/>
      <c r="G455" s="13">
        <v>43118</v>
      </c>
      <c r="H455" s="13">
        <v>43118.8</v>
      </c>
      <c r="I4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55" s="2">
        <f>FACT_PRODUCT_REVIEWS!$H455-FACT_PRODUCT_REVIEWS!$G455</f>
        <v>0.80000000000291038</v>
      </c>
      <c r="K455" s="2">
        <f>IF(FACT_PRODUCT_REVIEWS!$D455&gt;=4,1,0)</f>
        <v>1</v>
      </c>
      <c r="L455" s="2">
        <f>_xlfn.XLOOKUP(FACT_PRODUCT_REVIEWS[[#This Row],[product_id]],DIM_PRODUCTS!B:B,DIM_PRODUCTS!A:A,,0)</f>
        <v>454</v>
      </c>
      <c r="M455" s="2" t="str">
        <f>IF(FACT_PRODUCT_REVIEWS[[#This Row],[review_word_count]]=0,"no text",IF(FACT_PRODUCT_REVIEWS[[#This Row],[review_word_count]]&lt;15,"short review", "long review"))</f>
        <v>no text</v>
      </c>
    </row>
    <row r="456" spans="1:13" x14ac:dyDescent="0.25">
      <c r="A456" s="2">
        <v>455</v>
      </c>
      <c r="B456" s="10" t="s">
        <v>2197</v>
      </c>
      <c r="C456" s="10" t="s">
        <v>3549</v>
      </c>
      <c r="D456" s="10">
        <v>5</v>
      </c>
      <c r="E456" s="10"/>
      <c r="F456" s="10"/>
      <c r="G456" s="13">
        <v>43271</v>
      </c>
      <c r="H456" s="13">
        <v>43273.911805555559</v>
      </c>
      <c r="I4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56" s="2">
        <f>FACT_PRODUCT_REVIEWS!$H456-FACT_PRODUCT_REVIEWS!$G456</f>
        <v>2.9118055555591127</v>
      </c>
      <c r="K456" s="2">
        <f>IF(FACT_PRODUCT_REVIEWS!$D456&gt;=4,1,0)</f>
        <v>1</v>
      </c>
      <c r="L456" s="2">
        <f>_xlfn.XLOOKUP(FACT_PRODUCT_REVIEWS[[#This Row],[product_id]],DIM_PRODUCTS!B:B,DIM_PRODUCTS!A:A,,0)</f>
        <v>455</v>
      </c>
      <c r="M456" s="2" t="str">
        <f>IF(FACT_PRODUCT_REVIEWS[[#This Row],[review_word_count]]=0,"no text",IF(FACT_PRODUCT_REVIEWS[[#This Row],[review_word_count]]&lt;15,"short review", "long review"))</f>
        <v>no text</v>
      </c>
    </row>
    <row r="457" spans="1:13" x14ac:dyDescent="0.25">
      <c r="A457" s="2">
        <v>456</v>
      </c>
      <c r="B457" s="10" t="s">
        <v>2153</v>
      </c>
      <c r="C457" s="10" t="s">
        <v>4450</v>
      </c>
      <c r="D457" s="10">
        <v>4</v>
      </c>
      <c r="E457" s="10"/>
      <c r="F457" s="10" t="s">
        <v>4451</v>
      </c>
      <c r="G457" s="13">
        <v>42861</v>
      </c>
      <c r="H457" s="13">
        <v>42870.503472222219</v>
      </c>
      <c r="I4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457" s="2">
        <f>FACT_PRODUCT_REVIEWS!$H457-FACT_PRODUCT_REVIEWS!$G457</f>
        <v>9.5034722222189885</v>
      </c>
      <c r="K457" s="2">
        <f>IF(FACT_PRODUCT_REVIEWS!$D457&gt;=4,1,0)</f>
        <v>1</v>
      </c>
      <c r="L457" s="2">
        <f>_xlfn.XLOOKUP(FACT_PRODUCT_REVIEWS[[#This Row],[product_id]],DIM_PRODUCTS!B:B,DIM_PRODUCTS!A:A,,0)</f>
        <v>456</v>
      </c>
      <c r="M457" s="2" t="str">
        <f>IF(FACT_PRODUCT_REVIEWS[[#This Row],[review_word_count]]=0,"no text",IF(FACT_PRODUCT_REVIEWS[[#This Row],[review_word_count]]&lt;15,"short review", "long review"))</f>
        <v>long review</v>
      </c>
    </row>
    <row r="458" spans="1:13" x14ac:dyDescent="0.25">
      <c r="A458" s="2">
        <v>457</v>
      </c>
      <c r="B458" s="10" t="s">
        <v>2233</v>
      </c>
      <c r="C458" s="10" t="s">
        <v>3637</v>
      </c>
      <c r="D458" s="10">
        <v>5</v>
      </c>
      <c r="E458" s="10"/>
      <c r="F458" s="10"/>
      <c r="G458" s="13">
        <v>43023.041666666664</v>
      </c>
      <c r="H458" s="13">
        <v>43023.933333333334</v>
      </c>
      <c r="I4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58" s="2">
        <f>FACT_PRODUCT_REVIEWS!$H458-FACT_PRODUCT_REVIEWS!$G458</f>
        <v>0.89166666667006211</v>
      </c>
      <c r="K458" s="2">
        <f>IF(FACT_PRODUCT_REVIEWS!$D458&gt;=4,1,0)</f>
        <v>1</v>
      </c>
      <c r="L458" s="2">
        <f>_xlfn.XLOOKUP(FACT_PRODUCT_REVIEWS[[#This Row],[product_id]],DIM_PRODUCTS!B:B,DIM_PRODUCTS!A:A,,0)</f>
        <v>457</v>
      </c>
      <c r="M458" s="2" t="str">
        <f>IF(FACT_PRODUCT_REVIEWS[[#This Row],[review_word_count]]=0,"no text",IF(FACT_PRODUCT_REVIEWS[[#This Row],[review_word_count]]&lt;15,"short review", "long review"))</f>
        <v>no text</v>
      </c>
    </row>
    <row r="459" spans="1:13" x14ac:dyDescent="0.25">
      <c r="A459" s="2">
        <v>458</v>
      </c>
      <c r="B459" s="10" t="s">
        <v>2312</v>
      </c>
      <c r="C459" s="10" t="s">
        <v>4889</v>
      </c>
      <c r="D459" s="10">
        <v>4</v>
      </c>
      <c r="E459" s="10"/>
      <c r="F459" s="10" t="s">
        <v>4890</v>
      </c>
      <c r="G459" s="13">
        <v>43159</v>
      </c>
      <c r="H459" s="13">
        <v>43161.540972222225</v>
      </c>
      <c r="I4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459" s="2">
        <f>FACT_PRODUCT_REVIEWS!$H459-FACT_PRODUCT_REVIEWS!$G459</f>
        <v>2.5409722222248092</v>
      </c>
      <c r="K459" s="2">
        <f>IF(FACT_PRODUCT_REVIEWS!$D459&gt;=4,1,0)</f>
        <v>1</v>
      </c>
      <c r="L459" s="2">
        <f>_xlfn.XLOOKUP(FACT_PRODUCT_REVIEWS[[#This Row],[product_id]],DIM_PRODUCTS!B:B,DIM_PRODUCTS!A:A,,0)</f>
        <v>458</v>
      </c>
      <c r="M459" s="2" t="str">
        <f>IF(FACT_PRODUCT_REVIEWS[[#This Row],[review_word_count]]=0,"no text",IF(FACT_PRODUCT_REVIEWS[[#This Row],[review_word_count]]&lt;15,"short review", "long review"))</f>
        <v>short review</v>
      </c>
    </row>
    <row r="460" spans="1:13" x14ac:dyDescent="0.25">
      <c r="A460" s="2">
        <v>459</v>
      </c>
      <c r="B460" s="10" t="s">
        <v>1991</v>
      </c>
      <c r="C460" s="16" t="s">
        <v>4263</v>
      </c>
      <c r="D460" s="10">
        <v>1</v>
      </c>
      <c r="E460" s="10"/>
      <c r="F460" s="10" t="s">
        <v>4264</v>
      </c>
      <c r="G460" s="13">
        <v>43043</v>
      </c>
      <c r="H460" s="13">
        <v>43045.936805555553</v>
      </c>
      <c r="I4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460" s="2">
        <f>FACT_PRODUCT_REVIEWS!$H460-FACT_PRODUCT_REVIEWS!$G460</f>
        <v>2.9368055555532919</v>
      </c>
      <c r="K460" s="2">
        <f>IF(FACT_PRODUCT_REVIEWS!$D460&gt;=4,1,0)</f>
        <v>0</v>
      </c>
      <c r="L460" s="2">
        <f>_xlfn.XLOOKUP(FACT_PRODUCT_REVIEWS[[#This Row],[product_id]],DIM_PRODUCTS!B:B,DIM_PRODUCTS!A:A,,0)</f>
        <v>459</v>
      </c>
      <c r="M460" s="2" t="str">
        <f>IF(FACT_PRODUCT_REVIEWS[[#This Row],[review_word_count]]=0,"no text",IF(FACT_PRODUCT_REVIEWS[[#This Row],[review_word_count]]&lt;15,"short review", "long review"))</f>
        <v>short review</v>
      </c>
    </row>
    <row r="461" spans="1:13" x14ac:dyDescent="0.25">
      <c r="A461" s="2">
        <v>460</v>
      </c>
      <c r="B461" s="10" t="s">
        <v>2359</v>
      </c>
      <c r="C461" s="16" t="s">
        <v>3770</v>
      </c>
      <c r="D461" s="10">
        <v>5</v>
      </c>
      <c r="E461" s="10"/>
      <c r="F461" s="10"/>
      <c r="G461" s="13">
        <v>43077</v>
      </c>
      <c r="H461" s="13">
        <v>43077.575694444444</v>
      </c>
      <c r="I4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61" s="2">
        <f>FACT_PRODUCT_REVIEWS!$H461-FACT_PRODUCT_REVIEWS!$G461</f>
        <v>0.57569444444379769</v>
      </c>
      <c r="K461" s="2">
        <f>IF(FACT_PRODUCT_REVIEWS!$D461&gt;=4,1,0)</f>
        <v>1</v>
      </c>
      <c r="L461" s="2">
        <f>_xlfn.XLOOKUP(FACT_PRODUCT_REVIEWS[[#This Row],[product_id]],DIM_PRODUCTS!B:B,DIM_PRODUCTS!A:A,,0)</f>
        <v>460</v>
      </c>
      <c r="M461" s="2" t="str">
        <f>IF(FACT_PRODUCT_REVIEWS[[#This Row],[review_word_count]]=0,"no text",IF(FACT_PRODUCT_REVIEWS[[#This Row],[review_word_count]]&lt;15,"short review", "long review"))</f>
        <v>no text</v>
      </c>
    </row>
    <row r="462" spans="1:13" x14ac:dyDescent="0.25">
      <c r="A462" s="2">
        <v>461</v>
      </c>
      <c r="B462" s="10" t="s">
        <v>2318</v>
      </c>
      <c r="C462" s="10" t="s">
        <v>3285</v>
      </c>
      <c r="D462" s="10">
        <v>3</v>
      </c>
      <c r="E462" s="10" t="s">
        <v>3286</v>
      </c>
      <c r="F462" s="10" t="s">
        <v>3287</v>
      </c>
      <c r="G462" s="13">
        <v>43244</v>
      </c>
      <c r="H462" s="13">
        <v>43245.515972222223</v>
      </c>
      <c r="I4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36</v>
      </c>
      <c r="J462" s="2">
        <f>FACT_PRODUCT_REVIEWS!$H462-FACT_PRODUCT_REVIEWS!$G462</f>
        <v>1.515972222223354</v>
      </c>
      <c r="K462" s="2">
        <f>IF(FACT_PRODUCT_REVIEWS!$D462&gt;=4,1,0)</f>
        <v>0</v>
      </c>
      <c r="L462" s="2">
        <f>_xlfn.XLOOKUP(FACT_PRODUCT_REVIEWS[[#This Row],[product_id]],DIM_PRODUCTS!B:B,DIM_PRODUCTS!A:A,,0)</f>
        <v>461</v>
      </c>
      <c r="M462" s="2" t="str">
        <f>IF(FACT_PRODUCT_REVIEWS[[#This Row],[review_word_count]]=0,"no text",IF(FACT_PRODUCT_REVIEWS[[#This Row],[review_word_count]]&lt;15,"short review", "long review"))</f>
        <v>long review</v>
      </c>
    </row>
    <row r="463" spans="1:13" x14ac:dyDescent="0.25">
      <c r="A463" s="2">
        <v>462</v>
      </c>
      <c r="B463" s="10" t="s">
        <v>2018</v>
      </c>
      <c r="C463" s="10" t="s">
        <v>3589</v>
      </c>
      <c r="D463" s="10">
        <v>5</v>
      </c>
      <c r="E463" s="10"/>
      <c r="F463" s="10" t="s">
        <v>3590</v>
      </c>
      <c r="G463" s="13">
        <v>42879</v>
      </c>
      <c r="H463" s="13">
        <v>42879.962500000001</v>
      </c>
      <c r="I4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463" s="2">
        <f>FACT_PRODUCT_REVIEWS!$H463-FACT_PRODUCT_REVIEWS!$G463</f>
        <v>0.96250000000145519</v>
      </c>
      <c r="K463" s="2">
        <f>IF(FACT_PRODUCT_REVIEWS!$D463&gt;=4,1,0)</f>
        <v>1</v>
      </c>
      <c r="L463" s="2">
        <f>_xlfn.XLOOKUP(FACT_PRODUCT_REVIEWS[[#This Row],[product_id]],DIM_PRODUCTS!B:B,DIM_PRODUCTS!A:A,,0)</f>
        <v>462</v>
      </c>
      <c r="M463" s="2" t="str">
        <f>IF(FACT_PRODUCT_REVIEWS[[#This Row],[review_word_count]]=0,"no text",IF(FACT_PRODUCT_REVIEWS[[#This Row],[review_word_count]]&lt;15,"short review", "long review"))</f>
        <v>long review</v>
      </c>
    </row>
    <row r="464" spans="1:13" x14ac:dyDescent="0.25">
      <c r="A464" s="2">
        <v>463</v>
      </c>
      <c r="B464" s="10" t="s">
        <v>2236</v>
      </c>
      <c r="C464" s="10" t="s">
        <v>4414</v>
      </c>
      <c r="D464" s="10">
        <v>4</v>
      </c>
      <c r="E464" s="10"/>
      <c r="F464" s="10" t="s">
        <v>4415</v>
      </c>
      <c r="G464" s="13">
        <v>43043</v>
      </c>
      <c r="H464" s="13">
        <v>43044.446527777778</v>
      </c>
      <c r="I4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464" s="2">
        <f>FACT_PRODUCT_REVIEWS!$H464-FACT_PRODUCT_REVIEWS!$G464</f>
        <v>1.4465277777781012</v>
      </c>
      <c r="K464" s="2">
        <f>IF(FACT_PRODUCT_REVIEWS!$D464&gt;=4,1,0)</f>
        <v>1</v>
      </c>
      <c r="L464" s="2">
        <f>_xlfn.XLOOKUP(FACT_PRODUCT_REVIEWS[[#This Row],[product_id]],DIM_PRODUCTS!B:B,DIM_PRODUCTS!A:A,,0)</f>
        <v>463</v>
      </c>
      <c r="M464" s="2" t="str">
        <f>IF(FACT_PRODUCT_REVIEWS[[#This Row],[review_word_count]]=0,"no text",IF(FACT_PRODUCT_REVIEWS[[#This Row],[review_word_count]]&lt;15,"short review", "long review"))</f>
        <v>short review</v>
      </c>
    </row>
    <row r="465" spans="1:13" x14ac:dyDescent="0.25">
      <c r="A465" s="2">
        <v>464</v>
      </c>
      <c r="B465" s="10" t="s">
        <v>2299</v>
      </c>
      <c r="C465" s="10" t="s">
        <v>3575</v>
      </c>
      <c r="D465" s="10">
        <v>5</v>
      </c>
      <c r="E465" s="10"/>
      <c r="F465" s="10"/>
      <c r="G465" s="13">
        <v>43326</v>
      </c>
      <c r="H465" s="13">
        <v>43329.491666666669</v>
      </c>
      <c r="I4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65" s="2">
        <f>FACT_PRODUCT_REVIEWS!$H465-FACT_PRODUCT_REVIEWS!$G465</f>
        <v>3.4916666666686069</v>
      </c>
      <c r="K465" s="2">
        <f>IF(FACT_PRODUCT_REVIEWS!$D465&gt;=4,1,0)</f>
        <v>1</v>
      </c>
      <c r="L465" s="2">
        <f>_xlfn.XLOOKUP(FACT_PRODUCT_REVIEWS[[#This Row],[product_id]],DIM_PRODUCTS!B:B,DIM_PRODUCTS!A:A,,0)</f>
        <v>464</v>
      </c>
      <c r="M465" s="2" t="str">
        <f>IF(FACT_PRODUCT_REVIEWS[[#This Row],[review_word_count]]=0,"no text",IF(FACT_PRODUCT_REVIEWS[[#This Row],[review_word_count]]&lt;15,"short review", "long review"))</f>
        <v>no text</v>
      </c>
    </row>
    <row r="466" spans="1:13" x14ac:dyDescent="0.25">
      <c r="A466" s="2">
        <v>465</v>
      </c>
      <c r="B466" s="10" t="s">
        <v>2188</v>
      </c>
      <c r="C466" s="10" t="s">
        <v>4192</v>
      </c>
      <c r="D466" s="10">
        <v>1</v>
      </c>
      <c r="E466" s="10"/>
      <c r="F466" s="10" t="s">
        <v>4193</v>
      </c>
      <c r="G466" s="13">
        <v>43076</v>
      </c>
      <c r="H466" s="13">
        <v>43080.991666666669</v>
      </c>
      <c r="I4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466" s="2">
        <f>FACT_PRODUCT_REVIEWS!$H466-FACT_PRODUCT_REVIEWS!$G466</f>
        <v>4.9916666666686069</v>
      </c>
      <c r="K466" s="2">
        <f>IF(FACT_PRODUCT_REVIEWS!$D466&gt;=4,1,0)</f>
        <v>0</v>
      </c>
      <c r="L466" s="2">
        <f>_xlfn.XLOOKUP(FACT_PRODUCT_REVIEWS[[#This Row],[product_id]],DIM_PRODUCTS!B:B,DIM_PRODUCTS!A:A,,0)</f>
        <v>465</v>
      </c>
      <c r="M466" s="2" t="str">
        <f>IF(FACT_PRODUCT_REVIEWS[[#This Row],[review_word_count]]=0,"no text",IF(FACT_PRODUCT_REVIEWS[[#This Row],[review_word_count]]&lt;15,"short review", "long review"))</f>
        <v>short review</v>
      </c>
    </row>
    <row r="467" spans="1:13" x14ac:dyDescent="0.25">
      <c r="A467" s="2">
        <v>466</v>
      </c>
      <c r="B467" s="10" t="s">
        <v>2098</v>
      </c>
      <c r="C467" s="10" t="s">
        <v>4444</v>
      </c>
      <c r="D467" s="10">
        <v>5</v>
      </c>
      <c r="E467" s="10"/>
      <c r="F467" s="10" t="s">
        <v>4445</v>
      </c>
      <c r="G467" s="13">
        <v>43196</v>
      </c>
      <c r="H467" s="13">
        <v>43199.919444444444</v>
      </c>
      <c r="I4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467" s="2">
        <f>FACT_PRODUCT_REVIEWS!$H467-FACT_PRODUCT_REVIEWS!$G467</f>
        <v>3.9194444444437977</v>
      </c>
      <c r="K467" s="2">
        <f>IF(FACT_PRODUCT_REVIEWS!$D467&gt;=4,1,0)</f>
        <v>1</v>
      </c>
      <c r="L467" s="2">
        <f>_xlfn.XLOOKUP(FACT_PRODUCT_REVIEWS[[#This Row],[product_id]],DIM_PRODUCTS!B:B,DIM_PRODUCTS!A:A,,0)</f>
        <v>466</v>
      </c>
      <c r="M467" s="2" t="str">
        <f>IF(FACT_PRODUCT_REVIEWS[[#This Row],[review_word_count]]=0,"no text",IF(FACT_PRODUCT_REVIEWS[[#This Row],[review_word_count]]&lt;15,"short review", "long review"))</f>
        <v>short review</v>
      </c>
    </row>
    <row r="468" spans="1:13" x14ac:dyDescent="0.25">
      <c r="A468" s="2">
        <v>467</v>
      </c>
      <c r="B468" s="10" t="s">
        <v>2067</v>
      </c>
      <c r="C468" s="10" t="s">
        <v>3597</v>
      </c>
      <c r="D468" s="10">
        <v>3</v>
      </c>
      <c r="E468" s="10"/>
      <c r="F468" s="10"/>
      <c r="G468" s="13">
        <v>43329</v>
      </c>
      <c r="H468" s="13">
        <v>43331.808333333334</v>
      </c>
      <c r="I4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68" s="2">
        <f>FACT_PRODUCT_REVIEWS!$H468-FACT_PRODUCT_REVIEWS!$G468</f>
        <v>2.8083333333343035</v>
      </c>
      <c r="K468" s="2">
        <f>IF(FACT_PRODUCT_REVIEWS!$D468&gt;=4,1,0)</f>
        <v>0</v>
      </c>
      <c r="L468" s="2">
        <f>_xlfn.XLOOKUP(FACT_PRODUCT_REVIEWS[[#This Row],[product_id]],DIM_PRODUCTS!B:B,DIM_PRODUCTS!A:A,,0)</f>
        <v>467</v>
      </c>
      <c r="M468" s="2" t="str">
        <f>IF(FACT_PRODUCT_REVIEWS[[#This Row],[review_word_count]]=0,"no text",IF(FACT_PRODUCT_REVIEWS[[#This Row],[review_word_count]]&lt;15,"short review", "long review"))</f>
        <v>no text</v>
      </c>
    </row>
    <row r="469" spans="1:13" x14ac:dyDescent="0.25">
      <c r="A469" s="2">
        <v>468</v>
      </c>
      <c r="B469" s="10" t="s">
        <v>2313</v>
      </c>
      <c r="C469" s="10" t="s">
        <v>3928</v>
      </c>
      <c r="D469" s="10">
        <v>5</v>
      </c>
      <c r="E469" s="10"/>
      <c r="F469" s="10"/>
      <c r="G469" s="13">
        <v>42809</v>
      </c>
      <c r="H469" s="13">
        <v>42811.043749999997</v>
      </c>
      <c r="I4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69" s="2">
        <f>FACT_PRODUCT_REVIEWS!$H469-FACT_PRODUCT_REVIEWS!$G469</f>
        <v>2.0437499999970896</v>
      </c>
      <c r="K469" s="2">
        <f>IF(FACT_PRODUCT_REVIEWS!$D469&gt;=4,1,0)</f>
        <v>1</v>
      </c>
      <c r="L469" s="2">
        <f>_xlfn.XLOOKUP(FACT_PRODUCT_REVIEWS[[#This Row],[product_id]],DIM_PRODUCTS!B:B,DIM_PRODUCTS!A:A,,0)</f>
        <v>468</v>
      </c>
      <c r="M469" s="2" t="str">
        <f>IF(FACT_PRODUCT_REVIEWS[[#This Row],[review_word_count]]=0,"no text",IF(FACT_PRODUCT_REVIEWS[[#This Row],[review_word_count]]&lt;15,"short review", "long review"))</f>
        <v>no text</v>
      </c>
    </row>
    <row r="470" spans="1:13" x14ac:dyDescent="0.25">
      <c r="A470" s="2">
        <v>469</v>
      </c>
      <c r="B470" s="10" t="s">
        <v>2092</v>
      </c>
      <c r="C470" s="10" t="s">
        <v>4833</v>
      </c>
      <c r="D470" s="10">
        <v>5</v>
      </c>
      <c r="E470" s="10"/>
      <c r="F470" s="10" t="s">
        <v>4834</v>
      </c>
      <c r="G470" s="13">
        <v>43047</v>
      </c>
      <c r="H470" s="13">
        <v>43048.101388888892</v>
      </c>
      <c r="I4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470" s="2">
        <f>FACT_PRODUCT_REVIEWS!$H470-FACT_PRODUCT_REVIEWS!$G470</f>
        <v>1.101388888891961</v>
      </c>
      <c r="K470" s="2">
        <f>IF(FACT_PRODUCT_REVIEWS!$D470&gt;=4,1,0)</f>
        <v>1</v>
      </c>
      <c r="L470" s="2">
        <f>_xlfn.XLOOKUP(FACT_PRODUCT_REVIEWS[[#This Row],[product_id]],DIM_PRODUCTS!B:B,DIM_PRODUCTS!A:A,,0)</f>
        <v>469</v>
      </c>
      <c r="M470" s="2" t="str">
        <f>IF(FACT_PRODUCT_REVIEWS[[#This Row],[review_word_count]]=0,"no text",IF(FACT_PRODUCT_REVIEWS[[#This Row],[review_word_count]]&lt;15,"short review", "long review"))</f>
        <v>short review</v>
      </c>
    </row>
    <row r="471" spans="1:13" x14ac:dyDescent="0.25">
      <c r="A471" s="2">
        <v>470</v>
      </c>
      <c r="B471" s="10" t="s">
        <v>2292</v>
      </c>
      <c r="C471" s="10" t="s">
        <v>3458</v>
      </c>
      <c r="D471" s="10">
        <v>4</v>
      </c>
      <c r="E471" s="10"/>
      <c r="F471" s="10"/>
      <c r="G471" s="13">
        <v>43011</v>
      </c>
      <c r="H471" s="13">
        <v>43011.982638888891</v>
      </c>
      <c r="I4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71" s="2">
        <f>FACT_PRODUCT_REVIEWS!$H471-FACT_PRODUCT_REVIEWS!$G471</f>
        <v>0.98263888889050577</v>
      </c>
      <c r="K471" s="2">
        <f>IF(FACT_PRODUCT_REVIEWS!$D471&gt;=4,1,0)</f>
        <v>1</v>
      </c>
      <c r="L471" s="2">
        <f>_xlfn.XLOOKUP(FACT_PRODUCT_REVIEWS[[#This Row],[product_id]],DIM_PRODUCTS!B:B,DIM_PRODUCTS!A:A,,0)</f>
        <v>470</v>
      </c>
      <c r="M471" s="2" t="str">
        <f>IF(FACT_PRODUCT_REVIEWS[[#This Row],[review_word_count]]=0,"no text",IF(FACT_PRODUCT_REVIEWS[[#This Row],[review_word_count]]&lt;15,"short review", "long review"))</f>
        <v>no text</v>
      </c>
    </row>
    <row r="472" spans="1:13" x14ac:dyDescent="0.25">
      <c r="A472" s="2">
        <v>471</v>
      </c>
      <c r="B472" s="10" t="s">
        <v>2289</v>
      </c>
      <c r="C472" s="10" t="s">
        <v>3982</v>
      </c>
      <c r="D472" s="10">
        <v>5</v>
      </c>
      <c r="E472" s="10" t="s">
        <v>3983</v>
      </c>
      <c r="F472" s="10" t="s">
        <v>3984</v>
      </c>
      <c r="G472" s="13">
        <v>43319</v>
      </c>
      <c r="H472" s="13">
        <v>43320.112500000003</v>
      </c>
      <c r="I4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472" s="2">
        <f>FACT_PRODUCT_REVIEWS!$H472-FACT_PRODUCT_REVIEWS!$G472</f>
        <v>1.1125000000029104</v>
      </c>
      <c r="K472" s="2">
        <f>IF(FACT_PRODUCT_REVIEWS!$D472&gt;=4,1,0)</f>
        <v>1</v>
      </c>
      <c r="L472" s="2">
        <f>_xlfn.XLOOKUP(FACT_PRODUCT_REVIEWS[[#This Row],[product_id]],DIM_PRODUCTS!B:B,DIM_PRODUCTS!A:A,,0)</f>
        <v>471</v>
      </c>
      <c r="M472" s="2" t="str">
        <f>IF(FACT_PRODUCT_REVIEWS[[#This Row],[review_word_count]]=0,"no text",IF(FACT_PRODUCT_REVIEWS[[#This Row],[review_word_count]]&lt;15,"short review", "long review"))</f>
        <v>short review</v>
      </c>
    </row>
    <row r="473" spans="1:13" x14ac:dyDescent="0.25">
      <c r="A473" s="2">
        <v>472</v>
      </c>
      <c r="B473" s="10" t="s">
        <v>1966</v>
      </c>
      <c r="C473" s="10" t="s">
        <v>4245</v>
      </c>
      <c r="D473" s="10">
        <v>5</v>
      </c>
      <c r="E473" s="10"/>
      <c r="F473" s="10" t="s">
        <v>3994</v>
      </c>
      <c r="G473" s="13">
        <v>42843</v>
      </c>
      <c r="H473" s="13">
        <v>42844.481944444444</v>
      </c>
      <c r="I4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473" s="2">
        <f>FACT_PRODUCT_REVIEWS!$H473-FACT_PRODUCT_REVIEWS!$G473</f>
        <v>1.4819444444437977</v>
      </c>
      <c r="K473" s="2">
        <f>IF(FACT_PRODUCT_REVIEWS!$D473&gt;=4,1,0)</f>
        <v>1</v>
      </c>
      <c r="L473" s="2">
        <f>_xlfn.XLOOKUP(FACT_PRODUCT_REVIEWS[[#This Row],[product_id]],DIM_PRODUCTS!B:B,DIM_PRODUCTS!A:A,,0)</f>
        <v>472</v>
      </c>
      <c r="M473" s="2" t="str">
        <f>IF(FACT_PRODUCT_REVIEWS[[#This Row],[review_word_count]]=0,"no text",IF(FACT_PRODUCT_REVIEWS[[#This Row],[review_word_count]]&lt;15,"short review", "long review"))</f>
        <v>short review</v>
      </c>
    </row>
    <row r="474" spans="1:13" x14ac:dyDescent="0.25">
      <c r="A474" s="2">
        <v>473</v>
      </c>
      <c r="B474" s="10" t="s">
        <v>2065</v>
      </c>
      <c r="C474" s="10" t="s">
        <v>3705</v>
      </c>
      <c r="D474" s="10">
        <v>4</v>
      </c>
      <c r="E474" s="10"/>
      <c r="F474" s="10"/>
      <c r="G474" s="13">
        <v>43147</v>
      </c>
      <c r="H474" s="13">
        <v>43148.484722222223</v>
      </c>
      <c r="I4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74" s="2">
        <f>FACT_PRODUCT_REVIEWS!$H474-FACT_PRODUCT_REVIEWS!$G474</f>
        <v>1.484722222223354</v>
      </c>
      <c r="K474" s="2">
        <f>IF(FACT_PRODUCT_REVIEWS!$D474&gt;=4,1,0)</f>
        <v>1</v>
      </c>
      <c r="L474" s="2">
        <f>_xlfn.XLOOKUP(FACT_PRODUCT_REVIEWS[[#This Row],[product_id]],DIM_PRODUCTS!B:B,DIM_PRODUCTS!A:A,,0)</f>
        <v>473</v>
      </c>
      <c r="M474" s="2" t="str">
        <f>IF(FACT_PRODUCT_REVIEWS[[#This Row],[review_word_count]]=0,"no text",IF(FACT_PRODUCT_REVIEWS[[#This Row],[review_word_count]]&lt;15,"short review", "long review"))</f>
        <v>no text</v>
      </c>
    </row>
    <row r="475" spans="1:13" x14ac:dyDescent="0.25">
      <c r="A475" s="2">
        <v>474</v>
      </c>
      <c r="B475" s="10" t="s">
        <v>2411</v>
      </c>
      <c r="C475" s="10" t="s">
        <v>3095</v>
      </c>
      <c r="D475" s="10">
        <v>5</v>
      </c>
      <c r="E475" s="10"/>
      <c r="F475" s="10"/>
      <c r="G475" s="13">
        <v>43154</v>
      </c>
      <c r="H475" s="13">
        <v>43154.462500000001</v>
      </c>
      <c r="I4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75" s="2">
        <f>FACT_PRODUCT_REVIEWS!$H475-FACT_PRODUCT_REVIEWS!$G475</f>
        <v>0.46250000000145519</v>
      </c>
      <c r="K475" s="2">
        <f>IF(FACT_PRODUCT_REVIEWS!$D475&gt;=4,1,0)</f>
        <v>1</v>
      </c>
      <c r="L475" s="2">
        <f>_xlfn.XLOOKUP(FACT_PRODUCT_REVIEWS[[#This Row],[product_id]],DIM_PRODUCTS!B:B,DIM_PRODUCTS!A:A,,0)</f>
        <v>474</v>
      </c>
      <c r="M475" s="2" t="str">
        <f>IF(FACT_PRODUCT_REVIEWS[[#This Row],[review_word_count]]=0,"no text",IF(FACT_PRODUCT_REVIEWS[[#This Row],[review_word_count]]&lt;15,"short review", "long review"))</f>
        <v>no text</v>
      </c>
    </row>
    <row r="476" spans="1:13" ht="20.100000000000001" customHeight="1" x14ac:dyDescent="0.25">
      <c r="A476" s="2">
        <v>475</v>
      </c>
      <c r="B476" s="10" t="s">
        <v>2229</v>
      </c>
      <c r="C476" s="10" t="s">
        <v>4453</v>
      </c>
      <c r="D476" s="10">
        <v>5</v>
      </c>
      <c r="E476" s="10"/>
      <c r="F476" s="15" t="s">
        <v>4454</v>
      </c>
      <c r="G476" s="13">
        <v>43176</v>
      </c>
      <c r="H476" s="13">
        <v>43177.000694444447</v>
      </c>
      <c r="I4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476" s="2">
        <f>FACT_PRODUCT_REVIEWS!$H476-FACT_PRODUCT_REVIEWS!$G476</f>
        <v>1.0006944444467081</v>
      </c>
      <c r="K476" s="2">
        <f>IF(FACT_PRODUCT_REVIEWS!$D476&gt;=4,1,0)</f>
        <v>1</v>
      </c>
      <c r="L476" s="2">
        <f>_xlfn.XLOOKUP(FACT_PRODUCT_REVIEWS[[#This Row],[product_id]],DIM_PRODUCTS!B:B,DIM_PRODUCTS!A:A,,0)</f>
        <v>475</v>
      </c>
      <c r="M476" s="2" t="str">
        <f>IF(FACT_PRODUCT_REVIEWS[[#This Row],[review_word_count]]=0,"no text",IF(FACT_PRODUCT_REVIEWS[[#This Row],[review_word_count]]&lt;15,"short review", "long review"))</f>
        <v>short review</v>
      </c>
    </row>
    <row r="477" spans="1:13" x14ac:dyDescent="0.25">
      <c r="A477" s="2">
        <v>476</v>
      </c>
      <c r="B477" s="10" t="s">
        <v>2056</v>
      </c>
      <c r="C477" s="10" t="s">
        <v>3959</v>
      </c>
      <c r="D477" s="10">
        <v>5</v>
      </c>
      <c r="E477" s="10"/>
      <c r="F477" s="10"/>
      <c r="G477" s="13">
        <v>42920</v>
      </c>
      <c r="H477" s="13">
        <v>42921.535416666666</v>
      </c>
      <c r="I4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77" s="2">
        <f>FACT_PRODUCT_REVIEWS!$H477-FACT_PRODUCT_REVIEWS!$G477</f>
        <v>1.5354166666656965</v>
      </c>
      <c r="K477" s="2">
        <f>IF(FACT_PRODUCT_REVIEWS!$D477&gt;=4,1,0)</f>
        <v>1</v>
      </c>
      <c r="L477" s="2">
        <f>_xlfn.XLOOKUP(FACT_PRODUCT_REVIEWS[[#This Row],[product_id]],DIM_PRODUCTS!B:B,DIM_PRODUCTS!A:A,,0)</f>
        <v>476</v>
      </c>
      <c r="M477" s="2" t="str">
        <f>IF(FACT_PRODUCT_REVIEWS[[#This Row],[review_word_count]]=0,"no text",IF(FACT_PRODUCT_REVIEWS[[#This Row],[review_word_count]]&lt;15,"short review", "long review"))</f>
        <v>no text</v>
      </c>
    </row>
    <row r="478" spans="1:13" x14ac:dyDescent="0.25">
      <c r="A478" s="2">
        <v>477</v>
      </c>
      <c r="B478" s="10" t="s">
        <v>1967</v>
      </c>
      <c r="C478" s="10" t="s">
        <v>3376</v>
      </c>
      <c r="D478" s="10">
        <v>5</v>
      </c>
      <c r="E478" s="10"/>
      <c r="F478" s="10"/>
      <c r="G478" s="13">
        <v>43207</v>
      </c>
      <c r="H478" s="13">
        <v>43208.065972222219</v>
      </c>
      <c r="I4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78" s="2">
        <f>FACT_PRODUCT_REVIEWS!$H478-FACT_PRODUCT_REVIEWS!$G478</f>
        <v>1.0659722222189885</v>
      </c>
      <c r="K478" s="2">
        <f>IF(FACT_PRODUCT_REVIEWS!$D478&gt;=4,1,0)</f>
        <v>1</v>
      </c>
      <c r="L478" s="2">
        <f>_xlfn.XLOOKUP(FACT_PRODUCT_REVIEWS[[#This Row],[product_id]],DIM_PRODUCTS!B:B,DIM_PRODUCTS!A:A,,0)</f>
        <v>477</v>
      </c>
      <c r="M478" s="2" t="str">
        <f>IF(FACT_PRODUCT_REVIEWS[[#This Row],[review_word_count]]=0,"no text",IF(FACT_PRODUCT_REVIEWS[[#This Row],[review_word_count]]&lt;15,"short review", "long review"))</f>
        <v>no text</v>
      </c>
    </row>
    <row r="479" spans="1:13" x14ac:dyDescent="0.25">
      <c r="A479" s="2">
        <v>478</v>
      </c>
      <c r="B479" s="10" t="s">
        <v>2279</v>
      </c>
      <c r="C479" s="16" t="s">
        <v>3235</v>
      </c>
      <c r="D479" s="10">
        <v>3</v>
      </c>
      <c r="E479" s="10"/>
      <c r="F479" s="10" t="s">
        <v>3236</v>
      </c>
      <c r="G479" s="13">
        <v>43173</v>
      </c>
      <c r="H479" s="13">
        <v>43175.851388888892</v>
      </c>
      <c r="I4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28</v>
      </c>
      <c r="J479" s="2">
        <f>FACT_PRODUCT_REVIEWS!$H479-FACT_PRODUCT_REVIEWS!$G479</f>
        <v>2.851388888891961</v>
      </c>
      <c r="K479" s="2">
        <f>IF(FACT_PRODUCT_REVIEWS!$D479&gt;=4,1,0)</f>
        <v>0</v>
      </c>
      <c r="L479" s="2">
        <f>_xlfn.XLOOKUP(FACT_PRODUCT_REVIEWS[[#This Row],[product_id]],DIM_PRODUCTS!B:B,DIM_PRODUCTS!A:A,,0)</f>
        <v>478</v>
      </c>
      <c r="M479" s="2" t="str">
        <f>IF(FACT_PRODUCT_REVIEWS[[#This Row],[review_word_count]]=0,"no text",IF(FACT_PRODUCT_REVIEWS[[#This Row],[review_word_count]]&lt;15,"short review", "long review"))</f>
        <v>long review</v>
      </c>
    </row>
    <row r="480" spans="1:13" x14ac:dyDescent="0.25">
      <c r="A480" s="2">
        <v>479</v>
      </c>
      <c r="B480" s="10" t="s">
        <v>2461</v>
      </c>
      <c r="C480" s="10" t="s">
        <v>4874</v>
      </c>
      <c r="D480" s="10">
        <v>5</v>
      </c>
      <c r="E480" s="10"/>
      <c r="F480" s="10"/>
      <c r="G480" s="13">
        <v>43161</v>
      </c>
      <c r="H480" s="13">
        <v>43164.199305555558</v>
      </c>
      <c r="I4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0" s="2">
        <f>FACT_PRODUCT_REVIEWS!$H480-FACT_PRODUCT_REVIEWS!$G480</f>
        <v>3.1993055555576575</v>
      </c>
      <c r="K480" s="2">
        <f>IF(FACT_PRODUCT_REVIEWS!$D480&gt;=4,1,0)</f>
        <v>1</v>
      </c>
      <c r="L480" s="2">
        <f>_xlfn.XLOOKUP(FACT_PRODUCT_REVIEWS[[#This Row],[product_id]],DIM_PRODUCTS!B:B,DIM_PRODUCTS!A:A,,0)</f>
        <v>479</v>
      </c>
      <c r="M480" s="2" t="str">
        <f>IF(FACT_PRODUCT_REVIEWS[[#This Row],[review_word_count]]=0,"no text",IF(FACT_PRODUCT_REVIEWS[[#This Row],[review_word_count]]&lt;15,"short review", "long review"))</f>
        <v>no text</v>
      </c>
    </row>
    <row r="481" spans="1:13" x14ac:dyDescent="0.25">
      <c r="A481" s="2">
        <v>480</v>
      </c>
      <c r="B481" s="10" t="s">
        <v>2394</v>
      </c>
      <c r="C481" s="10" t="s">
        <v>3013</v>
      </c>
      <c r="D481" s="10">
        <v>1</v>
      </c>
      <c r="E481" s="10"/>
      <c r="F481" s="10" t="s">
        <v>3014</v>
      </c>
      <c r="G481" s="13">
        <v>43198</v>
      </c>
      <c r="H481" s="13">
        <v>43199.515277777777</v>
      </c>
      <c r="I4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481" s="2">
        <f>FACT_PRODUCT_REVIEWS!$H481-FACT_PRODUCT_REVIEWS!$G481</f>
        <v>1.515277777776646</v>
      </c>
      <c r="K481" s="2">
        <f>IF(FACT_PRODUCT_REVIEWS!$D481&gt;=4,1,0)</f>
        <v>0</v>
      </c>
      <c r="L481" s="2">
        <f>_xlfn.XLOOKUP(FACT_PRODUCT_REVIEWS[[#This Row],[product_id]],DIM_PRODUCTS!B:B,DIM_PRODUCTS!A:A,,0)</f>
        <v>480</v>
      </c>
      <c r="M481" s="2" t="str">
        <f>IF(FACT_PRODUCT_REVIEWS[[#This Row],[review_word_count]]=0,"no text",IF(FACT_PRODUCT_REVIEWS[[#This Row],[review_word_count]]&lt;15,"short review", "long review"))</f>
        <v>long review</v>
      </c>
    </row>
    <row r="482" spans="1:13" x14ac:dyDescent="0.25">
      <c r="A482" s="2">
        <v>481</v>
      </c>
      <c r="B482" s="10" t="s">
        <v>2453</v>
      </c>
      <c r="C482" s="10" t="s">
        <v>4497</v>
      </c>
      <c r="D482" s="10">
        <v>5</v>
      </c>
      <c r="E482" s="10"/>
      <c r="F482" s="10"/>
      <c r="G482" s="13">
        <v>42806</v>
      </c>
      <c r="H482" s="13">
        <v>42806.703472222223</v>
      </c>
      <c r="I4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2" s="2">
        <f>FACT_PRODUCT_REVIEWS!$H482-FACT_PRODUCT_REVIEWS!$G482</f>
        <v>0.70347222222335404</v>
      </c>
      <c r="K482" s="2">
        <f>IF(FACT_PRODUCT_REVIEWS!$D482&gt;=4,1,0)</f>
        <v>1</v>
      </c>
      <c r="L482" s="2">
        <f>_xlfn.XLOOKUP(FACT_PRODUCT_REVIEWS[[#This Row],[product_id]],DIM_PRODUCTS!B:B,DIM_PRODUCTS!A:A,,0)</f>
        <v>481</v>
      </c>
      <c r="M482" s="2" t="str">
        <f>IF(FACT_PRODUCT_REVIEWS[[#This Row],[review_word_count]]=0,"no text",IF(FACT_PRODUCT_REVIEWS[[#This Row],[review_word_count]]&lt;15,"short review", "long review"))</f>
        <v>no text</v>
      </c>
    </row>
    <row r="483" spans="1:13" x14ac:dyDescent="0.25">
      <c r="A483" s="2">
        <v>482</v>
      </c>
      <c r="B483" s="10" t="s">
        <v>2226</v>
      </c>
      <c r="C483" s="10" t="s">
        <v>3524</v>
      </c>
      <c r="D483" s="10">
        <v>5</v>
      </c>
      <c r="E483" s="10"/>
      <c r="F483" s="10"/>
      <c r="G483" s="13">
        <v>42999</v>
      </c>
      <c r="H483" s="13">
        <v>43145.453472222223</v>
      </c>
      <c r="I4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3" s="2">
        <f>FACT_PRODUCT_REVIEWS!$H483-FACT_PRODUCT_REVIEWS!$G483</f>
        <v>146.45347222222335</v>
      </c>
      <c r="K483" s="2">
        <f>IF(FACT_PRODUCT_REVIEWS!$D483&gt;=4,1,0)</f>
        <v>1</v>
      </c>
      <c r="L483" s="2">
        <f>_xlfn.XLOOKUP(FACT_PRODUCT_REVIEWS[[#This Row],[product_id]],DIM_PRODUCTS!B:B,DIM_PRODUCTS!A:A,,0)</f>
        <v>482</v>
      </c>
      <c r="M483" s="2" t="str">
        <f>IF(FACT_PRODUCT_REVIEWS[[#This Row],[review_word_count]]=0,"no text",IF(FACT_PRODUCT_REVIEWS[[#This Row],[review_word_count]]&lt;15,"short review", "long review"))</f>
        <v>no text</v>
      </c>
    </row>
    <row r="484" spans="1:13" x14ac:dyDescent="0.25">
      <c r="A484" s="2">
        <v>483</v>
      </c>
      <c r="B484" s="10" t="s">
        <v>2073</v>
      </c>
      <c r="C484" s="10" t="s">
        <v>3746</v>
      </c>
      <c r="D484" s="10">
        <v>5</v>
      </c>
      <c r="E484" s="10"/>
      <c r="F484" s="10"/>
      <c r="G484" s="13">
        <v>43158</v>
      </c>
      <c r="H484" s="13">
        <v>43161.019444444442</v>
      </c>
      <c r="I4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4" s="2">
        <f>FACT_PRODUCT_REVIEWS!$H484-FACT_PRODUCT_REVIEWS!$G484</f>
        <v>3.0194444444423425</v>
      </c>
      <c r="K484" s="2">
        <f>IF(FACT_PRODUCT_REVIEWS!$D484&gt;=4,1,0)</f>
        <v>1</v>
      </c>
      <c r="L484" s="2">
        <f>_xlfn.XLOOKUP(FACT_PRODUCT_REVIEWS[[#This Row],[product_id]],DIM_PRODUCTS!B:B,DIM_PRODUCTS!A:A,,0)</f>
        <v>483</v>
      </c>
      <c r="M484" s="2" t="str">
        <f>IF(FACT_PRODUCT_REVIEWS[[#This Row],[review_word_count]]=0,"no text",IF(FACT_PRODUCT_REVIEWS[[#This Row],[review_word_count]]&lt;15,"short review", "long review"))</f>
        <v>no text</v>
      </c>
    </row>
    <row r="485" spans="1:13" x14ac:dyDescent="0.25">
      <c r="A485" s="2">
        <v>484</v>
      </c>
      <c r="B485" s="10" t="s">
        <v>2221</v>
      </c>
      <c r="C485" s="10" t="s">
        <v>4236</v>
      </c>
      <c r="D485" s="10">
        <v>5</v>
      </c>
      <c r="E485" s="10"/>
      <c r="F485" s="10"/>
      <c r="G485" s="13">
        <v>43146</v>
      </c>
      <c r="H485" s="13">
        <v>43146.956250000003</v>
      </c>
      <c r="I4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85" s="2">
        <f>FACT_PRODUCT_REVIEWS!$H485-FACT_PRODUCT_REVIEWS!$G485</f>
        <v>0.95625000000291038</v>
      </c>
      <c r="K485" s="2">
        <f>IF(FACT_PRODUCT_REVIEWS!$D485&gt;=4,1,0)</f>
        <v>1</v>
      </c>
      <c r="L485" s="2">
        <f>_xlfn.XLOOKUP(FACT_PRODUCT_REVIEWS[[#This Row],[product_id]],DIM_PRODUCTS!B:B,DIM_PRODUCTS!A:A,,0)</f>
        <v>484</v>
      </c>
      <c r="M485" s="2" t="str">
        <f>IF(FACT_PRODUCT_REVIEWS[[#This Row],[review_word_count]]=0,"no text",IF(FACT_PRODUCT_REVIEWS[[#This Row],[review_word_count]]&lt;15,"short review", "long review"))</f>
        <v>no text</v>
      </c>
    </row>
    <row r="486" spans="1:13" ht="20.100000000000001" customHeight="1" x14ac:dyDescent="0.25">
      <c r="A486" s="2">
        <v>485</v>
      </c>
      <c r="B486" s="10" t="s">
        <v>2391</v>
      </c>
      <c r="C486" s="10" t="s">
        <v>3425</v>
      </c>
      <c r="D486" s="10">
        <v>5</v>
      </c>
      <c r="E486" s="10"/>
      <c r="F486" s="10" t="s">
        <v>3426</v>
      </c>
      <c r="G486" s="13">
        <v>43155</v>
      </c>
      <c r="H486" s="13">
        <v>43155.623611111114</v>
      </c>
      <c r="I4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486" s="2">
        <f>FACT_PRODUCT_REVIEWS!$H486-FACT_PRODUCT_REVIEWS!$G486</f>
        <v>0.62361111111385981</v>
      </c>
      <c r="K486" s="2">
        <f>IF(FACT_PRODUCT_REVIEWS!$D486&gt;=4,1,0)</f>
        <v>1</v>
      </c>
      <c r="L486" s="2">
        <f>_xlfn.XLOOKUP(FACT_PRODUCT_REVIEWS[[#This Row],[product_id]],DIM_PRODUCTS!B:B,DIM_PRODUCTS!A:A,,0)</f>
        <v>485</v>
      </c>
      <c r="M486" s="2" t="str">
        <f>IF(FACT_PRODUCT_REVIEWS[[#This Row],[review_word_count]]=0,"no text",IF(FACT_PRODUCT_REVIEWS[[#This Row],[review_word_count]]&lt;15,"short review", "long review"))</f>
        <v>short review</v>
      </c>
    </row>
    <row r="487" spans="1:13" ht="47.25" x14ac:dyDescent="0.25">
      <c r="A487" s="2">
        <v>486</v>
      </c>
      <c r="B487" s="10" t="s">
        <v>2140</v>
      </c>
      <c r="C487" s="10" t="s">
        <v>4648</v>
      </c>
      <c r="D487" s="10">
        <v>5</v>
      </c>
      <c r="E487" s="10"/>
      <c r="F487" s="15" t="s">
        <v>4649</v>
      </c>
      <c r="G487" s="13">
        <v>43104</v>
      </c>
      <c r="H487" s="13">
        <v>43104.736111111109</v>
      </c>
      <c r="I4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487" s="2">
        <f>FACT_PRODUCT_REVIEWS!$H487-FACT_PRODUCT_REVIEWS!$G487</f>
        <v>0.73611111110949423</v>
      </c>
      <c r="K487" s="2">
        <f>IF(FACT_PRODUCT_REVIEWS!$D487&gt;=4,1,0)</f>
        <v>1</v>
      </c>
      <c r="L487" s="2">
        <f>_xlfn.XLOOKUP(FACT_PRODUCT_REVIEWS[[#This Row],[product_id]],DIM_PRODUCTS!B:B,DIM_PRODUCTS!A:A,,0)</f>
        <v>486</v>
      </c>
      <c r="M487" s="2" t="str">
        <f>IF(FACT_PRODUCT_REVIEWS[[#This Row],[review_word_count]]=0,"no text",IF(FACT_PRODUCT_REVIEWS[[#This Row],[review_word_count]]&lt;15,"short review", "long review"))</f>
        <v>long review</v>
      </c>
    </row>
    <row r="488" spans="1:13" x14ac:dyDescent="0.25">
      <c r="A488" s="2">
        <v>487</v>
      </c>
      <c r="B488" s="10" t="s">
        <v>1939</v>
      </c>
      <c r="C488" s="10" t="s">
        <v>3288</v>
      </c>
      <c r="D488" s="10">
        <v>5</v>
      </c>
      <c r="E488" s="10"/>
      <c r="F488" s="10" t="s">
        <v>3289</v>
      </c>
      <c r="G488" s="13">
        <v>43168</v>
      </c>
      <c r="H488" s="13">
        <v>43171.438888888886</v>
      </c>
      <c r="I4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488" s="2">
        <f>FACT_PRODUCT_REVIEWS!$H488-FACT_PRODUCT_REVIEWS!$G488</f>
        <v>3.4388888888861402</v>
      </c>
      <c r="K488" s="2">
        <f>IF(FACT_PRODUCT_REVIEWS!$D488&gt;=4,1,0)</f>
        <v>1</v>
      </c>
      <c r="L488" s="2">
        <f>_xlfn.XLOOKUP(FACT_PRODUCT_REVIEWS[[#This Row],[product_id]],DIM_PRODUCTS!B:B,DIM_PRODUCTS!A:A,,0)</f>
        <v>487</v>
      </c>
      <c r="M488" s="2" t="str">
        <f>IF(FACT_PRODUCT_REVIEWS[[#This Row],[review_word_count]]=0,"no text",IF(FACT_PRODUCT_REVIEWS[[#This Row],[review_word_count]]&lt;15,"short review", "long review"))</f>
        <v>short review</v>
      </c>
    </row>
    <row r="489" spans="1:13" x14ac:dyDescent="0.25">
      <c r="A489" s="2">
        <v>488</v>
      </c>
      <c r="B489" s="10" t="s">
        <v>2454</v>
      </c>
      <c r="C489" s="10" t="s">
        <v>3325</v>
      </c>
      <c r="D489" s="10">
        <v>5</v>
      </c>
      <c r="E489" s="10"/>
      <c r="F489" s="10" t="s">
        <v>3326</v>
      </c>
      <c r="G489" s="13">
        <v>42985</v>
      </c>
      <c r="H489" s="13">
        <v>42991.57708333333</v>
      </c>
      <c r="I4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489" s="2">
        <f>FACT_PRODUCT_REVIEWS!$H489-FACT_PRODUCT_REVIEWS!$G489</f>
        <v>6.5770833333299379</v>
      </c>
      <c r="K489" s="2">
        <f>IF(FACT_PRODUCT_REVIEWS!$D489&gt;=4,1,0)</f>
        <v>1</v>
      </c>
      <c r="L489" s="2">
        <f>_xlfn.XLOOKUP(FACT_PRODUCT_REVIEWS[[#This Row],[product_id]],DIM_PRODUCTS!B:B,DIM_PRODUCTS!A:A,,0)</f>
        <v>488</v>
      </c>
      <c r="M489" s="2" t="str">
        <f>IF(FACT_PRODUCT_REVIEWS[[#This Row],[review_word_count]]=0,"no text",IF(FACT_PRODUCT_REVIEWS[[#This Row],[review_word_count]]&lt;15,"short review", "long review"))</f>
        <v>short review</v>
      </c>
    </row>
    <row r="490" spans="1:13" x14ac:dyDescent="0.25">
      <c r="A490" s="2">
        <v>489</v>
      </c>
      <c r="B490" s="10" t="s">
        <v>2070</v>
      </c>
      <c r="C490" s="10" t="s">
        <v>3241</v>
      </c>
      <c r="D490" s="10">
        <v>5</v>
      </c>
      <c r="E490" s="10" t="s">
        <v>3242</v>
      </c>
      <c r="F490" s="10" t="s">
        <v>3243</v>
      </c>
      <c r="G490" s="13">
        <v>43285</v>
      </c>
      <c r="H490" s="13">
        <v>43286.038888888892</v>
      </c>
      <c r="I4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490" s="2">
        <f>FACT_PRODUCT_REVIEWS!$H490-FACT_PRODUCT_REVIEWS!$G490</f>
        <v>1.038888888891961</v>
      </c>
      <c r="K490" s="2">
        <f>IF(FACT_PRODUCT_REVIEWS!$D490&gt;=4,1,0)</f>
        <v>1</v>
      </c>
      <c r="L490" s="2">
        <f>_xlfn.XLOOKUP(FACT_PRODUCT_REVIEWS[[#This Row],[product_id]],DIM_PRODUCTS!B:B,DIM_PRODUCTS!A:A,,0)</f>
        <v>489</v>
      </c>
      <c r="M490" s="2" t="str">
        <f>IF(FACT_PRODUCT_REVIEWS[[#This Row],[review_word_count]]=0,"no text",IF(FACT_PRODUCT_REVIEWS[[#This Row],[review_word_count]]&lt;15,"short review", "long review"))</f>
        <v>short review</v>
      </c>
    </row>
    <row r="491" spans="1:13" x14ac:dyDescent="0.25">
      <c r="A491" s="2">
        <v>490</v>
      </c>
      <c r="B491" s="10" t="s">
        <v>2100</v>
      </c>
      <c r="C491" s="10" t="s">
        <v>4157</v>
      </c>
      <c r="D491" s="10">
        <v>5</v>
      </c>
      <c r="E491" s="10"/>
      <c r="F491" s="10"/>
      <c r="G491" s="13">
        <v>43180</v>
      </c>
      <c r="H491" s="13">
        <v>43181.414583333331</v>
      </c>
      <c r="I4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1" s="2">
        <f>FACT_PRODUCT_REVIEWS!$H491-FACT_PRODUCT_REVIEWS!$G491</f>
        <v>1.4145833333313931</v>
      </c>
      <c r="K491" s="2">
        <f>IF(FACT_PRODUCT_REVIEWS!$D491&gt;=4,1,0)</f>
        <v>1</v>
      </c>
      <c r="L491" s="2">
        <f>_xlfn.XLOOKUP(FACT_PRODUCT_REVIEWS[[#This Row],[product_id]],DIM_PRODUCTS!B:B,DIM_PRODUCTS!A:A,,0)</f>
        <v>490</v>
      </c>
      <c r="M491" s="2" t="str">
        <f>IF(FACT_PRODUCT_REVIEWS[[#This Row],[review_word_count]]=0,"no text",IF(FACT_PRODUCT_REVIEWS[[#This Row],[review_word_count]]&lt;15,"short review", "long review"))</f>
        <v>no text</v>
      </c>
    </row>
    <row r="492" spans="1:13" x14ac:dyDescent="0.25">
      <c r="A492" s="2">
        <v>491</v>
      </c>
      <c r="B492" s="10" t="s">
        <v>2381</v>
      </c>
      <c r="C492" s="10" t="s">
        <v>3172</v>
      </c>
      <c r="D492" s="10">
        <v>5</v>
      </c>
      <c r="E492" s="10"/>
      <c r="F492" s="10"/>
      <c r="G492" s="13">
        <v>43202</v>
      </c>
      <c r="H492" s="13">
        <v>43203.49722222222</v>
      </c>
      <c r="I4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2" s="2">
        <f>FACT_PRODUCT_REVIEWS!$H492-FACT_PRODUCT_REVIEWS!$G492</f>
        <v>1.4972222222204437</v>
      </c>
      <c r="K492" s="2">
        <f>IF(FACT_PRODUCT_REVIEWS!$D492&gt;=4,1,0)</f>
        <v>1</v>
      </c>
      <c r="L492" s="2">
        <f>_xlfn.XLOOKUP(FACT_PRODUCT_REVIEWS[[#This Row],[product_id]],DIM_PRODUCTS!B:B,DIM_PRODUCTS!A:A,,0)</f>
        <v>491</v>
      </c>
      <c r="M492" s="2" t="str">
        <f>IF(FACT_PRODUCT_REVIEWS[[#This Row],[review_word_count]]=0,"no text",IF(FACT_PRODUCT_REVIEWS[[#This Row],[review_word_count]]&lt;15,"short review", "long review"))</f>
        <v>no text</v>
      </c>
    </row>
    <row r="493" spans="1:13" x14ac:dyDescent="0.25">
      <c r="A493" s="2">
        <v>492</v>
      </c>
      <c r="B493" s="10" t="s">
        <v>2179</v>
      </c>
      <c r="C493" s="10" t="s">
        <v>3895</v>
      </c>
      <c r="D493" s="10">
        <v>4</v>
      </c>
      <c r="E493" s="10"/>
      <c r="F493" s="10"/>
      <c r="G493" s="13">
        <v>43159</v>
      </c>
      <c r="H493" s="13">
        <v>43163.478472222225</v>
      </c>
      <c r="I4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3" s="2">
        <f>FACT_PRODUCT_REVIEWS!$H493-FACT_PRODUCT_REVIEWS!$G493</f>
        <v>4.4784722222248092</v>
      </c>
      <c r="K493" s="2">
        <f>IF(FACT_PRODUCT_REVIEWS!$D493&gt;=4,1,0)</f>
        <v>1</v>
      </c>
      <c r="L493" s="2">
        <f>_xlfn.XLOOKUP(FACT_PRODUCT_REVIEWS[[#This Row],[product_id]],DIM_PRODUCTS!B:B,DIM_PRODUCTS!A:A,,0)</f>
        <v>492</v>
      </c>
      <c r="M493" s="2" t="str">
        <f>IF(FACT_PRODUCT_REVIEWS[[#This Row],[review_word_count]]=0,"no text",IF(FACT_PRODUCT_REVIEWS[[#This Row],[review_word_count]]&lt;15,"short review", "long review"))</f>
        <v>no text</v>
      </c>
    </row>
    <row r="494" spans="1:13" x14ac:dyDescent="0.25">
      <c r="A494" s="2">
        <v>493</v>
      </c>
      <c r="B494" s="10" t="s">
        <v>2297</v>
      </c>
      <c r="C494" s="10" t="s">
        <v>4690</v>
      </c>
      <c r="D494" s="10">
        <v>5</v>
      </c>
      <c r="E494" s="10"/>
      <c r="F494" s="10" t="s">
        <v>4691</v>
      </c>
      <c r="G494" s="13">
        <v>43180</v>
      </c>
      <c r="H494" s="13">
        <v>43181.838194444441</v>
      </c>
      <c r="I4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494" s="2">
        <f>FACT_PRODUCT_REVIEWS!$H494-FACT_PRODUCT_REVIEWS!$G494</f>
        <v>1.8381944444408873</v>
      </c>
      <c r="K494" s="2">
        <f>IF(FACT_PRODUCT_REVIEWS!$D494&gt;=4,1,0)</f>
        <v>1</v>
      </c>
      <c r="L494" s="2">
        <f>_xlfn.XLOOKUP(FACT_PRODUCT_REVIEWS[[#This Row],[product_id]],DIM_PRODUCTS!B:B,DIM_PRODUCTS!A:A,,0)</f>
        <v>493</v>
      </c>
      <c r="M494" s="2" t="str">
        <f>IF(FACT_PRODUCT_REVIEWS[[#This Row],[review_word_count]]=0,"no text",IF(FACT_PRODUCT_REVIEWS[[#This Row],[review_word_count]]&lt;15,"short review", "long review"))</f>
        <v>short review</v>
      </c>
    </row>
    <row r="495" spans="1:13" ht="23.1" customHeight="1" x14ac:dyDescent="0.25">
      <c r="A495" s="2">
        <v>494</v>
      </c>
      <c r="B495" s="10" t="s">
        <v>2348</v>
      </c>
      <c r="C495" s="10" t="s">
        <v>3835</v>
      </c>
      <c r="D495" s="10">
        <v>5</v>
      </c>
      <c r="E495" s="10" t="s">
        <v>3758</v>
      </c>
      <c r="F495" s="15" t="s">
        <v>3836</v>
      </c>
      <c r="G495" s="13">
        <v>43240</v>
      </c>
      <c r="H495" s="13">
        <v>43240.943749999999</v>
      </c>
      <c r="I4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495" s="2">
        <f>FACT_PRODUCT_REVIEWS!$H495-FACT_PRODUCT_REVIEWS!$G495</f>
        <v>0.94374999999854481</v>
      </c>
      <c r="K495" s="2">
        <f>IF(FACT_PRODUCT_REVIEWS!$D495&gt;=4,1,0)</f>
        <v>1</v>
      </c>
      <c r="L495" s="2">
        <f>_xlfn.XLOOKUP(FACT_PRODUCT_REVIEWS[[#This Row],[product_id]],DIM_PRODUCTS!B:B,DIM_PRODUCTS!A:A,,0)</f>
        <v>494</v>
      </c>
      <c r="M495" s="2" t="str">
        <f>IF(FACT_PRODUCT_REVIEWS[[#This Row],[review_word_count]]=0,"no text",IF(FACT_PRODUCT_REVIEWS[[#This Row],[review_word_count]]&lt;15,"short review", "long review"))</f>
        <v>long review</v>
      </c>
    </row>
    <row r="496" spans="1:13" x14ac:dyDescent="0.25">
      <c r="A496" s="2">
        <v>495</v>
      </c>
      <c r="B496" s="10" t="s">
        <v>2412</v>
      </c>
      <c r="C496" s="10" t="s">
        <v>3149</v>
      </c>
      <c r="D496" s="10">
        <v>1</v>
      </c>
      <c r="E496" s="10"/>
      <c r="F496" s="10"/>
      <c r="G496" s="13">
        <v>43062</v>
      </c>
      <c r="H496" s="13">
        <v>43062.438888888886</v>
      </c>
      <c r="I4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6" s="2">
        <f>FACT_PRODUCT_REVIEWS!$H496-FACT_PRODUCT_REVIEWS!$G496</f>
        <v>0.43888888888614019</v>
      </c>
      <c r="K496" s="2">
        <f>IF(FACT_PRODUCT_REVIEWS!$D496&gt;=4,1,0)</f>
        <v>0</v>
      </c>
      <c r="L496" s="2">
        <f>_xlfn.XLOOKUP(FACT_PRODUCT_REVIEWS[[#This Row],[product_id]],DIM_PRODUCTS!B:B,DIM_PRODUCTS!A:A,,0)</f>
        <v>495</v>
      </c>
      <c r="M496" s="2" t="str">
        <f>IF(FACT_PRODUCT_REVIEWS[[#This Row],[review_word_count]]=0,"no text",IF(FACT_PRODUCT_REVIEWS[[#This Row],[review_word_count]]&lt;15,"short review", "long review"))</f>
        <v>no text</v>
      </c>
    </row>
    <row r="497" spans="1:13" x14ac:dyDescent="0.25">
      <c r="A497" s="2">
        <v>496</v>
      </c>
      <c r="B497" s="10" t="s">
        <v>2017</v>
      </c>
      <c r="C497" s="10" t="s">
        <v>3910</v>
      </c>
      <c r="D497" s="10">
        <v>1</v>
      </c>
      <c r="E497" s="10"/>
      <c r="F497" s="10" t="s">
        <v>3911</v>
      </c>
      <c r="G497" s="13">
        <v>42966</v>
      </c>
      <c r="H497" s="13">
        <v>42967.695833333331</v>
      </c>
      <c r="I4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31</v>
      </c>
      <c r="J497" s="2">
        <f>FACT_PRODUCT_REVIEWS!$H497-FACT_PRODUCT_REVIEWS!$G497</f>
        <v>1.6958333333313931</v>
      </c>
      <c r="K497" s="2">
        <f>IF(FACT_PRODUCT_REVIEWS!$D497&gt;=4,1,0)</f>
        <v>0</v>
      </c>
      <c r="L497" s="2">
        <f>_xlfn.XLOOKUP(FACT_PRODUCT_REVIEWS[[#This Row],[product_id]],DIM_PRODUCTS!B:B,DIM_PRODUCTS!A:A,,0)</f>
        <v>496</v>
      </c>
      <c r="M497" s="2" t="str">
        <f>IF(FACT_PRODUCT_REVIEWS[[#This Row],[review_word_count]]=0,"no text",IF(FACT_PRODUCT_REVIEWS[[#This Row],[review_word_count]]&lt;15,"short review", "long review"))</f>
        <v>long review</v>
      </c>
    </row>
    <row r="498" spans="1:13" x14ac:dyDescent="0.25">
      <c r="A498" s="2">
        <v>497</v>
      </c>
      <c r="B498" s="10" t="s">
        <v>2428</v>
      </c>
      <c r="C498" s="10" t="s">
        <v>3404</v>
      </c>
      <c r="D498" s="10">
        <v>5</v>
      </c>
      <c r="E498" s="10"/>
      <c r="F498" s="10"/>
      <c r="G498" s="13">
        <v>43088</v>
      </c>
      <c r="H498" s="13">
        <v>43088.946527777778</v>
      </c>
      <c r="I4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8" s="2">
        <f>FACT_PRODUCT_REVIEWS!$H498-FACT_PRODUCT_REVIEWS!$G498</f>
        <v>0.94652777777810115</v>
      </c>
      <c r="K498" s="2">
        <f>IF(FACT_PRODUCT_REVIEWS!$D498&gt;=4,1,0)</f>
        <v>1</v>
      </c>
      <c r="L498" s="2">
        <f>_xlfn.XLOOKUP(FACT_PRODUCT_REVIEWS[[#This Row],[product_id]],DIM_PRODUCTS!B:B,DIM_PRODUCTS!A:A,,0)</f>
        <v>497</v>
      </c>
      <c r="M498" s="2" t="str">
        <f>IF(FACT_PRODUCT_REVIEWS[[#This Row],[review_word_count]]=0,"no text",IF(FACT_PRODUCT_REVIEWS[[#This Row],[review_word_count]]&lt;15,"short review", "long review"))</f>
        <v>no text</v>
      </c>
    </row>
    <row r="499" spans="1:13" x14ac:dyDescent="0.25">
      <c r="A499" s="2">
        <v>498</v>
      </c>
      <c r="B499" s="10" t="s">
        <v>2266</v>
      </c>
      <c r="C499" s="10" t="s">
        <v>4101</v>
      </c>
      <c r="D499" s="10">
        <v>5</v>
      </c>
      <c r="E499" s="10"/>
      <c r="F499" s="10"/>
      <c r="G499" s="13">
        <v>43061</v>
      </c>
      <c r="H499" s="13">
        <v>43062.572222222225</v>
      </c>
      <c r="I4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499" s="2">
        <f>FACT_PRODUCT_REVIEWS!$H499-FACT_PRODUCT_REVIEWS!$G499</f>
        <v>1.5722222222248092</v>
      </c>
      <c r="K499" s="2">
        <f>IF(FACT_PRODUCT_REVIEWS!$D499&gt;=4,1,0)</f>
        <v>1</v>
      </c>
      <c r="L499" s="2">
        <f>_xlfn.XLOOKUP(FACT_PRODUCT_REVIEWS[[#This Row],[product_id]],DIM_PRODUCTS!B:B,DIM_PRODUCTS!A:A,,0)</f>
        <v>498</v>
      </c>
      <c r="M499" s="2" t="str">
        <f>IF(FACT_PRODUCT_REVIEWS[[#This Row],[review_word_count]]=0,"no text",IF(FACT_PRODUCT_REVIEWS[[#This Row],[review_word_count]]&lt;15,"short review", "long review"))</f>
        <v>no text</v>
      </c>
    </row>
    <row r="500" spans="1:13" x14ac:dyDescent="0.25">
      <c r="A500" s="2">
        <v>499</v>
      </c>
      <c r="B500" s="10" t="s">
        <v>1954</v>
      </c>
      <c r="C500" s="10" t="s">
        <v>3560</v>
      </c>
      <c r="D500" s="10">
        <v>3</v>
      </c>
      <c r="E500" s="10" t="s">
        <v>3561</v>
      </c>
      <c r="F500" s="10" t="s">
        <v>3562</v>
      </c>
      <c r="G500" s="13">
        <v>43216</v>
      </c>
      <c r="H500" s="13">
        <v>43216.566666666666</v>
      </c>
      <c r="I5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500" s="2">
        <f>FACT_PRODUCT_REVIEWS!$H500-FACT_PRODUCT_REVIEWS!$G500</f>
        <v>0.56666666666569654</v>
      </c>
      <c r="K500" s="2">
        <f>IF(FACT_PRODUCT_REVIEWS!$D500&gt;=4,1,0)</f>
        <v>0</v>
      </c>
      <c r="L500" s="2">
        <f>_xlfn.XLOOKUP(FACT_PRODUCT_REVIEWS[[#This Row],[product_id]],DIM_PRODUCTS!B:B,DIM_PRODUCTS!A:A,,0)</f>
        <v>499</v>
      </c>
      <c r="M500" s="2" t="str">
        <f>IF(FACT_PRODUCT_REVIEWS[[#This Row],[review_word_count]]=0,"no text",IF(FACT_PRODUCT_REVIEWS[[#This Row],[review_word_count]]&lt;15,"short review", "long review"))</f>
        <v>short review</v>
      </c>
    </row>
    <row r="501" spans="1:13" x14ac:dyDescent="0.25">
      <c r="A501" s="2">
        <v>500</v>
      </c>
      <c r="B501" s="10" t="s">
        <v>2227</v>
      </c>
      <c r="C501" s="10" t="s">
        <v>3156</v>
      </c>
      <c r="D501" s="10">
        <v>2</v>
      </c>
      <c r="E501" s="10"/>
      <c r="F501" s="10" t="s">
        <v>3157</v>
      </c>
      <c r="G501" s="13">
        <v>43086</v>
      </c>
      <c r="H501" s="13">
        <v>43086.509722222225</v>
      </c>
      <c r="I5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01" s="2">
        <f>FACT_PRODUCT_REVIEWS!$H501-FACT_PRODUCT_REVIEWS!$G501</f>
        <v>0.50972222222480923</v>
      </c>
      <c r="K501" s="2">
        <f>IF(FACT_PRODUCT_REVIEWS!$D501&gt;=4,1,0)</f>
        <v>0</v>
      </c>
      <c r="L501" s="2">
        <f>_xlfn.XLOOKUP(FACT_PRODUCT_REVIEWS[[#This Row],[product_id]],DIM_PRODUCTS!B:B,DIM_PRODUCTS!A:A,,0)</f>
        <v>500</v>
      </c>
      <c r="M501" s="2" t="str">
        <f>IF(FACT_PRODUCT_REVIEWS[[#This Row],[review_word_count]]=0,"no text",IF(FACT_PRODUCT_REVIEWS[[#This Row],[review_word_count]]&lt;15,"short review", "long review"))</f>
        <v>short review</v>
      </c>
    </row>
    <row r="502" spans="1:13" x14ac:dyDescent="0.25">
      <c r="A502" s="2">
        <v>501</v>
      </c>
      <c r="B502" s="10" t="s">
        <v>2206</v>
      </c>
      <c r="C502" s="10" t="s">
        <v>4308</v>
      </c>
      <c r="D502" s="10">
        <v>1</v>
      </c>
      <c r="E502" s="10"/>
      <c r="F502" s="10" t="s">
        <v>4309</v>
      </c>
      <c r="G502" s="13">
        <v>42892</v>
      </c>
      <c r="H502" s="13">
        <v>42893.135416666664</v>
      </c>
      <c r="I5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502" s="2">
        <f>FACT_PRODUCT_REVIEWS!$H502-FACT_PRODUCT_REVIEWS!$G502</f>
        <v>1.1354166666642413</v>
      </c>
      <c r="K502" s="2">
        <f>IF(FACT_PRODUCT_REVIEWS!$D502&gt;=4,1,0)</f>
        <v>0</v>
      </c>
      <c r="L502" s="2">
        <f>_xlfn.XLOOKUP(FACT_PRODUCT_REVIEWS[[#This Row],[product_id]],DIM_PRODUCTS!B:B,DIM_PRODUCTS!A:A,,0)</f>
        <v>501</v>
      </c>
      <c r="M502" s="2" t="str">
        <f>IF(FACT_PRODUCT_REVIEWS[[#This Row],[review_word_count]]=0,"no text",IF(FACT_PRODUCT_REVIEWS[[#This Row],[review_word_count]]&lt;15,"short review", "long review"))</f>
        <v>short review</v>
      </c>
    </row>
    <row r="503" spans="1:13" ht="23.1" customHeight="1" x14ac:dyDescent="0.25">
      <c r="A503" s="2">
        <v>502</v>
      </c>
      <c r="B503" s="10" t="s">
        <v>2123</v>
      </c>
      <c r="C503" s="10" t="s">
        <v>3669</v>
      </c>
      <c r="D503" s="10">
        <v>5</v>
      </c>
      <c r="E503" s="10"/>
      <c r="F503" s="10"/>
      <c r="G503" s="13">
        <v>43154</v>
      </c>
      <c r="H503" s="13">
        <v>43154.840277777781</v>
      </c>
      <c r="I5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3" s="2">
        <f>FACT_PRODUCT_REVIEWS!$H503-FACT_PRODUCT_REVIEWS!$G503</f>
        <v>0.84027777778101154</v>
      </c>
      <c r="K503" s="2">
        <f>IF(FACT_PRODUCT_REVIEWS!$D503&gt;=4,1,0)</f>
        <v>1</v>
      </c>
      <c r="L503" s="2">
        <f>_xlfn.XLOOKUP(FACT_PRODUCT_REVIEWS[[#This Row],[product_id]],DIM_PRODUCTS!B:B,DIM_PRODUCTS!A:A,,0)</f>
        <v>502</v>
      </c>
      <c r="M503" s="2" t="str">
        <f>IF(FACT_PRODUCT_REVIEWS[[#This Row],[review_word_count]]=0,"no text",IF(FACT_PRODUCT_REVIEWS[[#This Row],[review_word_count]]&lt;15,"short review", "long review"))</f>
        <v>no text</v>
      </c>
    </row>
    <row r="504" spans="1:13" x14ac:dyDescent="0.25">
      <c r="A504" s="2">
        <v>503</v>
      </c>
      <c r="B504" s="10" t="s">
        <v>2251</v>
      </c>
      <c r="C504" s="10" t="s">
        <v>3579</v>
      </c>
      <c r="D504" s="10">
        <v>5</v>
      </c>
      <c r="E504" s="10"/>
      <c r="F504" s="10"/>
      <c r="G504" s="13">
        <v>43116</v>
      </c>
      <c r="H504" s="13">
        <v>43118.894444444442</v>
      </c>
      <c r="I5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4" s="2">
        <f>FACT_PRODUCT_REVIEWS!$H504-FACT_PRODUCT_REVIEWS!$G504</f>
        <v>2.8944444444423425</v>
      </c>
      <c r="K504" s="2">
        <f>IF(FACT_PRODUCT_REVIEWS!$D504&gt;=4,1,0)</f>
        <v>1</v>
      </c>
      <c r="L504" s="2">
        <f>_xlfn.XLOOKUP(FACT_PRODUCT_REVIEWS[[#This Row],[product_id]],DIM_PRODUCTS!B:B,DIM_PRODUCTS!A:A,,0)</f>
        <v>503</v>
      </c>
      <c r="M504" s="2" t="str">
        <f>IF(FACT_PRODUCT_REVIEWS[[#This Row],[review_word_count]]=0,"no text",IF(FACT_PRODUCT_REVIEWS[[#This Row],[review_word_count]]&lt;15,"short review", "long review"))</f>
        <v>no text</v>
      </c>
    </row>
    <row r="505" spans="1:13" x14ac:dyDescent="0.25">
      <c r="A505" s="2">
        <v>504</v>
      </c>
      <c r="B505" s="10" t="s">
        <v>1961</v>
      </c>
      <c r="C505" s="10" t="s">
        <v>3472</v>
      </c>
      <c r="D505" s="10">
        <v>5</v>
      </c>
      <c r="E505" s="10"/>
      <c r="F505" s="10"/>
      <c r="G505" s="13">
        <v>43049</v>
      </c>
      <c r="H505" s="13">
        <v>43049.925694444442</v>
      </c>
      <c r="I5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5" s="2">
        <f>FACT_PRODUCT_REVIEWS!$H505-FACT_PRODUCT_REVIEWS!$G505</f>
        <v>0.9256944444423425</v>
      </c>
      <c r="K505" s="2">
        <f>IF(FACT_PRODUCT_REVIEWS!$D505&gt;=4,1,0)</f>
        <v>1</v>
      </c>
      <c r="L505" s="2">
        <f>_xlfn.XLOOKUP(FACT_PRODUCT_REVIEWS[[#This Row],[product_id]],DIM_PRODUCTS!B:B,DIM_PRODUCTS!A:A,,0)</f>
        <v>504</v>
      </c>
      <c r="M505" s="2" t="str">
        <f>IF(FACT_PRODUCT_REVIEWS[[#This Row],[review_word_count]]=0,"no text",IF(FACT_PRODUCT_REVIEWS[[#This Row],[review_word_count]]&lt;15,"short review", "long review"))</f>
        <v>no text</v>
      </c>
    </row>
    <row r="506" spans="1:13" x14ac:dyDescent="0.25">
      <c r="A506" s="2">
        <v>505</v>
      </c>
      <c r="B506" s="10" t="s">
        <v>2291</v>
      </c>
      <c r="C506" s="10" t="s">
        <v>3369</v>
      </c>
      <c r="D506" s="10">
        <v>2</v>
      </c>
      <c r="E506" s="10"/>
      <c r="F506" s="10"/>
      <c r="G506" s="13">
        <v>43063</v>
      </c>
      <c r="H506" s="13">
        <v>43066.531944444447</v>
      </c>
      <c r="I5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6" s="2">
        <f>FACT_PRODUCT_REVIEWS!$H506-FACT_PRODUCT_REVIEWS!$G506</f>
        <v>3.5319444444467081</v>
      </c>
      <c r="K506" s="2">
        <f>IF(FACT_PRODUCT_REVIEWS!$D506&gt;=4,1,0)</f>
        <v>0</v>
      </c>
      <c r="L506" s="2">
        <f>_xlfn.XLOOKUP(FACT_PRODUCT_REVIEWS[[#This Row],[product_id]],DIM_PRODUCTS!B:B,DIM_PRODUCTS!A:A,,0)</f>
        <v>505</v>
      </c>
      <c r="M506" s="2" t="str">
        <f>IF(FACT_PRODUCT_REVIEWS[[#This Row],[review_word_count]]=0,"no text",IF(FACT_PRODUCT_REVIEWS[[#This Row],[review_word_count]]&lt;15,"short review", "long review"))</f>
        <v>no text</v>
      </c>
    </row>
    <row r="507" spans="1:13" x14ac:dyDescent="0.25">
      <c r="A507" s="2">
        <v>506</v>
      </c>
      <c r="B507" s="10" t="s">
        <v>2373</v>
      </c>
      <c r="C507" s="10" t="s">
        <v>3567</v>
      </c>
      <c r="D507" s="10">
        <v>4</v>
      </c>
      <c r="E507" s="10"/>
      <c r="F507" s="10"/>
      <c r="G507" s="13">
        <v>43139</v>
      </c>
      <c r="H507" s="13">
        <v>43141.928472222222</v>
      </c>
      <c r="I5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7" s="2">
        <f>FACT_PRODUCT_REVIEWS!$H507-FACT_PRODUCT_REVIEWS!$G507</f>
        <v>2.9284722222218988</v>
      </c>
      <c r="K507" s="2">
        <f>IF(FACT_PRODUCT_REVIEWS!$D507&gt;=4,1,0)</f>
        <v>1</v>
      </c>
      <c r="L507" s="2">
        <f>_xlfn.XLOOKUP(FACT_PRODUCT_REVIEWS[[#This Row],[product_id]],DIM_PRODUCTS!B:B,DIM_PRODUCTS!A:A,,0)</f>
        <v>506</v>
      </c>
      <c r="M507" s="2" t="str">
        <f>IF(FACT_PRODUCT_REVIEWS[[#This Row],[review_word_count]]=0,"no text",IF(FACT_PRODUCT_REVIEWS[[#This Row],[review_word_count]]&lt;15,"short review", "long review"))</f>
        <v>no text</v>
      </c>
    </row>
    <row r="508" spans="1:13" x14ac:dyDescent="0.25">
      <c r="A508" s="2">
        <v>507</v>
      </c>
      <c r="B508" s="10" t="s">
        <v>2149</v>
      </c>
      <c r="C508" s="10" t="s">
        <v>4411</v>
      </c>
      <c r="D508" s="10">
        <v>5</v>
      </c>
      <c r="E508" s="10"/>
      <c r="F508" s="10"/>
      <c r="G508" s="13">
        <v>42959</v>
      </c>
      <c r="H508" s="13">
        <v>42959.963194444441</v>
      </c>
      <c r="I5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08" s="2">
        <f>FACT_PRODUCT_REVIEWS!$H508-FACT_PRODUCT_REVIEWS!$G508</f>
        <v>0.96319444444088731</v>
      </c>
      <c r="K508" s="2">
        <f>IF(FACT_PRODUCT_REVIEWS!$D508&gt;=4,1,0)</f>
        <v>1</v>
      </c>
      <c r="L508" s="2">
        <f>_xlfn.XLOOKUP(FACT_PRODUCT_REVIEWS[[#This Row],[product_id]],DIM_PRODUCTS!B:B,DIM_PRODUCTS!A:A,,0)</f>
        <v>507</v>
      </c>
      <c r="M508" s="2" t="str">
        <f>IF(FACT_PRODUCT_REVIEWS[[#This Row],[review_word_count]]=0,"no text",IF(FACT_PRODUCT_REVIEWS[[#This Row],[review_word_count]]&lt;15,"short review", "long review"))</f>
        <v>no text</v>
      </c>
    </row>
    <row r="509" spans="1:13" ht="18" customHeight="1" x14ac:dyDescent="0.25">
      <c r="A509" s="2">
        <v>508</v>
      </c>
      <c r="B509" s="10" t="s">
        <v>1933</v>
      </c>
      <c r="C509" s="10" t="s">
        <v>3489</v>
      </c>
      <c r="D509" s="10">
        <v>5</v>
      </c>
      <c r="E509" s="10" t="s">
        <v>3490</v>
      </c>
      <c r="F509" s="15" t="s">
        <v>3491</v>
      </c>
      <c r="G509" s="13">
        <v>43322</v>
      </c>
      <c r="H509" s="13">
        <v>43323.540972222225</v>
      </c>
      <c r="I5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509" s="2">
        <f>FACT_PRODUCT_REVIEWS!$H509-FACT_PRODUCT_REVIEWS!$G509</f>
        <v>1.5409722222248092</v>
      </c>
      <c r="K509" s="2">
        <f>IF(FACT_PRODUCT_REVIEWS!$D509&gt;=4,1,0)</f>
        <v>1</v>
      </c>
      <c r="L509" s="2">
        <f>_xlfn.XLOOKUP(FACT_PRODUCT_REVIEWS[[#This Row],[product_id]],DIM_PRODUCTS!B:B,DIM_PRODUCTS!A:A,,0)</f>
        <v>508</v>
      </c>
      <c r="M509" s="2" t="str">
        <f>IF(FACT_PRODUCT_REVIEWS[[#This Row],[review_word_count]]=0,"no text",IF(FACT_PRODUCT_REVIEWS[[#This Row],[review_word_count]]&lt;15,"short review", "long review"))</f>
        <v>long review</v>
      </c>
    </row>
    <row r="510" spans="1:13" x14ac:dyDescent="0.25">
      <c r="A510" s="2">
        <v>509</v>
      </c>
      <c r="B510" s="10" t="s">
        <v>2183</v>
      </c>
      <c r="C510" s="10" t="s">
        <v>4369</v>
      </c>
      <c r="D510" s="10">
        <v>4</v>
      </c>
      <c r="E510" s="10"/>
      <c r="F510" s="10"/>
      <c r="G510" s="13">
        <v>43287</v>
      </c>
      <c r="H510" s="13">
        <v>43290.475694444445</v>
      </c>
      <c r="I5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0" s="2">
        <f>FACT_PRODUCT_REVIEWS!$H510-FACT_PRODUCT_REVIEWS!$G510</f>
        <v>3.4756944444452529</v>
      </c>
      <c r="K510" s="2">
        <f>IF(FACT_PRODUCT_REVIEWS!$D510&gt;=4,1,0)</f>
        <v>1</v>
      </c>
      <c r="L510" s="2">
        <f>_xlfn.XLOOKUP(FACT_PRODUCT_REVIEWS[[#This Row],[product_id]],DIM_PRODUCTS!B:B,DIM_PRODUCTS!A:A,,0)</f>
        <v>509</v>
      </c>
      <c r="M510" s="2" t="str">
        <f>IF(FACT_PRODUCT_REVIEWS[[#This Row],[review_word_count]]=0,"no text",IF(FACT_PRODUCT_REVIEWS[[#This Row],[review_word_count]]&lt;15,"short review", "long review"))</f>
        <v>no text</v>
      </c>
    </row>
    <row r="511" spans="1:13" x14ac:dyDescent="0.25">
      <c r="A511" s="2">
        <v>510</v>
      </c>
      <c r="B511" s="10" t="s">
        <v>1926</v>
      </c>
      <c r="C511" s="10" t="s">
        <v>4319</v>
      </c>
      <c r="D511" s="10">
        <v>5</v>
      </c>
      <c r="E511" s="10"/>
      <c r="F511" s="10"/>
      <c r="G511" s="13">
        <v>42977</v>
      </c>
      <c r="H511" s="13">
        <v>42978.036805555559</v>
      </c>
      <c r="I5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1" s="2">
        <f>FACT_PRODUCT_REVIEWS!$H511-FACT_PRODUCT_REVIEWS!$G511</f>
        <v>1.0368055555591127</v>
      </c>
      <c r="K511" s="2">
        <f>IF(FACT_PRODUCT_REVIEWS!$D511&gt;=4,1,0)</f>
        <v>1</v>
      </c>
      <c r="L511" s="2">
        <f>_xlfn.XLOOKUP(FACT_PRODUCT_REVIEWS[[#This Row],[product_id]],DIM_PRODUCTS!B:B,DIM_PRODUCTS!A:A,,0)</f>
        <v>510</v>
      </c>
      <c r="M511" s="2" t="str">
        <f>IF(FACT_PRODUCT_REVIEWS[[#This Row],[review_word_count]]=0,"no text",IF(FACT_PRODUCT_REVIEWS[[#This Row],[review_word_count]]&lt;15,"short review", "long review"))</f>
        <v>no text</v>
      </c>
    </row>
    <row r="512" spans="1:13" x14ac:dyDescent="0.25">
      <c r="A512" s="2">
        <v>511</v>
      </c>
      <c r="B512" s="10" t="s">
        <v>2034</v>
      </c>
      <c r="C512" s="10" t="s">
        <v>3644</v>
      </c>
      <c r="D512" s="10">
        <v>5</v>
      </c>
      <c r="E512" s="10"/>
      <c r="F512" s="10"/>
      <c r="G512" s="13">
        <v>43075</v>
      </c>
      <c r="H512" s="13">
        <v>43075.895833333336</v>
      </c>
      <c r="I5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2" s="2">
        <f>FACT_PRODUCT_REVIEWS!$H512-FACT_PRODUCT_REVIEWS!$G512</f>
        <v>0.89583333333575865</v>
      </c>
      <c r="K512" s="2">
        <f>IF(FACT_PRODUCT_REVIEWS!$D512&gt;=4,1,0)</f>
        <v>1</v>
      </c>
      <c r="L512" s="2">
        <f>_xlfn.XLOOKUP(FACT_PRODUCT_REVIEWS[[#This Row],[product_id]],DIM_PRODUCTS!B:B,DIM_PRODUCTS!A:A,,0)</f>
        <v>511</v>
      </c>
      <c r="M512" s="2" t="str">
        <f>IF(FACT_PRODUCT_REVIEWS[[#This Row],[review_word_count]]=0,"no text",IF(FACT_PRODUCT_REVIEWS[[#This Row],[review_word_count]]&lt;15,"short review", "long review"))</f>
        <v>no text</v>
      </c>
    </row>
    <row r="513" spans="1:13" x14ac:dyDescent="0.25">
      <c r="A513" s="2">
        <v>512</v>
      </c>
      <c r="B513" s="10" t="s">
        <v>2416</v>
      </c>
      <c r="C513" s="16" t="s">
        <v>3485</v>
      </c>
      <c r="D513" s="10">
        <v>5</v>
      </c>
      <c r="E513" s="10"/>
      <c r="F513" s="10"/>
      <c r="G513" s="13">
        <v>43063</v>
      </c>
      <c r="H513" s="13">
        <v>43066.474999999999</v>
      </c>
      <c r="I5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3" s="2">
        <f>FACT_PRODUCT_REVIEWS!$H513-FACT_PRODUCT_REVIEWS!$G513</f>
        <v>3.4749999999985448</v>
      </c>
      <c r="K513" s="2">
        <f>IF(FACT_PRODUCT_REVIEWS!$D513&gt;=4,1,0)</f>
        <v>1</v>
      </c>
      <c r="L513" s="2">
        <f>_xlfn.XLOOKUP(FACT_PRODUCT_REVIEWS[[#This Row],[product_id]],DIM_PRODUCTS!B:B,DIM_PRODUCTS!A:A,,0)</f>
        <v>512</v>
      </c>
      <c r="M513" s="2" t="str">
        <f>IF(FACT_PRODUCT_REVIEWS[[#This Row],[review_word_count]]=0,"no text",IF(FACT_PRODUCT_REVIEWS[[#This Row],[review_word_count]]&lt;15,"short review", "long review"))</f>
        <v>no text</v>
      </c>
    </row>
    <row r="514" spans="1:13" x14ac:dyDescent="0.25">
      <c r="A514" s="2">
        <v>513</v>
      </c>
      <c r="B514" s="10" t="s">
        <v>2336</v>
      </c>
      <c r="C514" s="10" t="s">
        <v>3517</v>
      </c>
      <c r="D514" s="10">
        <v>5</v>
      </c>
      <c r="E514" s="10"/>
      <c r="F514" s="10" t="s">
        <v>3518</v>
      </c>
      <c r="G514" s="13">
        <v>42942</v>
      </c>
      <c r="H514" s="13">
        <v>42943.008333333331</v>
      </c>
      <c r="I5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514" s="2">
        <f>FACT_PRODUCT_REVIEWS!$H514-FACT_PRODUCT_REVIEWS!$G514</f>
        <v>1.0083333333313931</v>
      </c>
      <c r="K514" s="2">
        <f>IF(FACT_PRODUCT_REVIEWS!$D514&gt;=4,1,0)</f>
        <v>1</v>
      </c>
      <c r="L514" s="2">
        <f>_xlfn.XLOOKUP(FACT_PRODUCT_REVIEWS[[#This Row],[product_id]],DIM_PRODUCTS!B:B,DIM_PRODUCTS!A:A,,0)</f>
        <v>513</v>
      </c>
      <c r="M514" s="2" t="str">
        <f>IF(FACT_PRODUCT_REVIEWS[[#This Row],[review_word_count]]=0,"no text",IF(FACT_PRODUCT_REVIEWS[[#This Row],[review_word_count]]&lt;15,"short review", "long review"))</f>
        <v>short review</v>
      </c>
    </row>
    <row r="515" spans="1:13" x14ac:dyDescent="0.25">
      <c r="A515" s="2">
        <v>514</v>
      </c>
      <c r="B515" s="10" t="s">
        <v>2413</v>
      </c>
      <c r="C515" s="10" t="s">
        <v>3626</v>
      </c>
      <c r="D515" s="10">
        <v>5</v>
      </c>
      <c r="E515" s="10"/>
      <c r="F515" s="10"/>
      <c r="G515" s="13">
        <v>43004</v>
      </c>
      <c r="H515" s="13">
        <v>43012.638888888891</v>
      </c>
      <c r="I5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5" s="2">
        <f>FACT_PRODUCT_REVIEWS!$H515-FACT_PRODUCT_REVIEWS!$G515</f>
        <v>8.6388888888905058</v>
      </c>
      <c r="K515" s="2">
        <f>IF(FACT_PRODUCT_REVIEWS!$D515&gt;=4,1,0)</f>
        <v>1</v>
      </c>
      <c r="L515" s="2">
        <f>_xlfn.XLOOKUP(FACT_PRODUCT_REVIEWS[[#This Row],[product_id]],DIM_PRODUCTS!B:B,DIM_PRODUCTS!A:A,,0)</f>
        <v>514</v>
      </c>
      <c r="M515" s="2" t="str">
        <f>IF(FACT_PRODUCT_REVIEWS[[#This Row],[review_word_count]]=0,"no text",IF(FACT_PRODUCT_REVIEWS[[#This Row],[review_word_count]]&lt;15,"short review", "long review"))</f>
        <v>no text</v>
      </c>
    </row>
    <row r="516" spans="1:13" x14ac:dyDescent="0.25">
      <c r="A516" s="2">
        <v>515</v>
      </c>
      <c r="B516" s="10" t="s">
        <v>2138</v>
      </c>
      <c r="C516" s="10" t="s">
        <v>4055</v>
      </c>
      <c r="D516" s="10">
        <v>5</v>
      </c>
      <c r="E516" s="10"/>
      <c r="F516" s="10"/>
      <c r="G516" s="13">
        <v>43209</v>
      </c>
      <c r="H516" s="13">
        <v>43210.072222222225</v>
      </c>
      <c r="I5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6" s="2">
        <f>FACT_PRODUCT_REVIEWS!$H516-FACT_PRODUCT_REVIEWS!$G516</f>
        <v>1.0722222222248092</v>
      </c>
      <c r="K516" s="2">
        <f>IF(FACT_PRODUCT_REVIEWS!$D516&gt;=4,1,0)</f>
        <v>1</v>
      </c>
      <c r="L516" s="2">
        <f>_xlfn.XLOOKUP(FACT_PRODUCT_REVIEWS[[#This Row],[product_id]],DIM_PRODUCTS!B:B,DIM_PRODUCTS!A:A,,0)</f>
        <v>515</v>
      </c>
      <c r="M516" s="2" t="str">
        <f>IF(FACT_PRODUCT_REVIEWS[[#This Row],[review_word_count]]=0,"no text",IF(FACT_PRODUCT_REVIEWS[[#This Row],[review_word_count]]&lt;15,"short review", "long review"))</f>
        <v>no text</v>
      </c>
    </row>
    <row r="517" spans="1:13" x14ac:dyDescent="0.25">
      <c r="A517" s="2">
        <v>516</v>
      </c>
      <c r="B517" s="10" t="s">
        <v>2170</v>
      </c>
      <c r="C517" s="10" t="s">
        <v>4060</v>
      </c>
      <c r="D517" s="10">
        <v>4</v>
      </c>
      <c r="E517" s="10"/>
      <c r="F517" s="10"/>
      <c r="G517" s="13">
        <v>43065</v>
      </c>
      <c r="H517" s="13">
        <v>43066.875</v>
      </c>
      <c r="I5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7" s="2">
        <f>FACT_PRODUCT_REVIEWS!$H517-FACT_PRODUCT_REVIEWS!$G517</f>
        <v>1.875</v>
      </c>
      <c r="K517" s="2">
        <f>IF(FACT_PRODUCT_REVIEWS!$D517&gt;=4,1,0)</f>
        <v>1</v>
      </c>
      <c r="L517" s="2">
        <f>_xlfn.XLOOKUP(FACT_PRODUCT_REVIEWS[[#This Row],[product_id]],DIM_PRODUCTS!B:B,DIM_PRODUCTS!A:A,,0)</f>
        <v>516</v>
      </c>
      <c r="M517" s="2" t="str">
        <f>IF(FACT_PRODUCT_REVIEWS[[#This Row],[review_word_count]]=0,"no text",IF(FACT_PRODUCT_REVIEWS[[#This Row],[review_word_count]]&lt;15,"short review", "long review"))</f>
        <v>no text</v>
      </c>
    </row>
    <row r="518" spans="1:13" x14ac:dyDescent="0.25">
      <c r="A518" s="2">
        <v>517</v>
      </c>
      <c r="B518" s="10" t="s">
        <v>2418</v>
      </c>
      <c r="C518" s="10" t="s">
        <v>4883</v>
      </c>
      <c r="D518" s="10">
        <v>1</v>
      </c>
      <c r="E518" s="10"/>
      <c r="F518" s="10"/>
      <c r="G518" s="13">
        <v>43005</v>
      </c>
      <c r="H518" s="13">
        <v>43011.486805555556</v>
      </c>
      <c r="I5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8" s="2">
        <f>FACT_PRODUCT_REVIEWS!$H518-FACT_PRODUCT_REVIEWS!$G518</f>
        <v>6.4868055555562023</v>
      </c>
      <c r="K518" s="2">
        <f>IF(FACT_PRODUCT_REVIEWS!$D518&gt;=4,1,0)</f>
        <v>0</v>
      </c>
      <c r="L518" s="2">
        <f>_xlfn.XLOOKUP(FACT_PRODUCT_REVIEWS[[#This Row],[product_id]],DIM_PRODUCTS!B:B,DIM_PRODUCTS!A:A,,0)</f>
        <v>517</v>
      </c>
      <c r="M518" s="2" t="str">
        <f>IF(FACT_PRODUCT_REVIEWS[[#This Row],[review_word_count]]=0,"no text",IF(FACT_PRODUCT_REVIEWS[[#This Row],[review_word_count]]&lt;15,"short review", "long review"))</f>
        <v>no text</v>
      </c>
    </row>
    <row r="519" spans="1:13" x14ac:dyDescent="0.25">
      <c r="A519" s="2">
        <v>518</v>
      </c>
      <c r="B519" s="10" t="s">
        <v>2252</v>
      </c>
      <c r="C519" s="10" t="s">
        <v>3260</v>
      </c>
      <c r="D519" s="10">
        <v>3</v>
      </c>
      <c r="E519" s="10"/>
      <c r="F519" s="10"/>
      <c r="G519" s="13">
        <v>42984</v>
      </c>
      <c r="H519" s="13">
        <v>42985.498611111114</v>
      </c>
      <c r="I5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19" s="2">
        <f>FACT_PRODUCT_REVIEWS!$H519-FACT_PRODUCT_REVIEWS!$G519</f>
        <v>1.4986111111138598</v>
      </c>
      <c r="K519" s="2">
        <f>IF(FACT_PRODUCT_REVIEWS!$D519&gt;=4,1,0)</f>
        <v>0</v>
      </c>
      <c r="L519" s="2">
        <f>_xlfn.XLOOKUP(FACT_PRODUCT_REVIEWS[[#This Row],[product_id]],DIM_PRODUCTS!B:B,DIM_PRODUCTS!A:A,,0)</f>
        <v>518</v>
      </c>
      <c r="M519" s="2" t="str">
        <f>IF(FACT_PRODUCT_REVIEWS[[#This Row],[review_word_count]]=0,"no text",IF(FACT_PRODUCT_REVIEWS[[#This Row],[review_word_count]]&lt;15,"short review", "long review"))</f>
        <v>no text</v>
      </c>
    </row>
    <row r="520" spans="1:13" x14ac:dyDescent="0.25">
      <c r="A520" s="2">
        <v>519</v>
      </c>
      <c r="B520" s="10" t="s">
        <v>2177</v>
      </c>
      <c r="C520" s="10" t="s">
        <v>3859</v>
      </c>
      <c r="D520" s="10">
        <v>5</v>
      </c>
      <c r="E520" s="10"/>
      <c r="F520" s="10"/>
      <c r="G520" s="13">
        <v>43314</v>
      </c>
      <c r="H520" s="13">
        <v>43315.486805555556</v>
      </c>
      <c r="I5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20" s="2">
        <f>FACT_PRODUCT_REVIEWS!$H520-FACT_PRODUCT_REVIEWS!$G520</f>
        <v>1.4868055555562023</v>
      </c>
      <c r="K520" s="2">
        <f>IF(FACT_PRODUCT_REVIEWS!$D520&gt;=4,1,0)</f>
        <v>1</v>
      </c>
      <c r="L520" s="2">
        <f>_xlfn.XLOOKUP(FACT_PRODUCT_REVIEWS[[#This Row],[product_id]],DIM_PRODUCTS!B:B,DIM_PRODUCTS!A:A,,0)</f>
        <v>519</v>
      </c>
      <c r="M520" s="2" t="str">
        <f>IF(FACT_PRODUCT_REVIEWS[[#This Row],[review_word_count]]=0,"no text",IF(FACT_PRODUCT_REVIEWS[[#This Row],[review_word_count]]&lt;15,"short review", "long review"))</f>
        <v>no text</v>
      </c>
    </row>
    <row r="521" spans="1:13" x14ac:dyDescent="0.25">
      <c r="A521" s="2">
        <v>520</v>
      </c>
      <c r="B521" s="10" t="s">
        <v>2296</v>
      </c>
      <c r="C521" s="10" t="s">
        <v>3622</v>
      </c>
      <c r="D521" s="10">
        <v>4</v>
      </c>
      <c r="E521" s="10"/>
      <c r="F521" s="10" t="s">
        <v>3623</v>
      </c>
      <c r="G521" s="13">
        <v>42875</v>
      </c>
      <c r="H521" s="13">
        <v>42878.446527777778</v>
      </c>
      <c r="I5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21" s="2">
        <f>FACT_PRODUCT_REVIEWS!$H521-FACT_PRODUCT_REVIEWS!$G521</f>
        <v>3.4465277777781012</v>
      </c>
      <c r="K521" s="2">
        <f>IF(FACT_PRODUCT_REVIEWS!$D521&gt;=4,1,0)</f>
        <v>1</v>
      </c>
      <c r="L521" s="2">
        <f>_xlfn.XLOOKUP(FACT_PRODUCT_REVIEWS[[#This Row],[product_id]],DIM_PRODUCTS!B:B,DIM_PRODUCTS!A:A,,0)</f>
        <v>520</v>
      </c>
      <c r="M521" s="2" t="str">
        <f>IF(FACT_PRODUCT_REVIEWS[[#This Row],[review_word_count]]=0,"no text",IF(FACT_PRODUCT_REVIEWS[[#This Row],[review_word_count]]&lt;15,"short review", "long review"))</f>
        <v>short review</v>
      </c>
    </row>
    <row r="522" spans="1:13" x14ac:dyDescent="0.25">
      <c r="A522" s="2">
        <v>521</v>
      </c>
      <c r="B522" s="10" t="s">
        <v>2071</v>
      </c>
      <c r="C522" s="10" t="s">
        <v>3214</v>
      </c>
      <c r="D522" s="10">
        <v>1</v>
      </c>
      <c r="E522" s="10" t="s">
        <v>3215</v>
      </c>
      <c r="F522" s="10" t="s">
        <v>3216</v>
      </c>
      <c r="G522" s="13">
        <v>43231</v>
      </c>
      <c r="H522" s="13">
        <v>43234.588888888888</v>
      </c>
      <c r="I5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522" s="2">
        <f>FACT_PRODUCT_REVIEWS!$H522-FACT_PRODUCT_REVIEWS!$G522</f>
        <v>3.5888888888875954</v>
      </c>
      <c r="K522" s="2">
        <f>IF(FACT_PRODUCT_REVIEWS!$D522&gt;=4,1,0)</f>
        <v>0</v>
      </c>
      <c r="L522" s="2">
        <f>_xlfn.XLOOKUP(FACT_PRODUCT_REVIEWS[[#This Row],[product_id]],DIM_PRODUCTS!B:B,DIM_PRODUCTS!A:A,,0)</f>
        <v>521</v>
      </c>
      <c r="M522" s="2" t="str">
        <f>IF(FACT_PRODUCT_REVIEWS[[#This Row],[review_word_count]]=0,"no text",IF(FACT_PRODUCT_REVIEWS[[#This Row],[review_word_count]]&lt;15,"short review", "long review"))</f>
        <v>short review</v>
      </c>
    </row>
    <row r="523" spans="1:13" ht="18" customHeight="1" x14ac:dyDescent="0.25">
      <c r="A523" s="2">
        <v>522</v>
      </c>
      <c r="B523" s="10" t="s">
        <v>2338</v>
      </c>
      <c r="C523" s="10" t="s">
        <v>4094</v>
      </c>
      <c r="D523" s="10">
        <v>1</v>
      </c>
      <c r="E523" s="10"/>
      <c r="F523" s="10"/>
      <c r="G523" s="13">
        <v>43184</v>
      </c>
      <c r="H523" s="13">
        <v>43186.458333333336</v>
      </c>
      <c r="I5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23" s="2">
        <f>FACT_PRODUCT_REVIEWS!$H523-FACT_PRODUCT_REVIEWS!$G523</f>
        <v>2.4583333333357587</v>
      </c>
      <c r="K523" s="2">
        <f>IF(FACT_PRODUCT_REVIEWS!$D523&gt;=4,1,0)</f>
        <v>0</v>
      </c>
      <c r="L523" s="2">
        <f>_xlfn.XLOOKUP(FACT_PRODUCT_REVIEWS[[#This Row],[product_id]],DIM_PRODUCTS!B:B,DIM_PRODUCTS!A:A,,0)</f>
        <v>522</v>
      </c>
      <c r="M523" s="2" t="str">
        <f>IF(FACT_PRODUCT_REVIEWS[[#This Row],[review_word_count]]=0,"no text",IF(FACT_PRODUCT_REVIEWS[[#This Row],[review_word_count]]&lt;15,"short review", "long review"))</f>
        <v>no text</v>
      </c>
    </row>
    <row r="524" spans="1:13" x14ac:dyDescent="0.25">
      <c r="A524" s="2">
        <v>523</v>
      </c>
      <c r="B524" s="10" t="s">
        <v>2072</v>
      </c>
      <c r="C524" s="10" t="s">
        <v>3563</v>
      </c>
      <c r="D524" s="10">
        <v>5</v>
      </c>
      <c r="E524" s="10"/>
      <c r="F524" s="10" t="s">
        <v>3564</v>
      </c>
      <c r="G524" s="13">
        <v>43053</v>
      </c>
      <c r="H524" s="13">
        <v>43055.38958333333</v>
      </c>
      <c r="I5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524" s="2">
        <f>FACT_PRODUCT_REVIEWS!$H524-FACT_PRODUCT_REVIEWS!$G524</f>
        <v>2.3895833333299379</v>
      </c>
      <c r="K524" s="2">
        <f>IF(FACT_PRODUCT_REVIEWS!$D524&gt;=4,1,0)</f>
        <v>1</v>
      </c>
      <c r="L524" s="2">
        <f>_xlfn.XLOOKUP(FACT_PRODUCT_REVIEWS[[#This Row],[product_id]],DIM_PRODUCTS!B:B,DIM_PRODUCTS!A:A,,0)</f>
        <v>523</v>
      </c>
      <c r="M524" s="2" t="str">
        <f>IF(FACT_PRODUCT_REVIEWS[[#This Row],[review_word_count]]=0,"no text",IF(FACT_PRODUCT_REVIEWS[[#This Row],[review_word_count]]&lt;15,"short review", "long review"))</f>
        <v>short review</v>
      </c>
    </row>
    <row r="525" spans="1:13" ht="21" customHeight="1" x14ac:dyDescent="0.25">
      <c r="A525" s="2">
        <v>524</v>
      </c>
      <c r="B525" s="10" t="s">
        <v>1942</v>
      </c>
      <c r="C525" s="10" t="s">
        <v>3708</v>
      </c>
      <c r="D525" s="10">
        <v>2</v>
      </c>
      <c r="E525" s="10"/>
      <c r="F525" s="10" t="s">
        <v>3709</v>
      </c>
      <c r="G525" s="13">
        <v>43334</v>
      </c>
      <c r="H525" s="13">
        <v>43339.748611111114</v>
      </c>
      <c r="I5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525" s="2">
        <f>FACT_PRODUCT_REVIEWS!$H525-FACT_PRODUCT_REVIEWS!$G525</f>
        <v>5.7486111111138598</v>
      </c>
      <c r="K525" s="2">
        <f>IF(FACT_PRODUCT_REVIEWS!$D525&gt;=4,1,0)</f>
        <v>0</v>
      </c>
      <c r="L525" s="2">
        <f>_xlfn.XLOOKUP(FACT_PRODUCT_REVIEWS[[#This Row],[product_id]],DIM_PRODUCTS!B:B,DIM_PRODUCTS!A:A,,0)</f>
        <v>524</v>
      </c>
      <c r="M525" s="2" t="str">
        <f>IF(FACT_PRODUCT_REVIEWS[[#This Row],[review_word_count]]=0,"no text",IF(FACT_PRODUCT_REVIEWS[[#This Row],[review_word_count]]&lt;15,"short review", "long review"))</f>
        <v>short review</v>
      </c>
    </row>
    <row r="526" spans="1:13" x14ac:dyDescent="0.25">
      <c r="A526" s="2">
        <v>525</v>
      </c>
      <c r="B526" s="10" t="s">
        <v>2058</v>
      </c>
      <c r="C526" s="10" t="s">
        <v>3693</v>
      </c>
      <c r="D526" s="10">
        <v>4</v>
      </c>
      <c r="E526" s="10"/>
      <c r="F526" s="10" t="s">
        <v>3694</v>
      </c>
      <c r="G526" s="13">
        <v>42825</v>
      </c>
      <c r="H526" s="13">
        <v>42828.609722222223</v>
      </c>
      <c r="I5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526" s="2">
        <f>FACT_PRODUCT_REVIEWS!$H526-FACT_PRODUCT_REVIEWS!$G526</f>
        <v>3.609722222223354</v>
      </c>
      <c r="K526" s="2">
        <f>IF(FACT_PRODUCT_REVIEWS!$D526&gt;=4,1,0)</f>
        <v>1</v>
      </c>
      <c r="L526" s="2">
        <f>_xlfn.XLOOKUP(FACT_PRODUCT_REVIEWS[[#This Row],[product_id]],DIM_PRODUCTS!B:B,DIM_PRODUCTS!A:A,,0)</f>
        <v>525</v>
      </c>
      <c r="M526" s="2" t="str">
        <f>IF(FACT_PRODUCT_REVIEWS[[#This Row],[review_word_count]]=0,"no text",IF(FACT_PRODUCT_REVIEWS[[#This Row],[review_word_count]]&lt;15,"short review", "long review"))</f>
        <v>long review</v>
      </c>
    </row>
    <row r="527" spans="1:13" x14ac:dyDescent="0.25">
      <c r="A527" s="2">
        <v>526</v>
      </c>
      <c r="B527" s="10" t="s">
        <v>1975</v>
      </c>
      <c r="C527" s="10" t="s">
        <v>4744</v>
      </c>
      <c r="D527" s="10">
        <v>5</v>
      </c>
      <c r="E527" s="10"/>
      <c r="F527" s="10" t="s">
        <v>4745</v>
      </c>
      <c r="G527" s="13">
        <v>43315</v>
      </c>
      <c r="H527" s="13">
        <v>43316.943055555559</v>
      </c>
      <c r="I5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527" s="2">
        <f>FACT_PRODUCT_REVIEWS!$H527-FACT_PRODUCT_REVIEWS!$G527</f>
        <v>1.9430555555591127</v>
      </c>
      <c r="K527" s="2">
        <f>IF(FACT_PRODUCT_REVIEWS!$D527&gt;=4,1,0)</f>
        <v>1</v>
      </c>
      <c r="L527" s="2">
        <f>_xlfn.XLOOKUP(FACT_PRODUCT_REVIEWS[[#This Row],[product_id]],DIM_PRODUCTS!B:B,DIM_PRODUCTS!A:A,,0)</f>
        <v>526</v>
      </c>
      <c r="M527" s="2" t="str">
        <f>IF(FACT_PRODUCT_REVIEWS[[#This Row],[review_word_count]]=0,"no text",IF(FACT_PRODUCT_REVIEWS[[#This Row],[review_word_count]]&lt;15,"short review", "long review"))</f>
        <v>short review</v>
      </c>
    </row>
    <row r="528" spans="1:13" x14ac:dyDescent="0.25">
      <c r="A528" s="2">
        <v>527</v>
      </c>
      <c r="B528" s="10" t="s">
        <v>2455</v>
      </c>
      <c r="C528" s="10" t="s">
        <v>4759</v>
      </c>
      <c r="D528" s="10">
        <v>5</v>
      </c>
      <c r="E528" s="10"/>
      <c r="F528" s="10"/>
      <c r="G528" s="13">
        <v>43018</v>
      </c>
      <c r="H528" s="13">
        <v>43018.918055555558</v>
      </c>
      <c r="I5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28" s="2">
        <f>FACT_PRODUCT_REVIEWS!$H528-FACT_PRODUCT_REVIEWS!$G528</f>
        <v>0.9180555555576575</v>
      </c>
      <c r="K528" s="2">
        <f>IF(FACT_PRODUCT_REVIEWS!$D528&gt;=4,1,0)</f>
        <v>1</v>
      </c>
      <c r="L528" s="2">
        <f>_xlfn.XLOOKUP(FACT_PRODUCT_REVIEWS[[#This Row],[product_id]],DIM_PRODUCTS!B:B,DIM_PRODUCTS!A:A,,0)</f>
        <v>527</v>
      </c>
      <c r="M528" s="2" t="str">
        <f>IF(FACT_PRODUCT_REVIEWS[[#This Row],[review_word_count]]=0,"no text",IF(FACT_PRODUCT_REVIEWS[[#This Row],[review_word_count]]&lt;15,"short review", "long review"))</f>
        <v>no text</v>
      </c>
    </row>
    <row r="529" spans="1:13" x14ac:dyDescent="0.25">
      <c r="A529" s="2">
        <v>528</v>
      </c>
      <c r="B529" s="10" t="s">
        <v>2282</v>
      </c>
      <c r="C529" s="16" t="s">
        <v>3870</v>
      </c>
      <c r="D529" s="10">
        <v>3</v>
      </c>
      <c r="E529" s="10"/>
      <c r="F529" s="10" t="s">
        <v>3871</v>
      </c>
      <c r="G529" s="13">
        <v>43088</v>
      </c>
      <c r="H529" s="13">
        <v>43090.554166666669</v>
      </c>
      <c r="I5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529" s="2">
        <f>FACT_PRODUCT_REVIEWS!$H529-FACT_PRODUCT_REVIEWS!$G529</f>
        <v>2.5541666666686069</v>
      </c>
      <c r="K529" s="2">
        <f>IF(FACT_PRODUCT_REVIEWS!$D529&gt;=4,1,0)</f>
        <v>0</v>
      </c>
      <c r="L529" s="2">
        <f>_xlfn.XLOOKUP(FACT_PRODUCT_REVIEWS[[#This Row],[product_id]],DIM_PRODUCTS!B:B,DIM_PRODUCTS!A:A,,0)</f>
        <v>528</v>
      </c>
      <c r="M529" s="2" t="str">
        <f>IF(FACT_PRODUCT_REVIEWS[[#This Row],[review_word_count]]=0,"no text",IF(FACT_PRODUCT_REVIEWS[[#This Row],[review_word_count]]&lt;15,"short review", "long review"))</f>
        <v>long review</v>
      </c>
    </row>
    <row r="530" spans="1:13" x14ac:dyDescent="0.25">
      <c r="A530" s="2">
        <v>529</v>
      </c>
      <c r="B530" s="10" t="s">
        <v>2293</v>
      </c>
      <c r="C530" s="10" t="s">
        <v>3917</v>
      </c>
      <c r="D530" s="10">
        <v>4</v>
      </c>
      <c r="E530" s="10"/>
      <c r="F530" s="10"/>
      <c r="G530" s="13">
        <v>42917</v>
      </c>
      <c r="H530" s="13">
        <v>42919.8</v>
      </c>
      <c r="I5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0" s="2">
        <f>FACT_PRODUCT_REVIEWS!$H530-FACT_PRODUCT_REVIEWS!$G530</f>
        <v>2.8000000000029104</v>
      </c>
      <c r="K530" s="2">
        <f>IF(FACT_PRODUCT_REVIEWS!$D530&gt;=4,1,0)</f>
        <v>1</v>
      </c>
      <c r="L530" s="2">
        <f>_xlfn.XLOOKUP(FACT_PRODUCT_REVIEWS[[#This Row],[product_id]],DIM_PRODUCTS!B:B,DIM_PRODUCTS!A:A,,0)</f>
        <v>529</v>
      </c>
      <c r="M530" s="2" t="str">
        <f>IF(FACT_PRODUCT_REVIEWS[[#This Row],[review_word_count]]=0,"no text",IF(FACT_PRODUCT_REVIEWS[[#This Row],[review_word_count]]&lt;15,"short review", "long review"))</f>
        <v>no text</v>
      </c>
    </row>
    <row r="531" spans="1:13" x14ac:dyDescent="0.25">
      <c r="A531" s="2">
        <v>530</v>
      </c>
      <c r="B531" s="10" t="s">
        <v>2314</v>
      </c>
      <c r="C531" s="10" t="s">
        <v>3083</v>
      </c>
      <c r="D531" s="10">
        <v>1</v>
      </c>
      <c r="E531" s="10"/>
      <c r="F531" s="10" t="s">
        <v>3084</v>
      </c>
      <c r="G531" s="13">
        <v>43284</v>
      </c>
      <c r="H531" s="13">
        <v>43286.793749999997</v>
      </c>
      <c r="I5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31" s="2">
        <f>FACT_PRODUCT_REVIEWS!$H531-FACT_PRODUCT_REVIEWS!$G531</f>
        <v>2.7937499999970896</v>
      </c>
      <c r="K531" s="2">
        <f>IF(FACT_PRODUCT_REVIEWS!$D531&gt;=4,1,0)</f>
        <v>0</v>
      </c>
      <c r="L531" s="2">
        <f>_xlfn.XLOOKUP(FACT_PRODUCT_REVIEWS[[#This Row],[product_id]],DIM_PRODUCTS!B:B,DIM_PRODUCTS!A:A,,0)</f>
        <v>530</v>
      </c>
      <c r="M531" s="2" t="str">
        <f>IF(FACT_PRODUCT_REVIEWS[[#This Row],[review_word_count]]=0,"no text",IF(FACT_PRODUCT_REVIEWS[[#This Row],[review_word_count]]&lt;15,"short review", "long review"))</f>
        <v>short review</v>
      </c>
    </row>
    <row r="532" spans="1:13" x14ac:dyDescent="0.25">
      <c r="A532" s="2">
        <v>531</v>
      </c>
      <c r="B532" s="10" t="s">
        <v>1992</v>
      </c>
      <c r="C532" s="10" t="s">
        <v>4859</v>
      </c>
      <c r="D532" s="10">
        <v>3</v>
      </c>
      <c r="E532" s="10" t="s">
        <v>4860</v>
      </c>
      <c r="F532" s="10" t="s">
        <v>4861</v>
      </c>
      <c r="G532" s="13">
        <v>43207</v>
      </c>
      <c r="H532" s="13">
        <v>43224.236805555556</v>
      </c>
      <c r="I5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532" s="2">
        <f>FACT_PRODUCT_REVIEWS!$H532-FACT_PRODUCT_REVIEWS!$G532</f>
        <v>17.236805555556202</v>
      </c>
      <c r="K532" s="2">
        <f>IF(FACT_PRODUCT_REVIEWS!$D532&gt;=4,1,0)</f>
        <v>0</v>
      </c>
      <c r="L532" s="2">
        <f>_xlfn.XLOOKUP(FACT_PRODUCT_REVIEWS[[#This Row],[product_id]],DIM_PRODUCTS!B:B,DIM_PRODUCTS!A:A,,0)</f>
        <v>531</v>
      </c>
      <c r="M532" s="2" t="str">
        <f>IF(FACT_PRODUCT_REVIEWS[[#This Row],[review_word_count]]=0,"no text",IF(FACT_PRODUCT_REVIEWS[[#This Row],[review_word_count]]&lt;15,"short review", "long review"))</f>
        <v>short review</v>
      </c>
    </row>
    <row r="533" spans="1:13" x14ac:dyDescent="0.25">
      <c r="A533" s="2">
        <v>532</v>
      </c>
      <c r="B533" s="10" t="s">
        <v>2400</v>
      </c>
      <c r="C533" s="10" t="s">
        <v>3473</v>
      </c>
      <c r="D533" s="10">
        <v>5</v>
      </c>
      <c r="E533" s="10"/>
      <c r="F533" s="10" t="s">
        <v>3474</v>
      </c>
      <c r="G533" s="13">
        <v>43074</v>
      </c>
      <c r="H533" s="13">
        <v>43076.841666666667</v>
      </c>
      <c r="I5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33" s="2">
        <f>FACT_PRODUCT_REVIEWS!$H533-FACT_PRODUCT_REVIEWS!$G533</f>
        <v>2.8416666666671517</v>
      </c>
      <c r="K533" s="2">
        <f>IF(FACT_PRODUCT_REVIEWS!$D533&gt;=4,1,0)</f>
        <v>1</v>
      </c>
      <c r="L533" s="2">
        <f>_xlfn.XLOOKUP(FACT_PRODUCT_REVIEWS[[#This Row],[product_id]],DIM_PRODUCTS!B:B,DIM_PRODUCTS!A:A,,0)</f>
        <v>532</v>
      </c>
      <c r="M533" s="2" t="str">
        <f>IF(FACT_PRODUCT_REVIEWS[[#This Row],[review_word_count]]=0,"no text",IF(FACT_PRODUCT_REVIEWS[[#This Row],[review_word_count]]&lt;15,"short review", "long review"))</f>
        <v>short review</v>
      </c>
    </row>
    <row r="534" spans="1:13" x14ac:dyDescent="0.25">
      <c r="A534" s="2">
        <v>533</v>
      </c>
      <c r="B534" s="10" t="s">
        <v>2437</v>
      </c>
      <c r="C534" s="10" t="s">
        <v>4711</v>
      </c>
      <c r="D534" s="10">
        <v>5</v>
      </c>
      <c r="E534" s="10"/>
      <c r="F534" s="10"/>
      <c r="G534" s="13">
        <v>43127</v>
      </c>
      <c r="H534" s="13">
        <v>43128.915277777778</v>
      </c>
      <c r="I5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4" s="2">
        <f>FACT_PRODUCT_REVIEWS!$H534-FACT_PRODUCT_REVIEWS!$G534</f>
        <v>1.9152777777781012</v>
      </c>
      <c r="K534" s="2">
        <f>IF(FACT_PRODUCT_REVIEWS!$D534&gt;=4,1,0)</f>
        <v>1</v>
      </c>
      <c r="L534" s="2">
        <f>_xlfn.XLOOKUP(FACT_PRODUCT_REVIEWS[[#This Row],[product_id]],DIM_PRODUCTS!B:B,DIM_PRODUCTS!A:A,,0)</f>
        <v>533</v>
      </c>
      <c r="M534" s="2" t="str">
        <f>IF(FACT_PRODUCT_REVIEWS[[#This Row],[review_word_count]]=0,"no text",IF(FACT_PRODUCT_REVIEWS[[#This Row],[review_word_count]]&lt;15,"short review", "long review"))</f>
        <v>no text</v>
      </c>
    </row>
    <row r="535" spans="1:13" x14ac:dyDescent="0.25">
      <c r="A535" s="2">
        <v>534</v>
      </c>
      <c r="B535" s="10" t="s">
        <v>2031</v>
      </c>
      <c r="C535" s="10" t="s">
        <v>3850</v>
      </c>
      <c r="D535" s="10">
        <v>5</v>
      </c>
      <c r="E535" s="10"/>
      <c r="F535" s="10"/>
      <c r="G535" s="13">
        <v>43193</v>
      </c>
      <c r="H535" s="13">
        <v>43197.071527777778</v>
      </c>
      <c r="I5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5" s="2">
        <f>FACT_PRODUCT_REVIEWS!$H535-FACT_PRODUCT_REVIEWS!$G535</f>
        <v>4.0715277777781012</v>
      </c>
      <c r="K535" s="2">
        <f>IF(FACT_PRODUCT_REVIEWS!$D535&gt;=4,1,0)</f>
        <v>1</v>
      </c>
      <c r="L535" s="2">
        <f>_xlfn.XLOOKUP(FACT_PRODUCT_REVIEWS[[#This Row],[product_id]],DIM_PRODUCTS!B:B,DIM_PRODUCTS!A:A,,0)</f>
        <v>534</v>
      </c>
      <c r="M535" s="2" t="str">
        <f>IF(FACT_PRODUCT_REVIEWS[[#This Row],[review_word_count]]=0,"no text",IF(FACT_PRODUCT_REVIEWS[[#This Row],[review_word_count]]&lt;15,"short review", "long review"))</f>
        <v>no text</v>
      </c>
    </row>
    <row r="536" spans="1:13" x14ac:dyDescent="0.25">
      <c r="A536" s="2">
        <v>535</v>
      </c>
      <c r="B536" s="10" t="s">
        <v>2135</v>
      </c>
      <c r="C536" s="10" t="s">
        <v>3342</v>
      </c>
      <c r="D536" s="10">
        <v>5</v>
      </c>
      <c r="E536" s="10"/>
      <c r="F536" s="10"/>
      <c r="G536" s="13">
        <v>43305</v>
      </c>
      <c r="H536" s="13">
        <v>43306.145138888889</v>
      </c>
      <c r="I5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6" s="2">
        <f>FACT_PRODUCT_REVIEWS!$H536-FACT_PRODUCT_REVIEWS!$G536</f>
        <v>1.1451388888890506</v>
      </c>
      <c r="K536" s="2">
        <f>IF(FACT_PRODUCT_REVIEWS!$D536&gt;=4,1,0)</f>
        <v>1</v>
      </c>
      <c r="L536" s="2">
        <f>_xlfn.XLOOKUP(FACT_PRODUCT_REVIEWS[[#This Row],[product_id]],DIM_PRODUCTS!B:B,DIM_PRODUCTS!A:A,,0)</f>
        <v>535</v>
      </c>
      <c r="M536" s="2" t="str">
        <f>IF(FACT_PRODUCT_REVIEWS[[#This Row],[review_word_count]]=0,"no text",IF(FACT_PRODUCT_REVIEWS[[#This Row],[review_word_count]]&lt;15,"short review", "long review"))</f>
        <v>no text</v>
      </c>
    </row>
    <row r="537" spans="1:13" x14ac:dyDescent="0.25">
      <c r="A537" s="2">
        <v>536</v>
      </c>
      <c r="B537" s="10" t="s">
        <v>2456</v>
      </c>
      <c r="C537" s="10" t="s">
        <v>4162</v>
      </c>
      <c r="D537" s="10">
        <v>4</v>
      </c>
      <c r="E537" s="10"/>
      <c r="F537" s="10"/>
      <c r="G537" s="13">
        <v>43225</v>
      </c>
      <c r="H537" s="13">
        <v>43317.447222222225</v>
      </c>
      <c r="I5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7" s="2">
        <f>FACT_PRODUCT_REVIEWS!$H537-FACT_PRODUCT_REVIEWS!$G537</f>
        <v>92.447222222224809</v>
      </c>
      <c r="K537" s="2">
        <f>IF(FACT_PRODUCT_REVIEWS!$D537&gt;=4,1,0)</f>
        <v>1</v>
      </c>
      <c r="L537" s="2">
        <f>_xlfn.XLOOKUP(FACT_PRODUCT_REVIEWS[[#This Row],[product_id]],DIM_PRODUCTS!B:B,DIM_PRODUCTS!A:A,,0)</f>
        <v>536</v>
      </c>
      <c r="M537" s="2" t="str">
        <f>IF(FACT_PRODUCT_REVIEWS[[#This Row],[review_word_count]]=0,"no text",IF(FACT_PRODUCT_REVIEWS[[#This Row],[review_word_count]]&lt;15,"short review", "long review"))</f>
        <v>no text</v>
      </c>
    </row>
    <row r="538" spans="1:13" x14ac:dyDescent="0.25">
      <c r="A538" s="2">
        <v>537</v>
      </c>
      <c r="B538" s="10" t="s">
        <v>2213</v>
      </c>
      <c r="C538" s="10" t="s">
        <v>4211</v>
      </c>
      <c r="D538" s="10">
        <v>5</v>
      </c>
      <c r="E538" s="10"/>
      <c r="F538" s="10"/>
      <c r="G538" s="13">
        <v>43034</v>
      </c>
      <c r="H538" s="13">
        <v>43035.566666666666</v>
      </c>
      <c r="I5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8" s="2">
        <f>FACT_PRODUCT_REVIEWS!$H538-FACT_PRODUCT_REVIEWS!$G538</f>
        <v>1.5666666666656965</v>
      </c>
      <c r="K538" s="2">
        <f>IF(FACT_PRODUCT_REVIEWS!$D538&gt;=4,1,0)</f>
        <v>1</v>
      </c>
      <c r="L538" s="2">
        <f>_xlfn.XLOOKUP(FACT_PRODUCT_REVIEWS[[#This Row],[product_id]],DIM_PRODUCTS!B:B,DIM_PRODUCTS!A:A,,0)</f>
        <v>537</v>
      </c>
      <c r="M538" s="2" t="str">
        <f>IF(FACT_PRODUCT_REVIEWS[[#This Row],[review_word_count]]=0,"no text",IF(FACT_PRODUCT_REVIEWS[[#This Row],[review_word_count]]&lt;15,"short review", "long review"))</f>
        <v>no text</v>
      </c>
    </row>
    <row r="539" spans="1:13" x14ac:dyDescent="0.25">
      <c r="A539" s="2">
        <v>538</v>
      </c>
      <c r="B539" s="10" t="s">
        <v>1943</v>
      </c>
      <c r="C539" s="10" t="s">
        <v>4322</v>
      </c>
      <c r="D539" s="10">
        <v>5</v>
      </c>
      <c r="E539" s="10"/>
      <c r="F539" s="10"/>
      <c r="G539" s="13">
        <v>43306</v>
      </c>
      <c r="H539" s="13">
        <v>43307.890277777777</v>
      </c>
      <c r="I5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39" s="2">
        <f>FACT_PRODUCT_REVIEWS!$H539-FACT_PRODUCT_REVIEWS!$G539</f>
        <v>1.890277777776646</v>
      </c>
      <c r="K539" s="2">
        <f>IF(FACT_PRODUCT_REVIEWS!$D539&gt;=4,1,0)</f>
        <v>1</v>
      </c>
      <c r="L539" s="2">
        <f>_xlfn.XLOOKUP(FACT_PRODUCT_REVIEWS[[#This Row],[product_id]],DIM_PRODUCTS!B:B,DIM_PRODUCTS!A:A,,0)</f>
        <v>538</v>
      </c>
      <c r="M539" s="2" t="str">
        <f>IF(FACT_PRODUCT_REVIEWS[[#This Row],[review_word_count]]=0,"no text",IF(FACT_PRODUCT_REVIEWS[[#This Row],[review_word_count]]&lt;15,"short review", "long review"))</f>
        <v>no text</v>
      </c>
    </row>
    <row r="540" spans="1:13" x14ac:dyDescent="0.25">
      <c r="A540" s="2">
        <v>539</v>
      </c>
      <c r="B540" s="10" t="s">
        <v>2362</v>
      </c>
      <c r="C540" s="10" t="s">
        <v>4144</v>
      </c>
      <c r="D540" s="10">
        <v>3</v>
      </c>
      <c r="E540" s="10"/>
      <c r="F540" s="10"/>
      <c r="G540" s="13">
        <v>43030</v>
      </c>
      <c r="H540" s="13">
        <v>43039.647916666669</v>
      </c>
      <c r="I5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0" s="2">
        <f>FACT_PRODUCT_REVIEWS!$H540-FACT_PRODUCT_REVIEWS!$G540</f>
        <v>9.6479166666686069</v>
      </c>
      <c r="K540" s="2">
        <f>IF(FACT_PRODUCT_REVIEWS!$D540&gt;=4,1,0)</f>
        <v>0</v>
      </c>
      <c r="L540" s="2">
        <f>_xlfn.XLOOKUP(FACT_PRODUCT_REVIEWS[[#This Row],[product_id]],DIM_PRODUCTS!B:B,DIM_PRODUCTS!A:A,,0)</f>
        <v>539</v>
      </c>
      <c r="M540" s="2" t="str">
        <f>IF(FACT_PRODUCT_REVIEWS[[#This Row],[review_word_count]]=0,"no text",IF(FACT_PRODUCT_REVIEWS[[#This Row],[review_word_count]]&lt;15,"short review", "long review"))</f>
        <v>no text</v>
      </c>
    </row>
    <row r="541" spans="1:13" ht="18.95" customHeight="1" x14ac:dyDescent="0.25">
      <c r="A541" s="2">
        <v>540</v>
      </c>
      <c r="B541" s="10" t="s">
        <v>2271</v>
      </c>
      <c r="C541" s="10" t="s">
        <v>4875</v>
      </c>
      <c r="D541" s="10">
        <v>5</v>
      </c>
      <c r="E541" s="10"/>
      <c r="F541" s="10"/>
      <c r="G541" s="13">
        <v>43342</v>
      </c>
      <c r="H541" s="13">
        <v>43344.811805555553</v>
      </c>
      <c r="I5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1" s="2">
        <f>FACT_PRODUCT_REVIEWS!$H541-FACT_PRODUCT_REVIEWS!$G541</f>
        <v>2.8118055555532919</v>
      </c>
      <c r="K541" s="2">
        <f>IF(FACT_PRODUCT_REVIEWS!$D541&gt;=4,1,0)</f>
        <v>1</v>
      </c>
      <c r="L541" s="2">
        <f>_xlfn.XLOOKUP(FACT_PRODUCT_REVIEWS[[#This Row],[product_id]],DIM_PRODUCTS!B:B,DIM_PRODUCTS!A:A,,0)</f>
        <v>540</v>
      </c>
      <c r="M541" s="2" t="str">
        <f>IF(FACT_PRODUCT_REVIEWS[[#This Row],[review_word_count]]=0,"no text",IF(FACT_PRODUCT_REVIEWS[[#This Row],[review_word_count]]&lt;15,"short review", "long review"))</f>
        <v>no text</v>
      </c>
    </row>
    <row r="542" spans="1:13" x14ac:dyDescent="0.25">
      <c r="A542" s="2">
        <v>541</v>
      </c>
      <c r="B542" s="10" t="s">
        <v>2225</v>
      </c>
      <c r="C542" s="10" t="s">
        <v>4546</v>
      </c>
      <c r="D542" s="10">
        <v>5</v>
      </c>
      <c r="E542" s="10" t="s">
        <v>4547</v>
      </c>
      <c r="F542" s="10" t="s">
        <v>4548</v>
      </c>
      <c r="G542" s="13">
        <v>43326</v>
      </c>
      <c r="H542" s="13">
        <v>43329.129861111112</v>
      </c>
      <c r="I5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542" s="2">
        <f>FACT_PRODUCT_REVIEWS!$H542-FACT_PRODUCT_REVIEWS!$G542</f>
        <v>3.1298611111124046</v>
      </c>
      <c r="K542" s="2">
        <f>IF(FACT_PRODUCT_REVIEWS!$D542&gt;=4,1,0)</f>
        <v>1</v>
      </c>
      <c r="L542" s="2">
        <f>_xlfn.XLOOKUP(FACT_PRODUCT_REVIEWS[[#This Row],[product_id]],DIM_PRODUCTS!B:B,DIM_PRODUCTS!A:A,,0)</f>
        <v>541</v>
      </c>
      <c r="M542" s="2" t="str">
        <f>IF(FACT_PRODUCT_REVIEWS[[#This Row],[review_word_count]]=0,"no text",IF(FACT_PRODUCT_REVIEWS[[#This Row],[review_word_count]]&lt;15,"short review", "long review"))</f>
        <v>short review</v>
      </c>
    </row>
    <row r="543" spans="1:13" x14ac:dyDescent="0.25">
      <c r="A543" s="2">
        <v>542</v>
      </c>
      <c r="B543" s="10" t="s">
        <v>2134</v>
      </c>
      <c r="C543" s="10" t="s">
        <v>4879</v>
      </c>
      <c r="D543" s="10">
        <v>5</v>
      </c>
      <c r="E543" s="10"/>
      <c r="F543" s="10"/>
      <c r="G543" s="13">
        <v>43306</v>
      </c>
      <c r="H543" s="13">
        <v>43306.904861111114</v>
      </c>
      <c r="I5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3" s="2">
        <f>FACT_PRODUCT_REVIEWS!$H543-FACT_PRODUCT_REVIEWS!$G543</f>
        <v>0.90486111111385981</v>
      </c>
      <c r="K543" s="2">
        <f>IF(FACT_PRODUCT_REVIEWS!$D543&gt;=4,1,0)</f>
        <v>1</v>
      </c>
      <c r="L543" s="2">
        <f>_xlfn.XLOOKUP(FACT_PRODUCT_REVIEWS[[#This Row],[product_id]],DIM_PRODUCTS!B:B,DIM_PRODUCTS!A:A,,0)</f>
        <v>542</v>
      </c>
      <c r="M543" s="2" t="str">
        <f>IF(FACT_PRODUCT_REVIEWS[[#This Row],[review_word_count]]=0,"no text",IF(FACT_PRODUCT_REVIEWS[[#This Row],[review_word_count]]&lt;15,"short review", "long review"))</f>
        <v>no text</v>
      </c>
    </row>
    <row r="544" spans="1:13" x14ac:dyDescent="0.25">
      <c r="A544" s="2">
        <v>543</v>
      </c>
      <c r="B544" s="10" t="s">
        <v>2284</v>
      </c>
      <c r="C544" s="10" t="s">
        <v>3934</v>
      </c>
      <c r="D544" s="10">
        <v>4</v>
      </c>
      <c r="E544" s="10"/>
      <c r="F544" s="10"/>
      <c r="G544" s="13">
        <v>42997</v>
      </c>
      <c r="H544" s="13">
        <v>42998.557638888888</v>
      </c>
      <c r="I5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4" s="2">
        <f>FACT_PRODUCT_REVIEWS!$H544-FACT_PRODUCT_REVIEWS!$G544</f>
        <v>1.5576388888875954</v>
      </c>
      <c r="K544" s="2">
        <f>IF(FACT_PRODUCT_REVIEWS!$D544&gt;=4,1,0)</f>
        <v>1</v>
      </c>
      <c r="L544" s="2">
        <f>_xlfn.XLOOKUP(FACT_PRODUCT_REVIEWS[[#This Row],[product_id]],DIM_PRODUCTS!B:B,DIM_PRODUCTS!A:A,,0)</f>
        <v>543</v>
      </c>
      <c r="M544" s="2" t="str">
        <f>IF(FACT_PRODUCT_REVIEWS[[#This Row],[review_word_count]]=0,"no text",IF(FACT_PRODUCT_REVIEWS[[#This Row],[review_word_count]]&lt;15,"short review", "long review"))</f>
        <v>no text</v>
      </c>
    </row>
    <row r="545" spans="1:13" ht="15.95" customHeight="1" x14ac:dyDescent="0.25">
      <c r="A545" s="2">
        <v>544</v>
      </c>
      <c r="B545" s="10" t="s">
        <v>2285</v>
      </c>
      <c r="C545" s="10" t="s">
        <v>4848</v>
      </c>
      <c r="D545" s="10">
        <v>5</v>
      </c>
      <c r="E545" s="10"/>
      <c r="F545" s="10"/>
      <c r="G545" s="13">
        <v>42942</v>
      </c>
      <c r="H545" s="13">
        <v>42942.810416666667</v>
      </c>
      <c r="I5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5" s="2">
        <f>FACT_PRODUCT_REVIEWS!$H545-FACT_PRODUCT_REVIEWS!$G545</f>
        <v>0.81041666666715173</v>
      </c>
      <c r="K545" s="2">
        <f>IF(FACT_PRODUCT_REVIEWS!$D545&gt;=4,1,0)</f>
        <v>1</v>
      </c>
      <c r="L545" s="2">
        <f>_xlfn.XLOOKUP(FACT_PRODUCT_REVIEWS[[#This Row],[product_id]],DIM_PRODUCTS!B:B,DIM_PRODUCTS!A:A,,0)</f>
        <v>544</v>
      </c>
      <c r="M545" s="2" t="str">
        <f>IF(FACT_PRODUCT_REVIEWS[[#This Row],[review_word_count]]=0,"no text",IF(FACT_PRODUCT_REVIEWS[[#This Row],[review_word_count]]&lt;15,"short review", "long review"))</f>
        <v>no text</v>
      </c>
    </row>
    <row r="546" spans="1:13" x14ac:dyDescent="0.25">
      <c r="A546" s="2">
        <v>545</v>
      </c>
      <c r="B546" s="10" t="s">
        <v>2325</v>
      </c>
      <c r="C546" s="10" t="s">
        <v>3687</v>
      </c>
      <c r="D546" s="10">
        <v>5</v>
      </c>
      <c r="E546" s="10"/>
      <c r="F546" s="10"/>
      <c r="G546" s="13">
        <v>43321</v>
      </c>
      <c r="H546" s="13">
        <v>43324.071527777778</v>
      </c>
      <c r="I5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6" s="2">
        <f>FACT_PRODUCT_REVIEWS!$H546-FACT_PRODUCT_REVIEWS!$G546</f>
        <v>3.0715277777781012</v>
      </c>
      <c r="K546" s="2">
        <f>IF(FACT_PRODUCT_REVIEWS!$D546&gt;=4,1,0)</f>
        <v>1</v>
      </c>
      <c r="L546" s="2">
        <f>_xlfn.XLOOKUP(FACT_PRODUCT_REVIEWS[[#This Row],[product_id]],DIM_PRODUCTS!B:B,DIM_PRODUCTS!A:A,,0)</f>
        <v>545</v>
      </c>
      <c r="M546" s="2" t="str">
        <f>IF(FACT_PRODUCT_REVIEWS[[#This Row],[review_word_count]]=0,"no text",IF(FACT_PRODUCT_REVIEWS[[#This Row],[review_word_count]]&lt;15,"short review", "long review"))</f>
        <v>no text</v>
      </c>
    </row>
    <row r="547" spans="1:13" x14ac:dyDescent="0.25">
      <c r="A547" s="2">
        <v>546</v>
      </c>
      <c r="B547" s="10" t="s">
        <v>1977</v>
      </c>
      <c r="C547" s="10" t="s">
        <v>4312</v>
      </c>
      <c r="D547" s="10">
        <v>5</v>
      </c>
      <c r="E547" s="10"/>
      <c r="F547" s="10"/>
      <c r="G547" s="13">
        <v>43036</v>
      </c>
      <c r="H547" s="13">
        <v>43037.599999999999</v>
      </c>
      <c r="I5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7" s="2">
        <f>FACT_PRODUCT_REVIEWS!$H547-FACT_PRODUCT_REVIEWS!$G547</f>
        <v>1.5999999999985448</v>
      </c>
      <c r="K547" s="2">
        <f>IF(FACT_PRODUCT_REVIEWS!$D547&gt;=4,1,0)</f>
        <v>1</v>
      </c>
      <c r="L547" s="2">
        <f>_xlfn.XLOOKUP(FACT_PRODUCT_REVIEWS[[#This Row],[product_id]],DIM_PRODUCTS!B:B,DIM_PRODUCTS!A:A,,0)</f>
        <v>546</v>
      </c>
      <c r="M547" s="2" t="str">
        <f>IF(FACT_PRODUCT_REVIEWS[[#This Row],[review_word_count]]=0,"no text",IF(FACT_PRODUCT_REVIEWS[[#This Row],[review_word_count]]&lt;15,"short review", "long review"))</f>
        <v>no text</v>
      </c>
    </row>
    <row r="548" spans="1:13" x14ac:dyDescent="0.25">
      <c r="A548" s="2">
        <v>547</v>
      </c>
      <c r="B548" s="10" t="s">
        <v>2024</v>
      </c>
      <c r="C548" s="10" t="s">
        <v>4303</v>
      </c>
      <c r="D548" s="10">
        <v>5</v>
      </c>
      <c r="E548" s="10"/>
      <c r="F548" s="10"/>
      <c r="G548" s="13">
        <v>43117</v>
      </c>
      <c r="H548" s="13">
        <v>43117.989583333336</v>
      </c>
      <c r="I5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8" s="2">
        <f>FACT_PRODUCT_REVIEWS!$H548-FACT_PRODUCT_REVIEWS!$G548</f>
        <v>0.98958333333575865</v>
      </c>
      <c r="K548" s="2">
        <f>IF(FACT_PRODUCT_REVIEWS!$D548&gt;=4,1,0)</f>
        <v>1</v>
      </c>
      <c r="L548" s="2">
        <f>_xlfn.XLOOKUP(FACT_PRODUCT_REVIEWS[[#This Row],[product_id]],DIM_PRODUCTS!B:B,DIM_PRODUCTS!A:A,,0)</f>
        <v>547</v>
      </c>
      <c r="M548" s="2" t="str">
        <f>IF(FACT_PRODUCT_REVIEWS[[#This Row],[review_word_count]]=0,"no text",IF(FACT_PRODUCT_REVIEWS[[#This Row],[review_word_count]]&lt;15,"short review", "long review"))</f>
        <v>no text</v>
      </c>
    </row>
    <row r="549" spans="1:13" x14ac:dyDescent="0.25">
      <c r="A549" s="2">
        <v>548</v>
      </c>
      <c r="B549" s="10" t="s">
        <v>2258</v>
      </c>
      <c r="C549" s="10" t="s">
        <v>4217</v>
      </c>
      <c r="D549" s="10">
        <v>5</v>
      </c>
      <c r="E549" s="10"/>
      <c r="F549" s="10"/>
      <c r="G549" s="13">
        <v>43287</v>
      </c>
      <c r="H549" s="13">
        <v>43290.115277777775</v>
      </c>
      <c r="I5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49" s="2">
        <f>FACT_PRODUCT_REVIEWS!$H549-FACT_PRODUCT_REVIEWS!$G549</f>
        <v>3.1152777777751908</v>
      </c>
      <c r="K549" s="2">
        <f>IF(FACT_PRODUCT_REVIEWS!$D549&gt;=4,1,0)</f>
        <v>1</v>
      </c>
      <c r="L549" s="2">
        <f>_xlfn.XLOOKUP(FACT_PRODUCT_REVIEWS[[#This Row],[product_id]],DIM_PRODUCTS!B:B,DIM_PRODUCTS!A:A,,0)</f>
        <v>548</v>
      </c>
      <c r="M549" s="2" t="str">
        <f>IF(FACT_PRODUCT_REVIEWS[[#This Row],[review_word_count]]=0,"no text",IF(FACT_PRODUCT_REVIEWS[[#This Row],[review_word_count]]&lt;15,"short review", "long review"))</f>
        <v>no text</v>
      </c>
    </row>
    <row r="550" spans="1:13" x14ac:dyDescent="0.25">
      <c r="A550" s="2">
        <v>549</v>
      </c>
      <c r="B550" s="10" t="s">
        <v>2223</v>
      </c>
      <c r="C550" s="10" t="s">
        <v>4384</v>
      </c>
      <c r="D550" s="10">
        <v>4</v>
      </c>
      <c r="E550" s="10"/>
      <c r="F550" s="10"/>
      <c r="G550" s="13">
        <v>43107</v>
      </c>
      <c r="H550" s="13">
        <v>43109.755555555559</v>
      </c>
      <c r="I5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0" s="2">
        <f>FACT_PRODUCT_REVIEWS!$H550-FACT_PRODUCT_REVIEWS!$G550</f>
        <v>2.7555555555591127</v>
      </c>
      <c r="K550" s="2">
        <f>IF(FACT_PRODUCT_REVIEWS!$D550&gt;=4,1,0)</f>
        <v>1</v>
      </c>
      <c r="L550" s="2">
        <f>_xlfn.XLOOKUP(FACT_PRODUCT_REVIEWS[[#This Row],[product_id]],DIM_PRODUCTS!B:B,DIM_PRODUCTS!A:A,,0)</f>
        <v>549</v>
      </c>
      <c r="M550" s="2" t="str">
        <f>IF(FACT_PRODUCT_REVIEWS[[#This Row],[review_word_count]]=0,"no text",IF(FACT_PRODUCT_REVIEWS[[#This Row],[review_word_count]]&lt;15,"short review", "long review"))</f>
        <v>no text</v>
      </c>
    </row>
    <row r="551" spans="1:13" x14ac:dyDescent="0.25">
      <c r="A551" s="2">
        <v>550</v>
      </c>
      <c r="B551" s="10" t="s">
        <v>2391</v>
      </c>
      <c r="C551" s="10" t="s">
        <v>3313</v>
      </c>
      <c r="D551" s="10">
        <v>5</v>
      </c>
      <c r="E551" s="10"/>
      <c r="F551" s="10" t="s">
        <v>3314</v>
      </c>
      <c r="G551" s="13">
        <v>42978</v>
      </c>
      <c r="H551" s="13">
        <v>42979.109722222223</v>
      </c>
      <c r="I5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551" s="2">
        <f>FACT_PRODUCT_REVIEWS!$H551-FACT_PRODUCT_REVIEWS!$G551</f>
        <v>1.109722222223354</v>
      </c>
      <c r="K551" s="2">
        <f>IF(FACT_PRODUCT_REVIEWS!$D551&gt;=4,1,0)</f>
        <v>1</v>
      </c>
      <c r="L551" s="2">
        <f>_xlfn.XLOOKUP(FACT_PRODUCT_REVIEWS[[#This Row],[product_id]],DIM_PRODUCTS!B:B,DIM_PRODUCTS!A:A,,0)</f>
        <v>485</v>
      </c>
      <c r="M551" s="2" t="str">
        <f>IF(FACT_PRODUCT_REVIEWS[[#This Row],[review_word_count]]=0,"no text",IF(FACT_PRODUCT_REVIEWS[[#This Row],[review_word_count]]&lt;15,"short review", "long review"))</f>
        <v>short review</v>
      </c>
    </row>
    <row r="552" spans="1:13" x14ac:dyDescent="0.25">
      <c r="A552" s="2">
        <v>551</v>
      </c>
      <c r="B552" s="10" t="s">
        <v>2140</v>
      </c>
      <c r="C552" s="10" t="s">
        <v>3648</v>
      </c>
      <c r="D552" s="10">
        <v>5</v>
      </c>
      <c r="E552" s="10"/>
      <c r="F552" s="10"/>
      <c r="G552" s="13">
        <v>43221</v>
      </c>
      <c r="H552" s="13">
        <v>43222.45208333333</v>
      </c>
      <c r="I5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2" s="2">
        <f>FACT_PRODUCT_REVIEWS!$H552-FACT_PRODUCT_REVIEWS!$G552</f>
        <v>1.4520833333299379</v>
      </c>
      <c r="K552" s="2">
        <f>IF(FACT_PRODUCT_REVIEWS!$D552&gt;=4,1,0)</f>
        <v>1</v>
      </c>
      <c r="L552" s="2">
        <f>_xlfn.XLOOKUP(FACT_PRODUCT_REVIEWS[[#This Row],[product_id]],DIM_PRODUCTS!B:B,DIM_PRODUCTS!A:A,,0)</f>
        <v>486</v>
      </c>
      <c r="M552" s="2" t="str">
        <f>IF(FACT_PRODUCT_REVIEWS[[#This Row],[review_word_count]]=0,"no text",IF(FACT_PRODUCT_REVIEWS[[#This Row],[review_word_count]]&lt;15,"short review", "long review"))</f>
        <v>no text</v>
      </c>
    </row>
    <row r="553" spans="1:13" x14ac:dyDescent="0.25">
      <c r="A553" s="2">
        <v>552</v>
      </c>
      <c r="B553" s="10" t="s">
        <v>1939</v>
      </c>
      <c r="C553" s="10" t="s">
        <v>3353</v>
      </c>
      <c r="D553" s="10">
        <v>3</v>
      </c>
      <c r="E553" s="10" t="s">
        <v>3354</v>
      </c>
      <c r="F553" s="10" t="s">
        <v>3355</v>
      </c>
      <c r="G553" s="13">
        <v>43263</v>
      </c>
      <c r="H553" s="13">
        <v>43263.941666666666</v>
      </c>
      <c r="I5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30</v>
      </c>
      <c r="J553" s="2">
        <f>FACT_PRODUCT_REVIEWS!$H553-FACT_PRODUCT_REVIEWS!$G553</f>
        <v>0.94166666666569654</v>
      </c>
      <c r="K553" s="2">
        <f>IF(FACT_PRODUCT_REVIEWS!$D553&gt;=4,1,0)</f>
        <v>0</v>
      </c>
      <c r="L553" s="2">
        <f>_xlfn.XLOOKUP(FACT_PRODUCT_REVIEWS[[#This Row],[product_id]],DIM_PRODUCTS!B:B,DIM_PRODUCTS!A:A,,0)</f>
        <v>487</v>
      </c>
      <c r="M553" s="2" t="str">
        <f>IF(FACT_PRODUCT_REVIEWS[[#This Row],[review_word_count]]=0,"no text",IF(FACT_PRODUCT_REVIEWS[[#This Row],[review_word_count]]&lt;15,"short review", "long review"))</f>
        <v>long review</v>
      </c>
    </row>
    <row r="554" spans="1:13" x14ac:dyDescent="0.25">
      <c r="A554" s="2">
        <v>553</v>
      </c>
      <c r="B554" s="10" t="s">
        <v>2454</v>
      </c>
      <c r="C554" s="10" t="s">
        <v>3906</v>
      </c>
      <c r="D554" s="10">
        <v>5</v>
      </c>
      <c r="E554" s="10"/>
      <c r="F554" s="10"/>
      <c r="G554" s="13">
        <v>42959</v>
      </c>
      <c r="H554" s="13">
        <v>42960.09652777778</v>
      </c>
      <c r="I5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4" s="2">
        <f>FACT_PRODUCT_REVIEWS!$H554-FACT_PRODUCT_REVIEWS!$G554</f>
        <v>1.0965277777795563</v>
      </c>
      <c r="K554" s="2">
        <f>IF(FACT_PRODUCT_REVIEWS!$D554&gt;=4,1,0)</f>
        <v>1</v>
      </c>
      <c r="L554" s="2">
        <f>_xlfn.XLOOKUP(FACT_PRODUCT_REVIEWS[[#This Row],[product_id]],DIM_PRODUCTS!B:B,DIM_PRODUCTS!A:A,,0)</f>
        <v>488</v>
      </c>
      <c r="M554" s="2" t="str">
        <f>IF(FACT_PRODUCT_REVIEWS[[#This Row],[review_word_count]]=0,"no text",IF(FACT_PRODUCT_REVIEWS[[#This Row],[review_word_count]]&lt;15,"short review", "long review"))</f>
        <v>no text</v>
      </c>
    </row>
    <row r="555" spans="1:13" x14ac:dyDescent="0.25">
      <c r="A555" s="2">
        <v>554</v>
      </c>
      <c r="B555" s="10" t="s">
        <v>2070</v>
      </c>
      <c r="C555" s="10" t="s">
        <v>3102</v>
      </c>
      <c r="D555" s="10">
        <v>1</v>
      </c>
      <c r="E555" s="10"/>
      <c r="F555" s="10" t="s">
        <v>3103</v>
      </c>
      <c r="G555" s="13">
        <v>43167</v>
      </c>
      <c r="H555" s="13">
        <v>43167.518750000003</v>
      </c>
      <c r="I5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555" s="2">
        <f>FACT_PRODUCT_REVIEWS!$H555-FACT_PRODUCT_REVIEWS!$G555</f>
        <v>0.51875000000291038</v>
      </c>
      <c r="K555" s="2">
        <f>IF(FACT_PRODUCT_REVIEWS!$D555&gt;=4,1,0)</f>
        <v>0</v>
      </c>
      <c r="L555" s="2">
        <f>_xlfn.XLOOKUP(FACT_PRODUCT_REVIEWS[[#This Row],[product_id]],DIM_PRODUCTS!B:B,DIM_PRODUCTS!A:A,,0)</f>
        <v>489</v>
      </c>
      <c r="M555" s="2" t="str">
        <f>IF(FACT_PRODUCT_REVIEWS[[#This Row],[review_word_count]]=0,"no text",IF(FACT_PRODUCT_REVIEWS[[#This Row],[review_word_count]]&lt;15,"short review", "long review"))</f>
        <v>short review</v>
      </c>
    </row>
    <row r="556" spans="1:13" x14ac:dyDescent="0.25">
      <c r="A556" s="2">
        <v>555</v>
      </c>
      <c r="B556" s="10" t="s">
        <v>2100</v>
      </c>
      <c r="C556" s="10" t="s">
        <v>4688</v>
      </c>
      <c r="D556" s="10">
        <v>4</v>
      </c>
      <c r="E556" s="10"/>
      <c r="F556" s="10"/>
      <c r="G556" s="13">
        <v>43289</v>
      </c>
      <c r="H556" s="13">
        <v>43290.6</v>
      </c>
      <c r="I5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6" s="2">
        <f>FACT_PRODUCT_REVIEWS!$H556-FACT_PRODUCT_REVIEWS!$G556</f>
        <v>1.5999999999985448</v>
      </c>
      <c r="K556" s="2">
        <f>IF(FACT_PRODUCT_REVIEWS!$D556&gt;=4,1,0)</f>
        <v>1</v>
      </c>
      <c r="L556" s="2">
        <f>_xlfn.XLOOKUP(FACT_PRODUCT_REVIEWS[[#This Row],[product_id]],DIM_PRODUCTS!B:B,DIM_PRODUCTS!A:A,,0)</f>
        <v>490</v>
      </c>
      <c r="M556" s="2" t="str">
        <f>IF(FACT_PRODUCT_REVIEWS[[#This Row],[review_word_count]]=0,"no text",IF(FACT_PRODUCT_REVIEWS[[#This Row],[review_word_count]]&lt;15,"short review", "long review"))</f>
        <v>no text</v>
      </c>
    </row>
    <row r="557" spans="1:13" x14ac:dyDescent="0.25">
      <c r="A557" s="2">
        <v>556</v>
      </c>
      <c r="B557" s="10" t="s">
        <v>2381</v>
      </c>
      <c r="C557" s="10" t="s">
        <v>3743</v>
      </c>
      <c r="D557" s="10">
        <v>4</v>
      </c>
      <c r="E557" s="10" t="s">
        <v>3744</v>
      </c>
      <c r="F557" s="10" t="s">
        <v>3745</v>
      </c>
      <c r="G557" s="13">
        <v>43284</v>
      </c>
      <c r="H557" s="13">
        <v>43285.039583333331</v>
      </c>
      <c r="I5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557" s="2">
        <f>FACT_PRODUCT_REVIEWS!$H557-FACT_PRODUCT_REVIEWS!$G557</f>
        <v>1.0395833333313931</v>
      </c>
      <c r="K557" s="2">
        <f>IF(FACT_PRODUCT_REVIEWS!$D557&gt;=4,1,0)</f>
        <v>1</v>
      </c>
      <c r="L557" s="2">
        <f>_xlfn.XLOOKUP(FACT_PRODUCT_REVIEWS[[#This Row],[product_id]],DIM_PRODUCTS!B:B,DIM_PRODUCTS!A:A,,0)</f>
        <v>491</v>
      </c>
      <c r="M557" s="2" t="str">
        <f>IF(FACT_PRODUCT_REVIEWS[[#This Row],[review_word_count]]=0,"no text",IF(FACT_PRODUCT_REVIEWS[[#This Row],[review_word_count]]&lt;15,"short review", "long review"))</f>
        <v>short review</v>
      </c>
    </row>
    <row r="558" spans="1:13" x14ac:dyDescent="0.25">
      <c r="A558" s="2">
        <v>557</v>
      </c>
      <c r="B558" s="10" t="s">
        <v>2179</v>
      </c>
      <c r="C558" s="10" t="s">
        <v>4830</v>
      </c>
      <c r="D558" s="10">
        <v>5</v>
      </c>
      <c r="E558" s="10"/>
      <c r="F558" s="10"/>
      <c r="G558" s="13">
        <v>43188</v>
      </c>
      <c r="H558" s="13">
        <v>43189.59375</v>
      </c>
      <c r="I5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8" s="2">
        <f>FACT_PRODUCT_REVIEWS!$H558-FACT_PRODUCT_REVIEWS!$G558</f>
        <v>1.59375</v>
      </c>
      <c r="K558" s="2">
        <f>IF(FACT_PRODUCT_REVIEWS!$D558&gt;=4,1,0)</f>
        <v>1</v>
      </c>
      <c r="L558" s="2">
        <f>_xlfn.XLOOKUP(FACT_PRODUCT_REVIEWS[[#This Row],[product_id]],DIM_PRODUCTS!B:B,DIM_PRODUCTS!A:A,,0)</f>
        <v>492</v>
      </c>
      <c r="M558" s="2" t="str">
        <f>IF(FACT_PRODUCT_REVIEWS[[#This Row],[review_word_count]]=0,"no text",IF(FACT_PRODUCT_REVIEWS[[#This Row],[review_word_count]]&lt;15,"short review", "long review"))</f>
        <v>no text</v>
      </c>
    </row>
    <row r="559" spans="1:13" x14ac:dyDescent="0.25">
      <c r="A559" s="2">
        <v>558</v>
      </c>
      <c r="B559" s="10" t="s">
        <v>2297</v>
      </c>
      <c r="C559" s="16" t="s">
        <v>3003</v>
      </c>
      <c r="D559" s="10">
        <v>5</v>
      </c>
      <c r="E559" s="10"/>
      <c r="F559" s="10"/>
      <c r="G559" s="13">
        <v>42909</v>
      </c>
      <c r="H559" s="13">
        <v>42913.036111111112</v>
      </c>
      <c r="I5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59" s="2">
        <f>FACT_PRODUCT_REVIEWS!$H559-FACT_PRODUCT_REVIEWS!$G559</f>
        <v>4.0361111111124046</v>
      </c>
      <c r="K559" s="2">
        <f>IF(FACT_PRODUCT_REVIEWS!$D559&gt;=4,1,0)</f>
        <v>1</v>
      </c>
      <c r="L559" s="2">
        <f>_xlfn.XLOOKUP(FACT_PRODUCT_REVIEWS[[#This Row],[product_id]],DIM_PRODUCTS!B:B,DIM_PRODUCTS!A:A,,0)</f>
        <v>493</v>
      </c>
      <c r="M559" s="2" t="str">
        <f>IF(FACT_PRODUCT_REVIEWS[[#This Row],[review_word_count]]=0,"no text",IF(FACT_PRODUCT_REVIEWS[[#This Row],[review_word_count]]&lt;15,"short review", "long review"))</f>
        <v>no text</v>
      </c>
    </row>
    <row r="560" spans="1:13" x14ac:dyDescent="0.25">
      <c r="A560" s="2">
        <v>559</v>
      </c>
      <c r="B560" s="10" t="s">
        <v>2348</v>
      </c>
      <c r="C560" s="16" t="s">
        <v>3510</v>
      </c>
      <c r="D560" s="10">
        <v>5</v>
      </c>
      <c r="E560" s="10"/>
      <c r="F560" s="10" t="s">
        <v>3511</v>
      </c>
      <c r="G560" s="13">
        <v>43022</v>
      </c>
      <c r="H560" s="13">
        <v>43025.576388888891</v>
      </c>
      <c r="I5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560" s="2">
        <f>FACT_PRODUCT_REVIEWS!$H560-FACT_PRODUCT_REVIEWS!$G560</f>
        <v>3.5763888888905058</v>
      </c>
      <c r="K560" s="2">
        <f>IF(FACT_PRODUCT_REVIEWS!$D560&gt;=4,1,0)</f>
        <v>1</v>
      </c>
      <c r="L560" s="2">
        <f>_xlfn.XLOOKUP(FACT_PRODUCT_REVIEWS[[#This Row],[product_id]],DIM_PRODUCTS!B:B,DIM_PRODUCTS!A:A,,0)</f>
        <v>494</v>
      </c>
      <c r="M560" s="2" t="str">
        <f>IF(FACT_PRODUCT_REVIEWS[[#This Row],[review_word_count]]=0,"no text",IF(FACT_PRODUCT_REVIEWS[[#This Row],[review_word_count]]&lt;15,"short review", "long review"))</f>
        <v>short review</v>
      </c>
    </row>
    <row r="561" spans="1:13" ht="21" customHeight="1" x14ac:dyDescent="0.25">
      <c r="A561" s="2">
        <v>560</v>
      </c>
      <c r="B561" s="10" t="s">
        <v>2412</v>
      </c>
      <c r="C561" s="10" t="s">
        <v>3543</v>
      </c>
      <c r="D561" s="10">
        <v>1</v>
      </c>
      <c r="E561" s="10"/>
      <c r="F561" s="10" t="s">
        <v>3544</v>
      </c>
      <c r="G561" s="13">
        <v>43140</v>
      </c>
      <c r="H561" s="13">
        <v>43141.044444444444</v>
      </c>
      <c r="I5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561" s="2">
        <f>FACT_PRODUCT_REVIEWS!$H561-FACT_PRODUCT_REVIEWS!$G561</f>
        <v>1.0444444444437977</v>
      </c>
      <c r="K561" s="2">
        <f>IF(FACT_PRODUCT_REVIEWS!$D561&gt;=4,1,0)</f>
        <v>0</v>
      </c>
      <c r="L561" s="2">
        <f>_xlfn.XLOOKUP(FACT_PRODUCT_REVIEWS[[#This Row],[product_id]],DIM_PRODUCTS!B:B,DIM_PRODUCTS!A:A,,0)</f>
        <v>495</v>
      </c>
      <c r="M561" s="2" t="str">
        <f>IF(FACT_PRODUCT_REVIEWS[[#This Row],[review_word_count]]=0,"no text",IF(FACT_PRODUCT_REVIEWS[[#This Row],[review_word_count]]&lt;15,"short review", "long review"))</f>
        <v>long review</v>
      </c>
    </row>
    <row r="562" spans="1:13" x14ac:dyDescent="0.25">
      <c r="A562" s="2">
        <v>561</v>
      </c>
      <c r="B562" s="10" t="s">
        <v>2017</v>
      </c>
      <c r="C562" s="10" t="s">
        <v>4163</v>
      </c>
      <c r="D562" s="10">
        <v>5</v>
      </c>
      <c r="E562" s="10"/>
      <c r="F562" s="10"/>
      <c r="G562" s="13">
        <v>43334</v>
      </c>
      <c r="H562" s="13">
        <v>43341.781944444447</v>
      </c>
      <c r="I5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2" s="2">
        <f>FACT_PRODUCT_REVIEWS!$H562-FACT_PRODUCT_REVIEWS!$G562</f>
        <v>7.7819444444467081</v>
      </c>
      <c r="K562" s="2">
        <f>IF(FACT_PRODUCT_REVIEWS!$D562&gt;=4,1,0)</f>
        <v>1</v>
      </c>
      <c r="L562" s="2">
        <f>_xlfn.XLOOKUP(FACT_PRODUCT_REVIEWS[[#This Row],[product_id]],DIM_PRODUCTS!B:B,DIM_PRODUCTS!A:A,,0)</f>
        <v>496</v>
      </c>
      <c r="M562" s="2" t="str">
        <f>IF(FACT_PRODUCT_REVIEWS[[#This Row],[review_word_count]]=0,"no text",IF(FACT_PRODUCT_REVIEWS[[#This Row],[review_word_count]]&lt;15,"short review", "long review"))</f>
        <v>no text</v>
      </c>
    </row>
    <row r="563" spans="1:13" x14ac:dyDescent="0.25">
      <c r="A563" s="2">
        <v>562</v>
      </c>
      <c r="B563" s="10" t="s">
        <v>2428</v>
      </c>
      <c r="C563" s="10" t="s">
        <v>3335</v>
      </c>
      <c r="D563" s="10">
        <v>5</v>
      </c>
      <c r="E563" s="10"/>
      <c r="F563" s="10"/>
      <c r="G563" s="13">
        <v>42893</v>
      </c>
      <c r="H563" s="13">
        <v>42895.80972222222</v>
      </c>
      <c r="I5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3" s="2">
        <f>FACT_PRODUCT_REVIEWS!$H563-FACT_PRODUCT_REVIEWS!$G563</f>
        <v>2.8097222222204437</v>
      </c>
      <c r="K563" s="2">
        <f>IF(FACT_PRODUCT_REVIEWS!$D563&gt;=4,1,0)</f>
        <v>1</v>
      </c>
      <c r="L563" s="2">
        <f>_xlfn.XLOOKUP(FACT_PRODUCT_REVIEWS[[#This Row],[product_id]],DIM_PRODUCTS!B:B,DIM_PRODUCTS!A:A,,0)</f>
        <v>497</v>
      </c>
      <c r="M563" s="2" t="str">
        <f>IF(FACT_PRODUCT_REVIEWS[[#This Row],[review_word_count]]=0,"no text",IF(FACT_PRODUCT_REVIEWS[[#This Row],[review_word_count]]&lt;15,"short review", "long review"))</f>
        <v>no text</v>
      </c>
    </row>
    <row r="564" spans="1:13" x14ac:dyDescent="0.25">
      <c r="A564" s="2">
        <v>563</v>
      </c>
      <c r="B564" s="10" t="s">
        <v>2266</v>
      </c>
      <c r="C564" s="10" t="s">
        <v>4476</v>
      </c>
      <c r="D564" s="10">
        <v>4</v>
      </c>
      <c r="E564" s="10"/>
      <c r="F564" s="10"/>
      <c r="G564" s="13">
        <v>43184</v>
      </c>
      <c r="H564" s="13">
        <v>43190.600694444445</v>
      </c>
      <c r="I5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4" s="2">
        <f>FACT_PRODUCT_REVIEWS!$H564-FACT_PRODUCT_REVIEWS!$G564</f>
        <v>6.6006944444452529</v>
      </c>
      <c r="K564" s="2">
        <f>IF(FACT_PRODUCT_REVIEWS!$D564&gt;=4,1,0)</f>
        <v>1</v>
      </c>
      <c r="L564" s="2">
        <f>_xlfn.XLOOKUP(FACT_PRODUCT_REVIEWS[[#This Row],[product_id]],DIM_PRODUCTS!B:B,DIM_PRODUCTS!A:A,,0)</f>
        <v>498</v>
      </c>
      <c r="M564" s="2" t="str">
        <f>IF(FACT_PRODUCT_REVIEWS[[#This Row],[review_word_count]]=0,"no text",IF(FACT_PRODUCT_REVIEWS[[#This Row],[review_word_count]]&lt;15,"short review", "long review"))</f>
        <v>no text</v>
      </c>
    </row>
    <row r="565" spans="1:13" x14ac:dyDescent="0.25">
      <c r="A565" s="2">
        <v>564</v>
      </c>
      <c r="B565" s="10" t="s">
        <v>1954</v>
      </c>
      <c r="C565" s="10" t="s">
        <v>4244</v>
      </c>
      <c r="D565" s="10">
        <v>3</v>
      </c>
      <c r="E565" s="10"/>
      <c r="F565" s="10"/>
      <c r="G565" s="13">
        <v>43263</v>
      </c>
      <c r="H565" s="13">
        <v>43265.759722222225</v>
      </c>
      <c r="I5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5" s="2">
        <f>FACT_PRODUCT_REVIEWS!$H565-FACT_PRODUCT_REVIEWS!$G565</f>
        <v>2.7597222222248092</v>
      </c>
      <c r="K565" s="2">
        <f>IF(FACT_PRODUCT_REVIEWS!$D565&gt;=4,1,0)</f>
        <v>0</v>
      </c>
      <c r="L565" s="2">
        <f>_xlfn.XLOOKUP(FACT_PRODUCT_REVIEWS[[#This Row],[product_id]],DIM_PRODUCTS!B:B,DIM_PRODUCTS!A:A,,0)</f>
        <v>499</v>
      </c>
      <c r="M565" s="2" t="str">
        <f>IF(FACT_PRODUCT_REVIEWS[[#This Row],[review_word_count]]=0,"no text",IF(FACT_PRODUCT_REVIEWS[[#This Row],[review_word_count]]&lt;15,"short review", "long review"))</f>
        <v>no text</v>
      </c>
    </row>
    <row r="566" spans="1:13" ht="31.5" x14ac:dyDescent="0.25">
      <c r="A566" s="2">
        <v>565</v>
      </c>
      <c r="B566" s="10" t="s">
        <v>2227</v>
      </c>
      <c r="C566" s="10" t="s">
        <v>3689</v>
      </c>
      <c r="D566" s="10">
        <v>5</v>
      </c>
      <c r="E566" s="10"/>
      <c r="F566" s="15" t="s">
        <v>3690</v>
      </c>
      <c r="G566" s="13">
        <v>43110</v>
      </c>
      <c r="H566" s="13">
        <v>43111.508333333331</v>
      </c>
      <c r="I5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566" s="2">
        <f>FACT_PRODUCT_REVIEWS!$H566-FACT_PRODUCT_REVIEWS!$G566</f>
        <v>1.5083333333313931</v>
      </c>
      <c r="K566" s="2">
        <f>IF(FACT_PRODUCT_REVIEWS!$D566&gt;=4,1,0)</f>
        <v>1</v>
      </c>
      <c r="L566" s="2">
        <f>_xlfn.XLOOKUP(FACT_PRODUCT_REVIEWS[[#This Row],[product_id]],DIM_PRODUCTS!B:B,DIM_PRODUCTS!A:A,,0)</f>
        <v>500</v>
      </c>
      <c r="M566" s="2" t="str">
        <f>IF(FACT_PRODUCT_REVIEWS[[#This Row],[review_word_count]]=0,"no text",IF(FACT_PRODUCT_REVIEWS[[#This Row],[review_word_count]]&lt;15,"short review", "long review"))</f>
        <v>short review</v>
      </c>
    </row>
    <row r="567" spans="1:13" x14ac:dyDescent="0.25">
      <c r="A567" s="2">
        <v>566</v>
      </c>
      <c r="B567" s="10" t="s">
        <v>2206</v>
      </c>
      <c r="C567" s="10" t="s">
        <v>4057</v>
      </c>
      <c r="D567" s="10">
        <v>4</v>
      </c>
      <c r="E567" s="10"/>
      <c r="F567" s="10"/>
      <c r="G567" s="13">
        <v>43315</v>
      </c>
      <c r="H567" s="13">
        <v>43316.411111111112</v>
      </c>
      <c r="I5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7" s="2">
        <f>FACT_PRODUCT_REVIEWS!$H567-FACT_PRODUCT_REVIEWS!$G567</f>
        <v>1.4111111111124046</v>
      </c>
      <c r="K567" s="2">
        <f>IF(FACT_PRODUCT_REVIEWS!$D567&gt;=4,1,0)</f>
        <v>1</v>
      </c>
      <c r="L567" s="2">
        <f>_xlfn.XLOOKUP(FACT_PRODUCT_REVIEWS[[#This Row],[product_id]],DIM_PRODUCTS!B:B,DIM_PRODUCTS!A:A,,0)</f>
        <v>501</v>
      </c>
      <c r="M567" s="2" t="str">
        <f>IF(FACT_PRODUCT_REVIEWS[[#This Row],[review_word_count]]=0,"no text",IF(FACT_PRODUCT_REVIEWS[[#This Row],[review_word_count]]&lt;15,"short review", "long review"))</f>
        <v>no text</v>
      </c>
    </row>
    <row r="568" spans="1:13" x14ac:dyDescent="0.25">
      <c r="A568" s="2">
        <v>567</v>
      </c>
      <c r="B568" s="10" t="s">
        <v>2123</v>
      </c>
      <c r="C568" s="10" t="s">
        <v>4864</v>
      </c>
      <c r="D568" s="10">
        <v>5</v>
      </c>
      <c r="E568" s="10"/>
      <c r="F568" s="10"/>
      <c r="G568" s="13">
        <v>43337</v>
      </c>
      <c r="H568" s="13">
        <v>43340.96875</v>
      </c>
      <c r="I5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8" s="2">
        <f>FACT_PRODUCT_REVIEWS!$H568-FACT_PRODUCT_REVIEWS!$G568</f>
        <v>3.96875</v>
      </c>
      <c r="K568" s="2">
        <f>IF(FACT_PRODUCT_REVIEWS!$D568&gt;=4,1,0)</f>
        <v>1</v>
      </c>
      <c r="L568" s="2">
        <f>_xlfn.XLOOKUP(FACT_PRODUCT_REVIEWS[[#This Row],[product_id]],DIM_PRODUCTS!B:B,DIM_PRODUCTS!A:A,,0)</f>
        <v>502</v>
      </c>
      <c r="M568" s="2" t="str">
        <f>IF(FACT_PRODUCT_REVIEWS[[#This Row],[review_word_count]]=0,"no text",IF(FACT_PRODUCT_REVIEWS[[#This Row],[review_word_count]]&lt;15,"short review", "long review"))</f>
        <v>no text</v>
      </c>
    </row>
    <row r="569" spans="1:13" x14ac:dyDescent="0.25">
      <c r="A569" s="2">
        <v>568</v>
      </c>
      <c r="B569" s="10" t="s">
        <v>2251</v>
      </c>
      <c r="C569" s="10" t="s">
        <v>3388</v>
      </c>
      <c r="D569" s="10">
        <v>4</v>
      </c>
      <c r="E569" s="10"/>
      <c r="F569" s="10"/>
      <c r="G569" s="13">
        <v>42955</v>
      </c>
      <c r="H569" s="13">
        <v>42958.438194444447</v>
      </c>
      <c r="I5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69" s="2">
        <f>FACT_PRODUCT_REVIEWS!$H569-FACT_PRODUCT_REVIEWS!$G569</f>
        <v>3.4381944444467081</v>
      </c>
      <c r="K569" s="2">
        <f>IF(FACT_PRODUCT_REVIEWS!$D569&gt;=4,1,0)</f>
        <v>1</v>
      </c>
      <c r="L569" s="2">
        <f>_xlfn.XLOOKUP(FACT_PRODUCT_REVIEWS[[#This Row],[product_id]],DIM_PRODUCTS!B:B,DIM_PRODUCTS!A:A,,0)</f>
        <v>503</v>
      </c>
      <c r="M569" s="2" t="str">
        <f>IF(FACT_PRODUCT_REVIEWS[[#This Row],[review_word_count]]=0,"no text",IF(FACT_PRODUCT_REVIEWS[[#This Row],[review_word_count]]&lt;15,"short review", "long review"))</f>
        <v>no text</v>
      </c>
    </row>
    <row r="570" spans="1:13" x14ac:dyDescent="0.25">
      <c r="A570" s="2">
        <v>569</v>
      </c>
      <c r="B570" s="10" t="s">
        <v>1961</v>
      </c>
      <c r="C570" s="10" t="s">
        <v>4885</v>
      </c>
      <c r="D570" s="10">
        <v>4</v>
      </c>
      <c r="E570" s="10"/>
      <c r="F570" s="10" t="s">
        <v>4886</v>
      </c>
      <c r="G570" s="13">
        <v>43160</v>
      </c>
      <c r="H570" s="13">
        <v>43161.138888888891</v>
      </c>
      <c r="I5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70" s="2">
        <f>FACT_PRODUCT_REVIEWS!$H570-FACT_PRODUCT_REVIEWS!$G570</f>
        <v>1.1388888888905058</v>
      </c>
      <c r="K570" s="2">
        <f>IF(FACT_PRODUCT_REVIEWS!$D570&gt;=4,1,0)</f>
        <v>1</v>
      </c>
      <c r="L570" s="2">
        <f>_xlfn.XLOOKUP(FACT_PRODUCT_REVIEWS[[#This Row],[product_id]],DIM_PRODUCTS!B:B,DIM_PRODUCTS!A:A,,0)</f>
        <v>504</v>
      </c>
      <c r="M570" s="2" t="str">
        <f>IF(FACT_PRODUCT_REVIEWS[[#This Row],[review_word_count]]=0,"no text",IF(FACT_PRODUCT_REVIEWS[[#This Row],[review_word_count]]&lt;15,"short review", "long review"))</f>
        <v>short review</v>
      </c>
    </row>
    <row r="571" spans="1:13" ht="31.5" x14ac:dyDescent="0.25">
      <c r="A571" s="2">
        <v>570</v>
      </c>
      <c r="B571" s="10" t="s">
        <v>2291</v>
      </c>
      <c r="C571" s="10" t="s">
        <v>3751</v>
      </c>
      <c r="D571" s="10">
        <v>2</v>
      </c>
      <c r="E571" s="10"/>
      <c r="F571" s="15" t="s">
        <v>3752</v>
      </c>
      <c r="G571" s="13">
        <v>43118</v>
      </c>
      <c r="H571" s="13">
        <v>43124.429861111108</v>
      </c>
      <c r="I5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571" s="2">
        <f>FACT_PRODUCT_REVIEWS!$H571-FACT_PRODUCT_REVIEWS!$G571</f>
        <v>6.429861111108039</v>
      </c>
      <c r="K571" s="2">
        <f>IF(FACT_PRODUCT_REVIEWS!$D571&gt;=4,1,0)</f>
        <v>0</v>
      </c>
      <c r="L571" s="2">
        <f>_xlfn.XLOOKUP(FACT_PRODUCT_REVIEWS[[#This Row],[product_id]],DIM_PRODUCTS!B:B,DIM_PRODUCTS!A:A,,0)</f>
        <v>505</v>
      </c>
      <c r="M571" s="2" t="str">
        <f>IF(FACT_PRODUCT_REVIEWS[[#This Row],[review_word_count]]=0,"no text",IF(FACT_PRODUCT_REVIEWS[[#This Row],[review_word_count]]&lt;15,"short review", "long review"))</f>
        <v>short review</v>
      </c>
    </row>
    <row r="572" spans="1:13" x14ac:dyDescent="0.25">
      <c r="A572" s="2">
        <v>571</v>
      </c>
      <c r="B572" s="10" t="s">
        <v>2373</v>
      </c>
      <c r="C572" s="10" t="s">
        <v>3695</v>
      </c>
      <c r="D572" s="10">
        <v>5</v>
      </c>
      <c r="E572" s="10"/>
      <c r="F572" s="10"/>
      <c r="G572" s="13">
        <v>43041</v>
      </c>
      <c r="H572" s="13">
        <v>43041.739583333336</v>
      </c>
      <c r="I5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2" s="2">
        <f>FACT_PRODUCT_REVIEWS!$H572-FACT_PRODUCT_REVIEWS!$G572</f>
        <v>0.73958333333575865</v>
      </c>
      <c r="K572" s="2">
        <f>IF(FACT_PRODUCT_REVIEWS!$D572&gt;=4,1,0)</f>
        <v>1</v>
      </c>
      <c r="L572" s="2">
        <f>_xlfn.XLOOKUP(FACT_PRODUCT_REVIEWS[[#This Row],[product_id]],DIM_PRODUCTS!B:B,DIM_PRODUCTS!A:A,,0)</f>
        <v>506</v>
      </c>
      <c r="M572" s="2" t="str">
        <f>IF(FACT_PRODUCT_REVIEWS[[#This Row],[review_word_count]]=0,"no text",IF(FACT_PRODUCT_REVIEWS[[#This Row],[review_word_count]]&lt;15,"short review", "long review"))</f>
        <v>no text</v>
      </c>
    </row>
    <row r="573" spans="1:13" ht="47.25" x14ac:dyDescent="0.25">
      <c r="A573" s="2">
        <v>572</v>
      </c>
      <c r="B573" s="10" t="s">
        <v>2149</v>
      </c>
      <c r="C573" s="10" t="s">
        <v>3059</v>
      </c>
      <c r="D573" s="10">
        <v>5</v>
      </c>
      <c r="E573" s="10"/>
      <c r="F573" s="15" t="s">
        <v>3060</v>
      </c>
      <c r="G573" s="13">
        <v>42888</v>
      </c>
      <c r="H573" s="13">
        <v>42889.55</v>
      </c>
      <c r="I5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573" s="2">
        <f>FACT_PRODUCT_REVIEWS!$H573-FACT_PRODUCT_REVIEWS!$G573</f>
        <v>1.5500000000029104</v>
      </c>
      <c r="K573" s="2">
        <f>IF(FACT_PRODUCT_REVIEWS!$D573&gt;=4,1,0)</f>
        <v>1</v>
      </c>
      <c r="L573" s="2">
        <f>_xlfn.XLOOKUP(FACT_PRODUCT_REVIEWS[[#This Row],[product_id]],DIM_PRODUCTS!B:B,DIM_PRODUCTS!A:A,,0)</f>
        <v>507</v>
      </c>
      <c r="M573" s="2" t="str">
        <f>IF(FACT_PRODUCT_REVIEWS[[#This Row],[review_word_count]]=0,"no text",IF(FACT_PRODUCT_REVIEWS[[#This Row],[review_word_count]]&lt;15,"short review", "long review"))</f>
        <v>short review</v>
      </c>
    </row>
    <row r="574" spans="1:13" ht="18" customHeight="1" x14ac:dyDescent="0.25">
      <c r="A574" s="2">
        <v>573</v>
      </c>
      <c r="B574" s="10" t="s">
        <v>1933</v>
      </c>
      <c r="C574" s="10" t="s">
        <v>3012</v>
      </c>
      <c r="D574" s="10">
        <v>5</v>
      </c>
      <c r="E574" s="10"/>
      <c r="F574" s="10"/>
      <c r="G574" s="13">
        <v>42935</v>
      </c>
      <c r="H574" s="13">
        <v>42936.443055555559</v>
      </c>
      <c r="I5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4" s="2">
        <f>FACT_PRODUCT_REVIEWS!$H574-FACT_PRODUCT_REVIEWS!$G574</f>
        <v>1.4430555555591127</v>
      </c>
      <c r="K574" s="2">
        <f>IF(FACT_PRODUCT_REVIEWS!$D574&gt;=4,1,0)</f>
        <v>1</v>
      </c>
      <c r="L574" s="2">
        <f>_xlfn.XLOOKUP(FACT_PRODUCT_REVIEWS[[#This Row],[product_id]],DIM_PRODUCTS!B:B,DIM_PRODUCTS!A:A,,0)</f>
        <v>508</v>
      </c>
      <c r="M574" s="2" t="str">
        <f>IF(FACT_PRODUCT_REVIEWS[[#This Row],[review_word_count]]=0,"no text",IF(FACT_PRODUCT_REVIEWS[[#This Row],[review_word_count]]&lt;15,"short review", "long review"))</f>
        <v>no text</v>
      </c>
    </row>
    <row r="575" spans="1:13" x14ac:dyDescent="0.25">
      <c r="A575" s="2">
        <v>574</v>
      </c>
      <c r="B575" s="10" t="s">
        <v>2183</v>
      </c>
      <c r="C575" s="10" t="s">
        <v>4853</v>
      </c>
      <c r="D575" s="10">
        <v>5</v>
      </c>
      <c r="E575" s="10"/>
      <c r="F575" s="10"/>
      <c r="G575" s="13">
        <v>42963</v>
      </c>
      <c r="H575" s="13">
        <v>42964.798611111109</v>
      </c>
      <c r="I5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5" s="2">
        <f>FACT_PRODUCT_REVIEWS!$H575-FACT_PRODUCT_REVIEWS!$G575</f>
        <v>1.7986111111094942</v>
      </c>
      <c r="K575" s="2">
        <f>IF(FACT_PRODUCT_REVIEWS!$D575&gt;=4,1,0)</f>
        <v>1</v>
      </c>
      <c r="L575" s="2">
        <f>_xlfn.XLOOKUP(FACT_PRODUCT_REVIEWS[[#This Row],[product_id]],DIM_PRODUCTS!B:B,DIM_PRODUCTS!A:A,,0)</f>
        <v>509</v>
      </c>
      <c r="M575" s="2" t="str">
        <f>IF(FACT_PRODUCT_REVIEWS[[#This Row],[review_word_count]]=0,"no text",IF(FACT_PRODUCT_REVIEWS[[#This Row],[review_word_count]]&lt;15,"short review", "long review"))</f>
        <v>no text</v>
      </c>
    </row>
    <row r="576" spans="1:13" x14ac:dyDescent="0.25">
      <c r="A576" s="2">
        <v>575</v>
      </c>
      <c r="B576" s="10" t="s">
        <v>1926</v>
      </c>
      <c r="C576" s="10" t="s">
        <v>3534</v>
      </c>
      <c r="D576" s="10">
        <v>5</v>
      </c>
      <c r="E576" s="10"/>
      <c r="F576" s="10"/>
      <c r="G576" s="13">
        <v>43109</v>
      </c>
      <c r="H576" s="13">
        <v>43109.989583333336</v>
      </c>
      <c r="I5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6" s="2">
        <f>FACT_PRODUCT_REVIEWS!$H576-FACT_PRODUCT_REVIEWS!$G576</f>
        <v>0.98958333333575865</v>
      </c>
      <c r="K576" s="2">
        <f>IF(FACT_PRODUCT_REVIEWS!$D576&gt;=4,1,0)</f>
        <v>1</v>
      </c>
      <c r="L576" s="2">
        <f>_xlfn.XLOOKUP(FACT_PRODUCT_REVIEWS[[#This Row],[product_id]],DIM_PRODUCTS!B:B,DIM_PRODUCTS!A:A,,0)</f>
        <v>510</v>
      </c>
      <c r="M576" s="2" t="str">
        <f>IF(FACT_PRODUCT_REVIEWS[[#This Row],[review_word_count]]=0,"no text",IF(FACT_PRODUCT_REVIEWS[[#This Row],[review_word_count]]&lt;15,"short review", "long review"))</f>
        <v>no text</v>
      </c>
    </row>
    <row r="577" spans="1:13" x14ac:dyDescent="0.25">
      <c r="A577" s="2">
        <v>576</v>
      </c>
      <c r="B577" s="10" t="s">
        <v>2034</v>
      </c>
      <c r="C577" s="10" t="s">
        <v>4832</v>
      </c>
      <c r="D577" s="10">
        <v>3</v>
      </c>
      <c r="E577" s="10"/>
      <c r="F577" s="10"/>
      <c r="G577" s="13">
        <v>42957</v>
      </c>
      <c r="H577" s="13">
        <v>42960.131944444445</v>
      </c>
      <c r="I5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7" s="2">
        <f>FACT_PRODUCT_REVIEWS!$H577-FACT_PRODUCT_REVIEWS!$G577</f>
        <v>3.1319444444452529</v>
      </c>
      <c r="K577" s="2">
        <f>IF(FACT_PRODUCT_REVIEWS!$D577&gt;=4,1,0)</f>
        <v>0</v>
      </c>
      <c r="L577" s="2">
        <f>_xlfn.XLOOKUP(FACT_PRODUCT_REVIEWS[[#This Row],[product_id]],DIM_PRODUCTS!B:B,DIM_PRODUCTS!A:A,,0)</f>
        <v>511</v>
      </c>
      <c r="M577" s="2" t="str">
        <f>IF(FACT_PRODUCT_REVIEWS[[#This Row],[review_word_count]]=0,"no text",IF(FACT_PRODUCT_REVIEWS[[#This Row],[review_word_count]]&lt;15,"short review", "long review"))</f>
        <v>no text</v>
      </c>
    </row>
    <row r="578" spans="1:13" x14ac:dyDescent="0.25">
      <c r="A578" s="2">
        <v>577</v>
      </c>
      <c r="B578" s="10" t="s">
        <v>2416</v>
      </c>
      <c r="C578" s="10" t="s">
        <v>3455</v>
      </c>
      <c r="D578" s="10">
        <v>4</v>
      </c>
      <c r="E578" s="10" t="s">
        <v>2977</v>
      </c>
      <c r="F578" s="10" t="s">
        <v>3456</v>
      </c>
      <c r="G578" s="13">
        <v>43324</v>
      </c>
      <c r="H578" s="13">
        <v>43326.53402777778</v>
      </c>
      <c r="I5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578" s="2">
        <f>FACT_PRODUCT_REVIEWS!$H578-FACT_PRODUCT_REVIEWS!$G578</f>
        <v>2.5340277777795563</v>
      </c>
      <c r="K578" s="2">
        <f>IF(FACT_PRODUCT_REVIEWS!$D578&gt;=4,1,0)</f>
        <v>1</v>
      </c>
      <c r="L578" s="2">
        <f>_xlfn.XLOOKUP(FACT_PRODUCT_REVIEWS[[#This Row],[product_id]],DIM_PRODUCTS!B:B,DIM_PRODUCTS!A:A,,0)</f>
        <v>512</v>
      </c>
      <c r="M578" s="2" t="str">
        <f>IF(FACT_PRODUCT_REVIEWS[[#This Row],[review_word_count]]=0,"no text",IF(FACT_PRODUCT_REVIEWS[[#This Row],[review_word_count]]&lt;15,"short review", "long review"))</f>
        <v>short review</v>
      </c>
    </row>
    <row r="579" spans="1:13" ht="18.95" customHeight="1" x14ac:dyDescent="0.25">
      <c r="A579" s="2">
        <v>578</v>
      </c>
      <c r="B579" s="10" t="s">
        <v>2336</v>
      </c>
      <c r="C579" s="10" t="s">
        <v>3609</v>
      </c>
      <c r="D579" s="10">
        <v>5</v>
      </c>
      <c r="E579" s="10"/>
      <c r="F579" s="10"/>
      <c r="G579" s="13">
        <v>43203</v>
      </c>
      <c r="H579" s="13">
        <v>43205.675000000003</v>
      </c>
      <c r="I5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79" s="2">
        <f>FACT_PRODUCT_REVIEWS!$H579-FACT_PRODUCT_REVIEWS!$G579</f>
        <v>2.6750000000029104</v>
      </c>
      <c r="K579" s="2">
        <f>IF(FACT_PRODUCT_REVIEWS!$D579&gt;=4,1,0)</f>
        <v>1</v>
      </c>
      <c r="L579" s="2">
        <f>_xlfn.XLOOKUP(FACT_PRODUCT_REVIEWS[[#This Row],[product_id]],DIM_PRODUCTS!B:B,DIM_PRODUCTS!A:A,,0)</f>
        <v>513</v>
      </c>
      <c r="M579" s="2" t="str">
        <f>IF(FACT_PRODUCT_REVIEWS[[#This Row],[review_word_count]]=0,"no text",IF(FACT_PRODUCT_REVIEWS[[#This Row],[review_word_count]]&lt;15,"short review", "long review"))</f>
        <v>no text</v>
      </c>
    </row>
    <row r="580" spans="1:13" x14ac:dyDescent="0.25">
      <c r="A580" s="2">
        <v>579</v>
      </c>
      <c r="B580" s="10" t="s">
        <v>2413</v>
      </c>
      <c r="C580" s="10" t="s">
        <v>3662</v>
      </c>
      <c r="D580" s="10">
        <v>5</v>
      </c>
      <c r="E580" s="10"/>
      <c r="F580" s="10" t="s">
        <v>3663</v>
      </c>
      <c r="G580" s="13">
        <v>42901</v>
      </c>
      <c r="H580" s="13">
        <v>42901.845833333333</v>
      </c>
      <c r="I5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580" s="2">
        <f>FACT_PRODUCT_REVIEWS!$H580-FACT_PRODUCT_REVIEWS!$G580</f>
        <v>0.84583333333284827</v>
      </c>
      <c r="K580" s="2">
        <f>IF(FACT_PRODUCT_REVIEWS!$D580&gt;=4,1,0)</f>
        <v>1</v>
      </c>
      <c r="L580" s="2">
        <f>_xlfn.XLOOKUP(FACT_PRODUCT_REVIEWS[[#This Row],[product_id]],DIM_PRODUCTS!B:B,DIM_PRODUCTS!A:A,,0)</f>
        <v>514</v>
      </c>
      <c r="M580" s="2" t="str">
        <f>IF(FACT_PRODUCT_REVIEWS[[#This Row],[review_word_count]]=0,"no text",IF(FACT_PRODUCT_REVIEWS[[#This Row],[review_word_count]]&lt;15,"short review", "long review"))</f>
        <v>short review</v>
      </c>
    </row>
    <row r="581" spans="1:13" x14ac:dyDescent="0.25">
      <c r="A581" s="2">
        <v>580</v>
      </c>
      <c r="B581" s="10" t="s">
        <v>2138</v>
      </c>
      <c r="C581" s="10" t="s">
        <v>3559</v>
      </c>
      <c r="D581" s="10">
        <v>5</v>
      </c>
      <c r="E581" s="10"/>
      <c r="F581" s="10"/>
      <c r="G581" s="13">
        <v>43147</v>
      </c>
      <c r="H581" s="13">
        <v>43150.794444444444</v>
      </c>
      <c r="I5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81" s="2">
        <f>FACT_PRODUCT_REVIEWS!$H581-FACT_PRODUCT_REVIEWS!$G581</f>
        <v>3.7944444444437977</v>
      </c>
      <c r="K581" s="2">
        <f>IF(FACT_PRODUCT_REVIEWS!$D581&gt;=4,1,0)</f>
        <v>1</v>
      </c>
      <c r="L581" s="2">
        <f>_xlfn.XLOOKUP(FACT_PRODUCT_REVIEWS[[#This Row],[product_id]],DIM_PRODUCTS!B:B,DIM_PRODUCTS!A:A,,0)</f>
        <v>515</v>
      </c>
      <c r="M581" s="2" t="str">
        <f>IF(FACT_PRODUCT_REVIEWS[[#This Row],[review_word_count]]=0,"no text",IF(FACT_PRODUCT_REVIEWS[[#This Row],[review_word_count]]&lt;15,"short review", "long review"))</f>
        <v>no text</v>
      </c>
    </row>
    <row r="582" spans="1:13" x14ac:dyDescent="0.25">
      <c r="A582" s="2">
        <v>581</v>
      </c>
      <c r="B582" s="10" t="s">
        <v>2170</v>
      </c>
      <c r="C582" s="10" t="s">
        <v>4611</v>
      </c>
      <c r="D582" s="10">
        <v>5</v>
      </c>
      <c r="E582" s="10" t="s">
        <v>4612</v>
      </c>
      <c r="F582" s="10" t="s">
        <v>4613</v>
      </c>
      <c r="G582" s="13">
        <v>43333</v>
      </c>
      <c r="H582" s="13">
        <v>43336.092361111114</v>
      </c>
      <c r="I5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582" s="2">
        <f>FACT_PRODUCT_REVIEWS!$H582-FACT_PRODUCT_REVIEWS!$G582</f>
        <v>3.0923611111138598</v>
      </c>
      <c r="K582" s="2">
        <f>IF(FACT_PRODUCT_REVIEWS!$D582&gt;=4,1,0)</f>
        <v>1</v>
      </c>
      <c r="L582" s="2">
        <f>_xlfn.XLOOKUP(FACT_PRODUCT_REVIEWS[[#This Row],[product_id]],DIM_PRODUCTS!B:B,DIM_PRODUCTS!A:A,,0)</f>
        <v>516</v>
      </c>
      <c r="M582" s="2" t="str">
        <f>IF(FACT_PRODUCT_REVIEWS[[#This Row],[review_word_count]]=0,"no text",IF(FACT_PRODUCT_REVIEWS[[#This Row],[review_word_count]]&lt;15,"short review", "long review"))</f>
        <v>short review</v>
      </c>
    </row>
    <row r="583" spans="1:13" ht="31.5" x14ac:dyDescent="0.25">
      <c r="A583" s="2">
        <v>582</v>
      </c>
      <c r="B583" s="10" t="s">
        <v>2418</v>
      </c>
      <c r="C583" s="10" t="s">
        <v>3277</v>
      </c>
      <c r="D583" s="10">
        <v>3</v>
      </c>
      <c r="E583" s="10" t="s">
        <v>3278</v>
      </c>
      <c r="F583" s="15" t="s">
        <v>3279</v>
      </c>
      <c r="G583" s="13">
        <v>43230</v>
      </c>
      <c r="H583" s="13">
        <v>43231.052083333336</v>
      </c>
      <c r="I5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583" s="2">
        <f>FACT_PRODUCT_REVIEWS!$H583-FACT_PRODUCT_REVIEWS!$G583</f>
        <v>1.0520833333357587</v>
      </c>
      <c r="K583" s="2">
        <f>IF(FACT_PRODUCT_REVIEWS!$D583&gt;=4,1,0)</f>
        <v>0</v>
      </c>
      <c r="L583" s="2">
        <f>_xlfn.XLOOKUP(FACT_PRODUCT_REVIEWS[[#This Row],[product_id]],DIM_PRODUCTS!B:B,DIM_PRODUCTS!A:A,,0)</f>
        <v>517</v>
      </c>
      <c r="M583" s="2" t="str">
        <f>IF(FACT_PRODUCT_REVIEWS[[#This Row],[review_word_count]]=0,"no text",IF(FACT_PRODUCT_REVIEWS[[#This Row],[review_word_count]]&lt;15,"short review", "long review"))</f>
        <v>short review</v>
      </c>
    </row>
    <row r="584" spans="1:13" x14ac:dyDescent="0.25">
      <c r="A584" s="2">
        <v>583</v>
      </c>
      <c r="B584" s="10" t="s">
        <v>2252</v>
      </c>
      <c r="C584" s="10" t="s">
        <v>4901</v>
      </c>
      <c r="D584" s="10">
        <v>5</v>
      </c>
      <c r="E584" s="10"/>
      <c r="F584" s="10"/>
      <c r="G584" s="13">
        <v>43138</v>
      </c>
      <c r="H584" s="13">
        <v>43139.944444444445</v>
      </c>
      <c r="I5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84" s="2">
        <f>FACT_PRODUCT_REVIEWS!$H584-FACT_PRODUCT_REVIEWS!$G584</f>
        <v>1.9444444444452529</v>
      </c>
      <c r="K584" s="2">
        <f>IF(FACT_PRODUCT_REVIEWS!$D584&gt;=4,1,0)</f>
        <v>1</v>
      </c>
      <c r="L584" s="2">
        <f>_xlfn.XLOOKUP(FACT_PRODUCT_REVIEWS[[#This Row],[product_id]],DIM_PRODUCTS!B:B,DIM_PRODUCTS!A:A,,0)</f>
        <v>518</v>
      </c>
      <c r="M584" s="2" t="str">
        <f>IF(FACT_PRODUCT_REVIEWS[[#This Row],[review_word_count]]=0,"no text",IF(FACT_PRODUCT_REVIEWS[[#This Row],[review_word_count]]&lt;15,"short review", "long review"))</f>
        <v>no text</v>
      </c>
    </row>
    <row r="585" spans="1:13" x14ac:dyDescent="0.25">
      <c r="A585" s="2">
        <v>584</v>
      </c>
      <c r="B585" s="10" t="s">
        <v>2177</v>
      </c>
      <c r="C585" s="10" t="s">
        <v>4627</v>
      </c>
      <c r="D585" s="10">
        <v>3</v>
      </c>
      <c r="E585" s="10"/>
      <c r="F585" s="10" t="s">
        <v>4628</v>
      </c>
      <c r="G585" s="13">
        <v>43178</v>
      </c>
      <c r="H585" s="13">
        <v>43180.220833333333</v>
      </c>
      <c r="I5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585" s="2">
        <f>FACT_PRODUCT_REVIEWS!$H585-FACT_PRODUCT_REVIEWS!$G585</f>
        <v>2.2208333333328483</v>
      </c>
      <c r="K585" s="2">
        <f>IF(FACT_PRODUCT_REVIEWS!$D585&gt;=4,1,0)</f>
        <v>0</v>
      </c>
      <c r="L585" s="2">
        <f>_xlfn.XLOOKUP(FACT_PRODUCT_REVIEWS[[#This Row],[product_id]],DIM_PRODUCTS!B:B,DIM_PRODUCTS!A:A,,0)</f>
        <v>519</v>
      </c>
      <c r="M585" s="2" t="str">
        <f>IF(FACT_PRODUCT_REVIEWS[[#This Row],[review_word_count]]=0,"no text",IF(FACT_PRODUCT_REVIEWS[[#This Row],[review_word_count]]&lt;15,"short review", "long review"))</f>
        <v>long review</v>
      </c>
    </row>
    <row r="586" spans="1:13" x14ac:dyDescent="0.25">
      <c r="A586" s="2">
        <v>585</v>
      </c>
      <c r="B586" s="10" t="s">
        <v>2296</v>
      </c>
      <c r="C586" s="10" t="s">
        <v>4412</v>
      </c>
      <c r="D586" s="10">
        <v>1</v>
      </c>
      <c r="E586" s="10"/>
      <c r="F586" s="10" t="s">
        <v>4413</v>
      </c>
      <c r="G586" s="13">
        <v>43209</v>
      </c>
      <c r="H586" s="13">
        <v>43210.791666666664</v>
      </c>
      <c r="I5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586" s="2">
        <f>FACT_PRODUCT_REVIEWS!$H586-FACT_PRODUCT_REVIEWS!$G586</f>
        <v>1.7916666666642413</v>
      </c>
      <c r="K586" s="2">
        <f>IF(FACT_PRODUCT_REVIEWS!$D586&gt;=4,1,0)</f>
        <v>0</v>
      </c>
      <c r="L586" s="2">
        <f>_xlfn.XLOOKUP(FACT_PRODUCT_REVIEWS[[#This Row],[product_id]],DIM_PRODUCTS!B:B,DIM_PRODUCTS!A:A,,0)</f>
        <v>520</v>
      </c>
      <c r="M586" s="2" t="str">
        <f>IF(FACT_PRODUCT_REVIEWS[[#This Row],[review_word_count]]=0,"no text",IF(FACT_PRODUCT_REVIEWS[[#This Row],[review_word_count]]&lt;15,"short review", "long review"))</f>
        <v>short review</v>
      </c>
    </row>
    <row r="587" spans="1:13" x14ac:dyDescent="0.25">
      <c r="A587" s="2">
        <v>586</v>
      </c>
      <c r="B587" s="10" t="s">
        <v>2071</v>
      </c>
      <c r="C587" s="10" t="s">
        <v>4480</v>
      </c>
      <c r="D587" s="10">
        <v>1</v>
      </c>
      <c r="E587" s="10"/>
      <c r="F587" s="10" t="s">
        <v>4481</v>
      </c>
      <c r="G587" s="13">
        <v>43335</v>
      </c>
      <c r="H587" s="13">
        <v>43335.555555555555</v>
      </c>
      <c r="I5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587" s="2">
        <f>FACT_PRODUCT_REVIEWS!$H587-FACT_PRODUCT_REVIEWS!$G587</f>
        <v>0.55555555555474712</v>
      </c>
      <c r="K587" s="2">
        <f>IF(FACT_PRODUCT_REVIEWS!$D587&gt;=4,1,0)</f>
        <v>0</v>
      </c>
      <c r="L587" s="2">
        <f>_xlfn.XLOOKUP(FACT_PRODUCT_REVIEWS[[#This Row],[product_id]],DIM_PRODUCTS!B:B,DIM_PRODUCTS!A:A,,0)</f>
        <v>521</v>
      </c>
      <c r="M587" s="2" t="str">
        <f>IF(FACT_PRODUCT_REVIEWS[[#This Row],[review_word_count]]=0,"no text",IF(FACT_PRODUCT_REVIEWS[[#This Row],[review_word_count]]&lt;15,"short review", "long review"))</f>
        <v>short review</v>
      </c>
    </row>
    <row r="588" spans="1:13" x14ac:dyDescent="0.25">
      <c r="A588" s="2">
        <v>587</v>
      </c>
      <c r="B588" s="10" t="s">
        <v>2338</v>
      </c>
      <c r="C588" s="10" t="s">
        <v>4867</v>
      </c>
      <c r="D588" s="10">
        <v>5</v>
      </c>
      <c r="E588" s="10"/>
      <c r="F588" s="10"/>
      <c r="G588" s="13">
        <v>42993</v>
      </c>
      <c r="H588" s="13">
        <v>43052.520138888889</v>
      </c>
      <c r="I5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88" s="2">
        <f>FACT_PRODUCT_REVIEWS!$H588-FACT_PRODUCT_REVIEWS!$G588</f>
        <v>59.520138888889051</v>
      </c>
      <c r="K588" s="2">
        <f>IF(FACT_PRODUCT_REVIEWS!$D588&gt;=4,1,0)</f>
        <v>1</v>
      </c>
      <c r="L588" s="2">
        <f>_xlfn.XLOOKUP(FACT_PRODUCT_REVIEWS[[#This Row],[product_id]],DIM_PRODUCTS!B:B,DIM_PRODUCTS!A:A,,0)</f>
        <v>522</v>
      </c>
      <c r="M588" s="2" t="str">
        <f>IF(FACT_PRODUCT_REVIEWS[[#This Row],[review_word_count]]=0,"no text",IF(FACT_PRODUCT_REVIEWS[[#This Row],[review_word_count]]&lt;15,"short review", "long review"))</f>
        <v>no text</v>
      </c>
    </row>
    <row r="589" spans="1:13" x14ac:dyDescent="0.25">
      <c r="A589" s="2">
        <v>588</v>
      </c>
      <c r="B589" s="10" t="s">
        <v>2072</v>
      </c>
      <c r="C589" s="10" t="s">
        <v>4818</v>
      </c>
      <c r="D589" s="10">
        <v>1</v>
      </c>
      <c r="E589" s="10" t="s">
        <v>4819</v>
      </c>
      <c r="F589" s="10" t="s">
        <v>4820</v>
      </c>
      <c r="G589" s="13">
        <v>43342</v>
      </c>
      <c r="H589" s="13">
        <v>43342.325694444444</v>
      </c>
      <c r="I5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25</v>
      </c>
      <c r="J589" s="2">
        <f>FACT_PRODUCT_REVIEWS!$H589-FACT_PRODUCT_REVIEWS!$G589</f>
        <v>0.32569444444379769</v>
      </c>
      <c r="K589" s="2">
        <f>IF(FACT_PRODUCT_REVIEWS!$D589&gt;=4,1,0)</f>
        <v>0</v>
      </c>
      <c r="L589" s="2">
        <f>_xlfn.XLOOKUP(FACT_PRODUCT_REVIEWS[[#This Row],[product_id]],DIM_PRODUCTS!B:B,DIM_PRODUCTS!A:A,,0)</f>
        <v>523</v>
      </c>
      <c r="M589" s="2" t="str">
        <f>IF(FACT_PRODUCT_REVIEWS[[#This Row],[review_word_count]]=0,"no text",IF(FACT_PRODUCT_REVIEWS[[#This Row],[review_word_count]]&lt;15,"short review", "long review"))</f>
        <v>long review</v>
      </c>
    </row>
    <row r="590" spans="1:13" x14ac:dyDescent="0.25">
      <c r="A590" s="2">
        <v>589</v>
      </c>
      <c r="B590" s="10" t="s">
        <v>1942</v>
      </c>
      <c r="C590" s="10" t="s">
        <v>4499</v>
      </c>
      <c r="D590" s="10">
        <v>1</v>
      </c>
      <c r="E590" s="10"/>
      <c r="F590" s="10" t="s">
        <v>4500</v>
      </c>
      <c r="G590" s="13">
        <v>43071</v>
      </c>
      <c r="H590" s="13">
        <v>43073.115277777775</v>
      </c>
      <c r="I5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27</v>
      </c>
      <c r="J590" s="2">
        <f>FACT_PRODUCT_REVIEWS!$H590-FACT_PRODUCT_REVIEWS!$G590</f>
        <v>2.1152777777751908</v>
      </c>
      <c r="K590" s="2">
        <f>IF(FACT_PRODUCT_REVIEWS!$D590&gt;=4,1,0)</f>
        <v>0</v>
      </c>
      <c r="L590" s="2">
        <f>_xlfn.XLOOKUP(FACT_PRODUCT_REVIEWS[[#This Row],[product_id]],DIM_PRODUCTS!B:B,DIM_PRODUCTS!A:A,,0)</f>
        <v>524</v>
      </c>
      <c r="M590" s="2" t="str">
        <f>IF(FACT_PRODUCT_REVIEWS[[#This Row],[review_word_count]]=0,"no text",IF(FACT_PRODUCT_REVIEWS[[#This Row],[review_word_count]]&lt;15,"short review", "long review"))</f>
        <v>long review</v>
      </c>
    </row>
    <row r="591" spans="1:13" x14ac:dyDescent="0.25">
      <c r="A591" s="2">
        <v>590</v>
      </c>
      <c r="B591" s="10" t="s">
        <v>2058</v>
      </c>
      <c r="C591" s="10" t="s">
        <v>3071</v>
      </c>
      <c r="D591" s="10">
        <v>1</v>
      </c>
      <c r="E591" s="10"/>
      <c r="F591" s="10" t="s">
        <v>3072</v>
      </c>
      <c r="G591" s="13">
        <v>42713</v>
      </c>
      <c r="H591" s="13">
        <v>42723.590277777781</v>
      </c>
      <c r="I5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591" s="2">
        <f>FACT_PRODUCT_REVIEWS!$H591-FACT_PRODUCT_REVIEWS!$G591</f>
        <v>10.590277777781012</v>
      </c>
      <c r="K591" s="2">
        <f>IF(FACT_PRODUCT_REVIEWS!$D591&gt;=4,1,0)</f>
        <v>0</v>
      </c>
      <c r="L591" s="2">
        <f>_xlfn.XLOOKUP(FACT_PRODUCT_REVIEWS[[#This Row],[product_id]],DIM_PRODUCTS!B:B,DIM_PRODUCTS!A:A,,0)</f>
        <v>525</v>
      </c>
      <c r="M591" s="2" t="str">
        <f>IF(FACT_PRODUCT_REVIEWS[[#This Row],[review_word_count]]=0,"no text",IF(FACT_PRODUCT_REVIEWS[[#This Row],[review_word_count]]&lt;15,"short review", "long review"))</f>
        <v>long review</v>
      </c>
    </row>
    <row r="592" spans="1:13" x14ac:dyDescent="0.25">
      <c r="A592" s="2">
        <v>591</v>
      </c>
      <c r="B592" s="10" t="s">
        <v>1975</v>
      </c>
      <c r="C592" s="10" t="s">
        <v>3604</v>
      </c>
      <c r="D592" s="10">
        <v>5</v>
      </c>
      <c r="E592" s="10"/>
      <c r="F592" s="10" t="s">
        <v>3605</v>
      </c>
      <c r="G592" s="13">
        <v>43186</v>
      </c>
      <c r="H592" s="13">
        <v>43188.025000000001</v>
      </c>
      <c r="I5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592" s="2">
        <f>FACT_PRODUCT_REVIEWS!$H592-FACT_PRODUCT_REVIEWS!$G592</f>
        <v>2.0250000000014552</v>
      </c>
      <c r="K592" s="2">
        <f>IF(FACT_PRODUCT_REVIEWS!$D592&gt;=4,1,0)</f>
        <v>1</v>
      </c>
      <c r="L592" s="2">
        <f>_xlfn.XLOOKUP(FACT_PRODUCT_REVIEWS[[#This Row],[product_id]],DIM_PRODUCTS!B:B,DIM_PRODUCTS!A:A,,0)</f>
        <v>526</v>
      </c>
      <c r="M592" s="2" t="str">
        <f>IF(FACT_PRODUCT_REVIEWS[[#This Row],[review_word_count]]=0,"no text",IF(FACT_PRODUCT_REVIEWS[[#This Row],[review_word_count]]&lt;15,"short review", "long review"))</f>
        <v>short review</v>
      </c>
    </row>
    <row r="593" spans="1:13" x14ac:dyDescent="0.25">
      <c r="A593" s="2">
        <v>592</v>
      </c>
      <c r="B593" s="10" t="s">
        <v>2455</v>
      </c>
      <c r="C593" s="10" t="s">
        <v>3728</v>
      </c>
      <c r="D593" s="10">
        <v>5</v>
      </c>
      <c r="E593" s="10"/>
      <c r="F593" s="10" t="s">
        <v>3729</v>
      </c>
      <c r="G593" s="13">
        <v>42845</v>
      </c>
      <c r="H593" s="13">
        <v>42846.45416666667</v>
      </c>
      <c r="I5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593" s="2">
        <f>FACT_PRODUCT_REVIEWS!$H593-FACT_PRODUCT_REVIEWS!$G593</f>
        <v>1.4541666666700621</v>
      </c>
      <c r="K593" s="2">
        <f>IF(FACT_PRODUCT_REVIEWS!$D593&gt;=4,1,0)</f>
        <v>1</v>
      </c>
      <c r="L593" s="2">
        <f>_xlfn.XLOOKUP(FACT_PRODUCT_REVIEWS[[#This Row],[product_id]],DIM_PRODUCTS!B:B,DIM_PRODUCTS!A:A,,0)</f>
        <v>527</v>
      </c>
      <c r="M593" s="2" t="str">
        <f>IF(FACT_PRODUCT_REVIEWS[[#This Row],[review_word_count]]=0,"no text",IF(FACT_PRODUCT_REVIEWS[[#This Row],[review_word_count]]&lt;15,"short review", "long review"))</f>
        <v>short review</v>
      </c>
    </row>
    <row r="594" spans="1:13" x14ac:dyDescent="0.25">
      <c r="A594" s="2">
        <v>593</v>
      </c>
      <c r="B594" s="10" t="s">
        <v>2282</v>
      </c>
      <c r="C594" s="10" t="s">
        <v>3618</v>
      </c>
      <c r="D594" s="10">
        <v>5</v>
      </c>
      <c r="E594" s="10" t="s">
        <v>3619</v>
      </c>
      <c r="F594" s="10" t="s">
        <v>3620</v>
      </c>
      <c r="G594" s="13">
        <v>43231</v>
      </c>
      <c r="H594" s="13">
        <v>43234.50277777778</v>
      </c>
      <c r="I5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594" s="2">
        <f>FACT_PRODUCT_REVIEWS!$H594-FACT_PRODUCT_REVIEWS!$G594</f>
        <v>3.5027777777795563</v>
      </c>
      <c r="K594" s="2">
        <f>IF(FACT_PRODUCT_REVIEWS!$D594&gt;=4,1,0)</f>
        <v>1</v>
      </c>
      <c r="L594" s="2">
        <f>_xlfn.XLOOKUP(FACT_PRODUCT_REVIEWS[[#This Row],[product_id]],DIM_PRODUCTS!B:B,DIM_PRODUCTS!A:A,,0)</f>
        <v>528</v>
      </c>
      <c r="M594" s="2" t="str">
        <f>IF(FACT_PRODUCT_REVIEWS[[#This Row],[review_word_count]]=0,"no text",IF(FACT_PRODUCT_REVIEWS[[#This Row],[review_word_count]]&lt;15,"short review", "long review"))</f>
        <v>long review</v>
      </c>
    </row>
    <row r="595" spans="1:13" x14ac:dyDescent="0.25">
      <c r="A595" s="2">
        <v>594</v>
      </c>
      <c r="B595" s="10" t="s">
        <v>2293</v>
      </c>
      <c r="C595" s="10" t="s">
        <v>3856</v>
      </c>
      <c r="D595" s="10">
        <v>3</v>
      </c>
      <c r="E595" s="10"/>
      <c r="F595" s="10"/>
      <c r="G595" s="13">
        <v>42984</v>
      </c>
      <c r="H595" s="13">
        <v>42985.086805555555</v>
      </c>
      <c r="I5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95" s="2">
        <f>FACT_PRODUCT_REVIEWS!$H595-FACT_PRODUCT_REVIEWS!$G595</f>
        <v>1.0868055555547471</v>
      </c>
      <c r="K595" s="2">
        <f>IF(FACT_PRODUCT_REVIEWS!$D595&gt;=4,1,0)</f>
        <v>0</v>
      </c>
      <c r="L595" s="2">
        <f>_xlfn.XLOOKUP(FACT_PRODUCT_REVIEWS[[#This Row],[product_id]],DIM_PRODUCTS!B:B,DIM_PRODUCTS!A:A,,0)</f>
        <v>529</v>
      </c>
      <c r="M595" s="2" t="str">
        <f>IF(FACT_PRODUCT_REVIEWS[[#This Row],[review_word_count]]=0,"no text",IF(FACT_PRODUCT_REVIEWS[[#This Row],[review_word_count]]&lt;15,"short review", "long review"))</f>
        <v>no text</v>
      </c>
    </row>
    <row r="596" spans="1:13" x14ac:dyDescent="0.25">
      <c r="A596" s="2">
        <v>595</v>
      </c>
      <c r="B596" s="10" t="s">
        <v>2314</v>
      </c>
      <c r="C596" s="10" t="s">
        <v>4913</v>
      </c>
      <c r="D596" s="10">
        <v>2</v>
      </c>
      <c r="E596" s="10"/>
      <c r="F596" s="10" t="s">
        <v>4914</v>
      </c>
      <c r="G596" s="13">
        <v>43070</v>
      </c>
      <c r="H596" s="13">
        <v>43073.037499999999</v>
      </c>
      <c r="I5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596" s="2">
        <f>FACT_PRODUCT_REVIEWS!$H596-FACT_PRODUCT_REVIEWS!$G596</f>
        <v>3.0374999999985448</v>
      </c>
      <c r="K596" s="2">
        <f>IF(FACT_PRODUCT_REVIEWS!$D596&gt;=4,1,0)</f>
        <v>0</v>
      </c>
      <c r="L596" s="2">
        <f>_xlfn.XLOOKUP(FACT_PRODUCT_REVIEWS[[#This Row],[product_id]],DIM_PRODUCTS!B:B,DIM_PRODUCTS!A:A,,0)</f>
        <v>530</v>
      </c>
      <c r="M596" s="2" t="str">
        <f>IF(FACT_PRODUCT_REVIEWS[[#This Row],[review_word_count]]=0,"no text",IF(FACT_PRODUCT_REVIEWS[[#This Row],[review_word_count]]&lt;15,"short review", "long review"))</f>
        <v>long review</v>
      </c>
    </row>
    <row r="597" spans="1:13" x14ac:dyDescent="0.25">
      <c r="A597" s="2">
        <v>596</v>
      </c>
      <c r="B597" s="10" t="s">
        <v>1992</v>
      </c>
      <c r="C597" s="10" t="s">
        <v>3434</v>
      </c>
      <c r="D597" s="10">
        <v>5</v>
      </c>
      <c r="E597" s="10"/>
      <c r="F597" s="10"/>
      <c r="G597" s="13">
        <v>43085</v>
      </c>
      <c r="H597" s="13">
        <v>43086.07708333333</v>
      </c>
      <c r="I5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97" s="2">
        <f>FACT_PRODUCT_REVIEWS!$H597-FACT_PRODUCT_REVIEWS!$G597</f>
        <v>1.0770833333299379</v>
      </c>
      <c r="K597" s="2">
        <f>IF(FACT_PRODUCT_REVIEWS!$D597&gt;=4,1,0)</f>
        <v>1</v>
      </c>
      <c r="L597" s="2">
        <f>_xlfn.XLOOKUP(FACT_PRODUCT_REVIEWS[[#This Row],[product_id]],DIM_PRODUCTS!B:B,DIM_PRODUCTS!A:A,,0)</f>
        <v>531</v>
      </c>
      <c r="M597" s="2" t="str">
        <f>IF(FACT_PRODUCT_REVIEWS[[#This Row],[review_word_count]]=0,"no text",IF(FACT_PRODUCT_REVIEWS[[#This Row],[review_word_count]]&lt;15,"short review", "long review"))</f>
        <v>no text</v>
      </c>
    </row>
    <row r="598" spans="1:13" x14ac:dyDescent="0.25">
      <c r="A598" s="2">
        <v>597</v>
      </c>
      <c r="B598" s="10" t="s">
        <v>2400</v>
      </c>
      <c r="C598" s="10" t="s">
        <v>4462</v>
      </c>
      <c r="D598" s="10">
        <v>4</v>
      </c>
      <c r="E598" s="10"/>
      <c r="F598" s="10"/>
      <c r="G598" s="13">
        <v>43202</v>
      </c>
      <c r="H598" s="13">
        <v>43203.543749999997</v>
      </c>
      <c r="I5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98" s="2">
        <f>FACT_PRODUCT_REVIEWS!$H598-FACT_PRODUCT_REVIEWS!$G598</f>
        <v>1.5437499999970896</v>
      </c>
      <c r="K598" s="2">
        <f>IF(FACT_PRODUCT_REVIEWS!$D598&gt;=4,1,0)</f>
        <v>1</v>
      </c>
      <c r="L598" s="2">
        <f>_xlfn.XLOOKUP(FACT_PRODUCT_REVIEWS[[#This Row],[product_id]],DIM_PRODUCTS!B:B,DIM_PRODUCTS!A:A,,0)</f>
        <v>532</v>
      </c>
      <c r="M598" s="2" t="str">
        <f>IF(FACT_PRODUCT_REVIEWS[[#This Row],[review_word_count]]=0,"no text",IF(FACT_PRODUCT_REVIEWS[[#This Row],[review_word_count]]&lt;15,"short review", "long review"))</f>
        <v>no text</v>
      </c>
    </row>
    <row r="599" spans="1:13" x14ac:dyDescent="0.25">
      <c r="A599" s="2">
        <v>598</v>
      </c>
      <c r="B599" s="10" t="s">
        <v>2437</v>
      </c>
      <c r="C599" s="10" t="s">
        <v>3055</v>
      </c>
      <c r="D599" s="10">
        <v>4</v>
      </c>
      <c r="E599" s="10"/>
      <c r="F599" s="10"/>
      <c r="G599" s="13">
        <v>43251</v>
      </c>
      <c r="H599" s="13">
        <v>43255.988888888889</v>
      </c>
      <c r="I5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599" s="2">
        <f>FACT_PRODUCT_REVIEWS!$H599-FACT_PRODUCT_REVIEWS!$G599</f>
        <v>4.9888888888890506</v>
      </c>
      <c r="K599" s="2">
        <f>IF(FACT_PRODUCT_REVIEWS!$D599&gt;=4,1,0)</f>
        <v>1</v>
      </c>
      <c r="L599" s="2">
        <f>_xlfn.XLOOKUP(FACT_PRODUCT_REVIEWS[[#This Row],[product_id]],DIM_PRODUCTS!B:B,DIM_PRODUCTS!A:A,,0)</f>
        <v>533</v>
      </c>
      <c r="M599" s="2" t="str">
        <f>IF(FACT_PRODUCT_REVIEWS[[#This Row],[review_word_count]]=0,"no text",IF(FACT_PRODUCT_REVIEWS[[#This Row],[review_word_count]]&lt;15,"short review", "long review"))</f>
        <v>no text</v>
      </c>
    </row>
    <row r="600" spans="1:13" x14ac:dyDescent="0.25">
      <c r="A600" s="2">
        <v>599</v>
      </c>
      <c r="B600" s="10" t="s">
        <v>1926</v>
      </c>
      <c r="C600" s="10" t="s">
        <v>4248</v>
      </c>
      <c r="D600" s="10">
        <v>3</v>
      </c>
      <c r="E600" s="10"/>
      <c r="F600" s="10"/>
      <c r="G600" s="13">
        <v>43188</v>
      </c>
      <c r="H600" s="13">
        <v>43188.9375</v>
      </c>
      <c r="I6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0" s="2">
        <f>FACT_PRODUCT_REVIEWS!$H600-FACT_PRODUCT_REVIEWS!$G600</f>
        <v>0.9375</v>
      </c>
      <c r="K600" s="2">
        <f>IF(FACT_PRODUCT_REVIEWS!$D600&gt;=4,1,0)</f>
        <v>0</v>
      </c>
      <c r="L600" s="2">
        <f>_xlfn.XLOOKUP(FACT_PRODUCT_REVIEWS[[#This Row],[product_id]],DIM_PRODUCTS!B:B,DIM_PRODUCTS!A:A,,0)</f>
        <v>510</v>
      </c>
      <c r="M600" s="2" t="str">
        <f>IF(FACT_PRODUCT_REVIEWS[[#This Row],[review_word_count]]=0,"no text",IF(FACT_PRODUCT_REVIEWS[[#This Row],[review_word_count]]&lt;15,"short review", "long review"))</f>
        <v>no text</v>
      </c>
    </row>
    <row r="601" spans="1:13" x14ac:dyDescent="0.25">
      <c r="A601" s="2">
        <v>600</v>
      </c>
      <c r="B601" s="10" t="s">
        <v>2034</v>
      </c>
      <c r="C601" s="10" t="s">
        <v>4230</v>
      </c>
      <c r="D601" s="10">
        <v>5</v>
      </c>
      <c r="E601" s="10"/>
      <c r="F601" s="10" t="s">
        <v>4231</v>
      </c>
      <c r="G601" s="13">
        <v>43015</v>
      </c>
      <c r="H601" s="13">
        <v>43015.824305555558</v>
      </c>
      <c r="I6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01" s="2">
        <f>FACT_PRODUCT_REVIEWS!$H601-FACT_PRODUCT_REVIEWS!$G601</f>
        <v>0.8243055555576575</v>
      </c>
      <c r="K601" s="2">
        <f>IF(FACT_PRODUCT_REVIEWS!$D601&gt;=4,1,0)</f>
        <v>1</v>
      </c>
      <c r="L601" s="2">
        <f>_xlfn.XLOOKUP(FACT_PRODUCT_REVIEWS[[#This Row],[product_id]],DIM_PRODUCTS!B:B,DIM_PRODUCTS!A:A,,0)</f>
        <v>511</v>
      </c>
      <c r="M601" s="2" t="str">
        <f>IF(FACT_PRODUCT_REVIEWS[[#This Row],[review_word_count]]=0,"no text",IF(FACT_PRODUCT_REVIEWS[[#This Row],[review_word_count]]&lt;15,"short review", "long review"))</f>
        <v>short review</v>
      </c>
    </row>
    <row r="602" spans="1:13" x14ac:dyDescent="0.25">
      <c r="A602" s="2">
        <v>601</v>
      </c>
      <c r="B602" s="10" t="s">
        <v>2416</v>
      </c>
      <c r="C602" s="10" t="s">
        <v>3532</v>
      </c>
      <c r="D602" s="10">
        <v>3</v>
      </c>
      <c r="E602" s="10"/>
      <c r="F602" s="10"/>
      <c r="G602" s="13">
        <v>43282</v>
      </c>
      <c r="H602" s="13">
        <v>43284.803472222222</v>
      </c>
      <c r="I6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2" s="2">
        <f>FACT_PRODUCT_REVIEWS!$H602-FACT_PRODUCT_REVIEWS!$G602</f>
        <v>2.8034722222218988</v>
      </c>
      <c r="K602" s="2">
        <f>IF(FACT_PRODUCT_REVIEWS!$D602&gt;=4,1,0)</f>
        <v>0</v>
      </c>
      <c r="L602" s="2">
        <f>_xlfn.XLOOKUP(FACT_PRODUCT_REVIEWS[[#This Row],[product_id]],DIM_PRODUCTS!B:B,DIM_PRODUCTS!A:A,,0)</f>
        <v>512</v>
      </c>
      <c r="M602" s="2" t="str">
        <f>IF(FACT_PRODUCT_REVIEWS[[#This Row],[review_word_count]]=0,"no text",IF(FACT_PRODUCT_REVIEWS[[#This Row],[review_word_count]]&lt;15,"short review", "long review"))</f>
        <v>no text</v>
      </c>
    </row>
    <row r="603" spans="1:13" x14ac:dyDescent="0.25">
      <c r="A603" s="2">
        <v>602</v>
      </c>
      <c r="B603" s="10" t="s">
        <v>2336</v>
      </c>
      <c r="C603" s="10" t="s">
        <v>4638</v>
      </c>
      <c r="D603" s="10">
        <v>4</v>
      </c>
      <c r="E603" s="10"/>
      <c r="F603" s="10" t="s">
        <v>4639</v>
      </c>
      <c r="G603" s="13">
        <v>43137</v>
      </c>
      <c r="H603" s="13">
        <v>43139.008333333331</v>
      </c>
      <c r="I6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603" s="2">
        <f>FACT_PRODUCT_REVIEWS!$H603-FACT_PRODUCT_REVIEWS!$G603</f>
        <v>2.0083333333313931</v>
      </c>
      <c r="K603" s="2">
        <f>IF(FACT_PRODUCT_REVIEWS!$D603&gt;=4,1,0)</f>
        <v>1</v>
      </c>
      <c r="L603" s="2">
        <f>_xlfn.XLOOKUP(FACT_PRODUCT_REVIEWS[[#This Row],[product_id]],DIM_PRODUCTS!B:B,DIM_PRODUCTS!A:A,,0)</f>
        <v>513</v>
      </c>
      <c r="M603" s="2" t="str">
        <f>IF(FACT_PRODUCT_REVIEWS[[#This Row],[review_word_count]]=0,"no text",IF(FACT_PRODUCT_REVIEWS[[#This Row],[review_word_count]]&lt;15,"short review", "long review"))</f>
        <v>short review</v>
      </c>
    </row>
    <row r="604" spans="1:13" x14ac:dyDescent="0.25">
      <c r="A604" s="2">
        <v>603</v>
      </c>
      <c r="B604" s="10" t="s">
        <v>2413</v>
      </c>
      <c r="C604" s="10" t="s">
        <v>3036</v>
      </c>
      <c r="D604" s="10">
        <v>5</v>
      </c>
      <c r="E604" s="10"/>
      <c r="F604" s="10"/>
      <c r="G604" s="13">
        <v>43170</v>
      </c>
      <c r="H604" s="13">
        <v>43173.026388888888</v>
      </c>
      <c r="I6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4" s="2">
        <f>FACT_PRODUCT_REVIEWS!$H604-FACT_PRODUCT_REVIEWS!$G604</f>
        <v>3.0263888888875954</v>
      </c>
      <c r="K604" s="2">
        <f>IF(FACT_PRODUCT_REVIEWS!$D604&gt;=4,1,0)</f>
        <v>1</v>
      </c>
      <c r="L604" s="2">
        <f>_xlfn.XLOOKUP(FACT_PRODUCT_REVIEWS[[#This Row],[product_id]],DIM_PRODUCTS!B:B,DIM_PRODUCTS!A:A,,0)</f>
        <v>514</v>
      </c>
      <c r="M604" s="2" t="str">
        <f>IF(FACT_PRODUCT_REVIEWS[[#This Row],[review_word_count]]=0,"no text",IF(FACT_PRODUCT_REVIEWS[[#This Row],[review_word_count]]&lt;15,"short review", "long review"))</f>
        <v>no text</v>
      </c>
    </row>
    <row r="605" spans="1:13" x14ac:dyDescent="0.25">
      <c r="A605" s="2">
        <v>604</v>
      </c>
      <c r="B605" s="10" t="s">
        <v>2198</v>
      </c>
      <c r="C605" s="10" t="s">
        <v>3377</v>
      </c>
      <c r="D605" s="10">
        <v>1</v>
      </c>
      <c r="E605" s="10"/>
      <c r="F605" s="10" t="s">
        <v>3378</v>
      </c>
      <c r="G605" s="13">
        <v>42908</v>
      </c>
      <c r="H605" s="13">
        <v>42909.815972222219</v>
      </c>
      <c r="I6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29</v>
      </c>
      <c r="J605" s="2">
        <f>FACT_PRODUCT_REVIEWS!$H605-FACT_PRODUCT_REVIEWS!$G605</f>
        <v>1.8159722222189885</v>
      </c>
      <c r="K605" s="2">
        <f>IF(FACT_PRODUCT_REVIEWS!$D605&gt;=4,1,0)</f>
        <v>0</v>
      </c>
      <c r="L605" s="2">
        <f>_xlfn.XLOOKUP(FACT_PRODUCT_REVIEWS[[#This Row],[product_id]],DIM_PRODUCTS!B:B,DIM_PRODUCTS!A:A,,0)</f>
        <v>165</v>
      </c>
      <c r="M605" s="2" t="str">
        <f>IF(FACT_PRODUCT_REVIEWS[[#This Row],[review_word_count]]=0,"no text",IF(FACT_PRODUCT_REVIEWS[[#This Row],[review_word_count]]&lt;15,"short review", "long review"))</f>
        <v>long review</v>
      </c>
    </row>
    <row r="606" spans="1:13" x14ac:dyDescent="0.25">
      <c r="A606" s="2">
        <v>605</v>
      </c>
      <c r="B606" s="10" t="s">
        <v>1941</v>
      </c>
      <c r="C606" s="10" t="s">
        <v>4862</v>
      </c>
      <c r="D606" s="10">
        <v>5</v>
      </c>
      <c r="E606" s="10"/>
      <c r="F606" s="10" t="s">
        <v>4863</v>
      </c>
      <c r="G606" s="13">
        <v>43160</v>
      </c>
      <c r="H606" s="13">
        <v>43160.878472222219</v>
      </c>
      <c r="I6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606" s="2">
        <f>FACT_PRODUCT_REVIEWS!$H606-FACT_PRODUCT_REVIEWS!$G606</f>
        <v>0.87847222221898846</v>
      </c>
      <c r="K606" s="2">
        <f>IF(FACT_PRODUCT_REVIEWS!$D606&gt;=4,1,0)</f>
        <v>1</v>
      </c>
      <c r="L606" s="2">
        <f>_xlfn.XLOOKUP(FACT_PRODUCT_REVIEWS[[#This Row],[product_id]],DIM_PRODUCTS!B:B,DIM_PRODUCTS!A:A,,0)</f>
        <v>166</v>
      </c>
      <c r="M606" s="2" t="str">
        <f>IF(FACT_PRODUCT_REVIEWS[[#This Row],[review_word_count]]=0,"no text",IF(FACT_PRODUCT_REVIEWS[[#This Row],[review_word_count]]&lt;15,"short review", "long review"))</f>
        <v>short review</v>
      </c>
    </row>
    <row r="607" spans="1:13" x14ac:dyDescent="0.25">
      <c r="A607" s="2">
        <v>606</v>
      </c>
      <c r="B607" s="10" t="s">
        <v>1935</v>
      </c>
      <c r="C607" s="10" t="s">
        <v>3565</v>
      </c>
      <c r="D607" s="10">
        <v>4</v>
      </c>
      <c r="E607" s="10"/>
      <c r="F607" s="10" t="s">
        <v>3566</v>
      </c>
      <c r="G607" s="13">
        <v>42908</v>
      </c>
      <c r="H607" s="13">
        <v>42908.995833333334</v>
      </c>
      <c r="I6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607" s="2">
        <f>FACT_PRODUCT_REVIEWS!$H607-FACT_PRODUCT_REVIEWS!$G607</f>
        <v>0.99583333333430346</v>
      </c>
      <c r="K607" s="2">
        <f>IF(FACT_PRODUCT_REVIEWS!$D607&gt;=4,1,0)</f>
        <v>1</v>
      </c>
      <c r="L607" s="2">
        <f>_xlfn.XLOOKUP(FACT_PRODUCT_REVIEWS[[#This Row],[product_id]],DIM_PRODUCTS!B:B,DIM_PRODUCTS!A:A,,0)</f>
        <v>167</v>
      </c>
      <c r="M607" s="2" t="str">
        <f>IF(FACT_PRODUCT_REVIEWS[[#This Row],[review_word_count]]=0,"no text",IF(FACT_PRODUCT_REVIEWS[[#This Row],[review_word_count]]&lt;15,"short review", "long review"))</f>
        <v>long review</v>
      </c>
    </row>
    <row r="608" spans="1:13" x14ac:dyDescent="0.25">
      <c r="A608" s="2">
        <v>607</v>
      </c>
      <c r="B608" s="10" t="s">
        <v>2004</v>
      </c>
      <c r="C608" s="10" t="s">
        <v>4599</v>
      </c>
      <c r="D608" s="10">
        <v>4</v>
      </c>
      <c r="E608" s="10"/>
      <c r="F608" s="10"/>
      <c r="G608" s="13">
        <v>43033</v>
      </c>
      <c r="H608" s="13">
        <v>43035.901388888888</v>
      </c>
      <c r="I6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8" s="2">
        <f>FACT_PRODUCT_REVIEWS!$H608-FACT_PRODUCT_REVIEWS!$G608</f>
        <v>2.9013888888875954</v>
      </c>
      <c r="K608" s="2">
        <f>IF(FACT_PRODUCT_REVIEWS!$D608&gt;=4,1,0)</f>
        <v>1</v>
      </c>
      <c r="L608" s="2">
        <f>_xlfn.XLOOKUP(FACT_PRODUCT_REVIEWS[[#This Row],[product_id]],DIM_PRODUCTS!B:B,DIM_PRODUCTS!A:A,,0)</f>
        <v>168</v>
      </c>
      <c r="M608" s="2" t="str">
        <f>IF(FACT_PRODUCT_REVIEWS[[#This Row],[review_word_count]]=0,"no text",IF(FACT_PRODUCT_REVIEWS[[#This Row],[review_word_count]]&lt;15,"short review", "long review"))</f>
        <v>no text</v>
      </c>
    </row>
    <row r="609" spans="1:13" x14ac:dyDescent="0.25">
      <c r="A609" s="2">
        <v>608</v>
      </c>
      <c r="B609" s="10" t="s">
        <v>2255</v>
      </c>
      <c r="C609" s="10" t="s">
        <v>4501</v>
      </c>
      <c r="D609" s="10">
        <v>5</v>
      </c>
      <c r="E609" s="10"/>
      <c r="F609" s="10"/>
      <c r="G609" s="13">
        <v>42917</v>
      </c>
      <c r="H609" s="13">
        <v>42917.693749999999</v>
      </c>
      <c r="I6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09" s="2">
        <f>FACT_PRODUCT_REVIEWS!$H609-FACT_PRODUCT_REVIEWS!$G609</f>
        <v>0.69374999999854481</v>
      </c>
      <c r="K609" s="2">
        <f>IF(FACT_PRODUCT_REVIEWS!$D609&gt;=4,1,0)</f>
        <v>1</v>
      </c>
      <c r="L609" s="2">
        <f>_xlfn.XLOOKUP(FACT_PRODUCT_REVIEWS[[#This Row],[product_id]],DIM_PRODUCTS!B:B,DIM_PRODUCTS!A:A,,0)</f>
        <v>169</v>
      </c>
      <c r="M609" s="2" t="str">
        <f>IF(FACT_PRODUCT_REVIEWS[[#This Row],[review_word_count]]=0,"no text",IF(FACT_PRODUCT_REVIEWS[[#This Row],[review_word_count]]&lt;15,"short review", "long review"))</f>
        <v>no text</v>
      </c>
    </row>
    <row r="610" spans="1:13" x14ac:dyDescent="0.25">
      <c r="A610" s="2">
        <v>609</v>
      </c>
      <c r="B610" s="10" t="s">
        <v>2001</v>
      </c>
      <c r="C610" s="10" t="s">
        <v>4124</v>
      </c>
      <c r="D610" s="10">
        <v>1</v>
      </c>
      <c r="E610" s="10"/>
      <c r="F610" s="10" t="s">
        <v>4125</v>
      </c>
      <c r="G610" s="13">
        <v>43155</v>
      </c>
      <c r="H610" s="13">
        <v>43156.115277777775</v>
      </c>
      <c r="I6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610" s="2">
        <f>FACT_PRODUCT_REVIEWS!$H610-FACT_PRODUCT_REVIEWS!$G610</f>
        <v>1.1152777777751908</v>
      </c>
      <c r="K610" s="2">
        <f>IF(FACT_PRODUCT_REVIEWS!$D610&gt;=4,1,0)</f>
        <v>0</v>
      </c>
      <c r="L610" s="2">
        <f>_xlfn.XLOOKUP(FACT_PRODUCT_REVIEWS[[#This Row],[product_id]],DIM_PRODUCTS!B:B,DIM_PRODUCTS!A:A,,0)</f>
        <v>170</v>
      </c>
      <c r="M610" s="2" t="str">
        <f>IF(FACT_PRODUCT_REVIEWS[[#This Row],[review_word_count]]=0,"no text",IF(FACT_PRODUCT_REVIEWS[[#This Row],[review_word_count]]&lt;15,"short review", "long review"))</f>
        <v>short review</v>
      </c>
    </row>
    <row r="611" spans="1:13" x14ac:dyDescent="0.25">
      <c r="A611" s="2">
        <v>610</v>
      </c>
      <c r="B611" s="10" t="s">
        <v>2407</v>
      </c>
      <c r="C611" s="16" t="s">
        <v>4763</v>
      </c>
      <c r="D611" s="10">
        <v>5</v>
      </c>
      <c r="E611" s="10"/>
      <c r="F611" s="10"/>
      <c r="G611" s="13">
        <v>42818</v>
      </c>
      <c r="H611" s="13">
        <v>42821.470833333333</v>
      </c>
      <c r="I6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1" s="2">
        <f>FACT_PRODUCT_REVIEWS!$H611-FACT_PRODUCT_REVIEWS!$G611</f>
        <v>3.4708333333328483</v>
      </c>
      <c r="K611" s="2">
        <f>IF(FACT_PRODUCT_REVIEWS!$D611&gt;=4,1,0)</f>
        <v>1</v>
      </c>
      <c r="L611" s="2">
        <f>_xlfn.XLOOKUP(FACT_PRODUCT_REVIEWS[[#This Row],[product_id]],DIM_PRODUCTS!B:B,DIM_PRODUCTS!A:A,,0)</f>
        <v>171</v>
      </c>
      <c r="M611" s="2" t="str">
        <f>IF(FACT_PRODUCT_REVIEWS[[#This Row],[review_word_count]]=0,"no text",IF(FACT_PRODUCT_REVIEWS[[#This Row],[review_word_count]]&lt;15,"short review", "long review"))</f>
        <v>no text</v>
      </c>
    </row>
    <row r="612" spans="1:13" ht="47.25" x14ac:dyDescent="0.25">
      <c r="A612" s="2">
        <v>611</v>
      </c>
      <c r="B612" s="10" t="s">
        <v>1988</v>
      </c>
      <c r="C612" s="10" t="s">
        <v>4594</v>
      </c>
      <c r="D612" s="10">
        <v>3</v>
      </c>
      <c r="E612" s="10"/>
      <c r="F612" s="15" t="s">
        <v>4595</v>
      </c>
      <c r="G612" s="13">
        <v>43121</v>
      </c>
      <c r="H612" s="13">
        <v>43122.46597222222</v>
      </c>
      <c r="I6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37</v>
      </c>
      <c r="J612" s="2">
        <f>FACT_PRODUCT_REVIEWS!$H612-FACT_PRODUCT_REVIEWS!$G612</f>
        <v>1.4659722222204437</v>
      </c>
      <c r="K612" s="2">
        <f>IF(FACT_PRODUCT_REVIEWS!$D612&gt;=4,1,0)</f>
        <v>0</v>
      </c>
      <c r="L612" s="2">
        <f>_xlfn.XLOOKUP(FACT_PRODUCT_REVIEWS[[#This Row],[product_id]],DIM_PRODUCTS!B:B,DIM_PRODUCTS!A:A,,0)</f>
        <v>172</v>
      </c>
      <c r="M612" s="2" t="str">
        <f>IF(FACT_PRODUCT_REVIEWS[[#This Row],[review_word_count]]=0,"no text",IF(FACT_PRODUCT_REVIEWS[[#This Row],[review_word_count]]&lt;15,"short review", "long review"))</f>
        <v>long review</v>
      </c>
    </row>
    <row r="613" spans="1:13" x14ac:dyDescent="0.25">
      <c r="A613" s="2">
        <v>612</v>
      </c>
      <c r="B613" s="10" t="s">
        <v>2057</v>
      </c>
      <c r="C613" s="10" t="s">
        <v>3293</v>
      </c>
      <c r="D613" s="10">
        <v>1</v>
      </c>
      <c r="E613" s="10"/>
      <c r="F613" s="10"/>
      <c r="G613" s="13">
        <v>43329</v>
      </c>
      <c r="H613" s="13">
        <v>43329.222916666666</v>
      </c>
      <c r="I6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3" s="2">
        <f>FACT_PRODUCT_REVIEWS!$H613-FACT_PRODUCT_REVIEWS!$G613</f>
        <v>0.22291666666569654</v>
      </c>
      <c r="K613" s="2">
        <f>IF(FACT_PRODUCT_REVIEWS!$D613&gt;=4,1,0)</f>
        <v>0</v>
      </c>
      <c r="L613" s="2">
        <f>_xlfn.XLOOKUP(FACT_PRODUCT_REVIEWS[[#This Row],[product_id]],DIM_PRODUCTS!B:B,DIM_PRODUCTS!A:A,,0)</f>
        <v>173</v>
      </c>
      <c r="M613" s="2" t="str">
        <f>IF(FACT_PRODUCT_REVIEWS[[#This Row],[review_word_count]]=0,"no text",IF(FACT_PRODUCT_REVIEWS[[#This Row],[review_word_count]]&lt;15,"short review", "long review"))</f>
        <v>no text</v>
      </c>
    </row>
    <row r="614" spans="1:13" x14ac:dyDescent="0.25">
      <c r="A614" s="2">
        <v>613</v>
      </c>
      <c r="B614" s="10" t="s">
        <v>2310</v>
      </c>
      <c r="C614" s="10" t="s">
        <v>4173</v>
      </c>
      <c r="D614" s="10">
        <v>5</v>
      </c>
      <c r="E614" s="10"/>
      <c r="F614" s="10"/>
      <c r="G614" s="13">
        <v>43173</v>
      </c>
      <c r="H614" s="13">
        <v>43174.813194444447</v>
      </c>
      <c r="I6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4" s="2">
        <f>FACT_PRODUCT_REVIEWS!$H614-FACT_PRODUCT_REVIEWS!$G614</f>
        <v>1.8131944444467081</v>
      </c>
      <c r="K614" s="2">
        <f>IF(FACT_PRODUCT_REVIEWS!$D614&gt;=4,1,0)</f>
        <v>1</v>
      </c>
      <c r="L614" s="2">
        <f>_xlfn.XLOOKUP(FACT_PRODUCT_REVIEWS[[#This Row],[product_id]],DIM_PRODUCTS!B:B,DIM_PRODUCTS!A:A,,0)</f>
        <v>174</v>
      </c>
      <c r="M614" s="2" t="str">
        <f>IF(FACT_PRODUCT_REVIEWS[[#This Row],[review_word_count]]=0,"no text",IF(FACT_PRODUCT_REVIEWS[[#This Row],[review_word_count]]&lt;15,"short review", "long review"))</f>
        <v>no text</v>
      </c>
    </row>
    <row r="615" spans="1:13" x14ac:dyDescent="0.25">
      <c r="A615" s="2">
        <v>614</v>
      </c>
      <c r="B615" s="10" t="s">
        <v>2045</v>
      </c>
      <c r="C615" s="10" t="s">
        <v>3111</v>
      </c>
      <c r="D615" s="10">
        <v>5</v>
      </c>
      <c r="E615" s="10"/>
      <c r="F615" s="10"/>
      <c r="G615" s="13">
        <v>42950</v>
      </c>
      <c r="H615" s="13">
        <v>42950.986111111109</v>
      </c>
      <c r="I6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5" s="2">
        <f>FACT_PRODUCT_REVIEWS!$H615-FACT_PRODUCT_REVIEWS!$G615</f>
        <v>0.98611111110949423</v>
      </c>
      <c r="K615" s="2">
        <f>IF(FACT_PRODUCT_REVIEWS!$D615&gt;=4,1,0)</f>
        <v>1</v>
      </c>
      <c r="L615" s="2">
        <f>_xlfn.XLOOKUP(FACT_PRODUCT_REVIEWS[[#This Row],[product_id]],DIM_PRODUCTS!B:B,DIM_PRODUCTS!A:A,,0)</f>
        <v>175</v>
      </c>
      <c r="M615" s="2" t="str">
        <f>IF(FACT_PRODUCT_REVIEWS[[#This Row],[review_word_count]]=0,"no text",IF(FACT_PRODUCT_REVIEWS[[#This Row],[review_word_count]]&lt;15,"short review", "long review"))</f>
        <v>no text</v>
      </c>
    </row>
    <row r="616" spans="1:13" x14ac:dyDescent="0.25">
      <c r="A616" s="2">
        <v>615</v>
      </c>
      <c r="B616" s="10" t="s">
        <v>2217</v>
      </c>
      <c r="C616" s="10" t="s">
        <v>4777</v>
      </c>
      <c r="D616" s="10">
        <v>3</v>
      </c>
      <c r="E616" s="10"/>
      <c r="F616" s="10"/>
      <c r="G616" s="13">
        <v>43121</v>
      </c>
      <c r="H616" s="13">
        <v>43123.972222222219</v>
      </c>
      <c r="I6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16" s="2">
        <f>FACT_PRODUCT_REVIEWS!$H616-FACT_PRODUCT_REVIEWS!$G616</f>
        <v>2.9722222222189885</v>
      </c>
      <c r="K616" s="2">
        <f>IF(FACT_PRODUCT_REVIEWS!$D616&gt;=4,1,0)</f>
        <v>0</v>
      </c>
      <c r="L616" s="2">
        <f>_xlfn.XLOOKUP(FACT_PRODUCT_REVIEWS[[#This Row],[product_id]],DIM_PRODUCTS!B:B,DIM_PRODUCTS!A:A,,0)</f>
        <v>176</v>
      </c>
      <c r="M616" s="2" t="str">
        <f>IF(FACT_PRODUCT_REVIEWS[[#This Row],[review_word_count]]=0,"no text",IF(FACT_PRODUCT_REVIEWS[[#This Row],[review_word_count]]&lt;15,"short review", "long review"))</f>
        <v>no text</v>
      </c>
    </row>
    <row r="617" spans="1:13" x14ac:dyDescent="0.25">
      <c r="A617" s="2">
        <v>616</v>
      </c>
      <c r="B617" s="10" t="s">
        <v>2040</v>
      </c>
      <c r="C617" s="10" t="s">
        <v>3883</v>
      </c>
      <c r="D617" s="10">
        <v>1</v>
      </c>
      <c r="E617" s="10"/>
      <c r="F617" s="10" t="s">
        <v>3884</v>
      </c>
      <c r="G617" s="13">
        <v>43209</v>
      </c>
      <c r="H617" s="13">
        <v>43209.945833333331</v>
      </c>
      <c r="I6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617" s="2">
        <f>FACT_PRODUCT_REVIEWS!$H617-FACT_PRODUCT_REVIEWS!$G617</f>
        <v>0.94583333333139308</v>
      </c>
      <c r="K617" s="2">
        <f>IF(FACT_PRODUCT_REVIEWS!$D617&gt;=4,1,0)</f>
        <v>0</v>
      </c>
      <c r="L617" s="2">
        <f>_xlfn.XLOOKUP(FACT_PRODUCT_REVIEWS[[#This Row],[product_id]],DIM_PRODUCTS!B:B,DIM_PRODUCTS!A:A,,0)</f>
        <v>177</v>
      </c>
      <c r="M617" s="2" t="str">
        <f>IF(FACT_PRODUCT_REVIEWS[[#This Row],[review_word_count]]=0,"no text",IF(FACT_PRODUCT_REVIEWS[[#This Row],[review_word_count]]&lt;15,"short review", "long review"))</f>
        <v>long review</v>
      </c>
    </row>
    <row r="618" spans="1:13" x14ac:dyDescent="0.25">
      <c r="A618" s="2">
        <v>617</v>
      </c>
      <c r="B618" s="10" t="s">
        <v>2241</v>
      </c>
      <c r="C618" s="10" t="s">
        <v>3673</v>
      </c>
      <c r="D618" s="10">
        <v>5</v>
      </c>
      <c r="E618" s="10"/>
      <c r="F618" s="10" t="s">
        <v>3674</v>
      </c>
      <c r="G618" s="13">
        <v>43131</v>
      </c>
      <c r="H618" s="13">
        <v>43132.088888888888</v>
      </c>
      <c r="I6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618" s="2">
        <f>FACT_PRODUCT_REVIEWS!$H618-FACT_PRODUCT_REVIEWS!$G618</f>
        <v>1.0888888888875954</v>
      </c>
      <c r="K618" s="2">
        <f>IF(FACT_PRODUCT_REVIEWS!$D618&gt;=4,1,0)</f>
        <v>1</v>
      </c>
      <c r="L618" s="2">
        <f>_xlfn.XLOOKUP(FACT_PRODUCT_REVIEWS[[#This Row],[product_id]],DIM_PRODUCTS!B:B,DIM_PRODUCTS!A:A,,0)</f>
        <v>178</v>
      </c>
      <c r="M618" s="2" t="str">
        <f>IF(FACT_PRODUCT_REVIEWS[[#This Row],[review_word_count]]=0,"no text",IF(FACT_PRODUCT_REVIEWS[[#This Row],[review_word_count]]&lt;15,"short review", "long review"))</f>
        <v>short review</v>
      </c>
    </row>
    <row r="619" spans="1:13" x14ac:dyDescent="0.25">
      <c r="A619" s="2">
        <v>618</v>
      </c>
      <c r="B619" s="10" t="s">
        <v>2075</v>
      </c>
      <c r="C619" s="10" t="s">
        <v>4735</v>
      </c>
      <c r="D619" s="10">
        <v>1</v>
      </c>
      <c r="E619" s="10"/>
      <c r="F619" s="10" t="s">
        <v>4736</v>
      </c>
      <c r="G619" s="13">
        <v>42910</v>
      </c>
      <c r="H619" s="13">
        <v>42912.87222222222</v>
      </c>
      <c r="I6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19" s="2">
        <f>FACT_PRODUCT_REVIEWS!$H619-FACT_PRODUCT_REVIEWS!$G619</f>
        <v>2.8722222222204437</v>
      </c>
      <c r="K619" s="2">
        <f>IF(FACT_PRODUCT_REVIEWS!$D619&gt;=4,1,0)</f>
        <v>0</v>
      </c>
      <c r="L619" s="2">
        <f>_xlfn.XLOOKUP(FACT_PRODUCT_REVIEWS[[#This Row],[product_id]],DIM_PRODUCTS!B:B,DIM_PRODUCTS!A:A,,0)</f>
        <v>179</v>
      </c>
      <c r="M619" s="2" t="str">
        <f>IF(FACT_PRODUCT_REVIEWS[[#This Row],[review_word_count]]=0,"no text",IF(FACT_PRODUCT_REVIEWS[[#This Row],[review_word_count]]&lt;15,"short review", "long review"))</f>
        <v>short review</v>
      </c>
    </row>
    <row r="620" spans="1:13" x14ac:dyDescent="0.25">
      <c r="A620" s="2">
        <v>619</v>
      </c>
      <c r="B620" s="10" t="s">
        <v>2405</v>
      </c>
      <c r="C620" s="10" t="s">
        <v>3144</v>
      </c>
      <c r="D620" s="10">
        <v>1</v>
      </c>
      <c r="E620" s="10"/>
      <c r="F620" s="10" t="s">
        <v>3145</v>
      </c>
      <c r="G620" s="13">
        <v>43046</v>
      </c>
      <c r="H620" s="13">
        <v>43047.912499999999</v>
      </c>
      <c r="I6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620" s="2">
        <f>FACT_PRODUCT_REVIEWS!$H620-FACT_PRODUCT_REVIEWS!$G620</f>
        <v>1.9124999999985448</v>
      </c>
      <c r="K620" s="2">
        <f>IF(FACT_PRODUCT_REVIEWS!$D620&gt;=4,1,0)</f>
        <v>0</v>
      </c>
      <c r="L620" s="2">
        <f>_xlfn.XLOOKUP(FACT_PRODUCT_REVIEWS[[#This Row],[product_id]],DIM_PRODUCTS!B:B,DIM_PRODUCTS!A:A,,0)</f>
        <v>180</v>
      </c>
      <c r="M620" s="2" t="str">
        <f>IF(FACT_PRODUCT_REVIEWS[[#This Row],[review_word_count]]=0,"no text",IF(FACT_PRODUCT_REVIEWS[[#This Row],[review_word_count]]&lt;15,"short review", "long review"))</f>
        <v>long review</v>
      </c>
    </row>
    <row r="621" spans="1:13" x14ac:dyDescent="0.25">
      <c r="A621" s="2">
        <v>620</v>
      </c>
      <c r="B621" s="10" t="s">
        <v>2364</v>
      </c>
      <c r="C621" s="16" t="s">
        <v>4079</v>
      </c>
      <c r="D621" s="10">
        <v>4</v>
      </c>
      <c r="E621" s="10"/>
      <c r="F621" s="10" t="s">
        <v>4080</v>
      </c>
      <c r="G621" s="13">
        <v>43170</v>
      </c>
      <c r="H621" s="13">
        <v>43171.700694444444</v>
      </c>
      <c r="I6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621" s="2">
        <f>FACT_PRODUCT_REVIEWS!$H621-FACT_PRODUCT_REVIEWS!$G621</f>
        <v>1.7006944444437977</v>
      </c>
      <c r="K621" s="2">
        <f>IF(FACT_PRODUCT_REVIEWS!$D621&gt;=4,1,0)</f>
        <v>1</v>
      </c>
      <c r="L621" s="2">
        <f>_xlfn.XLOOKUP(FACT_PRODUCT_REVIEWS[[#This Row],[product_id]],DIM_PRODUCTS!B:B,DIM_PRODUCTS!A:A,,0)</f>
        <v>181</v>
      </c>
      <c r="M621" s="2" t="str">
        <f>IF(FACT_PRODUCT_REVIEWS[[#This Row],[review_word_count]]=0,"no text",IF(FACT_PRODUCT_REVIEWS[[#This Row],[review_word_count]]&lt;15,"short review", "long review"))</f>
        <v>short review</v>
      </c>
    </row>
    <row r="622" spans="1:13" x14ac:dyDescent="0.25">
      <c r="A622" s="2">
        <v>621</v>
      </c>
      <c r="B622" s="10" t="s">
        <v>2426</v>
      </c>
      <c r="C622" s="10" t="s">
        <v>4300</v>
      </c>
      <c r="D622" s="10">
        <v>5</v>
      </c>
      <c r="E622" s="10" t="s">
        <v>3249</v>
      </c>
      <c r="F622" s="10" t="s">
        <v>4301</v>
      </c>
      <c r="G622" s="13">
        <v>43271</v>
      </c>
      <c r="H622" s="13">
        <v>43273.727777777778</v>
      </c>
      <c r="I6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622" s="2">
        <f>FACT_PRODUCT_REVIEWS!$H622-FACT_PRODUCT_REVIEWS!$G622</f>
        <v>2.7277777777781012</v>
      </c>
      <c r="K622" s="2">
        <f>IF(FACT_PRODUCT_REVIEWS!$D622&gt;=4,1,0)</f>
        <v>1</v>
      </c>
      <c r="L622" s="2">
        <f>_xlfn.XLOOKUP(FACT_PRODUCT_REVIEWS[[#This Row],[product_id]],DIM_PRODUCTS!B:B,DIM_PRODUCTS!A:A,,0)</f>
        <v>182</v>
      </c>
      <c r="M622" s="2" t="str">
        <f>IF(FACT_PRODUCT_REVIEWS[[#This Row],[review_word_count]]=0,"no text",IF(FACT_PRODUCT_REVIEWS[[#This Row],[review_word_count]]&lt;15,"short review", "long review"))</f>
        <v>short review</v>
      </c>
    </row>
    <row r="623" spans="1:13" x14ac:dyDescent="0.25">
      <c r="A623" s="2">
        <v>622</v>
      </c>
      <c r="B623" s="10" t="s">
        <v>2248</v>
      </c>
      <c r="C623" s="10" t="s">
        <v>4188</v>
      </c>
      <c r="D623" s="10">
        <v>5</v>
      </c>
      <c r="E623" s="10" t="s">
        <v>4189</v>
      </c>
      <c r="F623" s="10" t="s">
        <v>4139</v>
      </c>
      <c r="G623" s="13">
        <v>43308</v>
      </c>
      <c r="H623" s="13">
        <v>43334.568055555559</v>
      </c>
      <c r="I6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623" s="2">
        <f>FACT_PRODUCT_REVIEWS!$H623-FACT_PRODUCT_REVIEWS!$G623</f>
        <v>26.568055555559113</v>
      </c>
      <c r="K623" s="2">
        <f>IF(FACT_PRODUCT_REVIEWS!$D623&gt;=4,1,0)</f>
        <v>1</v>
      </c>
      <c r="L623" s="2">
        <f>_xlfn.XLOOKUP(FACT_PRODUCT_REVIEWS[[#This Row],[product_id]],DIM_PRODUCTS!B:B,DIM_PRODUCTS!A:A,,0)</f>
        <v>183</v>
      </c>
      <c r="M623" s="2" t="str">
        <f>IF(FACT_PRODUCT_REVIEWS[[#This Row],[review_word_count]]=0,"no text",IF(FACT_PRODUCT_REVIEWS[[#This Row],[review_word_count]]&lt;15,"short review", "long review"))</f>
        <v>short review</v>
      </c>
    </row>
    <row r="624" spans="1:13" x14ac:dyDescent="0.25">
      <c r="A624" s="2">
        <v>623</v>
      </c>
      <c r="B624" s="10" t="s">
        <v>2393</v>
      </c>
      <c r="C624" s="10" t="s">
        <v>3504</v>
      </c>
      <c r="D624" s="10">
        <v>4</v>
      </c>
      <c r="E624" s="10"/>
      <c r="F624" s="10"/>
      <c r="G624" s="13">
        <v>43113</v>
      </c>
      <c r="H624" s="13">
        <v>43116.48333333333</v>
      </c>
      <c r="I6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24" s="2">
        <f>FACT_PRODUCT_REVIEWS!$H624-FACT_PRODUCT_REVIEWS!$G624</f>
        <v>3.4833333333299379</v>
      </c>
      <c r="K624" s="2">
        <f>IF(FACT_PRODUCT_REVIEWS!$D624&gt;=4,1,0)</f>
        <v>1</v>
      </c>
      <c r="L624" s="2">
        <f>_xlfn.XLOOKUP(FACT_PRODUCT_REVIEWS[[#This Row],[product_id]],DIM_PRODUCTS!B:B,DIM_PRODUCTS!A:A,,0)</f>
        <v>184</v>
      </c>
      <c r="M624" s="2" t="str">
        <f>IF(FACT_PRODUCT_REVIEWS[[#This Row],[review_word_count]]=0,"no text",IF(FACT_PRODUCT_REVIEWS[[#This Row],[review_word_count]]&lt;15,"short review", "long review"))</f>
        <v>no text</v>
      </c>
    </row>
    <row r="625" spans="1:13" x14ac:dyDescent="0.25">
      <c r="A625" s="2">
        <v>624</v>
      </c>
      <c r="B625" s="10" t="s">
        <v>2309</v>
      </c>
      <c r="C625" s="10" t="s">
        <v>3755</v>
      </c>
      <c r="D625" s="10">
        <v>1</v>
      </c>
      <c r="E625" s="10"/>
      <c r="F625" s="10" t="s">
        <v>3756</v>
      </c>
      <c r="G625" s="13">
        <v>43106</v>
      </c>
      <c r="H625" s="13">
        <v>43106.513194444444</v>
      </c>
      <c r="I6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625" s="2">
        <f>FACT_PRODUCT_REVIEWS!$H625-FACT_PRODUCT_REVIEWS!$G625</f>
        <v>0.51319444444379769</v>
      </c>
      <c r="K625" s="2">
        <f>IF(FACT_PRODUCT_REVIEWS!$D625&gt;=4,1,0)</f>
        <v>0</v>
      </c>
      <c r="L625" s="2">
        <f>_xlfn.XLOOKUP(FACT_PRODUCT_REVIEWS[[#This Row],[product_id]],DIM_PRODUCTS!B:B,DIM_PRODUCTS!A:A,,0)</f>
        <v>185</v>
      </c>
      <c r="M625" s="2" t="str">
        <f>IF(FACT_PRODUCT_REVIEWS[[#This Row],[review_word_count]]=0,"no text",IF(FACT_PRODUCT_REVIEWS[[#This Row],[review_word_count]]&lt;15,"short review", "long review"))</f>
        <v>short review</v>
      </c>
    </row>
    <row r="626" spans="1:13" x14ac:dyDescent="0.25">
      <c r="A626" s="2">
        <v>625</v>
      </c>
      <c r="B626" s="10" t="s">
        <v>2122</v>
      </c>
      <c r="C626" s="10" t="s">
        <v>4103</v>
      </c>
      <c r="D626" s="10">
        <v>5</v>
      </c>
      <c r="E626" s="10"/>
      <c r="F626" s="10"/>
      <c r="G626" s="13">
        <v>43267</v>
      </c>
      <c r="H626" s="13">
        <v>43270.51666666667</v>
      </c>
      <c r="I6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26" s="2">
        <f>FACT_PRODUCT_REVIEWS!$H626-FACT_PRODUCT_REVIEWS!$G626</f>
        <v>3.5166666666700621</v>
      </c>
      <c r="K626" s="2">
        <f>IF(FACT_PRODUCT_REVIEWS!$D626&gt;=4,1,0)</f>
        <v>1</v>
      </c>
      <c r="L626" s="2">
        <f>_xlfn.XLOOKUP(FACT_PRODUCT_REVIEWS[[#This Row],[product_id]],DIM_PRODUCTS!B:B,DIM_PRODUCTS!A:A,,0)</f>
        <v>186</v>
      </c>
      <c r="M626" s="2" t="str">
        <f>IF(FACT_PRODUCT_REVIEWS[[#This Row],[review_word_count]]=0,"no text",IF(FACT_PRODUCT_REVIEWS[[#This Row],[review_word_count]]&lt;15,"short review", "long review"))</f>
        <v>no text</v>
      </c>
    </row>
    <row r="627" spans="1:13" x14ac:dyDescent="0.25">
      <c r="A627" s="2">
        <v>626</v>
      </c>
      <c r="B627" s="10" t="s">
        <v>2472</v>
      </c>
      <c r="C627" s="10" t="s">
        <v>3889</v>
      </c>
      <c r="D627" s="10">
        <v>5</v>
      </c>
      <c r="E627" s="10"/>
      <c r="F627" s="10"/>
      <c r="G627" s="13">
        <v>43119</v>
      </c>
      <c r="H627" s="13">
        <v>43122.697222222225</v>
      </c>
      <c r="I6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27" s="2">
        <f>FACT_PRODUCT_REVIEWS!$H627-FACT_PRODUCT_REVIEWS!$G627</f>
        <v>3.6972222222248092</v>
      </c>
      <c r="K627" s="2">
        <f>IF(FACT_PRODUCT_REVIEWS!$D627&gt;=4,1,0)</f>
        <v>1</v>
      </c>
      <c r="L627" s="2">
        <f>_xlfn.XLOOKUP(FACT_PRODUCT_REVIEWS[[#This Row],[product_id]],DIM_PRODUCTS!B:B,DIM_PRODUCTS!A:A,,0)</f>
        <v>187</v>
      </c>
      <c r="M627" s="2" t="str">
        <f>IF(FACT_PRODUCT_REVIEWS[[#This Row],[review_word_count]]=0,"no text",IF(FACT_PRODUCT_REVIEWS[[#This Row],[review_word_count]]&lt;15,"short review", "long review"))</f>
        <v>no text</v>
      </c>
    </row>
    <row r="628" spans="1:13" x14ac:dyDescent="0.25">
      <c r="A628" s="2">
        <v>627</v>
      </c>
      <c r="B628" s="10" t="s">
        <v>2234</v>
      </c>
      <c r="C628" s="10" t="s">
        <v>4138</v>
      </c>
      <c r="D628" s="10">
        <v>5</v>
      </c>
      <c r="E628" s="10" t="s">
        <v>4139</v>
      </c>
      <c r="F628" s="10" t="s">
        <v>3750</v>
      </c>
      <c r="G628" s="13">
        <v>43333</v>
      </c>
      <c r="H628" s="13">
        <v>43334.911111111112</v>
      </c>
      <c r="I6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628" s="2">
        <f>FACT_PRODUCT_REVIEWS!$H628-FACT_PRODUCT_REVIEWS!$G628</f>
        <v>1.9111111111124046</v>
      </c>
      <c r="K628" s="2">
        <f>IF(FACT_PRODUCT_REVIEWS!$D628&gt;=4,1,0)</f>
        <v>1</v>
      </c>
      <c r="L628" s="2">
        <f>_xlfn.XLOOKUP(FACT_PRODUCT_REVIEWS[[#This Row],[product_id]],DIM_PRODUCTS!B:B,DIM_PRODUCTS!A:A,,0)</f>
        <v>188</v>
      </c>
      <c r="M628" s="2" t="str">
        <f>IF(FACT_PRODUCT_REVIEWS[[#This Row],[review_word_count]]=0,"no text",IF(FACT_PRODUCT_REVIEWS[[#This Row],[review_word_count]]&lt;15,"short review", "long review"))</f>
        <v>short review</v>
      </c>
    </row>
    <row r="629" spans="1:13" x14ac:dyDescent="0.25">
      <c r="A629" s="2">
        <v>628</v>
      </c>
      <c r="B629" s="10" t="s">
        <v>2425</v>
      </c>
      <c r="C629" s="10" t="s">
        <v>4897</v>
      </c>
      <c r="D629" s="10">
        <v>5</v>
      </c>
      <c r="E629" s="10"/>
      <c r="F629" s="10"/>
      <c r="G629" s="13">
        <v>43083</v>
      </c>
      <c r="H629" s="13">
        <v>43084.4375</v>
      </c>
      <c r="I6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29" s="2">
        <f>FACT_PRODUCT_REVIEWS!$H629-FACT_PRODUCT_REVIEWS!$G629</f>
        <v>1.4375</v>
      </c>
      <c r="K629" s="2">
        <f>IF(FACT_PRODUCT_REVIEWS!$D629&gt;=4,1,0)</f>
        <v>1</v>
      </c>
      <c r="L629" s="2">
        <f>_xlfn.XLOOKUP(FACT_PRODUCT_REVIEWS[[#This Row],[product_id]],DIM_PRODUCTS!B:B,DIM_PRODUCTS!A:A,,0)</f>
        <v>189</v>
      </c>
      <c r="M629" s="2" t="str">
        <f>IF(FACT_PRODUCT_REVIEWS[[#This Row],[review_word_count]]=0,"no text",IF(FACT_PRODUCT_REVIEWS[[#This Row],[review_word_count]]&lt;15,"short review", "long review"))</f>
        <v>no text</v>
      </c>
    </row>
    <row r="630" spans="1:13" x14ac:dyDescent="0.25">
      <c r="A630" s="2">
        <v>629</v>
      </c>
      <c r="B630" s="10" t="s">
        <v>2125</v>
      </c>
      <c r="C630" s="10" t="s">
        <v>3135</v>
      </c>
      <c r="D630" s="10">
        <v>5</v>
      </c>
      <c r="E630" s="10"/>
      <c r="F630" s="10"/>
      <c r="G630" s="13">
        <v>43032</v>
      </c>
      <c r="H630" s="13">
        <v>43033.418055555558</v>
      </c>
      <c r="I6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0" s="2">
        <f>FACT_PRODUCT_REVIEWS!$H630-FACT_PRODUCT_REVIEWS!$G630</f>
        <v>1.4180555555576575</v>
      </c>
      <c r="K630" s="2">
        <f>IF(FACT_PRODUCT_REVIEWS!$D630&gt;=4,1,0)</f>
        <v>1</v>
      </c>
      <c r="L630" s="2">
        <f>_xlfn.XLOOKUP(FACT_PRODUCT_REVIEWS[[#This Row],[product_id]],DIM_PRODUCTS!B:B,DIM_PRODUCTS!A:A,,0)</f>
        <v>190</v>
      </c>
      <c r="M630" s="2" t="str">
        <f>IF(FACT_PRODUCT_REVIEWS[[#This Row],[review_word_count]]=0,"no text",IF(FACT_PRODUCT_REVIEWS[[#This Row],[review_word_count]]&lt;15,"short review", "long review"))</f>
        <v>no text</v>
      </c>
    </row>
    <row r="631" spans="1:13" x14ac:dyDescent="0.25">
      <c r="A631" s="2">
        <v>630</v>
      </c>
      <c r="B631" s="10" t="s">
        <v>1978</v>
      </c>
      <c r="C631" s="10" t="s">
        <v>4846</v>
      </c>
      <c r="D631" s="10">
        <v>5</v>
      </c>
      <c r="E631" s="10" t="s">
        <v>3758</v>
      </c>
      <c r="F631" s="10" t="s">
        <v>4847</v>
      </c>
      <c r="G631" s="13">
        <v>43223</v>
      </c>
      <c r="H631" s="13">
        <v>43224.030555555553</v>
      </c>
      <c r="I6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631" s="2">
        <f>FACT_PRODUCT_REVIEWS!$H631-FACT_PRODUCT_REVIEWS!$G631</f>
        <v>1.0305555555532919</v>
      </c>
      <c r="K631" s="2">
        <f>IF(FACT_PRODUCT_REVIEWS!$D631&gt;=4,1,0)</f>
        <v>1</v>
      </c>
      <c r="L631" s="2">
        <f>_xlfn.XLOOKUP(FACT_PRODUCT_REVIEWS[[#This Row],[product_id]],DIM_PRODUCTS!B:B,DIM_PRODUCTS!A:A,,0)</f>
        <v>191</v>
      </c>
      <c r="M631" s="2" t="str">
        <f>IF(FACT_PRODUCT_REVIEWS[[#This Row],[review_word_count]]=0,"no text",IF(FACT_PRODUCT_REVIEWS[[#This Row],[review_word_count]]&lt;15,"short review", "long review"))</f>
        <v>long review</v>
      </c>
    </row>
    <row r="632" spans="1:13" x14ac:dyDescent="0.25">
      <c r="A632" s="2">
        <v>631</v>
      </c>
      <c r="B632" s="10" t="s">
        <v>2382</v>
      </c>
      <c r="C632" s="10" t="s">
        <v>3573</v>
      </c>
      <c r="D632" s="10">
        <v>5</v>
      </c>
      <c r="E632" s="10"/>
      <c r="F632" s="10"/>
      <c r="G632" s="13">
        <v>43227</v>
      </c>
      <c r="H632" s="13">
        <v>43230.317361111112</v>
      </c>
      <c r="I6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2" s="2">
        <f>FACT_PRODUCT_REVIEWS!$H632-FACT_PRODUCT_REVIEWS!$G632</f>
        <v>3.3173611111124046</v>
      </c>
      <c r="K632" s="2">
        <f>IF(FACT_PRODUCT_REVIEWS!$D632&gt;=4,1,0)</f>
        <v>1</v>
      </c>
      <c r="L632" s="2">
        <f>_xlfn.XLOOKUP(FACT_PRODUCT_REVIEWS[[#This Row],[product_id]],DIM_PRODUCTS!B:B,DIM_PRODUCTS!A:A,,0)</f>
        <v>192</v>
      </c>
      <c r="M632" s="2" t="str">
        <f>IF(FACT_PRODUCT_REVIEWS[[#This Row],[review_word_count]]=0,"no text",IF(FACT_PRODUCT_REVIEWS[[#This Row],[review_word_count]]&lt;15,"short review", "long review"))</f>
        <v>no text</v>
      </c>
    </row>
    <row r="633" spans="1:13" ht="31.5" x14ac:dyDescent="0.25">
      <c r="A633" s="2">
        <v>632</v>
      </c>
      <c r="B633" s="10" t="s">
        <v>1930</v>
      </c>
      <c r="C633" s="10" t="s">
        <v>3073</v>
      </c>
      <c r="D633" s="10">
        <v>5</v>
      </c>
      <c r="E633" s="10"/>
      <c r="F633" s="15" t="s">
        <v>3074</v>
      </c>
      <c r="G633" s="13">
        <v>42956</v>
      </c>
      <c r="H633" s="13">
        <v>42956.502083333333</v>
      </c>
      <c r="I6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633" s="2">
        <f>FACT_PRODUCT_REVIEWS!$H633-FACT_PRODUCT_REVIEWS!$G633</f>
        <v>0.50208333333284827</v>
      </c>
      <c r="K633" s="2">
        <f>IF(FACT_PRODUCT_REVIEWS!$D633&gt;=4,1,0)</f>
        <v>1</v>
      </c>
      <c r="L633" s="2">
        <f>_xlfn.XLOOKUP(FACT_PRODUCT_REVIEWS[[#This Row],[product_id]],DIM_PRODUCTS!B:B,DIM_PRODUCTS!A:A,,0)</f>
        <v>193</v>
      </c>
      <c r="M633" s="2" t="str">
        <f>IF(FACT_PRODUCT_REVIEWS[[#This Row],[review_word_count]]=0,"no text",IF(FACT_PRODUCT_REVIEWS[[#This Row],[review_word_count]]&lt;15,"short review", "long review"))</f>
        <v>short review</v>
      </c>
    </row>
    <row r="634" spans="1:13" x14ac:dyDescent="0.25">
      <c r="A634" s="2">
        <v>633</v>
      </c>
      <c r="B634" s="10" t="s">
        <v>2433</v>
      </c>
      <c r="C634" s="10" t="s">
        <v>4681</v>
      </c>
      <c r="D634" s="10">
        <v>2</v>
      </c>
      <c r="E634" s="10"/>
      <c r="F634" s="10"/>
      <c r="G634" s="13">
        <v>43153</v>
      </c>
      <c r="H634" s="13">
        <v>43155.633333333331</v>
      </c>
      <c r="I6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4" s="2">
        <f>FACT_PRODUCT_REVIEWS!$H634-FACT_PRODUCT_REVIEWS!$G634</f>
        <v>2.6333333333313931</v>
      </c>
      <c r="K634" s="2">
        <f>IF(FACT_PRODUCT_REVIEWS!$D634&gt;=4,1,0)</f>
        <v>0</v>
      </c>
      <c r="L634" s="2">
        <f>_xlfn.XLOOKUP(FACT_PRODUCT_REVIEWS[[#This Row],[product_id]],DIM_PRODUCTS!B:B,DIM_PRODUCTS!A:A,,0)</f>
        <v>194</v>
      </c>
      <c r="M634" s="2" t="str">
        <f>IF(FACT_PRODUCT_REVIEWS[[#This Row],[review_word_count]]=0,"no text",IF(FACT_PRODUCT_REVIEWS[[#This Row],[review_word_count]]&lt;15,"short review", "long review"))</f>
        <v>no text</v>
      </c>
    </row>
    <row r="635" spans="1:13" x14ac:dyDescent="0.25">
      <c r="A635" s="2">
        <v>634</v>
      </c>
      <c r="B635" s="10" t="s">
        <v>2195</v>
      </c>
      <c r="C635" s="10" t="s">
        <v>4708</v>
      </c>
      <c r="D635" s="10">
        <v>5</v>
      </c>
      <c r="E635" s="10"/>
      <c r="F635" s="10"/>
      <c r="G635" s="13">
        <v>42853</v>
      </c>
      <c r="H635" s="13">
        <v>42903.787499999999</v>
      </c>
      <c r="I6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5" s="2">
        <f>FACT_PRODUCT_REVIEWS!$H635-FACT_PRODUCT_REVIEWS!$G635</f>
        <v>50.787499999998545</v>
      </c>
      <c r="K635" s="2">
        <f>IF(FACT_PRODUCT_REVIEWS!$D635&gt;=4,1,0)</f>
        <v>1</v>
      </c>
      <c r="L635" s="2">
        <f>_xlfn.XLOOKUP(FACT_PRODUCT_REVIEWS[[#This Row],[product_id]],DIM_PRODUCTS!B:B,DIM_PRODUCTS!A:A,,0)</f>
        <v>195</v>
      </c>
      <c r="M635" s="2" t="str">
        <f>IF(FACT_PRODUCT_REVIEWS[[#This Row],[review_word_count]]=0,"no text",IF(FACT_PRODUCT_REVIEWS[[#This Row],[review_word_count]]&lt;15,"short review", "long review"))</f>
        <v>no text</v>
      </c>
    </row>
    <row r="636" spans="1:13" x14ac:dyDescent="0.25">
      <c r="A636" s="2">
        <v>635</v>
      </c>
      <c r="B636" s="10" t="s">
        <v>2349</v>
      </c>
      <c r="C636" s="10" t="s">
        <v>3598</v>
      </c>
      <c r="D636" s="10">
        <v>1</v>
      </c>
      <c r="E636" s="10"/>
      <c r="F636" s="10"/>
      <c r="G636" s="13">
        <v>42762</v>
      </c>
      <c r="H636" s="13">
        <v>42765.736111111109</v>
      </c>
      <c r="I6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36" s="2">
        <f>FACT_PRODUCT_REVIEWS!$H636-FACT_PRODUCT_REVIEWS!$G636</f>
        <v>3.7361111111094942</v>
      </c>
      <c r="K636" s="2">
        <f>IF(FACT_PRODUCT_REVIEWS!$D636&gt;=4,1,0)</f>
        <v>0</v>
      </c>
      <c r="L636" s="2">
        <f>_xlfn.XLOOKUP(FACT_PRODUCT_REVIEWS[[#This Row],[product_id]],DIM_PRODUCTS!B:B,DIM_PRODUCTS!A:A,,0)</f>
        <v>196</v>
      </c>
      <c r="M636" s="2" t="str">
        <f>IF(FACT_PRODUCT_REVIEWS[[#This Row],[review_word_count]]=0,"no text",IF(FACT_PRODUCT_REVIEWS[[#This Row],[review_word_count]]&lt;15,"short review", "long review"))</f>
        <v>no text</v>
      </c>
    </row>
    <row r="637" spans="1:13" x14ac:dyDescent="0.25">
      <c r="A637" s="2">
        <v>636</v>
      </c>
      <c r="B637" s="10" t="s">
        <v>2355</v>
      </c>
      <c r="C637" s="10" t="s">
        <v>4631</v>
      </c>
      <c r="D637" s="10">
        <v>5</v>
      </c>
      <c r="E637" s="10"/>
      <c r="F637" s="10" t="s">
        <v>4632</v>
      </c>
      <c r="G637" s="13">
        <v>42824</v>
      </c>
      <c r="H637" s="13">
        <v>42829.453472222223</v>
      </c>
      <c r="I6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37" s="2">
        <f>FACT_PRODUCT_REVIEWS!$H637-FACT_PRODUCT_REVIEWS!$G637</f>
        <v>5.453472222223354</v>
      </c>
      <c r="K637" s="2">
        <f>IF(FACT_PRODUCT_REVIEWS!$D637&gt;=4,1,0)</f>
        <v>1</v>
      </c>
      <c r="L637" s="2">
        <f>_xlfn.XLOOKUP(FACT_PRODUCT_REVIEWS[[#This Row],[product_id]],DIM_PRODUCTS!B:B,DIM_PRODUCTS!A:A,,0)</f>
        <v>197</v>
      </c>
      <c r="M637" s="2" t="str">
        <f>IF(FACT_PRODUCT_REVIEWS[[#This Row],[review_word_count]]=0,"no text",IF(FACT_PRODUCT_REVIEWS[[#This Row],[review_word_count]]&lt;15,"short review", "long review"))</f>
        <v>short review</v>
      </c>
    </row>
    <row r="638" spans="1:13" x14ac:dyDescent="0.25">
      <c r="A638" s="2">
        <v>637</v>
      </c>
      <c r="B638" s="10" t="s">
        <v>2319</v>
      </c>
      <c r="C638" s="10" t="s">
        <v>4174</v>
      </c>
      <c r="D638" s="10">
        <v>5</v>
      </c>
      <c r="E638" s="10"/>
      <c r="F638" s="10" t="s">
        <v>4175</v>
      </c>
      <c r="G638" s="13">
        <v>43068</v>
      </c>
      <c r="H638" s="13">
        <v>43070.874305555553</v>
      </c>
      <c r="I6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638" s="2">
        <f>FACT_PRODUCT_REVIEWS!$H638-FACT_PRODUCT_REVIEWS!$G638</f>
        <v>2.8743055555532919</v>
      </c>
      <c r="K638" s="2">
        <f>IF(FACT_PRODUCT_REVIEWS!$D638&gt;=4,1,0)</f>
        <v>1</v>
      </c>
      <c r="L638" s="2">
        <f>_xlfn.XLOOKUP(FACT_PRODUCT_REVIEWS[[#This Row],[product_id]],DIM_PRODUCTS!B:B,DIM_PRODUCTS!A:A,,0)</f>
        <v>198</v>
      </c>
      <c r="M638" s="2" t="str">
        <f>IF(FACT_PRODUCT_REVIEWS[[#This Row],[review_word_count]]=0,"no text",IF(FACT_PRODUCT_REVIEWS[[#This Row],[review_word_count]]&lt;15,"short review", "long review"))</f>
        <v>short review</v>
      </c>
    </row>
    <row r="639" spans="1:13" x14ac:dyDescent="0.25">
      <c r="A639" s="2">
        <v>638</v>
      </c>
      <c r="B639" s="10" t="s">
        <v>1928</v>
      </c>
      <c r="C639" s="10" t="s">
        <v>4488</v>
      </c>
      <c r="D639" s="10">
        <v>5</v>
      </c>
      <c r="E639" s="10"/>
      <c r="F639" s="10" t="s">
        <v>4489</v>
      </c>
      <c r="G639" s="13">
        <v>43015</v>
      </c>
      <c r="H639" s="13">
        <v>43016.838194444441</v>
      </c>
      <c r="I6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39" s="2">
        <f>FACT_PRODUCT_REVIEWS!$H639-FACT_PRODUCT_REVIEWS!$G639</f>
        <v>1.8381944444408873</v>
      </c>
      <c r="K639" s="2">
        <f>IF(FACT_PRODUCT_REVIEWS!$D639&gt;=4,1,0)</f>
        <v>1</v>
      </c>
      <c r="L639" s="2">
        <f>_xlfn.XLOOKUP(FACT_PRODUCT_REVIEWS[[#This Row],[product_id]],DIM_PRODUCTS!B:B,DIM_PRODUCTS!A:A,,0)</f>
        <v>199</v>
      </c>
      <c r="M639" s="2" t="str">
        <f>IF(FACT_PRODUCT_REVIEWS[[#This Row],[review_word_count]]=0,"no text",IF(FACT_PRODUCT_REVIEWS[[#This Row],[review_word_count]]&lt;15,"short review", "long review"))</f>
        <v>short review</v>
      </c>
    </row>
    <row r="640" spans="1:13" x14ac:dyDescent="0.25">
      <c r="A640" s="2">
        <v>639</v>
      </c>
      <c r="B640" s="10" t="s">
        <v>2409</v>
      </c>
      <c r="C640" s="10" t="s">
        <v>3154</v>
      </c>
      <c r="D640" s="10">
        <v>5</v>
      </c>
      <c r="E640" s="10"/>
      <c r="F640" s="10" t="s">
        <v>3155</v>
      </c>
      <c r="G640" s="13">
        <v>43110</v>
      </c>
      <c r="H640" s="13">
        <v>43111.324305555558</v>
      </c>
      <c r="I6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28</v>
      </c>
      <c r="J640" s="2">
        <f>FACT_PRODUCT_REVIEWS!$H640-FACT_PRODUCT_REVIEWS!$G640</f>
        <v>1.3243055555576575</v>
      </c>
      <c r="K640" s="2">
        <f>IF(FACT_PRODUCT_REVIEWS!$D640&gt;=4,1,0)</f>
        <v>1</v>
      </c>
      <c r="L640" s="2">
        <f>_xlfn.XLOOKUP(FACT_PRODUCT_REVIEWS[[#This Row],[product_id]],DIM_PRODUCTS!B:B,DIM_PRODUCTS!A:A,,0)</f>
        <v>200</v>
      </c>
      <c r="M640" s="2" t="str">
        <f>IF(FACT_PRODUCT_REVIEWS[[#This Row],[review_word_count]]=0,"no text",IF(FACT_PRODUCT_REVIEWS[[#This Row],[review_word_count]]&lt;15,"short review", "long review"))</f>
        <v>long review</v>
      </c>
    </row>
    <row r="641" spans="1:13" x14ac:dyDescent="0.25">
      <c r="A641" s="2">
        <v>640</v>
      </c>
      <c r="B641" s="10" t="s">
        <v>2389</v>
      </c>
      <c r="C641" s="10" t="s">
        <v>3401</v>
      </c>
      <c r="D641" s="10">
        <v>5</v>
      </c>
      <c r="E641" s="10"/>
      <c r="F641" s="10"/>
      <c r="G641" s="13">
        <v>43281</v>
      </c>
      <c r="H641" s="13">
        <v>43284.564583333333</v>
      </c>
      <c r="I6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1" s="2">
        <f>FACT_PRODUCT_REVIEWS!$H641-FACT_PRODUCT_REVIEWS!$G641</f>
        <v>3.5645833333328483</v>
      </c>
      <c r="K641" s="2">
        <f>IF(FACT_PRODUCT_REVIEWS!$D641&gt;=4,1,0)</f>
        <v>1</v>
      </c>
      <c r="L641" s="2">
        <f>_xlfn.XLOOKUP(FACT_PRODUCT_REVIEWS[[#This Row],[product_id]],DIM_PRODUCTS!B:B,DIM_PRODUCTS!A:A,,0)</f>
        <v>201</v>
      </c>
      <c r="M641" s="2" t="str">
        <f>IF(FACT_PRODUCT_REVIEWS[[#This Row],[review_word_count]]=0,"no text",IF(FACT_PRODUCT_REVIEWS[[#This Row],[review_word_count]]&lt;15,"short review", "long review"))</f>
        <v>no text</v>
      </c>
    </row>
    <row r="642" spans="1:13" x14ac:dyDescent="0.25">
      <c r="A642" s="2">
        <v>641</v>
      </c>
      <c r="B642" s="10" t="s">
        <v>2460</v>
      </c>
      <c r="C642" s="10" t="s">
        <v>4725</v>
      </c>
      <c r="D642" s="10">
        <v>5</v>
      </c>
      <c r="E642" s="10"/>
      <c r="F642" s="10"/>
      <c r="G642" s="13">
        <v>43146</v>
      </c>
      <c r="H642" s="13">
        <v>43147.076388888891</v>
      </c>
      <c r="I6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2" s="2">
        <f>FACT_PRODUCT_REVIEWS!$H642-FACT_PRODUCT_REVIEWS!$G642</f>
        <v>1.0763888888905058</v>
      </c>
      <c r="K642" s="2">
        <f>IF(FACT_PRODUCT_REVIEWS!$D642&gt;=4,1,0)</f>
        <v>1</v>
      </c>
      <c r="L642" s="2">
        <f>_xlfn.XLOOKUP(FACT_PRODUCT_REVIEWS[[#This Row],[product_id]],DIM_PRODUCTS!B:B,DIM_PRODUCTS!A:A,,0)</f>
        <v>202</v>
      </c>
      <c r="M642" s="2" t="str">
        <f>IF(FACT_PRODUCT_REVIEWS[[#This Row],[review_word_count]]=0,"no text",IF(FACT_PRODUCT_REVIEWS[[#This Row],[review_word_count]]&lt;15,"short review", "long review"))</f>
        <v>no text</v>
      </c>
    </row>
    <row r="643" spans="1:13" x14ac:dyDescent="0.25">
      <c r="A643" s="2">
        <v>642</v>
      </c>
      <c r="B643" s="10" t="s">
        <v>2009</v>
      </c>
      <c r="C643" s="10" t="s">
        <v>4811</v>
      </c>
      <c r="D643" s="10">
        <v>5</v>
      </c>
      <c r="E643" s="10"/>
      <c r="F643" s="10"/>
      <c r="G643" s="13">
        <v>43126</v>
      </c>
      <c r="H643" s="13">
        <v>43127.469444444447</v>
      </c>
      <c r="I6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3" s="2">
        <f>FACT_PRODUCT_REVIEWS!$H643-FACT_PRODUCT_REVIEWS!$G643</f>
        <v>1.4694444444467081</v>
      </c>
      <c r="K643" s="2">
        <f>IF(FACT_PRODUCT_REVIEWS!$D643&gt;=4,1,0)</f>
        <v>1</v>
      </c>
      <c r="L643" s="2">
        <f>_xlfn.XLOOKUP(FACT_PRODUCT_REVIEWS[[#This Row],[product_id]],DIM_PRODUCTS!B:B,DIM_PRODUCTS!A:A,,0)</f>
        <v>203</v>
      </c>
      <c r="M643" s="2" t="str">
        <f>IF(FACT_PRODUCT_REVIEWS[[#This Row],[review_word_count]]=0,"no text",IF(FACT_PRODUCT_REVIEWS[[#This Row],[review_word_count]]&lt;15,"short review", "long review"))</f>
        <v>no text</v>
      </c>
    </row>
    <row r="644" spans="1:13" ht="21.95" customHeight="1" x14ac:dyDescent="0.25">
      <c r="A644" s="2">
        <v>643</v>
      </c>
      <c r="B644" s="10" t="s">
        <v>2212</v>
      </c>
      <c r="C644" s="10" t="s">
        <v>3608</v>
      </c>
      <c r="D644" s="10">
        <v>1</v>
      </c>
      <c r="E644" s="10"/>
      <c r="F644" s="10"/>
      <c r="G644" s="13">
        <v>43295</v>
      </c>
      <c r="H644" s="13">
        <v>43296.710416666669</v>
      </c>
      <c r="I6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4" s="2">
        <f>FACT_PRODUCT_REVIEWS!$H644-FACT_PRODUCT_REVIEWS!$G644</f>
        <v>1.7104166666686069</v>
      </c>
      <c r="K644" s="2">
        <f>IF(FACT_PRODUCT_REVIEWS!$D644&gt;=4,1,0)</f>
        <v>0</v>
      </c>
      <c r="L644" s="2">
        <f>_xlfn.XLOOKUP(FACT_PRODUCT_REVIEWS[[#This Row],[product_id]],DIM_PRODUCTS!B:B,DIM_PRODUCTS!A:A,,0)</f>
        <v>204</v>
      </c>
      <c r="M644" s="2" t="str">
        <f>IF(FACT_PRODUCT_REVIEWS[[#This Row],[review_word_count]]=0,"no text",IF(FACT_PRODUCT_REVIEWS[[#This Row],[review_word_count]]&lt;15,"short review", "long review"))</f>
        <v>no text</v>
      </c>
    </row>
    <row r="645" spans="1:13" x14ac:dyDescent="0.25">
      <c r="A645" s="2">
        <v>644</v>
      </c>
      <c r="B645" s="10" t="s">
        <v>2157</v>
      </c>
      <c r="C645" s="10" t="s">
        <v>3211</v>
      </c>
      <c r="D645" s="10">
        <v>5</v>
      </c>
      <c r="E645" s="10"/>
      <c r="F645" s="10"/>
      <c r="G645" s="13">
        <v>43333</v>
      </c>
      <c r="H645" s="13">
        <v>43334.454861111109</v>
      </c>
      <c r="I6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5" s="2">
        <f>FACT_PRODUCT_REVIEWS!$H645-FACT_PRODUCT_REVIEWS!$G645</f>
        <v>1.4548611111094942</v>
      </c>
      <c r="K645" s="2">
        <f>IF(FACT_PRODUCT_REVIEWS!$D645&gt;=4,1,0)</f>
        <v>1</v>
      </c>
      <c r="L645" s="2">
        <f>_xlfn.XLOOKUP(FACT_PRODUCT_REVIEWS[[#This Row],[product_id]],DIM_PRODUCTS!B:B,DIM_PRODUCTS!A:A,,0)</f>
        <v>205</v>
      </c>
      <c r="M645" s="2" t="str">
        <f>IF(FACT_PRODUCT_REVIEWS[[#This Row],[review_word_count]]=0,"no text",IF(FACT_PRODUCT_REVIEWS[[#This Row],[review_word_count]]&lt;15,"short review", "long review"))</f>
        <v>no text</v>
      </c>
    </row>
    <row r="646" spans="1:13" x14ac:dyDescent="0.25">
      <c r="A646" s="2">
        <v>645</v>
      </c>
      <c r="B646" s="10" t="s">
        <v>1932</v>
      </c>
      <c r="C646" s="10" t="s">
        <v>3848</v>
      </c>
      <c r="D646" s="10">
        <v>5</v>
      </c>
      <c r="E646" s="10"/>
      <c r="F646" s="10" t="s">
        <v>3849</v>
      </c>
      <c r="G646" s="13">
        <v>43098</v>
      </c>
      <c r="H646" s="13">
        <v>43098.932638888888</v>
      </c>
      <c r="I6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646" s="2">
        <f>FACT_PRODUCT_REVIEWS!$H646-FACT_PRODUCT_REVIEWS!$G646</f>
        <v>0.93263888888759539</v>
      </c>
      <c r="K646" s="2">
        <f>IF(FACT_PRODUCT_REVIEWS!$D646&gt;=4,1,0)</f>
        <v>1</v>
      </c>
      <c r="L646" s="2">
        <f>_xlfn.XLOOKUP(FACT_PRODUCT_REVIEWS[[#This Row],[product_id]],DIM_PRODUCTS!B:B,DIM_PRODUCTS!A:A,,0)</f>
        <v>206</v>
      </c>
      <c r="M646" s="2" t="str">
        <f>IF(FACT_PRODUCT_REVIEWS[[#This Row],[review_word_count]]=0,"no text",IF(FACT_PRODUCT_REVIEWS[[#This Row],[review_word_count]]&lt;15,"short review", "long review"))</f>
        <v>short review</v>
      </c>
    </row>
    <row r="647" spans="1:13" x14ac:dyDescent="0.25">
      <c r="A647" s="2">
        <v>646</v>
      </c>
      <c r="B647" s="10" t="s">
        <v>2445</v>
      </c>
      <c r="C647" s="10" t="s">
        <v>3076</v>
      </c>
      <c r="D647" s="10">
        <v>5</v>
      </c>
      <c r="E647" s="10"/>
      <c r="F647" s="10"/>
      <c r="G647" s="13">
        <v>43200</v>
      </c>
      <c r="H647" s="13">
        <v>43202.436111111114</v>
      </c>
      <c r="I6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7" s="2">
        <f>FACT_PRODUCT_REVIEWS!$H647-FACT_PRODUCT_REVIEWS!$G647</f>
        <v>2.4361111111138598</v>
      </c>
      <c r="K647" s="2">
        <f>IF(FACT_PRODUCT_REVIEWS!$D647&gt;=4,1,0)</f>
        <v>1</v>
      </c>
      <c r="L647" s="2">
        <f>_xlfn.XLOOKUP(FACT_PRODUCT_REVIEWS[[#This Row],[product_id]],DIM_PRODUCTS!B:B,DIM_PRODUCTS!A:A,,0)</f>
        <v>207</v>
      </c>
      <c r="M647" s="2" t="str">
        <f>IF(FACT_PRODUCT_REVIEWS[[#This Row],[review_word_count]]=0,"no text",IF(FACT_PRODUCT_REVIEWS[[#This Row],[review_word_count]]&lt;15,"short review", "long review"))</f>
        <v>no text</v>
      </c>
    </row>
    <row r="648" spans="1:13" x14ac:dyDescent="0.25">
      <c r="A648" s="2">
        <v>647</v>
      </c>
      <c r="B648" s="10" t="s">
        <v>2330</v>
      </c>
      <c r="C648" s="10" t="s">
        <v>3819</v>
      </c>
      <c r="D648" s="10">
        <v>1</v>
      </c>
      <c r="E648" s="10"/>
      <c r="F648" s="10" t="s">
        <v>3820</v>
      </c>
      <c r="G648" s="13">
        <v>43147</v>
      </c>
      <c r="H648" s="13">
        <v>43153.777777777781</v>
      </c>
      <c r="I6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648" s="2">
        <f>FACT_PRODUCT_REVIEWS!$H648-FACT_PRODUCT_REVIEWS!$G648</f>
        <v>6.7777777777810115</v>
      </c>
      <c r="K648" s="2">
        <f>IF(FACT_PRODUCT_REVIEWS!$D648&gt;=4,1,0)</f>
        <v>0</v>
      </c>
      <c r="L648" s="2">
        <f>_xlfn.XLOOKUP(FACT_PRODUCT_REVIEWS[[#This Row],[product_id]],DIM_PRODUCTS!B:B,DIM_PRODUCTS!A:A,,0)</f>
        <v>208</v>
      </c>
      <c r="M648" s="2" t="str">
        <f>IF(FACT_PRODUCT_REVIEWS[[#This Row],[review_word_count]]=0,"no text",IF(FACT_PRODUCT_REVIEWS[[#This Row],[review_word_count]]&lt;15,"short review", "long review"))</f>
        <v>short review</v>
      </c>
    </row>
    <row r="649" spans="1:13" x14ac:dyDescent="0.25">
      <c r="A649" s="2">
        <v>648</v>
      </c>
      <c r="B649" s="10" t="s">
        <v>2036</v>
      </c>
      <c r="C649" s="10" t="s">
        <v>3258</v>
      </c>
      <c r="D649" s="10">
        <v>4</v>
      </c>
      <c r="E649" s="10"/>
      <c r="F649" s="10"/>
      <c r="G649" s="13">
        <v>43014</v>
      </c>
      <c r="H649" s="13">
        <v>43017.572222222225</v>
      </c>
      <c r="I6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49" s="2">
        <f>FACT_PRODUCT_REVIEWS!$H649-FACT_PRODUCT_REVIEWS!$G649</f>
        <v>3.5722222222248092</v>
      </c>
      <c r="K649" s="2">
        <f>IF(FACT_PRODUCT_REVIEWS!$D649&gt;=4,1,0)</f>
        <v>1</v>
      </c>
      <c r="L649" s="2">
        <f>_xlfn.XLOOKUP(FACT_PRODUCT_REVIEWS[[#This Row],[product_id]],DIM_PRODUCTS!B:B,DIM_PRODUCTS!A:A,,0)</f>
        <v>209</v>
      </c>
      <c r="M649" s="2" t="str">
        <f>IF(FACT_PRODUCT_REVIEWS[[#This Row],[review_word_count]]=0,"no text",IF(FACT_PRODUCT_REVIEWS[[#This Row],[review_word_count]]&lt;15,"short review", "long review"))</f>
        <v>no text</v>
      </c>
    </row>
    <row r="650" spans="1:13" x14ac:dyDescent="0.25">
      <c r="A650" s="2">
        <v>649</v>
      </c>
      <c r="B650" s="10" t="s">
        <v>2230</v>
      </c>
      <c r="C650" s="10" t="s">
        <v>3309</v>
      </c>
      <c r="D650" s="10">
        <v>5</v>
      </c>
      <c r="E650" s="10" t="s">
        <v>3310</v>
      </c>
      <c r="F650" s="10" t="s">
        <v>3305</v>
      </c>
      <c r="G650" s="13">
        <v>43334</v>
      </c>
      <c r="H650" s="13">
        <v>43335.07708333333</v>
      </c>
      <c r="I6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650" s="2">
        <f>FACT_PRODUCT_REVIEWS!$H650-FACT_PRODUCT_REVIEWS!$G650</f>
        <v>1.0770833333299379</v>
      </c>
      <c r="K650" s="2">
        <f>IF(FACT_PRODUCT_REVIEWS!$D650&gt;=4,1,0)</f>
        <v>1</v>
      </c>
      <c r="L650" s="2">
        <f>_xlfn.XLOOKUP(FACT_PRODUCT_REVIEWS[[#This Row],[product_id]],DIM_PRODUCTS!B:B,DIM_PRODUCTS!A:A,,0)</f>
        <v>210</v>
      </c>
      <c r="M650" s="2" t="str">
        <f>IF(FACT_PRODUCT_REVIEWS[[#This Row],[review_word_count]]=0,"no text",IF(FACT_PRODUCT_REVIEWS[[#This Row],[review_word_count]]&lt;15,"short review", "long review"))</f>
        <v>short review</v>
      </c>
    </row>
    <row r="651" spans="1:13" x14ac:dyDescent="0.25">
      <c r="A651" s="2">
        <v>650</v>
      </c>
      <c r="B651" s="10" t="s">
        <v>1955</v>
      </c>
      <c r="C651" s="10" t="s">
        <v>4807</v>
      </c>
      <c r="D651" s="10">
        <v>4</v>
      </c>
      <c r="E651" s="10"/>
      <c r="F651" s="10"/>
      <c r="G651" s="13">
        <v>42826</v>
      </c>
      <c r="H651" s="13">
        <v>42833.568055555559</v>
      </c>
      <c r="I6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51" s="2">
        <f>FACT_PRODUCT_REVIEWS!$H651-FACT_PRODUCT_REVIEWS!$G651</f>
        <v>7.5680555555591127</v>
      </c>
      <c r="K651" s="2">
        <f>IF(FACT_PRODUCT_REVIEWS!$D651&gt;=4,1,0)</f>
        <v>1</v>
      </c>
      <c r="L651" s="2">
        <f>_xlfn.XLOOKUP(FACT_PRODUCT_REVIEWS[[#This Row],[product_id]],DIM_PRODUCTS!B:B,DIM_PRODUCTS!A:A,,0)</f>
        <v>211</v>
      </c>
      <c r="M651" s="2" t="str">
        <f>IF(FACT_PRODUCT_REVIEWS[[#This Row],[review_word_count]]=0,"no text",IF(FACT_PRODUCT_REVIEWS[[#This Row],[review_word_count]]&lt;15,"short review", "long review"))</f>
        <v>no text</v>
      </c>
    </row>
    <row r="652" spans="1:13" x14ac:dyDescent="0.25">
      <c r="A652" s="2">
        <v>651</v>
      </c>
      <c r="B652" s="10" t="s">
        <v>2039</v>
      </c>
      <c r="C652" s="10" t="s">
        <v>3207</v>
      </c>
      <c r="D652" s="10">
        <v>5</v>
      </c>
      <c r="E652" s="10" t="s">
        <v>3208</v>
      </c>
      <c r="F652" s="10" t="s">
        <v>3209</v>
      </c>
      <c r="G652" s="13">
        <v>43217</v>
      </c>
      <c r="H652" s="13">
        <v>43220.336111111108</v>
      </c>
      <c r="I6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52" s="2">
        <f>FACT_PRODUCT_REVIEWS!$H652-FACT_PRODUCT_REVIEWS!$G652</f>
        <v>3.336111111108039</v>
      </c>
      <c r="K652" s="2">
        <f>IF(FACT_PRODUCT_REVIEWS!$D652&gt;=4,1,0)</f>
        <v>1</v>
      </c>
      <c r="L652" s="2">
        <f>_xlfn.XLOOKUP(FACT_PRODUCT_REVIEWS[[#This Row],[product_id]],DIM_PRODUCTS!B:B,DIM_PRODUCTS!A:A,,0)</f>
        <v>212</v>
      </c>
      <c r="M652" s="2" t="str">
        <f>IF(FACT_PRODUCT_REVIEWS[[#This Row],[review_word_count]]=0,"no text",IF(FACT_PRODUCT_REVIEWS[[#This Row],[review_word_count]]&lt;15,"short review", "long review"))</f>
        <v>short review</v>
      </c>
    </row>
    <row r="653" spans="1:13" ht="23.1" customHeight="1" x14ac:dyDescent="0.25">
      <c r="A653" s="2">
        <v>652</v>
      </c>
      <c r="B653" s="10" t="s">
        <v>2068</v>
      </c>
      <c r="C653" s="10" t="s">
        <v>3847</v>
      </c>
      <c r="D653" s="10">
        <v>5</v>
      </c>
      <c r="E653" s="10"/>
      <c r="F653" s="10"/>
      <c r="G653" s="13">
        <v>43242</v>
      </c>
      <c r="H653" s="13">
        <v>43244.911111111112</v>
      </c>
      <c r="I6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53" s="2">
        <f>FACT_PRODUCT_REVIEWS!$H653-FACT_PRODUCT_REVIEWS!$G653</f>
        <v>2.9111111111124046</v>
      </c>
      <c r="K653" s="2">
        <f>IF(FACT_PRODUCT_REVIEWS!$D653&gt;=4,1,0)</f>
        <v>1</v>
      </c>
      <c r="L653" s="2">
        <f>_xlfn.XLOOKUP(FACT_PRODUCT_REVIEWS[[#This Row],[product_id]],DIM_PRODUCTS!B:B,DIM_PRODUCTS!A:A,,0)</f>
        <v>213</v>
      </c>
      <c r="M653" s="2" t="str">
        <f>IF(FACT_PRODUCT_REVIEWS[[#This Row],[review_word_count]]=0,"no text",IF(FACT_PRODUCT_REVIEWS[[#This Row],[review_word_count]]&lt;15,"short review", "long review"))</f>
        <v>no text</v>
      </c>
    </row>
    <row r="654" spans="1:13" x14ac:dyDescent="0.25">
      <c r="A654" s="2">
        <v>653</v>
      </c>
      <c r="B654" s="10" t="s">
        <v>1964</v>
      </c>
      <c r="C654" s="10" t="s">
        <v>4109</v>
      </c>
      <c r="D654" s="10">
        <v>5</v>
      </c>
      <c r="E654" s="10" t="s">
        <v>3254</v>
      </c>
      <c r="F654" s="10" t="s">
        <v>4110</v>
      </c>
      <c r="G654" s="13">
        <v>43228</v>
      </c>
      <c r="H654" s="13">
        <v>43230.808333333334</v>
      </c>
      <c r="I6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27</v>
      </c>
      <c r="J654" s="2">
        <f>FACT_PRODUCT_REVIEWS!$H654-FACT_PRODUCT_REVIEWS!$G654</f>
        <v>2.8083333333343035</v>
      </c>
      <c r="K654" s="2">
        <f>IF(FACT_PRODUCT_REVIEWS!$D654&gt;=4,1,0)</f>
        <v>1</v>
      </c>
      <c r="L654" s="2">
        <f>_xlfn.XLOOKUP(FACT_PRODUCT_REVIEWS[[#This Row],[product_id]],DIM_PRODUCTS!B:B,DIM_PRODUCTS!A:A,,0)</f>
        <v>214</v>
      </c>
      <c r="M654" s="2" t="str">
        <f>IF(FACT_PRODUCT_REVIEWS[[#This Row],[review_word_count]]=0,"no text",IF(FACT_PRODUCT_REVIEWS[[#This Row],[review_word_count]]&lt;15,"short review", "long review"))</f>
        <v>long review</v>
      </c>
    </row>
    <row r="655" spans="1:13" x14ac:dyDescent="0.25">
      <c r="A655" s="2">
        <v>654</v>
      </c>
      <c r="B655" s="10" t="s">
        <v>2032</v>
      </c>
      <c r="C655" s="10" t="s">
        <v>4190</v>
      </c>
      <c r="D655" s="10">
        <v>5</v>
      </c>
      <c r="E655" s="10"/>
      <c r="F655" s="10"/>
      <c r="G655" s="13">
        <v>43067</v>
      </c>
      <c r="H655" s="13">
        <v>43068.084027777775</v>
      </c>
      <c r="I6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55" s="2">
        <f>FACT_PRODUCT_REVIEWS!$H655-FACT_PRODUCT_REVIEWS!$G655</f>
        <v>1.0840277777751908</v>
      </c>
      <c r="K655" s="2">
        <f>IF(FACT_PRODUCT_REVIEWS!$D655&gt;=4,1,0)</f>
        <v>1</v>
      </c>
      <c r="L655" s="2">
        <f>_xlfn.XLOOKUP(FACT_PRODUCT_REVIEWS[[#This Row],[product_id]],DIM_PRODUCTS!B:B,DIM_PRODUCTS!A:A,,0)</f>
        <v>215</v>
      </c>
      <c r="M655" s="2" t="str">
        <f>IF(FACT_PRODUCT_REVIEWS[[#This Row],[review_word_count]]=0,"no text",IF(FACT_PRODUCT_REVIEWS[[#This Row],[review_word_count]]&lt;15,"short review", "long review"))</f>
        <v>no text</v>
      </c>
    </row>
    <row r="656" spans="1:13" x14ac:dyDescent="0.25">
      <c r="A656" s="2">
        <v>655</v>
      </c>
      <c r="B656" s="10" t="s">
        <v>2165</v>
      </c>
      <c r="C656" s="10" t="s">
        <v>4520</v>
      </c>
      <c r="D656" s="10">
        <v>1</v>
      </c>
      <c r="E656" s="10"/>
      <c r="F656" s="10" t="s">
        <v>4521</v>
      </c>
      <c r="G656" s="13">
        <v>43182</v>
      </c>
      <c r="H656" s="13">
        <v>43188.463194444441</v>
      </c>
      <c r="I6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656" s="2">
        <f>FACT_PRODUCT_REVIEWS!$H656-FACT_PRODUCT_REVIEWS!$G656</f>
        <v>6.4631944444408873</v>
      </c>
      <c r="K656" s="2">
        <f>IF(FACT_PRODUCT_REVIEWS!$D656&gt;=4,1,0)</f>
        <v>0</v>
      </c>
      <c r="L656" s="2">
        <f>_xlfn.XLOOKUP(FACT_PRODUCT_REVIEWS[[#This Row],[product_id]],DIM_PRODUCTS!B:B,DIM_PRODUCTS!A:A,,0)</f>
        <v>216</v>
      </c>
      <c r="M656" s="2" t="str">
        <f>IF(FACT_PRODUCT_REVIEWS[[#This Row],[review_word_count]]=0,"no text",IF(FACT_PRODUCT_REVIEWS[[#This Row],[review_word_count]]&lt;15,"short review", "long review"))</f>
        <v>short review</v>
      </c>
    </row>
    <row r="657" spans="1:13" x14ac:dyDescent="0.25">
      <c r="A657" s="2">
        <v>656</v>
      </c>
      <c r="B657" s="10" t="s">
        <v>1938</v>
      </c>
      <c r="C657" s="10" t="s">
        <v>3108</v>
      </c>
      <c r="D657" s="10">
        <v>5</v>
      </c>
      <c r="E657" s="10"/>
      <c r="F657" s="10"/>
      <c r="G657" s="13">
        <v>43196</v>
      </c>
      <c r="H657" s="13">
        <v>43198.779166666667</v>
      </c>
      <c r="I6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57" s="2">
        <f>FACT_PRODUCT_REVIEWS!$H657-FACT_PRODUCT_REVIEWS!$G657</f>
        <v>2.7791666666671517</v>
      </c>
      <c r="K657" s="2">
        <f>IF(FACT_PRODUCT_REVIEWS!$D657&gt;=4,1,0)</f>
        <v>1</v>
      </c>
      <c r="L657" s="2">
        <f>_xlfn.XLOOKUP(FACT_PRODUCT_REVIEWS[[#This Row],[product_id]],DIM_PRODUCTS!B:B,DIM_PRODUCTS!A:A,,0)</f>
        <v>217</v>
      </c>
      <c r="M657" s="2" t="str">
        <f>IF(FACT_PRODUCT_REVIEWS[[#This Row],[review_word_count]]=0,"no text",IF(FACT_PRODUCT_REVIEWS[[#This Row],[review_word_count]]&lt;15,"short review", "long review"))</f>
        <v>no text</v>
      </c>
    </row>
    <row r="658" spans="1:13" x14ac:dyDescent="0.25">
      <c r="A658" s="2">
        <v>657</v>
      </c>
      <c r="B658" s="10" t="s">
        <v>2161</v>
      </c>
      <c r="C658" s="10" t="s">
        <v>3985</v>
      </c>
      <c r="D658" s="10">
        <v>1</v>
      </c>
      <c r="E658" s="10"/>
      <c r="F658" s="10" t="s">
        <v>3986</v>
      </c>
      <c r="G658" s="13">
        <v>42964</v>
      </c>
      <c r="H658" s="13">
        <v>42964.98333333333</v>
      </c>
      <c r="I6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658" s="2">
        <f>FACT_PRODUCT_REVIEWS!$H658-FACT_PRODUCT_REVIEWS!$G658</f>
        <v>0.98333333332993789</v>
      </c>
      <c r="K658" s="2">
        <f>IF(FACT_PRODUCT_REVIEWS!$D658&gt;=4,1,0)</f>
        <v>0</v>
      </c>
      <c r="L658" s="2">
        <f>_xlfn.XLOOKUP(FACT_PRODUCT_REVIEWS[[#This Row],[product_id]],DIM_PRODUCTS!B:B,DIM_PRODUCTS!A:A,,0)</f>
        <v>218</v>
      </c>
      <c r="M658" s="2" t="str">
        <f>IF(FACT_PRODUCT_REVIEWS[[#This Row],[review_word_count]]=0,"no text",IF(FACT_PRODUCT_REVIEWS[[#This Row],[review_word_count]]&lt;15,"short review", "long review"))</f>
        <v>short review</v>
      </c>
    </row>
    <row r="659" spans="1:13" x14ac:dyDescent="0.25">
      <c r="A659" s="2">
        <v>658</v>
      </c>
      <c r="B659" s="10" t="s">
        <v>2343</v>
      </c>
      <c r="C659" s="10" t="s">
        <v>4209</v>
      </c>
      <c r="D659" s="10">
        <v>5</v>
      </c>
      <c r="E659" s="10"/>
      <c r="F659" s="10" t="s">
        <v>4210</v>
      </c>
      <c r="G659" s="13">
        <v>43047</v>
      </c>
      <c r="H659" s="13">
        <v>43052.413888888892</v>
      </c>
      <c r="I6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659" s="2">
        <f>FACT_PRODUCT_REVIEWS!$H659-FACT_PRODUCT_REVIEWS!$G659</f>
        <v>5.413888888891961</v>
      </c>
      <c r="K659" s="2">
        <f>IF(FACT_PRODUCT_REVIEWS!$D659&gt;=4,1,0)</f>
        <v>1</v>
      </c>
      <c r="L659" s="2">
        <f>_xlfn.XLOOKUP(FACT_PRODUCT_REVIEWS[[#This Row],[product_id]],DIM_PRODUCTS!B:B,DIM_PRODUCTS!A:A,,0)</f>
        <v>219</v>
      </c>
      <c r="M659" s="2" t="str">
        <f>IF(FACT_PRODUCT_REVIEWS[[#This Row],[review_word_count]]=0,"no text",IF(FACT_PRODUCT_REVIEWS[[#This Row],[review_word_count]]&lt;15,"short review", "long review"))</f>
        <v>short review</v>
      </c>
    </row>
    <row r="660" spans="1:13" x14ac:dyDescent="0.25">
      <c r="A660" s="2">
        <v>659</v>
      </c>
      <c r="B660" s="10" t="s">
        <v>2167</v>
      </c>
      <c r="C660" s="10" t="s">
        <v>2965</v>
      </c>
      <c r="D660" s="10">
        <v>4</v>
      </c>
      <c r="E660" s="10"/>
      <c r="F660" s="10"/>
      <c r="G660" s="13">
        <v>43118</v>
      </c>
      <c r="H660" s="13">
        <v>43118.906944444447</v>
      </c>
      <c r="I6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60" s="2">
        <f>FACT_PRODUCT_REVIEWS!$H660-FACT_PRODUCT_REVIEWS!$G660</f>
        <v>0.90694444444670808</v>
      </c>
      <c r="K660" s="2">
        <f>IF(FACT_PRODUCT_REVIEWS!$D660&gt;=4,1,0)</f>
        <v>1</v>
      </c>
      <c r="L660" s="2">
        <f>_xlfn.XLOOKUP(FACT_PRODUCT_REVIEWS[[#This Row],[product_id]],DIM_PRODUCTS!B:B,DIM_PRODUCTS!A:A,,0)</f>
        <v>220</v>
      </c>
      <c r="M660" s="2" t="str">
        <f>IF(FACT_PRODUCT_REVIEWS[[#This Row],[review_word_count]]=0,"no text",IF(FACT_PRODUCT_REVIEWS[[#This Row],[review_word_count]]&lt;15,"short review", "long review"))</f>
        <v>no text</v>
      </c>
    </row>
    <row r="661" spans="1:13" x14ac:dyDescent="0.25">
      <c r="A661" s="2">
        <v>660</v>
      </c>
      <c r="B661" s="10" t="s">
        <v>2316</v>
      </c>
      <c r="C661" s="10" t="s">
        <v>3000</v>
      </c>
      <c r="D661" s="10">
        <v>5</v>
      </c>
      <c r="E661" s="10"/>
      <c r="F661" s="10"/>
      <c r="G661" s="13">
        <v>42987</v>
      </c>
      <c r="H661" s="13">
        <v>43025.100694444445</v>
      </c>
      <c r="I6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61" s="2">
        <f>FACT_PRODUCT_REVIEWS!$H661-FACT_PRODUCT_REVIEWS!$G661</f>
        <v>38.100694444445253</v>
      </c>
      <c r="K661" s="2">
        <f>IF(FACT_PRODUCT_REVIEWS!$D661&gt;=4,1,0)</f>
        <v>1</v>
      </c>
      <c r="L661" s="2">
        <f>_xlfn.XLOOKUP(FACT_PRODUCT_REVIEWS[[#This Row],[product_id]],DIM_PRODUCTS!B:B,DIM_PRODUCTS!A:A,,0)</f>
        <v>221</v>
      </c>
      <c r="M661" s="2" t="str">
        <f>IF(FACT_PRODUCT_REVIEWS[[#This Row],[review_word_count]]=0,"no text",IF(FACT_PRODUCT_REVIEWS[[#This Row],[review_word_count]]&lt;15,"short review", "long review"))</f>
        <v>no text</v>
      </c>
    </row>
    <row r="662" spans="1:13" x14ac:dyDescent="0.25">
      <c r="A662" s="2">
        <v>661</v>
      </c>
      <c r="B662" s="10" t="s">
        <v>1996</v>
      </c>
      <c r="C662" s="10" t="s">
        <v>3397</v>
      </c>
      <c r="D662" s="10">
        <v>5</v>
      </c>
      <c r="E662" s="10" t="s">
        <v>3398</v>
      </c>
      <c r="F662" s="10" t="s">
        <v>3399</v>
      </c>
      <c r="G662" s="13">
        <v>43313</v>
      </c>
      <c r="H662" s="13">
        <v>43313.786111111112</v>
      </c>
      <c r="I6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662" s="2">
        <f>FACT_PRODUCT_REVIEWS!$H662-FACT_PRODUCT_REVIEWS!$G662</f>
        <v>0.78611111111240461</v>
      </c>
      <c r="K662" s="2">
        <f>IF(FACT_PRODUCT_REVIEWS!$D662&gt;=4,1,0)</f>
        <v>1</v>
      </c>
      <c r="L662" s="2">
        <f>_xlfn.XLOOKUP(FACT_PRODUCT_REVIEWS[[#This Row],[product_id]],DIM_PRODUCTS!B:B,DIM_PRODUCTS!A:A,,0)</f>
        <v>222</v>
      </c>
      <c r="M662" s="2" t="str">
        <f>IF(FACT_PRODUCT_REVIEWS[[#This Row],[review_word_count]]=0,"no text",IF(FACT_PRODUCT_REVIEWS[[#This Row],[review_word_count]]&lt;15,"short review", "long review"))</f>
        <v>short review</v>
      </c>
    </row>
    <row r="663" spans="1:13" x14ac:dyDescent="0.25">
      <c r="A663" s="2">
        <v>662</v>
      </c>
      <c r="B663" s="10" t="s">
        <v>2082</v>
      </c>
      <c r="C663" s="10" t="s">
        <v>4131</v>
      </c>
      <c r="D663" s="10">
        <v>4</v>
      </c>
      <c r="E663" s="10"/>
      <c r="F663" s="10" t="s">
        <v>4132</v>
      </c>
      <c r="G663" s="13">
        <v>43117</v>
      </c>
      <c r="H663" s="13">
        <v>43118.400694444441</v>
      </c>
      <c r="I6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663" s="2">
        <f>FACT_PRODUCT_REVIEWS!$H663-FACT_PRODUCT_REVIEWS!$G663</f>
        <v>1.4006944444408873</v>
      </c>
      <c r="K663" s="2">
        <f>IF(FACT_PRODUCT_REVIEWS!$D663&gt;=4,1,0)</f>
        <v>1</v>
      </c>
      <c r="L663" s="2">
        <f>_xlfn.XLOOKUP(FACT_PRODUCT_REVIEWS[[#This Row],[product_id]],DIM_PRODUCTS!B:B,DIM_PRODUCTS!A:A,,0)</f>
        <v>223</v>
      </c>
      <c r="M663" s="2" t="str">
        <f>IF(FACT_PRODUCT_REVIEWS[[#This Row],[review_word_count]]=0,"no text",IF(FACT_PRODUCT_REVIEWS[[#This Row],[review_word_count]]&lt;15,"short review", "long review"))</f>
        <v>short review</v>
      </c>
    </row>
    <row r="664" spans="1:13" x14ac:dyDescent="0.25">
      <c r="A664" s="2">
        <v>663</v>
      </c>
      <c r="B664" s="10" t="s">
        <v>2358</v>
      </c>
      <c r="C664" s="10" t="s">
        <v>4610</v>
      </c>
      <c r="D664" s="10">
        <v>1</v>
      </c>
      <c r="E664" s="10"/>
      <c r="F664" s="10"/>
      <c r="G664" s="13">
        <v>42986</v>
      </c>
      <c r="H664" s="13">
        <v>42989.588194444441</v>
      </c>
      <c r="I6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64" s="2">
        <f>FACT_PRODUCT_REVIEWS!$H664-FACT_PRODUCT_REVIEWS!$G664</f>
        <v>3.5881944444408873</v>
      </c>
      <c r="K664" s="2">
        <f>IF(FACT_PRODUCT_REVIEWS!$D664&gt;=4,1,0)</f>
        <v>0</v>
      </c>
      <c r="L664" s="2">
        <f>_xlfn.XLOOKUP(FACT_PRODUCT_REVIEWS[[#This Row],[product_id]],DIM_PRODUCTS!B:B,DIM_PRODUCTS!A:A,,0)</f>
        <v>224</v>
      </c>
      <c r="M664" s="2" t="str">
        <f>IF(FACT_PRODUCT_REVIEWS[[#This Row],[review_word_count]]=0,"no text",IF(FACT_PRODUCT_REVIEWS[[#This Row],[review_word_count]]&lt;15,"short review", "long review"))</f>
        <v>no text</v>
      </c>
    </row>
    <row r="665" spans="1:13" x14ac:dyDescent="0.25">
      <c r="A665" s="2">
        <v>664</v>
      </c>
      <c r="B665" s="10" t="s">
        <v>2423</v>
      </c>
      <c r="C665" s="10" t="s">
        <v>4052</v>
      </c>
      <c r="D665" s="10">
        <v>5</v>
      </c>
      <c r="E665" s="10" t="s">
        <v>4053</v>
      </c>
      <c r="F665" s="10" t="s">
        <v>4054</v>
      </c>
      <c r="G665" s="13">
        <v>43309</v>
      </c>
      <c r="H665" s="13">
        <v>43309.883333333331</v>
      </c>
      <c r="I6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665" s="2">
        <f>FACT_PRODUCT_REVIEWS!$H665-FACT_PRODUCT_REVIEWS!$G665</f>
        <v>0.88333333333139308</v>
      </c>
      <c r="K665" s="2">
        <f>IF(FACT_PRODUCT_REVIEWS!$D665&gt;=4,1,0)</f>
        <v>1</v>
      </c>
      <c r="L665" s="2">
        <f>_xlfn.XLOOKUP(FACT_PRODUCT_REVIEWS[[#This Row],[product_id]],DIM_PRODUCTS!B:B,DIM_PRODUCTS!A:A,,0)</f>
        <v>225</v>
      </c>
      <c r="M665" s="2" t="str">
        <f>IF(FACT_PRODUCT_REVIEWS[[#This Row],[review_word_count]]=0,"no text",IF(FACT_PRODUCT_REVIEWS[[#This Row],[review_word_count]]&lt;15,"short review", "long review"))</f>
        <v>long review</v>
      </c>
    </row>
    <row r="666" spans="1:13" x14ac:dyDescent="0.25">
      <c r="A666" s="2">
        <v>665</v>
      </c>
      <c r="B666" s="10" t="s">
        <v>2276</v>
      </c>
      <c r="C666" s="10" t="s">
        <v>3272</v>
      </c>
      <c r="D666" s="10">
        <v>5</v>
      </c>
      <c r="E666" s="10"/>
      <c r="F666" s="10"/>
      <c r="G666" s="13">
        <v>43183</v>
      </c>
      <c r="H666" s="13">
        <v>43183.879166666666</v>
      </c>
      <c r="I6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66" s="2">
        <f>FACT_PRODUCT_REVIEWS!$H666-FACT_PRODUCT_REVIEWS!$G666</f>
        <v>0.87916666666569654</v>
      </c>
      <c r="K666" s="2">
        <f>IF(FACT_PRODUCT_REVIEWS!$D666&gt;=4,1,0)</f>
        <v>1</v>
      </c>
      <c r="L666" s="2">
        <f>_xlfn.XLOOKUP(FACT_PRODUCT_REVIEWS[[#This Row],[product_id]],DIM_PRODUCTS!B:B,DIM_PRODUCTS!A:A,,0)</f>
        <v>226</v>
      </c>
      <c r="M666" s="2" t="str">
        <f>IF(FACT_PRODUCT_REVIEWS[[#This Row],[review_word_count]]=0,"no text",IF(FACT_PRODUCT_REVIEWS[[#This Row],[review_word_count]]&lt;15,"short review", "long review"))</f>
        <v>no text</v>
      </c>
    </row>
    <row r="667" spans="1:13" x14ac:dyDescent="0.25">
      <c r="A667" s="2">
        <v>666</v>
      </c>
      <c r="B667" s="10" t="s">
        <v>2240</v>
      </c>
      <c r="C667" s="10" t="s">
        <v>3656</v>
      </c>
      <c r="D667" s="10">
        <v>3</v>
      </c>
      <c r="E667" s="10"/>
      <c r="F667" s="10" t="s">
        <v>3657</v>
      </c>
      <c r="G667" s="13">
        <v>42895</v>
      </c>
      <c r="H667" s="13">
        <v>42898.463194444441</v>
      </c>
      <c r="I6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31</v>
      </c>
      <c r="J667" s="2">
        <f>FACT_PRODUCT_REVIEWS!$H667-FACT_PRODUCT_REVIEWS!$G667</f>
        <v>3.4631944444408873</v>
      </c>
      <c r="K667" s="2">
        <f>IF(FACT_PRODUCT_REVIEWS!$D667&gt;=4,1,0)</f>
        <v>0</v>
      </c>
      <c r="L667" s="2">
        <f>_xlfn.XLOOKUP(FACT_PRODUCT_REVIEWS[[#This Row],[product_id]],DIM_PRODUCTS!B:B,DIM_PRODUCTS!A:A,,0)</f>
        <v>227</v>
      </c>
      <c r="M667" s="2" t="str">
        <f>IF(FACT_PRODUCT_REVIEWS[[#This Row],[review_word_count]]=0,"no text",IF(FACT_PRODUCT_REVIEWS[[#This Row],[review_word_count]]&lt;15,"short review", "long review"))</f>
        <v>long review</v>
      </c>
    </row>
    <row r="668" spans="1:13" x14ac:dyDescent="0.25">
      <c r="A668" s="2">
        <v>667</v>
      </c>
      <c r="B668" s="10" t="s">
        <v>2078</v>
      </c>
      <c r="C668" s="10" t="s">
        <v>2974</v>
      </c>
      <c r="D668" s="10">
        <v>5</v>
      </c>
      <c r="E668" s="10"/>
      <c r="F668" s="10"/>
      <c r="G668" s="13">
        <v>43326</v>
      </c>
      <c r="H668" s="13">
        <v>43326.9</v>
      </c>
      <c r="I6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68" s="2">
        <f>FACT_PRODUCT_REVIEWS!$H668-FACT_PRODUCT_REVIEWS!$G668</f>
        <v>0.90000000000145519</v>
      </c>
      <c r="K668" s="2">
        <f>IF(FACT_PRODUCT_REVIEWS!$D668&gt;=4,1,0)</f>
        <v>1</v>
      </c>
      <c r="L668" s="2">
        <f>_xlfn.XLOOKUP(FACT_PRODUCT_REVIEWS[[#This Row],[product_id]],DIM_PRODUCTS!B:B,DIM_PRODUCTS!A:A,,0)</f>
        <v>228</v>
      </c>
      <c r="M668" s="2" t="str">
        <f>IF(FACT_PRODUCT_REVIEWS[[#This Row],[review_word_count]]=0,"no text",IF(FACT_PRODUCT_REVIEWS[[#This Row],[review_word_count]]&lt;15,"short review", "long review"))</f>
        <v>no text</v>
      </c>
    </row>
    <row r="669" spans="1:13" x14ac:dyDescent="0.25">
      <c r="A669" s="2">
        <v>668</v>
      </c>
      <c r="B669" s="10" t="s">
        <v>2367</v>
      </c>
      <c r="C669" s="10" t="s">
        <v>3514</v>
      </c>
      <c r="D669" s="10">
        <v>2</v>
      </c>
      <c r="E669" s="10"/>
      <c r="F669" s="10" t="s">
        <v>3515</v>
      </c>
      <c r="G669" s="13">
        <v>42816</v>
      </c>
      <c r="H669" s="13">
        <v>42816.899305555555</v>
      </c>
      <c r="I6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669" s="2">
        <f>FACT_PRODUCT_REVIEWS!$H669-FACT_PRODUCT_REVIEWS!$G669</f>
        <v>0.89930555555474712</v>
      </c>
      <c r="K669" s="2">
        <f>IF(FACT_PRODUCT_REVIEWS!$D669&gt;=4,1,0)</f>
        <v>0</v>
      </c>
      <c r="L669" s="2">
        <f>_xlfn.XLOOKUP(FACT_PRODUCT_REVIEWS[[#This Row],[product_id]],DIM_PRODUCTS!B:B,DIM_PRODUCTS!A:A,,0)</f>
        <v>229</v>
      </c>
      <c r="M669" s="2" t="str">
        <f>IF(FACT_PRODUCT_REVIEWS[[#This Row],[review_word_count]]=0,"no text",IF(FACT_PRODUCT_REVIEWS[[#This Row],[review_word_count]]&lt;15,"short review", "long review"))</f>
        <v>long review</v>
      </c>
    </row>
    <row r="670" spans="1:13" x14ac:dyDescent="0.25">
      <c r="A670" s="2">
        <v>669</v>
      </c>
      <c r="B670" s="10" t="s">
        <v>2020</v>
      </c>
      <c r="C670" s="10" t="s">
        <v>4146</v>
      </c>
      <c r="D670" s="10">
        <v>3</v>
      </c>
      <c r="E670" s="10"/>
      <c r="F670" s="10"/>
      <c r="G670" s="13">
        <v>43238</v>
      </c>
      <c r="H670" s="13">
        <v>43241.177777777775</v>
      </c>
      <c r="I6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0" s="2">
        <f>FACT_PRODUCT_REVIEWS!$H670-FACT_PRODUCT_REVIEWS!$G670</f>
        <v>3.1777777777751908</v>
      </c>
      <c r="K670" s="2">
        <f>IF(FACT_PRODUCT_REVIEWS!$D670&gt;=4,1,0)</f>
        <v>0</v>
      </c>
      <c r="L670" s="2">
        <f>_xlfn.XLOOKUP(FACT_PRODUCT_REVIEWS[[#This Row],[product_id]],DIM_PRODUCTS!B:B,DIM_PRODUCTS!A:A,,0)</f>
        <v>230</v>
      </c>
      <c r="M670" s="2" t="str">
        <f>IF(FACT_PRODUCT_REVIEWS[[#This Row],[review_word_count]]=0,"no text",IF(FACT_PRODUCT_REVIEWS[[#This Row],[review_word_count]]&lt;15,"short review", "long review"))</f>
        <v>no text</v>
      </c>
    </row>
    <row r="671" spans="1:13" x14ac:dyDescent="0.25">
      <c r="A671" s="2">
        <v>670</v>
      </c>
      <c r="B671" s="10" t="s">
        <v>2259</v>
      </c>
      <c r="C671" s="10" t="s">
        <v>3522</v>
      </c>
      <c r="D671" s="10">
        <v>5</v>
      </c>
      <c r="E671" s="10"/>
      <c r="F671" s="10"/>
      <c r="G671" s="13">
        <v>42965</v>
      </c>
      <c r="H671" s="13">
        <v>42968.515972222223</v>
      </c>
      <c r="I6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1" s="2">
        <f>FACT_PRODUCT_REVIEWS!$H671-FACT_PRODUCT_REVIEWS!$G671</f>
        <v>3.515972222223354</v>
      </c>
      <c r="K671" s="2">
        <f>IF(FACT_PRODUCT_REVIEWS!$D671&gt;=4,1,0)</f>
        <v>1</v>
      </c>
      <c r="L671" s="2">
        <f>_xlfn.XLOOKUP(FACT_PRODUCT_REVIEWS[[#This Row],[product_id]],DIM_PRODUCTS!B:B,DIM_PRODUCTS!A:A,,0)</f>
        <v>231</v>
      </c>
      <c r="M671" s="2" t="str">
        <f>IF(FACT_PRODUCT_REVIEWS[[#This Row],[review_word_count]]=0,"no text",IF(FACT_PRODUCT_REVIEWS[[#This Row],[review_word_count]]&lt;15,"short review", "long review"))</f>
        <v>no text</v>
      </c>
    </row>
    <row r="672" spans="1:13" x14ac:dyDescent="0.25">
      <c r="A672" s="2">
        <v>671</v>
      </c>
      <c r="B672" s="10" t="s">
        <v>1984</v>
      </c>
      <c r="C672" s="10" t="s">
        <v>4180</v>
      </c>
      <c r="D672" s="10">
        <v>5</v>
      </c>
      <c r="E672" s="10"/>
      <c r="F672" s="10"/>
      <c r="G672" s="13">
        <v>43271</v>
      </c>
      <c r="H672" s="13">
        <v>43272.01666666667</v>
      </c>
      <c r="I6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2" s="2">
        <f>FACT_PRODUCT_REVIEWS!$H672-FACT_PRODUCT_REVIEWS!$G672</f>
        <v>1.0166666666700621</v>
      </c>
      <c r="K672" s="2">
        <f>IF(FACT_PRODUCT_REVIEWS!$D672&gt;=4,1,0)</f>
        <v>1</v>
      </c>
      <c r="L672" s="2">
        <f>_xlfn.XLOOKUP(FACT_PRODUCT_REVIEWS[[#This Row],[product_id]],DIM_PRODUCTS!B:B,DIM_PRODUCTS!A:A,,0)</f>
        <v>232</v>
      </c>
      <c r="M672" s="2" t="str">
        <f>IF(FACT_PRODUCT_REVIEWS[[#This Row],[review_word_count]]=0,"no text",IF(FACT_PRODUCT_REVIEWS[[#This Row],[review_word_count]]&lt;15,"short review", "long review"))</f>
        <v>no text</v>
      </c>
    </row>
    <row r="673" spans="1:13" x14ac:dyDescent="0.25">
      <c r="A673" s="2">
        <v>672</v>
      </c>
      <c r="B673" s="10" t="s">
        <v>2169</v>
      </c>
      <c r="C673" s="10" t="s">
        <v>3042</v>
      </c>
      <c r="D673" s="10">
        <v>5</v>
      </c>
      <c r="E673" s="10"/>
      <c r="F673" s="10" t="s">
        <v>3043</v>
      </c>
      <c r="G673" s="13">
        <v>43214</v>
      </c>
      <c r="H673" s="13">
        <v>43215.667361111111</v>
      </c>
      <c r="I6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673" s="2">
        <f>FACT_PRODUCT_REVIEWS!$H673-FACT_PRODUCT_REVIEWS!$G673</f>
        <v>1.6673611111109494</v>
      </c>
      <c r="K673" s="2">
        <f>IF(FACT_PRODUCT_REVIEWS!$D673&gt;=4,1,0)</f>
        <v>1</v>
      </c>
      <c r="L673" s="2">
        <f>_xlfn.XLOOKUP(FACT_PRODUCT_REVIEWS[[#This Row],[product_id]],DIM_PRODUCTS!B:B,DIM_PRODUCTS!A:A,,0)</f>
        <v>233</v>
      </c>
      <c r="M673" s="2" t="str">
        <f>IF(FACT_PRODUCT_REVIEWS[[#This Row],[review_word_count]]=0,"no text",IF(FACT_PRODUCT_REVIEWS[[#This Row],[review_word_count]]&lt;15,"short review", "long review"))</f>
        <v>short review</v>
      </c>
    </row>
    <row r="674" spans="1:13" x14ac:dyDescent="0.25">
      <c r="A674" s="2">
        <v>673</v>
      </c>
      <c r="B674" s="10" t="s">
        <v>2216</v>
      </c>
      <c r="C674" s="10" t="s">
        <v>4409</v>
      </c>
      <c r="D674" s="10">
        <v>3</v>
      </c>
      <c r="E674" s="10"/>
      <c r="F674" s="10" t="s">
        <v>4410</v>
      </c>
      <c r="G674" s="13">
        <v>43032</v>
      </c>
      <c r="H674" s="13">
        <v>43032.693055555559</v>
      </c>
      <c r="I6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674" s="2">
        <f>FACT_PRODUCT_REVIEWS!$H674-FACT_PRODUCT_REVIEWS!$G674</f>
        <v>0.69305555555911269</v>
      </c>
      <c r="K674" s="2">
        <f>IF(FACT_PRODUCT_REVIEWS!$D674&gt;=4,1,0)</f>
        <v>0</v>
      </c>
      <c r="L674" s="2">
        <f>_xlfn.XLOOKUP(FACT_PRODUCT_REVIEWS[[#This Row],[product_id]],DIM_PRODUCTS!B:B,DIM_PRODUCTS!A:A,,0)</f>
        <v>234</v>
      </c>
      <c r="M674" s="2" t="str">
        <f>IF(FACT_PRODUCT_REVIEWS[[#This Row],[review_word_count]]=0,"no text",IF(FACT_PRODUCT_REVIEWS[[#This Row],[review_word_count]]&lt;15,"short review", "long review"))</f>
        <v>short review</v>
      </c>
    </row>
    <row r="675" spans="1:13" x14ac:dyDescent="0.25">
      <c r="A675" s="2">
        <v>674</v>
      </c>
      <c r="B675" s="10" t="s">
        <v>2306</v>
      </c>
      <c r="C675" s="10" t="s">
        <v>3869</v>
      </c>
      <c r="D675" s="10">
        <v>5</v>
      </c>
      <c r="E675" s="10"/>
      <c r="F675" s="10"/>
      <c r="G675" s="13">
        <v>43235</v>
      </c>
      <c r="H675" s="13">
        <v>43236.454861111109</v>
      </c>
      <c r="I6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5" s="2">
        <f>FACT_PRODUCT_REVIEWS!$H675-FACT_PRODUCT_REVIEWS!$G675</f>
        <v>1.4548611111094942</v>
      </c>
      <c r="K675" s="2">
        <f>IF(FACT_PRODUCT_REVIEWS!$D675&gt;=4,1,0)</f>
        <v>1</v>
      </c>
      <c r="L675" s="2">
        <f>_xlfn.XLOOKUP(FACT_PRODUCT_REVIEWS[[#This Row],[product_id]],DIM_PRODUCTS!B:B,DIM_PRODUCTS!A:A,,0)</f>
        <v>235</v>
      </c>
      <c r="M675" s="2" t="str">
        <f>IF(FACT_PRODUCT_REVIEWS[[#This Row],[review_word_count]]=0,"no text",IF(FACT_PRODUCT_REVIEWS[[#This Row],[review_word_count]]&lt;15,"short review", "long review"))</f>
        <v>no text</v>
      </c>
    </row>
    <row r="676" spans="1:13" x14ac:dyDescent="0.25">
      <c r="A676" s="2">
        <v>675</v>
      </c>
      <c r="B676" s="10" t="s">
        <v>2370</v>
      </c>
      <c r="C676" s="10" t="s">
        <v>3891</v>
      </c>
      <c r="D676" s="10">
        <v>4</v>
      </c>
      <c r="E676" s="10" t="s">
        <v>3892</v>
      </c>
      <c r="F676" s="10" t="s">
        <v>3893</v>
      </c>
      <c r="G676" s="13">
        <v>43231</v>
      </c>
      <c r="H676" s="13">
        <v>43231.865972222222</v>
      </c>
      <c r="I6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676" s="2">
        <f>FACT_PRODUCT_REVIEWS!$H676-FACT_PRODUCT_REVIEWS!$G676</f>
        <v>0.86597222222189885</v>
      </c>
      <c r="K676" s="2">
        <f>IF(FACT_PRODUCT_REVIEWS!$D676&gt;=4,1,0)</f>
        <v>1</v>
      </c>
      <c r="L676" s="2">
        <f>_xlfn.XLOOKUP(FACT_PRODUCT_REVIEWS[[#This Row],[product_id]],DIM_PRODUCTS!B:B,DIM_PRODUCTS!A:A,,0)</f>
        <v>236</v>
      </c>
      <c r="M676" s="2" t="str">
        <f>IF(FACT_PRODUCT_REVIEWS[[#This Row],[review_word_count]]=0,"no text",IF(FACT_PRODUCT_REVIEWS[[#This Row],[review_word_count]]&lt;15,"short review", "long review"))</f>
        <v>short review</v>
      </c>
    </row>
    <row r="677" spans="1:13" x14ac:dyDescent="0.25">
      <c r="A677" s="2">
        <v>676</v>
      </c>
      <c r="B677" s="10" t="s">
        <v>2089</v>
      </c>
      <c r="C677" s="10" t="s">
        <v>3130</v>
      </c>
      <c r="D677" s="10">
        <v>5</v>
      </c>
      <c r="E677" s="10"/>
      <c r="F677" s="10"/>
      <c r="G677" s="13">
        <v>43130</v>
      </c>
      <c r="H677" s="13">
        <v>43130.763194444444</v>
      </c>
      <c r="I6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7" s="2">
        <f>FACT_PRODUCT_REVIEWS!$H677-FACT_PRODUCT_REVIEWS!$G677</f>
        <v>0.76319444444379769</v>
      </c>
      <c r="K677" s="2">
        <f>IF(FACT_PRODUCT_REVIEWS!$D677&gt;=4,1,0)</f>
        <v>1</v>
      </c>
      <c r="L677" s="2">
        <f>_xlfn.XLOOKUP(FACT_PRODUCT_REVIEWS[[#This Row],[product_id]],DIM_PRODUCTS!B:B,DIM_PRODUCTS!A:A,,0)</f>
        <v>237</v>
      </c>
      <c r="M677" s="2" t="str">
        <f>IF(FACT_PRODUCT_REVIEWS[[#This Row],[review_word_count]]=0,"no text",IF(FACT_PRODUCT_REVIEWS[[#This Row],[review_word_count]]&lt;15,"short review", "long review"))</f>
        <v>no text</v>
      </c>
    </row>
    <row r="678" spans="1:13" x14ac:dyDescent="0.25">
      <c r="A678" s="2">
        <v>677</v>
      </c>
      <c r="B678" s="10" t="s">
        <v>2162</v>
      </c>
      <c r="C678" s="10" t="s">
        <v>3677</v>
      </c>
      <c r="D678" s="10">
        <v>1</v>
      </c>
      <c r="E678" s="10"/>
      <c r="F678" s="10"/>
      <c r="G678" s="13">
        <v>43327</v>
      </c>
      <c r="H678" s="13">
        <v>43327.880555555559</v>
      </c>
      <c r="I6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8" s="2">
        <f>FACT_PRODUCT_REVIEWS!$H678-FACT_PRODUCT_REVIEWS!$G678</f>
        <v>0.88055555555911269</v>
      </c>
      <c r="K678" s="2">
        <f>IF(FACT_PRODUCT_REVIEWS!$D678&gt;=4,1,0)</f>
        <v>0</v>
      </c>
      <c r="L678" s="2">
        <f>_xlfn.XLOOKUP(FACT_PRODUCT_REVIEWS[[#This Row],[product_id]],DIM_PRODUCTS!B:B,DIM_PRODUCTS!A:A,,0)</f>
        <v>238</v>
      </c>
      <c r="M678" s="2" t="str">
        <f>IF(FACT_PRODUCT_REVIEWS[[#This Row],[review_word_count]]=0,"no text",IF(FACT_PRODUCT_REVIEWS[[#This Row],[review_word_count]]&lt;15,"short review", "long review"))</f>
        <v>no text</v>
      </c>
    </row>
    <row r="679" spans="1:13" x14ac:dyDescent="0.25">
      <c r="A679" s="2">
        <v>678</v>
      </c>
      <c r="B679" s="10" t="s">
        <v>2462</v>
      </c>
      <c r="C679" s="10" t="s">
        <v>4273</v>
      </c>
      <c r="D679" s="10">
        <v>5</v>
      </c>
      <c r="E679" s="10"/>
      <c r="F679" s="10"/>
      <c r="G679" s="13">
        <v>43228</v>
      </c>
      <c r="H679" s="13">
        <v>43230.840277777781</v>
      </c>
      <c r="I6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79" s="2">
        <f>FACT_PRODUCT_REVIEWS!$H679-FACT_PRODUCT_REVIEWS!$G679</f>
        <v>2.8402777777810115</v>
      </c>
      <c r="K679" s="2">
        <f>IF(FACT_PRODUCT_REVIEWS!$D679&gt;=4,1,0)</f>
        <v>1</v>
      </c>
      <c r="L679" s="2">
        <f>_xlfn.XLOOKUP(FACT_PRODUCT_REVIEWS[[#This Row],[product_id]],DIM_PRODUCTS!B:B,DIM_PRODUCTS!A:A,,0)</f>
        <v>239</v>
      </c>
      <c r="M679" s="2" t="str">
        <f>IF(FACT_PRODUCT_REVIEWS[[#This Row],[review_word_count]]=0,"no text",IF(FACT_PRODUCT_REVIEWS[[#This Row],[review_word_count]]&lt;15,"short review", "long review"))</f>
        <v>no text</v>
      </c>
    </row>
    <row r="680" spans="1:13" x14ac:dyDescent="0.25">
      <c r="A680" s="2">
        <v>679</v>
      </c>
      <c r="B680" s="10" t="s">
        <v>2427</v>
      </c>
      <c r="C680" s="10" t="s">
        <v>4142</v>
      </c>
      <c r="D680" s="10">
        <v>5</v>
      </c>
      <c r="E680" s="10"/>
      <c r="F680" s="10"/>
      <c r="G680" s="13">
        <v>43154</v>
      </c>
      <c r="H680" s="13">
        <v>43157.994444444441</v>
      </c>
      <c r="I6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80" s="2">
        <f>FACT_PRODUCT_REVIEWS!$H680-FACT_PRODUCT_REVIEWS!$G680</f>
        <v>3.9944444444408873</v>
      </c>
      <c r="K680" s="2">
        <f>IF(FACT_PRODUCT_REVIEWS!$D680&gt;=4,1,0)</f>
        <v>1</v>
      </c>
      <c r="L680" s="2">
        <f>_xlfn.XLOOKUP(FACT_PRODUCT_REVIEWS[[#This Row],[product_id]],DIM_PRODUCTS!B:B,DIM_PRODUCTS!A:A,,0)</f>
        <v>240</v>
      </c>
      <c r="M680" s="2" t="str">
        <f>IF(FACT_PRODUCT_REVIEWS[[#This Row],[review_word_count]]=0,"no text",IF(FACT_PRODUCT_REVIEWS[[#This Row],[review_word_count]]&lt;15,"short review", "long review"))</f>
        <v>no text</v>
      </c>
    </row>
    <row r="681" spans="1:13" x14ac:dyDescent="0.25">
      <c r="A681" s="2">
        <v>680</v>
      </c>
      <c r="B681" s="10" t="s">
        <v>2137</v>
      </c>
      <c r="C681" s="10" t="s">
        <v>3997</v>
      </c>
      <c r="D681" s="10">
        <v>5</v>
      </c>
      <c r="E681" s="10"/>
      <c r="F681" s="10" t="s">
        <v>3998</v>
      </c>
      <c r="G681" s="13">
        <v>43208</v>
      </c>
      <c r="H681" s="13">
        <v>43211.568055555559</v>
      </c>
      <c r="I6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681" s="2">
        <f>FACT_PRODUCT_REVIEWS!$H681-FACT_PRODUCT_REVIEWS!$G681</f>
        <v>3.5680555555591127</v>
      </c>
      <c r="K681" s="2">
        <f>IF(FACT_PRODUCT_REVIEWS!$D681&gt;=4,1,0)</f>
        <v>1</v>
      </c>
      <c r="L681" s="2">
        <f>_xlfn.XLOOKUP(FACT_PRODUCT_REVIEWS[[#This Row],[product_id]],DIM_PRODUCTS!B:B,DIM_PRODUCTS!A:A,,0)</f>
        <v>241</v>
      </c>
      <c r="M681" s="2" t="str">
        <f>IF(FACT_PRODUCT_REVIEWS[[#This Row],[review_word_count]]=0,"no text",IF(FACT_PRODUCT_REVIEWS[[#This Row],[review_word_count]]&lt;15,"short review", "long review"))</f>
        <v>short review</v>
      </c>
    </row>
    <row r="682" spans="1:13" x14ac:dyDescent="0.25">
      <c r="A682" s="2">
        <v>681</v>
      </c>
      <c r="B682" s="10" t="s">
        <v>2377</v>
      </c>
      <c r="C682" s="10" t="s">
        <v>3712</v>
      </c>
      <c r="D682" s="10">
        <v>1</v>
      </c>
      <c r="E682" s="10"/>
      <c r="F682" s="10" t="s">
        <v>3713</v>
      </c>
      <c r="G682" s="13">
        <v>43100</v>
      </c>
      <c r="H682" s="13">
        <v>43100.84652777778</v>
      </c>
      <c r="I6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682" s="2">
        <f>FACT_PRODUCT_REVIEWS!$H682-FACT_PRODUCT_REVIEWS!$G682</f>
        <v>0.84652777777955635</v>
      </c>
      <c r="K682" s="2">
        <f>IF(FACT_PRODUCT_REVIEWS!$D682&gt;=4,1,0)</f>
        <v>0</v>
      </c>
      <c r="L682" s="2">
        <f>_xlfn.XLOOKUP(FACT_PRODUCT_REVIEWS[[#This Row],[product_id]],DIM_PRODUCTS!B:B,DIM_PRODUCTS!A:A,,0)</f>
        <v>242</v>
      </c>
      <c r="M682" s="2" t="str">
        <f>IF(FACT_PRODUCT_REVIEWS[[#This Row],[review_word_count]]=0,"no text",IF(FACT_PRODUCT_REVIEWS[[#This Row],[review_word_count]]&lt;15,"short review", "long review"))</f>
        <v>long review</v>
      </c>
    </row>
    <row r="683" spans="1:13" x14ac:dyDescent="0.25">
      <c r="A683" s="2">
        <v>682</v>
      </c>
      <c r="B683" s="10" t="s">
        <v>2066</v>
      </c>
      <c r="C683" s="10" t="s">
        <v>3361</v>
      </c>
      <c r="D683" s="10">
        <v>5</v>
      </c>
      <c r="E683" s="10" t="s">
        <v>3362</v>
      </c>
      <c r="F683" s="10" t="s">
        <v>3363</v>
      </c>
      <c r="G683" s="13">
        <v>43225</v>
      </c>
      <c r="H683" s="13">
        <v>43226.019444444442</v>
      </c>
      <c r="I6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683" s="2">
        <f>FACT_PRODUCT_REVIEWS!$H683-FACT_PRODUCT_REVIEWS!$G683</f>
        <v>1.0194444444423425</v>
      </c>
      <c r="K683" s="2">
        <f>IF(FACT_PRODUCT_REVIEWS!$D683&gt;=4,1,0)</f>
        <v>1</v>
      </c>
      <c r="L683" s="2">
        <f>_xlfn.XLOOKUP(FACT_PRODUCT_REVIEWS[[#This Row],[product_id]],DIM_PRODUCTS!B:B,DIM_PRODUCTS!A:A,,0)</f>
        <v>243</v>
      </c>
      <c r="M683" s="2" t="str">
        <f>IF(FACT_PRODUCT_REVIEWS[[#This Row],[review_word_count]]=0,"no text",IF(FACT_PRODUCT_REVIEWS[[#This Row],[review_word_count]]&lt;15,"short review", "long review"))</f>
        <v>short review</v>
      </c>
    </row>
    <row r="684" spans="1:13" ht="31.5" x14ac:dyDescent="0.25">
      <c r="A684" s="2">
        <v>683</v>
      </c>
      <c r="B684" s="10" t="s">
        <v>2022</v>
      </c>
      <c r="C684" s="10" t="s">
        <v>4491</v>
      </c>
      <c r="D684" s="10">
        <v>1</v>
      </c>
      <c r="E684" s="10"/>
      <c r="F684" s="15" t="s">
        <v>4492</v>
      </c>
      <c r="G684" s="13">
        <v>43259</v>
      </c>
      <c r="H684" s="13">
        <v>43260.043749999997</v>
      </c>
      <c r="I6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684" s="2">
        <f>FACT_PRODUCT_REVIEWS!$H684-FACT_PRODUCT_REVIEWS!$G684</f>
        <v>1.0437499999970896</v>
      </c>
      <c r="K684" s="2">
        <f>IF(FACT_PRODUCT_REVIEWS!$D684&gt;=4,1,0)</f>
        <v>0</v>
      </c>
      <c r="L684" s="2">
        <f>_xlfn.XLOOKUP(FACT_PRODUCT_REVIEWS[[#This Row],[product_id]],DIM_PRODUCTS!B:B,DIM_PRODUCTS!A:A,,0)</f>
        <v>244</v>
      </c>
      <c r="M684" s="2" t="str">
        <f>IF(FACT_PRODUCT_REVIEWS[[#This Row],[review_word_count]]=0,"no text",IF(FACT_PRODUCT_REVIEWS[[#This Row],[review_word_count]]&lt;15,"short review", "long review"))</f>
        <v>long review</v>
      </c>
    </row>
    <row r="685" spans="1:13" x14ac:dyDescent="0.25">
      <c r="A685" s="2">
        <v>684</v>
      </c>
      <c r="B685" s="10" t="s">
        <v>2201</v>
      </c>
      <c r="C685" s="16" t="s">
        <v>3133</v>
      </c>
      <c r="D685" s="10">
        <v>5</v>
      </c>
      <c r="E685" s="10"/>
      <c r="F685" s="10" t="s">
        <v>3134</v>
      </c>
      <c r="G685" s="13">
        <v>43086</v>
      </c>
      <c r="H685" s="13">
        <v>43088.729861111111</v>
      </c>
      <c r="I6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685" s="2">
        <f>FACT_PRODUCT_REVIEWS!$H685-FACT_PRODUCT_REVIEWS!$G685</f>
        <v>2.7298611111109494</v>
      </c>
      <c r="K685" s="2">
        <f>IF(FACT_PRODUCT_REVIEWS!$D685&gt;=4,1,0)</f>
        <v>1</v>
      </c>
      <c r="L685" s="2">
        <f>_xlfn.XLOOKUP(FACT_PRODUCT_REVIEWS[[#This Row],[product_id]],DIM_PRODUCTS!B:B,DIM_PRODUCTS!A:A,,0)</f>
        <v>245</v>
      </c>
      <c r="M685" s="2" t="str">
        <f>IF(FACT_PRODUCT_REVIEWS[[#This Row],[review_word_count]]=0,"no text",IF(FACT_PRODUCT_REVIEWS[[#This Row],[review_word_count]]&lt;15,"short review", "long review"))</f>
        <v>short review</v>
      </c>
    </row>
    <row r="686" spans="1:13" x14ac:dyDescent="0.25">
      <c r="A686" s="2">
        <v>685</v>
      </c>
      <c r="B686" s="10" t="s">
        <v>2108</v>
      </c>
      <c r="C686" s="10" t="s">
        <v>4604</v>
      </c>
      <c r="D686" s="10">
        <v>4</v>
      </c>
      <c r="E686" s="10"/>
      <c r="F686" s="10" t="s">
        <v>4605</v>
      </c>
      <c r="G686" s="13">
        <v>42964</v>
      </c>
      <c r="H686" s="13">
        <v>42967.555555555555</v>
      </c>
      <c r="I6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686" s="2">
        <f>FACT_PRODUCT_REVIEWS!$H686-FACT_PRODUCT_REVIEWS!$G686</f>
        <v>3.5555555555547471</v>
      </c>
      <c r="K686" s="2">
        <f>IF(FACT_PRODUCT_REVIEWS!$D686&gt;=4,1,0)</f>
        <v>1</v>
      </c>
      <c r="L686" s="2">
        <f>_xlfn.XLOOKUP(FACT_PRODUCT_REVIEWS[[#This Row],[product_id]],DIM_PRODUCTS!B:B,DIM_PRODUCTS!A:A,,0)</f>
        <v>246</v>
      </c>
      <c r="M686" s="2" t="str">
        <f>IF(FACT_PRODUCT_REVIEWS[[#This Row],[review_word_count]]=0,"no text",IF(FACT_PRODUCT_REVIEWS[[#This Row],[review_word_count]]&lt;15,"short review", "long review"))</f>
        <v>short review</v>
      </c>
    </row>
    <row r="687" spans="1:13" x14ac:dyDescent="0.25">
      <c r="A687" s="2">
        <v>686</v>
      </c>
      <c r="B687" s="10" t="s">
        <v>2288</v>
      </c>
      <c r="C687" s="10" t="s">
        <v>4152</v>
      </c>
      <c r="D687" s="10">
        <v>5</v>
      </c>
      <c r="E687" s="10" t="s">
        <v>2977</v>
      </c>
      <c r="F687" s="10" t="s">
        <v>4153</v>
      </c>
      <c r="G687" s="13">
        <v>43239</v>
      </c>
      <c r="H687" s="13">
        <v>43242.944444444445</v>
      </c>
      <c r="I6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687" s="2">
        <f>FACT_PRODUCT_REVIEWS!$H687-FACT_PRODUCT_REVIEWS!$G687</f>
        <v>3.9444444444452529</v>
      </c>
      <c r="K687" s="2">
        <f>IF(FACT_PRODUCT_REVIEWS!$D687&gt;=4,1,0)</f>
        <v>1</v>
      </c>
      <c r="L687" s="2">
        <f>_xlfn.XLOOKUP(FACT_PRODUCT_REVIEWS[[#This Row],[product_id]],DIM_PRODUCTS!B:B,DIM_PRODUCTS!A:A,,0)</f>
        <v>247</v>
      </c>
      <c r="M687" s="2" t="str">
        <f>IF(FACT_PRODUCT_REVIEWS[[#This Row],[review_word_count]]=0,"no text",IF(FACT_PRODUCT_REVIEWS[[#This Row],[review_word_count]]&lt;15,"short review", "long review"))</f>
        <v>short review</v>
      </c>
    </row>
    <row r="688" spans="1:13" x14ac:dyDescent="0.25">
      <c r="A688" s="2">
        <v>687</v>
      </c>
      <c r="B688" s="10" t="s">
        <v>2187</v>
      </c>
      <c r="C688" s="10" t="s">
        <v>2996</v>
      </c>
      <c r="D688" s="10">
        <v>5</v>
      </c>
      <c r="E688" s="10"/>
      <c r="F688" s="10"/>
      <c r="G688" s="13">
        <v>43176</v>
      </c>
      <c r="H688" s="13">
        <v>43194.820138888892</v>
      </c>
      <c r="I6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88" s="2">
        <f>FACT_PRODUCT_REVIEWS!$H688-FACT_PRODUCT_REVIEWS!$G688</f>
        <v>18.820138888891961</v>
      </c>
      <c r="K688" s="2">
        <f>IF(FACT_PRODUCT_REVIEWS!$D688&gt;=4,1,0)</f>
        <v>1</v>
      </c>
      <c r="L688" s="2">
        <f>_xlfn.XLOOKUP(FACT_PRODUCT_REVIEWS[[#This Row],[product_id]],DIM_PRODUCTS!B:B,DIM_PRODUCTS!A:A,,0)</f>
        <v>248</v>
      </c>
      <c r="M688" s="2" t="str">
        <f>IF(FACT_PRODUCT_REVIEWS[[#This Row],[review_word_count]]=0,"no text",IF(FACT_PRODUCT_REVIEWS[[#This Row],[review_word_count]]&lt;15,"short review", "long review"))</f>
        <v>no text</v>
      </c>
    </row>
    <row r="689" spans="1:13" x14ac:dyDescent="0.25">
      <c r="A689" s="2">
        <v>688</v>
      </c>
      <c r="B689" s="10" t="s">
        <v>2424</v>
      </c>
      <c r="C689" s="10" t="s">
        <v>3614</v>
      </c>
      <c r="D689" s="10">
        <v>4</v>
      </c>
      <c r="E689" s="10"/>
      <c r="F689" s="10" t="s">
        <v>3615</v>
      </c>
      <c r="G689" s="13">
        <v>43209</v>
      </c>
      <c r="H689" s="13">
        <v>43210.413888888892</v>
      </c>
      <c r="I6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689" s="2">
        <f>FACT_PRODUCT_REVIEWS!$H689-FACT_PRODUCT_REVIEWS!$G689</f>
        <v>1.413888888891961</v>
      </c>
      <c r="K689" s="2">
        <f>IF(FACT_PRODUCT_REVIEWS!$D689&gt;=4,1,0)</f>
        <v>1</v>
      </c>
      <c r="L689" s="2">
        <f>_xlfn.XLOOKUP(FACT_PRODUCT_REVIEWS[[#This Row],[product_id]],DIM_PRODUCTS!B:B,DIM_PRODUCTS!A:A,,0)</f>
        <v>249</v>
      </c>
      <c r="M689" s="2" t="str">
        <f>IF(FACT_PRODUCT_REVIEWS[[#This Row],[review_word_count]]=0,"no text",IF(FACT_PRODUCT_REVIEWS[[#This Row],[review_word_count]]&lt;15,"short review", "long review"))</f>
        <v>short review</v>
      </c>
    </row>
    <row r="690" spans="1:13" x14ac:dyDescent="0.25">
      <c r="A690" s="2">
        <v>689</v>
      </c>
      <c r="B690" s="10" t="s">
        <v>2287</v>
      </c>
      <c r="C690" s="16" t="s">
        <v>2966</v>
      </c>
      <c r="D690" s="10">
        <v>5</v>
      </c>
      <c r="E690" s="10"/>
      <c r="F690" s="10"/>
      <c r="G690" s="13">
        <v>43169</v>
      </c>
      <c r="H690" s="13">
        <v>43170.128472222219</v>
      </c>
      <c r="I6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0" s="2">
        <f>FACT_PRODUCT_REVIEWS!$H690-FACT_PRODUCT_REVIEWS!$G690</f>
        <v>1.1284722222189885</v>
      </c>
      <c r="K690" s="2">
        <f>IF(FACT_PRODUCT_REVIEWS!$D690&gt;=4,1,0)</f>
        <v>1</v>
      </c>
      <c r="L690" s="2">
        <f>_xlfn.XLOOKUP(FACT_PRODUCT_REVIEWS[[#This Row],[product_id]],DIM_PRODUCTS!B:B,DIM_PRODUCTS!A:A,,0)</f>
        <v>250</v>
      </c>
      <c r="M690" s="2" t="str">
        <f>IF(FACT_PRODUCT_REVIEWS[[#This Row],[review_word_count]]=0,"no text",IF(FACT_PRODUCT_REVIEWS[[#This Row],[review_word_count]]&lt;15,"short review", "long review"))</f>
        <v>no text</v>
      </c>
    </row>
    <row r="691" spans="1:13" x14ac:dyDescent="0.25">
      <c r="A691" s="2">
        <v>690</v>
      </c>
      <c r="B691" s="10" t="s">
        <v>2467</v>
      </c>
      <c r="C691" s="16" t="s">
        <v>4893</v>
      </c>
      <c r="D691" s="10">
        <v>3</v>
      </c>
      <c r="E691" s="10"/>
      <c r="F691" s="10"/>
      <c r="G691" s="13">
        <v>42823</v>
      </c>
      <c r="H691" s="13">
        <v>42826.80972222222</v>
      </c>
      <c r="I6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1" s="2">
        <f>FACT_PRODUCT_REVIEWS!$H691-FACT_PRODUCT_REVIEWS!$G691</f>
        <v>3.8097222222204437</v>
      </c>
      <c r="K691" s="2">
        <f>IF(FACT_PRODUCT_REVIEWS!$D691&gt;=4,1,0)</f>
        <v>0</v>
      </c>
      <c r="L691" s="2">
        <f>_xlfn.XLOOKUP(FACT_PRODUCT_REVIEWS[[#This Row],[product_id]],DIM_PRODUCTS!B:B,DIM_PRODUCTS!A:A,,0)</f>
        <v>251</v>
      </c>
      <c r="M691" s="2" t="str">
        <f>IF(FACT_PRODUCT_REVIEWS[[#This Row],[review_word_count]]=0,"no text",IF(FACT_PRODUCT_REVIEWS[[#This Row],[review_word_count]]&lt;15,"short review", "long review"))</f>
        <v>no text</v>
      </c>
    </row>
    <row r="692" spans="1:13" x14ac:dyDescent="0.25">
      <c r="A692" s="2">
        <v>691</v>
      </c>
      <c r="B692" s="10" t="s">
        <v>2210</v>
      </c>
      <c r="C692" s="10" t="s">
        <v>3379</v>
      </c>
      <c r="D692" s="10">
        <v>5</v>
      </c>
      <c r="E692" s="10"/>
      <c r="F692" s="10"/>
      <c r="G692" s="13">
        <v>43140</v>
      </c>
      <c r="H692" s="13">
        <v>43142.966666666667</v>
      </c>
      <c r="I6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2" s="2">
        <f>FACT_PRODUCT_REVIEWS!$H692-FACT_PRODUCT_REVIEWS!$G692</f>
        <v>2.9666666666671517</v>
      </c>
      <c r="K692" s="2">
        <f>IF(FACT_PRODUCT_REVIEWS!$D692&gt;=4,1,0)</f>
        <v>1</v>
      </c>
      <c r="L692" s="2">
        <f>_xlfn.XLOOKUP(FACT_PRODUCT_REVIEWS[[#This Row],[product_id]],DIM_PRODUCTS!B:B,DIM_PRODUCTS!A:A,,0)</f>
        <v>252</v>
      </c>
      <c r="M692" s="2" t="str">
        <f>IF(FACT_PRODUCT_REVIEWS[[#This Row],[review_word_count]]=0,"no text",IF(FACT_PRODUCT_REVIEWS[[#This Row],[review_word_count]]&lt;15,"short review", "long review"))</f>
        <v>no text</v>
      </c>
    </row>
    <row r="693" spans="1:13" x14ac:dyDescent="0.25">
      <c r="A693" s="2">
        <v>692</v>
      </c>
      <c r="B693" s="10" t="s">
        <v>2047</v>
      </c>
      <c r="C693" s="10" t="s">
        <v>4746</v>
      </c>
      <c r="D693" s="10">
        <v>2</v>
      </c>
      <c r="E693" s="10"/>
      <c r="F693" s="10"/>
      <c r="G693" s="13">
        <v>43184</v>
      </c>
      <c r="H693" s="13">
        <v>43184.82708333333</v>
      </c>
      <c r="I6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3" s="2">
        <f>FACT_PRODUCT_REVIEWS!$H693-FACT_PRODUCT_REVIEWS!$G693</f>
        <v>0.82708333332993789</v>
      </c>
      <c r="K693" s="2">
        <f>IF(FACT_PRODUCT_REVIEWS!$D693&gt;=4,1,0)</f>
        <v>0</v>
      </c>
      <c r="L693" s="2">
        <f>_xlfn.XLOOKUP(FACT_PRODUCT_REVIEWS[[#This Row],[product_id]],DIM_PRODUCTS!B:B,DIM_PRODUCTS!A:A,,0)</f>
        <v>253</v>
      </c>
      <c r="M693" s="2" t="str">
        <f>IF(FACT_PRODUCT_REVIEWS[[#This Row],[review_word_count]]=0,"no text",IF(FACT_PRODUCT_REVIEWS[[#This Row],[review_word_count]]&lt;15,"short review", "long review"))</f>
        <v>no text</v>
      </c>
    </row>
    <row r="694" spans="1:13" x14ac:dyDescent="0.25">
      <c r="A694" s="2">
        <v>693</v>
      </c>
      <c r="B694" s="10" t="s">
        <v>1947</v>
      </c>
      <c r="C694" s="10" t="s">
        <v>4232</v>
      </c>
      <c r="D694" s="10">
        <v>4</v>
      </c>
      <c r="E694" s="10"/>
      <c r="F694" s="10"/>
      <c r="G694" s="13">
        <v>43216</v>
      </c>
      <c r="H694" s="13">
        <v>43217.103472222225</v>
      </c>
      <c r="I6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4" s="2">
        <f>FACT_PRODUCT_REVIEWS!$H694-FACT_PRODUCT_REVIEWS!$G694</f>
        <v>1.1034722222248092</v>
      </c>
      <c r="K694" s="2">
        <f>IF(FACT_PRODUCT_REVIEWS!$D694&gt;=4,1,0)</f>
        <v>1</v>
      </c>
      <c r="L694" s="2">
        <f>_xlfn.XLOOKUP(FACT_PRODUCT_REVIEWS[[#This Row],[product_id]],DIM_PRODUCTS!B:B,DIM_PRODUCTS!A:A,,0)</f>
        <v>254</v>
      </c>
      <c r="M694" s="2" t="str">
        <f>IF(FACT_PRODUCT_REVIEWS[[#This Row],[review_word_count]]=0,"no text",IF(FACT_PRODUCT_REVIEWS[[#This Row],[review_word_count]]&lt;15,"short review", "long review"))</f>
        <v>no text</v>
      </c>
    </row>
    <row r="695" spans="1:13" x14ac:dyDescent="0.25">
      <c r="A695" s="2">
        <v>694</v>
      </c>
      <c r="B695" s="10" t="s">
        <v>2268</v>
      </c>
      <c r="C695" s="10" t="s">
        <v>3727</v>
      </c>
      <c r="D695" s="10">
        <v>5</v>
      </c>
      <c r="E695" s="10"/>
      <c r="F695" s="10"/>
      <c r="G695" s="13">
        <v>42964</v>
      </c>
      <c r="H695" s="13">
        <v>42965.520833333336</v>
      </c>
      <c r="I6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5" s="2">
        <f>FACT_PRODUCT_REVIEWS!$H695-FACT_PRODUCT_REVIEWS!$G695</f>
        <v>1.5208333333357587</v>
      </c>
      <c r="K695" s="2">
        <f>IF(FACT_PRODUCT_REVIEWS!$D695&gt;=4,1,0)</f>
        <v>1</v>
      </c>
      <c r="L695" s="2">
        <f>_xlfn.XLOOKUP(FACT_PRODUCT_REVIEWS[[#This Row],[product_id]],DIM_PRODUCTS!B:B,DIM_PRODUCTS!A:A,,0)</f>
        <v>255</v>
      </c>
      <c r="M695" s="2" t="str">
        <f>IF(FACT_PRODUCT_REVIEWS[[#This Row],[review_word_count]]=0,"no text",IF(FACT_PRODUCT_REVIEWS[[#This Row],[review_word_count]]&lt;15,"short review", "long review"))</f>
        <v>no text</v>
      </c>
    </row>
    <row r="696" spans="1:13" x14ac:dyDescent="0.25">
      <c r="A696" s="2">
        <v>695</v>
      </c>
      <c r="B696" s="10" t="s">
        <v>2119</v>
      </c>
      <c r="C696" s="10" t="s">
        <v>4539</v>
      </c>
      <c r="D696" s="10">
        <v>5</v>
      </c>
      <c r="E696" s="10"/>
      <c r="F696" s="10"/>
      <c r="G696" s="13">
        <v>43104</v>
      </c>
      <c r="H696" s="13">
        <v>43106.306250000001</v>
      </c>
      <c r="I6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6" s="2">
        <f>FACT_PRODUCT_REVIEWS!$H696-FACT_PRODUCT_REVIEWS!$G696</f>
        <v>2.3062500000014552</v>
      </c>
      <c r="K696" s="2">
        <f>IF(FACT_PRODUCT_REVIEWS!$D696&gt;=4,1,0)</f>
        <v>1</v>
      </c>
      <c r="L696" s="2">
        <f>_xlfn.XLOOKUP(FACT_PRODUCT_REVIEWS[[#This Row],[product_id]],DIM_PRODUCTS!B:B,DIM_PRODUCTS!A:A,,0)</f>
        <v>256</v>
      </c>
      <c r="M696" s="2" t="str">
        <f>IF(FACT_PRODUCT_REVIEWS[[#This Row],[review_word_count]]=0,"no text",IF(FACT_PRODUCT_REVIEWS[[#This Row],[review_word_count]]&lt;15,"short review", "long review"))</f>
        <v>no text</v>
      </c>
    </row>
    <row r="697" spans="1:13" ht="47.25" x14ac:dyDescent="0.25">
      <c r="A697" s="2">
        <v>696</v>
      </c>
      <c r="B697" s="10" t="s">
        <v>2435</v>
      </c>
      <c r="C697" s="16" t="s">
        <v>3321</v>
      </c>
      <c r="D697" s="10">
        <v>4</v>
      </c>
      <c r="E697" s="10"/>
      <c r="F697" s="15" t="s">
        <v>3322</v>
      </c>
      <c r="G697" s="13">
        <v>43209</v>
      </c>
      <c r="H697" s="13">
        <v>43212.691666666666</v>
      </c>
      <c r="I6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23</v>
      </c>
      <c r="J697" s="2">
        <f>FACT_PRODUCT_REVIEWS!$H697-FACT_PRODUCT_REVIEWS!$G697</f>
        <v>3.6916666666656965</v>
      </c>
      <c r="K697" s="2">
        <f>IF(FACT_PRODUCT_REVIEWS!$D697&gt;=4,1,0)</f>
        <v>1</v>
      </c>
      <c r="L697" s="2">
        <f>_xlfn.XLOOKUP(FACT_PRODUCT_REVIEWS[[#This Row],[product_id]],DIM_PRODUCTS!B:B,DIM_PRODUCTS!A:A,,0)</f>
        <v>257</v>
      </c>
      <c r="M697" s="2" t="str">
        <f>IF(FACT_PRODUCT_REVIEWS[[#This Row],[review_word_count]]=0,"no text",IF(FACT_PRODUCT_REVIEWS[[#This Row],[review_word_count]]&lt;15,"short review", "long review"))</f>
        <v>long review</v>
      </c>
    </row>
    <row r="698" spans="1:13" x14ac:dyDescent="0.25">
      <c r="A698" s="2">
        <v>697</v>
      </c>
      <c r="B698" s="10" t="s">
        <v>2272</v>
      </c>
      <c r="C698" s="10" t="s">
        <v>4102</v>
      </c>
      <c r="D698" s="10">
        <v>4</v>
      </c>
      <c r="E698" s="10"/>
      <c r="F698" s="10"/>
      <c r="G698" s="13">
        <v>43274</v>
      </c>
      <c r="H698" s="13">
        <v>43276.409722222219</v>
      </c>
      <c r="I6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8" s="2">
        <f>FACT_PRODUCT_REVIEWS!$H698-FACT_PRODUCT_REVIEWS!$G698</f>
        <v>2.4097222222189885</v>
      </c>
      <c r="K698" s="2">
        <f>IF(FACT_PRODUCT_REVIEWS!$D698&gt;=4,1,0)</f>
        <v>1</v>
      </c>
      <c r="L698" s="2">
        <f>_xlfn.XLOOKUP(FACT_PRODUCT_REVIEWS[[#This Row],[product_id]],DIM_PRODUCTS!B:B,DIM_PRODUCTS!A:A,,0)</f>
        <v>258</v>
      </c>
      <c r="M698" s="2" t="str">
        <f>IF(FACT_PRODUCT_REVIEWS[[#This Row],[review_word_count]]=0,"no text",IF(FACT_PRODUCT_REVIEWS[[#This Row],[review_word_count]]&lt;15,"short review", "long review"))</f>
        <v>no text</v>
      </c>
    </row>
    <row r="699" spans="1:13" x14ac:dyDescent="0.25">
      <c r="A699" s="2">
        <v>698</v>
      </c>
      <c r="B699" s="10" t="s">
        <v>1971</v>
      </c>
      <c r="C699" s="10" t="s">
        <v>4150</v>
      </c>
      <c r="D699" s="10">
        <v>5</v>
      </c>
      <c r="E699" s="10"/>
      <c r="F699" s="10"/>
      <c r="G699" s="13">
        <v>43120</v>
      </c>
      <c r="H699" s="13">
        <v>43121.05</v>
      </c>
      <c r="I6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699" s="2">
        <f>FACT_PRODUCT_REVIEWS!$H699-FACT_PRODUCT_REVIEWS!$G699</f>
        <v>1.0500000000029104</v>
      </c>
      <c r="K699" s="2">
        <f>IF(FACT_PRODUCT_REVIEWS!$D699&gt;=4,1,0)</f>
        <v>1</v>
      </c>
      <c r="L699" s="2">
        <f>_xlfn.XLOOKUP(FACT_PRODUCT_REVIEWS[[#This Row],[product_id]],DIM_PRODUCTS!B:B,DIM_PRODUCTS!A:A,,0)</f>
        <v>259</v>
      </c>
      <c r="M699" s="2" t="str">
        <f>IF(FACT_PRODUCT_REVIEWS[[#This Row],[review_word_count]]=0,"no text",IF(FACT_PRODUCT_REVIEWS[[#This Row],[review_word_count]]&lt;15,"short review", "long review"))</f>
        <v>no text</v>
      </c>
    </row>
    <row r="700" spans="1:13" x14ac:dyDescent="0.25">
      <c r="A700" s="2">
        <v>699</v>
      </c>
      <c r="B700" s="10" t="s">
        <v>2131</v>
      </c>
      <c r="C700" s="10" t="s">
        <v>4257</v>
      </c>
      <c r="D700" s="10">
        <v>5</v>
      </c>
      <c r="E700" s="10"/>
      <c r="F700" s="10"/>
      <c r="G700" s="13">
        <v>43099</v>
      </c>
      <c r="H700" s="13">
        <v>43102.45416666667</v>
      </c>
      <c r="I7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0" s="2">
        <f>FACT_PRODUCT_REVIEWS!$H700-FACT_PRODUCT_REVIEWS!$G700</f>
        <v>3.4541666666700621</v>
      </c>
      <c r="K700" s="2">
        <f>IF(FACT_PRODUCT_REVIEWS!$D700&gt;=4,1,0)</f>
        <v>1</v>
      </c>
      <c r="L700" s="2">
        <f>_xlfn.XLOOKUP(FACT_PRODUCT_REVIEWS[[#This Row],[product_id]],DIM_PRODUCTS!B:B,DIM_PRODUCTS!A:A,,0)</f>
        <v>260</v>
      </c>
      <c r="M700" s="2" t="str">
        <f>IF(FACT_PRODUCT_REVIEWS[[#This Row],[review_word_count]]=0,"no text",IF(FACT_PRODUCT_REVIEWS[[#This Row],[review_word_count]]&lt;15,"short review", "long review"))</f>
        <v>no text</v>
      </c>
    </row>
    <row r="701" spans="1:13" x14ac:dyDescent="0.25">
      <c r="A701" s="2">
        <v>700</v>
      </c>
      <c r="B701" s="10" t="s">
        <v>2438</v>
      </c>
      <c r="C701" s="10" t="s">
        <v>3552</v>
      </c>
      <c r="D701" s="10">
        <v>5</v>
      </c>
      <c r="E701" s="10"/>
      <c r="F701" s="10" t="s">
        <v>3553</v>
      </c>
      <c r="G701" s="13">
        <v>43183</v>
      </c>
      <c r="H701" s="13">
        <v>43186.51666666667</v>
      </c>
      <c r="I7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701" s="2">
        <f>FACT_PRODUCT_REVIEWS!$H701-FACT_PRODUCT_REVIEWS!$G701</f>
        <v>3.5166666666700621</v>
      </c>
      <c r="K701" s="2">
        <f>IF(FACT_PRODUCT_REVIEWS!$D701&gt;=4,1,0)</f>
        <v>1</v>
      </c>
      <c r="L701" s="2">
        <f>_xlfn.XLOOKUP(FACT_PRODUCT_REVIEWS[[#This Row],[product_id]],DIM_PRODUCTS!B:B,DIM_PRODUCTS!A:A,,0)</f>
        <v>261</v>
      </c>
      <c r="M701" s="2" t="str">
        <f>IF(FACT_PRODUCT_REVIEWS[[#This Row],[review_word_count]]=0,"no text",IF(FACT_PRODUCT_REVIEWS[[#This Row],[review_word_count]]&lt;15,"short review", "long review"))</f>
        <v>short review</v>
      </c>
    </row>
    <row r="702" spans="1:13" x14ac:dyDescent="0.25">
      <c r="A702" s="2">
        <v>701</v>
      </c>
      <c r="B702" s="10" t="s">
        <v>2136</v>
      </c>
      <c r="C702" s="10" t="s">
        <v>3159</v>
      </c>
      <c r="D702" s="10">
        <v>5</v>
      </c>
      <c r="E702" s="10"/>
      <c r="F702" s="10" t="s">
        <v>3160</v>
      </c>
      <c r="G702" s="13">
        <v>43032</v>
      </c>
      <c r="H702" s="13">
        <v>43033.816666666666</v>
      </c>
      <c r="I7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702" s="2">
        <f>FACT_PRODUCT_REVIEWS!$H702-FACT_PRODUCT_REVIEWS!$G702</f>
        <v>1.8166666666656965</v>
      </c>
      <c r="K702" s="2">
        <f>IF(FACT_PRODUCT_REVIEWS!$D702&gt;=4,1,0)</f>
        <v>1</v>
      </c>
      <c r="L702" s="2">
        <f>_xlfn.XLOOKUP(FACT_PRODUCT_REVIEWS[[#This Row],[product_id]],DIM_PRODUCTS!B:B,DIM_PRODUCTS!A:A,,0)</f>
        <v>262</v>
      </c>
      <c r="M702" s="2" t="str">
        <f>IF(FACT_PRODUCT_REVIEWS[[#This Row],[review_word_count]]=0,"no text",IF(FACT_PRODUCT_REVIEWS[[#This Row],[review_word_count]]&lt;15,"short review", "long review"))</f>
        <v>short review</v>
      </c>
    </row>
    <row r="703" spans="1:13" x14ac:dyDescent="0.25">
      <c r="A703" s="2">
        <v>702</v>
      </c>
      <c r="B703" s="10" t="s">
        <v>2231</v>
      </c>
      <c r="C703" s="10" t="s">
        <v>4812</v>
      </c>
      <c r="D703" s="10">
        <v>5</v>
      </c>
      <c r="E703" s="10"/>
      <c r="F703" s="10"/>
      <c r="G703" s="13">
        <v>42993</v>
      </c>
      <c r="H703" s="13">
        <v>42995.960416666669</v>
      </c>
      <c r="I7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3" s="2">
        <f>FACT_PRODUCT_REVIEWS!$H703-FACT_PRODUCT_REVIEWS!$G703</f>
        <v>2.9604166666686069</v>
      </c>
      <c r="K703" s="2">
        <f>IF(FACT_PRODUCT_REVIEWS!$D703&gt;=4,1,0)</f>
        <v>1</v>
      </c>
      <c r="L703" s="2">
        <f>_xlfn.XLOOKUP(FACT_PRODUCT_REVIEWS[[#This Row],[product_id]],DIM_PRODUCTS!B:B,DIM_PRODUCTS!A:A,,0)</f>
        <v>263</v>
      </c>
      <c r="M703" s="2" t="str">
        <f>IF(FACT_PRODUCT_REVIEWS[[#This Row],[review_word_count]]=0,"no text",IF(FACT_PRODUCT_REVIEWS[[#This Row],[review_word_count]]&lt;15,"short review", "long review"))</f>
        <v>no text</v>
      </c>
    </row>
    <row r="704" spans="1:13" x14ac:dyDescent="0.25">
      <c r="A704" s="2">
        <v>703</v>
      </c>
      <c r="B704" s="10" t="s">
        <v>1962</v>
      </c>
      <c r="C704" s="10" t="s">
        <v>4393</v>
      </c>
      <c r="D704" s="10">
        <v>5</v>
      </c>
      <c r="E704" s="10"/>
      <c r="F704" s="10"/>
      <c r="G704" s="13">
        <v>43335</v>
      </c>
      <c r="H704" s="13">
        <v>43336.520138888889</v>
      </c>
      <c r="I7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4" s="2">
        <f>FACT_PRODUCT_REVIEWS!$H704-FACT_PRODUCT_REVIEWS!$G704</f>
        <v>1.5201388888890506</v>
      </c>
      <c r="K704" s="2">
        <f>IF(FACT_PRODUCT_REVIEWS!$D704&gt;=4,1,0)</f>
        <v>1</v>
      </c>
      <c r="L704" s="2">
        <f>_xlfn.XLOOKUP(FACT_PRODUCT_REVIEWS[[#This Row],[product_id]],DIM_PRODUCTS!B:B,DIM_PRODUCTS!A:A,,0)</f>
        <v>264</v>
      </c>
      <c r="M704" s="2" t="str">
        <f>IF(FACT_PRODUCT_REVIEWS[[#This Row],[review_word_count]]=0,"no text",IF(FACT_PRODUCT_REVIEWS[[#This Row],[review_word_count]]&lt;15,"short review", "long review"))</f>
        <v>no text</v>
      </c>
    </row>
    <row r="705" spans="1:13" x14ac:dyDescent="0.25">
      <c r="A705" s="2">
        <v>704</v>
      </c>
      <c r="B705" s="10" t="s">
        <v>2463</v>
      </c>
      <c r="C705" s="10" t="s">
        <v>4663</v>
      </c>
      <c r="D705" s="10">
        <v>4</v>
      </c>
      <c r="E705" s="10"/>
      <c r="F705" s="10"/>
      <c r="G705" s="13">
        <v>43224</v>
      </c>
      <c r="H705" s="13">
        <v>43227.290277777778</v>
      </c>
      <c r="I7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5" s="2">
        <f>FACT_PRODUCT_REVIEWS!$H705-FACT_PRODUCT_REVIEWS!$G705</f>
        <v>3.2902777777781012</v>
      </c>
      <c r="K705" s="2">
        <f>IF(FACT_PRODUCT_REVIEWS!$D705&gt;=4,1,0)</f>
        <v>1</v>
      </c>
      <c r="L705" s="2">
        <f>_xlfn.XLOOKUP(FACT_PRODUCT_REVIEWS[[#This Row],[product_id]],DIM_PRODUCTS!B:B,DIM_PRODUCTS!A:A,,0)</f>
        <v>265</v>
      </c>
      <c r="M705" s="2" t="str">
        <f>IF(FACT_PRODUCT_REVIEWS[[#This Row],[review_word_count]]=0,"no text",IF(FACT_PRODUCT_REVIEWS[[#This Row],[review_word_count]]&lt;15,"short review", "long review"))</f>
        <v>no text</v>
      </c>
    </row>
    <row r="706" spans="1:13" x14ac:dyDescent="0.25">
      <c r="A706" s="2">
        <v>705</v>
      </c>
      <c r="B706" s="10" t="s">
        <v>2173</v>
      </c>
      <c r="C706" s="10" t="s">
        <v>3969</v>
      </c>
      <c r="D706" s="10">
        <v>5</v>
      </c>
      <c r="E706" s="10" t="s">
        <v>2986</v>
      </c>
      <c r="F706" s="10" t="s">
        <v>3970</v>
      </c>
      <c r="G706" s="13">
        <v>43260</v>
      </c>
      <c r="H706" s="13">
        <v>43262.440972222219</v>
      </c>
      <c r="I7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706" s="2">
        <f>FACT_PRODUCT_REVIEWS!$H706-FACT_PRODUCT_REVIEWS!$G706</f>
        <v>2.4409722222189885</v>
      </c>
      <c r="K706" s="2">
        <f>IF(FACT_PRODUCT_REVIEWS!$D706&gt;=4,1,0)</f>
        <v>1</v>
      </c>
      <c r="L706" s="2">
        <f>_xlfn.XLOOKUP(FACT_PRODUCT_REVIEWS[[#This Row],[product_id]],DIM_PRODUCTS!B:B,DIM_PRODUCTS!A:A,,0)</f>
        <v>266</v>
      </c>
      <c r="M706" s="2" t="str">
        <f>IF(FACT_PRODUCT_REVIEWS[[#This Row],[review_word_count]]=0,"no text",IF(FACT_PRODUCT_REVIEWS[[#This Row],[review_word_count]]&lt;15,"short review", "long review"))</f>
        <v>short review</v>
      </c>
    </row>
    <row r="707" spans="1:13" x14ac:dyDescent="0.25">
      <c r="A707" s="2">
        <v>706</v>
      </c>
      <c r="B707" s="10" t="s">
        <v>1983</v>
      </c>
      <c r="C707" s="10" t="s">
        <v>3625</v>
      </c>
      <c r="D707" s="10">
        <v>3</v>
      </c>
      <c r="E707" s="10"/>
      <c r="F707" s="10"/>
      <c r="G707" s="13">
        <v>43155</v>
      </c>
      <c r="H707" s="13">
        <v>43158.078472222223</v>
      </c>
      <c r="I7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7" s="2">
        <f>FACT_PRODUCT_REVIEWS!$H707-FACT_PRODUCT_REVIEWS!$G707</f>
        <v>3.078472222223354</v>
      </c>
      <c r="K707" s="2">
        <f>IF(FACT_PRODUCT_REVIEWS!$D707&gt;=4,1,0)</f>
        <v>0</v>
      </c>
      <c r="L707" s="2">
        <f>_xlfn.XLOOKUP(FACT_PRODUCT_REVIEWS[[#This Row],[product_id]],DIM_PRODUCTS!B:B,DIM_PRODUCTS!A:A,,0)</f>
        <v>267</v>
      </c>
      <c r="M707" s="2" t="str">
        <f>IF(FACT_PRODUCT_REVIEWS[[#This Row],[review_word_count]]=0,"no text",IF(FACT_PRODUCT_REVIEWS[[#This Row],[review_word_count]]&lt;15,"short review", "long review"))</f>
        <v>no text</v>
      </c>
    </row>
    <row r="708" spans="1:13" x14ac:dyDescent="0.25">
      <c r="A708" s="2">
        <v>707</v>
      </c>
      <c r="B708" s="10" t="s">
        <v>2079</v>
      </c>
      <c r="C708" s="10" t="s">
        <v>3281</v>
      </c>
      <c r="D708" s="10">
        <v>5</v>
      </c>
      <c r="E708" s="10"/>
      <c r="F708" s="10"/>
      <c r="G708" s="13">
        <v>43186</v>
      </c>
      <c r="H708" s="13">
        <v>43191.581944444442</v>
      </c>
      <c r="I7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08" s="2">
        <f>FACT_PRODUCT_REVIEWS!$H708-FACT_PRODUCT_REVIEWS!$G708</f>
        <v>5.5819444444423425</v>
      </c>
      <c r="K708" s="2">
        <f>IF(FACT_PRODUCT_REVIEWS!$D708&gt;=4,1,0)</f>
        <v>1</v>
      </c>
      <c r="L708" s="2">
        <f>_xlfn.XLOOKUP(FACT_PRODUCT_REVIEWS[[#This Row],[product_id]],DIM_PRODUCTS!B:B,DIM_PRODUCTS!A:A,,0)</f>
        <v>268</v>
      </c>
      <c r="M708" s="2" t="str">
        <f>IF(FACT_PRODUCT_REVIEWS[[#This Row],[review_word_count]]=0,"no text",IF(FACT_PRODUCT_REVIEWS[[#This Row],[review_word_count]]&lt;15,"short review", "long review"))</f>
        <v>no text</v>
      </c>
    </row>
    <row r="709" spans="1:13" x14ac:dyDescent="0.25">
      <c r="A709" s="2">
        <v>708</v>
      </c>
      <c r="B709" s="10" t="s">
        <v>2269</v>
      </c>
      <c r="C709" s="10" t="s">
        <v>4535</v>
      </c>
      <c r="D709" s="10">
        <v>5</v>
      </c>
      <c r="E709" s="10" t="s">
        <v>4536</v>
      </c>
      <c r="F709" s="10" t="s">
        <v>4537</v>
      </c>
      <c r="G709" s="13">
        <v>43278</v>
      </c>
      <c r="H709" s="13">
        <v>43290.743055555555</v>
      </c>
      <c r="I7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709" s="2">
        <f>FACT_PRODUCT_REVIEWS!$H709-FACT_PRODUCT_REVIEWS!$G709</f>
        <v>12.743055555554747</v>
      </c>
      <c r="K709" s="2">
        <f>IF(FACT_PRODUCT_REVIEWS!$D709&gt;=4,1,0)</f>
        <v>1</v>
      </c>
      <c r="L709" s="2">
        <f>_xlfn.XLOOKUP(FACT_PRODUCT_REVIEWS[[#This Row],[product_id]],DIM_PRODUCTS!B:B,DIM_PRODUCTS!A:A,,0)</f>
        <v>269</v>
      </c>
      <c r="M709" s="2" t="str">
        <f>IF(FACT_PRODUCT_REVIEWS[[#This Row],[review_word_count]]=0,"no text",IF(FACT_PRODUCT_REVIEWS[[#This Row],[review_word_count]]&lt;15,"short review", "long review"))</f>
        <v>short review</v>
      </c>
    </row>
    <row r="710" spans="1:13" x14ac:dyDescent="0.25">
      <c r="A710" s="2">
        <v>709</v>
      </c>
      <c r="B710" s="10" t="s">
        <v>2112</v>
      </c>
      <c r="C710" s="10" t="s">
        <v>4858</v>
      </c>
      <c r="D710" s="10">
        <v>5</v>
      </c>
      <c r="E710" s="10"/>
      <c r="F710" s="10"/>
      <c r="G710" s="13">
        <v>43179</v>
      </c>
      <c r="H710" s="13">
        <v>43180.134027777778</v>
      </c>
      <c r="I7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0" s="2">
        <f>FACT_PRODUCT_REVIEWS!$H710-FACT_PRODUCT_REVIEWS!$G710</f>
        <v>1.1340277777781012</v>
      </c>
      <c r="K710" s="2">
        <f>IF(FACT_PRODUCT_REVIEWS!$D710&gt;=4,1,0)</f>
        <v>1</v>
      </c>
      <c r="L710" s="2">
        <f>_xlfn.XLOOKUP(FACT_PRODUCT_REVIEWS[[#This Row],[product_id]],DIM_PRODUCTS!B:B,DIM_PRODUCTS!A:A,,0)</f>
        <v>270</v>
      </c>
      <c r="M710" s="2" t="str">
        <f>IF(FACT_PRODUCT_REVIEWS[[#This Row],[review_word_count]]=0,"no text",IF(FACT_PRODUCT_REVIEWS[[#This Row],[review_word_count]]&lt;15,"short review", "long review"))</f>
        <v>no text</v>
      </c>
    </row>
    <row r="711" spans="1:13" x14ac:dyDescent="0.25">
      <c r="A711" s="2">
        <v>710</v>
      </c>
      <c r="B711" s="10" t="s">
        <v>2111</v>
      </c>
      <c r="C711" s="10" t="s">
        <v>3409</v>
      </c>
      <c r="D711" s="10">
        <v>1</v>
      </c>
      <c r="E711" s="10"/>
      <c r="F711" s="10"/>
      <c r="G711" s="13">
        <v>42924</v>
      </c>
      <c r="H711" s="13">
        <v>42924.663888888892</v>
      </c>
      <c r="I7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1" s="2">
        <f>FACT_PRODUCT_REVIEWS!$H711-FACT_PRODUCT_REVIEWS!$G711</f>
        <v>0.66388888889196096</v>
      </c>
      <c r="K711" s="2">
        <f>IF(FACT_PRODUCT_REVIEWS!$D711&gt;=4,1,0)</f>
        <v>0</v>
      </c>
      <c r="L711" s="2">
        <f>_xlfn.XLOOKUP(FACT_PRODUCT_REVIEWS[[#This Row],[product_id]],DIM_PRODUCTS!B:B,DIM_PRODUCTS!A:A,,0)</f>
        <v>271</v>
      </c>
      <c r="M711" s="2" t="str">
        <f>IF(FACT_PRODUCT_REVIEWS[[#This Row],[review_word_count]]=0,"no text",IF(FACT_PRODUCT_REVIEWS[[#This Row],[review_word_count]]&lt;15,"short review", "long review"))</f>
        <v>no text</v>
      </c>
    </row>
    <row r="712" spans="1:13" x14ac:dyDescent="0.25">
      <c r="A712" s="2">
        <v>711</v>
      </c>
      <c r="B712" s="10" t="s">
        <v>2419</v>
      </c>
      <c r="C712" s="10" t="s">
        <v>4810</v>
      </c>
      <c r="D712" s="10">
        <v>4</v>
      </c>
      <c r="E712" s="10"/>
      <c r="F712" s="10"/>
      <c r="G712" s="13">
        <v>43139</v>
      </c>
      <c r="H712" s="13">
        <v>43140.493055555555</v>
      </c>
      <c r="I7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2" s="2">
        <f>FACT_PRODUCT_REVIEWS!$H712-FACT_PRODUCT_REVIEWS!$G712</f>
        <v>1.4930555555547471</v>
      </c>
      <c r="K712" s="2">
        <f>IF(FACT_PRODUCT_REVIEWS!$D712&gt;=4,1,0)</f>
        <v>1</v>
      </c>
      <c r="L712" s="2">
        <f>_xlfn.XLOOKUP(FACT_PRODUCT_REVIEWS[[#This Row],[product_id]],DIM_PRODUCTS!B:B,DIM_PRODUCTS!A:A,,0)</f>
        <v>272</v>
      </c>
      <c r="M712" s="2" t="str">
        <f>IF(FACT_PRODUCT_REVIEWS[[#This Row],[review_word_count]]=0,"no text",IF(FACT_PRODUCT_REVIEWS[[#This Row],[review_word_count]]&lt;15,"short review", "long review"))</f>
        <v>no text</v>
      </c>
    </row>
    <row r="713" spans="1:13" x14ac:dyDescent="0.25">
      <c r="A713" s="2">
        <v>712</v>
      </c>
      <c r="B713" s="10" t="s">
        <v>1982</v>
      </c>
      <c r="C713" s="10" t="s">
        <v>4154</v>
      </c>
      <c r="D713" s="10">
        <v>5</v>
      </c>
      <c r="E713" s="10"/>
      <c r="F713" s="10"/>
      <c r="G713" s="13">
        <v>43316</v>
      </c>
      <c r="H713" s="13">
        <v>43318.978472222225</v>
      </c>
      <c r="I7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3" s="2">
        <f>FACT_PRODUCT_REVIEWS!$H713-FACT_PRODUCT_REVIEWS!$G713</f>
        <v>2.9784722222248092</v>
      </c>
      <c r="K713" s="2">
        <f>IF(FACT_PRODUCT_REVIEWS!$D713&gt;=4,1,0)</f>
        <v>1</v>
      </c>
      <c r="L713" s="2">
        <f>_xlfn.XLOOKUP(FACT_PRODUCT_REVIEWS[[#This Row],[product_id]],DIM_PRODUCTS!B:B,DIM_PRODUCTS!A:A,,0)</f>
        <v>273</v>
      </c>
      <c r="M713" s="2" t="str">
        <f>IF(FACT_PRODUCT_REVIEWS[[#This Row],[review_word_count]]=0,"no text",IF(FACT_PRODUCT_REVIEWS[[#This Row],[review_word_count]]&lt;15,"short review", "long review"))</f>
        <v>no text</v>
      </c>
    </row>
    <row r="714" spans="1:13" ht="24.95" customHeight="1" x14ac:dyDescent="0.25">
      <c r="A714" s="2">
        <v>713</v>
      </c>
      <c r="B714" s="10" t="s">
        <v>2051</v>
      </c>
      <c r="C714" s="10" t="s">
        <v>4030</v>
      </c>
      <c r="D714" s="10">
        <v>5</v>
      </c>
      <c r="E714" s="10"/>
      <c r="F714" s="10"/>
      <c r="G714" s="13">
        <v>43107</v>
      </c>
      <c r="H714" s="13">
        <v>43109.605555555558</v>
      </c>
      <c r="I7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4" s="2">
        <f>FACT_PRODUCT_REVIEWS!$H714-FACT_PRODUCT_REVIEWS!$G714</f>
        <v>2.6055555555576575</v>
      </c>
      <c r="K714" s="2">
        <f>IF(FACT_PRODUCT_REVIEWS!$D714&gt;=4,1,0)</f>
        <v>1</v>
      </c>
      <c r="L714" s="2">
        <f>_xlfn.XLOOKUP(FACT_PRODUCT_REVIEWS[[#This Row],[product_id]],DIM_PRODUCTS!B:B,DIM_PRODUCTS!A:A,,0)</f>
        <v>274</v>
      </c>
      <c r="M714" s="2" t="str">
        <f>IF(FACT_PRODUCT_REVIEWS[[#This Row],[review_word_count]]=0,"no text",IF(FACT_PRODUCT_REVIEWS[[#This Row],[review_word_count]]&lt;15,"short review", "long review"))</f>
        <v>no text</v>
      </c>
    </row>
    <row r="715" spans="1:13" x14ac:dyDescent="0.25">
      <c r="A715" s="2">
        <v>714</v>
      </c>
      <c r="B715" s="10" t="s">
        <v>2208</v>
      </c>
      <c r="C715" s="10" t="s">
        <v>4754</v>
      </c>
      <c r="D715" s="10">
        <v>2</v>
      </c>
      <c r="E715" s="10"/>
      <c r="F715" s="10" t="s">
        <v>4755</v>
      </c>
      <c r="G715" s="13">
        <v>43108</v>
      </c>
      <c r="H715" s="13">
        <v>43109.844444444447</v>
      </c>
      <c r="I7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715" s="2">
        <f>FACT_PRODUCT_REVIEWS!$H715-FACT_PRODUCT_REVIEWS!$G715</f>
        <v>1.8444444444467081</v>
      </c>
      <c r="K715" s="2">
        <f>IF(FACT_PRODUCT_REVIEWS!$D715&gt;=4,1,0)</f>
        <v>0</v>
      </c>
      <c r="L715" s="2">
        <f>_xlfn.XLOOKUP(FACT_PRODUCT_REVIEWS[[#This Row],[product_id]],DIM_PRODUCTS!B:B,DIM_PRODUCTS!A:A,,0)</f>
        <v>275</v>
      </c>
      <c r="M715" s="2" t="str">
        <f>IF(FACT_PRODUCT_REVIEWS[[#This Row],[review_word_count]]=0,"no text",IF(FACT_PRODUCT_REVIEWS[[#This Row],[review_word_count]]&lt;15,"short review", "long review"))</f>
        <v>short review</v>
      </c>
    </row>
    <row r="716" spans="1:13" x14ac:dyDescent="0.25">
      <c r="A716" s="2">
        <v>715</v>
      </c>
      <c r="B716" s="10" t="s">
        <v>2302</v>
      </c>
      <c r="C716" s="10" t="s">
        <v>4511</v>
      </c>
      <c r="D716" s="10">
        <v>5</v>
      </c>
      <c r="E716" s="10"/>
      <c r="F716" s="10"/>
      <c r="G716" s="13">
        <v>42764</v>
      </c>
      <c r="H716" s="13">
        <v>42764.974305555559</v>
      </c>
      <c r="I7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16" s="2">
        <f>FACT_PRODUCT_REVIEWS!$H716-FACT_PRODUCT_REVIEWS!$G716</f>
        <v>0.97430555555911269</v>
      </c>
      <c r="K716" s="2">
        <f>IF(FACT_PRODUCT_REVIEWS!$D716&gt;=4,1,0)</f>
        <v>1</v>
      </c>
      <c r="L716" s="2">
        <f>_xlfn.XLOOKUP(FACT_PRODUCT_REVIEWS[[#This Row],[product_id]],DIM_PRODUCTS!B:B,DIM_PRODUCTS!A:A,,0)</f>
        <v>276</v>
      </c>
      <c r="M716" s="2" t="str">
        <f>IF(FACT_PRODUCT_REVIEWS[[#This Row],[review_word_count]]=0,"no text",IF(FACT_PRODUCT_REVIEWS[[#This Row],[review_word_count]]&lt;15,"short review", "long review"))</f>
        <v>no text</v>
      </c>
    </row>
    <row r="717" spans="1:13" x14ac:dyDescent="0.25">
      <c r="A717" s="2">
        <v>716</v>
      </c>
      <c r="B717" s="10" t="s">
        <v>2403</v>
      </c>
      <c r="C717" s="10" t="s">
        <v>2976</v>
      </c>
      <c r="D717" s="10">
        <v>4</v>
      </c>
      <c r="E717" s="10" t="s">
        <v>2977</v>
      </c>
      <c r="F717" s="10" t="s">
        <v>2978</v>
      </c>
      <c r="G717" s="13">
        <v>43242</v>
      </c>
      <c r="H717" s="13">
        <v>43243.697916666664</v>
      </c>
      <c r="I7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30</v>
      </c>
      <c r="J717" s="2">
        <f>FACT_PRODUCT_REVIEWS!$H717-FACT_PRODUCT_REVIEWS!$G717</f>
        <v>1.6979166666642413</v>
      </c>
      <c r="K717" s="2">
        <f>IF(FACT_PRODUCT_REVIEWS!$D717&gt;=4,1,0)</f>
        <v>1</v>
      </c>
      <c r="L717" s="2">
        <f>_xlfn.XLOOKUP(FACT_PRODUCT_REVIEWS[[#This Row],[product_id]],DIM_PRODUCTS!B:B,DIM_PRODUCTS!A:A,,0)</f>
        <v>277</v>
      </c>
      <c r="M717" s="2" t="str">
        <f>IF(FACT_PRODUCT_REVIEWS[[#This Row],[review_word_count]]=0,"no text",IF(FACT_PRODUCT_REVIEWS[[#This Row],[review_word_count]]&lt;15,"short review", "long review"))</f>
        <v>long review</v>
      </c>
    </row>
    <row r="718" spans="1:13" x14ac:dyDescent="0.25">
      <c r="A718" s="2">
        <v>717</v>
      </c>
      <c r="B718" s="10" t="s">
        <v>1923</v>
      </c>
      <c r="C718" s="10" t="s">
        <v>4571</v>
      </c>
      <c r="D718" s="10">
        <v>4</v>
      </c>
      <c r="E718" s="10" t="s">
        <v>4572</v>
      </c>
      <c r="F718" s="10" t="s">
        <v>4573</v>
      </c>
      <c r="G718" s="13">
        <v>43256</v>
      </c>
      <c r="H718" s="13">
        <v>43259.440972222219</v>
      </c>
      <c r="I7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718" s="2">
        <f>FACT_PRODUCT_REVIEWS!$H718-FACT_PRODUCT_REVIEWS!$G718</f>
        <v>3.4409722222189885</v>
      </c>
      <c r="K718" s="2">
        <f>IF(FACT_PRODUCT_REVIEWS!$D718&gt;=4,1,0)</f>
        <v>1</v>
      </c>
      <c r="L718" s="2">
        <f>_xlfn.XLOOKUP(FACT_PRODUCT_REVIEWS[[#This Row],[product_id]],DIM_PRODUCTS!B:B,DIM_PRODUCTS!A:A,,0)</f>
        <v>278</v>
      </c>
      <c r="M718" s="2" t="str">
        <f>IF(FACT_PRODUCT_REVIEWS[[#This Row],[review_word_count]]=0,"no text",IF(FACT_PRODUCT_REVIEWS[[#This Row],[review_word_count]]&lt;15,"short review", "long review"))</f>
        <v>short review</v>
      </c>
    </row>
    <row r="719" spans="1:13" x14ac:dyDescent="0.25">
      <c r="A719" s="2">
        <v>718</v>
      </c>
      <c r="B719" s="10" t="s">
        <v>2062</v>
      </c>
      <c r="C719" s="10" t="s">
        <v>3907</v>
      </c>
      <c r="D719" s="10">
        <v>2</v>
      </c>
      <c r="E719" s="10"/>
      <c r="F719" s="10" t="s">
        <v>3908</v>
      </c>
      <c r="G719" s="13">
        <v>42998</v>
      </c>
      <c r="H719" s="13">
        <v>43003.51666666667</v>
      </c>
      <c r="I7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26</v>
      </c>
      <c r="J719" s="2">
        <f>FACT_PRODUCT_REVIEWS!$H719-FACT_PRODUCT_REVIEWS!$G719</f>
        <v>5.5166666666700621</v>
      </c>
      <c r="K719" s="2">
        <f>IF(FACT_PRODUCT_REVIEWS!$D719&gt;=4,1,0)</f>
        <v>0</v>
      </c>
      <c r="L719" s="2">
        <f>_xlfn.XLOOKUP(FACT_PRODUCT_REVIEWS[[#This Row],[product_id]],DIM_PRODUCTS!B:B,DIM_PRODUCTS!A:A,,0)</f>
        <v>279</v>
      </c>
      <c r="M719" s="2" t="str">
        <f>IF(FACT_PRODUCT_REVIEWS[[#This Row],[review_word_count]]=0,"no text",IF(FACT_PRODUCT_REVIEWS[[#This Row],[review_word_count]]&lt;15,"short review", "long review"))</f>
        <v>long review</v>
      </c>
    </row>
    <row r="720" spans="1:13" x14ac:dyDescent="0.25">
      <c r="A720" s="2">
        <v>719</v>
      </c>
      <c r="B720" s="10" t="s">
        <v>2115</v>
      </c>
      <c r="C720" s="10" t="s">
        <v>3033</v>
      </c>
      <c r="D720" s="10">
        <v>5</v>
      </c>
      <c r="E720" s="10" t="s">
        <v>3034</v>
      </c>
      <c r="F720" s="10" t="s">
        <v>3035</v>
      </c>
      <c r="G720" s="13">
        <v>43264</v>
      </c>
      <c r="H720" s="13">
        <v>43265.728472222225</v>
      </c>
      <c r="I7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720" s="2">
        <f>FACT_PRODUCT_REVIEWS!$H720-FACT_PRODUCT_REVIEWS!$G720</f>
        <v>1.7284722222248092</v>
      </c>
      <c r="K720" s="2">
        <f>IF(FACT_PRODUCT_REVIEWS!$D720&gt;=4,1,0)</f>
        <v>1</v>
      </c>
      <c r="L720" s="2">
        <f>_xlfn.XLOOKUP(FACT_PRODUCT_REVIEWS[[#This Row],[product_id]],DIM_PRODUCTS!B:B,DIM_PRODUCTS!A:A,,0)</f>
        <v>280</v>
      </c>
      <c r="M720" s="2" t="str">
        <f>IF(FACT_PRODUCT_REVIEWS[[#This Row],[review_word_count]]=0,"no text",IF(FACT_PRODUCT_REVIEWS[[#This Row],[review_word_count]]&lt;15,"short review", "long review"))</f>
        <v>short review</v>
      </c>
    </row>
    <row r="721" spans="1:13" ht="47.25" x14ac:dyDescent="0.25">
      <c r="A721" s="2">
        <v>720</v>
      </c>
      <c r="B721" s="10" t="s">
        <v>1987</v>
      </c>
      <c r="C721" s="10" t="s">
        <v>4507</v>
      </c>
      <c r="D721" s="10">
        <v>1</v>
      </c>
      <c r="E721" s="10"/>
      <c r="F721" s="15" t="s">
        <v>4508</v>
      </c>
      <c r="G721" s="13">
        <v>43075</v>
      </c>
      <c r="H721" s="13">
        <v>43076.65347222222</v>
      </c>
      <c r="I7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26</v>
      </c>
      <c r="J721" s="2">
        <f>FACT_PRODUCT_REVIEWS!$H721-FACT_PRODUCT_REVIEWS!$G721</f>
        <v>1.6534722222204437</v>
      </c>
      <c r="K721" s="2">
        <f>IF(FACT_PRODUCT_REVIEWS!$D721&gt;=4,1,0)</f>
        <v>0</v>
      </c>
      <c r="L721" s="2">
        <f>_xlfn.XLOOKUP(FACT_PRODUCT_REVIEWS[[#This Row],[product_id]],DIM_PRODUCTS!B:B,DIM_PRODUCTS!A:A,,0)</f>
        <v>281</v>
      </c>
      <c r="M721" s="2" t="str">
        <f>IF(FACT_PRODUCT_REVIEWS[[#This Row],[review_word_count]]=0,"no text",IF(FACT_PRODUCT_REVIEWS[[#This Row],[review_word_count]]&lt;15,"short review", "long review"))</f>
        <v>long review</v>
      </c>
    </row>
    <row r="722" spans="1:13" x14ac:dyDescent="0.25">
      <c r="A722" s="2">
        <v>721</v>
      </c>
      <c r="B722" s="10" t="s">
        <v>2028</v>
      </c>
      <c r="C722" s="10" t="s">
        <v>4587</v>
      </c>
      <c r="D722" s="10">
        <v>5</v>
      </c>
      <c r="E722" s="10"/>
      <c r="F722" s="10" t="s">
        <v>4588</v>
      </c>
      <c r="G722" s="13">
        <v>43229</v>
      </c>
      <c r="H722" s="13">
        <v>43229.746527777781</v>
      </c>
      <c r="I7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722" s="2">
        <f>FACT_PRODUCT_REVIEWS!$H722-FACT_PRODUCT_REVIEWS!$G722</f>
        <v>0.74652777778101154</v>
      </c>
      <c r="K722" s="2">
        <f>IF(FACT_PRODUCT_REVIEWS!$D722&gt;=4,1,0)</f>
        <v>1</v>
      </c>
      <c r="L722" s="2">
        <f>_xlfn.XLOOKUP(FACT_PRODUCT_REVIEWS[[#This Row],[product_id]],DIM_PRODUCTS!B:B,DIM_PRODUCTS!A:A,,0)</f>
        <v>282</v>
      </c>
      <c r="M722" s="2" t="str">
        <f>IF(FACT_PRODUCT_REVIEWS[[#This Row],[review_word_count]]=0,"no text",IF(FACT_PRODUCT_REVIEWS[[#This Row],[review_word_count]]&lt;15,"short review", "long review"))</f>
        <v>short review</v>
      </c>
    </row>
    <row r="723" spans="1:13" x14ac:dyDescent="0.25">
      <c r="A723" s="2">
        <v>722</v>
      </c>
      <c r="B723" s="10" t="s">
        <v>2307</v>
      </c>
      <c r="C723" s="10" t="s">
        <v>3292</v>
      </c>
      <c r="D723" s="10">
        <v>5</v>
      </c>
      <c r="E723" s="10"/>
      <c r="F723" s="10"/>
      <c r="G723" s="13">
        <v>43293</v>
      </c>
      <c r="H723" s="13">
        <v>43293.948611111111</v>
      </c>
      <c r="I7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23" s="2">
        <f>FACT_PRODUCT_REVIEWS!$H723-FACT_PRODUCT_REVIEWS!$G723</f>
        <v>0.94861111111094942</v>
      </c>
      <c r="K723" s="2">
        <f>IF(FACT_PRODUCT_REVIEWS!$D723&gt;=4,1,0)</f>
        <v>1</v>
      </c>
      <c r="L723" s="2">
        <f>_xlfn.XLOOKUP(FACT_PRODUCT_REVIEWS[[#This Row],[product_id]],DIM_PRODUCTS!B:B,DIM_PRODUCTS!A:A,,0)</f>
        <v>283</v>
      </c>
      <c r="M723" s="2" t="str">
        <f>IF(FACT_PRODUCT_REVIEWS[[#This Row],[review_word_count]]=0,"no text",IF(FACT_PRODUCT_REVIEWS[[#This Row],[review_word_count]]&lt;15,"short review", "long review"))</f>
        <v>no text</v>
      </c>
    </row>
    <row r="724" spans="1:13" x14ac:dyDescent="0.25">
      <c r="A724" s="2">
        <v>723</v>
      </c>
      <c r="B724" s="10" t="s">
        <v>2064</v>
      </c>
      <c r="C724" s="10" t="s">
        <v>4509</v>
      </c>
      <c r="D724" s="10">
        <v>5</v>
      </c>
      <c r="E724" s="10"/>
      <c r="F724" s="10"/>
      <c r="G724" s="13">
        <v>43232</v>
      </c>
      <c r="H724" s="13">
        <v>43236.270833333336</v>
      </c>
      <c r="I7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24" s="2">
        <f>FACT_PRODUCT_REVIEWS!$H724-FACT_PRODUCT_REVIEWS!$G724</f>
        <v>4.2708333333357587</v>
      </c>
      <c r="K724" s="2">
        <f>IF(FACT_PRODUCT_REVIEWS!$D724&gt;=4,1,0)</f>
        <v>1</v>
      </c>
      <c r="L724" s="2">
        <f>_xlfn.XLOOKUP(FACT_PRODUCT_REVIEWS[[#This Row],[product_id]],DIM_PRODUCTS!B:B,DIM_PRODUCTS!A:A,,0)</f>
        <v>284</v>
      </c>
      <c r="M724" s="2" t="str">
        <f>IF(FACT_PRODUCT_REVIEWS[[#This Row],[review_word_count]]=0,"no text",IF(FACT_PRODUCT_REVIEWS[[#This Row],[review_word_count]]&lt;15,"short review", "long review"))</f>
        <v>no text</v>
      </c>
    </row>
    <row r="725" spans="1:13" x14ac:dyDescent="0.25">
      <c r="A725" s="2">
        <v>724</v>
      </c>
      <c r="B725" s="10" t="s">
        <v>1936</v>
      </c>
      <c r="C725" s="10" t="s">
        <v>3100</v>
      </c>
      <c r="D725" s="10">
        <v>5</v>
      </c>
      <c r="E725" s="10"/>
      <c r="F725" s="10" t="s">
        <v>3101</v>
      </c>
      <c r="G725" s="13">
        <v>43104</v>
      </c>
      <c r="H725" s="13">
        <v>43105.979166666664</v>
      </c>
      <c r="I7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725" s="2">
        <f>FACT_PRODUCT_REVIEWS!$H725-FACT_PRODUCT_REVIEWS!$G725</f>
        <v>1.9791666666642413</v>
      </c>
      <c r="K725" s="2">
        <f>IF(FACT_PRODUCT_REVIEWS!$D725&gt;=4,1,0)</f>
        <v>1</v>
      </c>
      <c r="L725" s="2">
        <f>_xlfn.XLOOKUP(FACT_PRODUCT_REVIEWS[[#This Row],[product_id]],DIM_PRODUCTS!B:B,DIM_PRODUCTS!A:A,,0)</f>
        <v>285</v>
      </c>
      <c r="M725" s="2" t="str">
        <f>IF(FACT_PRODUCT_REVIEWS[[#This Row],[review_word_count]]=0,"no text",IF(FACT_PRODUCT_REVIEWS[[#This Row],[review_word_count]]&lt;15,"short review", "long review"))</f>
        <v>short review</v>
      </c>
    </row>
    <row r="726" spans="1:13" x14ac:dyDescent="0.25">
      <c r="A726" s="2">
        <v>725</v>
      </c>
      <c r="B726" s="10" t="s">
        <v>2379</v>
      </c>
      <c r="C726" s="10" t="s">
        <v>3867</v>
      </c>
      <c r="D726" s="10">
        <v>5</v>
      </c>
      <c r="E726" s="10"/>
      <c r="F726" s="10" t="s">
        <v>3868</v>
      </c>
      <c r="G726" s="13">
        <v>43223</v>
      </c>
      <c r="H726" s="13">
        <v>43223.96875</v>
      </c>
      <c r="I7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726" s="2">
        <f>FACT_PRODUCT_REVIEWS!$H726-FACT_PRODUCT_REVIEWS!$G726</f>
        <v>0.96875</v>
      </c>
      <c r="K726" s="2">
        <f>IF(FACT_PRODUCT_REVIEWS!$D726&gt;=4,1,0)</f>
        <v>1</v>
      </c>
      <c r="L726" s="2">
        <f>_xlfn.XLOOKUP(FACT_PRODUCT_REVIEWS[[#This Row],[product_id]],DIM_PRODUCTS!B:B,DIM_PRODUCTS!A:A,,0)</f>
        <v>286</v>
      </c>
      <c r="M726" s="2" t="str">
        <f>IF(FACT_PRODUCT_REVIEWS[[#This Row],[review_word_count]]=0,"no text",IF(FACT_PRODUCT_REVIEWS[[#This Row],[review_word_count]]&lt;15,"short review", "long review"))</f>
        <v>long review</v>
      </c>
    </row>
    <row r="727" spans="1:13" x14ac:dyDescent="0.25">
      <c r="A727" s="2">
        <v>726</v>
      </c>
      <c r="B727" s="10" t="s">
        <v>2101</v>
      </c>
      <c r="C727" s="10" t="s">
        <v>4550</v>
      </c>
      <c r="D727" s="10">
        <v>5</v>
      </c>
      <c r="E727" s="10"/>
      <c r="F727" s="10" t="s">
        <v>4551</v>
      </c>
      <c r="G727" s="13">
        <v>42906</v>
      </c>
      <c r="H727" s="13">
        <v>42909.452777777777</v>
      </c>
      <c r="I7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727" s="2">
        <f>FACT_PRODUCT_REVIEWS!$H727-FACT_PRODUCT_REVIEWS!$G727</f>
        <v>3.452777777776646</v>
      </c>
      <c r="K727" s="2">
        <f>IF(FACT_PRODUCT_REVIEWS!$D727&gt;=4,1,0)</f>
        <v>1</v>
      </c>
      <c r="L727" s="2">
        <f>_xlfn.XLOOKUP(FACT_PRODUCT_REVIEWS[[#This Row],[product_id]],DIM_PRODUCTS!B:B,DIM_PRODUCTS!A:A,,0)</f>
        <v>287</v>
      </c>
      <c r="M727" s="2" t="str">
        <f>IF(FACT_PRODUCT_REVIEWS[[#This Row],[review_word_count]]=0,"no text",IF(FACT_PRODUCT_REVIEWS[[#This Row],[review_word_count]]&lt;15,"short review", "long review"))</f>
        <v>short review</v>
      </c>
    </row>
    <row r="728" spans="1:13" x14ac:dyDescent="0.25">
      <c r="A728" s="2">
        <v>727</v>
      </c>
      <c r="B728" s="10" t="s">
        <v>2464</v>
      </c>
      <c r="C728" s="10" t="s">
        <v>4721</v>
      </c>
      <c r="D728" s="10">
        <v>5</v>
      </c>
      <c r="E728" s="10"/>
      <c r="F728" s="10"/>
      <c r="G728" s="13">
        <v>42978</v>
      </c>
      <c r="H728" s="13">
        <v>42979.063888888886</v>
      </c>
      <c r="I7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28" s="2">
        <f>FACT_PRODUCT_REVIEWS!$H728-FACT_PRODUCT_REVIEWS!$G728</f>
        <v>1.0638888888861402</v>
      </c>
      <c r="K728" s="2">
        <f>IF(FACT_PRODUCT_REVIEWS!$D728&gt;=4,1,0)</f>
        <v>1</v>
      </c>
      <c r="L728" s="2">
        <f>_xlfn.XLOOKUP(FACT_PRODUCT_REVIEWS[[#This Row],[product_id]],DIM_PRODUCTS!B:B,DIM_PRODUCTS!A:A,,0)</f>
        <v>288</v>
      </c>
      <c r="M728" s="2" t="str">
        <f>IF(FACT_PRODUCT_REVIEWS[[#This Row],[review_word_count]]=0,"no text",IF(FACT_PRODUCT_REVIEWS[[#This Row],[review_word_count]]&lt;15,"short review", "long review"))</f>
        <v>no text</v>
      </c>
    </row>
    <row r="729" spans="1:13" x14ac:dyDescent="0.25">
      <c r="A729" s="2">
        <v>728</v>
      </c>
      <c r="B729" s="10" t="s">
        <v>2300</v>
      </c>
      <c r="C729" s="10" t="s">
        <v>4589</v>
      </c>
      <c r="D729" s="10">
        <v>5</v>
      </c>
      <c r="E729" s="10"/>
      <c r="F729" s="10"/>
      <c r="G729" s="13">
        <v>43291</v>
      </c>
      <c r="H729" s="13">
        <v>43292.054166666669</v>
      </c>
      <c r="I7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29" s="2">
        <f>FACT_PRODUCT_REVIEWS!$H729-FACT_PRODUCT_REVIEWS!$G729</f>
        <v>1.0541666666686069</v>
      </c>
      <c r="K729" s="2">
        <f>IF(FACT_PRODUCT_REVIEWS!$D729&gt;=4,1,0)</f>
        <v>1</v>
      </c>
      <c r="L729" s="2">
        <f>_xlfn.XLOOKUP(FACT_PRODUCT_REVIEWS[[#This Row],[product_id]],DIM_PRODUCTS!B:B,DIM_PRODUCTS!A:A,,0)</f>
        <v>289</v>
      </c>
      <c r="M729" s="2" t="str">
        <f>IF(FACT_PRODUCT_REVIEWS[[#This Row],[review_word_count]]=0,"no text",IF(FACT_PRODUCT_REVIEWS[[#This Row],[review_word_count]]&lt;15,"short review", "long review"))</f>
        <v>no text</v>
      </c>
    </row>
    <row r="730" spans="1:13" x14ac:dyDescent="0.25">
      <c r="A730" s="2">
        <v>729</v>
      </c>
      <c r="B730" s="10" t="s">
        <v>2303</v>
      </c>
      <c r="C730" s="10" t="s">
        <v>3039</v>
      </c>
      <c r="D730" s="10">
        <v>5</v>
      </c>
      <c r="E730" s="10"/>
      <c r="F730" s="10" t="s">
        <v>3040</v>
      </c>
      <c r="G730" s="13">
        <v>42868</v>
      </c>
      <c r="H730" s="13">
        <v>42869.122916666667</v>
      </c>
      <c r="I7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730" s="2">
        <f>FACT_PRODUCT_REVIEWS!$H730-FACT_PRODUCT_REVIEWS!$G730</f>
        <v>1.1229166666671517</v>
      </c>
      <c r="K730" s="2">
        <f>IF(FACT_PRODUCT_REVIEWS!$D730&gt;=4,1,0)</f>
        <v>1</v>
      </c>
      <c r="L730" s="2">
        <f>_xlfn.XLOOKUP(FACT_PRODUCT_REVIEWS[[#This Row],[product_id]],DIM_PRODUCTS!B:B,DIM_PRODUCTS!A:A,,0)</f>
        <v>290</v>
      </c>
      <c r="M730" s="2" t="str">
        <f>IF(FACT_PRODUCT_REVIEWS[[#This Row],[review_word_count]]=0,"no text",IF(FACT_PRODUCT_REVIEWS[[#This Row],[review_word_count]]&lt;15,"short review", "long review"))</f>
        <v>short review</v>
      </c>
    </row>
    <row r="731" spans="1:13" x14ac:dyDescent="0.25">
      <c r="A731" s="2">
        <v>730</v>
      </c>
      <c r="B731" s="10" t="s">
        <v>2360</v>
      </c>
      <c r="C731" s="10" t="s">
        <v>4176</v>
      </c>
      <c r="D731" s="10">
        <v>4</v>
      </c>
      <c r="E731" s="10"/>
      <c r="F731" s="10"/>
      <c r="G731" s="13">
        <v>43025</v>
      </c>
      <c r="H731" s="13">
        <v>43028.795138888891</v>
      </c>
      <c r="I7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31" s="2">
        <f>FACT_PRODUCT_REVIEWS!$H731-FACT_PRODUCT_REVIEWS!$G731</f>
        <v>3.7951388888905058</v>
      </c>
      <c r="K731" s="2">
        <f>IF(FACT_PRODUCT_REVIEWS!$D731&gt;=4,1,0)</f>
        <v>1</v>
      </c>
      <c r="L731" s="2">
        <f>_xlfn.XLOOKUP(FACT_PRODUCT_REVIEWS[[#This Row],[product_id]],DIM_PRODUCTS!B:B,DIM_PRODUCTS!A:A,,0)</f>
        <v>291</v>
      </c>
      <c r="M731" s="2" t="str">
        <f>IF(FACT_PRODUCT_REVIEWS[[#This Row],[review_word_count]]=0,"no text",IF(FACT_PRODUCT_REVIEWS[[#This Row],[review_word_count]]&lt;15,"short review", "long review"))</f>
        <v>no text</v>
      </c>
    </row>
    <row r="732" spans="1:13" x14ac:dyDescent="0.25">
      <c r="A732" s="2">
        <v>731</v>
      </c>
      <c r="B732" s="10" t="s">
        <v>2352</v>
      </c>
      <c r="C732" s="10" t="s">
        <v>4377</v>
      </c>
      <c r="D732" s="10">
        <v>4</v>
      </c>
      <c r="E732" s="10"/>
      <c r="F732" s="10"/>
      <c r="G732" s="13">
        <v>42858</v>
      </c>
      <c r="H732" s="13">
        <v>42859.057638888888</v>
      </c>
      <c r="I7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32" s="2">
        <f>FACT_PRODUCT_REVIEWS!$H732-FACT_PRODUCT_REVIEWS!$G732</f>
        <v>1.0576388888875954</v>
      </c>
      <c r="K732" s="2">
        <f>IF(FACT_PRODUCT_REVIEWS!$D732&gt;=4,1,0)</f>
        <v>1</v>
      </c>
      <c r="L732" s="2">
        <f>_xlfn.XLOOKUP(FACT_PRODUCT_REVIEWS[[#This Row],[product_id]],DIM_PRODUCTS!B:B,DIM_PRODUCTS!A:A,,0)</f>
        <v>292</v>
      </c>
      <c r="M732" s="2" t="str">
        <f>IF(FACT_PRODUCT_REVIEWS[[#This Row],[review_word_count]]=0,"no text",IF(FACT_PRODUCT_REVIEWS[[#This Row],[review_word_count]]&lt;15,"short review", "long review"))</f>
        <v>no text</v>
      </c>
    </row>
    <row r="733" spans="1:13" x14ac:dyDescent="0.25">
      <c r="A733" s="2">
        <v>732</v>
      </c>
      <c r="B733" s="10" t="s">
        <v>2380</v>
      </c>
      <c r="C733" s="10" t="s">
        <v>3578</v>
      </c>
      <c r="D733" s="10">
        <v>5</v>
      </c>
      <c r="E733" s="10"/>
      <c r="F733" s="10"/>
      <c r="G733" s="13">
        <v>43308</v>
      </c>
      <c r="H733" s="13">
        <v>43309.067361111112</v>
      </c>
      <c r="I7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33" s="2">
        <f>FACT_PRODUCT_REVIEWS!$H733-FACT_PRODUCT_REVIEWS!$G733</f>
        <v>1.0673611111124046</v>
      </c>
      <c r="K733" s="2">
        <f>IF(FACT_PRODUCT_REVIEWS!$D733&gt;=4,1,0)</f>
        <v>1</v>
      </c>
      <c r="L733" s="2">
        <f>_xlfn.XLOOKUP(FACT_PRODUCT_REVIEWS[[#This Row],[product_id]],DIM_PRODUCTS!B:B,DIM_PRODUCTS!A:A,,0)</f>
        <v>293</v>
      </c>
      <c r="M733" s="2" t="str">
        <f>IF(FACT_PRODUCT_REVIEWS[[#This Row],[review_word_count]]=0,"no text",IF(FACT_PRODUCT_REVIEWS[[#This Row],[review_word_count]]&lt;15,"short review", "long review"))</f>
        <v>no text</v>
      </c>
    </row>
    <row r="734" spans="1:13" x14ac:dyDescent="0.25">
      <c r="A734" s="2">
        <v>733</v>
      </c>
      <c r="B734" s="10" t="s">
        <v>2385</v>
      </c>
      <c r="C734" s="10" t="s">
        <v>4541</v>
      </c>
      <c r="D734" s="10">
        <v>1</v>
      </c>
      <c r="E734" s="10"/>
      <c r="F734" s="10" t="s">
        <v>4542</v>
      </c>
      <c r="G734" s="13">
        <v>43201</v>
      </c>
      <c r="H734" s="13">
        <v>43201.25</v>
      </c>
      <c r="I7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734" s="2">
        <f>FACT_PRODUCT_REVIEWS!$H734-FACT_PRODUCT_REVIEWS!$G734</f>
        <v>0.25</v>
      </c>
      <c r="K734" s="2">
        <f>IF(FACT_PRODUCT_REVIEWS!$D734&gt;=4,1,0)</f>
        <v>0</v>
      </c>
      <c r="L734" s="2">
        <f>_xlfn.XLOOKUP(FACT_PRODUCT_REVIEWS[[#This Row],[product_id]],DIM_PRODUCTS!B:B,DIM_PRODUCTS!A:A,,0)</f>
        <v>294</v>
      </c>
      <c r="M734" s="2" t="str">
        <f>IF(FACT_PRODUCT_REVIEWS[[#This Row],[review_word_count]]=0,"no text",IF(FACT_PRODUCT_REVIEWS[[#This Row],[review_word_count]]&lt;15,"short review", "long review"))</f>
        <v>short review</v>
      </c>
    </row>
    <row r="735" spans="1:13" x14ac:dyDescent="0.25">
      <c r="A735" s="2">
        <v>734</v>
      </c>
      <c r="B735" s="10" t="s">
        <v>1987</v>
      </c>
      <c r="C735" s="10" t="s">
        <v>3555</v>
      </c>
      <c r="D735" s="10">
        <v>4</v>
      </c>
      <c r="E735" s="10" t="s">
        <v>3305</v>
      </c>
      <c r="F735" s="10" t="s">
        <v>3556</v>
      </c>
      <c r="G735" s="13">
        <v>43228</v>
      </c>
      <c r="H735" s="13">
        <v>43230.72152777778</v>
      </c>
      <c r="I7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735" s="2">
        <f>FACT_PRODUCT_REVIEWS!$H735-FACT_PRODUCT_REVIEWS!$G735</f>
        <v>2.7215277777795563</v>
      </c>
      <c r="K735" s="2">
        <f>IF(FACT_PRODUCT_REVIEWS!$D735&gt;=4,1,0)</f>
        <v>1</v>
      </c>
      <c r="L735" s="2">
        <f>_xlfn.XLOOKUP(FACT_PRODUCT_REVIEWS[[#This Row],[product_id]],DIM_PRODUCTS!B:B,DIM_PRODUCTS!A:A,,0)</f>
        <v>281</v>
      </c>
      <c r="M735" s="2" t="str">
        <f>IF(FACT_PRODUCT_REVIEWS[[#This Row],[review_word_count]]=0,"no text",IF(FACT_PRODUCT_REVIEWS[[#This Row],[review_word_count]]&lt;15,"short review", "long review"))</f>
        <v>short review</v>
      </c>
    </row>
    <row r="736" spans="1:13" x14ac:dyDescent="0.25">
      <c r="A736" s="2">
        <v>735</v>
      </c>
      <c r="B736" s="10" t="s">
        <v>2028</v>
      </c>
      <c r="C736" s="10" t="s">
        <v>3061</v>
      </c>
      <c r="D736" s="10">
        <v>5</v>
      </c>
      <c r="E736" s="10"/>
      <c r="F736" s="10" t="s">
        <v>3062</v>
      </c>
      <c r="G736" s="13">
        <v>43208</v>
      </c>
      <c r="H736" s="13">
        <v>43208.9375</v>
      </c>
      <c r="I7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736" s="2">
        <f>FACT_PRODUCT_REVIEWS!$H736-FACT_PRODUCT_REVIEWS!$G736</f>
        <v>0.9375</v>
      </c>
      <c r="K736" s="2">
        <f>IF(FACT_PRODUCT_REVIEWS!$D736&gt;=4,1,0)</f>
        <v>1</v>
      </c>
      <c r="L736" s="2">
        <f>_xlfn.XLOOKUP(FACT_PRODUCT_REVIEWS[[#This Row],[product_id]],DIM_PRODUCTS!B:B,DIM_PRODUCTS!A:A,,0)</f>
        <v>282</v>
      </c>
      <c r="M736" s="2" t="str">
        <f>IF(FACT_PRODUCT_REVIEWS[[#This Row],[review_word_count]]=0,"no text",IF(FACT_PRODUCT_REVIEWS[[#This Row],[review_word_count]]&lt;15,"short review", "long review"))</f>
        <v>short review</v>
      </c>
    </row>
    <row r="737" spans="1:13" x14ac:dyDescent="0.25">
      <c r="A737" s="2">
        <v>736</v>
      </c>
      <c r="B737" s="10" t="s">
        <v>2307</v>
      </c>
      <c r="C737" s="10" t="s">
        <v>3488</v>
      </c>
      <c r="D737" s="10">
        <v>5</v>
      </c>
      <c r="E737" s="10"/>
      <c r="F737" s="10"/>
      <c r="G737" s="13">
        <v>43169</v>
      </c>
      <c r="H737" s="13">
        <v>43171.69027777778</v>
      </c>
      <c r="I7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37" s="2">
        <f>FACT_PRODUCT_REVIEWS!$H737-FACT_PRODUCT_REVIEWS!$G737</f>
        <v>2.6902777777795563</v>
      </c>
      <c r="K737" s="2">
        <f>IF(FACT_PRODUCT_REVIEWS!$D737&gt;=4,1,0)</f>
        <v>1</v>
      </c>
      <c r="L737" s="2">
        <f>_xlfn.XLOOKUP(FACT_PRODUCT_REVIEWS[[#This Row],[product_id]],DIM_PRODUCTS!B:B,DIM_PRODUCTS!A:A,,0)</f>
        <v>283</v>
      </c>
      <c r="M737" s="2" t="str">
        <f>IF(FACT_PRODUCT_REVIEWS[[#This Row],[review_word_count]]=0,"no text",IF(FACT_PRODUCT_REVIEWS[[#This Row],[review_word_count]]&lt;15,"short review", "long review"))</f>
        <v>no text</v>
      </c>
    </row>
    <row r="738" spans="1:13" x14ac:dyDescent="0.25">
      <c r="A738" s="2">
        <v>737</v>
      </c>
      <c r="B738" s="10" t="s">
        <v>2064</v>
      </c>
      <c r="C738" s="10" t="s">
        <v>4570</v>
      </c>
      <c r="D738" s="10">
        <v>1</v>
      </c>
      <c r="E738" s="10"/>
      <c r="F738" s="10"/>
      <c r="G738" s="13">
        <v>43111</v>
      </c>
      <c r="H738" s="13">
        <v>43111.620138888888</v>
      </c>
      <c r="I7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38" s="2">
        <f>FACT_PRODUCT_REVIEWS!$H738-FACT_PRODUCT_REVIEWS!$G738</f>
        <v>0.62013888888759539</v>
      </c>
      <c r="K738" s="2">
        <f>IF(FACT_PRODUCT_REVIEWS!$D738&gt;=4,1,0)</f>
        <v>0</v>
      </c>
      <c r="L738" s="2">
        <f>_xlfn.XLOOKUP(FACT_PRODUCT_REVIEWS[[#This Row],[product_id]],DIM_PRODUCTS!B:B,DIM_PRODUCTS!A:A,,0)</f>
        <v>284</v>
      </c>
      <c r="M738" s="2" t="str">
        <f>IF(FACT_PRODUCT_REVIEWS[[#This Row],[review_word_count]]=0,"no text",IF(FACT_PRODUCT_REVIEWS[[#This Row],[review_word_count]]&lt;15,"short review", "long review"))</f>
        <v>no text</v>
      </c>
    </row>
    <row r="739" spans="1:13" x14ac:dyDescent="0.25">
      <c r="A739" s="2">
        <v>738</v>
      </c>
      <c r="B739" s="10" t="s">
        <v>1936</v>
      </c>
      <c r="C739" s="10" t="s">
        <v>3078</v>
      </c>
      <c r="D739" s="10">
        <v>3</v>
      </c>
      <c r="E739" s="10"/>
      <c r="F739" s="10" t="s">
        <v>3079</v>
      </c>
      <c r="G739" s="13">
        <v>43048</v>
      </c>
      <c r="H739" s="13">
        <v>43049.443055555559</v>
      </c>
      <c r="I7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739" s="2">
        <f>FACT_PRODUCT_REVIEWS!$H739-FACT_PRODUCT_REVIEWS!$G739</f>
        <v>1.4430555555591127</v>
      </c>
      <c r="K739" s="2">
        <f>IF(FACT_PRODUCT_REVIEWS!$D739&gt;=4,1,0)</f>
        <v>0</v>
      </c>
      <c r="L739" s="2">
        <f>_xlfn.XLOOKUP(FACT_PRODUCT_REVIEWS[[#This Row],[product_id]],DIM_PRODUCTS!B:B,DIM_PRODUCTS!A:A,,0)</f>
        <v>285</v>
      </c>
      <c r="M739" s="2" t="str">
        <f>IF(FACT_PRODUCT_REVIEWS[[#This Row],[review_word_count]]=0,"no text",IF(FACT_PRODUCT_REVIEWS[[#This Row],[review_word_count]]&lt;15,"short review", "long review"))</f>
        <v>short review</v>
      </c>
    </row>
    <row r="740" spans="1:13" x14ac:dyDescent="0.25">
      <c r="A740" s="2">
        <v>739</v>
      </c>
      <c r="B740" s="10" t="s">
        <v>2379</v>
      </c>
      <c r="C740" s="10" t="s">
        <v>3333</v>
      </c>
      <c r="D740" s="10">
        <v>1</v>
      </c>
      <c r="E740" s="10"/>
      <c r="F740" s="10" t="s">
        <v>3334</v>
      </c>
      <c r="G740" s="13">
        <v>43315</v>
      </c>
      <c r="H740" s="13">
        <v>43316.813888888886</v>
      </c>
      <c r="I7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740" s="2">
        <f>FACT_PRODUCT_REVIEWS!$H740-FACT_PRODUCT_REVIEWS!$G740</f>
        <v>1.8138888888861402</v>
      </c>
      <c r="K740" s="2">
        <f>IF(FACT_PRODUCT_REVIEWS!$D740&gt;=4,1,0)</f>
        <v>0</v>
      </c>
      <c r="L740" s="2">
        <f>_xlfn.XLOOKUP(FACT_PRODUCT_REVIEWS[[#This Row],[product_id]],DIM_PRODUCTS!B:B,DIM_PRODUCTS!A:A,,0)</f>
        <v>286</v>
      </c>
      <c r="M740" s="2" t="str">
        <f>IF(FACT_PRODUCT_REVIEWS[[#This Row],[review_word_count]]=0,"no text",IF(FACT_PRODUCT_REVIEWS[[#This Row],[review_word_count]]&lt;15,"short review", "long review"))</f>
        <v>short review</v>
      </c>
    </row>
    <row r="741" spans="1:13" x14ac:dyDescent="0.25">
      <c r="A741" s="2">
        <v>740</v>
      </c>
      <c r="B741" s="10" t="s">
        <v>2101</v>
      </c>
      <c r="C741" s="10" t="s">
        <v>4675</v>
      </c>
      <c r="D741" s="10">
        <v>1</v>
      </c>
      <c r="E741" s="10" t="s">
        <v>4676</v>
      </c>
      <c r="F741" s="10" t="s">
        <v>4677</v>
      </c>
      <c r="G741" s="13">
        <v>43242</v>
      </c>
      <c r="H741" s="13">
        <v>43256.870138888888</v>
      </c>
      <c r="I7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23</v>
      </c>
      <c r="J741" s="2">
        <f>FACT_PRODUCT_REVIEWS!$H741-FACT_PRODUCT_REVIEWS!$G741</f>
        <v>14.870138888887595</v>
      </c>
      <c r="K741" s="2">
        <f>IF(FACT_PRODUCT_REVIEWS!$D741&gt;=4,1,0)</f>
        <v>0</v>
      </c>
      <c r="L741" s="2">
        <f>_xlfn.XLOOKUP(FACT_PRODUCT_REVIEWS[[#This Row],[product_id]],DIM_PRODUCTS!B:B,DIM_PRODUCTS!A:A,,0)</f>
        <v>287</v>
      </c>
      <c r="M741" s="2" t="str">
        <f>IF(FACT_PRODUCT_REVIEWS[[#This Row],[review_word_count]]=0,"no text",IF(FACT_PRODUCT_REVIEWS[[#This Row],[review_word_count]]&lt;15,"short review", "long review"))</f>
        <v>long review</v>
      </c>
    </row>
    <row r="742" spans="1:13" x14ac:dyDescent="0.25">
      <c r="A742" s="2">
        <v>741</v>
      </c>
      <c r="B742" s="10" t="s">
        <v>2464</v>
      </c>
      <c r="C742" s="10" t="s">
        <v>4816</v>
      </c>
      <c r="D742" s="10">
        <v>5</v>
      </c>
      <c r="E742" s="10"/>
      <c r="F742" s="10" t="s">
        <v>4817</v>
      </c>
      <c r="G742" s="13">
        <v>43167</v>
      </c>
      <c r="H742" s="13">
        <v>43168.486111111109</v>
      </c>
      <c r="I7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742" s="2">
        <f>FACT_PRODUCT_REVIEWS!$H742-FACT_PRODUCT_REVIEWS!$G742</f>
        <v>1.4861111111094942</v>
      </c>
      <c r="K742" s="2">
        <f>IF(FACT_PRODUCT_REVIEWS!$D742&gt;=4,1,0)</f>
        <v>1</v>
      </c>
      <c r="L742" s="2">
        <f>_xlfn.XLOOKUP(FACT_PRODUCT_REVIEWS[[#This Row],[product_id]],DIM_PRODUCTS!B:B,DIM_PRODUCTS!A:A,,0)</f>
        <v>288</v>
      </c>
      <c r="M742" s="2" t="str">
        <f>IF(FACT_PRODUCT_REVIEWS[[#This Row],[review_word_count]]=0,"no text",IF(FACT_PRODUCT_REVIEWS[[#This Row],[review_word_count]]&lt;15,"short review", "long review"))</f>
        <v>short review</v>
      </c>
    </row>
    <row r="743" spans="1:13" x14ac:dyDescent="0.25">
      <c r="A743" s="2">
        <v>742</v>
      </c>
      <c r="B743" s="10" t="s">
        <v>2300</v>
      </c>
      <c r="C743" s="10" t="s">
        <v>4019</v>
      </c>
      <c r="D743" s="10">
        <v>2</v>
      </c>
      <c r="E743" s="10"/>
      <c r="F743" s="10" t="s">
        <v>4020</v>
      </c>
      <c r="G743" s="13">
        <v>42934</v>
      </c>
      <c r="H743" s="13">
        <v>42935.447916666664</v>
      </c>
      <c r="I7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743" s="2">
        <f>FACT_PRODUCT_REVIEWS!$H743-FACT_PRODUCT_REVIEWS!$G743</f>
        <v>1.4479166666642413</v>
      </c>
      <c r="K743" s="2">
        <f>IF(FACT_PRODUCT_REVIEWS!$D743&gt;=4,1,0)</f>
        <v>0</v>
      </c>
      <c r="L743" s="2">
        <f>_xlfn.XLOOKUP(FACT_PRODUCT_REVIEWS[[#This Row],[product_id]],DIM_PRODUCTS!B:B,DIM_PRODUCTS!A:A,,0)</f>
        <v>289</v>
      </c>
      <c r="M743" s="2" t="str">
        <f>IF(FACT_PRODUCT_REVIEWS[[#This Row],[review_word_count]]=0,"no text",IF(FACT_PRODUCT_REVIEWS[[#This Row],[review_word_count]]&lt;15,"short review", "long review"))</f>
        <v>short review</v>
      </c>
    </row>
    <row r="744" spans="1:13" x14ac:dyDescent="0.25">
      <c r="A744" s="2">
        <v>743</v>
      </c>
      <c r="B744" s="10" t="s">
        <v>2303</v>
      </c>
      <c r="C744" s="10" t="s">
        <v>4260</v>
      </c>
      <c r="D744" s="10">
        <v>5</v>
      </c>
      <c r="E744" s="10"/>
      <c r="F744" s="10"/>
      <c r="G744" s="13">
        <v>42824</v>
      </c>
      <c r="H744" s="13">
        <v>42827.924305555556</v>
      </c>
      <c r="I7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44" s="2">
        <f>FACT_PRODUCT_REVIEWS!$H744-FACT_PRODUCT_REVIEWS!$G744</f>
        <v>3.9243055555562023</v>
      </c>
      <c r="K744" s="2">
        <f>IF(FACT_PRODUCT_REVIEWS!$D744&gt;=4,1,0)</f>
        <v>1</v>
      </c>
      <c r="L744" s="2">
        <f>_xlfn.XLOOKUP(FACT_PRODUCT_REVIEWS[[#This Row],[product_id]],DIM_PRODUCTS!B:B,DIM_PRODUCTS!A:A,,0)</f>
        <v>290</v>
      </c>
      <c r="M744" s="2" t="str">
        <f>IF(FACT_PRODUCT_REVIEWS[[#This Row],[review_word_count]]=0,"no text",IF(FACT_PRODUCT_REVIEWS[[#This Row],[review_word_count]]&lt;15,"short review", "long review"))</f>
        <v>no text</v>
      </c>
    </row>
    <row r="745" spans="1:13" x14ac:dyDescent="0.25">
      <c r="A745" s="2">
        <v>744</v>
      </c>
      <c r="B745" s="10" t="s">
        <v>1935</v>
      </c>
      <c r="C745" s="10" t="s">
        <v>3093</v>
      </c>
      <c r="D745" s="10">
        <v>5</v>
      </c>
      <c r="E745" s="10"/>
      <c r="F745" s="10"/>
      <c r="G745" s="13">
        <v>43196</v>
      </c>
      <c r="H745" s="13">
        <v>43197.132638888892</v>
      </c>
      <c r="I7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45" s="2">
        <f>FACT_PRODUCT_REVIEWS!$H745-FACT_PRODUCT_REVIEWS!$G745</f>
        <v>1.132638888891961</v>
      </c>
      <c r="K745" s="2">
        <f>IF(FACT_PRODUCT_REVIEWS!$D745&gt;=4,1,0)</f>
        <v>1</v>
      </c>
      <c r="L745" s="2">
        <f>_xlfn.XLOOKUP(FACT_PRODUCT_REVIEWS[[#This Row],[product_id]],DIM_PRODUCTS!B:B,DIM_PRODUCTS!A:A,,0)</f>
        <v>167</v>
      </c>
      <c r="M745" s="2" t="str">
        <f>IF(FACT_PRODUCT_REVIEWS[[#This Row],[review_word_count]]=0,"no text",IF(FACT_PRODUCT_REVIEWS[[#This Row],[review_word_count]]&lt;15,"short review", "long review"))</f>
        <v>no text</v>
      </c>
    </row>
    <row r="746" spans="1:13" x14ac:dyDescent="0.25">
      <c r="A746" s="2">
        <v>745</v>
      </c>
      <c r="B746" s="10" t="s">
        <v>2004</v>
      </c>
      <c r="C746" s="10" t="s">
        <v>4086</v>
      </c>
      <c r="D746" s="10">
        <v>1</v>
      </c>
      <c r="E746" s="10"/>
      <c r="F746" s="10"/>
      <c r="G746" s="13">
        <v>43051</v>
      </c>
      <c r="H746" s="13">
        <v>43053.980555555558</v>
      </c>
      <c r="I7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46" s="2">
        <f>FACT_PRODUCT_REVIEWS!$H746-FACT_PRODUCT_REVIEWS!$G746</f>
        <v>2.9805555555576575</v>
      </c>
      <c r="K746" s="2">
        <f>IF(FACT_PRODUCT_REVIEWS!$D746&gt;=4,1,0)</f>
        <v>0</v>
      </c>
      <c r="L746" s="2">
        <f>_xlfn.XLOOKUP(FACT_PRODUCT_REVIEWS[[#This Row],[product_id]],DIM_PRODUCTS!B:B,DIM_PRODUCTS!A:A,,0)</f>
        <v>168</v>
      </c>
      <c r="M746" s="2" t="str">
        <f>IF(FACT_PRODUCT_REVIEWS[[#This Row],[review_word_count]]=0,"no text",IF(FACT_PRODUCT_REVIEWS[[#This Row],[review_word_count]]&lt;15,"short review", "long review"))</f>
        <v>no text</v>
      </c>
    </row>
    <row r="747" spans="1:13" x14ac:dyDescent="0.25">
      <c r="A747" s="2">
        <v>746</v>
      </c>
      <c r="B747" s="10" t="s">
        <v>2255</v>
      </c>
      <c r="C747" s="10" t="s">
        <v>4338</v>
      </c>
      <c r="D747" s="10">
        <v>4</v>
      </c>
      <c r="E747" s="10"/>
      <c r="F747" s="10" t="s">
        <v>4339</v>
      </c>
      <c r="G747" s="13">
        <v>43207</v>
      </c>
      <c r="H747" s="13">
        <v>43207.627083333333</v>
      </c>
      <c r="I7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747" s="2">
        <f>FACT_PRODUCT_REVIEWS!$H747-FACT_PRODUCT_REVIEWS!$G747</f>
        <v>0.62708333333284827</v>
      </c>
      <c r="K747" s="2">
        <f>IF(FACT_PRODUCT_REVIEWS!$D747&gt;=4,1,0)</f>
        <v>1</v>
      </c>
      <c r="L747" s="2">
        <f>_xlfn.XLOOKUP(FACT_PRODUCT_REVIEWS[[#This Row],[product_id]],DIM_PRODUCTS!B:B,DIM_PRODUCTS!A:A,,0)</f>
        <v>169</v>
      </c>
      <c r="M747" s="2" t="str">
        <f>IF(FACT_PRODUCT_REVIEWS[[#This Row],[review_word_count]]=0,"no text",IF(FACT_PRODUCT_REVIEWS[[#This Row],[review_word_count]]&lt;15,"short review", "long review"))</f>
        <v>short review</v>
      </c>
    </row>
    <row r="748" spans="1:13" x14ac:dyDescent="0.25">
      <c r="A748" s="2">
        <v>747</v>
      </c>
      <c r="B748" s="10" t="s">
        <v>2001</v>
      </c>
      <c r="C748" s="10" t="s">
        <v>4095</v>
      </c>
      <c r="D748" s="10">
        <v>3</v>
      </c>
      <c r="E748" s="10"/>
      <c r="F748" s="10" t="s">
        <v>4096</v>
      </c>
      <c r="G748" s="13">
        <v>43327</v>
      </c>
      <c r="H748" s="13">
        <v>43327.893055555556</v>
      </c>
      <c r="I7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26</v>
      </c>
      <c r="J748" s="2">
        <f>FACT_PRODUCT_REVIEWS!$H748-FACT_PRODUCT_REVIEWS!$G748</f>
        <v>0.89305555555620231</v>
      </c>
      <c r="K748" s="2">
        <f>IF(FACT_PRODUCT_REVIEWS!$D748&gt;=4,1,0)</f>
        <v>0</v>
      </c>
      <c r="L748" s="2">
        <f>_xlfn.XLOOKUP(FACT_PRODUCT_REVIEWS[[#This Row],[product_id]],DIM_PRODUCTS!B:B,DIM_PRODUCTS!A:A,,0)</f>
        <v>170</v>
      </c>
      <c r="M748" s="2" t="str">
        <f>IF(FACT_PRODUCT_REVIEWS[[#This Row],[review_word_count]]=0,"no text",IF(FACT_PRODUCT_REVIEWS[[#This Row],[review_word_count]]&lt;15,"short review", "long review"))</f>
        <v>long review</v>
      </c>
    </row>
    <row r="749" spans="1:13" x14ac:dyDescent="0.25">
      <c r="A749" s="2">
        <v>748</v>
      </c>
      <c r="B749" s="10" t="s">
        <v>2407</v>
      </c>
      <c r="C749" s="10" t="s">
        <v>3854</v>
      </c>
      <c r="D749" s="10">
        <v>5</v>
      </c>
      <c r="E749" s="10"/>
      <c r="F749" s="10"/>
      <c r="G749" s="13">
        <v>43216</v>
      </c>
      <c r="H749" s="13">
        <v>43220.726388888892</v>
      </c>
      <c r="I7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49" s="2">
        <f>FACT_PRODUCT_REVIEWS!$H749-FACT_PRODUCT_REVIEWS!$G749</f>
        <v>4.726388888891961</v>
      </c>
      <c r="K749" s="2">
        <f>IF(FACT_PRODUCT_REVIEWS!$D749&gt;=4,1,0)</f>
        <v>1</v>
      </c>
      <c r="L749" s="2">
        <f>_xlfn.XLOOKUP(FACT_PRODUCT_REVIEWS[[#This Row],[product_id]],DIM_PRODUCTS!B:B,DIM_PRODUCTS!A:A,,0)</f>
        <v>171</v>
      </c>
      <c r="M749" s="2" t="str">
        <f>IF(FACT_PRODUCT_REVIEWS[[#This Row],[review_word_count]]=0,"no text",IF(FACT_PRODUCT_REVIEWS[[#This Row],[review_word_count]]&lt;15,"short review", "long review"))</f>
        <v>no text</v>
      </c>
    </row>
    <row r="750" spans="1:13" x14ac:dyDescent="0.25">
      <c r="A750" s="2">
        <v>749</v>
      </c>
      <c r="B750" s="10" t="s">
        <v>1988</v>
      </c>
      <c r="C750" s="10" t="s">
        <v>4452</v>
      </c>
      <c r="D750" s="10">
        <v>5</v>
      </c>
      <c r="E750" s="10"/>
      <c r="F750" s="10"/>
      <c r="G750" s="13">
        <v>43097</v>
      </c>
      <c r="H750" s="13">
        <v>43098.418749999997</v>
      </c>
      <c r="I7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0" s="2">
        <f>FACT_PRODUCT_REVIEWS!$H750-FACT_PRODUCT_REVIEWS!$G750</f>
        <v>1.4187499999970896</v>
      </c>
      <c r="K750" s="2">
        <f>IF(FACT_PRODUCT_REVIEWS!$D750&gt;=4,1,0)</f>
        <v>1</v>
      </c>
      <c r="L750" s="2">
        <f>_xlfn.XLOOKUP(FACT_PRODUCT_REVIEWS[[#This Row],[product_id]],DIM_PRODUCTS!B:B,DIM_PRODUCTS!A:A,,0)</f>
        <v>172</v>
      </c>
      <c r="M750" s="2" t="str">
        <f>IF(FACT_PRODUCT_REVIEWS[[#This Row],[review_word_count]]=0,"no text",IF(FACT_PRODUCT_REVIEWS[[#This Row],[review_word_count]]&lt;15,"short review", "long review"))</f>
        <v>no text</v>
      </c>
    </row>
    <row r="751" spans="1:13" x14ac:dyDescent="0.25">
      <c r="A751" s="2">
        <v>750</v>
      </c>
      <c r="B751" s="10" t="s">
        <v>2057</v>
      </c>
      <c r="C751" s="10" t="s">
        <v>3580</v>
      </c>
      <c r="D751" s="10">
        <v>3</v>
      </c>
      <c r="E751" s="10"/>
      <c r="F751" s="10"/>
      <c r="G751" s="13">
        <v>42830</v>
      </c>
      <c r="H751" s="13">
        <v>42832.802777777775</v>
      </c>
      <c r="I7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1" s="2">
        <f>FACT_PRODUCT_REVIEWS!$H751-FACT_PRODUCT_REVIEWS!$G751</f>
        <v>2.8027777777751908</v>
      </c>
      <c r="K751" s="2">
        <f>IF(FACT_PRODUCT_REVIEWS!$D751&gt;=4,1,0)</f>
        <v>0</v>
      </c>
      <c r="L751" s="2">
        <f>_xlfn.XLOOKUP(FACT_PRODUCT_REVIEWS[[#This Row],[product_id]],DIM_PRODUCTS!B:B,DIM_PRODUCTS!A:A,,0)</f>
        <v>173</v>
      </c>
      <c r="M751" s="2" t="str">
        <f>IF(FACT_PRODUCT_REVIEWS[[#This Row],[review_word_count]]=0,"no text",IF(FACT_PRODUCT_REVIEWS[[#This Row],[review_word_count]]&lt;15,"short review", "long review"))</f>
        <v>no text</v>
      </c>
    </row>
    <row r="752" spans="1:13" x14ac:dyDescent="0.25">
      <c r="A752" s="2">
        <v>751</v>
      </c>
      <c r="B752" s="10" t="s">
        <v>2310</v>
      </c>
      <c r="C752" s="10" t="s">
        <v>2990</v>
      </c>
      <c r="D752" s="10">
        <v>5</v>
      </c>
      <c r="E752" s="10"/>
      <c r="F752" s="10"/>
      <c r="G752" s="13">
        <v>43183</v>
      </c>
      <c r="H752" s="13">
        <v>43185.665277777778</v>
      </c>
      <c r="I7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2" s="2">
        <f>FACT_PRODUCT_REVIEWS!$H752-FACT_PRODUCT_REVIEWS!$G752</f>
        <v>2.6652777777781012</v>
      </c>
      <c r="K752" s="2">
        <f>IF(FACT_PRODUCT_REVIEWS!$D752&gt;=4,1,0)</f>
        <v>1</v>
      </c>
      <c r="L752" s="2">
        <f>_xlfn.XLOOKUP(FACT_PRODUCT_REVIEWS[[#This Row],[product_id]],DIM_PRODUCTS!B:B,DIM_PRODUCTS!A:A,,0)</f>
        <v>174</v>
      </c>
      <c r="M752" s="2" t="str">
        <f>IF(FACT_PRODUCT_REVIEWS[[#This Row],[review_word_count]]=0,"no text",IF(FACT_PRODUCT_REVIEWS[[#This Row],[review_word_count]]&lt;15,"short review", "long review"))</f>
        <v>no text</v>
      </c>
    </row>
    <row r="753" spans="1:13" x14ac:dyDescent="0.25">
      <c r="A753" s="2">
        <v>752</v>
      </c>
      <c r="B753" s="10" t="s">
        <v>2045</v>
      </c>
      <c r="C753" s="16" t="s">
        <v>3879</v>
      </c>
      <c r="D753" s="10">
        <v>4</v>
      </c>
      <c r="E753" s="10"/>
      <c r="F753" s="10"/>
      <c r="G753" s="13">
        <v>43263</v>
      </c>
      <c r="H753" s="13">
        <v>43263.908333333333</v>
      </c>
      <c r="I7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3" s="2">
        <f>FACT_PRODUCT_REVIEWS!$H753-FACT_PRODUCT_REVIEWS!$G753</f>
        <v>0.90833333333284827</v>
      </c>
      <c r="K753" s="2">
        <f>IF(FACT_PRODUCT_REVIEWS!$D753&gt;=4,1,0)</f>
        <v>1</v>
      </c>
      <c r="L753" s="2">
        <f>_xlfn.XLOOKUP(FACT_PRODUCT_REVIEWS[[#This Row],[product_id]],DIM_PRODUCTS!B:B,DIM_PRODUCTS!A:A,,0)</f>
        <v>175</v>
      </c>
      <c r="M753" s="2" t="str">
        <f>IF(FACT_PRODUCT_REVIEWS[[#This Row],[review_word_count]]=0,"no text",IF(FACT_PRODUCT_REVIEWS[[#This Row],[review_word_count]]&lt;15,"short review", "long review"))</f>
        <v>no text</v>
      </c>
    </row>
    <row r="754" spans="1:13" x14ac:dyDescent="0.25">
      <c r="A754" s="2">
        <v>753</v>
      </c>
      <c r="B754" s="10" t="s">
        <v>2217</v>
      </c>
      <c r="C754" s="10" t="s">
        <v>3995</v>
      </c>
      <c r="D754" s="10">
        <v>5</v>
      </c>
      <c r="E754" s="10"/>
      <c r="F754" s="10"/>
      <c r="G754" s="13">
        <v>43255</v>
      </c>
      <c r="H754" s="13">
        <v>43255.805555555555</v>
      </c>
      <c r="I7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4" s="2">
        <f>FACT_PRODUCT_REVIEWS!$H754-FACT_PRODUCT_REVIEWS!$G754</f>
        <v>0.80555555555474712</v>
      </c>
      <c r="K754" s="2">
        <f>IF(FACT_PRODUCT_REVIEWS!$D754&gt;=4,1,0)</f>
        <v>1</v>
      </c>
      <c r="L754" s="2">
        <f>_xlfn.XLOOKUP(FACT_PRODUCT_REVIEWS[[#This Row],[product_id]],DIM_PRODUCTS!B:B,DIM_PRODUCTS!A:A,,0)</f>
        <v>176</v>
      </c>
      <c r="M754" s="2" t="str">
        <f>IF(FACT_PRODUCT_REVIEWS[[#This Row],[review_word_count]]=0,"no text",IF(FACT_PRODUCT_REVIEWS[[#This Row],[review_word_count]]&lt;15,"short review", "long review"))</f>
        <v>no text</v>
      </c>
    </row>
    <row r="755" spans="1:13" x14ac:dyDescent="0.25">
      <c r="A755" s="2">
        <v>754</v>
      </c>
      <c r="B755" s="10" t="s">
        <v>2040</v>
      </c>
      <c r="C755" s="16" t="s">
        <v>3181</v>
      </c>
      <c r="D755" s="10">
        <v>4</v>
      </c>
      <c r="E755" s="10"/>
      <c r="F755" s="10"/>
      <c r="G755" s="13">
        <v>42885</v>
      </c>
      <c r="H755" s="13">
        <v>42886.592361111114</v>
      </c>
      <c r="I7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5" s="2">
        <f>FACT_PRODUCT_REVIEWS!$H755-FACT_PRODUCT_REVIEWS!$G755</f>
        <v>1.5923611111138598</v>
      </c>
      <c r="K755" s="2">
        <f>IF(FACT_PRODUCT_REVIEWS!$D755&gt;=4,1,0)</f>
        <v>1</v>
      </c>
      <c r="L755" s="2">
        <f>_xlfn.XLOOKUP(FACT_PRODUCT_REVIEWS[[#This Row],[product_id]],DIM_PRODUCTS!B:B,DIM_PRODUCTS!A:A,,0)</f>
        <v>177</v>
      </c>
      <c r="M755" s="2" t="str">
        <f>IF(FACT_PRODUCT_REVIEWS[[#This Row],[review_word_count]]=0,"no text",IF(FACT_PRODUCT_REVIEWS[[#This Row],[review_word_count]]&lt;15,"short review", "long review"))</f>
        <v>no text</v>
      </c>
    </row>
    <row r="756" spans="1:13" x14ac:dyDescent="0.25">
      <c r="A756" s="2">
        <v>755</v>
      </c>
      <c r="B756" s="10" t="s">
        <v>2241</v>
      </c>
      <c r="C756" s="16" t="s">
        <v>4403</v>
      </c>
      <c r="D756" s="10">
        <v>5</v>
      </c>
      <c r="E756" s="10"/>
      <c r="F756" s="10" t="s">
        <v>4404</v>
      </c>
      <c r="G756" s="13">
        <v>42824</v>
      </c>
      <c r="H756" s="13">
        <v>42824.962500000001</v>
      </c>
      <c r="I7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756" s="2">
        <f>FACT_PRODUCT_REVIEWS!$H756-FACT_PRODUCT_REVIEWS!$G756</f>
        <v>0.96250000000145519</v>
      </c>
      <c r="K756" s="2">
        <f>IF(FACT_PRODUCT_REVIEWS!$D756&gt;=4,1,0)</f>
        <v>1</v>
      </c>
      <c r="L756" s="2">
        <f>_xlfn.XLOOKUP(FACT_PRODUCT_REVIEWS[[#This Row],[product_id]],DIM_PRODUCTS!B:B,DIM_PRODUCTS!A:A,,0)</f>
        <v>178</v>
      </c>
      <c r="M756" s="2" t="str">
        <f>IF(FACT_PRODUCT_REVIEWS[[#This Row],[review_word_count]]=0,"no text",IF(FACT_PRODUCT_REVIEWS[[#This Row],[review_word_count]]&lt;15,"short review", "long review"))</f>
        <v>long review</v>
      </c>
    </row>
    <row r="757" spans="1:13" x14ac:dyDescent="0.25">
      <c r="A757" s="2">
        <v>756</v>
      </c>
      <c r="B757" s="10" t="s">
        <v>2075</v>
      </c>
      <c r="C757" s="10" t="s">
        <v>3316</v>
      </c>
      <c r="D757" s="10">
        <v>5</v>
      </c>
      <c r="E757" s="10"/>
      <c r="F757" s="10"/>
      <c r="G757" s="13">
        <v>43288</v>
      </c>
      <c r="H757" s="13">
        <v>43290.916666666664</v>
      </c>
      <c r="I7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57" s="2">
        <f>FACT_PRODUCT_REVIEWS!$H757-FACT_PRODUCT_REVIEWS!$G757</f>
        <v>2.9166666666642413</v>
      </c>
      <c r="K757" s="2">
        <f>IF(FACT_PRODUCT_REVIEWS!$D757&gt;=4,1,0)</f>
        <v>1</v>
      </c>
      <c r="L757" s="2">
        <f>_xlfn.XLOOKUP(FACT_PRODUCT_REVIEWS[[#This Row],[product_id]],DIM_PRODUCTS!B:B,DIM_PRODUCTS!A:A,,0)</f>
        <v>179</v>
      </c>
      <c r="M757" s="2" t="str">
        <f>IF(FACT_PRODUCT_REVIEWS[[#This Row],[review_word_count]]=0,"no text",IF(FACT_PRODUCT_REVIEWS[[#This Row],[review_word_count]]&lt;15,"short review", "long review"))</f>
        <v>no text</v>
      </c>
    </row>
    <row r="758" spans="1:13" x14ac:dyDescent="0.25">
      <c r="A758" s="2">
        <v>757</v>
      </c>
      <c r="B758" s="10" t="s">
        <v>2405</v>
      </c>
      <c r="C758" s="10" t="s">
        <v>3696</v>
      </c>
      <c r="D758" s="10">
        <v>2</v>
      </c>
      <c r="E758" s="10"/>
      <c r="F758" s="10" t="s">
        <v>3697</v>
      </c>
      <c r="G758" s="13">
        <v>42836</v>
      </c>
      <c r="H758" s="13">
        <v>42837.468055555553</v>
      </c>
      <c r="I7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758" s="2">
        <f>FACT_PRODUCT_REVIEWS!$H758-FACT_PRODUCT_REVIEWS!$G758</f>
        <v>1.4680555555532919</v>
      </c>
      <c r="K758" s="2">
        <f>IF(FACT_PRODUCT_REVIEWS!$D758&gt;=4,1,0)</f>
        <v>0</v>
      </c>
      <c r="L758" s="2">
        <f>_xlfn.XLOOKUP(FACT_PRODUCT_REVIEWS[[#This Row],[product_id]],DIM_PRODUCTS!B:B,DIM_PRODUCTS!A:A,,0)</f>
        <v>180</v>
      </c>
      <c r="M758" s="2" t="str">
        <f>IF(FACT_PRODUCT_REVIEWS[[#This Row],[review_word_count]]=0,"no text",IF(FACT_PRODUCT_REVIEWS[[#This Row],[review_word_count]]&lt;15,"short review", "long review"))</f>
        <v>short review</v>
      </c>
    </row>
    <row r="759" spans="1:13" ht="31.5" x14ac:dyDescent="0.25">
      <c r="A759" s="2">
        <v>758</v>
      </c>
      <c r="B759" s="10" t="s">
        <v>2364</v>
      </c>
      <c r="C759" s="10" t="s">
        <v>4198</v>
      </c>
      <c r="D759" s="10">
        <v>4</v>
      </c>
      <c r="E759" s="10"/>
      <c r="F759" s="15" t="s">
        <v>4199</v>
      </c>
      <c r="G759" s="13">
        <v>43207</v>
      </c>
      <c r="H759" s="13">
        <v>43209.973611111112</v>
      </c>
      <c r="I7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759" s="2">
        <f>FACT_PRODUCT_REVIEWS!$H759-FACT_PRODUCT_REVIEWS!$G759</f>
        <v>2.9736111111124046</v>
      </c>
      <c r="K759" s="2">
        <f>IF(FACT_PRODUCT_REVIEWS!$D759&gt;=4,1,0)</f>
        <v>1</v>
      </c>
      <c r="L759" s="2">
        <f>_xlfn.XLOOKUP(FACT_PRODUCT_REVIEWS[[#This Row],[product_id]],DIM_PRODUCTS!B:B,DIM_PRODUCTS!A:A,,0)</f>
        <v>181</v>
      </c>
      <c r="M759" s="2" t="str">
        <f>IF(FACT_PRODUCT_REVIEWS[[#This Row],[review_word_count]]=0,"no text",IF(FACT_PRODUCT_REVIEWS[[#This Row],[review_word_count]]&lt;15,"short review", "long review"))</f>
        <v>short review</v>
      </c>
    </row>
    <row r="760" spans="1:13" x14ac:dyDescent="0.25">
      <c r="A760" s="2">
        <v>759</v>
      </c>
      <c r="B760" s="10" t="s">
        <v>2426</v>
      </c>
      <c r="C760" s="10" t="s">
        <v>3273</v>
      </c>
      <c r="D760" s="10">
        <v>5</v>
      </c>
      <c r="E760" s="10"/>
      <c r="F760" s="10" t="s">
        <v>3274</v>
      </c>
      <c r="G760" s="13">
        <v>42875</v>
      </c>
      <c r="H760" s="13">
        <v>42877.473611111112</v>
      </c>
      <c r="I7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760" s="2">
        <f>FACT_PRODUCT_REVIEWS!$H760-FACT_PRODUCT_REVIEWS!$G760</f>
        <v>2.4736111111124046</v>
      </c>
      <c r="K760" s="2">
        <f>IF(FACT_PRODUCT_REVIEWS!$D760&gt;=4,1,0)</f>
        <v>1</v>
      </c>
      <c r="L760" s="2">
        <f>_xlfn.XLOOKUP(FACT_PRODUCT_REVIEWS[[#This Row],[product_id]],DIM_PRODUCTS!B:B,DIM_PRODUCTS!A:A,,0)</f>
        <v>182</v>
      </c>
      <c r="M760" s="2" t="str">
        <f>IF(FACT_PRODUCT_REVIEWS[[#This Row],[review_word_count]]=0,"no text",IF(FACT_PRODUCT_REVIEWS[[#This Row],[review_word_count]]&lt;15,"short review", "long review"))</f>
        <v>short review</v>
      </c>
    </row>
    <row r="761" spans="1:13" x14ac:dyDescent="0.25">
      <c r="A761" s="2">
        <v>760</v>
      </c>
      <c r="B761" s="10" t="s">
        <v>2248</v>
      </c>
      <c r="C761" s="10" t="s">
        <v>3232</v>
      </c>
      <c r="D761" s="10">
        <v>5</v>
      </c>
      <c r="E761" s="10"/>
      <c r="F761" s="10" t="s">
        <v>3233</v>
      </c>
      <c r="G761" s="13">
        <v>42886</v>
      </c>
      <c r="H761" s="13">
        <v>42887.056250000001</v>
      </c>
      <c r="I7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761" s="2">
        <f>FACT_PRODUCT_REVIEWS!$H761-FACT_PRODUCT_REVIEWS!$G761</f>
        <v>1.0562500000014552</v>
      </c>
      <c r="K761" s="2">
        <f>IF(FACT_PRODUCT_REVIEWS!$D761&gt;=4,1,0)</f>
        <v>1</v>
      </c>
      <c r="L761" s="2">
        <f>_xlfn.XLOOKUP(FACT_PRODUCT_REVIEWS[[#This Row],[product_id]],DIM_PRODUCTS!B:B,DIM_PRODUCTS!A:A,,0)</f>
        <v>183</v>
      </c>
      <c r="M761" s="2" t="str">
        <f>IF(FACT_PRODUCT_REVIEWS[[#This Row],[review_word_count]]=0,"no text",IF(FACT_PRODUCT_REVIEWS[[#This Row],[review_word_count]]&lt;15,"short review", "long review"))</f>
        <v>short review</v>
      </c>
    </row>
    <row r="762" spans="1:13" x14ac:dyDescent="0.25">
      <c r="A762" s="2">
        <v>761</v>
      </c>
      <c r="B762" s="10" t="s">
        <v>2393</v>
      </c>
      <c r="C762" s="10" t="s">
        <v>3954</v>
      </c>
      <c r="D762" s="10">
        <v>1</v>
      </c>
      <c r="E762" s="10"/>
      <c r="F762" s="10" t="s">
        <v>3955</v>
      </c>
      <c r="G762" s="13">
        <v>42880</v>
      </c>
      <c r="H762" s="13">
        <v>42880.917361111111</v>
      </c>
      <c r="I7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762" s="2">
        <f>FACT_PRODUCT_REVIEWS!$H762-FACT_PRODUCT_REVIEWS!$G762</f>
        <v>0.91736111111094942</v>
      </c>
      <c r="K762" s="2">
        <f>IF(FACT_PRODUCT_REVIEWS!$D762&gt;=4,1,0)</f>
        <v>0</v>
      </c>
      <c r="L762" s="2">
        <f>_xlfn.XLOOKUP(FACT_PRODUCT_REVIEWS[[#This Row],[product_id]],DIM_PRODUCTS!B:B,DIM_PRODUCTS!A:A,,0)</f>
        <v>184</v>
      </c>
      <c r="M762" s="2" t="str">
        <f>IF(FACT_PRODUCT_REVIEWS[[#This Row],[review_word_count]]=0,"no text",IF(FACT_PRODUCT_REVIEWS[[#This Row],[review_word_count]]&lt;15,"short review", "long review"))</f>
        <v>short review</v>
      </c>
    </row>
    <row r="763" spans="1:13" x14ac:dyDescent="0.25">
      <c r="A763" s="2">
        <v>762</v>
      </c>
      <c r="B763" s="10" t="s">
        <v>2309</v>
      </c>
      <c r="C763" s="10" t="s">
        <v>3527</v>
      </c>
      <c r="D763" s="10">
        <v>4</v>
      </c>
      <c r="E763" s="10"/>
      <c r="F763" s="10"/>
      <c r="G763" s="13">
        <v>43230</v>
      </c>
      <c r="H763" s="13">
        <v>43231.15347222222</v>
      </c>
      <c r="I7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63" s="2">
        <f>FACT_PRODUCT_REVIEWS!$H763-FACT_PRODUCT_REVIEWS!$G763</f>
        <v>1.1534722222204437</v>
      </c>
      <c r="K763" s="2">
        <f>IF(FACT_PRODUCT_REVIEWS!$D763&gt;=4,1,0)</f>
        <v>1</v>
      </c>
      <c r="L763" s="2">
        <f>_xlfn.XLOOKUP(FACT_PRODUCT_REVIEWS[[#This Row],[product_id]],DIM_PRODUCTS!B:B,DIM_PRODUCTS!A:A,,0)</f>
        <v>185</v>
      </c>
      <c r="M763" s="2" t="str">
        <f>IF(FACT_PRODUCT_REVIEWS[[#This Row],[review_word_count]]=0,"no text",IF(FACT_PRODUCT_REVIEWS[[#This Row],[review_word_count]]&lt;15,"short review", "long review"))</f>
        <v>no text</v>
      </c>
    </row>
    <row r="764" spans="1:13" x14ac:dyDescent="0.25">
      <c r="A764" s="2">
        <v>763</v>
      </c>
      <c r="B764" s="10" t="s">
        <v>2122</v>
      </c>
      <c r="C764" s="10" t="s">
        <v>4296</v>
      </c>
      <c r="D764" s="10">
        <v>4</v>
      </c>
      <c r="E764" s="10"/>
      <c r="F764" s="10" t="s">
        <v>4297</v>
      </c>
      <c r="G764" s="13">
        <v>43172</v>
      </c>
      <c r="H764" s="13">
        <v>43173.441666666666</v>
      </c>
      <c r="I7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764" s="2">
        <f>FACT_PRODUCT_REVIEWS!$H764-FACT_PRODUCT_REVIEWS!$G764</f>
        <v>1.4416666666656965</v>
      </c>
      <c r="K764" s="2">
        <f>IF(FACT_PRODUCT_REVIEWS!$D764&gt;=4,1,0)</f>
        <v>1</v>
      </c>
      <c r="L764" s="2">
        <f>_xlfn.XLOOKUP(FACT_PRODUCT_REVIEWS[[#This Row],[product_id]],DIM_PRODUCTS!B:B,DIM_PRODUCTS!A:A,,0)</f>
        <v>186</v>
      </c>
      <c r="M764" s="2" t="str">
        <f>IF(FACT_PRODUCT_REVIEWS[[#This Row],[review_word_count]]=0,"no text",IF(FACT_PRODUCT_REVIEWS[[#This Row],[review_word_count]]&lt;15,"short review", "long review"))</f>
        <v>short review</v>
      </c>
    </row>
    <row r="765" spans="1:13" x14ac:dyDescent="0.25">
      <c r="A765" s="2">
        <v>764</v>
      </c>
      <c r="B765" s="10" t="s">
        <v>2472</v>
      </c>
      <c r="C765" s="10" t="s">
        <v>4284</v>
      </c>
      <c r="D765" s="10">
        <v>4</v>
      </c>
      <c r="E765" s="10"/>
      <c r="F765" s="10" t="s">
        <v>4285</v>
      </c>
      <c r="G765" s="13">
        <v>43208</v>
      </c>
      <c r="H765" s="13">
        <v>43208.938888888886</v>
      </c>
      <c r="I7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765" s="2">
        <f>FACT_PRODUCT_REVIEWS!$H765-FACT_PRODUCT_REVIEWS!$G765</f>
        <v>0.93888888888614019</v>
      </c>
      <c r="K765" s="2">
        <f>IF(FACT_PRODUCT_REVIEWS!$D765&gt;=4,1,0)</f>
        <v>1</v>
      </c>
      <c r="L765" s="2">
        <f>_xlfn.XLOOKUP(FACT_PRODUCT_REVIEWS[[#This Row],[product_id]],DIM_PRODUCTS!B:B,DIM_PRODUCTS!A:A,,0)</f>
        <v>187</v>
      </c>
      <c r="M765" s="2" t="str">
        <f>IF(FACT_PRODUCT_REVIEWS[[#This Row],[review_word_count]]=0,"no text",IF(FACT_PRODUCT_REVIEWS[[#This Row],[review_word_count]]&lt;15,"short review", "long review"))</f>
        <v>long review</v>
      </c>
    </row>
    <row r="766" spans="1:13" x14ac:dyDescent="0.25">
      <c r="A766" s="2">
        <v>765</v>
      </c>
      <c r="B766" s="10" t="s">
        <v>2234</v>
      </c>
      <c r="C766" s="10" t="s">
        <v>4522</v>
      </c>
      <c r="D766" s="10">
        <v>5</v>
      </c>
      <c r="E766" s="10"/>
      <c r="F766" s="10"/>
      <c r="G766" s="13">
        <v>43001</v>
      </c>
      <c r="H766" s="13">
        <v>43002.083333333336</v>
      </c>
      <c r="I7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66" s="2">
        <f>FACT_PRODUCT_REVIEWS!$H766-FACT_PRODUCT_REVIEWS!$G766</f>
        <v>1.0833333333357587</v>
      </c>
      <c r="K766" s="2">
        <f>IF(FACT_PRODUCT_REVIEWS!$D766&gt;=4,1,0)</f>
        <v>1</v>
      </c>
      <c r="L766" s="2">
        <f>_xlfn.XLOOKUP(FACT_PRODUCT_REVIEWS[[#This Row],[product_id]],DIM_PRODUCTS!B:B,DIM_PRODUCTS!A:A,,0)</f>
        <v>188</v>
      </c>
      <c r="M766" s="2" t="str">
        <f>IF(FACT_PRODUCT_REVIEWS[[#This Row],[review_word_count]]=0,"no text",IF(FACT_PRODUCT_REVIEWS[[#This Row],[review_word_count]]&lt;15,"short review", "long review"))</f>
        <v>no text</v>
      </c>
    </row>
    <row r="767" spans="1:13" x14ac:dyDescent="0.25">
      <c r="A767" s="2">
        <v>766</v>
      </c>
      <c r="B767" s="10" t="s">
        <v>2425</v>
      </c>
      <c r="C767" s="10" t="s">
        <v>4388</v>
      </c>
      <c r="D767" s="10">
        <v>4</v>
      </c>
      <c r="E767" s="10"/>
      <c r="F767" s="10" t="s">
        <v>4389</v>
      </c>
      <c r="G767" s="13">
        <v>42971</v>
      </c>
      <c r="H767" s="13">
        <v>42975.525000000001</v>
      </c>
      <c r="I7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767" s="2">
        <f>FACT_PRODUCT_REVIEWS!$H767-FACT_PRODUCT_REVIEWS!$G767</f>
        <v>4.5250000000014552</v>
      </c>
      <c r="K767" s="2">
        <f>IF(FACT_PRODUCT_REVIEWS!$D767&gt;=4,1,0)</f>
        <v>1</v>
      </c>
      <c r="L767" s="2">
        <f>_xlfn.XLOOKUP(FACT_PRODUCT_REVIEWS[[#This Row],[product_id]],DIM_PRODUCTS!B:B,DIM_PRODUCTS!A:A,,0)</f>
        <v>189</v>
      </c>
      <c r="M767" s="2" t="str">
        <f>IF(FACT_PRODUCT_REVIEWS[[#This Row],[review_word_count]]=0,"no text",IF(FACT_PRODUCT_REVIEWS[[#This Row],[review_word_count]]&lt;15,"short review", "long review"))</f>
        <v>short review</v>
      </c>
    </row>
    <row r="768" spans="1:13" x14ac:dyDescent="0.25">
      <c r="A768" s="2">
        <v>767</v>
      </c>
      <c r="B768" s="10" t="s">
        <v>2125</v>
      </c>
      <c r="C768" s="10" t="s">
        <v>3459</v>
      </c>
      <c r="D768" s="10">
        <v>5</v>
      </c>
      <c r="E768" s="10" t="s">
        <v>3460</v>
      </c>
      <c r="F768" s="10" t="s">
        <v>3461</v>
      </c>
      <c r="G768" s="13">
        <v>43230</v>
      </c>
      <c r="H768" s="13">
        <v>43230.681250000001</v>
      </c>
      <c r="I7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768" s="2">
        <f>FACT_PRODUCT_REVIEWS!$H768-FACT_PRODUCT_REVIEWS!$G768</f>
        <v>0.68125000000145519</v>
      </c>
      <c r="K768" s="2">
        <f>IF(FACT_PRODUCT_REVIEWS!$D768&gt;=4,1,0)</f>
        <v>1</v>
      </c>
      <c r="L768" s="2">
        <f>_xlfn.XLOOKUP(FACT_PRODUCT_REVIEWS[[#This Row],[product_id]],DIM_PRODUCTS!B:B,DIM_PRODUCTS!A:A,,0)</f>
        <v>190</v>
      </c>
      <c r="M768" s="2" t="str">
        <f>IF(FACT_PRODUCT_REVIEWS[[#This Row],[review_word_count]]=0,"no text",IF(FACT_PRODUCT_REVIEWS[[#This Row],[review_word_count]]&lt;15,"short review", "long review"))</f>
        <v>short review</v>
      </c>
    </row>
    <row r="769" spans="1:13" x14ac:dyDescent="0.25">
      <c r="A769" s="2">
        <v>768</v>
      </c>
      <c r="B769" s="10" t="s">
        <v>1978</v>
      </c>
      <c r="C769" s="10" t="s">
        <v>4563</v>
      </c>
      <c r="D769" s="10">
        <v>4</v>
      </c>
      <c r="E769" s="10"/>
      <c r="F769" s="10"/>
      <c r="G769" s="13">
        <v>43138</v>
      </c>
      <c r="H769" s="13">
        <v>43140.879166666666</v>
      </c>
      <c r="I7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69" s="2">
        <f>FACT_PRODUCT_REVIEWS!$H769-FACT_PRODUCT_REVIEWS!$G769</f>
        <v>2.8791666666656965</v>
      </c>
      <c r="K769" s="2">
        <f>IF(FACT_PRODUCT_REVIEWS!$D769&gt;=4,1,0)</f>
        <v>1</v>
      </c>
      <c r="L769" s="2">
        <f>_xlfn.XLOOKUP(FACT_PRODUCT_REVIEWS[[#This Row],[product_id]],DIM_PRODUCTS!B:B,DIM_PRODUCTS!A:A,,0)</f>
        <v>191</v>
      </c>
      <c r="M769" s="2" t="str">
        <f>IF(FACT_PRODUCT_REVIEWS[[#This Row],[review_word_count]]=0,"no text",IF(FACT_PRODUCT_REVIEWS[[#This Row],[review_word_count]]&lt;15,"short review", "long review"))</f>
        <v>no text</v>
      </c>
    </row>
    <row r="770" spans="1:13" x14ac:dyDescent="0.25">
      <c r="A770" s="2">
        <v>769</v>
      </c>
      <c r="B770" s="10" t="s">
        <v>2159</v>
      </c>
      <c r="C770" s="10" t="s">
        <v>3720</v>
      </c>
      <c r="D770" s="10">
        <v>1</v>
      </c>
      <c r="E770" s="10"/>
      <c r="F770" s="10"/>
      <c r="G770" s="13">
        <v>42817</v>
      </c>
      <c r="H770" s="13">
        <v>42817.771527777775</v>
      </c>
      <c r="I7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0" s="2">
        <f>FACT_PRODUCT_REVIEWS!$H770-FACT_PRODUCT_REVIEWS!$G770</f>
        <v>0.77152777777519077</v>
      </c>
      <c r="K770" s="2">
        <f>IF(FACT_PRODUCT_REVIEWS!$D770&gt;=4,1,0)</f>
        <v>0</v>
      </c>
      <c r="L770" s="2">
        <f>_xlfn.XLOOKUP(FACT_PRODUCT_REVIEWS[[#This Row],[product_id]],DIM_PRODUCTS!B:B,DIM_PRODUCTS!A:A,,0)</f>
        <v>44</v>
      </c>
      <c r="M770" s="2" t="str">
        <f>IF(FACT_PRODUCT_REVIEWS[[#This Row],[review_word_count]]=0,"no text",IF(FACT_PRODUCT_REVIEWS[[#This Row],[review_word_count]]&lt;15,"short review", "long review"))</f>
        <v>no text</v>
      </c>
    </row>
    <row r="771" spans="1:13" x14ac:dyDescent="0.25">
      <c r="A771" s="2">
        <v>770</v>
      </c>
      <c r="B771" s="10" t="s">
        <v>1976</v>
      </c>
      <c r="C771" s="10" t="s">
        <v>4568</v>
      </c>
      <c r="D771" s="10">
        <v>5</v>
      </c>
      <c r="E771" s="10"/>
      <c r="F771" s="10"/>
      <c r="G771" s="13">
        <v>43074</v>
      </c>
      <c r="H771" s="13">
        <v>43074.87222222222</v>
      </c>
      <c r="I7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1" s="2">
        <f>FACT_PRODUCT_REVIEWS!$H771-FACT_PRODUCT_REVIEWS!$G771</f>
        <v>0.87222222222044365</v>
      </c>
      <c r="K771" s="2">
        <f>IF(FACT_PRODUCT_REVIEWS!$D771&gt;=4,1,0)</f>
        <v>1</v>
      </c>
      <c r="L771" s="2">
        <f>_xlfn.XLOOKUP(FACT_PRODUCT_REVIEWS[[#This Row],[product_id]],DIM_PRODUCTS!B:B,DIM_PRODUCTS!A:A,,0)</f>
        <v>45</v>
      </c>
      <c r="M771" s="2" t="str">
        <f>IF(FACT_PRODUCT_REVIEWS[[#This Row],[review_word_count]]=0,"no text",IF(FACT_PRODUCT_REVIEWS[[#This Row],[review_word_count]]&lt;15,"short review", "long review"))</f>
        <v>no text</v>
      </c>
    </row>
    <row r="772" spans="1:13" x14ac:dyDescent="0.25">
      <c r="A772" s="2">
        <v>771</v>
      </c>
      <c r="B772" s="10" t="s">
        <v>2410</v>
      </c>
      <c r="C772" s="10" t="s">
        <v>4773</v>
      </c>
      <c r="D772" s="10">
        <v>3</v>
      </c>
      <c r="E772" s="10"/>
      <c r="F772" s="10" t="s">
        <v>4774</v>
      </c>
      <c r="G772" s="13">
        <v>42974</v>
      </c>
      <c r="H772" s="13">
        <v>42975.580555555556</v>
      </c>
      <c r="I7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772" s="2">
        <f>FACT_PRODUCT_REVIEWS!$H772-FACT_PRODUCT_REVIEWS!$G772</f>
        <v>1.5805555555562023</v>
      </c>
      <c r="K772" s="2">
        <f>IF(FACT_PRODUCT_REVIEWS!$D772&gt;=4,1,0)</f>
        <v>0</v>
      </c>
      <c r="L772" s="2">
        <f>_xlfn.XLOOKUP(FACT_PRODUCT_REVIEWS[[#This Row],[product_id]],DIM_PRODUCTS!B:B,DIM_PRODUCTS!A:A,,0)</f>
        <v>46</v>
      </c>
      <c r="M772" s="2" t="str">
        <f>IF(FACT_PRODUCT_REVIEWS[[#This Row],[review_word_count]]=0,"no text",IF(FACT_PRODUCT_REVIEWS[[#This Row],[review_word_count]]&lt;15,"short review", "long review"))</f>
        <v>long review</v>
      </c>
    </row>
    <row r="773" spans="1:13" x14ac:dyDescent="0.25">
      <c r="A773" s="2">
        <v>772</v>
      </c>
      <c r="B773" s="10" t="s">
        <v>1950</v>
      </c>
      <c r="C773" s="10" t="s">
        <v>3664</v>
      </c>
      <c r="D773" s="10">
        <v>3</v>
      </c>
      <c r="E773" s="10"/>
      <c r="F773" s="10"/>
      <c r="G773" s="13">
        <v>42900</v>
      </c>
      <c r="H773" s="13">
        <v>42901.02847222222</v>
      </c>
      <c r="I7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3" s="2">
        <f>FACT_PRODUCT_REVIEWS!$H773-FACT_PRODUCT_REVIEWS!$G773</f>
        <v>1.0284722222204437</v>
      </c>
      <c r="K773" s="2">
        <f>IF(FACT_PRODUCT_REVIEWS!$D773&gt;=4,1,0)</f>
        <v>0</v>
      </c>
      <c r="L773" s="2">
        <f>_xlfn.XLOOKUP(FACT_PRODUCT_REVIEWS[[#This Row],[product_id]],DIM_PRODUCTS!B:B,DIM_PRODUCTS!A:A,,0)</f>
        <v>47</v>
      </c>
      <c r="M773" s="2" t="str">
        <f>IF(FACT_PRODUCT_REVIEWS[[#This Row],[review_word_count]]=0,"no text",IF(FACT_PRODUCT_REVIEWS[[#This Row],[review_word_count]]&lt;15,"short review", "long review"))</f>
        <v>no text</v>
      </c>
    </row>
    <row r="774" spans="1:13" x14ac:dyDescent="0.25">
      <c r="A774" s="2">
        <v>773</v>
      </c>
      <c r="B774" s="10" t="s">
        <v>2339</v>
      </c>
      <c r="C774" s="10" t="s">
        <v>3781</v>
      </c>
      <c r="D774" s="10">
        <v>5</v>
      </c>
      <c r="E774" s="10"/>
      <c r="F774" s="10"/>
      <c r="G774" s="13">
        <v>43068</v>
      </c>
      <c r="H774" s="13">
        <v>43075.477083333331</v>
      </c>
      <c r="I7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4" s="2">
        <f>FACT_PRODUCT_REVIEWS!$H774-FACT_PRODUCT_REVIEWS!$G774</f>
        <v>7.4770833333313931</v>
      </c>
      <c r="K774" s="2">
        <f>IF(FACT_PRODUCT_REVIEWS!$D774&gt;=4,1,0)</f>
        <v>1</v>
      </c>
      <c r="L774" s="2">
        <f>_xlfn.XLOOKUP(FACT_PRODUCT_REVIEWS[[#This Row],[product_id]],DIM_PRODUCTS!B:B,DIM_PRODUCTS!A:A,,0)</f>
        <v>48</v>
      </c>
      <c r="M774" s="2" t="str">
        <f>IF(FACT_PRODUCT_REVIEWS[[#This Row],[review_word_count]]=0,"no text",IF(FACT_PRODUCT_REVIEWS[[#This Row],[review_word_count]]&lt;15,"short review", "long review"))</f>
        <v>no text</v>
      </c>
    </row>
    <row r="775" spans="1:13" x14ac:dyDescent="0.25">
      <c r="A775" s="2">
        <v>774</v>
      </c>
      <c r="B775" s="10" t="s">
        <v>2013</v>
      </c>
      <c r="C775" s="10" t="s">
        <v>3961</v>
      </c>
      <c r="D775" s="10">
        <v>5</v>
      </c>
      <c r="E775" s="10"/>
      <c r="F775" s="10" t="s">
        <v>3962</v>
      </c>
      <c r="G775" s="13">
        <v>42985</v>
      </c>
      <c r="H775" s="13">
        <v>42985.881944444445</v>
      </c>
      <c r="I7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775" s="2">
        <f>FACT_PRODUCT_REVIEWS!$H775-FACT_PRODUCT_REVIEWS!$G775</f>
        <v>0.88194444444525288</v>
      </c>
      <c r="K775" s="2">
        <f>IF(FACT_PRODUCT_REVIEWS!$D775&gt;=4,1,0)</f>
        <v>1</v>
      </c>
      <c r="L775" s="2">
        <f>_xlfn.XLOOKUP(FACT_PRODUCT_REVIEWS[[#This Row],[product_id]],DIM_PRODUCTS!B:B,DIM_PRODUCTS!A:A,,0)</f>
        <v>49</v>
      </c>
      <c r="M775" s="2" t="str">
        <f>IF(FACT_PRODUCT_REVIEWS[[#This Row],[review_word_count]]=0,"no text",IF(FACT_PRODUCT_REVIEWS[[#This Row],[review_word_count]]&lt;15,"short review", "long review"))</f>
        <v>short review</v>
      </c>
    </row>
    <row r="776" spans="1:13" ht="31.5" x14ac:dyDescent="0.25">
      <c r="A776" s="2">
        <v>775</v>
      </c>
      <c r="B776" s="10" t="s">
        <v>2263</v>
      </c>
      <c r="C776" s="10" t="s">
        <v>4281</v>
      </c>
      <c r="D776" s="10">
        <v>4</v>
      </c>
      <c r="E776" s="10" t="s">
        <v>4282</v>
      </c>
      <c r="F776" s="15" t="s">
        <v>4283</v>
      </c>
      <c r="G776" s="13">
        <v>43236</v>
      </c>
      <c r="H776" s="13">
        <v>43236.900694444441</v>
      </c>
      <c r="I7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776" s="2">
        <f>FACT_PRODUCT_REVIEWS!$H776-FACT_PRODUCT_REVIEWS!$G776</f>
        <v>0.90069444444088731</v>
      </c>
      <c r="K776" s="2">
        <f>IF(FACT_PRODUCT_REVIEWS!$D776&gt;=4,1,0)</f>
        <v>1</v>
      </c>
      <c r="L776" s="2">
        <f>_xlfn.XLOOKUP(FACT_PRODUCT_REVIEWS[[#This Row],[product_id]],DIM_PRODUCTS!B:B,DIM_PRODUCTS!A:A,,0)</f>
        <v>50</v>
      </c>
      <c r="M776" s="2" t="str">
        <f>IF(FACT_PRODUCT_REVIEWS[[#This Row],[review_word_count]]=0,"no text",IF(FACT_PRODUCT_REVIEWS[[#This Row],[review_word_count]]&lt;15,"short review", "long review"))</f>
        <v>short review</v>
      </c>
    </row>
    <row r="777" spans="1:13" ht="47.25" x14ac:dyDescent="0.25">
      <c r="A777" s="2">
        <v>776</v>
      </c>
      <c r="B777" s="10" t="s">
        <v>1959</v>
      </c>
      <c r="C777" s="10" t="s">
        <v>3701</v>
      </c>
      <c r="D777" s="10">
        <v>5</v>
      </c>
      <c r="E777" s="10"/>
      <c r="F777" s="15" t="s">
        <v>3702</v>
      </c>
      <c r="G777" s="13">
        <v>43126</v>
      </c>
      <c r="H777" s="13">
        <v>43127.835416666669</v>
      </c>
      <c r="I7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777" s="2">
        <f>FACT_PRODUCT_REVIEWS!$H777-FACT_PRODUCT_REVIEWS!$G777</f>
        <v>1.8354166666686069</v>
      </c>
      <c r="K777" s="2">
        <f>IF(FACT_PRODUCT_REVIEWS!$D777&gt;=4,1,0)</f>
        <v>1</v>
      </c>
      <c r="L777" s="2">
        <f>_xlfn.XLOOKUP(FACT_PRODUCT_REVIEWS[[#This Row],[product_id]],DIM_PRODUCTS!B:B,DIM_PRODUCTS!A:A,,0)</f>
        <v>51</v>
      </c>
      <c r="M777" s="2" t="str">
        <f>IF(FACT_PRODUCT_REVIEWS[[#This Row],[review_word_count]]=0,"no text",IF(FACT_PRODUCT_REVIEWS[[#This Row],[review_word_count]]&lt;15,"short review", "long review"))</f>
        <v>long review</v>
      </c>
    </row>
    <row r="778" spans="1:13" x14ac:dyDescent="0.25">
      <c r="A778" s="2">
        <v>777</v>
      </c>
      <c r="B778" s="10" t="s">
        <v>2404</v>
      </c>
      <c r="C778" s="10" t="s">
        <v>3583</v>
      </c>
      <c r="D778" s="10">
        <v>5</v>
      </c>
      <c r="E778" s="10"/>
      <c r="F778" s="10" t="s">
        <v>3584</v>
      </c>
      <c r="G778" s="13">
        <v>42964</v>
      </c>
      <c r="H778" s="13">
        <v>43044.637499999997</v>
      </c>
      <c r="I7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778" s="2">
        <f>FACT_PRODUCT_REVIEWS!$H778-FACT_PRODUCT_REVIEWS!$G778</f>
        <v>80.63749999999709</v>
      </c>
      <c r="K778" s="2">
        <f>IF(FACT_PRODUCT_REVIEWS!$D778&gt;=4,1,0)</f>
        <v>1</v>
      </c>
      <c r="L778" s="2">
        <f>_xlfn.XLOOKUP(FACT_PRODUCT_REVIEWS[[#This Row],[product_id]],DIM_PRODUCTS!B:B,DIM_PRODUCTS!A:A,,0)</f>
        <v>52</v>
      </c>
      <c r="M778" s="2" t="str">
        <f>IF(FACT_PRODUCT_REVIEWS[[#This Row],[review_word_count]]=0,"no text",IF(FACT_PRODUCT_REVIEWS[[#This Row],[review_word_count]]&lt;15,"short review", "long review"))</f>
        <v>short review</v>
      </c>
    </row>
    <row r="779" spans="1:13" x14ac:dyDescent="0.25">
      <c r="A779" s="2">
        <v>778</v>
      </c>
      <c r="B779" s="10" t="s">
        <v>2290</v>
      </c>
      <c r="C779" s="10" t="s">
        <v>4707</v>
      </c>
      <c r="D779" s="10">
        <v>5</v>
      </c>
      <c r="E779" s="10"/>
      <c r="F779" s="10"/>
      <c r="G779" s="13">
        <v>43112</v>
      </c>
      <c r="H779" s="13">
        <v>43113.036111111112</v>
      </c>
      <c r="I7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79" s="2">
        <f>FACT_PRODUCT_REVIEWS!$H779-FACT_PRODUCT_REVIEWS!$G779</f>
        <v>1.0361111111124046</v>
      </c>
      <c r="K779" s="2">
        <f>IF(FACT_PRODUCT_REVIEWS!$D779&gt;=4,1,0)</f>
        <v>1</v>
      </c>
      <c r="L779" s="2">
        <f>_xlfn.XLOOKUP(FACT_PRODUCT_REVIEWS[[#This Row],[product_id]],DIM_PRODUCTS!B:B,DIM_PRODUCTS!A:A,,0)</f>
        <v>53</v>
      </c>
      <c r="M779" s="2" t="str">
        <f>IF(FACT_PRODUCT_REVIEWS[[#This Row],[review_word_count]]=0,"no text",IF(FACT_PRODUCT_REVIEWS[[#This Row],[review_word_count]]&lt;15,"short review", "long review"))</f>
        <v>no text</v>
      </c>
    </row>
    <row r="780" spans="1:13" x14ac:dyDescent="0.25">
      <c r="A780" s="2">
        <v>779</v>
      </c>
      <c r="B780" s="10" t="s">
        <v>2044</v>
      </c>
      <c r="C780" s="10" t="s">
        <v>4602</v>
      </c>
      <c r="D780" s="10">
        <v>1</v>
      </c>
      <c r="E780" s="10"/>
      <c r="F780" s="10" t="s">
        <v>4603</v>
      </c>
      <c r="G780" s="13">
        <v>43105</v>
      </c>
      <c r="H780" s="13">
        <v>43105.473611111112</v>
      </c>
      <c r="I7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780" s="2">
        <f>FACT_PRODUCT_REVIEWS!$H780-FACT_PRODUCT_REVIEWS!$G780</f>
        <v>0.47361111111240461</v>
      </c>
      <c r="K780" s="2">
        <f>IF(FACT_PRODUCT_REVIEWS!$D780&gt;=4,1,0)</f>
        <v>0</v>
      </c>
      <c r="L780" s="2">
        <f>_xlfn.XLOOKUP(FACT_PRODUCT_REVIEWS[[#This Row],[product_id]],DIM_PRODUCTS!B:B,DIM_PRODUCTS!A:A,,0)</f>
        <v>54</v>
      </c>
      <c r="M780" s="2" t="str">
        <f>IF(FACT_PRODUCT_REVIEWS[[#This Row],[review_word_count]]=0,"no text",IF(FACT_PRODUCT_REVIEWS[[#This Row],[review_word_count]]&lt;15,"short review", "long review"))</f>
        <v>long review</v>
      </c>
    </row>
    <row r="781" spans="1:13" x14ac:dyDescent="0.25">
      <c r="A781" s="2">
        <v>780</v>
      </c>
      <c r="B781" s="10" t="s">
        <v>2228</v>
      </c>
      <c r="C781" s="10" t="s">
        <v>3351</v>
      </c>
      <c r="D781" s="10">
        <v>5</v>
      </c>
      <c r="E781" s="10"/>
      <c r="F781" s="10" t="s">
        <v>3352</v>
      </c>
      <c r="G781" s="13">
        <v>43016</v>
      </c>
      <c r="H781" s="13">
        <v>43017.588194444441</v>
      </c>
      <c r="I7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781" s="2">
        <f>FACT_PRODUCT_REVIEWS!$H781-FACT_PRODUCT_REVIEWS!$G781</f>
        <v>1.5881944444408873</v>
      </c>
      <c r="K781" s="2">
        <f>IF(FACT_PRODUCT_REVIEWS!$D781&gt;=4,1,0)</f>
        <v>1</v>
      </c>
      <c r="L781" s="2">
        <f>_xlfn.XLOOKUP(FACT_PRODUCT_REVIEWS[[#This Row],[product_id]],DIM_PRODUCTS!B:B,DIM_PRODUCTS!A:A,,0)</f>
        <v>55</v>
      </c>
      <c r="M781" s="2" t="str">
        <f>IF(FACT_PRODUCT_REVIEWS[[#This Row],[review_word_count]]=0,"no text",IF(FACT_PRODUCT_REVIEWS[[#This Row],[review_word_count]]&lt;15,"short review", "long review"))</f>
        <v>short review</v>
      </c>
    </row>
    <row r="782" spans="1:13" x14ac:dyDescent="0.25">
      <c r="A782" s="2">
        <v>781</v>
      </c>
      <c r="B782" s="10" t="s">
        <v>2244</v>
      </c>
      <c r="C782" s="10" t="s">
        <v>3678</v>
      </c>
      <c r="D782" s="10">
        <v>5</v>
      </c>
      <c r="E782" s="10"/>
      <c r="F782" s="10"/>
      <c r="G782" s="13">
        <v>42867</v>
      </c>
      <c r="H782" s="13">
        <v>42868.079861111109</v>
      </c>
      <c r="I7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82" s="2">
        <f>FACT_PRODUCT_REVIEWS!$H782-FACT_PRODUCT_REVIEWS!$G782</f>
        <v>1.0798611111094942</v>
      </c>
      <c r="K782" s="2">
        <f>IF(FACT_PRODUCT_REVIEWS!$D782&gt;=4,1,0)</f>
        <v>1</v>
      </c>
      <c r="L782" s="2">
        <f>_xlfn.XLOOKUP(FACT_PRODUCT_REVIEWS[[#This Row],[product_id]],DIM_PRODUCTS!B:B,DIM_PRODUCTS!A:A,,0)</f>
        <v>56</v>
      </c>
      <c r="M782" s="2" t="str">
        <f>IF(FACT_PRODUCT_REVIEWS[[#This Row],[review_word_count]]=0,"no text",IF(FACT_PRODUCT_REVIEWS[[#This Row],[review_word_count]]&lt;15,"short review", "long review"))</f>
        <v>no text</v>
      </c>
    </row>
    <row r="783" spans="1:13" x14ac:dyDescent="0.25">
      <c r="A783" s="2">
        <v>782</v>
      </c>
      <c r="B783" s="10" t="s">
        <v>1937</v>
      </c>
      <c r="C783" s="10" t="s">
        <v>3638</v>
      </c>
      <c r="D783" s="10">
        <v>5</v>
      </c>
      <c r="E783" s="10"/>
      <c r="F783" s="10" t="s">
        <v>3639</v>
      </c>
      <c r="G783" s="13">
        <v>43089</v>
      </c>
      <c r="H783" s="13">
        <v>43090.027083333334</v>
      </c>
      <c r="I7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783" s="2">
        <f>FACT_PRODUCT_REVIEWS!$H783-FACT_PRODUCT_REVIEWS!$G783</f>
        <v>1.0270833333343035</v>
      </c>
      <c r="K783" s="2">
        <f>IF(FACT_PRODUCT_REVIEWS!$D783&gt;=4,1,0)</f>
        <v>1</v>
      </c>
      <c r="L783" s="2">
        <f>_xlfn.XLOOKUP(FACT_PRODUCT_REVIEWS[[#This Row],[product_id]],DIM_PRODUCTS!B:B,DIM_PRODUCTS!A:A,,0)</f>
        <v>57</v>
      </c>
      <c r="M783" s="2" t="str">
        <f>IF(FACT_PRODUCT_REVIEWS[[#This Row],[review_word_count]]=0,"no text",IF(FACT_PRODUCT_REVIEWS[[#This Row],[review_word_count]]&lt;15,"short review", "long review"))</f>
        <v>short review</v>
      </c>
    </row>
    <row r="784" spans="1:13" x14ac:dyDescent="0.25">
      <c r="A784" s="2">
        <v>783</v>
      </c>
      <c r="B784" s="10" t="s">
        <v>2440</v>
      </c>
      <c r="C784" s="10" t="s">
        <v>3405</v>
      </c>
      <c r="D784" s="10">
        <v>4</v>
      </c>
      <c r="E784" s="10"/>
      <c r="F784" s="10"/>
      <c r="G784" s="13">
        <v>43319</v>
      </c>
      <c r="H784" s="13">
        <v>43319.929861111108</v>
      </c>
      <c r="I7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84" s="2">
        <f>FACT_PRODUCT_REVIEWS!$H784-FACT_PRODUCT_REVIEWS!$G784</f>
        <v>0.92986111110803904</v>
      </c>
      <c r="K784" s="2">
        <f>IF(FACT_PRODUCT_REVIEWS!$D784&gt;=4,1,0)</f>
        <v>1</v>
      </c>
      <c r="L784" s="2">
        <f>_xlfn.XLOOKUP(FACT_PRODUCT_REVIEWS[[#This Row],[product_id]],DIM_PRODUCTS!B:B,DIM_PRODUCTS!A:A,,0)</f>
        <v>58</v>
      </c>
      <c r="M784" s="2" t="str">
        <f>IF(FACT_PRODUCT_REVIEWS[[#This Row],[review_word_count]]=0,"no text",IF(FACT_PRODUCT_REVIEWS[[#This Row],[review_word_count]]&lt;15,"short review", "long review"))</f>
        <v>no text</v>
      </c>
    </row>
    <row r="785" spans="1:13" x14ac:dyDescent="0.25">
      <c r="A785" s="2">
        <v>784</v>
      </c>
      <c r="B785" s="10" t="s">
        <v>2174</v>
      </c>
      <c r="C785" s="10" t="s">
        <v>2988</v>
      </c>
      <c r="D785" s="10">
        <v>2</v>
      </c>
      <c r="E785" s="10"/>
      <c r="F785" s="10" t="s">
        <v>2989</v>
      </c>
      <c r="G785" s="13">
        <v>43118</v>
      </c>
      <c r="H785" s="13">
        <v>43120.892361111109</v>
      </c>
      <c r="I7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785" s="2">
        <f>FACT_PRODUCT_REVIEWS!$H785-FACT_PRODUCT_REVIEWS!$G785</f>
        <v>2.8923611111094942</v>
      </c>
      <c r="K785" s="2">
        <f>IF(FACT_PRODUCT_REVIEWS!$D785&gt;=4,1,0)</f>
        <v>0</v>
      </c>
      <c r="L785" s="2">
        <f>_xlfn.XLOOKUP(FACT_PRODUCT_REVIEWS[[#This Row],[product_id]],DIM_PRODUCTS!B:B,DIM_PRODUCTS!A:A,,0)</f>
        <v>59</v>
      </c>
      <c r="M785" s="2" t="str">
        <f>IF(FACT_PRODUCT_REVIEWS[[#This Row],[review_word_count]]=0,"no text",IF(FACT_PRODUCT_REVIEWS[[#This Row],[review_word_count]]&lt;15,"short review", "long review"))</f>
        <v>short review</v>
      </c>
    </row>
    <row r="786" spans="1:13" x14ac:dyDescent="0.25">
      <c r="A786" s="2">
        <v>785</v>
      </c>
      <c r="B786" s="10" t="s">
        <v>1970</v>
      </c>
      <c r="C786" s="10" t="s">
        <v>3486</v>
      </c>
      <c r="D786" s="10">
        <v>5</v>
      </c>
      <c r="E786" s="10"/>
      <c r="F786" s="10"/>
      <c r="G786" s="13">
        <v>43201</v>
      </c>
      <c r="H786" s="13">
        <v>43203.95416666667</v>
      </c>
      <c r="I7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86" s="2">
        <f>FACT_PRODUCT_REVIEWS!$H786-FACT_PRODUCT_REVIEWS!$G786</f>
        <v>2.9541666666700621</v>
      </c>
      <c r="K786" s="2">
        <f>IF(FACT_PRODUCT_REVIEWS!$D786&gt;=4,1,0)</f>
        <v>1</v>
      </c>
      <c r="L786" s="2">
        <f>_xlfn.XLOOKUP(FACT_PRODUCT_REVIEWS[[#This Row],[product_id]],DIM_PRODUCTS!B:B,DIM_PRODUCTS!A:A,,0)</f>
        <v>60</v>
      </c>
      <c r="M786" s="2" t="str">
        <f>IF(FACT_PRODUCT_REVIEWS[[#This Row],[review_word_count]]=0,"no text",IF(FACT_PRODUCT_REVIEWS[[#This Row],[review_word_count]]&lt;15,"short review", "long review"))</f>
        <v>no text</v>
      </c>
    </row>
    <row r="787" spans="1:13" x14ac:dyDescent="0.25">
      <c r="A787" s="2">
        <v>786</v>
      </c>
      <c r="B787" s="10" t="s">
        <v>2120</v>
      </c>
      <c r="C787" s="10" t="s">
        <v>4608</v>
      </c>
      <c r="D787" s="10">
        <v>5</v>
      </c>
      <c r="E787" s="10"/>
      <c r="F787" s="10" t="s">
        <v>3816</v>
      </c>
      <c r="G787" s="13">
        <v>42929</v>
      </c>
      <c r="H787" s="13">
        <v>42931.974305555559</v>
      </c>
      <c r="I7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787" s="2">
        <f>FACT_PRODUCT_REVIEWS!$H787-FACT_PRODUCT_REVIEWS!$G787</f>
        <v>2.9743055555591127</v>
      </c>
      <c r="K787" s="2">
        <f>IF(FACT_PRODUCT_REVIEWS!$D787&gt;=4,1,0)</f>
        <v>1</v>
      </c>
      <c r="L787" s="2">
        <f>_xlfn.XLOOKUP(FACT_PRODUCT_REVIEWS[[#This Row],[product_id]],DIM_PRODUCTS!B:B,DIM_PRODUCTS!A:A,,0)</f>
        <v>61</v>
      </c>
      <c r="M787" s="2" t="str">
        <f>IF(FACT_PRODUCT_REVIEWS[[#This Row],[review_word_count]]=0,"no text",IF(FACT_PRODUCT_REVIEWS[[#This Row],[review_word_count]]&lt;15,"short review", "long review"))</f>
        <v>short review</v>
      </c>
    </row>
    <row r="788" spans="1:13" x14ac:dyDescent="0.25">
      <c r="A788" s="2">
        <v>787</v>
      </c>
      <c r="B788" s="10" t="s">
        <v>2196</v>
      </c>
      <c r="C788" s="10" t="s">
        <v>3248</v>
      </c>
      <c r="D788" s="10">
        <v>5</v>
      </c>
      <c r="E788" s="10"/>
      <c r="F788" s="10" t="s">
        <v>3249</v>
      </c>
      <c r="G788" s="13">
        <v>43151</v>
      </c>
      <c r="H788" s="13">
        <v>43152.404166666667</v>
      </c>
      <c r="I7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788" s="2">
        <f>FACT_PRODUCT_REVIEWS!$H788-FACT_PRODUCT_REVIEWS!$G788</f>
        <v>1.4041666666671517</v>
      </c>
      <c r="K788" s="2">
        <f>IF(FACT_PRODUCT_REVIEWS!$D788&gt;=4,1,0)</f>
        <v>1</v>
      </c>
      <c r="L788" s="2">
        <f>_xlfn.XLOOKUP(FACT_PRODUCT_REVIEWS[[#This Row],[product_id]],DIM_PRODUCTS!B:B,DIM_PRODUCTS!A:A,,0)</f>
        <v>62</v>
      </c>
      <c r="M788" s="2" t="str">
        <f>IF(FACT_PRODUCT_REVIEWS[[#This Row],[review_word_count]]=0,"no text",IF(FACT_PRODUCT_REVIEWS[[#This Row],[review_word_count]]&lt;15,"short review", "long review"))</f>
        <v>short review</v>
      </c>
    </row>
    <row r="789" spans="1:13" x14ac:dyDescent="0.25">
      <c r="A789" s="2">
        <v>788</v>
      </c>
      <c r="B789" s="10" t="s">
        <v>2180</v>
      </c>
      <c r="C789" s="10" t="s">
        <v>4905</v>
      </c>
      <c r="D789" s="10">
        <v>5</v>
      </c>
      <c r="E789" s="10" t="s">
        <v>4906</v>
      </c>
      <c r="F789" s="10" t="s">
        <v>4907</v>
      </c>
      <c r="G789" s="13">
        <v>43328</v>
      </c>
      <c r="H789" s="13">
        <v>43328.865277777775</v>
      </c>
      <c r="I7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789" s="2">
        <f>FACT_PRODUCT_REVIEWS!$H789-FACT_PRODUCT_REVIEWS!$G789</f>
        <v>0.86527777777519077</v>
      </c>
      <c r="K789" s="2">
        <f>IF(FACT_PRODUCT_REVIEWS!$D789&gt;=4,1,0)</f>
        <v>1</v>
      </c>
      <c r="L789" s="2">
        <f>_xlfn.XLOOKUP(FACT_PRODUCT_REVIEWS[[#This Row],[product_id]],DIM_PRODUCTS!B:B,DIM_PRODUCTS!A:A,,0)</f>
        <v>63</v>
      </c>
      <c r="M789" s="2" t="str">
        <f>IF(FACT_PRODUCT_REVIEWS[[#This Row],[review_word_count]]=0,"no text",IF(FACT_PRODUCT_REVIEWS[[#This Row],[review_word_count]]&lt;15,"short review", "long review"))</f>
        <v>short review</v>
      </c>
    </row>
    <row r="790" spans="1:13" x14ac:dyDescent="0.25">
      <c r="A790" s="2">
        <v>789</v>
      </c>
      <c r="B790" s="10" t="s">
        <v>2118</v>
      </c>
      <c r="C790" s="10" t="s">
        <v>4227</v>
      </c>
      <c r="D790" s="10">
        <v>4</v>
      </c>
      <c r="E790" s="10"/>
      <c r="F790" s="10"/>
      <c r="G790" s="13">
        <v>42955</v>
      </c>
      <c r="H790" s="13">
        <v>42962.734722222223</v>
      </c>
      <c r="I7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0" s="2">
        <f>FACT_PRODUCT_REVIEWS!$H790-FACT_PRODUCT_REVIEWS!$G790</f>
        <v>7.734722222223354</v>
      </c>
      <c r="K790" s="2">
        <f>IF(FACT_PRODUCT_REVIEWS!$D790&gt;=4,1,0)</f>
        <v>1</v>
      </c>
      <c r="L790" s="2">
        <f>_xlfn.XLOOKUP(FACT_PRODUCT_REVIEWS[[#This Row],[product_id]],DIM_PRODUCTS!B:B,DIM_PRODUCTS!A:A,,0)</f>
        <v>64</v>
      </c>
      <c r="M790" s="2" t="str">
        <f>IF(FACT_PRODUCT_REVIEWS[[#This Row],[review_word_count]]=0,"no text",IF(FACT_PRODUCT_REVIEWS[[#This Row],[review_word_count]]&lt;15,"short review", "long review"))</f>
        <v>no text</v>
      </c>
    </row>
    <row r="791" spans="1:13" x14ac:dyDescent="0.25">
      <c r="A791" s="2">
        <v>790</v>
      </c>
      <c r="B791" s="10" t="s">
        <v>2245</v>
      </c>
      <c r="C791" s="10" t="s">
        <v>4510</v>
      </c>
      <c r="D791" s="10">
        <v>5</v>
      </c>
      <c r="E791" s="10"/>
      <c r="F791" s="10"/>
      <c r="G791" s="13">
        <v>42762</v>
      </c>
      <c r="H791" s="13">
        <v>42762.993750000001</v>
      </c>
      <c r="I7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1" s="2">
        <f>FACT_PRODUCT_REVIEWS!$H791-FACT_PRODUCT_REVIEWS!$G791</f>
        <v>0.99375000000145519</v>
      </c>
      <c r="K791" s="2">
        <f>IF(FACT_PRODUCT_REVIEWS!$D791&gt;=4,1,0)</f>
        <v>1</v>
      </c>
      <c r="L791" s="2">
        <f>_xlfn.XLOOKUP(FACT_PRODUCT_REVIEWS[[#This Row],[product_id]],DIM_PRODUCTS!B:B,DIM_PRODUCTS!A:A,,0)</f>
        <v>65</v>
      </c>
      <c r="M791" s="2" t="str">
        <f>IF(FACT_PRODUCT_REVIEWS[[#This Row],[review_word_count]]=0,"no text",IF(FACT_PRODUCT_REVIEWS[[#This Row],[review_word_count]]&lt;15,"short review", "long review"))</f>
        <v>no text</v>
      </c>
    </row>
    <row r="792" spans="1:13" x14ac:dyDescent="0.25">
      <c r="A792" s="2">
        <v>791</v>
      </c>
      <c r="B792" s="10" t="s">
        <v>1945</v>
      </c>
      <c r="C792" s="10" t="s">
        <v>3593</v>
      </c>
      <c r="D792" s="10">
        <v>5</v>
      </c>
      <c r="E792" s="10" t="s">
        <v>3594</v>
      </c>
      <c r="F792" s="10" t="s">
        <v>3595</v>
      </c>
      <c r="G792" s="13">
        <v>43316</v>
      </c>
      <c r="H792" s="13">
        <v>43318.537499999999</v>
      </c>
      <c r="I7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792" s="2">
        <f>FACT_PRODUCT_REVIEWS!$H792-FACT_PRODUCT_REVIEWS!$G792</f>
        <v>2.5374999999985448</v>
      </c>
      <c r="K792" s="2">
        <f>IF(FACT_PRODUCT_REVIEWS!$D792&gt;=4,1,0)</f>
        <v>1</v>
      </c>
      <c r="L792" s="2">
        <f>_xlfn.XLOOKUP(FACT_PRODUCT_REVIEWS[[#This Row],[product_id]],DIM_PRODUCTS!B:B,DIM_PRODUCTS!A:A,,0)</f>
        <v>66</v>
      </c>
      <c r="M792" s="2" t="str">
        <f>IF(FACT_PRODUCT_REVIEWS[[#This Row],[review_word_count]]=0,"no text",IF(FACT_PRODUCT_REVIEWS[[#This Row],[review_word_count]]&lt;15,"short review", "long review"))</f>
        <v>short review</v>
      </c>
    </row>
    <row r="793" spans="1:13" x14ac:dyDescent="0.25">
      <c r="A793" s="2">
        <v>792</v>
      </c>
      <c r="B793" s="10" t="s">
        <v>2444</v>
      </c>
      <c r="C793" s="10" t="s">
        <v>3050</v>
      </c>
      <c r="D793" s="10">
        <v>5</v>
      </c>
      <c r="E793" s="10"/>
      <c r="F793" s="10"/>
      <c r="G793" s="13">
        <v>43084</v>
      </c>
      <c r="H793" s="13">
        <v>43086.613194444442</v>
      </c>
      <c r="I7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3" s="2">
        <f>FACT_PRODUCT_REVIEWS!$H793-FACT_PRODUCT_REVIEWS!$G793</f>
        <v>2.6131944444423425</v>
      </c>
      <c r="K793" s="2">
        <f>IF(FACT_PRODUCT_REVIEWS!$D793&gt;=4,1,0)</f>
        <v>1</v>
      </c>
      <c r="L793" s="2">
        <f>_xlfn.XLOOKUP(FACT_PRODUCT_REVIEWS[[#This Row],[product_id]],DIM_PRODUCTS!B:B,DIM_PRODUCTS!A:A,,0)</f>
        <v>67</v>
      </c>
      <c r="M793" s="2" t="str">
        <f>IF(FACT_PRODUCT_REVIEWS[[#This Row],[review_word_count]]=0,"no text",IF(FACT_PRODUCT_REVIEWS[[#This Row],[review_word_count]]&lt;15,"short review", "long review"))</f>
        <v>no text</v>
      </c>
    </row>
    <row r="794" spans="1:13" x14ac:dyDescent="0.25">
      <c r="A794" s="2">
        <v>793</v>
      </c>
      <c r="B794" s="10" t="s">
        <v>1958</v>
      </c>
      <c r="C794" s="10" t="s">
        <v>3863</v>
      </c>
      <c r="D794" s="10">
        <v>5</v>
      </c>
      <c r="E794" s="10"/>
      <c r="F794" s="10"/>
      <c r="G794" s="13">
        <v>43284</v>
      </c>
      <c r="H794" s="13">
        <v>43285.540277777778</v>
      </c>
      <c r="I7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4" s="2">
        <f>FACT_PRODUCT_REVIEWS!$H794-FACT_PRODUCT_REVIEWS!$G794</f>
        <v>1.5402777777781012</v>
      </c>
      <c r="K794" s="2">
        <f>IF(FACT_PRODUCT_REVIEWS!$D794&gt;=4,1,0)</f>
        <v>1</v>
      </c>
      <c r="L794" s="2">
        <f>_xlfn.XLOOKUP(FACT_PRODUCT_REVIEWS[[#This Row],[product_id]],DIM_PRODUCTS!B:B,DIM_PRODUCTS!A:A,,0)</f>
        <v>68</v>
      </c>
      <c r="M794" s="2" t="str">
        <f>IF(FACT_PRODUCT_REVIEWS[[#This Row],[review_word_count]]=0,"no text",IF(FACT_PRODUCT_REVIEWS[[#This Row],[review_word_count]]&lt;15,"short review", "long review"))</f>
        <v>no text</v>
      </c>
    </row>
    <row r="795" spans="1:13" x14ac:dyDescent="0.25">
      <c r="A795" s="2">
        <v>794</v>
      </c>
      <c r="B795" s="10" t="s">
        <v>2301</v>
      </c>
      <c r="C795" s="10" t="s">
        <v>3979</v>
      </c>
      <c r="D795" s="10">
        <v>5</v>
      </c>
      <c r="E795" s="10"/>
      <c r="F795" s="10" t="s">
        <v>3980</v>
      </c>
      <c r="G795" s="13">
        <v>43130</v>
      </c>
      <c r="H795" s="13">
        <v>43132.902777777781</v>
      </c>
      <c r="I7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795" s="2">
        <f>FACT_PRODUCT_REVIEWS!$H795-FACT_PRODUCT_REVIEWS!$G795</f>
        <v>2.9027777777810115</v>
      </c>
      <c r="K795" s="2">
        <f>IF(FACT_PRODUCT_REVIEWS!$D795&gt;=4,1,0)</f>
        <v>1</v>
      </c>
      <c r="L795" s="2">
        <f>_xlfn.XLOOKUP(FACT_PRODUCT_REVIEWS[[#This Row],[product_id]],DIM_PRODUCTS!B:B,DIM_PRODUCTS!A:A,,0)</f>
        <v>69</v>
      </c>
      <c r="M795" s="2" t="str">
        <f>IF(FACT_PRODUCT_REVIEWS[[#This Row],[review_word_count]]=0,"no text",IF(FACT_PRODUCT_REVIEWS[[#This Row],[review_word_count]]&lt;15,"short review", "long review"))</f>
        <v>short review</v>
      </c>
    </row>
    <row r="796" spans="1:13" x14ac:dyDescent="0.25">
      <c r="A796" s="2">
        <v>795</v>
      </c>
      <c r="B796" s="10" t="s">
        <v>2294</v>
      </c>
      <c r="C796" s="10" t="s">
        <v>3699</v>
      </c>
      <c r="D796" s="10">
        <v>5</v>
      </c>
      <c r="E796" s="10"/>
      <c r="F796" s="10"/>
      <c r="G796" s="13">
        <v>42878</v>
      </c>
      <c r="H796" s="13">
        <v>42879.02847222222</v>
      </c>
      <c r="I7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6" s="2">
        <f>FACT_PRODUCT_REVIEWS!$H796-FACT_PRODUCT_REVIEWS!$G796</f>
        <v>1.0284722222204437</v>
      </c>
      <c r="K796" s="2">
        <f>IF(FACT_PRODUCT_REVIEWS!$D796&gt;=4,1,0)</f>
        <v>1</v>
      </c>
      <c r="L796" s="2">
        <f>_xlfn.XLOOKUP(FACT_PRODUCT_REVIEWS[[#This Row],[product_id]],DIM_PRODUCTS!B:B,DIM_PRODUCTS!A:A,,0)</f>
        <v>70</v>
      </c>
      <c r="M796" s="2" t="str">
        <f>IF(FACT_PRODUCT_REVIEWS[[#This Row],[review_word_count]]=0,"no text",IF(FACT_PRODUCT_REVIEWS[[#This Row],[review_word_count]]&lt;15,"short review", "long review"))</f>
        <v>no text</v>
      </c>
    </row>
    <row r="797" spans="1:13" x14ac:dyDescent="0.25">
      <c r="A797" s="2">
        <v>796</v>
      </c>
      <c r="B797" s="10" t="s">
        <v>2265</v>
      </c>
      <c r="C797" s="10" t="s">
        <v>3075</v>
      </c>
      <c r="D797" s="10">
        <v>3</v>
      </c>
      <c r="E797" s="10"/>
      <c r="F797" s="10"/>
      <c r="G797" s="13">
        <v>43295</v>
      </c>
      <c r="H797" s="13">
        <v>43295.87777777778</v>
      </c>
      <c r="I7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7" s="2">
        <f>FACT_PRODUCT_REVIEWS!$H797-FACT_PRODUCT_REVIEWS!$G797</f>
        <v>0.87777777777955635</v>
      </c>
      <c r="K797" s="2">
        <f>IF(FACT_PRODUCT_REVIEWS!$D797&gt;=4,1,0)</f>
        <v>0</v>
      </c>
      <c r="L797" s="2">
        <f>_xlfn.XLOOKUP(FACT_PRODUCT_REVIEWS[[#This Row],[product_id]],DIM_PRODUCTS!B:B,DIM_PRODUCTS!A:A,,0)</f>
        <v>71</v>
      </c>
      <c r="M797" s="2" t="str">
        <f>IF(FACT_PRODUCT_REVIEWS[[#This Row],[review_word_count]]=0,"no text",IF(FACT_PRODUCT_REVIEWS[[#This Row],[review_word_count]]&lt;15,"short review", "long review"))</f>
        <v>no text</v>
      </c>
    </row>
    <row r="798" spans="1:13" x14ac:dyDescent="0.25">
      <c r="A798" s="2">
        <v>797</v>
      </c>
      <c r="B798" s="10" t="s">
        <v>2361</v>
      </c>
      <c r="C798" s="10" t="s">
        <v>4803</v>
      </c>
      <c r="D798" s="10">
        <v>5</v>
      </c>
      <c r="E798" s="10"/>
      <c r="F798" s="10"/>
      <c r="G798" s="13">
        <v>43340</v>
      </c>
      <c r="H798" s="13">
        <v>43369.075694444444</v>
      </c>
      <c r="I7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8" s="2">
        <f>FACT_PRODUCT_REVIEWS!$H798-FACT_PRODUCT_REVIEWS!$G798</f>
        <v>29.075694444443798</v>
      </c>
      <c r="K798" s="2">
        <f>IF(FACT_PRODUCT_REVIEWS!$D798&gt;=4,1,0)</f>
        <v>1</v>
      </c>
      <c r="L798" s="2">
        <f>_xlfn.XLOOKUP(FACT_PRODUCT_REVIEWS[[#This Row],[product_id]],DIM_PRODUCTS!B:B,DIM_PRODUCTS!A:A,,0)</f>
        <v>72</v>
      </c>
      <c r="M798" s="2" t="str">
        <f>IF(FACT_PRODUCT_REVIEWS[[#This Row],[review_word_count]]=0,"no text",IF(FACT_PRODUCT_REVIEWS[[#This Row],[review_word_count]]&lt;15,"short review", "long review"))</f>
        <v>no text</v>
      </c>
    </row>
    <row r="799" spans="1:13" x14ac:dyDescent="0.25">
      <c r="A799" s="2">
        <v>798</v>
      </c>
      <c r="B799" s="10" t="s">
        <v>2151</v>
      </c>
      <c r="C799" s="10" t="s">
        <v>4624</v>
      </c>
      <c r="D799" s="10">
        <v>5</v>
      </c>
      <c r="E799" s="10"/>
      <c r="F799" s="10"/>
      <c r="G799" s="13">
        <v>43340</v>
      </c>
      <c r="H799" s="13">
        <v>43341.072222222225</v>
      </c>
      <c r="I7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799" s="2">
        <f>FACT_PRODUCT_REVIEWS!$H799-FACT_PRODUCT_REVIEWS!$G799</f>
        <v>1.0722222222248092</v>
      </c>
      <c r="K799" s="2">
        <f>IF(FACT_PRODUCT_REVIEWS!$D799&gt;=4,1,0)</f>
        <v>1</v>
      </c>
      <c r="L799" s="2">
        <f>_xlfn.XLOOKUP(FACT_PRODUCT_REVIEWS[[#This Row],[product_id]],DIM_PRODUCTS!B:B,DIM_PRODUCTS!A:A,,0)</f>
        <v>73</v>
      </c>
      <c r="M799" s="2" t="str">
        <f>IF(FACT_PRODUCT_REVIEWS[[#This Row],[review_word_count]]=0,"no text",IF(FACT_PRODUCT_REVIEWS[[#This Row],[review_word_count]]&lt;15,"short review", "long review"))</f>
        <v>no text</v>
      </c>
    </row>
    <row r="800" spans="1:13" x14ac:dyDescent="0.25">
      <c r="A800" s="2">
        <v>799</v>
      </c>
      <c r="B800" s="10" t="s">
        <v>2451</v>
      </c>
      <c r="C800" s="10" t="s">
        <v>3624</v>
      </c>
      <c r="D800" s="10">
        <v>4</v>
      </c>
      <c r="E800" s="10"/>
      <c r="F800" s="10"/>
      <c r="G800" s="13">
        <v>43169</v>
      </c>
      <c r="H800" s="13">
        <v>43169.982638888891</v>
      </c>
      <c r="I8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0" s="2">
        <f>FACT_PRODUCT_REVIEWS!$H800-FACT_PRODUCT_REVIEWS!$G800</f>
        <v>0.98263888889050577</v>
      </c>
      <c r="K800" s="2">
        <f>IF(FACT_PRODUCT_REVIEWS!$D800&gt;=4,1,0)</f>
        <v>1</v>
      </c>
      <c r="L800" s="2">
        <f>_xlfn.XLOOKUP(FACT_PRODUCT_REVIEWS[[#This Row],[product_id]],DIM_PRODUCTS!B:B,DIM_PRODUCTS!A:A,,0)</f>
        <v>74</v>
      </c>
      <c r="M800" s="2" t="str">
        <f>IF(FACT_PRODUCT_REVIEWS[[#This Row],[review_word_count]]=0,"no text",IF(FACT_PRODUCT_REVIEWS[[#This Row],[review_word_count]]&lt;15,"short review", "long review"))</f>
        <v>no text</v>
      </c>
    </row>
    <row r="801" spans="1:13" x14ac:dyDescent="0.25">
      <c r="A801" s="2">
        <v>800</v>
      </c>
      <c r="B801" s="10" t="s">
        <v>2041</v>
      </c>
      <c r="C801" s="10" t="s">
        <v>3306</v>
      </c>
      <c r="D801" s="10">
        <v>5</v>
      </c>
      <c r="E801" s="10"/>
      <c r="F801" s="10"/>
      <c r="G801" s="13">
        <v>42973</v>
      </c>
      <c r="H801" s="13">
        <v>42974.512499999997</v>
      </c>
      <c r="I8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1" s="2">
        <f>FACT_PRODUCT_REVIEWS!$H801-FACT_PRODUCT_REVIEWS!$G801</f>
        <v>1.5124999999970896</v>
      </c>
      <c r="K801" s="2">
        <f>IF(FACT_PRODUCT_REVIEWS!$D801&gt;=4,1,0)</f>
        <v>1</v>
      </c>
      <c r="L801" s="2">
        <f>_xlfn.XLOOKUP(FACT_PRODUCT_REVIEWS[[#This Row],[product_id]],DIM_PRODUCTS!B:B,DIM_PRODUCTS!A:A,,0)</f>
        <v>75</v>
      </c>
      <c r="M801" s="2" t="str">
        <f>IF(FACT_PRODUCT_REVIEWS[[#This Row],[review_word_count]]=0,"no text",IF(FACT_PRODUCT_REVIEWS[[#This Row],[review_word_count]]&lt;15,"short review", "long review"))</f>
        <v>no text</v>
      </c>
    </row>
    <row r="802" spans="1:13" x14ac:dyDescent="0.25">
      <c r="A802" s="2">
        <v>801</v>
      </c>
      <c r="B802" s="10" t="s">
        <v>2026</v>
      </c>
      <c r="C802" s="10" t="s">
        <v>4621</v>
      </c>
      <c r="D802" s="10">
        <v>5</v>
      </c>
      <c r="E802" s="10"/>
      <c r="F802" s="10"/>
      <c r="G802" s="13">
        <v>43312</v>
      </c>
      <c r="H802" s="13">
        <v>43313.525694444441</v>
      </c>
      <c r="I8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2" s="2">
        <f>FACT_PRODUCT_REVIEWS!$H802-FACT_PRODUCT_REVIEWS!$G802</f>
        <v>1.5256944444408873</v>
      </c>
      <c r="K802" s="2">
        <f>IF(FACT_PRODUCT_REVIEWS!$D802&gt;=4,1,0)</f>
        <v>1</v>
      </c>
      <c r="L802" s="2">
        <f>_xlfn.XLOOKUP(FACT_PRODUCT_REVIEWS[[#This Row],[product_id]],DIM_PRODUCTS!B:B,DIM_PRODUCTS!A:A,,0)</f>
        <v>76</v>
      </c>
      <c r="M802" s="2" t="str">
        <f>IF(FACT_PRODUCT_REVIEWS[[#This Row],[review_word_count]]=0,"no text",IF(FACT_PRODUCT_REVIEWS[[#This Row],[review_word_count]]&lt;15,"short review", "long review"))</f>
        <v>no text</v>
      </c>
    </row>
    <row r="803" spans="1:13" x14ac:dyDescent="0.25">
      <c r="A803" s="2">
        <v>802</v>
      </c>
      <c r="B803" s="10" t="s">
        <v>2007</v>
      </c>
      <c r="C803" s="10" t="s">
        <v>2980</v>
      </c>
      <c r="D803" s="10">
        <v>5</v>
      </c>
      <c r="E803" s="10"/>
      <c r="F803" s="10"/>
      <c r="G803" s="13">
        <v>43088</v>
      </c>
      <c r="H803" s="13">
        <v>43089.434027777781</v>
      </c>
      <c r="I8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3" s="2">
        <f>FACT_PRODUCT_REVIEWS!$H803-FACT_PRODUCT_REVIEWS!$G803</f>
        <v>1.4340277777810115</v>
      </c>
      <c r="K803" s="2">
        <f>IF(FACT_PRODUCT_REVIEWS!$D803&gt;=4,1,0)</f>
        <v>1</v>
      </c>
      <c r="L803" s="2">
        <f>_xlfn.XLOOKUP(FACT_PRODUCT_REVIEWS[[#This Row],[product_id]],DIM_PRODUCTS!B:B,DIM_PRODUCTS!A:A,,0)</f>
        <v>77</v>
      </c>
      <c r="M803" s="2" t="str">
        <f>IF(FACT_PRODUCT_REVIEWS[[#This Row],[review_word_count]]=0,"no text",IF(FACT_PRODUCT_REVIEWS[[#This Row],[review_word_count]]&lt;15,"short review", "long review"))</f>
        <v>no text</v>
      </c>
    </row>
    <row r="804" spans="1:13" x14ac:dyDescent="0.25">
      <c r="A804" s="2">
        <v>803</v>
      </c>
      <c r="B804" s="10" t="s">
        <v>2239</v>
      </c>
      <c r="C804" s="16" t="s">
        <v>4222</v>
      </c>
      <c r="D804" s="10">
        <v>4</v>
      </c>
      <c r="E804" s="10"/>
      <c r="F804" s="10"/>
      <c r="G804" s="13">
        <v>42875</v>
      </c>
      <c r="H804" s="13">
        <v>42876.943055555559</v>
      </c>
      <c r="I8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4" s="2">
        <f>FACT_PRODUCT_REVIEWS!$H804-FACT_PRODUCT_REVIEWS!$G804</f>
        <v>1.9430555555591127</v>
      </c>
      <c r="K804" s="2">
        <f>IF(FACT_PRODUCT_REVIEWS!$D804&gt;=4,1,0)</f>
        <v>1</v>
      </c>
      <c r="L804" s="2">
        <f>_xlfn.XLOOKUP(FACT_PRODUCT_REVIEWS[[#This Row],[product_id]],DIM_PRODUCTS!B:B,DIM_PRODUCTS!A:A,,0)</f>
        <v>78</v>
      </c>
      <c r="M804" s="2" t="str">
        <f>IF(FACT_PRODUCT_REVIEWS[[#This Row],[review_word_count]]=0,"no text",IF(FACT_PRODUCT_REVIEWS[[#This Row],[review_word_count]]&lt;15,"short review", "long review"))</f>
        <v>no text</v>
      </c>
    </row>
    <row r="805" spans="1:13" x14ac:dyDescent="0.25">
      <c r="A805" s="2">
        <v>804</v>
      </c>
      <c r="B805" s="10" t="s">
        <v>2280</v>
      </c>
      <c r="C805" s="10" t="s">
        <v>3408</v>
      </c>
      <c r="D805" s="10">
        <v>5</v>
      </c>
      <c r="E805" s="10"/>
      <c r="F805" s="10"/>
      <c r="G805" s="13">
        <v>43168</v>
      </c>
      <c r="H805" s="13">
        <v>43168.815972222219</v>
      </c>
      <c r="I8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5" s="2">
        <f>FACT_PRODUCT_REVIEWS!$H805-FACT_PRODUCT_REVIEWS!$G805</f>
        <v>0.81597222221898846</v>
      </c>
      <c r="K805" s="2">
        <f>IF(FACT_PRODUCT_REVIEWS!$D805&gt;=4,1,0)</f>
        <v>1</v>
      </c>
      <c r="L805" s="2">
        <f>_xlfn.XLOOKUP(FACT_PRODUCT_REVIEWS[[#This Row],[product_id]],DIM_PRODUCTS!B:B,DIM_PRODUCTS!A:A,,0)</f>
        <v>79</v>
      </c>
      <c r="M805" s="2" t="str">
        <f>IF(FACT_PRODUCT_REVIEWS[[#This Row],[review_word_count]]=0,"no text",IF(FACT_PRODUCT_REVIEWS[[#This Row],[review_word_count]]&lt;15,"short review", "long review"))</f>
        <v>no text</v>
      </c>
    </row>
    <row r="806" spans="1:13" x14ac:dyDescent="0.25">
      <c r="A806" s="2">
        <v>805</v>
      </c>
      <c r="B806" s="10" t="s">
        <v>2466</v>
      </c>
      <c r="C806" s="16" t="s">
        <v>4579</v>
      </c>
      <c r="D806" s="10">
        <v>4</v>
      </c>
      <c r="E806" s="10"/>
      <c r="F806" s="10"/>
      <c r="G806" s="13">
        <v>43039</v>
      </c>
      <c r="H806" s="13">
        <v>43039.767361111109</v>
      </c>
      <c r="I8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6" s="2">
        <f>FACT_PRODUCT_REVIEWS!$H806-FACT_PRODUCT_REVIEWS!$G806</f>
        <v>0.76736111110949423</v>
      </c>
      <c r="K806" s="2">
        <f>IF(FACT_PRODUCT_REVIEWS!$D806&gt;=4,1,0)</f>
        <v>1</v>
      </c>
      <c r="L806" s="2">
        <f>_xlfn.XLOOKUP(FACT_PRODUCT_REVIEWS[[#This Row],[product_id]],DIM_PRODUCTS!B:B,DIM_PRODUCTS!A:A,,0)</f>
        <v>80</v>
      </c>
      <c r="M806" s="2" t="str">
        <f>IF(FACT_PRODUCT_REVIEWS[[#This Row],[review_word_count]]=0,"no text",IF(FACT_PRODUCT_REVIEWS[[#This Row],[review_word_count]]&lt;15,"short review", "long review"))</f>
        <v>no text</v>
      </c>
    </row>
    <row r="807" spans="1:13" x14ac:dyDescent="0.25">
      <c r="A807" s="2">
        <v>806</v>
      </c>
      <c r="B807" s="10" t="s">
        <v>2335</v>
      </c>
      <c r="C807" s="10" t="s">
        <v>3436</v>
      </c>
      <c r="D807" s="10">
        <v>3</v>
      </c>
      <c r="E807" s="10"/>
      <c r="F807" s="10" t="s">
        <v>3437</v>
      </c>
      <c r="G807" s="13">
        <v>43189</v>
      </c>
      <c r="H807" s="13">
        <v>43190.506944444445</v>
      </c>
      <c r="I8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807" s="2">
        <f>FACT_PRODUCT_REVIEWS!$H807-FACT_PRODUCT_REVIEWS!$G807</f>
        <v>1.5069444444452529</v>
      </c>
      <c r="K807" s="2">
        <f>IF(FACT_PRODUCT_REVIEWS!$D807&gt;=4,1,0)</f>
        <v>0</v>
      </c>
      <c r="L807" s="2">
        <f>_xlfn.XLOOKUP(FACT_PRODUCT_REVIEWS[[#This Row],[product_id]],DIM_PRODUCTS!B:B,DIM_PRODUCTS!A:A,,0)</f>
        <v>81</v>
      </c>
      <c r="M807" s="2" t="str">
        <f>IF(FACT_PRODUCT_REVIEWS[[#This Row],[review_word_count]]=0,"no text",IF(FACT_PRODUCT_REVIEWS[[#This Row],[review_word_count]]&lt;15,"short review", "long review"))</f>
        <v>long review</v>
      </c>
    </row>
    <row r="808" spans="1:13" x14ac:dyDescent="0.25">
      <c r="A808" s="2">
        <v>807</v>
      </c>
      <c r="B808" s="10" t="s">
        <v>2141</v>
      </c>
      <c r="C808" s="10" t="s">
        <v>4363</v>
      </c>
      <c r="D808" s="10">
        <v>4</v>
      </c>
      <c r="E808" s="10"/>
      <c r="F808" s="10"/>
      <c r="G808" s="13">
        <v>43264</v>
      </c>
      <c r="H808" s="13">
        <v>43266.618750000001</v>
      </c>
      <c r="I8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08" s="2">
        <f>FACT_PRODUCT_REVIEWS!$H808-FACT_PRODUCT_REVIEWS!$G808</f>
        <v>2.6187500000014552</v>
      </c>
      <c r="K808" s="2">
        <f>IF(FACT_PRODUCT_REVIEWS!$D808&gt;=4,1,0)</f>
        <v>1</v>
      </c>
      <c r="L808" s="2">
        <f>_xlfn.XLOOKUP(FACT_PRODUCT_REVIEWS[[#This Row],[product_id]],DIM_PRODUCTS!B:B,DIM_PRODUCTS!A:A,,0)</f>
        <v>82</v>
      </c>
      <c r="M808" s="2" t="str">
        <f>IF(FACT_PRODUCT_REVIEWS[[#This Row],[review_word_count]]=0,"no text",IF(FACT_PRODUCT_REVIEWS[[#This Row],[review_word_count]]&lt;15,"short review", "long review"))</f>
        <v>no text</v>
      </c>
    </row>
    <row r="809" spans="1:13" x14ac:dyDescent="0.25">
      <c r="A809" s="2">
        <v>808</v>
      </c>
      <c r="B809" s="10" t="s">
        <v>2366</v>
      </c>
      <c r="C809" s="10" t="s">
        <v>3428</v>
      </c>
      <c r="D809" s="10">
        <v>1</v>
      </c>
      <c r="E809" s="10"/>
      <c r="F809" s="10" t="s">
        <v>3429</v>
      </c>
      <c r="G809" s="13">
        <v>43068</v>
      </c>
      <c r="H809" s="13">
        <v>43068.894444444442</v>
      </c>
      <c r="I8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809" s="2">
        <f>FACT_PRODUCT_REVIEWS!$H809-FACT_PRODUCT_REVIEWS!$G809</f>
        <v>0.8944444444423425</v>
      </c>
      <c r="K809" s="2">
        <f>IF(FACT_PRODUCT_REVIEWS!$D809&gt;=4,1,0)</f>
        <v>0</v>
      </c>
      <c r="L809" s="2">
        <f>_xlfn.XLOOKUP(FACT_PRODUCT_REVIEWS[[#This Row],[product_id]],DIM_PRODUCTS!B:B,DIM_PRODUCTS!A:A,,0)</f>
        <v>83</v>
      </c>
      <c r="M809" s="2" t="str">
        <f>IF(FACT_PRODUCT_REVIEWS[[#This Row],[review_word_count]]=0,"no text",IF(FACT_PRODUCT_REVIEWS[[#This Row],[review_word_count]]&lt;15,"short review", "long review"))</f>
        <v>short review</v>
      </c>
    </row>
    <row r="810" spans="1:13" x14ac:dyDescent="0.25">
      <c r="A810" s="2">
        <v>809</v>
      </c>
      <c r="B810" s="10" t="s">
        <v>2121</v>
      </c>
      <c r="C810" s="10" t="s">
        <v>4598</v>
      </c>
      <c r="D810" s="10">
        <v>4</v>
      </c>
      <c r="E810" s="10"/>
      <c r="F810" s="10" t="s">
        <v>3498</v>
      </c>
      <c r="G810" s="13">
        <v>43181</v>
      </c>
      <c r="H810" s="13">
        <v>43183.313888888886</v>
      </c>
      <c r="I8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810" s="2">
        <f>FACT_PRODUCT_REVIEWS!$H810-FACT_PRODUCT_REVIEWS!$G810</f>
        <v>2.3138888888861402</v>
      </c>
      <c r="K810" s="2">
        <f>IF(FACT_PRODUCT_REVIEWS!$D810&gt;=4,1,0)</f>
        <v>1</v>
      </c>
      <c r="L810" s="2">
        <f>_xlfn.XLOOKUP(FACT_PRODUCT_REVIEWS[[#This Row],[product_id]],DIM_PRODUCTS!B:B,DIM_PRODUCTS!A:A,,0)</f>
        <v>84</v>
      </c>
      <c r="M810" s="2" t="str">
        <f>IF(FACT_PRODUCT_REVIEWS[[#This Row],[review_word_count]]=0,"no text",IF(FACT_PRODUCT_REVIEWS[[#This Row],[review_word_count]]&lt;15,"short review", "long review"))</f>
        <v>short review</v>
      </c>
    </row>
    <row r="811" spans="1:13" x14ac:dyDescent="0.25">
      <c r="A811" s="2">
        <v>810</v>
      </c>
      <c r="B811" s="10" t="s">
        <v>2021</v>
      </c>
      <c r="C811" s="10" t="s">
        <v>4240</v>
      </c>
      <c r="D811" s="10">
        <v>5</v>
      </c>
      <c r="E811" s="10"/>
      <c r="F811" s="10" t="s">
        <v>4241</v>
      </c>
      <c r="G811" s="13">
        <v>43011</v>
      </c>
      <c r="H811" s="13">
        <v>43012.018055555556</v>
      </c>
      <c r="I8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23</v>
      </c>
      <c r="J811" s="2">
        <f>FACT_PRODUCT_REVIEWS!$H811-FACT_PRODUCT_REVIEWS!$G811</f>
        <v>1.0180555555562023</v>
      </c>
      <c r="K811" s="2">
        <f>IF(FACT_PRODUCT_REVIEWS!$D811&gt;=4,1,0)</f>
        <v>1</v>
      </c>
      <c r="L811" s="2">
        <f>_xlfn.XLOOKUP(FACT_PRODUCT_REVIEWS[[#This Row],[product_id]],DIM_PRODUCTS!B:B,DIM_PRODUCTS!A:A,,0)</f>
        <v>85</v>
      </c>
      <c r="M811" s="2" t="str">
        <f>IF(FACT_PRODUCT_REVIEWS[[#This Row],[review_word_count]]=0,"no text",IF(FACT_PRODUCT_REVIEWS[[#This Row],[review_word_count]]&lt;15,"short review", "long review"))</f>
        <v>long review</v>
      </c>
    </row>
    <row r="812" spans="1:13" x14ac:dyDescent="0.25">
      <c r="A812" s="2">
        <v>811</v>
      </c>
      <c r="B812" s="10" t="s">
        <v>2199</v>
      </c>
      <c r="C812" s="10" t="s">
        <v>3877</v>
      </c>
      <c r="D812" s="10">
        <v>1</v>
      </c>
      <c r="E812" s="10"/>
      <c r="F812" s="10"/>
      <c r="G812" s="13">
        <v>42907</v>
      </c>
      <c r="H812" s="13">
        <v>42909.799305555556</v>
      </c>
      <c r="I8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12" s="2">
        <f>FACT_PRODUCT_REVIEWS!$H812-FACT_PRODUCT_REVIEWS!$G812</f>
        <v>2.7993055555562023</v>
      </c>
      <c r="K812" s="2">
        <f>IF(FACT_PRODUCT_REVIEWS!$D812&gt;=4,1,0)</f>
        <v>0</v>
      </c>
      <c r="L812" s="2">
        <f>_xlfn.XLOOKUP(FACT_PRODUCT_REVIEWS[[#This Row],[product_id]],DIM_PRODUCTS!B:B,DIM_PRODUCTS!A:A,,0)</f>
        <v>86</v>
      </c>
      <c r="M812" s="2" t="str">
        <f>IF(FACT_PRODUCT_REVIEWS[[#This Row],[review_word_count]]=0,"no text",IF(FACT_PRODUCT_REVIEWS[[#This Row],[review_word_count]]&lt;15,"short review", "long review"))</f>
        <v>no text</v>
      </c>
    </row>
    <row r="813" spans="1:13" x14ac:dyDescent="0.25">
      <c r="A813" s="2">
        <v>812</v>
      </c>
      <c r="B813" s="10" t="s">
        <v>1972</v>
      </c>
      <c r="C813" s="10" t="s">
        <v>4751</v>
      </c>
      <c r="D813" s="10">
        <v>3</v>
      </c>
      <c r="E813" s="10"/>
      <c r="F813" s="10" t="s">
        <v>4752</v>
      </c>
      <c r="G813" s="13">
        <v>43017</v>
      </c>
      <c r="H813" s="13">
        <v>43017.772222222222</v>
      </c>
      <c r="I8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813" s="2">
        <f>FACT_PRODUCT_REVIEWS!$H813-FACT_PRODUCT_REVIEWS!$G813</f>
        <v>0.77222222222189885</v>
      </c>
      <c r="K813" s="2">
        <f>IF(FACT_PRODUCT_REVIEWS!$D813&gt;=4,1,0)</f>
        <v>0</v>
      </c>
      <c r="L813" s="2">
        <f>_xlfn.XLOOKUP(FACT_PRODUCT_REVIEWS[[#This Row],[product_id]],DIM_PRODUCTS!B:B,DIM_PRODUCTS!A:A,,0)</f>
        <v>87</v>
      </c>
      <c r="M813" s="2" t="str">
        <f>IF(FACT_PRODUCT_REVIEWS[[#This Row],[review_word_count]]=0,"no text",IF(FACT_PRODUCT_REVIEWS[[#This Row],[review_word_count]]&lt;15,"short review", "long review"))</f>
        <v>long review</v>
      </c>
    </row>
    <row r="814" spans="1:13" ht="47.25" x14ac:dyDescent="0.25">
      <c r="A814" s="2">
        <v>813</v>
      </c>
      <c r="B814" s="10" t="s">
        <v>2116</v>
      </c>
      <c r="C814" s="10" t="s">
        <v>3120</v>
      </c>
      <c r="D814" s="10">
        <v>4</v>
      </c>
      <c r="E814" s="10"/>
      <c r="F814" s="15" t="s">
        <v>3121</v>
      </c>
      <c r="G814" s="13">
        <v>42910</v>
      </c>
      <c r="H814" s="13">
        <v>42915.574999999997</v>
      </c>
      <c r="I8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814" s="2">
        <f>FACT_PRODUCT_REVIEWS!$H814-FACT_PRODUCT_REVIEWS!$G814</f>
        <v>5.5749999999970896</v>
      </c>
      <c r="K814" s="2">
        <f>IF(FACT_PRODUCT_REVIEWS!$D814&gt;=4,1,0)</f>
        <v>1</v>
      </c>
      <c r="L814" s="2">
        <f>_xlfn.XLOOKUP(FACT_PRODUCT_REVIEWS[[#This Row],[product_id]],DIM_PRODUCTS!B:B,DIM_PRODUCTS!A:A,,0)</f>
        <v>88</v>
      </c>
      <c r="M814" s="2" t="str">
        <f>IF(FACT_PRODUCT_REVIEWS[[#This Row],[review_word_count]]=0,"no text",IF(FACT_PRODUCT_REVIEWS[[#This Row],[review_word_count]]&lt;15,"short review", "long review"))</f>
        <v>short review</v>
      </c>
    </row>
    <row r="815" spans="1:13" ht="21.95" customHeight="1" x14ac:dyDescent="0.25">
      <c r="A815" s="2">
        <v>814</v>
      </c>
      <c r="B815" s="10" t="s">
        <v>2128</v>
      </c>
      <c r="C815" s="10" t="s">
        <v>4873</v>
      </c>
      <c r="D815" s="10">
        <v>5</v>
      </c>
      <c r="E815" s="10"/>
      <c r="F815" s="10"/>
      <c r="G815" s="13">
        <v>43121</v>
      </c>
      <c r="H815" s="13">
        <v>43121.648611111108</v>
      </c>
      <c r="I8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15" s="2">
        <f>FACT_PRODUCT_REVIEWS!$H815-FACT_PRODUCT_REVIEWS!$G815</f>
        <v>0.64861111110803904</v>
      </c>
      <c r="K815" s="2">
        <f>IF(FACT_PRODUCT_REVIEWS!$D815&gt;=4,1,0)</f>
        <v>1</v>
      </c>
      <c r="L815" s="2">
        <f>_xlfn.XLOOKUP(FACT_PRODUCT_REVIEWS[[#This Row],[product_id]],DIM_PRODUCTS!B:B,DIM_PRODUCTS!A:A,,0)</f>
        <v>89</v>
      </c>
      <c r="M815" s="2" t="str">
        <f>IF(FACT_PRODUCT_REVIEWS[[#This Row],[review_word_count]]=0,"no text",IF(FACT_PRODUCT_REVIEWS[[#This Row],[review_word_count]]&lt;15,"short review", "long review"))</f>
        <v>no text</v>
      </c>
    </row>
    <row r="816" spans="1:13" x14ac:dyDescent="0.25">
      <c r="A816" s="2">
        <v>815</v>
      </c>
      <c r="B816" s="10" t="s">
        <v>2399</v>
      </c>
      <c r="C816" s="10" t="s">
        <v>4823</v>
      </c>
      <c r="D816" s="10">
        <v>5</v>
      </c>
      <c r="E816" s="10"/>
      <c r="F816" s="10" t="s">
        <v>4824</v>
      </c>
      <c r="G816" s="13">
        <v>42999</v>
      </c>
      <c r="H816" s="13">
        <v>42999.894444444442</v>
      </c>
      <c r="I8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816" s="2">
        <f>FACT_PRODUCT_REVIEWS!$H816-FACT_PRODUCT_REVIEWS!$G816</f>
        <v>0.8944444444423425</v>
      </c>
      <c r="K816" s="2">
        <f>IF(FACT_PRODUCT_REVIEWS!$D816&gt;=4,1,0)</f>
        <v>1</v>
      </c>
      <c r="L816" s="2">
        <f>_xlfn.XLOOKUP(FACT_PRODUCT_REVIEWS[[#This Row],[product_id]],DIM_PRODUCTS!B:B,DIM_PRODUCTS!A:A,,0)</f>
        <v>90</v>
      </c>
      <c r="M816" s="2" t="str">
        <f>IF(FACT_PRODUCT_REVIEWS[[#This Row],[review_word_count]]=0,"no text",IF(FACT_PRODUCT_REVIEWS[[#This Row],[review_word_count]]&lt;15,"short review", "long review"))</f>
        <v>short review</v>
      </c>
    </row>
    <row r="817" spans="1:13" ht="23.1" customHeight="1" x14ac:dyDescent="0.25">
      <c r="A817" s="2">
        <v>816</v>
      </c>
      <c r="B817" s="10" t="s">
        <v>1931</v>
      </c>
      <c r="C817" s="10" t="s">
        <v>3610</v>
      </c>
      <c r="D817" s="10">
        <v>4</v>
      </c>
      <c r="E817" s="10"/>
      <c r="F817" s="10"/>
      <c r="G817" s="13">
        <v>43328</v>
      </c>
      <c r="H817" s="13">
        <v>43328.867361111108</v>
      </c>
      <c r="I8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17" s="2">
        <f>FACT_PRODUCT_REVIEWS!$H817-FACT_PRODUCT_REVIEWS!$G817</f>
        <v>0.86736111110803904</v>
      </c>
      <c r="K817" s="2">
        <f>IF(FACT_PRODUCT_REVIEWS!$D817&gt;=4,1,0)</f>
        <v>1</v>
      </c>
      <c r="L817" s="2">
        <f>_xlfn.XLOOKUP(FACT_PRODUCT_REVIEWS[[#This Row],[product_id]],DIM_PRODUCTS!B:B,DIM_PRODUCTS!A:A,,0)</f>
        <v>91</v>
      </c>
      <c r="M817" s="2" t="str">
        <f>IF(FACT_PRODUCT_REVIEWS[[#This Row],[review_word_count]]=0,"no text",IF(FACT_PRODUCT_REVIEWS[[#This Row],[review_word_count]]&lt;15,"short review", "long review"))</f>
        <v>no text</v>
      </c>
    </row>
    <row r="818" spans="1:13" ht="47.25" x14ac:dyDescent="0.25">
      <c r="A818" s="2">
        <v>817</v>
      </c>
      <c r="B818" s="10" t="s">
        <v>2143</v>
      </c>
      <c r="C818" s="10" t="s">
        <v>4733</v>
      </c>
      <c r="D818" s="10">
        <v>5</v>
      </c>
      <c r="E818" s="10"/>
      <c r="F818" s="15" t="s">
        <v>4734</v>
      </c>
      <c r="G818" s="13">
        <v>42923</v>
      </c>
      <c r="H818" s="13">
        <v>42925.022916666669</v>
      </c>
      <c r="I8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818" s="2">
        <f>FACT_PRODUCT_REVIEWS!$H818-FACT_PRODUCT_REVIEWS!$G818</f>
        <v>2.0229166666686069</v>
      </c>
      <c r="K818" s="2">
        <f>IF(FACT_PRODUCT_REVIEWS!$D818&gt;=4,1,0)</f>
        <v>1</v>
      </c>
      <c r="L818" s="2">
        <f>_xlfn.XLOOKUP(FACT_PRODUCT_REVIEWS[[#This Row],[product_id]],DIM_PRODUCTS!B:B,DIM_PRODUCTS!A:A,,0)</f>
        <v>92</v>
      </c>
      <c r="M818" s="2" t="str">
        <f>IF(FACT_PRODUCT_REVIEWS[[#This Row],[review_word_count]]=0,"no text",IF(FACT_PRODUCT_REVIEWS[[#This Row],[review_word_count]]&lt;15,"short review", "long review"))</f>
        <v>long review</v>
      </c>
    </row>
    <row r="819" spans="1:13" x14ac:dyDescent="0.25">
      <c r="A819" s="2">
        <v>818</v>
      </c>
      <c r="B819" s="10" t="s">
        <v>2023</v>
      </c>
      <c r="C819" s="10" t="s">
        <v>3767</v>
      </c>
      <c r="D819" s="10">
        <v>4</v>
      </c>
      <c r="E819" s="10"/>
      <c r="F819" s="10"/>
      <c r="G819" s="13">
        <v>43089</v>
      </c>
      <c r="H819" s="13">
        <v>43097.582638888889</v>
      </c>
      <c r="I8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19" s="2">
        <f>FACT_PRODUCT_REVIEWS!$H819-FACT_PRODUCT_REVIEWS!$G819</f>
        <v>8.5826388888890506</v>
      </c>
      <c r="K819" s="2">
        <f>IF(FACT_PRODUCT_REVIEWS!$D819&gt;=4,1,0)</f>
        <v>1</v>
      </c>
      <c r="L819" s="2">
        <f>_xlfn.XLOOKUP(FACT_PRODUCT_REVIEWS[[#This Row],[product_id]],DIM_PRODUCTS!B:B,DIM_PRODUCTS!A:A,,0)</f>
        <v>93</v>
      </c>
      <c r="M819" s="2" t="str">
        <f>IF(FACT_PRODUCT_REVIEWS[[#This Row],[review_word_count]]=0,"no text",IF(FACT_PRODUCT_REVIEWS[[#This Row],[review_word_count]]&lt;15,"short review", "long review"))</f>
        <v>no text</v>
      </c>
    </row>
    <row r="820" spans="1:13" x14ac:dyDescent="0.25">
      <c r="A820" s="2">
        <v>819</v>
      </c>
      <c r="B820" s="10" t="s">
        <v>2457</v>
      </c>
      <c r="C820" s="10" t="s">
        <v>3066</v>
      </c>
      <c r="D820" s="10">
        <v>5</v>
      </c>
      <c r="E820" s="10"/>
      <c r="F820" s="10"/>
      <c r="G820" s="13">
        <v>43158</v>
      </c>
      <c r="H820" s="13">
        <v>43161.356249999997</v>
      </c>
      <c r="I8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0" s="2">
        <f>FACT_PRODUCT_REVIEWS!$H820-FACT_PRODUCT_REVIEWS!$G820</f>
        <v>3.3562499999970896</v>
      </c>
      <c r="K820" s="2">
        <f>IF(FACT_PRODUCT_REVIEWS!$D820&gt;=4,1,0)</f>
        <v>1</v>
      </c>
      <c r="L820" s="2">
        <f>_xlfn.XLOOKUP(FACT_PRODUCT_REVIEWS[[#This Row],[product_id]],DIM_PRODUCTS!B:B,DIM_PRODUCTS!A:A,,0)</f>
        <v>94</v>
      </c>
      <c r="M820" s="2" t="str">
        <f>IF(FACT_PRODUCT_REVIEWS[[#This Row],[review_word_count]]=0,"no text",IF(FACT_PRODUCT_REVIEWS[[#This Row],[review_word_count]]&lt;15,"short review", "long review"))</f>
        <v>no text</v>
      </c>
    </row>
    <row r="821" spans="1:13" x14ac:dyDescent="0.25">
      <c r="A821" s="2">
        <v>820</v>
      </c>
      <c r="B821" s="10" t="s">
        <v>2130</v>
      </c>
      <c r="C821" s="10" t="s">
        <v>4726</v>
      </c>
      <c r="D821" s="10">
        <v>5</v>
      </c>
      <c r="E821" s="10"/>
      <c r="F821" s="10"/>
      <c r="G821" s="13">
        <v>43146</v>
      </c>
      <c r="H821" s="13">
        <v>43147.076388888891</v>
      </c>
      <c r="I8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1" s="2">
        <f>FACT_PRODUCT_REVIEWS!$H821-FACT_PRODUCT_REVIEWS!$G821</f>
        <v>1.0763888888905058</v>
      </c>
      <c r="K821" s="2">
        <f>IF(FACT_PRODUCT_REVIEWS!$D821&gt;=4,1,0)</f>
        <v>1</v>
      </c>
      <c r="L821" s="2">
        <f>_xlfn.XLOOKUP(FACT_PRODUCT_REVIEWS[[#This Row],[product_id]],DIM_PRODUCTS!B:B,DIM_PRODUCTS!A:A,,0)</f>
        <v>95</v>
      </c>
      <c r="M821" s="2" t="str">
        <f>IF(FACT_PRODUCT_REVIEWS[[#This Row],[review_word_count]]=0,"no text",IF(FACT_PRODUCT_REVIEWS[[#This Row],[review_word_count]]&lt;15,"short review", "long review"))</f>
        <v>no text</v>
      </c>
    </row>
    <row r="822" spans="1:13" x14ac:dyDescent="0.25">
      <c r="A822" s="2">
        <v>821</v>
      </c>
      <c r="B822" s="10" t="s">
        <v>2270</v>
      </c>
      <c r="C822" s="10" t="s">
        <v>4215</v>
      </c>
      <c r="D822" s="10">
        <v>4</v>
      </c>
      <c r="E822" s="10"/>
      <c r="F822" s="10" t="s">
        <v>4216</v>
      </c>
      <c r="G822" s="13">
        <v>43077</v>
      </c>
      <c r="H822" s="13">
        <v>43079.803472222222</v>
      </c>
      <c r="I8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822" s="2">
        <f>FACT_PRODUCT_REVIEWS!$H822-FACT_PRODUCT_REVIEWS!$G822</f>
        <v>2.8034722222218988</v>
      </c>
      <c r="K822" s="2">
        <f>IF(FACT_PRODUCT_REVIEWS!$D822&gt;=4,1,0)</f>
        <v>1</v>
      </c>
      <c r="L822" s="2">
        <f>_xlfn.XLOOKUP(FACT_PRODUCT_REVIEWS[[#This Row],[product_id]],DIM_PRODUCTS!B:B,DIM_PRODUCTS!A:A,,0)</f>
        <v>96</v>
      </c>
      <c r="M822" s="2" t="str">
        <f>IF(FACT_PRODUCT_REVIEWS[[#This Row],[review_word_count]]=0,"no text",IF(FACT_PRODUCT_REVIEWS[[#This Row],[review_word_count]]&lt;15,"short review", "long review"))</f>
        <v>short review</v>
      </c>
    </row>
    <row r="823" spans="1:13" x14ac:dyDescent="0.25">
      <c r="A823" s="2">
        <v>822</v>
      </c>
      <c r="B823" s="10" t="s">
        <v>2163</v>
      </c>
      <c r="C823" s="10" t="s">
        <v>2984</v>
      </c>
      <c r="D823" s="10">
        <v>3</v>
      </c>
      <c r="E823" s="10"/>
      <c r="F823" s="10"/>
      <c r="G823" s="13">
        <v>42855</v>
      </c>
      <c r="H823" s="13">
        <v>42858.001388888886</v>
      </c>
      <c r="I8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3" s="2">
        <f>FACT_PRODUCT_REVIEWS!$H823-FACT_PRODUCT_REVIEWS!$G823</f>
        <v>3.0013888888861402</v>
      </c>
      <c r="K823" s="2">
        <f>IF(FACT_PRODUCT_REVIEWS!$D823&gt;=4,1,0)</f>
        <v>0</v>
      </c>
      <c r="L823" s="2">
        <f>_xlfn.XLOOKUP(FACT_PRODUCT_REVIEWS[[#This Row],[product_id]],DIM_PRODUCTS!B:B,DIM_PRODUCTS!A:A,,0)</f>
        <v>97</v>
      </c>
      <c r="M823" s="2" t="str">
        <f>IF(FACT_PRODUCT_REVIEWS[[#This Row],[review_word_count]]=0,"no text",IF(FACT_PRODUCT_REVIEWS[[#This Row],[review_word_count]]&lt;15,"short review", "long review"))</f>
        <v>no text</v>
      </c>
    </row>
    <row r="824" spans="1:13" x14ac:dyDescent="0.25">
      <c r="A824" s="2">
        <v>823</v>
      </c>
      <c r="B824" s="10" t="s">
        <v>2132</v>
      </c>
      <c r="C824" s="10" t="s">
        <v>3375</v>
      </c>
      <c r="D824" s="10">
        <v>5</v>
      </c>
      <c r="E824" s="10"/>
      <c r="F824" s="10"/>
      <c r="G824" s="13">
        <v>43151</v>
      </c>
      <c r="H824" s="13">
        <v>43152.17291666667</v>
      </c>
      <c r="I8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4" s="2">
        <f>FACT_PRODUCT_REVIEWS!$H824-FACT_PRODUCT_REVIEWS!$G824</f>
        <v>1.1729166666700621</v>
      </c>
      <c r="K824" s="2">
        <f>IF(FACT_PRODUCT_REVIEWS!$D824&gt;=4,1,0)</f>
        <v>1</v>
      </c>
      <c r="L824" s="2">
        <f>_xlfn.XLOOKUP(FACT_PRODUCT_REVIEWS[[#This Row],[product_id]],DIM_PRODUCTS!B:B,DIM_PRODUCTS!A:A,,0)</f>
        <v>98</v>
      </c>
      <c r="M824" s="2" t="str">
        <f>IF(FACT_PRODUCT_REVIEWS[[#This Row],[review_word_count]]=0,"no text",IF(FACT_PRODUCT_REVIEWS[[#This Row],[review_word_count]]&lt;15,"short review", "long review"))</f>
        <v>no text</v>
      </c>
    </row>
    <row r="825" spans="1:13" x14ac:dyDescent="0.25">
      <c r="A825" s="2">
        <v>824</v>
      </c>
      <c r="B825" s="10" t="s">
        <v>2160</v>
      </c>
      <c r="C825" s="10" t="s">
        <v>4087</v>
      </c>
      <c r="D825" s="10">
        <v>5</v>
      </c>
      <c r="E825" s="10" t="s">
        <v>4088</v>
      </c>
      <c r="F825" s="10" t="s">
        <v>4089</v>
      </c>
      <c r="G825" s="13">
        <v>43232</v>
      </c>
      <c r="H825" s="13">
        <v>43233.066666666666</v>
      </c>
      <c r="I8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825" s="2">
        <f>FACT_PRODUCT_REVIEWS!$H825-FACT_PRODUCT_REVIEWS!$G825</f>
        <v>1.0666666666656965</v>
      </c>
      <c r="K825" s="2">
        <f>IF(FACT_PRODUCT_REVIEWS!$D825&gt;=4,1,0)</f>
        <v>1</v>
      </c>
      <c r="L825" s="2">
        <f>_xlfn.XLOOKUP(FACT_PRODUCT_REVIEWS[[#This Row],[product_id]],DIM_PRODUCTS!B:B,DIM_PRODUCTS!A:A,,0)</f>
        <v>99</v>
      </c>
      <c r="M825" s="2" t="str">
        <f>IF(FACT_PRODUCT_REVIEWS[[#This Row],[review_word_count]]=0,"no text",IF(FACT_PRODUCT_REVIEWS[[#This Row],[review_word_count]]&lt;15,"short review", "long review"))</f>
        <v>short review</v>
      </c>
    </row>
    <row r="826" spans="1:13" x14ac:dyDescent="0.25">
      <c r="A826" s="2">
        <v>825</v>
      </c>
      <c r="B826" s="10" t="s">
        <v>2441</v>
      </c>
      <c r="C826" s="10" t="s">
        <v>4596</v>
      </c>
      <c r="D826" s="10">
        <v>5</v>
      </c>
      <c r="E826" s="10"/>
      <c r="F826" s="10"/>
      <c r="G826" s="13">
        <v>43279</v>
      </c>
      <c r="H826" s="13">
        <v>43283.67083333333</v>
      </c>
      <c r="I8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6" s="2">
        <f>FACT_PRODUCT_REVIEWS!$H826-FACT_PRODUCT_REVIEWS!$G826</f>
        <v>4.6708333333299379</v>
      </c>
      <c r="K826" s="2">
        <f>IF(FACT_PRODUCT_REVIEWS!$D826&gt;=4,1,0)</f>
        <v>1</v>
      </c>
      <c r="L826" s="2">
        <f>_xlfn.XLOOKUP(FACT_PRODUCT_REVIEWS[[#This Row],[product_id]],DIM_PRODUCTS!B:B,DIM_PRODUCTS!A:A,,0)</f>
        <v>100</v>
      </c>
      <c r="M826" s="2" t="str">
        <f>IF(FACT_PRODUCT_REVIEWS[[#This Row],[review_word_count]]=0,"no text",IF(FACT_PRODUCT_REVIEWS[[#This Row],[review_word_count]]&lt;15,"short review", "long review"))</f>
        <v>no text</v>
      </c>
    </row>
    <row r="827" spans="1:13" x14ac:dyDescent="0.25">
      <c r="A827" s="2">
        <v>826</v>
      </c>
      <c r="B827" s="10" t="s">
        <v>2155</v>
      </c>
      <c r="C827" s="10" t="s">
        <v>4719</v>
      </c>
      <c r="D827" s="10">
        <v>4</v>
      </c>
      <c r="E827" s="10"/>
      <c r="F827" s="10"/>
      <c r="G827" s="13">
        <v>42783</v>
      </c>
      <c r="H827" s="13">
        <v>42783.957638888889</v>
      </c>
      <c r="I8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27" s="2">
        <f>FACT_PRODUCT_REVIEWS!$H827-FACT_PRODUCT_REVIEWS!$G827</f>
        <v>0.95763888888905058</v>
      </c>
      <c r="K827" s="2">
        <f>IF(FACT_PRODUCT_REVIEWS!$D827&gt;=4,1,0)</f>
        <v>1</v>
      </c>
      <c r="L827" s="2">
        <f>_xlfn.XLOOKUP(FACT_PRODUCT_REVIEWS[[#This Row],[product_id]],DIM_PRODUCTS!B:B,DIM_PRODUCTS!A:A,,0)</f>
        <v>101</v>
      </c>
      <c r="M827" s="2" t="str">
        <f>IF(FACT_PRODUCT_REVIEWS[[#This Row],[review_word_count]]=0,"no text",IF(FACT_PRODUCT_REVIEWS[[#This Row],[review_word_count]]&lt;15,"short review", "long review"))</f>
        <v>no text</v>
      </c>
    </row>
    <row r="828" spans="1:13" x14ac:dyDescent="0.25">
      <c r="A828" s="2">
        <v>827</v>
      </c>
      <c r="B828" s="10" t="s">
        <v>1973</v>
      </c>
      <c r="C828" s="10" t="s">
        <v>3717</v>
      </c>
      <c r="D828" s="10">
        <v>1</v>
      </c>
      <c r="E828" s="10"/>
      <c r="F828" s="10" t="s">
        <v>3718</v>
      </c>
      <c r="G828" s="13">
        <v>43169</v>
      </c>
      <c r="H828" s="13">
        <v>43174.584027777775</v>
      </c>
      <c r="I8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828" s="2">
        <f>FACT_PRODUCT_REVIEWS!$H828-FACT_PRODUCT_REVIEWS!$G828</f>
        <v>5.5840277777751908</v>
      </c>
      <c r="K828" s="2">
        <f>IF(FACT_PRODUCT_REVIEWS!$D828&gt;=4,1,0)</f>
        <v>0</v>
      </c>
      <c r="L828" s="2">
        <f>_xlfn.XLOOKUP(FACT_PRODUCT_REVIEWS[[#This Row],[product_id]],DIM_PRODUCTS!B:B,DIM_PRODUCTS!A:A,,0)</f>
        <v>102</v>
      </c>
      <c r="M828" s="2" t="str">
        <f>IF(FACT_PRODUCT_REVIEWS[[#This Row],[review_word_count]]=0,"no text",IF(FACT_PRODUCT_REVIEWS[[#This Row],[review_word_count]]&lt;15,"short review", "long review"))</f>
        <v>short review</v>
      </c>
    </row>
    <row r="829" spans="1:13" x14ac:dyDescent="0.25">
      <c r="A829" s="2">
        <v>828</v>
      </c>
      <c r="B829" s="10" t="s">
        <v>1994</v>
      </c>
      <c r="C829" s="10" t="s">
        <v>3451</v>
      </c>
      <c r="D829" s="10">
        <v>4</v>
      </c>
      <c r="E829" s="10"/>
      <c r="F829" s="10" t="s">
        <v>3452</v>
      </c>
      <c r="G829" s="13">
        <v>42868</v>
      </c>
      <c r="H829" s="13">
        <v>42869.609027777777</v>
      </c>
      <c r="I8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829" s="2">
        <f>FACT_PRODUCT_REVIEWS!$H829-FACT_PRODUCT_REVIEWS!$G829</f>
        <v>1.609027777776646</v>
      </c>
      <c r="K829" s="2">
        <f>IF(FACT_PRODUCT_REVIEWS!$D829&gt;=4,1,0)</f>
        <v>1</v>
      </c>
      <c r="L829" s="2">
        <f>_xlfn.XLOOKUP(FACT_PRODUCT_REVIEWS[[#This Row],[product_id]],DIM_PRODUCTS!B:B,DIM_PRODUCTS!A:A,,0)</f>
        <v>103</v>
      </c>
      <c r="M829" s="2" t="str">
        <f>IF(FACT_PRODUCT_REVIEWS[[#This Row],[review_word_count]]=0,"no text",IF(FACT_PRODUCT_REVIEWS[[#This Row],[review_word_count]]&lt;15,"short review", "long review"))</f>
        <v>short review</v>
      </c>
    </row>
    <row r="830" spans="1:13" x14ac:dyDescent="0.25">
      <c r="A830" s="2">
        <v>829</v>
      </c>
      <c r="B830" s="10" t="s">
        <v>2311</v>
      </c>
      <c r="C830" s="10" t="s">
        <v>3735</v>
      </c>
      <c r="D830" s="10">
        <v>1</v>
      </c>
      <c r="E830" s="10"/>
      <c r="F830" s="10" t="s">
        <v>3736</v>
      </c>
      <c r="G830" s="13">
        <v>43082</v>
      </c>
      <c r="H830" s="13">
        <v>43084.775694444441</v>
      </c>
      <c r="I8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830" s="2">
        <f>FACT_PRODUCT_REVIEWS!$H830-FACT_PRODUCT_REVIEWS!$G830</f>
        <v>2.7756944444408873</v>
      </c>
      <c r="K830" s="2">
        <f>IF(FACT_PRODUCT_REVIEWS!$D830&gt;=4,1,0)</f>
        <v>0</v>
      </c>
      <c r="L830" s="2">
        <f>_xlfn.XLOOKUP(FACT_PRODUCT_REVIEWS[[#This Row],[product_id]],DIM_PRODUCTS!B:B,DIM_PRODUCTS!A:A,,0)</f>
        <v>104</v>
      </c>
      <c r="M830" s="2" t="str">
        <f>IF(FACT_PRODUCT_REVIEWS[[#This Row],[review_word_count]]=0,"no text",IF(FACT_PRODUCT_REVIEWS[[#This Row],[review_word_count]]&lt;15,"short review", "long review"))</f>
        <v>short review</v>
      </c>
    </row>
    <row r="831" spans="1:13" x14ac:dyDescent="0.25">
      <c r="A831" s="2">
        <v>830</v>
      </c>
      <c r="B831" s="10" t="s">
        <v>2003</v>
      </c>
      <c r="C831" s="10" t="s">
        <v>4375</v>
      </c>
      <c r="D831" s="10">
        <v>5</v>
      </c>
      <c r="E831" s="10"/>
      <c r="F831" s="10"/>
      <c r="G831" s="13">
        <v>43239</v>
      </c>
      <c r="H831" s="13">
        <v>43240.620138888888</v>
      </c>
      <c r="I8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1" s="2">
        <f>FACT_PRODUCT_REVIEWS!$H831-FACT_PRODUCT_REVIEWS!$G831</f>
        <v>1.6201388888875954</v>
      </c>
      <c r="K831" s="2">
        <f>IF(FACT_PRODUCT_REVIEWS!$D831&gt;=4,1,0)</f>
        <v>1</v>
      </c>
      <c r="L831" s="2">
        <f>_xlfn.XLOOKUP(FACT_PRODUCT_REVIEWS[[#This Row],[product_id]],DIM_PRODUCTS!B:B,DIM_PRODUCTS!A:A,,0)</f>
        <v>105</v>
      </c>
      <c r="M831" s="2" t="str">
        <f>IF(FACT_PRODUCT_REVIEWS[[#This Row],[review_word_count]]=0,"no text",IF(FACT_PRODUCT_REVIEWS[[#This Row],[review_word_count]]&lt;15,"short review", "long review"))</f>
        <v>no text</v>
      </c>
    </row>
    <row r="832" spans="1:13" x14ac:dyDescent="0.25">
      <c r="A832" s="2">
        <v>831</v>
      </c>
      <c r="B832" s="10" t="s">
        <v>2260</v>
      </c>
      <c r="C832" s="10" t="s">
        <v>3097</v>
      </c>
      <c r="D832" s="10">
        <v>5</v>
      </c>
      <c r="E832" s="10"/>
      <c r="F832" s="10"/>
      <c r="G832" s="13">
        <v>43214</v>
      </c>
      <c r="H832" s="13">
        <v>43215.852777777778</v>
      </c>
      <c r="I8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2" s="2">
        <f>FACT_PRODUCT_REVIEWS!$H832-FACT_PRODUCT_REVIEWS!$G832</f>
        <v>1.8527777777781012</v>
      </c>
      <c r="K832" s="2">
        <f>IF(FACT_PRODUCT_REVIEWS!$D832&gt;=4,1,0)</f>
        <v>1</v>
      </c>
      <c r="L832" s="2">
        <f>_xlfn.XLOOKUP(FACT_PRODUCT_REVIEWS[[#This Row],[product_id]],DIM_PRODUCTS!B:B,DIM_PRODUCTS!A:A,,0)</f>
        <v>106</v>
      </c>
      <c r="M832" s="2" t="str">
        <f>IF(FACT_PRODUCT_REVIEWS[[#This Row],[review_word_count]]=0,"no text",IF(FACT_PRODUCT_REVIEWS[[#This Row],[review_word_count]]&lt;15,"short review", "long review"))</f>
        <v>no text</v>
      </c>
    </row>
    <row r="833" spans="1:13" x14ac:dyDescent="0.25">
      <c r="A833" s="2">
        <v>832</v>
      </c>
      <c r="B833" s="10" t="s">
        <v>2390</v>
      </c>
      <c r="C833" s="10" t="s">
        <v>3922</v>
      </c>
      <c r="D833" s="10">
        <v>5</v>
      </c>
      <c r="E833" s="10"/>
      <c r="F833" s="10"/>
      <c r="G833" s="13">
        <v>43286</v>
      </c>
      <c r="H833" s="13">
        <v>43287.009722222225</v>
      </c>
      <c r="I8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3" s="2">
        <f>FACT_PRODUCT_REVIEWS!$H833-FACT_PRODUCT_REVIEWS!$G833</f>
        <v>1.0097222222248092</v>
      </c>
      <c r="K833" s="2">
        <f>IF(FACT_PRODUCT_REVIEWS!$D833&gt;=4,1,0)</f>
        <v>1</v>
      </c>
      <c r="L833" s="2">
        <f>_xlfn.XLOOKUP(FACT_PRODUCT_REVIEWS[[#This Row],[product_id]],DIM_PRODUCTS!B:B,DIM_PRODUCTS!A:A,,0)</f>
        <v>107</v>
      </c>
      <c r="M833" s="2" t="str">
        <f>IF(FACT_PRODUCT_REVIEWS[[#This Row],[review_word_count]]=0,"no text",IF(FACT_PRODUCT_REVIEWS[[#This Row],[review_word_count]]&lt;15,"short review", "long review"))</f>
        <v>no text</v>
      </c>
    </row>
    <row r="834" spans="1:13" x14ac:dyDescent="0.25">
      <c r="A834" s="2">
        <v>833</v>
      </c>
      <c r="B834" s="10" t="s">
        <v>1963</v>
      </c>
      <c r="C834" s="10" t="s">
        <v>4564</v>
      </c>
      <c r="D834" s="10">
        <v>1</v>
      </c>
      <c r="E834" s="10"/>
      <c r="F834" s="10" t="s">
        <v>4565</v>
      </c>
      <c r="G834" s="13">
        <v>43180</v>
      </c>
      <c r="H834" s="13">
        <v>43185.917361111111</v>
      </c>
      <c r="I8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834" s="2">
        <f>FACT_PRODUCT_REVIEWS!$H834-FACT_PRODUCT_REVIEWS!$G834</f>
        <v>5.9173611111109494</v>
      </c>
      <c r="K834" s="2">
        <f>IF(FACT_PRODUCT_REVIEWS!$D834&gt;=4,1,0)</f>
        <v>0</v>
      </c>
      <c r="L834" s="2">
        <f>_xlfn.XLOOKUP(FACT_PRODUCT_REVIEWS[[#This Row],[product_id]],DIM_PRODUCTS!B:B,DIM_PRODUCTS!A:A,,0)</f>
        <v>108</v>
      </c>
      <c r="M834" s="2" t="str">
        <f>IF(FACT_PRODUCT_REVIEWS[[#This Row],[review_word_count]]=0,"no text",IF(FACT_PRODUCT_REVIEWS[[#This Row],[review_word_count]]&lt;15,"short review", "long review"))</f>
        <v>short review</v>
      </c>
    </row>
    <row r="835" spans="1:13" x14ac:dyDescent="0.25">
      <c r="A835" s="2">
        <v>834</v>
      </c>
      <c r="B835" s="10" t="s">
        <v>2257</v>
      </c>
      <c r="C835" s="10" t="s">
        <v>4251</v>
      </c>
      <c r="D835" s="10">
        <v>5</v>
      </c>
      <c r="E835" s="10"/>
      <c r="F835" s="10"/>
      <c r="G835" s="13">
        <v>43082</v>
      </c>
      <c r="H835" s="13">
        <v>43083.506944444445</v>
      </c>
      <c r="I8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5" s="2">
        <f>FACT_PRODUCT_REVIEWS!$H835-FACT_PRODUCT_REVIEWS!$G835</f>
        <v>1.5069444444452529</v>
      </c>
      <c r="K835" s="2">
        <f>IF(FACT_PRODUCT_REVIEWS!$D835&gt;=4,1,0)</f>
        <v>1</v>
      </c>
      <c r="L835" s="2">
        <f>_xlfn.XLOOKUP(FACT_PRODUCT_REVIEWS[[#This Row],[product_id]],DIM_PRODUCTS!B:B,DIM_PRODUCTS!A:A,,0)</f>
        <v>109</v>
      </c>
      <c r="M835" s="2" t="str">
        <f>IF(FACT_PRODUCT_REVIEWS[[#This Row],[review_word_count]]=0,"no text",IF(FACT_PRODUCT_REVIEWS[[#This Row],[review_word_count]]&lt;15,"short review", "long review"))</f>
        <v>no text</v>
      </c>
    </row>
    <row r="836" spans="1:13" x14ac:dyDescent="0.25">
      <c r="A836" s="2">
        <v>835</v>
      </c>
      <c r="B836" s="10" t="s">
        <v>2037</v>
      </c>
      <c r="C836" s="10" t="s">
        <v>4333</v>
      </c>
      <c r="D836" s="10">
        <v>4</v>
      </c>
      <c r="E836" s="10"/>
      <c r="F836" s="10" t="s">
        <v>4334</v>
      </c>
      <c r="G836" s="13">
        <v>42927</v>
      </c>
      <c r="H836" s="13">
        <v>42928.593055555553</v>
      </c>
      <c r="I8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836" s="2">
        <f>FACT_PRODUCT_REVIEWS!$H836-FACT_PRODUCT_REVIEWS!$G836</f>
        <v>1.5930555555532919</v>
      </c>
      <c r="K836" s="2">
        <f>IF(FACT_PRODUCT_REVIEWS!$D836&gt;=4,1,0)</f>
        <v>1</v>
      </c>
      <c r="L836" s="2">
        <f>_xlfn.XLOOKUP(FACT_PRODUCT_REVIEWS[[#This Row],[product_id]],DIM_PRODUCTS!B:B,DIM_PRODUCTS!A:A,,0)</f>
        <v>110</v>
      </c>
      <c r="M836" s="2" t="str">
        <f>IF(FACT_PRODUCT_REVIEWS[[#This Row],[review_word_count]]=0,"no text",IF(FACT_PRODUCT_REVIEWS[[#This Row],[review_word_count]]&lt;15,"short review", "long review"))</f>
        <v>short review</v>
      </c>
    </row>
    <row r="837" spans="1:13" ht="21.95" customHeight="1" x14ac:dyDescent="0.25">
      <c r="A837" s="2">
        <v>836</v>
      </c>
      <c r="B837" s="10" t="s">
        <v>2150</v>
      </c>
      <c r="C837" s="10" t="s">
        <v>4310</v>
      </c>
      <c r="D837" s="10">
        <v>1</v>
      </c>
      <c r="E837" s="10" t="s">
        <v>4311</v>
      </c>
      <c r="F837" s="10"/>
      <c r="G837" s="13">
        <v>43314</v>
      </c>
      <c r="H837" s="13">
        <v>43314.513194444444</v>
      </c>
      <c r="I8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7" s="2">
        <f>FACT_PRODUCT_REVIEWS!$H837-FACT_PRODUCT_REVIEWS!$G837</f>
        <v>0.51319444444379769</v>
      </c>
      <c r="K837" s="2">
        <f>IF(FACT_PRODUCT_REVIEWS!$D837&gt;=4,1,0)</f>
        <v>0</v>
      </c>
      <c r="L837" s="2">
        <f>_xlfn.XLOOKUP(FACT_PRODUCT_REVIEWS[[#This Row],[product_id]],DIM_PRODUCTS!B:B,DIM_PRODUCTS!A:A,,0)</f>
        <v>111</v>
      </c>
      <c r="M837" s="2" t="str">
        <f>IF(FACT_PRODUCT_REVIEWS[[#This Row],[review_word_count]]=0,"no text",IF(FACT_PRODUCT_REVIEWS[[#This Row],[review_word_count]]&lt;15,"short review", "long review"))</f>
        <v>no text</v>
      </c>
    </row>
    <row r="838" spans="1:13" x14ac:dyDescent="0.25">
      <c r="A838" s="2">
        <v>837</v>
      </c>
      <c r="B838" s="10" t="s">
        <v>2104</v>
      </c>
      <c r="C838" s="10" t="s">
        <v>4212</v>
      </c>
      <c r="D838" s="10">
        <v>5</v>
      </c>
      <c r="E838" s="10"/>
      <c r="F838" s="10" t="s">
        <v>4213</v>
      </c>
      <c r="G838" s="13">
        <v>43021</v>
      </c>
      <c r="H838" s="13">
        <v>43024.956944444442</v>
      </c>
      <c r="I8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838" s="2">
        <f>FACT_PRODUCT_REVIEWS!$H838-FACT_PRODUCT_REVIEWS!$G838</f>
        <v>3.9569444444423425</v>
      </c>
      <c r="K838" s="2">
        <f>IF(FACT_PRODUCT_REVIEWS!$D838&gt;=4,1,0)</f>
        <v>1</v>
      </c>
      <c r="L838" s="2">
        <f>_xlfn.XLOOKUP(FACT_PRODUCT_REVIEWS[[#This Row],[product_id]],DIM_PRODUCTS!B:B,DIM_PRODUCTS!A:A,,0)</f>
        <v>112</v>
      </c>
      <c r="M838" s="2" t="str">
        <f>IF(FACT_PRODUCT_REVIEWS[[#This Row],[review_word_count]]=0,"no text",IF(FACT_PRODUCT_REVIEWS[[#This Row],[review_word_count]]&lt;15,"short review", "long review"))</f>
        <v>short review</v>
      </c>
    </row>
    <row r="839" spans="1:13" x14ac:dyDescent="0.25">
      <c r="A839" s="2">
        <v>838</v>
      </c>
      <c r="B839" s="10" t="s">
        <v>2207</v>
      </c>
      <c r="C839" s="10" t="s">
        <v>3239</v>
      </c>
      <c r="D839" s="10">
        <v>4</v>
      </c>
      <c r="E839" s="10"/>
      <c r="F839" s="10"/>
      <c r="G839" s="13">
        <v>43294</v>
      </c>
      <c r="H839" s="13">
        <v>43299.563888888886</v>
      </c>
      <c r="I8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39" s="2">
        <f>FACT_PRODUCT_REVIEWS!$H839-FACT_PRODUCT_REVIEWS!$G839</f>
        <v>5.5638888888861402</v>
      </c>
      <c r="K839" s="2">
        <f>IF(FACT_PRODUCT_REVIEWS!$D839&gt;=4,1,0)</f>
        <v>1</v>
      </c>
      <c r="L839" s="2">
        <f>_xlfn.XLOOKUP(FACT_PRODUCT_REVIEWS[[#This Row],[product_id]],DIM_PRODUCTS!B:B,DIM_PRODUCTS!A:A,,0)</f>
        <v>113</v>
      </c>
      <c r="M839" s="2" t="str">
        <f>IF(FACT_PRODUCT_REVIEWS[[#This Row],[review_word_count]]=0,"no text",IF(FACT_PRODUCT_REVIEWS[[#This Row],[review_word_count]]&lt;15,"short review", "long review"))</f>
        <v>no text</v>
      </c>
    </row>
    <row r="840" spans="1:13" x14ac:dyDescent="0.25">
      <c r="A840" s="2">
        <v>839</v>
      </c>
      <c r="B840" s="10" t="s">
        <v>2443</v>
      </c>
      <c r="C840" s="10" t="s">
        <v>3733</v>
      </c>
      <c r="D840" s="10">
        <v>3</v>
      </c>
      <c r="E840" s="10"/>
      <c r="F840" s="10" t="s">
        <v>3734</v>
      </c>
      <c r="G840" s="13">
        <v>43179</v>
      </c>
      <c r="H840" s="13">
        <v>43180.132638888892</v>
      </c>
      <c r="I8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840" s="2">
        <f>FACT_PRODUCT_REVIEWS!$H840-FACT_PRODUCT_REVIEWS!$G840</f>
        <v>1.132638888891961</v>
      </c>
      <c r="K840" s="2">
        <f>IF(FACT_PRODUCT_REVIEWS!$D840&gt;=4,1,0)</f>
        <v>0</v>
      </c>
      <c r="L840" s="2">
        <f>_xlfn.XLOOKUP(FACT_PRODUCT_REVIEWS[[#This Row],[product_id]],DIM_PRODUCTS!B:B,DIM_PRODUCTS!A:A,,0)</f>
        <v>114</v>
      </c>
      <c r="M840" s="2" t="str">
        <f>IF(FACT_PRODUCT_REVIEWS[[#This Row],[review_word_count]]=0,"no text",IF(FACT_PRODUCT_REVIEWS[[#This Row],[review_word_count]]&lt;15,"short review", "long review"))</f>
        <v>long review</v>
      </c>
    </row>
    <row r="841" spans="1:13" x14ac:dyDescent="0.25">
      <c r="A841" s="2">
        <v>840</v>
      </c>
      <c r="B841" s="10" t="s">
        <v>2246</v>
      </c>
      <c r="C841" s="10" t="s">
        <v>4887</v>
      </c>
      <c r="D841" s="10">
        <v>5</v>
      </c>
      <c r="E841" s="10"/>
      <c r="F841" s="10" t="s">
        <v>4888</v>
      </c>
      <c r="G841" s="13">
        <v>42885</v>
      </c>
      <c r="H841" s="13">
        <v>42886.806944444441</v>
      </c>
      <c r="I8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841" s="2">
        <f>FACT_PRODUCT_REVIEWS!$H841-FACT_PRODUCT_REVIEWS!$G841</f>
        <v>1.8069444444408873</v>
      </c>
      <c r="K841" s="2">
        <f>IF(FACT_PRODUCT_REVIEWS!$D841&gt;=4,1,0)</f>
        <v>1</v>
      </c>
      <c r="L841" s="2">
        <f>_xlfn.XLOOKUP(FACT_PRODUCT_REVIEWS[[#This Row],[product_id]],DIM_PRODUCTS!B:B,DIM_PRODUCTS!A:A,,0)</f>
        <v>115</v>
      </c>
      <c r="M841" s="2" t="str">
        <f>IF(FACT_PRODUCT_REVIEWS[[#This Row],[review_word_count]]=0,"no text",IF(FACT_PRODUCT_REVIEWS[[#This Row],[review_word_count]]&lt;15,"short review", "long review"))</f>
        <v>short review</v>
      </c>
    </row>
    <row r="842" spans="1:13" x14ac:dyDescent="0.25">
      <c r="A842" s="2">
        <v>841</v>
      </c>
      <c r="B842" s="10" t="s">
        <v>2242</v>
      </c>
      <c r="C842" s="10" t="s">
        <v>4160</v>
      </c>
      <c r="D842" s="10">
        <v>5</v>
      </c>
      <c r="E842" s="10"/>
      <c r="F842" s="10" t="s">
        <v>4161</v>
      </c>
      <c r="G842" s="13">
        <v>43002</v>
      </c>
      <c r="H842" s="13">
        <v>43004.921527777777</v>
      </c>
      <c r="I8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842" s="2">
        <f>FACT_PRODUCT_REVIEWS!$H842-FACT_PRODUCT_REVIEWS!$G842</f>
        <v>2.921527777776646</v>
      </c>
      <c r="K842" s="2">
        <f>IF(FACT_PRODUCT_REVIEWS!$D842&gt;=4,1,0)</f>
        <v>1</v>
      </c>
      <c r="L842" s="2">
        <f>_xlfn.XLOOKUP(FACT_PRODUCT_REVIEWS[[#This Row],[product_id]],DIM_PRODUCTS!B:B,DIM_PRODUCTS!A:A,,0)</f>
        <v>116</v>
      </c>
      <c r="M842" s="2" t="str">
        <f>IF(FACT_PRODUCT_REVIEWS[[#This Row],[review_word_count]]=0,"no text",IF(FACT_PRODUCT_REVIEWS[[#This Row],[review_word_count]]&lt;15,"short review", "long review"))</f>
        <v>short review</v>
      </c>
    </row>
    <row r="843" spans="1:13" x14ac:dyDescent="0.25">
      <c r="A843" s="2">
        <v>842</v>
      </c>
      <c r="B843" s="10" t="s">
        <v>2436</v>
      </c>
      <c r="C843" s="10" t="s">
        <v>4039</v>
      </c>
      <c r="D843" s="10">
        <v>4</v>
      </c>
      <c r="E843" s="10"/>
      <c r="F843" s="10" t="s">
        <v>4040</v>
      </c>
      <c r="G843" s="13">
        <v>42769</v>
      </c>
      <c r="H843" s="13">
        <v>42778.826388888891</v>
      </c>
      <c r="I8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843" s="2">
        <f>FACT_PRODUCT_REVIEWS!$H843-FACT_PRODUCT_REVIEWS!$G843</f>
        <v>9.8263888888905058</v>
      </c>
      <c r="K843" s="2">
        <f>IF(FACT_PRODUCT_REVIEWS!$D843&gt;=4,1,0)</f>
        <v>1</v>
      </c>
      <c r="L843" s="2">
        <f>_xlfn.XLOOKUP(FACT_PRODUCT_REVIEWS[[#This Row],[product_id]],DIM_PRODUCTS!B:B,DIM_PRODUCTS!A:A,,0)</f>
        <v>117</v>
      </c>
      <c r="M843" s="2" t="str">
        <f>IF(FACT_PRODUCT_REVIEWS[[#This Row],[review_word_count]]=0,"no text",IF(FACT_PRODUCT_REVIEWS[[#This Row],[review_word_count]]&lt;15,"short review", "long review"))</f>
        <v>short review</v>
      </c>
    </row>
    <row r="844" spans="1:13" x14ac:dyDescent="0.25">
      <c r="A844" s="2">
        <v>843</v>
      </c>
      <c r="B844" s="10" t="s">
        <v>2452</v>
      </c>
      <c r="C844" s="10" t="s">
        <v>3963</v>
      </c>
      <c r="D844" s="10">
        <v>4</v>
      </c>
      <c r="E844" s="10"/>
      <c r="F844" s="10"/>
      <c r="G844" s="13">
        <v>43307</v>
      </c>
      <c r="H844" s="13">
        <v>43307.932638888888</v>
      </c>
      <c r="I8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44" s="2">
        <f>FACT_PRODUCT_REVIEWS!$H844-FACT_PRODUCT_REVIEWS!$G844</f>
        <v>0.93263888888759539</v>
      </c>
      <c r="K844" s="2">
        <f>IF(FACT_PRODUCT_REVIEWS!$D844&gt;=4,1,0)</f>
        <v>1</v>
      </c>
      <c r="L844" s="2">
        <f>_xlfn.XLOOKUP(FACT_PRODUCT_REVIEWS[[#This Row],[product_id]],DIM_PRODUCTS!B:B,DIM_PRODUCTS!A:A,,0)</f>
        <v>118</v>
      </c>
      <c r="M844" s="2" t="str">
        <f>IF(FACT_PRODUCT_REVIEWS[[#This Row],[review_word_count]]=0,"no text",IF(FACT_PRODUCT_REVIEWS[[#This Row],[review_word_count]]&lt;15,"short review", "long review"))</f>
        <v>no text</v>
      </c>
    </row>
    <row r="845" spans="1:13" x14ac:dyDescent="0.25">
      <c r="A845" s="2">
        <v>844</v>
      </c>
      <c r="B845" s="10" t="s">
        <v>2471</v>
      </c>
      <c r="C845" s="16" t="s">
        <v>3446</v>
      </c>
      <c r="D845" s="10">
        <v>1</v>
      </c>
      <c r="E845" s="10"/>
      <c r="F845" s="10"/>
      <c r="G845" s="13">
        <v>43217</v>
      </c>
      <c r="H845" s="13">
        <v>43217.511805555558</v>
      </c>
      <c r="I8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45" s="2">
        <f>FACT_PRODUCT_REVIEWS!$H845-FACT_PRODUCT_REVIEWS!$G845</f>
        <v>0.5118055555576575</v>
      </c>
      <c r="K845" s="2">
        <f>IF(FACT_PRODUCT_REVIEWS!$D845&gt;=4,1,0)</f>
        <v>0</v>
      </c>
      <c r="L845" s="2">
        <f>_xlfn.XLOOKUP(FACT_PRODUCT_REVIEWS[[#This Row],[product_id]],DIM_PRODUCTS!B:B,DIM_PRODUCTS!A:A,,0)</f>
        <v>119</v>
      </c>
      <c r="M845" s="2" t="str">
        <f>IF(FACT_PRODUCT_REVIEWS[[#This Row],[review_word_count]]=0,"no text",IF(FACT_PRODUCT_REVIEWS[[#This Row],[review_word_count]]&lt;15,"short review", "long review"))</f>
        <v>no text</v>
      </c>
    </row>
    <row r="846" spans="1:13" x14ac:dyDescent="0.25">
      <c r="A846" s="2">
        <v>845</v>
      </c>
      <c r="B846" s="10" t="s">
        <v>2126</v>
      </c>
      <c r="C846" s="10" t="s">
        <v>4709</v>
      </c>
      <c r="D846" s="10">
        <v>5</v>
      </c>
      <c r="E846" s="10"/>
      <c r="F846" s="10" t="s">
        <v>4710</v>
      </c>
      <c r="G846" s="13">
        <v>42869</v>
      </c>
      <c r="H846" s="13">
        <v>42870.172222222223</v>
      </c>
      <c r="I8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846" s="2">
        <f>FACT_PRODUCT_REVIEWS!$H846-FACT_PRODUCT_REVIEWS!$G846</f>
        <v>1.172222222223354</v>
      </c>
      <c r="K846" s="2">
        <f>IF(FACT_PRODUCT_REVIEWS!$D846&gt;=4,1,0)</f>
        <v>1</v>
      </c>
      <c r="L846" s="2">
        <f>_xlfn.XLOOKUP(FACT_PRODUCT_REVIEWS[[#This Row],[product_id]],DIM_PRODUCTS!B:B,DIM_PRODUCTS!A:A,,0)</f>
        <v>120</v>
      </c>
      <c r="M846" s="2" t="str">
        <f>IF(FACT_PRODUCT_REVIEWS[[#This Row],[review_word_count]]=0,"no text",IF(FACT_PRODUCT_REVIEWS[[#This Row],[review_word_count]]&lt;15,"short review", "long review"))</f>
        <v>short review</v>
      </c>
    </row>
    <row r="847" spans="1:13" x14ac:dyDescent="0.25">
      <c r="A847" s="2">
        <v>846</v>
      </c>
      <c r="B847" s="10" t="s">
        <v>2235</v>
      </c>
      <c r="C847" s="16" t="s">
        <v>4048</v>
      </c>
      <c r="D847" s="10">
        <v>5</v>
      </c>
      <c r="E847" s="10"/>
      <c r="F847" s="10"/>
      <c r="G847" s="13">
        <v>43023.041666666664</v>
      </c>
      <c r="H847" s="13">
        <v>43024.066666666666</v>
      </c>
      <c r="I8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47" s="2">
        <f>FACT_PRODUCT_REVIEWS!$H847-FACT_PRODUCT_REVIEWS!$G847</f>
        <v>1.0250000000014552</v>
      </c>
      <c r="K847" s="2">
        <f>IF(FACT_PRODUCT_REVIEWS!$D847&gt;=4,1,0)</f>
        <v>1</v>
      </c>
      <c r="L847" s="2">
        <f>_xlfn.XLOOKUP(FACT_PRODUCT_REVIEWS[[#This Row],[product_id]],DIM_PRODUCTS!B:B,DIM_PRODUCTS!A:A,,0)</f>
        <v>121</v>
      </c>
      <c r="M847" s="2" t="str">
        <f>IF(FACT_PRODUCT_REVIEWS[[#This Row],[review_word_count]]=0,"no text",IF(FACT_PRODUCT_REVIEWS[[#This Row],[review_word_count]]&lt;15,"short review", "long review"))</f>
        <v>no text</v>
      </c>
    </row>
    <row r="848" spans="1:13" x14ac:dyDescent="0.25">
      <c r="A848" s="2">
        <v>847</v>
      </c>
      <c r="B848" s="10" t="s">
        <v>2185</v>
      </c>
      <c r="C848" s="10" t="s">
        <v>3900</v>
      </c>
      <c r="D848" s="10">
        <v>5</v>
      </c>
      <c r="E848" s="10" t="s">
        <v>3901</v>
      </c>
      <c r="F848" s="10" t="s">
        <v>3902</v>
      </c>
      <c r="G848" s="13">
        <v>43333</v>
      </c>
      <c r="H848" s="13">
        <v>43334.464583333334</v>
      </c>
      <c r="I8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848" s="2">
        <f>FACT_PRODUCT_REVIEWS!$H848-FACT_PRODUCT_REVIEWS!$G848</f>
        <v>1.4645833333343035</v>
      </c>
      <c r="K848" s="2">
        <f>IF(FACT_PRODUCT_REVIEWS!$D848&gt;=4,1,0)</f>
        <v>1</v>
      </c>
      <c r="L848" s="2">
        <f>_xlfn.XLOOKUP(FACT_PRODUCT_REVIEWS[[#This Row],[product_id]],DIM_PRODUCTS!B:B,DIM_PRODUCTS!A:A,,0)</f>
        <v>122</v>
      </c>
      <c r="M848" s="2" t="str">
        <f>IF(FACT_PRODUCT_REVIEWS[[#This Row],[review_word_count]]=0,"no text",IF(FACT_PRODUCT_REVIEWS[[#This Row],[review_word_count]]&lt;15,"short review", "long review"))</f>
        <v>long review</v>
      </c>
    </row>
    <row r="849" spans="1:13" x14ac:dyDescent="0.25">
      <c r="A849" s="2">
        <v>848</v>
      </c>
      <c r="B849" s="10" t="s">
        <v>2402</v>
      </c>
      <c r="C849" s="10" t="s">
        <v>4580</v>
      </c>
      <c r="D849" s="10">
        <v>1</v>
      </c>
      <c r="E849" s="10"/>
      <c r="F849" s="10" t="s">
        <v>4581</v>
      </c>
      <c r="G849" s="13">
        <v>43120</v>
      </c>
      <c r="H849" s="13">
        <v>43122.468055555553</v>
      </c>
      <c r="I8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849" s="2">
        <f>FACT_PRODUCT_REVIEWS!$H849-FACT_PRODUCT_REVIEWS!$G849</f>
        <v>2.4680555555532919</v>
      </c>
      <c r="K849" s="2">
        <f>IF(FACT_PRODUCT_REVIEWS!$D849&gt;=4,1,0)</f>
        <v>0</v>
      </c>
      <c r="L849" s="2">
        <f>_xlfn.XLOOKUP(FACT_PRODUCT_REVIEWS[[#This Row],[product_id]],DIM_PRODUCTS!B:B,DIM_PRODUCTS!A:A,,0)</f>
        <v>123</v>
      </c>
      <c r="M849" s="2" t="str">
        <f>IF(FACT_PRODUCT_REVIEWS[[#This Row],[review_word_count]]=0,"no text",IF(FACT_PRODUCT_REVIEWS[[#This Row],[review_word_count]]&lt;15,"short review", "long review"))</f>
        <v>long review</v>
      </c>
    </row>
    <row r="850" spans="1:13" x14ac:dyDescent="0.25">
      <c r="A850" s="2">
        <v>849</v>
      </c>
      <c r="B850" s="10" t="s">
        <v>2408</v>
      </c>
      <c r="C850" s="10" t="s">
        <v>4119</v>
      </c>
      <c r="D850" s="10">
        <v>3</v>
      </c>
      <c r="E850" s="10"/>
      <c r="F850" s="10" t="s">
        <v>4120</v>
      </c>
      <c r="G850" s="13">
        <v>43182</v>
      </c>
      <c r="H850" s="13">
        <v>43184.282638888886</v>
      </c>
      <c r="I8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850" s="2">
        <f>FACT_PRODUCT_REVIEWS!$H850-FACT_PRODUCT_REVIEWS!$G850</f>
        <v>2.2826388888861402</v>
      </c>
      <c r="K850" s="2">
        <f>IF(FACT_PRODUCT_REVIEWS!$D850&gt;=4,1,0)</f>
        <v>0</v>
      </c>
      <c r="L850" s="2">
        <f>_xlfn.XLOOKUP(FACT_PRODUCT_REVIEWS[[#This Row],[product_id]],DIM_PRODUCTS!B:B,DIM_PRODUCTS!A:A,,0)</f>
        <v>124</v>
      </c>
      <c r="M850" s="2" t="str">
        <f>IF(FACT_PRODUCT_REVIEWS[[#This Row],[review_word_count]]=0,"no text",IF(FACT_PRODUCT_REVIEWS[[#This Row],[review_word_count]]&lt;15,"short review", "long review"))</f>
        <v>short review</v>
      </c>
    </row>
    <row r="851" spans="1:13" x14ac:dyDescent="0.25">
      <c r="A851" s="2">
        <v>850</v>
      </c>
      <c r="B851" s="10" t="s">
        <v>2430</v>
      </c>
      <c r="C851" s="10" t="s">
        <v>3978</v>
      </c>
      <c r="D851" s="10">
        <v>5</v>
      </c>
      <c r="E851" s="10"/>
      <c r="F851" s="10"/>
      <c r="G851" s="13">
        <v>43124</v>
      </c>
      <c r="H851" s="13">
        <v>43124.824305555558</v>
      </c>
      <c r="I8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1" s="2">
        <f>FACT_PRODUCT_REVIEWS!$H851-FACT_PRODUCT_REVIEWS!$G851</f>
        <v>0.8243055555576575</v>
      </c>
      <c r="K851" s="2">
        <f>IF(FACT_PRODUCT_REVIEWS!$D851&gt;=4,1,0)</f>
        <v>1</v>
      </c>
      <c r="L851" s="2">
        <f>_xlfn.XLOOKUP(FACT_PRODUCT_REVIEWS[[#This Row],[product_id]],DIM_PRODUCTS!B:B,DIM_PRODUCTS!A:A,,0)</f>
        <v>125</v>
      </c>
      <c r="M851" s="2" t="str">
        <f>IF(FACT_PRODUCT_REVIEWS[[#This Row],[review_word_count]]=0,"no text",IF(FACT_PRODUCT_REVIEWS[[#This Row],[review_word_count]]&lt;15,"short review", "long review"))</f>
        <v>no text</v>
      </c>
    </row>
    <row r="852" spans="1:13" x14ac:dyDescent="0.25">
      <c r="A852" s="2">
        <v>851</v>
      </c>
      <c r="B852" s="10" t="s">
        <v>2320</v>
      </c>
      <c r="C852" s="10" t="s">
        <v>4390</v>
      </c>
      <c r="D852" s="10">
        <v>5</v>
      </c>
      <c r="E852" s="10"/>
      <c r="F852" s="10" t="s">
        <v>4391</v>
      </c>
      <c r="G852" s="13">
        <v>43040</v>
      </c>
      <c r="H852" s="13">
        <v>43041.359722222223</v>
      </c>
      <c r="I8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852" s="2">
        <f>FACT_PRODUCT_REVIEWS!$H852-FACT_PRODUCT_REVIEWS!$G852</f>
        <v>1.359722222223354</v>
      </c>
      <c r="K852" s="2">
        <f>IF(FACT_PRODUCT_REVIEWS!$D852&gt;=4,1,0)</f>
        <v>1</v>
      </c>
      <c r="L852" s="2">
        <f>_xlfn.XLOOKUP(FACT_PRODUCT_REVIEWS[[#This Row],[product_id]],DIM_PRODUCTS!B:B,DIM_PRODUCTS!A:A,,0)</f>
        <v>126</v>
      </c>
      <c r="M852" s="2" t="str">
        <f>IF(FACT_PRODUCT_REVIEWS[[#This Row],[review_word_count]]=0,"no text",IF(FACT_PRODUCT_REVIEWS[[#This Row],[review_word_count]]&lt;15,"short review", "long review"))</f>
        <v>short review</v>
      </c>
    </row>
    <row r="853" spans="1:13" x14ac:dyDescent="0.25">
      <c r="A853" s="2">
        <v>852</v>
      </c>
      <c r="B853" s="10" t="s">
        <v>2117</v>
      </c>
      <c r="C853" s="10" t="s">
        <v>3841</v>
      </c>
      <c r="D853" s="10">
        <v>5</v>
      </c>
      <c r="E853" s="10"/>
      <c r="F853" s="10"/>
      <c r="G853" s="13">
        <v>43197</v>
      </c>
      <c r="H853" s="13">
        <v>43200.105555555558</v>
      </c>
      <c r="I8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3" s="2">
        <f>FACT_PRODUCT_REVIEWS!$H853-FACT_PRODUCT_REVIEWS!$G853</f>
        <v>3.1055555555576575</v>
      </c>
      <c r="K853" s="2">
        <f>IF(FACT_PRODUCT_REVIEWS!$D853&gt;=4,1,0)</f>
        <v>1</v>
      </c>
      <c r="L853" s="2">
        <f>_xlfn.XLOOKUP(FACT_PRODUCT_REVIEWS[[#This Row],[product_id]],DIM_PRODUCTS!B:B,DIM_PRODUCTS!A:A,,0)</f>
        <v>127</v>
      </c>
      <c r="M853" s="2" t="str">
        <f>IF(FACT_PRODUCT_REVIEWS[[#This Row],[review_word_count]]=0,"no text",IF(FACT_PRODUCT_REVIEWS[[#This Row],[review_word_count]]&lt;15,"short review", "long review"))</f>
        <v>no text</v>
      </c>
    </row>
    <row r="854" spans="1:13" x14ac:dyDescent="0.25">
      <c r="A854" s="2">
        <v>853</v>
      </c>
      <c r="B854" s="10" t="s">
        <v>1997</v>
      </c>
      <c r="C854" s="10" t="s">
        <v>4664</v>
      </c>
      <c r="D854" s="10">
        <v>5</v>
      </c>
      <c r="E854" s="10"/>
      <c r="F854" s="10"/>
      <c r="G854" s="13">
        <v>42972</v>
      </c>
      <c r="H854" s="13">
        <v>42972.897222222222</v>
      </c>
      <c r="I8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4" s="2">
        <f>FACT_PRODUCT_REVIEWS!$H854-FACT_PRODUCT_REVIEWS!$G854</f>
        <v>0.89722222222189885</v>
      </c>
      <c r="K854" s="2">
        <f>IF(FACT_PRODUCT_REVIEWS!$D854&gt;=4,1,0)</f>
        <v>1</v>
      </c>
      <c r="L854" s="2">
        <f>_xlfn.XLOOKUP(FACT_PRODUCT_REVIEWS[[#This Row],[product_id]],DIM_PRODUCTS!B:B,DIM_PRODUCTS!A:A,,0)</f>
        <v>128</v>
      </c>
      <c r="M854" s="2" t="str">
        <f>IF(FACT_PRODUCT_REVIEWS[[#This Row],[review_word_count]]=0,"no text",IF(FACT_PRODUCT_REVIEWS[[#This Row],[review_word_count]]&lt;15,"short review", "long review"))</f>
        <v>no text</v>
      </c>
    </row>
    <row r="855" spans="1:13" x14ac:dyDescent="0.25">
      <c r="A855" s="2">
        <v>854</v>
      </c>
      <c r="B855" s="10" t="s">
        <v>2025</v>
      </c>
      <c r="C855" s="10" t="s">
        <v>4584</v>
      </c>
      <c r="D855" s="10">
        <v>5</v>
      </c>
      <c r="E855" s="10"/>
      <c r="F855" s="10"/>
      <c r="G855" s="13">
        <v>42904</v>
      </c>
      <c r="H855" s="13">
        <v>42905.713888888888</v>
      </c>
      <c r="I8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5" s="2">
        <f>FACT_PRODUCT_REVIEWS!$H855-FACT_PRODUCT_REVIEWS!$G855</f>
        <v>1.7138888888875954</v>
      </c>
      <c r="K855" s="2">
        <f>IF(FACT_PRODUCT_REVIEWS!$D855&gt;=4,1,0)</f>
        <v>1</v>
      </c>
      <c r="L855" s="2">
        <f>_xlfn.XLOOKUP(FACT_PRODUCT_REVIEWS[[#This Row],[product_id]],DIM_PRODUCTS!B:B,DIM_PRODUCTS!A:A,,0)</f>
        <v>129</v>
      </c>
      <c r="M855" s="2" t="str">
        <f>IF(FACT_PRODUCT_REVIEWS[[#This Row],[review_word_count]]=0,"no text",IF(FACT_PRODUCT_REVIEWS[[#This Row],[review_word_count]]&lt;15,"short review", "long review"))</f>
        <v>no text</v>
      </c>
    </row>
    <row r="856" spans="1:13" x14ac:dyDescent="0.25">
      <c r="A856" s="2">
        <v>855</v>
      </c>
      <c r="B856" s="10" t="s">
        <v>2278</v>
      </c>
      <c r="C856" s="10" t="s">
        <v>4669</v>
      </c>
      <c r="D856" s="10">
        <v>5</v>
      </c>
      <c r="E856" s="10"/>
      <c r="F856" s="10" t="s">
        <v>4670</v>
      </c>
      <c r="G856" s="13">
        <v>43128</v>
      </c>
      <c r="H856" s="13">
        <v>43128.970833333333</v>
      </c>
      <c r="I8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856" s="2">
        <f>FACT_PRODUCT_REVIEWS!$H856-FACT_PRODUCT_REVIEWS!$G856</f>
        <v>0.97083333333284827</v>
      </c>
      <c r="K856" s="2">
        <f>IF(FACT_PRODUCT_REVIEWS!$D856&gt;=4,1,0)</f>
        <v>1</v>
      </c>
      <c r="L856" s="2">
        <f>_xlfn.XLOOKUP(FACT_PRODUCT_REVIEWS[[#This Row],[product_id]],DIM_PRODUCTS!B:B,DIM_PRODUCTS!A:A,,0)</f>
        <v>130</v>
      </c>
      <c r="M856" s="2" t="str">
        <f>IF(FACT_PRODUCT_REVIEWS[[#This Row],[review_word_count]]=0,"no text",IF(FACT_PRODUCT_REVIEWS[[#This Row],[review_word_count]]&lt;15,"short review", "long review"))</f>
        <v>short review</v>
      </c>
    </row>
    <row r="857" spans="1:13" x14ac:dyDescent="0.25">
      <c r="A857" s="2">
        <v>856</v>
      </c>
      <c r="B857" s="10" t="s">
        <v>2222</v>
      </c>
      <c r="C857" s="10" t="s">
        <v>3028</v>
      </c>
      <c r="D857" s="10">
        <v>1</v>
      </c>
      <c r="E857" s="10"/>
      <c r="F857" s="10" t="s">
        <v>3029</v>
      </c>
      <c r="G857" s="13">
        <v>42846</v>
      </c>
      <c r="H857" s="13">
        <v>42848.234027777777</v>
      </c>
      <c r="I8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857" s="2">
        <f>FACT_PRODUCT_REVIEWS!$H857-FACT_PRODUCT_REVIEWS!$G857</f>
        <v>2.234027777776646</v>
      </c>
      <c r="K857" s="2">
        <f>IF(FACT_PRODUCT_REVIEWS!$D857&gt;=4,1,0)</f>
        <v>0</v>
      </c>
      <c r="L857" s="2">
        <f>_xlfn.XLOOKUP(FACT_PRODUCT_REVIEWS[[#This Row],[product_id]],DIM_PRODUCTS!B:B,DIM_PRODUCTS!A:A,,0)</f>
        <v>131</v>
      </c>
      <c r="M857" s="2" t="str">
        <f>IF(FACT_PRODUCT_REVIEWS[[#This Row],[review_word_count]]=0,"no text",IF(FACT_PRODUCT_REVIEWS[[#This Row],[review_word_count]]&lt;15,"short review", "long review"))</f>
        <v>short review</v>
      </c>
    </row>
    <row r="858" spans="1:13" x14ac:dyDescent="0.25">
      <c r="A858" s="2">
        <v>857</v>
      </c>
      <c r="B858" s="10" t="s">
        <v>2043</v>
      </c>
      <c r="C858" s="10" t="s">
        <v>4128</v>
      </c>
      <c r="D858" s="10">
        <v>5</v>
      </c>
      <c r="E858" s="10"/>
      <c r="F858" s="10" t="s">
        <v>4129</v>
      </c>
      <c r="G858" s="13">
        <v>42972</v>
      </c>
      <c r="H858" s="13">
        <v>42975.045138888891</v>
      </c>
      <c r="I8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858" s="2">
        <f>FACT_PRODUCT_REVIEWS!$H858-FACT_PRODUCT_REVIEWS!$G858</f>
        <v>3.0451388888905058</v>
      </c>
      <c r="K858" s="2">
        <f>IF(FACT_PRODUCT_REVIEWS!$D858&gt;=4,1,0)</f>
        <v>1</v>
      </c>
      <c r="L858" s="2">
        <f>_xlfn.XLOOKUP(FACT_PRODUCT_REVIEWS[[#This Row],[product_id]],DIM_PRODUCTS!B:B,DIM_PRODUCTS!A:A,,0)</f>
        <v>132</v>
      </c>
      <c r="M858" s="2" t="str">
        <f>IF(FACT_PRODUCT_REVIEWS[[#This Row],[review_word_count]]=0,"no text",IF(FACT_PRODUCT_REVIEWS[[#This Row],[review_word_count]]&lt;15,"short review", "long review"))</f>
        <v>short review</v>
      </c>
    </row>
    <row r="859" spans="1:13" x14ac:dyDescent="0.25">
      <c r="A859" s="2">
        <v>858</v>
      </c>
      <c r="B859" s="10" t="s">
        <v>2261</v>
      </c>
      <c r="C859" s="10" t="s">
        <v>3230</v>
      </c>
      <c r="D859" s="10">
        <v>4</v>
      </c>
      <c r="E859" s="10"/>
      <c r="F859" s="10"/>
      <c r="G859" s="13">
        <v>42941</v>
      </c>
      <c r="H859" s="13">
        <v>42949.760416666664</v>
      </c>
      <c r="I8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59" s="2">
        <f>FACT_PRODUCT_REVIEWS!$H859-FACT_PRODUCT_REVIEWS!$G859</f>
        <v>8.7604166666642413</v>
      </c>
      <c r="K859" s="2">
        <f>IF(FACT_PRODUCT_REVIEWS!$D859&gt;=4,1,0)</f>
        <v>1</v>
      </c>
      <c r="L859" s="2">
        <f>_xlfn.XLOOKUP(FACT_PRODUCT_REVIEWS[[#This Row],[product_id]],DIM_PRODUCTS!B:B,DIM_PRODUCTS!A:A,,0)</f>
        <v>133</v>
      </c>
      <c r="M859" s="2" t="str">
        <f>IF(FACT_PRODUCT_REVIEWS[[#This Row],[review_word_count]]=0,"no text",IF(FACT_PRODUCT_REVIEWS[[#This Row],[review_word_count]]&lt;15,"short review", "long review"))</f>
        <v>no text</v>
      </c>
    </row>
    <row r="860" spans="1:13" x14ac:dyDescent="0.25">
      <c r="A860" s="2">
        <v>859</v>
      </c>
      <c r="B860" s="10" t="s">
        <v>2050</v>
      </c>
      <c r="C860" s="10" t="s">
        <v>4715</v>
      </c>
      <c r="D860" s="10">
        <v>3</v>
      </c>
      <c r="E860" s="10"/>
      <c r="F860" s="10"/>
      <c r="G860" s="13">
        <v>43070</v>
      </c>
      <c r="H860" s="13">
        <v>43071.012499999997</v>
      </c>
      <c r="I8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0" s="2">
        <f>FACT_PRODUCT_REVIEWS!$H860-FACT_PRODUCT_REVIEWS!$G860</f>
        <v>1.0124999999970896</v>
      </c>
      <c r="K860" s="2">
        <f>IF(FACT_PRODUCT_REVIEWS!$D860&gt;=4,1,0)</f>
        <v>0</v>
      </c>
      <c r="L860" s="2">
        <f>_xlfn.XLOOKUP(FACT_PRODUCT_REVIEWS[[#This Row],[product_id]],DIM_PRODUCTS!B:B,DIM_PRODUCTS!A:A,,0)</f>
        <v>134</v>
      </c>
      <c r="M860" s="2" t="str">
        <f>IF(FACT_PRODUCT_REVIEWS[[#This Row],[review_word_count]]=0,"no text",IF(FACT_PRODUCT_REVIEWS[[#This Row],[review_word_count]]&lt;15,"short review", "long review"))</f>
        <v>no text</v>
      </c>
    </row>
    <row r="861" spans="1:13" x14ac:dyDescent="0.25">
      <c r="A861" s="2">
        <v>860</v>
      </c>
      <c r="B861" s="10" t="s">
        <v>2420</v>
      </c>
      <c r="C861" s="10" t="s">
        <v>3956</v>
      </c>
      <c r="D861" s="10">
        <v>2</v>
      </c>
      <c r="E861" s="10"/>
      <c r="F861" s="10" t="s">
        <v>3957</v>
      </c>
      <c r="G861" s="13">
        <v>42945</v>
      </c>
      <c r="H861" s="13">
        <v>42949.770138888889</v>
      </c>
      <c r="I8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861" s="2">
        <f>FACT_PRODUCT_REVIEWS!$H861-FACT_PRODUCT_REVIEWS!$G861</f>
        <v>4.7701388888890506</v>
      </c>
      <c r="K861" s="2">
        <f>IF(FACT_PRODUCT_REVIEWS!$D861&gt;=4,1,0)</f>
        <v>0</v>
      </c>
      <c r="L861" s="2">
        <f>_xlfn.XLOOKUP(FACT_PRODUCT_REVIEWS[[#This Row],[product_id]],DIM_PRODUCTS!B:B,DIM_PRODUCTS!A:A,,0)</f>
        <v>135</v>
      </c>
      <c r="M861" s="2" t="str">
        <f>IF(FACT_PRODUCT_REVIEWS[[#This Row],[review_word_count]]=0,"no text",IF(FACT_PRODUCT_REVIEWS[[#This Row],[review_word_count]]&lt;15,"short review", "long review"))</f>
        <v>long review</v>
      </c>
    </row>
    <row r="862" spans="1:13" x14ac:dyDescent="0.25">
      <c r="A862" s="2">
        <v>861</v>
      </c>
      <c r="B862" s="10" t="s">
        <v>2175</v>
      </c>
      <c r="C862" s="10" t="s">
        <v>4529</v>
      </c>
      <c r="D862" s="10">
        <v>5</v>
      </c>
      <c r="E862" s="10"/>
      <c r="F862" s="10"/>
      <c r="G862" s="13">
        <v>42983</v>
      </c>
      <c r="H862" s="13">
        <v>42984.015972222223</v>
      </c>
      <c r="I8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2" s="2">
        <f>FACT_PRODUCT_REVIEWS!$H862-FACT_PRODUCT_REVIEWS!$G862</f>
        <v>1.015972222223354</v>
      </c>
      <c r="K862" s="2">
        <f>IF(FACT_PRODUCT_REVIEWS!$D862&gt;=4,1,0)</f>
        <v>1</v>
      </c>
      <c r="L862" s="2">
        <f>_xlfn.XLOOKUP(FACT_PRODUCT_REVIEWS[[#This Row],[product_id]],DIM_PRODUCTS!B:B,DIM_PRODUCTS!A:A,,0)</f>
        <v>136</v>
      </c>
      <c r="M862" s="2" t="str">
        <f>IF(FACT_PRODUCT_REVIEWS[[#This Row],[review_word_count]]=0,"no text",IF(FACT_PRODUCT_REVIEWS[[#This Row],[review_word_count]]&lt;15,"short review", "long review"))</f>
        <v>no text</v>
      </c>
    </row>
    <row r="863" spans="1:13" x14ac:dyDescent="0.25">
      <c r="A863" s="2">
        <v>862</v>
      </c>
      <c r="B863" s="10" t="s">
        <v>2186</v>
      </c>
      <c r="C863" s="10" t="s">
        <v>3487</v>
      </c>
      <c r="D863" s="10">
        <v>5</v>
      </c>
      <c r="E863" s="10"/>
      <c r="F863" s="10"/>
      <c r="G863" s="13">
        <v>43163</v>
      </c>
      <c r="H863" s="13">
        <v>43165.841666666667</v>
      </c>
      <c r="I8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3" s="2">
        <f>FACT_PRODUCT_REVIEWS!$H863-FACT_PRODUCT_REVIEWS!$G863</f>
        <v>2.8416666666671517</v>
      </c>
      <c r="K863" s="2">
        <f>IF(FACT_PRODUCT_REVIEWS!$D863&gt;=4,1,0)</f>
        <v>1</v>
      </c>
      <c r="L863" s="2">
        <f>_xlfn.XLOOKUP(FACT_PRODUCT_REVIEWS[[#This Row],[product_id]],DIM_PRODUCTS!B:B,DIM_PRODUCTS!A:A,,0)</f>
        <v>137</v>
      </c>
      <c r="M863" s="2" t="str">
        <f>IF(FACT_PRODUCT_REVIEWS[[#This Row],[review_word_count]]=0,"no text",IF(FACT_PRODUCT_REVIEWS[[#This Row],[review_word_count]]&lt;15,"short review", "long review"))</f>
        <v>no text</v>
      </c>
    </row>
    <row r="864" spans="1:13" x14ac:dyDescent="0.25">
      <c r="A864" s="2">
        <v>863</v>
      </c>
      <c r="B864" s="10" t="s">
        <v>2053</v>
      </c>
      <c r="C864" s="10" t="s">
        <v>3246</v>
      </c>
      <c r="D864" s="10">
        <v>5</v>
      </c>
      <c r="E864" s="10"/>
      <c r="F864" s="10" t="s">
        <v>3247</v>
      </c>
      <c r="G864" s="13">
        <v>43200</v>
      </c>
      <c r="H864" s="13">
        <v>43203.461111111108</v>
      </c>
      <c r="I8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864" s="2">
        <f>FACT_PRODUCT_REVIEWS!$H864-FACT_PRODUCT_REVIEWS!$G864</f>
        <v>3.461111111108039</v>
      </c>
      <c r="K864" s="2">
        <f>IF(FACT_PRODUCT_REVIEWS!$D864&gt;=4,1,0)</f>
        <v>1</v>
      </c>
      <c r="L864" s="2">
        <f>_xlfn.XLOOKUP(FACT_PRODUCT_REVIEWS[[#This Row],[product_id]],DIM_PRODUCTS!B:B,DIM_PRODUCTS!A:A,,0)</f>
        <v>138</v>
      </c>
      <c r="M864" s="2" t="str">
        <f>IF(FACT_PRODUCT_REVIEWS[[#This Row],[review_word_count]]=0,"no text",IF(FACT_PRODUCT_REVIEWS[[#This Row],[review_word_count]]&lt;15,"short review", "long review"))</f>
        <v>short review</v>
      </c>
    </row>
    <row r="865" spans="1:13" x14ac:dyDescent="0.25">
      <c r="A865" s="2">
        <v>864</v>
      </c>
      <c r="B865" s="10" t="s">
        <v>2237</v>
      </c>
      <c r="C865" s="10" t="s">
        <v>3256</v>
      </c>
      <c r="D865" s="10">
        <v>4</v>
      </c>
      <c r="E865" s="10"/>
      <c r="F865" s="10"/>
      <c r="G865" s="13">
        <v>42976</v>
      </c>
      <c r="H865" s="13">
        <v>42980.007638888892</v>
      </c>
      <c r="I8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5" s="2">
        <f>FACT_PRODUCT_REVIEWS!$H865-FACT_PRODUCT_REVIEWS!$G865</f>
        <v>4.007638888891961</v>
      </c>
      <c r="K865" s="2">
        <f>IF(FACT_PRODUCT_REVIEWS!$D865&gt;=4,1,0)</f>
        <v>1</v>
      </c>
      <c r="L865" s="2">
        <f>_xlfn.XLOOKUP(FACT_PRODUCT_REVIEWS[[#This Row],[product_id]],DIM_PRODUCTS!B:B,DIM_PRODUCTS!A:A,,0)</f>
        <v>139</v>
      </c>
      <c r="M865" s="2" t="str">
        <f>IF(FACT_PRODUCT_REVIEWS[[#This Row],[review_word_count]]=0,"no text",IF(FACT_PRODUCT_REVIEWS[[#This Row],[review_word_count]]&lt;15,"short review", "long review"))</f>
        <v>no text</v>
      </c>
    </row>
    <row r="866" spans="1:13" x14ac:dyDescent="0.25">
      <c r="A866" s="2">
        <v>865</v>
      </c>
      <c r="B866" s="10" t="s">
        <v>2191</v>
      </c>
      <c r="C866" s="10" t="s">
        <v>4738</v>
      </c>
      <c r="D866" s="10">
        <v>3</v>
      </c>
      <c r="E866" s="10"/>
      <c r="F866" s="10"/>
      <c r="G866" s="13">
        <v>43028</v>
      </c>
      <c r="H866" s="13">
        <v>43031.460416666669</v>
      </c>
      <c r="I8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6" s="2">
        <f>FACT_PRODUCT_REVIEWS!$H866-FACT_PRODUCT_REVIEWS!$G866</f>
        <v>3.4604166666686069</v>
      </c>
      <c r="K866" s="2">
        <f>IF(FACT_PRODUCT_REVIEWS!$D866&gt;=4,1,0)</f>
        <v>0</v>
      </c>
      <c r="L866" s="2">
        <f>_xlfn.XLOOKUP(FACT_PRODUCT_REVIEWS[[#This Row],[product_id]],DIM_PRODUCTS!B:B,DIM_PRODUCTS!A:A,,0)</f>
        <v>140</v>
      </c>
      <c r="M866" s="2" t="str">
        <f>IF(FACT_PRODUCT_REVIEWS[[#This Row],[review_word_count]]=0,"no text",IF(FACT_PRODUCT_REVIEWS[[#This Row],[review_word_count]]&lt;15,"short review", "long review"))</f>
        <v>no text</v>
      </c>
    </row>
    <row r="867" spans="1:13" ht="24.95" customHeight="1" x14ac:dyDescent="0.25">
      <c r="A867" s="2">
        <v>866</v>
      </c>
      <c r="B867" s="10" t="s">
        <v>2220</v>
      </c>
      <c r="C867" s="10" t="s">
        <v>3805</v>
      </c>
      <c r="D867" s="10">
        <v>5</v>
      </c>
      <c r="E867" s="10"/>
      <c r="F867" s="10"/>
      <c r="G867" s="13">
        <v>42942</v>
      </c>
      <c r="H867" s="13">
        <v>42947.651388888888</v>
      </c>
      <c r="I8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67" s="2">
        <f>FACT_PRODUCT_REVIEWS!$H867-FACT_PRODUCT_REVIEWS!$G867</f>
        <v>5.6513888888875954</v>
      </c>
      <c r="K867" s="2">
        <f>IF(FACT_PRODUCT_REVIEWS!$D867&gt;=4,1,0)</f>
        <v>1</v>
      </c>
      <c r="L867" s="2">
        <f>_xlfn.XLOOKUP(FACT_PRODUCT_REVIEWS[[#This Row],[product_id]],DIM_PRODUCTS!B:B,DIM_PRODUCTS!A:A,,0)</f>
        <v>141</v>
      </c>
      <c r="M867" s="2" t="str">
        <f>IF(FACT_PRODUCT_REVIEWS[[#This Row],[review_word_count]]=0,"no text",IF(FACT_PRODUCT_REVIEWS[[#This Row],[review_word_count]]&lt;15,"short review", "long review"))</f>
        <v>no text</v>
      </c>
    </row>
    <row r="868" spans="1:13" x14ac:dyDescent="0.25">
      <c r="A868" s="2">
        <v>867</v>
      </c>
      <c r="B868" s="10" t="s">
        <v>2000</v>
      </c>
      <c r="C868" s="10" t="s">
        <v>4661</v>
      </c>
      <c r="D868" s="10">
        <v>5</v>
      </c>
      <c r="E868" s="10"/>
      <c r="F868" s="10" t="s">
        <v>4662</v>
      </c>
      <c r="G868" s="13">
        <v>42941</v>
      </c>
      <c r="H868" s="13">
        <v>42942.029166666667</v>
      </c>
      <c r="I8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868" s="2">
        <f>FACT_PRODUCT_REVIEWS!$H868-FACT_PRODUCT_REVIEWS!$G868</f>
        <v>1.0291666666671517</v>
      </c>
      <c r="K868" s="2">
        <f>IF(FACT_PRODUCT_REVIEWS!$D868&gt;=4,1,0)</f>
        <v>1</v>
      </c>
      <c r="L868" s="2">
        <f>_xlfn.XLOOKUP(FACT_PRODUCT_REVIEWS[[#This Row],[product_id]],DIM_PRODUCTS!B:B,DIM_PRODUCTS!A:A,,0)</f>
        <v>142</v>
      </c>
      <c r="M868" s="2" t="str">
        <f>IF(FACT_PRODUCT_REVIEWS[[#This Row],[review_word_count]]=0,"no text",IF(FACT_PRODUCT_REVIEWS[[#This Row],[review_word_count]]&lt;15,"short review", "long review"))</f>
        <v>short review</v>
      </c>
    </row>
    <row r="869" spans="1:13" x14ac:dyDescent="0.25">
      <c r="A869" s="2">
        <v>868</v>
      </c>
      <c r="B869" s="10" t="s">
        <v>2209</v>
      </c>
      <c r="C869" s="10" t="s">
        <v>4498</v>
      </c>
      <c r="D869" s="10">
        <v>5</v>
      </c>
      <c r="E869" s="10"/>
      <c r="F869" s="10" t="s">
        <v>4469</v>
      </c>
      <c r="G869" s="13">
        <v>43272</v>
      </c>
      <c r="H869" s="13">
        <v>43275.019444444442</v>
      </c>
      <c r="I8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869" s="2">
        <f>FACT_PRODUCT_REVIEWS!$H869-FACT_PRODUCT_REVIEWS!$G869</f>
        <v>3.0194444444423425</v>
      </c>
      <c r="K869" s="2">
        <f>IF(FACT_PRODUCT_REVIEWS!$D869&gt;=4,1,0)</f>
        <v>1</v>
      </c>
      <c r="L869" s="2">
        <f>_xlfn.XLOOKUP(FACT_PRODUCT_REVIEWS[[#This Row],[product_id]],DIM_PRODUCTS!B:B,DIM_PRODUCTS!A:A,,0)</f>
        <v>143</v>
      </c>
      <c r="M869" s="2" t="str">
        <f>IF(FACT_PRODUCT_REVIEWS[[#This Row],[review_word_count]]=0,"no text",IF(FACT_PRODUCT_REVIEWS[[#This Row],[review_word_count]]&lt;15,"short review", "long review"))</f>
        <v>short review</v>
      </c>
    </row>
    <row r="870" spans="1:13" x14ac:dyDescent="0.25">
      <c r="A870" s="2">
        <v>869</v>
      </c>
      <c r="B870" s="10" t="s">
        <v>2281</v>
      </c>
      <c r="C870" s="10" t="s">
        <v>3912</v>
      </c>
      <c r="D870" s="10">
        <v>5</v>
      </c>
      <c r="E870" s="10"/>
      <c r="F870" s="10"/>
      <c r="G870" s="13">
        <v>43273</v>
      </c>
      <c r="H870" s="13">
        <v>43276.487500000003</v>
      </c>
      <c r="I8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0" s="2">
        <f>FACT_PRODUCT_REVIEWS!$H870-FACT_PRODUCT_REVIEWS!$G870</f>
        <v>3.4875000000029104</v>
      </c>
      <c r="K870" s="2">
        <f>IF(FACT_PRODUCT_REVIEWS!$D870&gt;=4,1,0)</f>
        <v>1</v>
      </c>
      <c r="L870" s="2">
        <f>_xlfn.XLOOKUP(FACT_PRODUCT_REVIEWS[[#This Row],[product_id]],DIM_PRODUCTS!B:B,DIM_PRODUCTS!A:A,,0)</f>
        <v>144</v>
      </c>
      <c r="M870" s="2" t="str">
        <f>IF(FACT_PRODUCT_REVIEWS[[#This Row],[review_word_count]]=0,"no text",IF(FACT_PRODUCT_REVIEWS[[#This Row],[review_word_count]]&lt;15,"short review", "long review"))</f>
        <v>no text</v>
      </c>
    </row>
    <row r="871" spans="1:13" x14ac:dyDescent="0.25">
      <c r="A871" s="2">
        <v>870</v>
      </c>
      <c r="B871" s="10" t="s">
        <v>1980</v>
      </c>
      <c r="C871" s="10" t="s">
        <v>4049</v>
      </c>
      <c r="D871" s="10">
        <v>5</v>
      </c>
      <c r="E871" s="10"/>
      <c r="F871" s="10"/>
      <c r="G871" s="13">
        <v>43091</v>
      </c>
      <c r="H871" s="13">
        <v>43091.925000000003</v>
      </c>
      <c r="I8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1" s="2">
        <f>FACT_PRODUCT_REVIEWS!$H871-FACT_PRODUCT_REVIEWS!$G871</f>
        <v>0.92500000000291038</v>
      </c>
      <c r="K871" s="2">
        <f>IF(FACT_PRODUCT_REVIEWS!$D871&gt;=4,1,0)</f>
        <v>1</v>
      </c>
      <c r="L871" s="2">
        <f>_xlfn.XLOOKUP(FACT_PRODUCT_REVIEWS[[#This Row],[product_id]],DIM_PRODUCTS!B:B,DIM_PRODUCTS!A:A,,0)</f>
        <v>145</v>
      </c>
      <c r="M871" s="2" t="str">
        <f>IF(FACT_PRODUCT_REVIEWS[[#This Row],[review_word_count]]=0,"no text",IF(FACT_PRODUCT_REVIEWS[[#This Row],[review_word_count]]&lt;15,"short review", "long review"))</f>
        <v>no text</v>
      </c>
    </row>
    <row r="872" spans="1:13" x14ac:dyDescent="0.25">
      <c r="A872" s="2">
        <v>871</v>
      </c>
      <c r="B872" s="10" t="s">
        <v>2473</v>
      </c>
      <c r="C872" s="10" t="s">
        <v>4828</v>
      </c>
      <c r="D872" s="10">
        <v>4</v>
      </c>
      <c r="E872" s="10"/>
      <c r="F872" s="10" t="s">
        <v>4829</v>
      </c>
      <c r="G872" s="13">
        <v>43203</v>
      </c>
      <c r="H872" s="13">
        <v>43205.955555555556</v>
      </c>
      <c r="I8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872" s="2">
        <f>FACT_PRODUCT_REVIEWS!$H872-FACT_PRODUCT_REVIEWS!$G872</f>
        <v>2.9555555555562023</v>
      </c>
      <c r="K872" s="2">
        <f>IF(FACT_PRODUCT_REVIEWS!$D872&gt;=4,1,0)</f>
        <v>1</v>
      </c>
      <c r="L872" s="2">
        <f>_xlfn.XLOOKUP(FACT_PRODUCT_REVIEWS[[#This Row],[product_id]],DIM_PRODUCTS!B:B,DIM_PRODUCTS!A:A,,0)</f>
        <v>146</v>
      </c>
      <c r="M872" s="2" t="str">
        <f>IF(FACT_PRODUCT_REVIEWS[[#This Row],[review_word_count]]=0,"no text",IF(FACT_PRODUCT_REVIEWS[[#This Row],[review_word_count]]&lt;15,"short review", "long review"))</f>
        <v>long review</v>
      </c>
    </row>
    <row r="873" spans="1:13" x14ac:dyDescent="0.25">
      <c r="A873" s="2">
        <v>872</v>
      </c>
      <c r="B873" s="10" t="s">
        <v>2238</v>
      </c>
      <c r="C873" s="10" t="s">
        <v>4748</v>
      </c>
      <c r="D873" s="10">
        <v>5</v>
      </c>
      <c r="E873" s="10"/>
      <c r="F873" s="10" t="s">
        <v>4749</v>
      </c>
      <c r="G873" s="13">
        <v>43194</v>
      </c>
      <c r="H873" s="13">
        <v>43195.469444444447</v>
      </c>
      <c r="I8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873" s="2">
        <f>FACT_PRODUCT_REVIEWS!$H873-FACT_PRODUCT_REVIEWS!$G873</f>
        <v>1.4694444444467081</v>
      </c>
      <c r="K873" s="2">
        <f>IF(FACT_PRODUCT_REVIEWS!$D873&gt;=4,1,0)</f>
        <v>1</v>
      </c>
      <c r="L873" s="2">
        <f>_xlfn.XLOOKUP(FACT_PRODUCT_REVIEWS[[#This Row],[product_id]],DIM_PRODUCTS!B:B,DIM_PRODUCTS!A:A,,0)</f>
        <v>147</v>
      </c>
      <c r="M873" s="2" t="str">
        <f>IF(FACT_PRODUCT_REVIEWS[[#This Row],[review_word_count]]=0,"no text",IF(FACT_PRODUCT_REVIEWS[[#This Row],[review_word_count]]&lt;15,"short review", "long review"))</f>
        <v>short review</v>
      </c>
    </row>
    <row r="874" spans="1:13" x14ac:dyDescent="0.25">
      <c r="A874" s="2">
        <v>873</v>
      </c>
      <c r="B874" s="10" t="s">
        <v>2275</v>
      </c>
      <c r="C874" s="10" t="s">
        <v>2995</v>
      </c>
      <c r="D874" s="10">
        <v>4</v>
      </c>
      <c r="E874" s="10"/>
      <c r="F874" s="10"/>
      <c r="G874" s="13">
        <v>43014</v>
      </c>
      <c r="H874" s="13">
        <v>43016.941666666666</v>
      </c>
      <c r="I8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4" s="2">
        <f>FACT_PRODUCT_REVIEWS!$H874-FACT_PRODUCT_REVIEWS!$G874</f>
        <v>2.9416666666656965</v>
      </c>
      <c r="K874" s="2">
        <f>IF(FACT_PRODUCT_REVIEWS!$D874&gt;=4,1,0)</f>
        <v>1</v>
      </c>
      <c r="L874" s="2">
        <f>_xlfn.XLOOKUP(FACT_PRODUCT_REVIEWS[[#This Row],[product_id]],DIM_PRODUCTS!B:B,DIM_PRODUCTS!A:A,,0)</f>
        <v>148</v>
      </c>
      <c r="M874" s="2" t="str">
        <f>IF(FACT_PRODUCT_REVIEWS[[#This Row],[review_word_count]]=0,"no text",IF(FACT_PRODUCT_REVIEWS[[#This Row],[review_word_count]]&lt;15,"short review", "long review"))</f>
        <v>no text</v>
      </c>
    </row>
    <row r="875" spans="1:13" ht="21" customHeight="1" x14ac:dyDescent="0.25">
      <c r="A875" s="2">
        <v>874</v>
      </c>
      <c r="B875" s="10" t="s">
        <v>1979</v>
      </c>
      <c r="C875" s="10" t="s">
        <v>4880</v>
      </c>
      <c r="D875" s="10">
        <v>5</v>
      </c>
      <c r="E875" s="10"/>
      <c r="F875" s="10"/>
      <c r="G875" s="13">
        <v>42830</v>
      </c>
      <c r="H875" s="13">
        <v>42831.478472222225</v>
      </c>
      <c r="I8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5" s="2">
        <f>FACT_PRODUCT_REVIEWS!$H875-FACT_PRODUCT_REVIEWS!$G875</f>
        <v>1.4784722222248092</v>
      </c>
      <c r="K875" s="2">
        <f>IF(FACT_PRODUCT_REVIEWS!$D875&gt;=4,1,0)</f>
        <v>1</v>
      </c>
      <c r="L875" s="2">
        <f>_xlfn.XLOOKUP(FACT_PRODUCT_REVIEWS[[#This Row],[product_id]],DIM_PRODUCTS!B:B,DIM_PRODUCTS!A:A,,0)</f>
        <v>149</v>
      </c>
      <c r="M875" s="2" t="str">
        <f>IF(FACT_PRODUCT_REVIEWS[[#This Row],[review_word_count]]=0,"no text",IF(FACT_PRODUCT_REVIEWS[[#This Row],[review_word_count]]&lt;15,"short review", "long review"))</f>
        <v>no text</v>
      </c>
    </row>
    <row r="876" spans="1:13" x14ac:dyDescent="0.25">
      <c r="A876" s="2">
        <v>875</v>
      </c>
      <c r="B876" s="10" t="s">
        <v>2114</v>
      </c>
      <c r="C876" s="10" t="s">
        <v>3096</v>
      </c>
      <c r="D876" s="10">
        <v>5</v>
      </c>
      <c r="E876" s="10"/>
      <c r="F876" s="10"/>
      <c r="G876" s="13">
        <v>43235</v>
      </c>
      <c r="H876" s="13">
        <v>43240.581250000003</v>
      </c>
      <c r="I8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6" s="2">
        <f>FACT_PRODUCT_REVIEWS!$H876-FACT_PRODUCT_REVIEWS!$G876</f>
        <v>5.5812500000029104</v>
      </c>
      <c r="K876" s="2">
        <f>IF(FACT_PRODUCT_REVIEWS!$D876&gt;=4,1,0)</f>
        <v>1</v>
      </c>
      <c r="L876" s="2">
        <f>_xlfn.XLOOKUP(FACT_PRODUCT_REVIEWS[[#This Row],[product_id]],DIM_PRODUCTS!B:B,DIM_PRODUCTS!A:A,,0)</f>
        <v>150</v>
      </c>
      <c r="M876" s="2" t="str">
        <f>IF(FACT_PRODUCT_REVIEWS[[#This Row],[review_word_count]]=0,"no text",IF(FACT_PRODUCT_REVIEWS[[#This Row],[review_word_count]]&lt;15,"short review", "long review"))</f>
        <v>no text</v>
      </c>
    </row>
    <row r="877" spans="1:13" x14ac:dyDescent="0.25">
      <c r="A877" s="2">
        <v>876</v>
      </c>
      <c r="B877" s="10" t="s">
        <v>2156</v>
      </c>
      <c r="C877" s="10" t="s">
        <v>3327</v>
      </c>
      <c r="D877" s="10">
        <v>1</v>
      </c>
      <c r="E877" s="10"/>
      <c r="F877" s="10" t="s">
        <v>3328</v>
      </c>
      <c r="G877" s="13">
        <v>42676</v>
      </c>
      <c r="H877" s="13">
        <v>42677.50277777778</v>
      </c>
      <c r="I8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877" s="2">
        <f>FACT_PRODUCT_REVIEWS!$H877-FACT_PRODUCT_REVIEWS!$G877</f>
        <v>1.5027777777795563</v>
      </c>
      <c r="K877" s="2">
        <f>IF(FACT_PRODUCT_REVIEWS!$D877&gt;=4,1,0)</f>
        <v>0</v>
      </c>
      <c r="L877" s="2">
        <f>_xlfn.XLOOKUP(FACT_PRODUCT_REVIEWS[[#This Row],[product_id]],DIM_PRODUCTS!B:B,DIM_PRODUCTS!A:A,,0)</f>
        <v>151</v>
      </c>
      <c r="M877" s="2" t="str">
        <f>IF(FACT_PRODUCT_REVIEWS[[#This Row],[review_word_count]]=0,"no text",IF(FACT_PRODUCT_REVIEWS[[#This Row],[review_word_count]]&lt;15,"short review", "long review"))</f>
        <v>long review</v>
      </c>
    </row>
    <row r="878" spans="1:13" x14ac:dyDescent="0.25">
      <c r="A878" s="2">
        <v>877</v>
      </c>
      <c r="B878" s="10" t="s">
        <v>2326</v>
      </c>
      <c r="C878" s="10" t="s">
        <v>3737</v>
      </c>
      <c r="D878" s="10">
        <v>4</v>
      </c>
      <c r="E878" s="10"/>
      <c r="F878" s="10" t="s">
        <v>3738</v>
      </c>
      <c r="G878" s="13">
        <v>42865</v>
      </c>
      <c r="H878" s="13">
        <v>42870.682638888888</v>
      </c>
      <c r="I8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878" s="2">
        <f>FACT_PRODUCT_REVIEWS!$H878-FACT_PRODUCT_REVIEWS!$G878</f>
        <v>5.6826388888875954</v>
      </c>
      <c r="K878" s="2">
        <f>IF(FACT_PRODUCT_REVIEWS!$D878&gt;=4,1,0)</f>
        <v>1</v>
      </c>
      <c r="L878" s="2">
        <f>_xlfn.XLOOKUP(FACT_PRODUCT_REVIEWS[[#This Row],[product_id]],DIM_PRODUCTS!B:B,DIM_PRODUCTS!A:A,,0)</f>
        <v>152</v>
      </c>
      <c r="M878" s="2" t="str">
        <f>IF(FACT_PRODUCT_REVIEWS[[#This Row],[review_word_count]]=0,"no text",IF(FACT_PRODUCT_REVIEWS[[#This Row],[review_word_count]]&lt;15,"short review", "long review"))</f>
        <v>short review</v>
      </c>
    </row>
    <row r="879" spans="1:13" x14ac:dyDescent="0.25">
      <c r="A879" s="2">
        <v>878</v>
      </c>
      <c r="B879" s="10" t="s">
        <v>2243</v>
      </c>
      <c r="C879" s="10" t="s">
        <v>2975</v>
      </c>
      <c r="D879" s="10">
        <v>5</v>
      </c>
      <c r="E879" s="10"/>
      <c r="F879" s="10"/>
      <c r="G879" s="13">
        <v>42872</v>
      </c>
      <c r="H879" s="13">
        <v>42873.503472222219</v>
      </c>
      <c r="I8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79" s="2">
        <f>FACT_PRODUCT_REVIEWS!$H879-FACT_PRODUCT_REVIEWS!$G879</f>
        <v>1.5034722222189885</v>
      </c>
      <c r="K879" s="2">
        <f>IF(FACT_PRODUCT_REVIEWS!$D879&gt;=4,1,0)</f>
        <v>1</v>
      </c>
      <c r="L879" s="2">
        <f>_xlfn.XLOOKUP(FACT_PRODUCT_REVIEWS[[#This Row],[product_id]],DIM_PRODUCTS!B:B,DIM_PRODUCTS!A:A,,0)</f>
        <v>153</v>
      </c>
      <c r="M879" s="2" t="str">
        <f>IF(FACT_PRODUCT_REVIEWS[[#This Row],[review_word_count]]=0,"no text",IF(FACT_PRODUCT_REVIEWS[[#This Row],[review_word_count]]&lt;15,"short review", "long review"))</f>
        <v>no text</v>
      </c>
    </row>
    <row r="880" spans="1:13" x14ac:dyDescent="0.25">
      <c r="A880" s="2">
        <v>879</v>
      </c>
      <c r="B880" s="10" t="s">
        <v>2076</v>
      </c>
      <c r="C880" s="10" t="s">
        <v>3990</v>
      </c>
      <c r="D880" s="10">
        <v>5</v>
      </c>
      <c r="E880" s="10"/>
      <c r="F880" s="10" t="s">
        <v>3991</v>
      </c>
      <c r="G880" s="13">
        <v>43155</v>
      </c>
      <c r="H880" s="13">
        <v>43156.578472222223</v>
      </c>
      <c r="I8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880" s="2">
        <f>FACT_PRODUCT_REVIEWS!$H880-FACT_PRODUCT_REVIEWS!$G880</f>
        <v>1.578472222223354</v>
      </c>
      <c r="K880" s="2">
        <f>IF(FACT_PRODUCT_REVIEWS!$D880&gt;=4,1,0)</f>
        <v>1</v>
      </c>
      <c r="L880" s="2">
        <f>_xlfn.XLOOKUP(FACT_PRODUCT_REVIEWS[[#This Row],[product_id]],DIM_PRODUCTS!B:B,DIM_PRODUCTS!A:A,,0)</f>
        <v>154</v>
      </c>
      <c r="M880" s="2" t="str">
        <f>IF(FACT_PRODUCT_REVIEWS[[#This Row],[review_word_count]]=0,"no text",IF(FACT_PRODUCT_REVIEWS[[#This Row],[review_word_count]]&lt;15,"short review", "long review"))</f>
        <v>short review</v>
      </c>
    </row>
    <row r="881" spans="1:13" x14ac:dyDescent="0.25">
      <c r="A881" s="2">
        <v>880</v>
      </c>
      <c r="B881" s="10" t="s">
        <v>2447</v>
      </c>
      <c r="C881" s="10" t="s">
        <v>3118</v>
      </c>
      <c r="D881" s="10">
        <v>4</v>
      </c>
      <c r="E881" s="10"/>
      <c r="F881" s="10"/>
      <c r="G881" s="13">
        <v>43088</v>
      </c>
      <c r="H881" s="13">
        <v>43091.529861111114</v>
      </c>
      <c r="I8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1" s="2">
        <f>FACT_PRODUCT_REVIEWS!$H881-FACT_PRODUCT_REVIEWS!$G881</f>
        <v>3.5298611111138598</v>
      </c>
      <c r="K881" s="2">
        <f>IF(FACT_PRODUCT_REVIEWS!$D881&gt;=4,1,0)</f>
        <v>1</v>
      </c>
      <c r="L881" s="2">
        <f>_xlfn.XLOOKUP(FACT_PRODUCT_REVIEWS[[#This Row],[product_id]],DIM_PRODUCTS!B:B,DIM_PRODUCTS!A:A,,0)</f>
        <v>155</v>
      </c>
      <c r="M881" s="2" t="str">
        <f>IF(FACT_PRODUCT_REVIEWS[[#This Row],[review_word_count]]=0,"no text",IF(FACT_PRODUCT_REVIEWS[[#This Row],[review_word_count]]&lt;15,"short review", "long review"))</f>
        <v>no text</v>
      </c>
    </row>
    <row r="882" spans="1:13" x14ac:dyDescent="0.25">
      <c r="A882" s="2">
        <v>881</v>
      </c>
      <c r="B882" s="10" t="s">
        <v>2016</v>
      </c>
      <c r="C882" s="10" t="s">
        <v>3179</v>
      </c>
      <c r="D882" s="10">
        <v>5</v>
      </c>
      <c r="E882" s="10"/>
      <c r="F882" s="10" t="s">
        <v>3180</v>
      </c>
      <c r="G882" s="13">
        <v>42889</v>
      </c>
      <c r="H882" s="13">
        <v>42890.098611111112</v>
      </c>
      <c r="I8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882" s="2">
        <f>FACT_PRODUCT_REVIEWS!$H882-FACT_PRODUCT_REVIEWS!$G882</f>
        <v>1.0986111111124046</v>
      </c>
      <c r="K882" s="2">
        <f>IF(FACT_PRODUCT_REVIEWS!$D882&gt;=4,1,0)</f>
        <v>1</v>
      </c>
      <c r="L882" s="2">
        <f>_xlfn.XLOOKUP(FACT_PRODUCT_REVIEWS[[#This Row],[product_id]],DIM_PRODUCTS!B:B,DIM_PRODUCTS!A:A,,0)</f>
        <v>156</v>
      </c>
      <c r="M882" s="2" t="str">
        <f>IF(FACT_PRODUCT_REVIEWS[[#This Row],[review_word_count]]=0,"no text",IF(FACT_PRODUCT_REVIEWS[[#This Row],[review_word_count]]&lt;15,"short review", "long review"))</f>
        <v>long review</v>
      </c>
    </row>
    <row r="883" spans="1:13" x14ac:dyDescent="0.25">
      <c r="A883" s="2">
        <v>882</v>
      </c>
      <c r="B883" s="10" t="s">
        <v>2133</v>
      </c>
      <c r="C883" s="10" t="s">
        <v>4607</v>
      </c>
      <c r="D883" s="10">
        <v>1</v>
      </c>
      <c r="E883" s="10"/>
      <c r="F883" s="10"/>
      <c r="G883" s="13">
        <v>43058</v>
      </c>
      <c r="H883" s="13">
        <v>43058.69027777778</v>
      </c>
      <c r="I8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3" s="2">
        <f>FACT_PRODUCT_REVIEWS!$H883-FACT_PRODUCT_REVIEWS!$G883</f>
        <v>0.69027777777955635</v>
      </c>
      <c r="K883" s="2">
        <f>IF(FACT_PRODUCT_REVIEWS!$D883&gt;=4,1,0)</f>
        <v>0</v>
      </c>
      <c r="L883" s="2">
        <f>_xlfn.XLOOKUP(FACT_PRODUCT_REVIEWS[[#This Row],[product_id]],DIM_PRODUCTS!B:B,DIM_PRODUCTS!A:A,,0)</f>
        <v>157</v>
      </c>
      <c r="M883" s="2" t="str">
        <f>IF(FACT_PRODUCT_REVIEWS[[#This Row],[review_word_count]]=0,"no text",IF(FACT_PRODUCT_REVIEWS[[#This Row],[review_word_count]]&lt;15,"short review", "long review"))</f>
        <v>no text</v>
      </c>
    </row>
    <row r="884" spans="1:13" x14ac:dyDescent="0.25">
      <c r="A884" s="2">
        <v>883</v>
      </c>
      <c r="B884" s="10" t="s">
        <v>1960</v>
      </c>
      <c r="C884" s="10" t="s">
        <v>4385</v>
      </c>
      <c r="D884" s="10">
        <v>4</v>
      </c>
      <c r="E884" s="10"/>
      <c r="F884" s="10"/>
      <c r="G884" s="13">
        <v>43127</v>
      </c>
      <c r="H884" s="13">
        <v>43130.681250000001</v>
      </c>
      <c r="I8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4" s="2">
        <f>FACT_PRODUCT_REVIEWS!$H884-FACT_PRODUCT_REVIEWS!$G884</f>
        <v>3.6812500000014552</v>
      </c>
      <c r="K884" s="2">
        <f>IF(FACT_PRODUCT_REVIEWS!$D884&gt;=4,1,0)</f>
        <v>1</v>
      </c>
      <c r="L884" s="2">
        <f>_xlfn.XLOOKUP(FACT_PRODUCT_REVIEWS[[#This Row],[product_id]],DIM_PRODUCTS!B:B,DIM_PRODUCTS!A:A,,0)</f>
        <v>158</v>
      </c>
      <c r="M884" s="2" t="str">
        <f>IF(FACT_PRODUCT_REVIEWS[[#This Row],[review_word_count]]=0,"no text",IF(FACT_PRODUCT_REVIEWS[[#This Row],[review_word_count]]&lt;15,"short review", "long review"))</f>
        <v>no text</v>
      </c>
    </row>
    <row r="885" spans="1:13" x14ac:dyDescent="0.25">
      <c r="A885" s="2">
        <v>884</v>
      </c>
      <c r="B885" s="10" t="s">
        <v>2172</v>
      </c>
      <c r="C885" s="10" t="s">
        <v>3276</v>
      </c>
      <c r="D885" s="10">
        <v>5</v>
      </c>
      <c r="E885" s="10"/>
      <c r="F885" s="10"/>
      <c r="G885" s="13">
        <v>42790</v>
      </c>
      <c r="H885" s="13">
        <v>42826.103472222225</v>
      </c>
      <c r="I8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5" s="2">
        <f>FACT_PRODUCT_REVIEWS!$H885-FACT_PRODUCT_REVIEWS!$G885</f>
        <v>36.103472222224809</v>
      </c>
      <c r="K885" s="2">
        <f>IF(FACT_PRODUCT_REVIEWS!$D885&gt;=4,1,0)</f>
        <v>1</v>
      </c>
      <c r="L885" s="2">
        <f>_xlfn.XLOOKUP(FACT_PRODUCT_REVIEWS[[#This Row],[product_id]],DIM_PRODUCTS!B:B,DIM_PRODUCTS!A:A,,0)</f>
        <v>159</v>
      </c>
      <c r="M885" s="2" t="str">
        <f>IF(FACT_PRODUCT_REVIEWS[[#This Row],[review_word_count]]=0,"no text",IF(FACT_PRODUCT_REVIEWS[[#This Row],[review_word_count]]&lt;15,"short review", "long review"))</f>
        <v>no text</v>
      </c>
    </row>
    <row r="886" spans="1:13" x14ac:dyDescent="0.25">
      <c r="A886" s="2">
        <v>885</v>
      </c>
      <c r="B886" s="10" t="s">
        <v>2422</v>
      </c>
      <c r="C886" s="10" t="s">
        <v>3481</v>
      </c>
      <c r="D886" s="10">
        <v>5</v>
      </c>
      <c r="E886" s="10"/>
      <c r="F886" s="10"/>
      <c r="G886" s="13">
        <v>42997</v>
      </c>
      <c r="H886" s="13">
        <v>42998.022222222222</v>
      </c>
      <c r="I8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6" s="2">
        <f>FACT_PRODUCT_REVIEWS!$H886-FACT_PRODUCT_REVIEWS!$G886</f>
        <v>1.0222222222218988</v>
      </c>
      <c r="K886" s="2">
        <f>IF(FACT_PRODUCT_REVIEWS!$D886&gt;=4,1,0)</f>
        <v>1</v>
      </c>
      <c r="L886" s="2">
        <f>_xlfn.XLOOKUP(FACT_PRODUCT_REVIEWS[[#This Row],[product_id]],DIM_PRODUCTS!B:B,DIM_PRODUCTS!A:A,,0)</f>
        <v>160</v>
      </c>
      <c r="M886" s="2" t="str">
        <f>IF(FACT_PRODUCT_REVIEWS[[#This Row],[review_word_count]]=0,"no text",IF(FACT_PRODUCT_REVIEWS[[#This Row],[review_word_count]]&lt;15,"short review", "long review"))</f>
        <v>no text</v>
      </c>
    </row>
    <row r="887" spans="1:13" x14ac:dyDescent="0.25">
      <c r="A887" s="2">
        <v>886</v>
      </c>
      <c r="B887" s="10" t="s">
        <v>2342</v>
      </c>
      <c r="C887" s="10" t="s">
        <v>4084</v>
      </c>
      <c r="D887" s="10">
        <v>3</v>
      </c>
      <c r="E887" s="10"/>
      <c r="F887" s="10"/>
      <c r="G887" s="13">
        <v>43245</v>
      </c>
      <c r="H887" s="13">
        <v>43245.462500000001</v>
      </c>
      <c r="I8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7" s="2">
        <f>FACT_PRODUCT_REVIEWS!$H887-FACT_PRODUCT_REVIEWS!$G887</f>
        <v>0.46250000000145519</v>
      </c>
      <c r="K887" s="2">
        <f>IF(FACT_PRODUCT_REVIEWS!$D887&gt;=4,1,0)</f>
        <v>0</v>
      </c>
      <c r="L887" s="2">
        <f>_xlfn.XLOOKUP(FACT_PRODUCT_REVIEWS[[#This Row],[product_id]],DIM_PRODUCTS!B:B,DIM_PRODUCTS!A:A,,0)</f>
        <v>161</v>
      </c>
      <c r="M887" s="2" t="str">
        <f>IF(FACT_PRODUCT_REVIEWS[[#This Row],[review_word_count]]=0,"no text",IF(FACT_PRODUCT_REVIEWS[[#This Row],[review_word_count]]&lt;15,"short review", "long review"))</f>
        <v>no text</v>
      </c>
    </row>
    <row r="888" spans="1:13" x14ac:dyDescent="0.25">
      <c r="A888" s="2">
        <v>887</v>
      </c>
      <c r="B888" s="10" t="s">
        <v>2088</v>
      </c>
      <c r="C888" s="10" t="s">
        <v>3682</v>
      </c>
      <c r="D888" s="10">
        <v>5</v>
      </c>
      <c r="E888" s="10"/>
      <c r="F888" s="10"/>
      <c r="G888" s="13">
        <v>42949</v>
      </c>
      <c r="H888" s="13">
        <v>42950.579861111109</v>
      </c>
      <c r="I8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88" s="2">
        <f>FACT_PRODUCT_REVIEWS!$H888-FACT_PRODUCT_REVIEWS!$G888</f>
        <v>1.5798611111094942</v>
      </c>
      <c r="K888" s="2">
        <f>IF(FACT_PRODUCT_REVIEWS!$D888&gt;=4,1,0)</f>
        <v>1</v>
      </c>
      <c r="L888" s="2">
        <f>_xlfn.XLOOKUP(FACT_PRODUCT_REVIEWS[[#This Row],[product_id]],DIM_PRODUCTS!B:B,DIM_PRODUCTS!A:A,,0)</f>
        <v>162</v>
      </c>
      <c r="M888" s="2" t="str">
        <f>IF(FACT_PRODUCT_REVIEWS[[#This Row],[review_word_count]]=0,"no text",IF(FACT_PRODUCT_REVIEWS[[#This Row],[review_word_count]]&lt;15,"short review", "long review"))</f>
        <v>no text</v>
      </c>
    </row>
    <row r="889" spans="1:13" x14ac:dyDescent="0.25">
      <c r="A889" s="2">
        <v>888</v>
      </c>
      <c r="B889" s="10" t="s">
        <v>1948</v>
      </c>
      <c r="C889" s="10" t="s">
        <v>3385</v>
      </c>
      <c r="D889" s="10">
        <v>5</v>
      </c>
      <c r="E889" s="10"/>
      <c r="F889" s="10" t="s">
        <v>3386</v>
      </c>
      <c r="G889" s="13">
        <v>43092</v>
      </c>
      <c r="H889" s="13">
        <v>43098.955555555556</v>
      </c>
      <c r="I8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889" s="2">
        <f>FACT_PRODUCT_REVIEWS!$H889-FACT_PRODUCT_REVIEWS!$G889</f>
        <v>6.9555555555562023</v>
      </c>
      <c r="K889" s="2">
        <f>IF(FACT_PRODUCT_REVIEWS!$D889&gt;=4,1,0)</f>
        <v>1</v>
      </c>
      <c r="L889" s="2">
        <f>_xlfn.XLOOKUP(FACT_PRODUCT_REVIEWS[[#This Row],[product_id]],DIM_PRODUCTS!B:B,DIM_PRODUCTS!A:A,,0)</f>
        <v>163</v>
      </c>
      <c r="M889" s="2" t="str">
        <f>IF(FACT_PRODUCT_REVIEWS[[#This Row],[review_word_count]]=0,"no text",IF(FACT_PRODUCT_REVIEWS[[#This Row],[review_word_count]]&lt;15,"short review", "long review"))</f>
        <v>long review</v>
      </c>
    </row>
    <row r="890" spans="1:13" x14ac:dyDescent="0.25">
      <c r="A890" s="2">
        <v>889</v>
      </c>
      <c r="B890" s="10" t="s">
        <v>2465</v>
      </c>
      <c r="C890" s="10" t="s">
        <v>4552</v>
      </c>
      <c r="D890" s="10">
        <v>5</v>
      </c>
      <c r="E890" s="10"/>
      <c r="F890" s="10"/>
      <c r="G890" s="13">
        <v>43291</v>
      </c>
      <c r="H890" s="13">
        <v>43291.905555555553</v>
      </c>
      <c r="I8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0" s="2">
        <f>FACT_PRODUCT_REVIEWS!$H890-FACT_PRODUCT_REVIEWS!$G890</f>
        <v>0.90555555555329192</v>
      </c>
      <c r="K890" s="2">
        <f>IF(FACT_PRODUCT_REVIEWS!$D890&gt;=4,1,0)</f>
        <v>1</v>
      </c>
      <c r="L890" s="2">
        <f>_xlfn.XLOOKUP(FACT_PRODUCT_REVIEWS[[#This Row],[product_id]],DIM_PRODUCTS!B:B,DIM_PRODUCTS!A:A,,0)</f>
        <v>164</v>
      </c>
      <c r="M890" s="2" t="str">
        <f>IF(FACT_PRODUCT_REVIEWS[[#This Row],[review_word_count]]=0,"no text",IF(FACT_PRODUCT_REVIEWS[[#This Row],[review_word_count]]&lt;15,"short review", "long review"))</f>
        <v>no text</v>
      </c>
    </row>
    <row r="891" spans="1:13" x14ac:dyDescent="0.25">
      <c r="A891" s="2">
        <v>890</v>
      </c>
      <c r="B891" s="10" t="s">
        <v>2198</v>
      </c>
      <c r="C891" s="10" t="s">
        <v>4436</v>
      </c>
      <c r="D891" s="10">
        <v>5</v>
      </c>
      <c r="E891" s="10" t="s">
        <v>4437</v>
      </c>
      <c r="F891" s="10"/>
      <c r="G891" s="13">
        <v>43231</v>
      </c>
      <c r="H891" s="13">
        <v>43234.602777777778</v>
      </c>
      <c r="I8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1" s="2">
        <f>FACT_PRODUCT_REVIEWS!$H891-FACT_PRODUCT_REVIEWS!$G891</f>
        <v>3.6027777777781012</v>
      </c>
      <c r="K891" s="2">
        <f>IF(FACT_PRODUCT_REVIEWS!$D891&gt;=4,1,0)</f>
        <v>1</v>
      </c>
      <c r="L891" s="2">
        <f>_xlfn.XLOOKUP(FACT_PRODUCT_REVIEWS[[#This Row],[product_id]],DIM_PRODUCTS!B:B,DIM_PRODUCTS!A:A,,0)</f>
        <v>165</v>
      </c>
      <c r="M891" s="2" t="str">
        <f>IF(FACT_PRODUCT_REVIEWS[[#This Row],[review_word_count]]=0,"no text",IF(FACT_PRODUCT_REVIEWS[[#This Row],[review_word_count]]&lt;15,"short review", "long review"))</f>
        <v>no text</v>
      </c>
    </row>
    <row r="892" spans="1:13" x14ac:dyDescent="0.25">
      <c r="A892" s="2">
        <v>891</v>
      </c>
      <c r="B892" s="10" t="s">
        <v>1941</v>
      </c>
      <c r="C892" s="10" t="s">
        <v>4614</v>
      </c>
      <c r="D892" s="10">
        <v>2</v>
      </c>
      <c r="E892" s="10"/>
      <c r="F892" s="10" t="s">
        <v>4615</v>
      </c>
      <c r="G892" s="13">
        <v>42979</v>
      </c>
      <c r="H892" s="13">
        <v>42986.726388888892</v>
      </c>
      <c r="I8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892" s="2">
        <f>FACT_PRODUCT_REVIEWS!$H892-FACT_PRODUCT_REVIEWS!$G892</f>
        <v>7.726388888891961</v>
      </c>
      <c r="K892" s="2">
        <f>IF(FACT_PRODUCT_REVIEWS!$D892&gt;=4,1,0)</f>
        <v>0</v>
      </c>
      <c r="L892" s="2">
        <f>_xlfn.XLOOKUP(FACT_PRODUCT_REVIEWS[[#This Row],[product_id]],DIM_PRODUCTS!B:B,DIM_PRODUCTS!A:A,,0)</f>
        <v>166</v>
      </c>
      <c r="M892" s="2" t="str">
        <f>IF(FACT_PRODUCT_REVIEWS[[#This Row],[review_word_count]]=0,"no text",IF(FACT_PRODUCT_REVIEWS[[#This Row],[review_word_count]]&lt;15,"short review", "long review"))</f>
        <v>short review</v>
      </c>
    </row>
    <row r="893" spans="1:13" x14ac:dyDescent="0.25">
      <c r="A893" s="2">
        <v>892</v>
      </c>
      <c r="B893" s="10" t="s">
        <v>1935</v>
      </c>
      <c r="C893" s="10" t="s">
        <v>4307</v>
      </c>
      <c r="D893" s="10">
        <v>5</v>
      </c>
      <c r="E893" s="10"/>
      <c r="F893" s="10"/>
      <c r="G893" s="13">
        <v>42768</v>
      </c>
      <c r="H893" s="13">
        <v>42769.414583333331</v>
      </c>
      <c r="I8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3" s="2">
        <f>FACT_PRODUCT_REVIEWS!$H893-FACT_PRODUCT_REVIEWS!$G893</f>
        <v>1.4145833333313931</v>
      </c>
      <c r="K893" s="2">
        <f>IF(FACT_PRODUCT_REVIEWS!$D893&gt;=4,1,0)</f>
        <v>1</v>
      </c>
      <c r="L893" s="2">
        <f>_xlfn.XLOOKUP(FACT_PRODUCT_REVIEWS[[#This Row],[product_id]],DIM_PRODUCTS!B:B,DIM_PRODUCTS!A:A,,0)</f>
        <v>167</v>
      </c>
      <c r="M893" s="2" t="str">
        <f>IF(FACT_PRODUCT_REVIEWS[[#This Row],[review_word_count]]=0,"no text",IF(FACT_PRODUCT_REVIEWS[[#This Row],[review_word_count]]&lt;15,"short review", "long review"))</f>
        <v>no text</v>
      </c>
    </row>
    <row r="894" spans="1:13" x14ac:dyDescent="0.25">
      <c r="A894" s="2">
        <v>893</v>
      </c>
      <c r="B894" s="10" t="s">
        <v>2004</v>
      </c>
      <c r="C894" s="10" t="s">
        <v>4121</v>
      </c>
      <c r="D894" s="10">
        <v>5</v>
      </c>
      <c r="E894" s="10"/>
      <c r="F894" s="10"/>
      <c r="G894" s="13">
        <v>43163</v>
      </c>
      <c r="H894" s="13">
        <v>43164.036111111112</v>
      </c>
      <c r="I8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4" s="2">
        <f>FACT_PRODUCT_REVIEWS!$H894-FACT_PRODUCT_REVIEWS!$G894</f>
        <v>1.0361111111124046</v>
      </c>
      <c r="K894" s="2">
        <f>IF(FACT_PRODUCT_REVIEWS!$D894&gt;=4,1,0)</f>
        <v>1</v>
      </c>
      <c r="L894" s="2">
        <f>_xlfn.XLOOKUP(FACT_PRODUCT_REVIEWS[[#This Row],[product_id]],DIM_PRODUCTS!B:B,DIM_PRODUCTS!A:A,,0)</f>
        <v>168</v>
      </c>
      <c r="M894" s="2" t="str">
        <f>IF(FACT_PRODUCT_REVIEWS[[#This Row],[review_word_count]]=0,"no text",IF(FACT_PRODUCT_REVIEWS[[#This Row],[review_word_count]]&lt;15,"short review", "long review"))</f>
        <v>no text</v>
      </c>
    </row>
    <row r="895" spans="1:13" ht="47.25" x14ac:dyDescent="0.25">
      <c r="A895" s="2">
        <v>894</v>
      </c>
      <c r="B895" s="10" t="s">
        <v>2255</v>
      </c>
      <c r="C895" s="10" t="s">
        <v>3813</v>
      </c>
      <c r="D895" s="10">
        <v>2</v>
      </c>
      <c r="E895" s="10"/>
      <c r="F895" s="15" t="s">
        <v>3814</v>
      </c>
      <c r="G895" s="13">
        <v>43033</v>
      </c>
      <c r="H895" s="13">
        <v>43033.979166666664</v>
      </c>
      <c r="I8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895" s="2">
        <f>FACT_PRODUCT_REVIEWS!$H895-FACT_PRODUCT_REVIEWS!$G895</f>
        <v>0.97916666666424135</v>
      </c>
      <c r="K895" s="2">
        <f>IF(FACT_PRODUCT_REVIEWS!$D895&gt;=4,1,0)</f>
        <v>0</v>
      </c>
      <c r="L895" s="2">
        <f>_xlfn.XLOOKUP(FACT_PRODUCT_REVIEWS[[#This Row],[product_id]],DIM_PRODUCTS!B:B,DIM_PRODUCTS!A:A,,0)</f>
        <v>169</v>
      </c>
      <c r="M895" s="2" t="str">
        <f>IF(FACT_PRODUCT_REVIEWS[[#This Row],[review_word_count]]=0,"no text",IF(FACT_PRODUCT_REVIEWS[[#This Row],[review_word_count]]&lt;15,"short review", "long review"))</f>
        <v>long review</v>
      </c>
    </row>
    <row r="896" spans="1:13" x14ac:dyDescent="0.25">
      <c r="A896" s="2">
        <v>895</v>
      </c>
      <c r="B896" s="10" t="s">
        <v>2001</v>
      </c>
      <c r="C896" s="10" t="s">
        <v>3629</v>
      </c>
      <c r="D896" s="10">
        <v>5</v>
      </c>
      <c r="E896" s="10"/>
      <c r="F896" s="10"/>
      <c r="G896" s="13">
        <v>43116</v>
      </c>
      <c r="H896" s="13">
        <v>43123.029166666667</v>
      </c>
      <c r="I8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6" s="2">
        <f>FACT_PRODUCT_REVIEWS!$H896-FACT_PRODUCT_REVIEWS!$G896</f>
        <v>7.0291666666671517</v>
      </c>
      <c r="K896" s="2">
        <f>IF(FACT_PRODUCT_REVIEWS!$D896&gt;=4,1,0)</f>
        <v>1</v>
      </c>
      <c r="L896" s="2">
        <f>_xlfn.XLOOKUP(FACT_PRODUCT_REVIEWS[[#This Row],[product_id]],DIM_PRODUCTS!B:B,DIM_PRODUCTS!A:A,,0)</f>
        <v>170</v>
      </c>
      <c r="M896" s="2" t="str">
        <f>IF(FACT_PRODUCT_REVIEWS[[#This Row],[review_word_count]]=0,"no text",IF(FACT_PRODUCT_REVIEWS[[#This Row],[review_word_count]]&lt;15,"short review", "long review"))</f>
        <v>no text</v>
      </c>
    </row>
    <row r="897" spans="1:13" x14ac:dyDescent="0.25">
      <c r="A897" s="2">
        <v>896</v>
      </c>
      <c r="B897" s="10" t="s">
        <v>2407</v>
      </c>
      <c r="C897" s="10" t="s">
        <v>3641</v>
      </c>
      <c r="D897" s="10">
        <v>5</v>
      </c>
      <c r="E897" s="10"/>
      <c r="F897" s="10"/>
      <c r="G897" s="13">
        <v>43277</v>
      </c>
      <c r="H897" s="13">
        <v>43280.579861111109</v>
      </c>
      <c r="I8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7" s="2">
        <f>FACT_PRODUCT_REVIEWS!$H897-FACT_PRODUCT_REVIEWS!$G897</f>
        <v>3.5798611111094942</v>
      </c>
      <c r="K897" s="2">
        <f>IF(FACT_PRODUCT_REVIEWS!$D897&gt;=4,1,0)</f>
        <v>1</v>
      </c>
      <c r="L897" s="2">
        <f>_xlfn.XLOOKUP(FACT_PRODUCT_REVIEWS[[#This Row],[product_id]],DIM_PRODUCTS!B:B,DIM_PRODUCTS!A:A,,0)</f>
        <v>171</v>
      </c>
      <c r="M897" s="2" t="str">
        <f>IF(FACT_PRODUCT_REVIEWS[[#This Row],[review_word_count]]=0,"no text",IF(FACT_PRODUCT_REVIEWS[[#This Row],[review_word_count]]&lt;15,"short review", "long review"))</f>
        <v>no text</v>
      </c>
    </row>
    <row r="898" spans="1:13" x14ac:dyDescent="0.25">
      <c r="A898" s="2">
        <v>897</v>
      </c>
      <c r="B898" s="10" t="s">
        <v>1988</v>
      </c>
      <c r="C898" s="10" t="s">
        <v>3296</v>
      </c>
      <c r="D898" s="10">
        <v>5</v>
      </c>
      <c r="E898" s="10" t="s">
        <v>3297</v>
      </c>
      <c r="F898" s="10"/>
      <c r="G898" s="13">
        <v>43246</v>
      </c>
      <c r="H898" s="13">
        <v>43248.948611111111</v>
      </c>
      <c r="I8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8" s="2">
        <f>FACT_PRODUCT_REVIEWS!$H898-FACT_PRODUCT_REVIEWS!$G898</f>
        <v>2.9486111111109494</v>
      </c>
      <c r="K898" s="2">
        <f>IF(FACT_PRODUCT_REVIEWS!$D898&gt;=4,1,0)</f>
        <v>1</v>
      </c>
      <c r="L898" s="2">
        <f>_xlfn.XLOOKUP(FACT_PRODUCT_REVIEWS[[#This Row],[product_id]],DIM_PRODUCTS!B:B,DIM_PRODUCTS!A:A,,0)</f>
        <v>172</v>
      </c>
      <c r="M898" s="2" t="str">
        <f>IF(FACT_PRODUCT_REVIEWS[[#This Row],[review_word_count]]=0,"no text",IF(FACT_PRODUCT_REVIEWS[[#This Row],[review_word_count]]&lt;15,"short review", "long review"))</f>
        <v>no text</v>
      </c>
    </row>
    <row r="899" spans="1:13" x14ac:dyDescent="0.25">
      <c r="A899" s="2">
        <v>898</v>
      </c>
      <c r="B899" s="10" t="s">
        <v>2057</v>
      </c>
      <c r="C899" s="10" t="s">
        <v>3173</v>
      </c>
      <c r="D899" s="10">
        <v>3</v>
      </c>
      <c r="E899" s="10"/>
      <c r="F899" s="10"/>
      <c r="G899" s="13">
        <v>43338</v>
      </c>
      <c r="H899" s="13">
        <v>43340.62777777778</v>
      </c>
      <c r="I8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899" s="2">
        <f>FACT_PRODUCT_REVIEWS!$H899-FACT_PRODUCT_REVIEWS!$G899</f>
        <v>2.6277777777795563</v>
      </c>
      <c r="K899" s="2">
        <f>IF(FACT_PRODUCT_REVIEWS!$D899&gt;=4,1,0)</f>
        <v>0</v>
      </c>
      <c r="L899" s="2">
        <f>_xlfn.XLOOKUP(FACT_PRODUCT_REVIEWS[[#This Row],[product_id]],DIM_PRODUCTS!B:B,DIM_PRODUCTS!A:A,,0)</f>
        <v>173</v>
      </c>
      <c r="M899" s="2" t="str">
        <f>IF(FACT_PRODUCT_REVIEWS[[#This Row],[review_word_count]]=0,"no text",IF(FACT_PRODUCT_REVIEWS[[#This Row],[review_word_count]]&lt;15,"short review", "long review"))</f>
        <v>no text</v>
      </c>
    </row>
    <row r="900" spans="1:13" x14ac:dyDescent="0.25">
      <c r="A900" s="2">
        <v>899</v>
      </c>
      <c r="B900" s="10" t="s">
        <v>2310</v>
      </c>
      <c r="C900" s="10" t="s">
        <v>4288</v>
      </c>
      <c r="D900" s="10">
        <v>5</v>
      </c>
      <c r="E900" s="10"/>
      <c r="F900" s="10" t="s">
        <v>4289</v>
      </c>
      <c r="G900" s="13">
        <v>43090</v>
      </c>
      <c r="H900" s="13">
        <v>43090.425000000003</v>
      </c>
      <c r="I9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900" s="2">
        <f>FACT_PRODUCT_REVIEWS!$H900-FACT_PRODUCT_REVIEWS!$G900</f>
        <v>0.42500000000291038</v>
      </c>
      <c r="K900" s="2">
        <f>IF(FACT_PRODUCT_REVIEWS!$D900&gt;=4,1,0)</f>
        <v>1</v>
      </c>
      <c r="L900" s="2">
        <f>_xlfn.XLOOKUP(FACT_PRODUCT_REVIEWS[[#This Row],[product_id]],DIM_PRODUCTS!B:B,DIM_PRODUCTS!A:A,,0)</f>
        <v>174</v>
      </c>
      <c r="M900" s="2" t="str">
        <f>IF(FACT_PRODUCT_REVIEWS[[#This Row],[review_word_count]]=0,"no text",IF(FACT_PRODUCT_REVIEWS[[#This Row],[review_word_count]]&lt;15,"short review", "long review"))</f>
        <v>short review</v>
      </c>
    </row>
    <row r="901" spans="1:13" x14ac:dyDescent="0.25">
      <c r="A901" s="2">
        <v>900</v>
      </c>
      <c r="B901" s="10" t="s">
        <v>2045</v>
      </c>
      <c r="C901" s="10" t="s">
        <v>3960</v>
      </c>
      <c r="D901" s="10">
        <v>1</v>
      </c>
      <c r="E901" s="10"/>
      <c r="F901" s="10"/>
      <c r="G901" s="13">
        <v>42808</v>
      </c>
      <c r="H901" s="13">
        <v>42810.573611111111</v>
      </c>
      <c r="I9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1" s="2">
        <f>FACT_PRODUCT_REVIEWS!$H901-FACT_PRODUCT_REVIEWS!$G901</f>
        <v>2.5736111111109494</v>
      </c>
      <c r="K901" s="2">
        <f>IF(FACT_PRODUCT_REVIEWS!$D901&gt;=4,1,0)</f>
        <v>0</v>
      </c>
      <c r="L901" s="2">
        <f>_xlfn.XLOOKUP(FACT_PRODUCT_REVIEWS[[#This Row],[product_id]],DIM_PRODUCTS!B:B,DIM_PRODUCTS!A:A,,0)</f>
        <v>175</v>
      </c>
      <c r="M901" s="2" t="str">
        <f>IF(FACT_PRODUCT_REVIEWS[[#This Row],[review_word_count]]=0,"no text",IF(FACT_PRODUCT_REVIEWS[[#This Row],[review_word_count]]&lt;15,"short review", "long review"))</f>
        <v>no text</v>
      </c>
    </row>
    <row r="902" spans="1:13" x14ac:dyDescent="0.25">
      <c r="A902" s="2">
        <v>901</v>
      </c>
      <c r="B902" s="10" t="s">
        <v>2217</v>
      </c>
      <c r="C902" s="10" t="s">
        <v>3011</v>
      </c>
      <c r="D902" s="10">
        <v>5</v>
      </c>
      <c r="E902" s="10"/>
      <c r="F902" s="10"/>
      <c r="G902" s="13">
        <v>43118</v>
      </c>
      <c r="H902" s="13">
        <v>43118.73333333333</v>
      </c>
      <c r="I9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2" s="2">
        <f>FACT_PRODUCT_REVIEWS!$H902-FACT_PRODUCT_REVIEWS!$G902</f>
        <v>0.73333333332993789</v>
      </c>
      <c r="K902" s="2">
        <f>IF(FACT_PRODUCT_REVIEWS!$D902&gt;=4,1,0)</f>
        <v>1</v>
      </c>
      <c r="L902" s="2">
        <f>_xlfn.XLOOKUP(FACT_PRODUCT_REVIEWS[[#This Row],[product_id]],DIM_PRODUCTS!B:B,DIM_PRODUCTS!A:A,,0)</f>
        <v>176</v>
      </c>
      <c r="M902" s="2" t="str">
        <f>IF(FACT_PRODUCT_REVIEWS[[#This Row],[review_word_count]]=0,"no text",IF(FACT_PRODUCT_REVIEWS[[#This Row],[review_word_count]]&lt;15,"short review", "long review"))</f>
        <v>no text</v>
      </c>
    </row>
    <row r="903" spans="1:13" x14ac:dyDescent="0.25">
      <c r="A903" s="2">
        <v>902</v>
      </c>
      <c r="B903" s="10" t="s">
        <v>2040</v>
      </c>
      <c r="C903" s="10" t="s">
        <v>4784</v>
      </c>
      <c r="D903" s="10">
        <v>5</v>
      </c>
      <c r="E903" s="10"/>
      <c r="F903" s="10" t="s">
        <v>4785</v>
      </c>
      <c r="G903" s="13">
        <v>43114</v>
      </c>
      <c r="H903" s="13">
        <v>43115.663888888892</v>
      </c>
      <c r="I9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903" s="2">
        <f>FACT_PRODUCT_REVIEWS!$H903-FACT_PRODUCT_REVIEWS!$G903</f>
        <v>1.663888888891961</v>
      </c>
      <c r="K903" s="2">
        <f>IF(FACT_PRODUCT_REVIEWS!$D903&gt;=4,1,0)</f>
        <v>1</v>
      </c>
      <c r="L903" s="2">
        <f>_xlfn.XLOOKUP(FACT_PRODUCT_REVIEWS[[#This Row],[product_id]],DIM_PRODUCTS!B:B,DIM_PRODUCTS!A:A,,0)</f>
        <v>177</v>
      </c>
      <c r="M903" s="2" t="str">
        <f>IF(FACT_PRODUCT_REVIEWS[[#This Row],[review_word_count]]=0,"no text",IF(FACT_PRODUCT_REVIEWS[[#This Row],[review_word_count]]&lt;15,"short review", "long review"))</f>
        <v>short review</v>
      </c>
    </row>
    <row r="904" spans="1:13" x14ac:dyDescent="0.25">
      <c r="A904" s="2">
        <v>903</v>
      </c>
      <c r="B904" s="10" t="s">
        <v>2241</v>
      </c>
      <c r="C904" s="10" t="s">
        <v>3753</v>
      </c>
      <c r="D904" s="10">
        <v>4</v>
      </c>
      <c r="E904" s="10"/>
      <c r="F904" s="10"/>
      <c r="G904" s="13">
        <v>43162</v>
      </c>
      <c r="H904" s="13">
        <v>43164.65902777778</v>
      </c>
      <c r="I9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4" s="2">
        <f>FACT_PRODUCT_REVIEWS!$H904-FACT_PRODUCT_REVIEWS!$G904</f>
        <v>2.6590277777795563</v>
      </c>
      <c r="K904" s="2">
        <f>IF(FACT_PRODUCT_REVIEWS!$D904&gt;=4,1,0)</f>
        <v>1</v>
      </c>
      <c r="L904" s="2">
        <f>_xlfn.XLOOKUP(FACT_PRODUCT_REVIEWS[[#This Row],[product_id]],DIM_PRODUCTS!B:B,DIM_PRODUCTS!A:A,,0)</f>
        <v>178</v>
      </c>
      <c r="M904" s="2" t="str">
        <f>IF(FACT_PRODUCT_REVIEWS[[#This Row],[review_word_count]]=0,"no text",IF(FACT_PRODUCT_REVIEWS[[#This Row],[review_word_count]]&lt;15,"short review", "long review"))</f>
        <v>no text</v>
      </c>
    </row>
    <row r="905" spans="1:13" x14ac:dyDescent="0.25">
      <c r="A905" s="2">
        <v>904</v>
      </c>
      <c r="B905" s="10" t="s">
        <v>2075</v>
      </c>
      <c r="C905" s="10" t="s">
        <v>3189</v>
      </c>
      <c r="D905" s="10">
        <v>1</v>
      </c>
      <c r="E905" s="10"/>
      <c r="F905" s="10" t="s">
        <v>3190</v>
      </c>
      <c r="G905" s="13">
        <v>43195</v>
      </c>
      <c r="H905" s="13">
        <v>43196.462500000001</v>
      </c>
      <c r="I9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905" s="2">
        <f>FACT_PRODUCT_REVIEWS!$H905-FACT_PRODUCT_REVIEWS!$G905</f>
        <v>1.4625000000014552</v>
      </c>
      <c r="K905" s="2">
        <f>IF(FACT_PRODUCT_REVIEWS!$D905&gt;=4,1,0)</f>
        <v>0</v>
      </c>
      <c r="L905" s="2">
        <f>_xlfn.XLOOKUP(FACT_PRODUCT_REVIEWS[[#This Row],[product_id]],DIM_PRODUCTS!B:B,DIM_PRODUCTS!A:A,,0)</f>
        <v>179</v>
      </c>
      <c r="M905" s="2" t="str">
        <f>IF(FACT_PRODUCT_REVIEWS[[#This Row],[review_word_count]]=0,"no text",IF(FACT_PRODUCT_REVIEWS[[#This Row],[review_word_count]]&lt;15,"short review", "long review"))</f>
        <v>long review</v>
      </c>
    </row>
    <row r="906" spans="1:13" x14ac:dyDescent="0.25">
      <c r="A906" s="2">
        <v>905</v>
      </c>
      <c r="B906" s="10" t="s">
        <v>2405</v>
      </c>
      <c r="C906" s="10" t="s">
        <v>4891</v>
      </c>
      <c r="D906" s="10">
        <v>5</v>
      </c>
      <c r="E906" s="10" t="s">
        <v>4892</v>
      </c>
      <c r="F906" s="10"/>
      <c r="G906" s="13">
        <v>43231</v>
      </c>
      <c r="H906" s="13">
        <v>43236.666666666664</v>
      </c>
      <c r="I9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6" s="2">
        <f>FACT_PRODUCT_REVIEWS!$H906-FACT_PRODUCT_REVIEWS!$G906</f>
        <v>5.6666666666642413</v>
      </c>
      <c r="K906" s="2">
        <f>IF(FACT_PRODUCT_REVIEWS!$D906&gt;=4,1,0)</f>
        <v>1</v>
      </c>
      <c r="L906" s="2">
        <f>_xlfn.XLOOKUP(FACT_PRODUCT_REVIEWS[[#This Row],[product_id]],DIM_PRODUCTS!B:B,DIM_PRODUCTS!A:A,,0)</f>
        <v>180</v>
      </c>
      <c r="M906" s="2" t="str">
        <f>IF(FACT_PRODUCT_REVIEWS[[#This Row],[review_word_count]]=0,"no text",IF(FACT_PRODUCT_REVIEWS[[#This Row],[review_word_count]]&lt;15,"short review", "long review"))</f>
        <v>no text</v>
      </c>
    </row>
    <row r="907" spans="1:13" x14ac:dyDescent="0.25">
      <c r="A907" s="2">
        <v>906</v>
      </c>
      <c r="B907" s="10" t="s">
        <v>2364</v>
      </c>
      <c r="C907" s="10" t="s">
        <v>3226</v>
      </c>
      <c r="D907" s="10">
        <v>5</v>
      </c>
      <c r="E907" s="10"/>
      <c r="F907" s="10"/>
      <c r="G907" s="13">
        <v>43212</v>
      </c>
      <c r="H907" s="13">
        <v>43214.774305555555</v>
      </c>
      <c r="I9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7" s="2">
        <f>FACT_PRODUCT_REVIEWS!$H907-FACT_PRODUCT_REVIEWS!$G907</f>
        <v>2.7743055555547471</v>
      </c>
      <c r="K907" s="2">
        <f>IF(FACT_PRODUCT_REVIEWS!$D907&gt;=4,1,0)</f>
        <v>1</v>
      </c>
      <c r="L907" s="2">
        <f>_xlfn.XLOOKUP(FACT_PRODUCT_REVIEWS[[#This Row],[product_id]],DIM_PRODUCTS!B:B,DIM_PRODUCTS!A:A,,0)</f>
        <v>181</v>
      </c>
      <c r="M907" s="2" t="str">
        <f>IF(FACT_PRODUCT_REVIEWS[[#This Row],[review_word_count]]=0,"no text",IF(FACT_PRODUCT_REVIEWS[[#This Row],[review_word_count]]&lt;15,"short review", "long review"))</f>
        <v>no text</v>
      </c>
    </row>
    <row r="908" spans="1:13" x14ac:dyDescent="0.25">
      <c r="A908" s="2">
        <v>907</v>
      </c>
      <c r="B908" s="10" t="s">
        <v>2426</v>
      </c>
      <c r="C908" s="10" t="s">
        <v>3030</v>
      </c>
      <c r="D908" s="10">
        <v>2</v>
      </c>
      <c r="E908" s="10"/>
      <c r="F908" s="10"/>
      <c r="G908" s="13">
        <v>43233</v>
      </c>
      <c r="H908" s="13">
        <v>43234.686805555553</v>
      </c>
      <c r="I9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8" s="2">
        <f>FACT_PRODUCT_REVIEWS!$H908-FACT_PRODUCT_REVIEWS!$G908</f>
        <v>1.6868055555532919</v>
      </c>
      <c r="K908" s="2">
        <f>IF(FACT_PRODUCT_REVIEWS!$D908&gt;=4,1,0)</f>
        <v>0</v>
      </c>
      <c r="L908" s="2">
        <f>_xlfn.XLOOKUP(FACT_PRODUCT_REVIEWS[[#This Row],[product_id]],DIM_PRODUCTS!B:B,DIM_PRODUCTS!A:A,,0)</f>
        <v>182</v>
      </c>
      <c r="M908" s="2" t="str">
        <f>IF(FACT_PRODUCT_REVIEWS[[#This Row],[review_word_count]]=0,"no text",IF(FACT_PRODUCT_REVIEWS[[#This Row],[review_word_count]]&lt;15,"short review", "long review"))</f>
        <v>no text</v>
      </c>
    </row>
    <row r="909" spans="1:13" x14ac:dyDescent="0.25">
      <c r="A909" s="2">
        <v>908</v>
      </c>
      <c r="B909" s="10" t="s">
        <v>2248</v>
      </c>
      <c r="C909" s="10" t="s">
        <v>4223</v>
      </c>
      <c r="D909" s="10">
        <v>2</v>
      </c>
      <c r="E909" s="10"/>
      <c r="F909" s="10"/>
      <c r="G909" s="13">
        <v>43217</v>
      </c>
      <c r="H909" s="13">
        <v>43222.074999999997</v>
      </c>
      <c r="I9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09" s="2">
        <f>FACT_PRODUCT_REVIEWS!$H909-FACT_PRODUCT_REVIEWS!$G909</f>
        <v>5.0749999999970896</v>
      </c>
      <c r="K909" s="2">
        <f>IF(FACT_PRODUCT_REVIEWS!$D909&gt;=4,1,0)</f>
        <v>0</v>
      </c>
      <c r="L909" s="2">
        <f>_xlfn.XLOOKUP(FACT_PRODUCT_REVIEWS[[#This Row],[product_id]],DIM_PRODUCTS!B:B,DIM_PRODUCTS!A:A,,0)</f>
        <v>183</v>
      </c>
      <c r="M909" s="2" t="str">
        <f>IF(FACT_PRODUCT_REVIEWS[[#This Row],[review_word_count]]=0,"no text",IF(FACT_PRODUCT_REVIEWS[[#This Row],[review_word_count]]&lt;15,"short review", "long review"))</f>
        <v>no text</v>
      </c>
    </row>
    <row r="910" spans="1:13" x14ac:dyDescent="0.25">
      <c r="A910" s="2">
        <v>909</v>
      </c>
      <c r="B910" s="10" t="s">
        <v>2393</v>
      </c>
      <c r="C910" s="10" t="s">
        <v>4657</v>
      </c>
      <c r="D910" s="10">
        <v>5</v>
      </c>
      <c r="E910" s="10" t="s">
        <v>4658</v>
      </c>
      <c r="F910" s="10" t="s">
        <v>4659</v>
      </c>
      <c r="G910" s="13">
        <v>43329</v>
      </c>
      <c r="H910" s="13">
        <v>43330.507638888892</v>
      </c>
      <c r="I9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910" s="2">
        <f>FACT_PRODUCT_REVIEWS!$H910-FACT_PRODUCT_REVIEWS!$G910</f>
        <v>1.507638888891961</v>
      </c>
      <c r="K910" s="2">
        <f>IF(FACT_PRODUCT_REVIEWS!$D910&gt;=4,1,0)</f>
        <v>1</v>
      </c>
      <c r="L910" s="2">
        <f>_xlfn.XLOOKUP(FACT_PRODUCT_REVIEWS[[#This Row],[product_id]],DIM_PRODUCTS!B:B,DIM_PRODUCTS!A:A,,0)</f>
        <v>184</v>
      </c>
      <c r="M910" s="2" t="str">
        <f>IF(FACT_PRODUCT_REVIEWS[[#This Row],[review_word_count]]=0,"no text",IF(FACT_PRODUCT_REVIEWS[[#This Row],[review_word_count]]&lt;15,"short review", "long review"))</f>
        <v>short review</v>
      </c>
    </row>
    <row r="911" spans="1:13" x14ac:dyDescent="0.25">
      <c r="A911" s="2">
        <v>910</v>
      </c>
      <c r="B911" s="10" t="s">
        <v>2309</v>
      </c>
      <c r="C911" s="10" t="s">
        <v>4318</v>
      </c>
      <c r="D911" s="10">
        <v>5</v>
      </c>
      <c r="E911" s="10"/>
      <c r="F911" s="10"/>
      <c r="G911" s="13">
        <v>43112</v>
      </c>
      <c r="H911" s="13">
        <v>43114.910416666666</v>
      </c>
      <c r="I9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1" s="2">
        <f>FACT_PRODUCT_REVIEWS!$H911-FACT_PRODUCT_REVIEWS!$G911</f>
        <v>2.9104166666656965</v>
      </c>
      <c r="K911" s="2">
        <f>IF(FACT_PRODUCT_REVIEWS!$D911&gt;=4,1,0)</f>
        <v>1</v>
      </c>
      <c r="L911" s="2">
        <f>_xlfn.XLOOKUP(FACT_PRODUCT_REVIEWS[[#This Row],[product_id]],DIM_PRODUCTS!B:B,DIM_PRODUCTS!A:A,,0)</f>
        <v>185</v>
      </c>
      <c r="M911" s="2" t="str">
        <f>IF(FACT_PRODUCT_REVIEWS[[#This Row],[review_word_count]]=0,"no text",IF(FACT_PRODUCT_REVIEWS[[#This Row],[review_word_count]]&lt;15,"short review", "long review"))</f>
        <v>no text</v>
      </c>
    </row>
    <row r="912" spans="1:13" x14ac:dyDescent="0.25">
      <c r="A912" s="2">
        <v>911</v>
      </c>
      <c r="B912" s="10" t="s">
        <v>2122</v>
      </c>
      <c r="C912" s="10" t="s">
        <v>4660</v>
      </c>
      <c r="D912" s="10">
        <v>5</v>
      </c>
      <c r="E912" s="10"/>
      <c r="F912" s="10"/>
      <c r="G912" s="13">
        <v>43334</v>
      </c>
      <c r="H912" s="13">
        <v>43334.522916666669</v>
      </c>
      <c r="I9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2" s="2">
        <f>FACT_PRODUCT_REVIEWS!$H912-FACT_PRODUCT_REVIEWS!$G912</f>
        <v>0.52291666666860692</v>
      </c>
      <c r="K912" s="2">
        <f>IF(FACT_PRODUCT_REVIEWS!$D912&gt;=4,1,0)</f>
        <v>1</v>
      </c>
      <c r="L912" s="2">
        <f>_xlfn.XLOOKUP(FACT_PRODUCT_REVIEWS[[#This Row],[product_id]],DIM_PRODUCTS!B:B,DIM_PRODUCTS!A:A,,0)</f>
        <v>186</v>
      </c>
      <c r="M912" s="2" t="str">
        <f>IF(FACT_PRODUCT_REVIEWS[[#This Row],[review_word_count]]=0,"no text",IF(FACT_PRODUCT_REVIEWS[[#This Row],[review_word_count]]&lt;15,"short review", "long review"))</f>
        <v>no text</v>
      </c>
    </row>
    <row r="913" spans="1:13" x14ac:dyDescent="0.25">
      <c r="A913" s="2">
        <v>912</v>
      </c>
      <c r="B913" s="10" t="s">
        <v>2472</v>
      </c>
      <c r="C913" s="10" t="s">
        <v>4839</v>
      </c>
      <c r="D913" s="10">
        <v>5</v>
      </c>
      <c r="E913" s="10"/>
      <c r="F913" s="10" t="s">
        <v>4840</v>
      </c>
      <c r="G913" s="13">
        <v>43131</v>
      </c>
      <c r="H913" s="13">
        <v>43131.934027777781</v>
      </c>
      <c r="I9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913" s="2">
        <f>FACT_PRODUCT_REVIEWS!$H913-FACT_PRODUCT_REVIEWS!$G913</f>
        <v>0.93402777778101154</v>
      </c>
      <c r="K913" s="2">
        <f>IF(FACT_PRODUCT_REVIEWS!$D913&gt;=4,1,0)</f>
        <v>1</v>
      </c>
      <c r="L913" s="2">
        <f>_xlfn.XLOOKUP(FACT_PRODUCT_REVIEWS[[#This Row],[product_id]],DIM_PRODUCTS!B:B,DIM_PRODUCTS!A:A,,0)</f>
        <v>187</v>
      </c>
      <c r="M913" s="2" t="str">
        <f>IF(FACT_PRODUCT_REVIEWS[[#This Row],[review_word_count]]=0,"no text",IF(FACT_PRODUCT_REVIEWS[[#This Row],[review_word_count]]&lt;15,"short review", "long review"))</f>
        <v>short review</v>
      </c>
    </row>
    <row r="914" spans="1:13" x14ac:dyDescent="0.25">
      <c r="A914" s="2">
        <v>913</v>
      </c>
      <c r="B914" s="10" t="s">
        <v>2234</v>
      </c>
      <c r="C914" s="10" t="s">
        <v>3152</v>
      </c>
      <c r="D914" s="10">
        <v>4</v>
      </c>
      <c r="E914" s="10"/>
      <c r="F914" s="10"/>
      <c r="G914" s="13">
        <v>43322</v>
      </c>
      <c r="H914" s="13">
        <v>43326.982638888891</v>
      </c>
      <c r="I9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4" s="2">
        <f>FACT_PRODUCT_REVIEWS!$H914-FACT_PRODUCT_REVIEWS!$G914</f>
        <v>4.9826388888905058</v>
      </c>
      <c r="K914" s="2">
        <f>IF(FACT_PRODUCT_REVIEWS!$D914&gt;=4,1,0)</f>
        <v>1</v>
      </c>
      <c r="L914" s="2">
        <f>_xlfn.XLOOKUP(FACT_PRODUCT_REVIEWS[[#This Row],[product_id]],DIM_PRODUCTS!B:B,DIM_PRODUCTS!A:A,,0)</f>
        <v>188</v>
      </c>
      <c r="M914" s="2" t="str">
        <f>IF(FACT_PRODUCT_REVIEWS[[#This Row],[review_word_count]]=0,"no text",IF(FACT_PRODUCT_REVIEWS[[#This Row],[review_word_count]]&lt;15,"short review", "long review"))</f>
        <v>no text</v>
      </c>
    </row>
    <row r="915" spans="1:13" x14ac:dyDescent="0.25">
      <c r="A915" s="2">
        <v>914</v>
      </c>
      <c r="B915" s="10" t="s">
        <v>2425</v>
      </c>
      <c r="C915" s="10" t="s">
        <v>4158</v>
      </c>
      <c r="D915" s="10">
        <v>5</v>
      </c>
      <c r="E915" s="10"/>
      <c r="F915" s="10" t="s">
        <v>4159</v>
      </c>
      <c r="G915" s="13">
        <v>43208</v>
      </c>
      <c r="H915" s="13">
        <v>43209.424305555556</v>
      </c>
      <c r="I9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915" s="2">
        <f>FACT_PRODUCT_REVIEWS!$H915-FACT_PRODUCT_REVIEWS!$G915</f>
        <v>1.4243055555562023</v>
      </c>
      <c r="K915" s="2">
        <f>IF(FACT_PRODUCT_REVIEWS!$D915&gt;=4,1,0)</f>
        <v>1</v>
      </c>
      <c r="L915" s="2">
        <f>_xlfn.XLOOKUP(FACT_PRODUCT_REVIEWS[[#This Row],[product_id]],DIM_PRODUCTS!B:B,DIM_PRODUCTS!A:A,,0)</f>
        <v>189</v>
      </c>
      <c r="M915" s="2" t="str">
        <f>IF(FACT_PRODUCT_REVIEWS[[#This Row],[review_word_count]]=0,"no text",IF(FACT_PRODUCT_REVIEWS[[#This Row],[review_word_count]]&lt;15,"short review", "long review"))</f>
        <v>short review</v>
      </c>
    </row>
    <row r="916" spans="1:13" x14ac:dyDescent="0.25">
      <c r="A916" s="2">
        <v>915</v>
      </c>
      <c r="B916" s="10" t="s">
        <v>2125</v>
      </c>
      <c r="C916" s="10" t="s">
        <v>3551</v>
      </c>
      <c r="D916" s="10">
        <v>5</v>
      </c>
      <c r="E916" s="10"/>
      <c r="F916" s="10"/>
      <c r="G916" s="13">
        <v>42937</v>
      </c>
      <c r="H916" s="13">
        <v>42938.032638888886</v>
      </c>
      <c r="I9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6" s="2">
        <f>FACT_PRODUCT_REVIEWS!$H916-FACT_PRODUCT_REVIEWS!$G916</f>
        <v>1.0326388888861402</v>
      </c>
      <c r="K916" s="2">
        <f>IF(FACT_PRODUCT_REVIEWS!$D916&gt;=4,1,0)</f>
        <v>1</v>
      </c>
      <c r="L916" s="2">
        <f>_xlfn.XLOOKUP(FACT_PRODUCT_REVIEWS[[#This Row],[product_id]],DIM_PRODUCTS!B:B,DIM_PRODUCTS!A:A,,0)</f>
        <v>190</v>
      </c>
      <c r="M916" s="2" t="str">
        <f>IF(FACT_PRODUCT_REVIEWS[[#This Row],[review_word_count]]=0,"no text",IF(FACT_PRODUCT_REVIEWS[[#This Row],[review_word_count]]&lt;15,"short review", "long review"))</f>
        <v>no text</v>
      </c>
    </row>
    <row r="917" spans="1:13" x14ac:dyDescent="0.25">
      <c r="A917" s="2">
        <v>916</v>
      </c>
      <c r="B917" s="10" t="s">
        <v>1978</v>
      </c>
      <c r="C917" s="10" t="s">
        <v>3974</v>
      </c>
      <c r="D917" s="10">
        <v>5</v>
      </c>
      <c r="E917" s="10"/>
      <c r="F917" s="10"/>
      <c r="G917" s="13">
        <v>43006</v>
      </c>
      <c r="H917" s="13">
        <v>43006.952777777777</v>
      </c>
      <c r="I9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7" s="2">
        <f>FACT_PRODUCT_REVIEWS!$H917-FACT_PRODUCT_REVIEWS!$G917</f>
        <v>0.95277777777664596</v>
      </c>
      <c r="K917" s="2">
        <f>IF(FACT_PRODUCT_REVIEWS!$D917&gt;=4,1,0)</f>
        <v>1</v>
      </c>
      <c r="L917" s="2">
        <f>_xlfn.XLOOKUP(FACT_PRODUCT_REVIEWS[[#This Row],[product_id]],DIM_PRODUCTS!B:B,DIM_PRODUCTS!A:A,,0)</f>
        <v>191</v>
      </c>
      <c r="M917" s="2" t="str">
        <f>IF(FACT_PRODUCT_REVIEWS[[#This Row],[review_word_count]]=0,"no text",IF(FACT_PRODUCT_REVIEWS[[#This Row],[review_word_count]]&lt;15,"short review", "long review"))</f>
        <v>no text</v>
      </c>
    </row>
    <row r="918" spans="1:13" x14ac:dyDescent="0.25">
      <c r="A918" s="2">
        <v>917</v>
      </c>
      <c r="B918" s="10" t="s">
        <v>2382</v>
      </c>
      <c r="C918" s="10" t="s">
        <v>4653</v>
      </c>
      <c r="D918" s="10">
        <v>5</v>
      </c>
      <c r="E918" s="10"/>
      <c r="F918" s="10"/>
      <c r="G918" s="13">
        <v>43333</v>
      </c>
      <c r="H918" s="13">
        <v>43336.977777777778</v>
      </c>
      <c r="I9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18" s="2">
        <f>FACT_PRODUCT_REVIEWS!$H918-FACT_PRODUCT_REVIEWS!$G918</f>
        <v>3.9777777777781012</v>
      </c>
      <c r="K918" s="2">
        <f>IF(FACT_PRODUCT_REVIEWS!$D918&gt;=4,1,0)</f>
        <v>1</v>
      </c>
      <c r="L918" s="2">
        <f>_xlfn.XLOOKUP(FACT_PRODUCT_REVIEWS[[#This Row],[product_id]],DIM_PRODUCTS!B:B,DIM_PRODUCTS!A:A,,0)</f>
        <v>192</v>
      </c>
      <c r="M918" s="2" t="str">
        <f>IF(FACT_PRODUCT_REVIEWS[[#This Row],[review_word_count]]=0,"no text",IF(FACT_PRODUCT_REVIEWS[[#This Row],[review_word_count]]&lt;15,"short review", "long review"))</f>
        <v>no text</v>
      </c>
    </row>
    <row r="919" spans="1:13" ht="78.75" x14ac:dyDescent="0.25">
      <c r="A919" s="2">
        <v>918</v>
      </c>
      <c r="B919" s="10" t="s">
        <v>1930</v>
      </c>
      <c r="C919" s="10" t="s">
        <v>3138</v>
      </c>
      <c r="D919" s="10">
        <v>1</v>
      </c>
      <c r="E919" s="10"/>
      <c r="F919" s="15" t="s">
        <v>3139</v>
      </c>
      <c r="G919" s="13">
        <v>43104</v>
      </c>
      <c r="H919" s="13">
        <v>43110.411111111112</v>
      </c>
      <c r="I9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38</v>
      </c>
      <c r="J919" s="2">
        <f>FACT_PRODUCT_REVIEWS!$H919-FACT_PRODUCT_REVIEWS!$G919</f>
        <v>6.4111111111124046</v>
      </c>
      <c r="K919" s="2">
        <f>IF(FACT_PRODUCT_REVIEWS!$D919&gt;=4,1,0)</f>
        <v>0</v>
      </c>
      <c r="L919" s="2">
        <f>_xlfn.XLOOKUP(FACT_PRODUCT_REVIEWS[[#This Row],[product_id]],DIM_PRODUCTS!B:B,DIM_PRODUCTS!A:A,,0)</f>
        <v>193</v>
      </c>
      <c r="M919" s="2" t="str">
        <f>IF(FACT_PRODUCT_REVIEWS[[#This Row],[review_word_count]]=0,"no text",IF(FACT_PRODUCT_REVIEWS[[#This Row],[review_word_count]]&lt;15,"short review", "long review"))</f>
        <v>long review</v>
      </c>
    </row>
    <row r="920" spans="1:13" x14ac:dyDescent="0.25">
      <c r="A920" s="2">
        <v>919</v>
      </c>
      <c r="B920" s="10" t="s">
        <v>2433</v>
      </c>
      <c r="C920" s="10" t="s">
        <v>4029</v>
      </c>
      <c r="D920" s="10">
        <v>2</v>
      </c>
      <c r="E920" s="10"/>
      <c r="F920" s="10"/>
      <c r="G920" s="13">
        <v>43176</v>
      </c>
      <c r="H920" s="13">
        <v>43176.213888888888</v>
      </c>
      <c r="I9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0" s="2">
        <f>FACT_PRODUCT_REVIEWS!$H920-FACT_PRODUCT_REVIEWS!$G920</f>
        <v>0.21388888888759539</v>
      </c>
      <c r="K920" s="2">
        <f>IF(FACT_PRODUCT_REVIEWS!$D920&gt;=4,1,0)</f>
        <v>0</v>
      </c>
      <c r="L920" s="2">
        <f>_xlfn.XLOOKUP(FACT_PRODUCT_REVIEWS[[#This Row],[product_id]],DIM_PRODUCTS!B:B,DIM_PRODUCTS!A:A,,0)</f>
        <v>194</v>
      </c>
      <c r="M920" s="2" t="str">
        <f>IF(FACT_PRODUCT_REVIEWS[[#This Row],[review_word_count]]=0,"no text",IF(FACT_PRODUCT_REVIEWS[[#This Row],[review_word_count]]&lt;15,"short review", "long review"))</f>
        <v>no text</v>
      </c>
    </row>
    <row r="921" spans="1:13" x14ac:dyDescent="0.25">
      <c r="A921" s="2">
        <v>920</v>
      </c>
      <c r="B921" s="10" t="s">
        <v>2195</v>
      </c>
      <c r="C921" s="10" t="s">
        <v>4674</v>
      </c>
      <c r="D921" s="10">
        <v>4</v>
      </c>
      <c r="E921" s="10"/>
      <c r="F921" s="10"/>
      <c r="G921" s="13">
        <v>42970</v>
      </c>
      <c r="H921" s="13">
        <v>42970.980555555558</v>
      </c>
      <c r="I9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1" s="2">
        <f>FACT_PRODUCT_REVIEWS!$H921-FACT_PRODUCT_REVIEWS!$G921</f>
        <v>0.9805555555576575</v>
      </c>
      <c r="K921" s="2">
        <f>IF(FACT_PRODUCT_REVIEWS!$D921&gt;=4,1,0)</f>
        <v>1</v>
      </c>
      <c r="L921" s="2">
        <f>_xlfn.XLOOKUP(FACT_PRODUCT_REVIEWS[[#This Row],[product_id]],DIM_PRODUCTS!B:B,DIM_PRODUCTS!A:A,,0)</f>
        <v>195</v>
      </c>
      <c r="M921" s="2" t="str">
        <f>IF(FACT_PRODUCT_REVIEWS[[#This Row],[review_word_count]]=0,"no text",IF(FACT_PRODUCT_REVIEWS[[#This Row],[review_word_count]]&lt;15,"short review", "long review"))</f>
        <v>no text</v>
      </c>
    </row>
    <row r="922" spans="1:13" x14ac:dyDescent="0.25">
      <c r="A922" s="2">
        <v>921</v>
      </c>
      <c r="B922" s="10" t="s">
        <v>2349</v>
      </c>
      <c r="C922" s="10" t="s">
        <v>4865</v>
      </c>
      <c r="D922" s="10">
        <v>5</v>
      </c>
      <c r="E922" s="10"/>
      <c r="F922" s="10" t="s">
        <v>4866</v>
      </c>
      <c r="G922" s="13">
        <v>43225</v>
      </c>
      <c r="H922" s="13">
        <v>43227.628472222219</v>
      </c>
      <c r="I9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27</v>
      </c>
      <c r="J922" s="2">
        <f>FACT_PRODUCT_REVIEWS!$H922-FACT_PRODUCT_REVIEWS!$G922</f>
        <v>2.6284722222189885</v>
      </c>
      <c r="K922" s="2">
        <f>IF(FACT_PRODUCT_REVIEWS!$D922&gt;=4,1,0)</f>
        <v>1</v>
      </c>
      <c r="L922" s="2">
        <f>_xlfn.XLOOKUP(FACT_PRODUCT_REVIEWS[[#This Row],[product_id]],DIM_PRODUCTS!B:B,DIM_PRODUCTS!A:A,,0)</f>
        <v>196</v>
      </c>
      <c r="M922" s="2" t="str">
        <f>IF(FACT_PRODUCT_REVIEWS[[#This Row],[review_word_count]]=0,"no text",IF(FACT_PRODUCT_REVIEWS[[#This Row],[review_word_count]]&lt;15,"short review", "long review"))</f>
        <v>long review</v>
      </c>
    </row>
    <row r="923" spans="1:13" x14ac:dyDescent="0.25">
      <c r="A923" s="2">
        <v>922</v>
      </c>
      <c r="B923" s="10" t="s">
        <v>2355</v>
      </c>
      <c r="C923" s="10" t="s">
        <v>3519</v>
      </c>
      <c r="D923" s="10">
        <v>1</v>
      </c>
      <c r="E923" s="10"/>
      <c r="F923" s="10" t="s">
        <v>3520</v>
      </c>
      <c r="G923" s="13">
        <v>43180</v>
      </c>
      <c r="H923" s="13">
        <v>43180.647222222222</v>
      </c>
      <c r="I9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923" s="2">
        <f>FACT_PRODUCT_REVIEWS!$H923-FACT_PRODUCT_REVIEWS!$G923</f>
        <v>0.64722222222189885</v>
      </c>
      <c r="K923" s="2">
        <f>IF(FACT_PRODUCT_REVIEWS!$D923&gt;=4,1,0)</f>
        <v>0</v>
      </c>
      <c r="L923" s="2">
        <f>_xlfn.XLOOKUP(FACT_PRODUCT_REVIEWS[[#This Row],[product_id]],DIM_PRODUCTS!B:B,DIM_PRODUCTS!A:A,,0)</f>
        <v>197</v>
      </c>
      <c r="M923" s="2" t="str">
        <f>IF(FACT_PRODUCT_REVIEWS[[#This Row],[review_word_count]]=0,"no text",IF(FACT_PRODUCT_REVIEWS[[#This Row],[review_word_count]]&lt;15,"short review", "long review"))</f>
        <v>long review</v>
      </c>
    </row>
    <row r="924" spans="1:13" x14ac:dyDescent="0.25">
      <c r="A924" s="2">
        <v>923</v>
      </c>
      <c r="B924" s="10" t="s">
        <v>2319</v>
      </c>
      <c r="C924" s="10" t="s">
        <v>4606</v>
      </c>
      <c r="D924" s="10">
        <v>5</v>
      </c>
      <c r="E924" s="10"/>
      <c r="F924" s="10"/>
      <c r="G924" s="13">
        <v>42942</v>
      </c>
      <c r="H924" s="13">
        <v>42943.611111111109</v>
      </c>
      <c r="I9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4" s="2">
        <f>FACT_PRODUCT_REVIEWS!$H924-FACT_PRODUCT_REVIEWS!$G924</f>
        <v>1.6111111111094942</v>
      </c>
      <c r="K924" s="2">
        <f>IF(FACT_PRODUCT_REVIEWS!$D924&gt;=4,1,0)</f>
        <v>1</v>
      </c>
      <c r="L924" s="2">
        <f>_xlfn.XLOOKUP(FACT_PRODUCT_REVIEWS[[#This Row],[product_id]],DIM_PRODUCTS!B:B,DIM_PRODUCTS!A:A,,0)</f>
        <v>198</v>
      </c>
      <c r="M924" s="2" t="str">
        <f>IF(FACT_PRODUCT_REVIEWS[[#This Row],[review_word_count]]=0,"no text",IF(FACT_PRODUCT_REVIEWS[[#This Row],[review_word_count]]&lt;15,"short review", "long review"))</f>
        <v>no text</v>
      </c>
    </row>
    <row r="925" spans="1:13" x14ac:dyDescent="0.25">
      <c r="A925" s="2">
        <v>924</v>
      </c>
      <c r="B925" s="10" t="s">
        <v>1928</v>
      </c>
      <c r="C925" s="10" t="s">
        <v>3356</v>
      </c>
      <c r="D925" s="10">
        <v>5</v>
      </c>
      <c r="E925" s="10"/>
      <c r="F925" s="10" t="s">
        <v>3357</v>
      </c>
      <c r="G925" s="13">
        <v>43074</v>
      </c>
      <c r="H925" s="13">
        <v>43075.026388888888</v>
      </c>
      <c r="I9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925" s="2">
        <f>FACT_PRODUCT_REVIEWS!$H925-FACT_PRODUCT_REVIEWS!$G925</f>
        <v>1.0263888888875954</v>
      </c>
      <c r="K925" s="2">
        <f>IF(FACT_PRODUCT_REVIEWS!$D925&gt;=4,1,0)</f>
        <v>1</v>
      </c>
      <c r="L925" s="2">
        <f>_xlfn.XLOOKUP(FACT_PRODUCT_REVIEWS[[#This Row],[product_id]],DIM_PRODUCTS!B:B,DIM_PRODUCTS!A:A,,0)</f>
        <v>199</v>
      </c>
      <c r="M925" s="2" t="str">
        <f>IF(FACT_PRODUCT_REVIEWS[[#This Row],[review_word_count]]=0,"no text",IF(FACT_PRODUCT_REVIEWS[[#This Row],[review_word_count]]&lt;15,"short review", "long review"))</f>
        <v>short review</v>
      </c>
    </row>
    <row r="926" spans="1:13" x14ac:dyDescent="0.25">
      <c r="A926" s="2">
        <v>925</v>
      </c>
      <c r="B926" s="10" t="s">
        <v>2409</v>
      </c>
      <c r="C926" s="10" t="s">
        <v>4100</v>
      </c>
      <c r="D926" s="10">
        <v>1</v>
      </c>
      <c r="E926" s="10"/>
      <c r="F926" s="10"/>
      <c r="G926" s="13">
        <v>43181</v>
      </c>
      <c r="H926" s="13">
        <v>43181.421527777777</v>
      </c>
      <c r="I9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6" s="2">
        <f>FACT_PRODUCT_REVIEWS!$H926-FACT_PRODUCT_REVIEWS!$G926</f>
        <v>0.42152777777664596</v>
      </c>
      <c r="K926" s="2">
        <f>IF(FACT_PRODUCT_REVIEWS!$D926&gt;=4,1,0)</f>
        <v>0</v>
      </c>
      <c r="L926" s="2">
        <f>_xlfn.XLOOKUP(FACT_PRODUCT_REVIEWS[[#This Row],[product_id]],DIM_PRODUCTS!B:B,DIM_PRODUCTS!A:A,,0)</f>
        <v>200</v>
      </c>
      <c r="M926" s="2" t="str">
        <f>IF(FACT_PRODUCT_REVIEWS[[#This Row],[review_word_count]]=0,"no text",IF(FACT_PRODUCT_REVIEWS[[#This Row],[review_word_count]]&lt;15,"short review", "long review"))</f>
        <v>no text</v>
      </c>
    </row>
    <row r="927" spans="1:13" x14ac:dyDescent="0.25">
      <c r="A927" s="2">
        <v>926</v>
      </c>
      <c r="B927" s="10" t="s">
        <v>2389</v>
      </c>
      <c r="C927" s="10" t="s">
        <v>4518</v>
      </c>
      <c r="D927" s="10">
        <v>5</v>
      </c>
      <c r="E927" s="10"/>
      <c r="F927" s="10"/>
      <c r="G927" s="13">
        <v>43039</v>
      </c>
      <c r="H927" s="13">
        <v>43043.883333333331</v>
      </c>
      <c r="I9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7" s="2">
        <f>FACT_PRODUCT_REVIEWS!$H927-FACT_PRODUCT_REVIEWS!$G927</f>
        <v>4.8833333333313931</v>
      </c>
      <c r="K927" s="2">
        <f>IF(FACT_PRODUCT_REVIEWS!$D927&gt;=4,1,0)</f>
        <v>1</v>
      </c>
      <c r="L927" s="2">
        <f>_xlfn.XLOOKUP(FACT_PRODUCT_REVIEWS[[#This Row],[product_id]],DIM_PRODUCTS!B:B,DIM_PRODUCTS!A:A,,0)</f>
        <v>201</v>
      </c>
      <c r="M927" s="2" t="str">
        <f>IF(FACT_PRODUCT_REVIEWS[[#This Row],[review_word_count]]=0,"no text",IF(FACT_PRODUCT_REVIEWS[[#This Row],[review_word_count]]&lt;15,"short review", "long review"))</f>
        <v>no text</v>
      </c>
    </row>
    <row r="928" spans="1:13" x14ac:dyDescent="0.25">
      <c r="A928" s="2">
        <v>927</v>
      </c>
      <c r="B928" s="10" t="s">
        <v>2460</v>
      </c>
      <c r="C928" s="10" t="s">
        <v>4464</v>
      </c>
      <c r="D928" s="10">
        <v>2</v>
      </c>
      <c r="E928" s="10"/>
      <c r="F928" s="10" t="s">
        <v>4465</v>
      </c>
      <c r="G928" s="13">
        <v>43180</v>
      </c>
      <c r="H928" s="13">
        <v>43182.76666666667</v>
      </c>
      <c r="I9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928" s="2">
        <f>FACT_PRODUCT_REVIEWS!$H928-FACT_PRODUCT_REVIEWS!$G928</f>
        <v>2.7666666666700621</v>
      </c>
      <c r="K928" s="2">
        <f>IF(FACT_PRODUCT_REVIEWS!$D928&gt;=4,1,0)</f>
        <v>0</v>
      </c>
      <c r="L928" s="2">
        <f>_xlfn.XLOOKUP(FACT_PRODUCT_REVIEWS[[#This Row],[product_id]],DIM_PRODUCTS!B:B,DIM_PRODUCTS!A:A,,0)</f>
        <v>202</v>
      </c>
      <c r="M928" s="2" t="str">
        <f>IF(FACT_PRODUCT_REVIEWS[[#This Row],[review_word_count]]=0,"no text",IF(FACT_PRODUCT_REVIEWS[[#This Row],[review_word_count]]&lt;15,"short review", "long review"))</f>
        <v>long review</v>
      </c>
    </row>
    <row r="929" spans="1:13" x14ac:dyDescent="0.25">
      <c r="A929" s="2">
        <v>928</v>
      </c>
      <c r="B929" s="10" t="s">
        <v>2009</v>
      </c>
      <c r="C929" s="10" t="s">
        <v>3965</v>
      </c>
      <c r="D929" s="10">
        <v>5</v>
      </c>
      <c r="E929" s="10"/>
      <c r="F929" s="10"/>
      <c r="G929" s="13">
        <v>43140</v>
      </c>
      <c r="H929" s="13">
        <v>43140.820833333331</v>
      </c>
      <c r="I9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29" s="2">
        <f>FACT_PRODUCT_REVIEWS!$H929-FACT_PRODUCT_REVIEWS!$G929</f>
        <v>0.82083333333139308</v>
      </c>
      <c r="K929" s="2">
        <f>IF(FACT_PRODUCT_REVIEWS!$D929&gt;=4,1,0)</f>
        <v>1</v>
      </c>
      <c r="L929" s="2">
        <f>_xlfn.XLOOKUP(FACT_PRODUCT_REVIEWS[[#This Row],[product_id]],DIM_PRODUCTS!B:B,DIM_PRODUCTS!A:A,,0)</f>
        <v>203</v>
      </c>
      <c r="M929" s="2" t="str">
        <f>IF(FACT_PRODUCT_REVIEWS[[#This Row],[review_word_count]]=0,"no text",IF(FACT_PRODUCT_REVIEWS[[#This Row],[review_word_count]]&lt;15,"short review", "long review"))</f>
        <v>no text</v>
      </c>
    </row>
    <row r="930" spans="1:13" x14ac:dyDescent="0.25">
      <c r="A930" s="2">
        <v>929</v>
      </c>
      <c r="B930" s="10" t="s">
        <v>2212</v>
      </c>
      <c r="C930" s="10" t="s">
        <v>3317</v>
      </c>
      <c r="D930" s="10">
        <v>3</v>
      </c>
      <c r="E930" s="10"/>
      <c r="F930" s="10"/>
      <c r="G930" s="13">
        <v>43117</v>
      </c>
      <c r="H930" s="13">
        <v>43117.958333333336</v>
      </c>
      <c r="I9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0" s="2">
        <f>FACT_PRODUCT_REVIEWS!$H930-FACT_PRODUCT_REVIEWS!$G930</f>
        <v>0.95833333333575865</v>
      </c>
      <c r="K930" s="2">
        <f>IF(FACT_PRODUCT_REVIEWS!$D930&gt;=4,1,0)</f>
        <v>0</v>
      </c>
      <c r="L930" s="2">
        <f>_xlfn.XLOOKUP(FACT_PRODUCT_REVIEWS[[#This Row],[product_id]],DIM_PRODUCTS!B:B,DIM_PRODUCTS!A:A,,0)</f>
        <v>204</v>
      </c>
      <c r="M930" s="2" t="str">
        <f>IF(FACT_PRODUCT_REVIEWS[[#This Row],[review_word_count]]=0,"no text",IF(FACT_PRODUCT_REVIEWS[[#This Row],[review_word_count]]&lt;15,"short review", "long review"))</f>
        <v>no text</v>
      </c>
    </row>
    <row r="931" spans="1:13" x14ac:dyDescent="0.25">
      <c r="A931" s="2">
        <v>930</v>
      </c>
      <c r="B931" s="10" t="s">
        <v>2157</v>
      </c>
      <c r="C931" s="10" t="s">
        <v>4224</v>
      </c>
      <c r="D931" s="10">
        <v>5</v>
      </c>
      <c r="E931" s="10"/>
      <c r="F931" s="10"/>
      <c r="G931" s="13">
        <v>43078</v>
      </c>
      <c r="H931" s="13">
        <v>43080.821527777778</v>
      </c>
      <c r="I9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1" s="2">
        <f>FACT_PRODUCT_REVIEWS!$H931-FACT_PRODUCT_REVIEWS!$G931</f>
        <v>2.8215277777781012</v>
      </c>
      <c r="K931" s="2">
        <f>IF(FACT_PRODUCT_REVIEWS!$D931&gt;=4,1,0)</f>
        <v>1</v>
      </c>
      <c r="L931" s="2">
        <f>_xlfn.XLOOKUP(FACT_PRODUCT_REVIEWS[[#This Row],[product_id]],DIM_PRODUCTS!B:B,DIM_PRODUCTS!A:A,,0)</f>
        <v>205</v>
      </c>
      <c r="M931" s="2" t="str">
        <f>IF(FACT_PRODUCT_REVIEWS[[#This Row],[review_word_count]]=0,"no text",IF(FACT_PRODUCT_REVIEWS[[#This Row],[review_word_count]]&lt;15,"short review", "long review"))</f>
        <v>no text</v>
      </c>
    </row>
    <row r="932" spans="1:13" x14ac:dyDescent="0.25">
      <c r="A932" s="2">
        <v>931</v>
      </c>
      <c r="B932" s="10" t="s">
        <v>1932</v>
      </c>
      <c r="C932" s="10" t="s">
        <v>3828</v>
      </c>
      <c r="D932" s="10">
        <v>3</v>
      </c>
      <c r="E932" s="10"/>
      <c r="F932" s="10" t="s">
        <v>3829</v>
      </c>
      <c r="G932" s="13">
        <v>43153</v>
      </c>
      <c r="H932" s="13">
        <v>43158.478472222225</v>
      </c>
      <c r="I9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35</v>
      </c>
      <c r="J932" s="2">
        <f>FACT_PRODUCT_REVIEWS!$H932-FACT_PRODUCT_REVIEWS!$G932</f>
        <v>5.4784722222248092</v>
      </c>
      <c r="K932" s="2">
        <f>IF(FACT_PRODUCT_REVIEWS!$D932&gt;=4,1,0)</f>
        <v>0</v>
      </c>
      <c r="L932" s="2">
        <f>_xlfn.XLOOKUP(FACT_PRODUCT_REVIEWS[[#This Row],[product_id]],DIM_PRODUCTS!B:B,DIM_PRODUCTS!A:A,,0)</f>
        <v>206</v>
      </c>
      <c r="M932" s="2" t="str">
        <f>IF(FACT_PRODUCT_REVIEWS[[#This Row],[review_word_count]]=0,"no text",IF(FACT_PRODUCT_REVIEWS[[#This Row],[review_word_count]]&lt;15,"short review", "long review"))</f>
        <v>long review</v>
      </c>
    </row>
    <row r="933" spans="1:13" x14ac:dyDescent="0.25">
      <c r="A933" s="2">
        <v>932</v>
      </c>
      <c r="B933" s="10" t="s">
        <v>2445</v>
      </c>
      <c r="C933" s="10" t="s">
        <v>4394</v>
      </c>
      <c r="D933" s="10">
        <v>5</v>
      </c>
      <c r="E933" s="10"/>
      <c r="F933" s="10" t="s">
        <v>4395</v>
      </c>
      <c r="G933" s="13">
        <v>43194</v>
      </c>
      <c r="H933" s="13">
        <v>43195.132638888892</v>
      </c>
      <c r="I9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933" s="2">
        <f>FACT_PRODUCT_REVIEWS!$H933-FACT_PRODUCT_REVIEWS!$G933</f>
        <v>1.132638888891961</v>
      </c>
      <c r="K933" s="2">
        <f>IF(FACT_PRODUCT_REVIEWS!$D933&gt;=4,1,0)</f>
        <v>1</v>
      </c>
      <c r="L933" s="2">
        <f>_xlfn.XLOOKUP(FACT_PRODUCT_REVIEWS[[#This Row],[product_id]],DIM_PRODUCTS!B:B,DIM_PRODUCTS!A:A,,0)</f>
        <v>207</v>
      </c>
      <c r="M933" s="2" t="str">
        <f>IF(FACT_PRODUCT_REVIEWS[[#This Row],[review_word_count]]=0,"no text",IF(FACT_PRODUCT_REVIEWS[[#This Row],[review_word_count]]&lt;15,"short review", "long review"))</f>
        <v>short review</v>
      </c>
    </row>
    <row r="934" spans="1:13" x14ac:dyDescent="0.25">
      <c r="A934" s="2">
        <v>933</v>
      </c>
      <c r="B934" s="10" t="s">
        <v>2330</v>
      </c>
      <c r="C934" s="10" t="s">
        <v>4637</v>
      </c>
      <c r="D934" s="10">
        <v>4</v>
      </c>
      <c r="E934" s="10"/>
      <c r="F934" s="10"/>
      <c r="G934" s="13">
        <v>43236</v>
      </c>
      <c r="H934" s="13">
        <v>43240.465277777781</v>
      </c>
      <c r="I9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4" s="2">
        <f>FACT_PRODUCT_REVIEWS!$H934-FACT_PRODUCT_REVIEWS!$G934</f>
        <v>4.4652777777810115</v>
      </c>
      <c r="K934" s="2">
        <f>IF(FACT_PRODUCT_REVIEWS!$D934&gt;=4,1,0)</f>
        <v>1</v>
      </c>
      <c r="L934" s="2">
        <f>_xlfn.XLOOKUP(FACT_PRODUCT_REVIEWS[[#This Row],[product_id]],DIM_PRODUCTS!B:B,DIM_PRODUCTS!A:A,,0)</f>
        <v>208</v>
      </c>
      <c r="M934" s="2" t="str">
        <f>IF(FACT_PRODUCT_REVIEWS[[#This Row],[review_word_count]]=0,"no text",IF(FACT_PRODUCT_REVIEWS[[#This Row],[review_word_count]]&lt;15,"short review", "long review"))</f>
        <v>no text</v>
      </c>
    </row>
    <row r="935" spans="1:13" x14ac:dyDescent="0.25">
      <c r="A935" s="2">
        <v>934</v>
      </c>
      <c r="B935" s="10" t="s">
        <v>2036</v>
      </c>
      <c r="C935" s="10" t="s">
        <v>3645</v>
      </c>
      <c r="D935" s="10">
        <v>5</v>
      </c>
      <c r="E935" s="10"/>
      <c r="F935" s="10"/>
      <c r="G935" s="13">
        <v>42823</v>
      </c>
      <c r="H935" s="13">
        <v>42824.441666666666</v>
      </c>
      <c r="I9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5" s="2">
        <f>FACT_PRODUCT_REVIEWS!$H935-FACT_PRODUCT_REVIEWS!$G935</f>
        <v>1.4416666666656965</v>
      </c>
      <c r="K935" s="2">
        <f>IF(FACT_PRODUCT_REVIEWS!$D935&gt;=4,1,0)</f>
        <v>1</v>
      </c>
      <c r="L935" s="2">
        <f>_xlfn.XLOOKUP(FACT_PRODUCT_REVIEWS[[#This Row],[product_id]],DIM_PRODUCTS!B:B,DIM_PRODUCTS!A:A,,0)</f>
        <v>209</v>
      </c>
      <c r="M935" s="2" t="str">
        <f>IF(FACT_PRODUCT_REVIEWS[[#This Row],[review_word_count]]=0,"no text",IF(FACT_PRODUCT_REVIEWS[[#This Row],[review_word_count]]&lt;15,"short review", "long review"))</f>
        <v>no text</v>
      </c>
    </row>
    <row r="936" spans="1:13" x14ac:dyDescent="0.25">
      <c r="A936" s="2">
        <v>935</v>
      </c>
      <c r="B936" s="10" t="s">
        <v>2230</v>
      </c>
      <c r="C936" s="10" t="s">
        <v>3025</v>
      </c>
      <c r="D936" s="10">
        <v>5</v>
      </c>
      <c r="E936" s="10" t="s">
        <v>3026</v>
      </c>
      <c r="F936" s="10" t="s">
        <v>3027</v>
      </c>
      <c r="G936" s="13">
        <v>43322</v>
      </c>
      <c r="H936" s="13">
        <v>43323.015277777777</v>
      </c>
      <c r="I9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936" s="2">
        <f>FACT_PRODUCT_REVIEWS!$H936-FACT_PRODUCT_REVIEWS!$G936</f>
        <v>1.015277777776646</v>
      </c>
      <c r="K936" s="2">
        <f>IF(FACT_PRODUCT_REVIEWS!$D936&gt;=4,1,0)</f>
        <v>1</v>
      </c>
      <c r="L936" s="2">
        <f>_xlfn.XLOOKUP(FACT_PRODUCT_REVIEWS[[#This Row],[product_id]],DIM_PRODUCTS!B:B,DIM_PRODUCTS!A:A,,0)</f>
        <v>210</v>
      </c>
      <c r="M936" s="2" t="str">
        <f>IF(FACT_PRODUCT_REVIEWS[[#This Row],[review_word_count]]=0,"no text",IF(FACT_PRODUCT_REVIEWS[[#This Row],[review_word_count]]&lt;15,"short review", "long review"))</f>
        <v>short review</v>
      </c>
    </row>
    <row r="937" spans="1:13" ht="31.5" x14ac:dyDescent="0.25">
      <c r="A937" s="2">
        <v>936</v>
      </c>
      <c r="B937" s="10" t="s">
        <v>1955</v>
      </c>
      <c r="C937" s="10" t="s">
        <v>4502</v>
      </c>
      <c r="D937" s="10">
        <v>5</v>
      </c>
      <c r="E937" s="10"/>
      <c r="F937" s="15" t="s">
        <v>4503</v>
      </c>
      <c r="G937" s="13">
        <v>43109</v>
      </c>
      <c r="H937" s="13">
        <v>43110.077777777777</v>
      </c>
      <c r="I9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937" s="2">
        <f>FACT_PRODUCT_REVIEWS!$H937-FACT_PRODUCT_REVIEWS!$G937</f>
        <v>1.077777777776646</v>
      </c>
      <c r="K937" s="2">
        <f>IF(FACT_PRODUCT_REVIEWS!$D937&gt;=4,1,0)</f>
        <v>1</v>
      </c>
      <c r="L937" s="2">
        <f>_xlfn.XLOOKUP(FACT_PRODUCT_REVIEWS[[#This Row],[product_id]],DIM_PRODUCTS!B:B,DIM_PRODUCTS!A:A,,0)</f>
        <v>211</v>
      </c>
      <c r="M937" s="2" t="str">
        <f>IF(FACT_PRODUCT_REVIEWS[[#This Row],[review_word_count]]=0,"no text",IF(FACT_PRODUCT_REVIEWS[[#This Row],[review_word_count]]&lt;15,"short review", "long review"))</f>
        <v>short review</v>
      </c>
    </row>
    <row r="938" spans="1:13" x14ac:dyDescent="0.25">
      <c r="A938" s="2">
        <v>937</v>
      </c>
      <c r="B938" s="10" t="s">
        <v>2039</v>
      </c>
      <c r="C938" s="10" t="s">
        <v>4432</v>
      </c>
      <c r="D938" s="10">
        <v>5</v>
      </c>
      <c r="E938" s="10"/>
      <c r="F938" s="10"/>
      <c r="G938" s="13">
        <v>43270</v>
      </c>
      <c r="H938" s="13">
        <v>43271.463194444441</v>
      </c>
      <c r="I9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8" s="2">
        <f>FACT_PRODUCT_REVIEWS!$H938-FACT_PRODUCT_REVIEWS!$G938</f>
        <v>1.4631944444408873</v>
      </c>
      <c r="K938" s="2">
        <f>IF(FACT_PRODUCT_REVIEWS!$D938&gt;=4,1,0)</f>
        <v>1</v>
      </c>
      <c r="L938" s="2">
        <f>_xlfn.XLOOKUP(FACT_PRODUCT_REVIEWS[[#This Row],[product_id]],DIM_PRODUCTS!B:B,DIM_PRODUCTS!A:A,,0)</f>
        <v>212</v>
      </c>
      <c r="M938" s="2" t="str">
        <f>IF(FACT_PRODUCT_REVIEWS[[#This Row],[review_word_count]]=0,"no text",IF(FACT_PRODUCT_REVIEWS[[#This Row],[review_word_count]]&lt;15,"short review", "long review"))</f>
        <v>no text</v>
      </c>
    </row>
    <row r="939" spans="1:13" x14ac:dyDescent="0.25">
      <c r="A939" s="2">
        <v>938</v>
      </c>
      <c r="B939" s="10" t="s">
        <v>2068</v>
      </c>
      <c r="C939" s="10" t="s">
        <v>3512</v>
      </c>
      <c r="D939" s="10">
        <v>5</v>
      </c>
      <c r="E939" s="10"/>
      <c r="F939" s="10"/>
      <c r="G939" s="13">
        <v>43173</v>
      </c>
      <c r="H939" s="13">
        <v>43173.455555555556</v>
      </c>
      <c r="I9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39" s="2">
        <f>FACT_PRODUCT_REVIEWS!$H939-FACT_PRODUCT_REVIEWS!$G939</f>
        <v>0.45555555555620231</v>
      </c>
      <c r="K939" s="2">
        <f>IF(FACT_PRODUCT_REVIEWS!$D939&gt;=4,1,0)</f>
        <v>1</v>
      </c>
      <c r="L939" s="2">
        <f>_xlfn.XLOOKUP(FACT_PRODUCT_REVIEWS[[#This Row],[product_id]],DIM_PRODUCTS!B:B,DIM_PRODUCTS!A:A,,0)</f>
        <v>213</v>
      </c>
      <c r="M939" s="2" t="str">
        <f>IF(FACT_PRODUCT_REVIEWS[[#This Row],[review_word_count]]=0,"no text",IF(FACT_PRODUCT_REVIEWS[[#This Row],[review_word_count]]&lt;15,"short review", "long review"))</f>
        <v>no text</v>
      </c>
    </row>
    <row r="940" spans="1:13" x14ac:dyDescent="0.25">
      <c r="A940" s="2">
        <v>939</v>
      </c>
      <c r="B940" s="10" t="s">
        <v>1964</v>
      </c>
      <c r="C940" s="10" t="s">
        <v>4238</v>
      </c>
      <c r="D940" s="10">
        <v>4</v>
      </c>
      <c r="E940" s="10"/>
      <c r="F940" s="10"/>
      <c r="G940" s="13">
        <v>43159</v>
      </c>
      <c r="H940" s="13">
        <v>43163.817361111112</v>
      </c>
      <c r="I9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0" s="2">
        <f>FACT_PRODUCT_REVIEWS!$H940-FACT_PRODUCT_REVIEWS!$G940</f>
        <v>4.8173611111124046</v>
      </c>
      <c r="K940" s="2">
        <f>IF(FACT_PRODUCT_REVIEWS!$D940&gt;=4,1,0)</f>
        <v>1</v>
      </c>
      <c r="L940" s="2">
        <f>_xlfn.XLOOKUP(FACT_PRODUCT_REVIEWS[[#This Row],[product_id]],DIM_PRODUCTS!B:B,DIM_PRODUCTS!A:A,,0)</f>
        <v>214</v>
      </c>
      <c r="M940" s="2" t="str">
        <f>IF(FACT_PRODUCT_REVIEWS[[#This Row],[review_word_count]]=0,"no text",IF(FACT_PRODUCT_REVIEWS[[#This Row],[review_word_count]]&lt;15,"short review", "long review"))</f>
        <v>no text</v>
      </c>
    </row>
    <row r="941" spans="1:13" x14ac:dyDescent="0.25">
      <c r="A941" s="2">
        <v>940</v>
      </c>
      <c r="B941" s="10" t="s">
        <v>2032</v>
      </c>
      <c r="C941" s="10" t="s">
        <v>4133</v>
      </c>
      <c r="D941" s="10">
        <v>5</v>
      </c>
      <c r="E941" s="10"/>
      <c r="F941" s="10"/>
      <c r="G941" s="13">
        <v>43239</v>
      </c>
      <c r="H941" s="13">
        <v>43241.991666666669</v>
      </c>
      <c r="I9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1" s="2">
        <f>FACT_PRODUCT_REVIEWS!$H941-FACT_PRODUCT_REVIEWS!$G941</f>
        <v>2.9916666666686069</v>
      </c>
      <c r="K941" s="2">
        <f>IF(FACT_PRODUCT_REVIEWS!$D941&gt;=4,1,0)</f>
        <v>1</v>
      </c>
      <c r="L941" s="2">
        <f>_xlfn.XLOOKUP(FACT_PRODUCT_REVIEWS[[#This Row],[product_id]],DIM_PRODUCTS!B:B,DIM_PRODUCTS!A:A,,0)</f>
        <v>215</v>
      </c>
      <c r="M941" s="2" t="str">
        <f>IF(FACT_PRODUCT_REVIEWS[[#This Row],[review_word_count]]=0,"no text",IF(FACT_PRODUCT_REVIEWS[[#This Row],[review_word_count]]&lt;15,"short review", "long review"))</f>
        <v>no text</v>
      </c>
    </row>
    <row r="942" spans="1:13" x14ac:dyDescent="0.25">
      <c r="A942" s="2">
        <v>941</v>
      </c>
      <c r="B942" s="10" t="s">
        <v>2165</v>
      </c>
      <c r="C942" s="10" t="s">
        <v>3861</v>
      </c>
      <c r="D942" s="10">
        <v>5</v>
      </c>
      <c r="E942" s="10"/>
      <c r="F942" s="10" t="s">
        <v>3862</v>
      </c>
      <c r="G942" s="13">
        <v>43141</v>
      </c>
      <c r="H942" s="13">
        <v>43141.902083333334</v>
      </c>
      <c r="I9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942" s="2">
        <f>FACT_PRODUCT_REVIEWS!$H942-FACT_PRODUCT_REVIEWS!$G942</f>
        <v>0.90208333333430346</v>
      </c>
      <c r="K942" s="2">
        <f>IF(FACT_PRODUCT_REVIEWS!$D942&gt;=4,1,0)</f>
        <v>1</v>
      </c>
      <c r="L942" s="2">
        <f>_xlfn.XLOOKUP(FACT_PRODUCT_REVIEWS[[#This Row],[product_id]],DIM_PRODUCTS!B:B,DIM_PRODUCTS!A:A,,0)</f>
        <v>216</v>
      </c>
      <c r="M942" s="2" t="str">
        <f>IF(FACT_PRODUCT_REVIEWS[[#This Row],[review_word_count]]=0,"no text",IF(FACT_PRODUCT_REVIEWS[[#This Row],[review_word_count]]&lt;15,"short review", "long review"))</f>
        <v>short review</v>
      </c>
    </row>
    <row r="943" spans="1:13" x14ac:dyDescent="0.25">
      <c r="A943" s="2">
        <v>942</v>
      </c>
      <c r="B943" s="10" t="s">
        <v>1938</v>
      </c>
      <c r="C943" s="10" t="s">
        <v>4269</v>
      </c>
      <c r="D943" s="10">
        <v>1</v>
      </c>
      <c r="E943" s="10" t="s">
        <v>4270</v>
      </c>
      <c r="F943" s="10" t="s">
        <v>4271</v>
      </c>
      <c r="G943" s="13">
        <v>43221</v>
      </c>
      <c r="H943" s="13">
        <v>43224.854861111111</v>
      </c>
      <c r="I9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943" s="2">
        <f>FACT_PRODUCT_REVIEWS!$H943-FACT_PRODUCT_REVIEWS!$G943</f>
        <v>3.8548611111109494</v>
      </c>
      <c r="K943" s="2">
        <f>IF(FACT_PRODUCT_REVIEWS!$D943&gt;=4,1,0)</f>
        <v>0</v>
      </c>
      <c r="L943" s="2">
        <f>_xlfn.XLOOKUP(FACT_PRODUCT_REVIEWS[[#This Row],[product_id]],DIM_PRODUCTS!B:B,DIM_PRODUCTS!A:A,,0)</f>
        <v>217</v>
      </c>
      <c r="M943" s="2" t="str">
        <f>IF(FACT_PRODUCT_REVIEWS[[#This Row],[review_word_count]]=0,"no text",IF(FACT_PRODUCT_REVIEWS[[#This Row],[review_word_count]]&lt;15,"short review", "long review"))</f>
        <v>long review</v>
      </c>
    </row>
    <row r="944" spans="1:13" x14ac:dyDescent="0.25">
      <c r="A944" s="2">
        <v>943</v>
      </c>
      <c r="B944" s="10" t="s">
        <v>2161</v>
      </c>
      <c r="C944" s="10" t="s">
        <v>3433</v>
      </c>
      <c r="D944" s="10">
        <v>4</v>
      </c>
      <c r="E944" s="10"/>
      <c r="F944" s="10"/>
      <c r="G944" s="13">
        <v>43078</v>
      </c>
      <c r="H944" s="13">
        <v>43081.855555555558</v>
      </c>
      <c r="I9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4" s="2">
        <f>FACT_PRODUCT_REVIEWS!$H944-FACT_PRODUCT_REVIEWS!$G944</f>
        <v>3.8555555555576575</v>
      </c>
      <c r="K944" s="2">
        <f>IF(FACT_PRODUCT_REVIEWS!$D944&gt;=4,1,0)</f>
        <v>1</v>
      </c>
      <c r="L944" s="2">
        <f>_xlfn.XLOOKUP(FACT_PRODUCT_REVIEWS[[#This Row],[product_id]],DIM_PRODUCTS!B:B,DIM_PRODUCTS!A:A,,0)</f>
        <v>218</v>
      </c>
      <c r="M944" s="2" t="str">
        <f>IF(FACT_PRODUCT_REVIEWS[[#This Row],[review_word_count]]=0,"no text",IF(FACT_PRODUCT_REVIEWS[[#This Row],[review_word_count]]&lt;15,"short review", "long review"))</f>
        <v>no text</v>
      </c>
    </row>
    <row r="945" spans="1:13" x14ac:dyDescent="0.25">
      <c r="A945" s="2">
        <v>944</v>
      </c>
      <c r="B945" s="10" t="s">
        <v>2343</v>
      </c>
      <c r="C945" s="10" t="s">
        <v>3300</v>
      </c>
      <c r="D945" s="10">
        <v>1</v>
      </c>
      <c r="E945" s="10"/>
      <c r="F945" s="10"/>
      <c r="G945" s="13">
        <v>43155</v>
      </c>
      <c r="H945" s="13">
        <v>43155.768055555556</v>
      </c>
      <c r="I9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5" s="2">
        <f>FACT_PRODUCT_REVIEWS!$H945-FACT_PRODUCT_REVIEWS!$G945</f>
        <v>0.76805555555620231</v>
      </c>
      <c r="K945" s="2">
        <f>IF(FACT_PRODUCT_REVIEWS!$D945&gt;=4,1,0)</f>
        <v>0</v>
      </c>
      <c r="L945" s="2">
        <f>_xlfn.XLOOKUP(FACT_PRODUCT_REVIEWS[[#This Row],[product_id]],DIM_PRODUCTS!B:B,DIM_PRODUCTS!A:A,,0)</f>
        <v>219</v>
      </c>
      <c r="M945" s="2" t="str">
        <f>IF(FACT_PRODUCT_REVIEWS[[#This Row],[review_word_count]]=0,"no text",IF(FACT_PRODUCT_REVIEWS[[#This Row],[review_word_count]]&lt;15,"short review", "long review"))</f>
        <v>no text</v>
      </c>
    </row>
    <row r="946" spans="1:13" x14ac:dyDescent="0.25">
      <c r="A946" s="2">
        <v>945</v>
      </c>
      <c r="B946" s="10" t="s">
        <v>2167</v>
      </c>
      <c r="C946" s="10" t="s">
        <v>3726</v>
      </c>
      <c r="D946" s="10">
        <v>3</v>
      </c>
      <c r="E946" s="10"/>
      <c r="F946" s="10"/>
      <c r="G946" s="13">
        <v>42859</v>
      </c>
      <c r="H946" s="13">
        <v>42877.501388888886</v>
      </c>
      <c r="I9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6" s="2">
        <f>FACT_PRODUCT_REVIEWS!$H946-FACT_PRODUCT_REVIEWS!$G946</f>
        <v>18.50138888888614</v>
      </c>
      <c r="K946" s="2">
        <f>IF(FACT_PRODUCT_REVIEWS!$D946&gt;=4,1,0)</f>
        <v>0</v>
      </c>
      <c r="L946" s="2">
        <f>_xlfn.XLOOKUP(FACT_PRODUCT_REVIEWS[[#This Row],[product_id]],DIM_PRODUCTS!B:B,DIM_PRODUCTS!A:A,,0)</f>
        <v>220</v>
      </c>
      <c r="M946" s="2" t="str">
        <f>IF(FACT_PRODUCT_REVIEWS[[#This Row],[review_word_count]]=0,"no text",IF(FACT_PRODUCT_REVIEWS[[#This Row],[review_word_count]]&lt;15,"short review", "long review"))</f>
        <v>no text</v>
      </c>
    </row>
    <row r="947" spans="1:13" x14ac:dyDescent="0.25">
      <c r="A947" s="2">
        <v>946</v>
      </c>
      <c r="B947" s="10" t="s">
        <v>2316</v>
      </c>
      <c r="C947" s="10" t="s">
        <v>3646</v>
      </c>
      <c r="D947" s="10">
        <v>5</v>
      </c>
      <c r="E947" s="10"/>
      <c r="F947" s="10"/>
      <c r="G947" s="13">
        <v>43209</v>
      </c>
      <c r="H947" s="13">
        <v>43211.908333333333</v>
      </c>
      <c r="I9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7" s="2">
        <f>FACT_PRODUCT_REVIEWS!$H947-FACT_PRODUCT_REVIEWS!$G947</f>
        <v>2.9083333333328483</v>
      </c>
      <c r="K947" s="2">
        <f>IF(FACT_PRODUCT_REVIEWS!$D947&gt;=4,1,0)</f>
        <v>1</v>
      </c>
      <c r="L947" s="2">
        <f>_xlfn.XLOOKUP(FACT_PRODUCT_REVIEWS[[#This Row],[product_id]],DIM_PRODUCTS!B:B,DIM_PRODUCTS!A:A,,0)</f>
        <v>221</v>
      </c>
      <c r="M947" s="2" t="str">
        <f>IF(FACT_PRODUCT_REVIEWS[[#This Row],[review_word_count]]=0,"no text",IF(FACT_PRODUCT_REVIEWS[[#This Row],[review_word_count]]&lt;15,"short review", "long review"))</f>
        <v>no text</v>
      </c>
    </row>
    <row r="948" spans="1:13" x14ac:dyDescent="0.25">
      <c r="A948" s="2">
        <v>947</v>
      </c>
      <c r="B948" s="10" t="s">
        <v>1996</v>
      </c>
      <c r="C948" s="10" t="s">
        <v>4590</v>
      </c>
      <c r="D948" s="10">
        <v>5</v>
      </c>
      <c r="E948" s="10"/>
      <c r="F948" s="10"/>
      <c r="G948" s="13">
        <v>43018</v>
      </c>
      <c r="H948" s="13">
        <v>43019.493055555555</v>
      </c>
      <c r="I9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48" s="2">
        <f>FACT_PRODUCT_REVIEWS!$H948-FACT_PRODUCT_REVIEWS!$G948</f>
        <v>1.4930555555547471</v>
      </c>
      <c r="K948" s="2">
        <f>IF(FACT_PRODUCT_REVIEWS!$D948&gt;=4,1,0)</f>
        <v>1</v>
      </c>
      <c r="L948" s="2">
        <f>_xlfn.XLOOKUP(FACT_PRODUCT_REVIEWS[[#This Row],[product_id]],DIM_PRODUCTS!B:B,DIM_PRODUCTS!A:A,,0)</f>
        <v>222</v>
      </c>
      <c r="M948" s="2" t="str">
        <f>IF(FACT_PRODUCT_REVIEWS[[#This Row],[review_word_count]]=0,"no text",IF(FACT_PRODUCT_REVIEWS[[#This Row],[review_word_count]]&lt;15,"short review", "long review"))</f>
        <v>no text</v>
      </c>
    </row>
    <row r="949" spans="1:13" ht="78.75" x14ac:dyDescent="0.25">
      <c r="A949" s="2">
        <v>948</v>
      </c>
      <c r="B949" s="10" t="s">
        <v>2082</v>
      </c>
      <c r="C949" s="10" t="s">
        <v>3468</v>
      </c>
      <c r="D949" s="10">
        <v>1</v>
      </c>
      <c r="E949" s="10" t="s">
        <v>3469</v>
      </c>
      <c r="F949" s="15" t="s">
        <v>3470</v>
      </c>
      <c r="G949" s="13">
        <v>43335</v>
      </c>
      <c r="H949" s="13">
        <v>43342.126388888886</v>
      </c>
      <c r="I9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38</v>
      </c>
      <c r="J949" s="2">
        <f>FACT_PRODUCT_REVIEWS!$H949-FACT_PRODUCT_REVIEWS!$G949</f>
        <v>7.1263888888861402</v>
      </c>
      <c r="K949" s="2">
        <f>IF(FACT_PRODUCT_REVIEWS!$D949&gt;=4,1,0)</f>
        <v>0</v>
      </c>
      <c r="L949" s="2">
        <f>_xlfn.XLOOKUP(FACT_PRODUCT_REVIEWS[[#This Row],[product_id]],DIM_PRODUCTS!B:B,DIM_PRODUCTS!A:A,,0)</f>
        <v>223</v>
      </c>
      <c r="M949" s="2" t="str">
        <f>IF(FACT_PRODUCT_REVIEWS[[#This Row],[review_word_count]]=0,"no text",IF(FACT_PRODUCT_REVIEWS[[#This Row],[review_word_count]]&lt;15,"short review", "long review"))</f>
        <v>long review</v>
      </c>
    </row>
    <row r="950" spans="1:13" x14ac:dyDescent="0.25">
      <c r="A950" s="2">
        <v>949</v>
      </c>
      <c r="B950" s="10" t="s">
        <v>2358</v>
      </c>
      <c r="C950" s="10" t="s">
        <v>3370</v>
      </c>
      <c r="D950" s="10">
        <v>2</v>
      </c>
      <c r="E950" s="10"/>
      <c r="F950" s="10" t="s">
        <v>3371</v>
      </c>
      <c r="G950" s="13">
        <v>43160</v>
      </c>
      <c r="H950" s="13">
        <v>43163.90625</v>
      </c>
      <c r="I9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36</v>
      </c>
      <c r="J950" s="2">
        <f>FACT_PRODUCT_REVIEWS!$H950-FACT_PRODUCT_REVIEWS!$G950</f>
        <v>3.90625</v>
      </c>
      <c r="K950" s="2">
        <f>IF(FACT_PRODUCT_REVIEWS!$D950&gt;=4,1,0)</f>
        <v>0</v>
      </c>
      <c r="L950" s="2">
        <f>_xlfn.XLOOKUP(FACT_PRODUCT_REVIEWS[[#This Row],[product_id]],DIM_PRODUCTS!B:B,DIM_PRODUCTS!A:A,,0)</f>
        <v>224</v>
      </c>
      <c r="M950" s="2" t="str">
        <f>IF(FACT_PRODUCT_REVIEWS[[#This Row],[review_word_count]]=0,"no text",IF(FACT_PRODUCT_REVIEWS[[#This Row],[review_word_count]]&lt;15,"short review", "long review"))</f>
        <v>long review</v>
      </c>
    </row>
    <row r="951" spans="1:13" x14ac:dyDescent="0.25">
      <c r="A951" s="2">
        <v>950</v>
      </c>
      <c r="B951" s="10" t="s">
        <v>2423</v>
      </c>
      <c r="C951" s="10" t="s">
        <v>3085</v>
      </c>
      <c r="D951" s="10">
        <v>5</v>
      </c>
      <c r="E951" s="10"/>
      <c r="F951" s="10"/>
      <c r="G951" s="13">
        <v>42945</v>
      </c>
      <c r="H951" s="13">
        <v>42948.779861111114</v>
      </c>
      <c r="I9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1" s="2">
        <f>FACT_PRODUCT_REVIEWS!$H951-FACT_PRODUCT_REVIEWS!$G951</f>
        <v>3.7798611111138598</v>
      </c>
      <c r="K951" s="2">
        <f>IF(FACT_PRODUCT_REVIEWS!$D951&gt;=4,1,0)</f>
        <v>1</v>
      </c>
      <c r="L951" s="2">
        <f>_xlfn.XLOOKUP(FACT_PRODUCT_REVIEWS[[#This Row],[product_id]],DIM_PRODUCTS!B:B,DIM_PRODUCTS!A:A,,0)</f>
        <v>225</v>
      </c>
      <c r="M951" s="2" t="str">
        <f>IF(FACT_PRODUCT_REVIEWS[[#This Row],[review_word_count]]=0,"no text",IF(FACT_PRODUCT_REVIEWS[[#This Row],[review_word_count]]&lt;15,"short review", "long review"))</f>
        <v>no text</v>
      </c>
    </row>
    <row r="952" spans="1:13" x14ac:dyDescent="0.25">
      <c r="A952" s="2">
        <v>951</v>
      </c>
      <c r="B952" s="10" t="s">
        <v>2276</v>
      </c>
      <c r="C952" s="10" t="s">
        <v>4619</v>
      </c>
      <c r="D952" s="10">
        <v>2</v>
      </c>
      <c r="E952" s="10"/>
      <c r="F952" s="10" t="s">
        <v>4620</v>
      </c>
      <c r="G952" s="13">
        <v>43009</v>
      </c>
      <c r="H952" s="13">
        <v>43010.256944444445</v>
      </c>
      <c r="I9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952" s="2">
        <f>FACT_PRODUCT_REVIEWS!$H952-FACT_PRODUCT_REVIEWS!$G952</f>
        <v>1.2569444444452529</v>
      </c>
      <c r="K952" s="2">
        <f>IF(FACT_PRODUCT_REVIEWS!$D952&gt;=4,1,0)</f>
        <v>0</v>
      </c>
      <c r="L952" s="2">
        <f>_xlfn.XLOOKUP(FACT_PRODUCT_REVIEWS[[#This Row],[product_id]],DIM_PRODUCTS!B:B,DIM_PRODUCTS!A:A,,0)</f>
        <v>226</v>
      </c>
      <c r="M952" s="2" t="str">
        <f>IF(FACT_PRODUCT_REVIEWS[[#This Row],[review_word_count]]=0,"no text",IF(FACT_PRODUCT_REVIEWS[[#This Row],[review_word_count]]&lt;15,"short review", "long review"))</f>
        <v>short review</v>
      </c>
    </row>
    <row r="953" spans="1:13" x14ac:dyDescent="0.25">
      <c r="A953" s="2">
        <v>952</v>
      </c>
      <c r="B953" s="10" t="s">
        <v>2240</v>
      </c>
      <c r="C953" s="10" t="s">
        <v>3186</v>
      </c>
      <c r="D953" s="10">
        <v>4</v>
      </c>
      <c r="E953" s="10"/>
      <c r="F953" s="10"/>
      <c r="G953" s="13">
        <v>42965</v>
      </c>
      <c r="H953" s="13">
        <v>42968.604166666664</v>
      </c>
      <c r="I9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3" s="2">
        <f>FACT_PRODUCT_REVIEWS!$H953-FACT_PRODUCT_REVIEWS!$G953</f>
        <v>3.6041666666642413</v>
      </c>
      <c r="K953" s="2">
        <f>IF(FACT_PRODUCT_REVIEWS!$D953&gt;=4,1,0)</f>
        <v>1</v>
      </c>
      <c r="L953" s="2">
        <f>_xlfn.XLOOKUP(FACT_PRODUCT_REVIEWS[[#This Row],[product_id]],DIM_PRODUCTS!B:B,DIM_PRODUCTS!A:A,,0)</f>
        <v>227</v>
      </c>
      <c r="M953" s="2" t="str">
        <f>IF(FACT_PRODUCT_REVIEWS[[#This Row],[review_word_count]]=0,"no text",IF(FACT_PRODUCT_REVIEWS[[#This Row],[review_word_count]]&lt;15,"short review", "long review"))</f>
        <v>no text</v>
      </c>
    </row>
    <row r="954" spans="1:13" x14ac:dyDescent="0.25">
      <c r="A954" s="2">
        <v>953</v>
      </c>
      <c r="B954" s="10" t="s">
        <v>2078</v>
      </c>
      <c r="C954" s="10" t="s">
        <v>4455</v>
      </c>
      <c r="D954" s="10">
        <v>5</v>
      </c>
      <c r="E954" s="10"/>
      <c r="F954" s="10"/>
      <c r="G954" s="13">
        <v>43057</v>
      </c>
      <c r="H954" s="13">
        <v>43058.123611111114</v>
      </c>
      <c r="I9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4" s="2">
        <f>FACT_PRODUCT_REVIEWS!$H954-FACT_PRODUCT_REVIEWS!$G954</f>
        <v>1.1236111111138598</v>
      </c>
      <c r="K954" s="2">
        <f>IF(FACT_PRODUCT_REVIEWS!$D954&gt;=4,1,0)</f>
        <v>1</v>
      </c>
      <c r="L954" s="2">
        <f>_xlfn.XLOOKUP(FACT_PRODUCT_REVIEWS[[#This Row],[product_id]],DIM_PRODUCTS!B:B,DIM_PRODUCTS!A:A,,0)</f>
        <v>228</v>
      </c>
      <c r="M954" s="2" t="str">
        <f>IF(FACT_PRODUCT_REVIEWS[[#This Row],[review_word_count]]=0,"no text",IF(FACT_PRODUCT_REVIEWS[[#This Row],[review_word_count]]&lt;15,"short review", "long review"))</f>
        <v>no text</v>
      </c>
    </row>
    <row r="955" spans="1:13" x14ac:dyDescent="0.25">
      <c r="A955" s="2">
        <v>954</v>
      </c>
      <c r="B955" s="10" t="s">
        <v>2367</v>
      </c>
      <c r="C955" s="10" t="s">
        <v>3864</v>
      </c>
      <c r="D955" s="10">
        <v>5</v>
      </c>
      <c r="E955" s="10"/>
      <c r="F955" s="10" t="s">
        <v>3865</v>
      </c>
      <c r="G955" s="13">
        <v>42817</v>
      </c>
      <c r="H955" s="13">
        <v>42821.52847222222</v>
      </c>
      <c r="I9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955" s="2">
        <f>FACT_PRODUCT_REVIEWS!$H955-FACT_PRODUCT_REVIEWS!$G955</f>
        <v>4.5284722222204437</v>
      </c>
      <c r="K955" s="2">
        <f>IF(FACT_PRODUCT_REVIEWS!$D955&gt;=4,1,0)</f>
        <v>1</v>
      </c>
      <c r="L955" s="2">
        <f>_xlfn.XLOOKUP(FACT_PRODUCT_REVIEWS[[#This Row],[product_id]],DIM_PRODUCTS!B:B,DIM_PRODUCTS!A:A,,0)</f>
        <v>229</v>
      </c>
      <c r="M955" s="2" t="str">
        <f>IF(FACT_PRODUCT_REVIEWS[[#This Row],[review_word_count]]=0,"no text",IF(FACT_PRODUCT_REVIEWS[[#This Row],[review_word_count]]&lt;15,"short review", "long review"))</f>
        <v>short review</v>
      </c>
    </row>
    <row r="956" spans="1:13" x14ac:dyDescent="0.25">
      <c r="A956" s="2">
        <v>955</v>
      </c>
      <c r="B956" s="10" t="s">
        <v>2020</v>
      </c>
      <c r="C956" s="10" t="s">
        <v>4495</v>
      </c>
      <c r="D956" s="10">
        <v>5</v>
      </c>
      <c r="E956" s="10"/>
      <c r="F956" s="10"/>
      <c r="G956" s="13">
        <v>43098</v>
      </c>
      <c r="H956" s="13">
        <v>43098.895138888889</v>
      </c>
      <c r="I9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6" s="2">
        <f>FACT_PRODUCT_REVIEWS!$H956-FACT_PRODUCT_REVIEWS!$G956</f>
        <v>0.89513888888905058</v>
      </c>
      <c r="K956" s="2">
        <f>IF(FACT_PRODUCT_REVIEWS!$D956&gt;=4,1,0)</f>
        <v>1</v>
      </c>
      <c r="L956" s="2">
        <f>_xlfn.XLOOKUP(FACT_PRODUCT_REVIEWS[[#This Row],[product_id]],DIM_PRODUCTS!B:B,DIM_PRODUCTS!A:A,,0)</f>
        <v>230</v>
      </c>
      <c r="M956" s="2" t="str">
        <f>IF(FACT_PRODUCT_REVIEWS[[#This Row],[review_word_count]]=0,"no text",IF(FACT_PRODUCT_REVIEWS[[#This Row],[review_word_count]]&lt;15,"short review", "long review"))</f>
        <v>no text</v>
      </c>
    </row>
    <row r="957" spans="1:13" x14ac:dyDescent="0.25">
      <c r="A957" s="2">
        <v>956</v>
      </c>
      <c r="B957" s="10" t="s">
        <v>2259</v>
      </c>
      <c r="C957" s="10" t="s">
        <v>3706</v>
      </c>
      <c r="D957" s="10">
        <v>5</v>
      </c>
      <c r="E957" s="10" t="s">
        <v>3707</v>
      </c>
      <c r="F957" s="10"/>
      <c r="G957" s="13">
        <v>43225</v>
      </c>
      <c r="H957" s="13">
        <v>43227.716666666667</v>
      </c>
      <c r="I9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7" s="2">
        <f>FACT_PRODUCT_REVIEWS!$H957-FACT_PRODUCT_REVIEWS!$G957</f>
        <v>2.7166666666671517</v>
      </c>
      <c r="K957" s="2">
        <f>IF(FACT_PRODUCT_REVIEWS!$D957&gt;=4,1,0)</f>
        <v>1</v>
      </c>
      <c r="L957" s="2">
        <f>_xlfn.XLOOKUP(FACT_PRODUCT_REVIEWS[[#This Row],[product_id]],DIM_PRODUCTS!B:B,DIM_PRODUCTS!A:A,,0)</f>
        <v>231</v>
      </c>
      <c r="M957" s="2" t="str">
        <f>IF(FACT_PRODUCT_REVIEWS[[#This Row],[review_word_count]]=0,"no text",IF(FACT_PRODUCT_REVIEWS[[#This Row],[review_word_count]]&lt;15,"short review", "long review"))</f>
        <v>no text</v>
      </c>
    </row>
    <row r="958" spans="1:13" x14ac:dyDescent="0.25">
      <c r="A958" s="2">
        <v>957</v>
      </c>
      <c r="B958" s="10" t="s">
        <v>1984</v>
      </c>
      <c r="C958" s="10" t="s">
        <v>4504</v>
      </c>
      <c r="D958" s="10">
        <v>5</v>
      </c>
      <c r="E958" s="10" t="s">
        <v>4505</v>
      </c>
      <c r="F958" s="10" t="s">
        <v>4506</v>
      </c>
      <c r="G958" s="13">
        <v>43330</v>
      </c>
      <c r="H958" s="13">
        <v>43332.716666666667</v>
      </c>
      <c r="I9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958" s="2">
        <f>FACT_PRODUCT_REVIEWS!$H958-FACT_PRODUCT_REVIEWS!$G958</f>
        <v>2.7166666666671517</v>
      </c>
      <c r="K958" s="2">
        <f>IF(FACT_PRODUCT_REVIEWS!$D958&gt;=4,1,0)</f>
        <v>1</v>
      </c>
      <c r="L958" s="2">
        <f>_xlfn.XLOOKUP(FACT_PRODUCT_REVIEWS[[#This Row],[product_id]],DIM_PRODUCTS!B:B,DIM_PRODUCTS!A:A,,0)</f>
        <v>232</v>
      </c>
      <c r="M958" s="2" t="str">
        <f>IF(FACT_PRODUCT_REVIEWS[[#This Row],[review_word_count]]=0,"no text",IF(FACT_PRODUCT_REVIEWS[[#This Row],[review_word_count]]&lt;15,"short review", "long review"))</f>
        <v>short review</v>
      </c>
    </row>
    <row r="959" spans="1:13" x14ac:dyDescent="0.25">
      <c r="A959" s="2">
        <v>958</v>
      </c>
      <c r="B959" s="10" t="s">
        <v>2169</v>
      </c>
      <c r="C959" s="10" t="s">
        <v>3572</v>
      </c>
      <c r="D959" s="10">
        <v>5</v>
      </c>
      <c r="E959" s="10"/>
      <c r="F959" s="10"/>
      <c r="G959" s="13">
        <v>43064</v>
      </c>
      <c r="H959" s="13">
        <v>43064.761111111111</v>
      </c>
      <c r="I9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59" s="2">
        <f>FACT_PRODUCT_REVIEWS!$H959-FACT_PRODUCT_REVIEWS!$G959</f>
        <v>0.76111111111094942</v>
      </c>
      <c r="K959" s="2">
        <f>IF(FACT_PRODUCT_REVIEWS!$D959&gt;=4,1,0)</f>
        <v>1</v>
      </c>
      <c r="L959" s="2">
        <f>_xlfn.XLOOKUP(FACT_PRODUCT_REVIEWS[[#This Row],[product_id]],DIM_PRODUCTS!B:B,DIM_PRODUCTS!A:A,,0)</f>
        <v>233</v>
      </c>
      <c r="M959" s="2" t="str">
        <f>IF(FACT_PRODUCT_REVIEWS[[#This Row],[review_word_count]]=0,"no text",IF(FACT_PRODUCT_REVIEWS[[#This Row],[review_word_count]]&lt;15,"short review", "long review"))</f>
        <v>no text</v>
      </c>
    </row>
    <row r="960" spans="1:13" x14ac:dyDescent="0.25">
      <c r="A960" s="2">
        <v>959</v>
      </c>
      <c r="B960" s="10" t="s">
        <v>2216</v>
      </c>
      <c r="C960" s="10" t="s">
        <v>3568</v>
      </c>
      <c r="D960" s="10">
        <v>1</v>
      </c>
      <c r="E960" s="10"/>
      <c r="F960" s="10" t="s">
        <v>3569</v>
      </c>
      <c r="G960" s="13">
        <v>43130</v>
      </c>
      <c r="H960" s="13">
        <v>43130.106944444444</v>
      </c>
      <c r="I9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960" s="2">
        <f>FACT_PRODUCT_REVIEWS!$H960-FACT_PRODUCT_REVIEWS!$G960</f>
        <v>0.10694444444379769</v>
      </c>
      <c r="K960" s="2">
        <f>IF(FACT_PRODUCT_REVIEWS!$D960&gt;=4,1,0)</f>
        <v>0</v>
      </c>
      <c r="L960" s="2">
        <f>_xlfn.XLOOKUP(FACT_PRODUCT_REVIEWS[[#This Row],[product_id]],DIM_PRODUCTS!B:B,DIM_PRODUCTS!A:A,,0)</f>
        <v>234</v>
      </c>
      <c r="M960" s="2" t="str">
        <f>IF(FACT_PRODUCT_REVIEWS[[#This Row],[review_word_count]]=0,"no text",IF(FACT_PRODUCT_REVIEWS[[#This Row],[review_word_count]]&lt;15,"short review", "long review"))</f>
        <v>short review</v>
      </c>
    </row>
    <row r="961" spans="1:13" x14ac:dyDescent="0.25">
      <c r="A961" s="2">
        <v>960</v>
      </c>
      <c r="B961" s="10" t="s">
        <v>2306</v>
      </c>
      <c r="C961" s="10" t="s">
        <v>4672</v>
      </c>
      <c r="D961" s="10">
        <v>5</v>
      </c>
      <c r="E961" s="10"/>
      <c r="F961" s="10"/>
      <c r="G961" s="13">
        <v>42888</v>
      </c>
      <c r="H961" s="13">
        <v>42891.509722222225</v>
      </c>
      <c r="I9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61" s="2">
        <f>FACT_PRODUCT_REVIEWS!$H961-FACT_PRODUCT_REVIEWS!$G961</f>
        <v>3.5097222222248092</v>
      </c>
      <c r="K961" s="2">
        <f>IF(FACT_PRODUCT_REVIEWS!$D961&gt;=4,1,0)</f>
        <v>1</v>
      </c>
      <c r="L961" s="2">
        <f>_xlfn.XLOOKUP(FACT_PRODUCT_REVIEWS[[#This Row],[product_id]],DIM_PRODUCTS!B:B,DIM_PRODUCTS!A:A,,0)</f>
        <v>235</v>
      </c>
      <c r="M961" s="2" t="str">
        <f>IF(FACT_PRODUCT_REVIEWS[[#This Row],[review_word_count]]=0,"no text",IF(FACT_PRODUCT_REVIEWS[[#This Row],[review_word_count]]&lt;15,"short review", "long review"))</f>
        <v>no text</v>
      </c>
    </row>
    <row r="962" spans="1:13" x14ac:dyDescent="0.25">
      <c r="A962" s="2">
        <v>961</v>
      </c>
      <c r="B962" s="10" t="s">
        <v>2370</v>
      </c>
      <c r="C962" s="10" t="s">
        <v>3381</v>
      </c>
      <c r="D962" s="10">
        <v>5</v>
      </c>
      <c r="E962" s="10"/>
      <c r="F962" s="10"/>
      <c r="G962" s="13">
        <v>42816</v>
      </c>
      <c r="H962" s="13">
        <v>42842.23541666667</v>
      </c>
      <c r="I9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62" s="2">
        <f>FACT_PRODUCT_REVIEWS!$H962-FACT_PRODUCT_REVIEWS!$G962</f>
        <v>26.235416666670062</v>
      </c>
      <c r="K962" s="2">
        <f>IF(FACT_PRODUCT_REVIEWS!$D962&gt;=4,1,0)</f>
        <v>1</v>
      </c>
      <c r="L962" s="2">
        <f>_xlfn.XLOOKUP(FACT_PRODUCT_REVIEWS[[#This Row],[product_id]],DIM_PRODUCTS!B:B,DIM_PRODUCTS!A:A,,0)</f>
        <v>236</v>
      </c>
      <c r="M962" s="2" t="str">
        <f>IF(FACT_PRODUCT_REVIEWS[[#This Row],[review_word_count]]=0,"no text",IF(FACT_PRODUCT_REVIEWS[[#This Row],[review_word_count]]&lt;15,"short review", "long review"))</f>
        <v>no text</v>
      </c>
    </row>
    <row r="963" spans="1:13" x14ac:dyDescent="0.25">
      <c r="A963" s="2">
        <v>962</v>
      </c>
      <c r="B963" s="10" t="s">
        <v>2089</v>
      </c>
      <c r="C963" s="10" t="s">
        <v>4574</v>
      </c>
      <c r="D963" s="10">
        <v>2</v>
      </c>
      <c r="E963" s="10"/>
      <c r="F963" s="10" t="s">
        <v>4575</v>
      </c>
      <c r="G963" s="13">
        <v>42927</v>
      </c>
      <c r="H963" s="13">
        <v>42927.965277777781</v>
      </c>
      <c r="I9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963" s="2">
        <f>FACT_PRODUCT_REVIEWS!$H963-FACT_PRODUCT_REVIEWS!$G963</f>
        <v>0.96527777778101154</v>
      </c>
      <c r="K963" s="2">
        <f>IF(FACT_PRODUCT_REVIEWS!$D963&gt;=4,1,0)</f>
        <v>0</v>
      </c>
      <c r="L963" s="2">
        <f>_xlfn.XLOOKUP(FACT_PRODUCT_REVIEWS[[#This Row],[product_id]],DIM_PRODUCTS!B:B,DIM_PRODUCTS!A:A,,0)</f>
        <v>237</v>
      </c>
      <c r="M963" s="2" t="str">
        <f>IF(FACT_PRODUCT_REVIEWS[[#This Row],[review_word_count]]=0,"no text",IF(FACT_PRODUCT_REVIEWS[[#This Row],[review_word_count]]&lt;15,"short review", "long review"))</f>
        <v>long review</v>
      </c>
    </row>
    <row r="964" spans="1:13" x14ac:dyDescent="0.25">
      <c r="A964" s="2">
        <v>963</v>
      </c>
      <c r="B964" s="10" t="s">
        <v>2162</v>
      </c>
      <c r="C964" s="10" t="s">
        <v>4083</v>
      </c>
      <c r="D964" s="10">
        <v>3</v>
      </c>
      <c r="E964" s="10"/>
      <c r="F964" s="10"/>
      <c r="G964" s="13">
        <v>43247</v>
      </c>
      <c r="H964" s="13">
        <v>43249.854861111111</v>
      </c>
      <c r="I9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64" s="2">
        <f>FACT_PRODUCT_REVIEWS!$H964-FACT_PRODUCT_REVIEWS!$G964</f>
        <v>2.8548611111109494</v>
      </c>
      <c r="K964" s="2">
        <f>IF(FACT_PRODUCT_REVIEWS!$D964&gt;=4,1,0)</f>
        <v>0</v>
      </c>
      <c r="L964" s="2">
        <f>_xlfn.XLOOKUP(FACT_PRODUCT_REVIEWS[[#This Row],[product_id]],DIM_PRODUCTS!B:B,DIM_PRODUCTS!A:A,,0)</f>
        <v>238</v>
      </c>
      <c r="M964" s="2" t="str">
        <f>IF(FACT_PRODUCT_REVIEWS[[#This Row],[review_word_count]]=0,"no text",IF(FACT_PRODUCT_REVIEWS[[#This Row],[review_word_count]]&lt;15,"short review", "long review"))</f>
        <v>no text</v>
      </c>
    </row>
    <row r="965" spans="1:13" ht="63" x14ac:dyDescent="0.25">
      <c r="A965" s="2">
        <v>964</v>
      </c>
      <c r="B965" s="10" t="s">
        <v>2462</v>
      </c>
      <c r="C965" s="10" t="s">
        <v>4543</v>
      </c>
      <c r="D965" s="10">
        <v>1</v>
      </c>
      <c r="E965" s="10" t="s">
        <v>4544</v>
      </c>
      <c r="F965" s="15" t="s">
        <v>4545</v>
      </c>
      <c r="G965" s="13">
        <v>43272</v>
      </c>
      <c r="H965" s="13">
        <v>43274.008333333331</v>
      </c>
      <c r="I9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965" s="2">
        <f>FACT_PRODUCT_REVIEWS!$H965-FACT_PRODUCT_REVIEWS!$G965</f>
        <v>2.0083333333313931</v>
      </c>
      <c r="K965" s="2">
        <f>IF(FACT_PRODUCT_REVIEWS!$D965&gt;=4,1,0)</f>
        <v>0</v>
      </c>
      <c r="L965" s="2">
        <f>_xlfn.XLOOKUP(FACT_PRODUCT_REVIEWS[[#This Row],[product_id]],DIM_PRODUCTS!B:B,DIM_PRODUCTS!A:A,,0)</f>
        <v>239</v>
      </c>
      <c r="M965" s="2" t="str">
        <f>IF(FACT_PRODUCT_REVIEWS[[#This Row],[review_word_count]]=0,"no text",IF(FACT_PRODUCT_REVIEWS[[#This Row],[review_word_count]]&lt;15,"short review", "long review"))</f>
        <v>long review</v>
      </c>
    </row>
    <row r="966" spans="1:13" x14ac:dyDescent="0.25">
      <c r="A966" s="2">
        <v>965</v>
      </c>
      <c r="B966" s="10" t="s">
        <v>2427</v>
      </c>
      <c r="C966" s="10" t="s">
        <v>3817</v>
      </c>
      <c r="D966" s="10">
        <v>4</v>
      </c>
      <c r="E966" s="10"/>
      <c r="F966" s="10" t="s">
        <v>3818</v>
      </c>
      <c r="G966" s="13">
        <v>42976</v>
      </c>
      <c r="H966" s="13">
        <v>42977.068055555559</v>
      </c>
      <c r="I9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966" s="2">
        <f>FACT_PRODUCT_REVIEWS!$H966-FACT_PRODUCT_REVIEWS!$G966</f>
        <v>1.0680555555591127</v>
      </c>
      <c r="K966" s="2">
        <f>IF(FACT_PRODUCT_REVIEWS!$D966&gt;=4,1,0)</f>
        <v>1</v>
      </c>
      <c r="L966" s="2">
        <f>_xlfn.XLOOKUP(FACT_PRODUCT_REVIEWS[[#This Row],[product_id]],DIM_PRODUCTS!B:B,DIM_PRODUCTS!A:A,,0)</f>
        <v>240</v>
      </c>
      <c r="M966" s="2" t="str">
        <f>IF(FACT_PRODUCT_REVIEWS[[#This Row],[review_word_count]]=0,"no text",IF(FACT_PRODUCT_REVIEWS[[#This Row],[review_word_count]]&lt;15,"short review", "long review"))</f>
        <v>long review</v>
      </c>
    </row>
    <row r="967" spans="1:13" x14ac:dyDescent="0.25">
      <c r="A967" s="2">
        <v>966</v>
      </c>
      <c r="B967" s="10" t="s">
        <v>2137</v>
      </c>
      <c r="C967" s="10" t="s">
        <v>3343</v>
      </c>
      <c r="D967" s="10">
        <v>1</v>
      </c>
      <c r="E967" s="10"/>
      <c r="F967" s="10" t="s">
        <v>3344</v>
      </c>
      <c r="G967" s="13">
        <v>43336</v>
      </c>
      <c r="H967" s="13">
        <v>43339.222222222219</v>
      </c>
      <c r="I9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967" s="2">
        <f>FACT_PRODUCT_REVIEWS!$H967-FACT_PRODUCT_REVIEWS!$G967</f>
        <v>3.2222222222189885</v>
      </c>
      <c r="K967" s="2">
        <f>IF(FACT_PRODUCT_REVIEWS!$D967&gt;=4,1,0)</f>
        <v>0</v>
      </c>
      <c r="L967" s="2">
        <f>_xlfn.XLOOKUP(FACT_PRODUCT_REVIEWS[[#This Row],[product_id]],DIM_PRODUCTS!B:B,DIM_PRODUCTS!A:A,,0)</f>
        <v>241</v>
      </c>
      <c r="M967" s="2" t="str">
        <f>IF(FACT_PRODUCT_REVIEWS[[#This Row],[review_word_count]]=0,"no text",IF(FACT_PRODUCT_REVIEWS[[#This Row],[review_word_count]]&lt;15,"short review", "long review"))</f>
        <v>short review</v>
      </c>
    </row>
    <row r="968" spans="1:13" x14ac:dyDescent="0.25">
      <c r="A968" s="2">
        <v>967</v>
      </c>
      <c r="B968" s="10" t="s">
        <v>2377</v>
      </c>
      <c r="C968" s="10" t="s">
        <v>4808</v>
      </c>
      <c r="D968" s="10">
        <v>5</v>
      </c>
      <c r="E968" s="10"/>
      <c r="F968" s="10"/>
      <c r="G968" s="13">
        <v>43281</v>
      </c>
      <c r="H968" s="13">
        <v>43282.53125</v>
      </c>
      <c r="I9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68" s="2">
        <f>FACT_PRODUCT_REVIEWS!$H968-FACT_PRODUCT_REVIEWS!$G968</f>
        <v>1.53125</v>
      </c>
      <c r="K968" s="2">
        <f>IF(FACT_PRODUCT_REVIEWS!$D968&gt;=4,1,0)</f>
        <v>1</v>
      </c>
      <c r="L968" s="2">
        <f>_xlfn.XLOOKUP(FACT_PRODUCT_REVIEWS[[#This Row],[product_id]],DIM_PRODUCTS!B:B,DIM_PRODUCTS!A:A,,0)</f>
        <v>242</v>
      </c>
      <c r="M968" s="2" t="str">
        <f>IF(FACT_PRODUCT_REVIEWS[[#This Row],[review_word_count]]=0,"no text",IF(FACT_PRODUCT_REVIEWS[[#This Row],[review_word_count]]&lt;15,"short review", "long review"))</f>
        <v>no text</v>
      </c>
    </row>
    <row r="969" spans="1:13" x14ac:dyDescent="0.25">
      <c r="A969" s="2">
        <v>968</v>
      </c>
      <c r="B969" s="10" t="s">
        <v>2066</v>
      </c>
      <c r="C969" s="10" t="s">
        <v>4794</v>
      </c>
      <c r="D969" s="10">
        <v>1</v>
      </c>
      <c r="E969" s="10"/>
      <c r="F969" s="10" t="s">
        <v>4795</v>
      </c>
      <c r="G969" s="13">
        <v>42873</v>
      </c>
      <c r="H969" s="13">
        <v>42873.977083333331</v>
      </c>
      <c r="I9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969" s="2">
        <f>FACT_PRODUCT_REVIEWS!$H969-FACT_PRODUCT_REVIEWS!$G969</f>
        <v>0.97708333333139308</v>
      </c>
      <c r="K969" s="2">
        <f>IF(FACT_PRODUCT_REVIEWS!$D969&gt;=4,1,0)</f>
        <v>0</v>
      </c>
      <c r="L969" s="2">
        <f>_xlfn.XLOOKUP(FACT_PRODUCT_REVIEWS[[#This Row],[product_id]],DIM_PRODUCTS!B:B,DIM_PRODUCTS!A:A,,0)</f>
        <v>243</v>
      </c>
      <c r="M969" s="2" t="str">
        <f>IF(FACT_PRODUCT_REVIEWS[[#This Row],[review_word_count]]=0,"no text",IF(FACT_PRODUCT_REVIEWS[[#This Row],[review_word_count]]&lt;15,"short review", "long review"))</f>
        <v>short review</v>
      </c>
    </row>
    <row r="970" spans="1:13" x14ac:dyDescent="0.25">
      <c r="A970" s="2">
        <v>969</v>
      </c>
      <c r="B970" s="10" t="s">
        <v>2022</v>
      </c>
      <c r="C970" s="10" t="s">
        <v>3616</v>
      </c>
      <c r="D970" s="10">
        <v>5</v>
      </c>
      <c r="E970" s="10"/>
      <c r="F970" s="10"/>
      <c r="G970" s="13">
        <v>42861</v>
      </c>
      <c r="H970" s="13">
        <v>42865.77847222222</v>
      </c>
      <c r="I9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0" s="2">
        <f>FACT_PRODUCT_REVIEWS!$H970-FACT_PRODUCT_REVIEWS!$G970</f>
        <v>4.7784722222204437</v>
      </c>
      <c r="K970" s="2">
        <f>IF(FACT_PRODUCT_REVIEWS!$D970&gt;=4,1,0)</f>
        <v>1</v>
      </c>
      <c r="L970" s="2">
        <f>_xlfn.XLOOKUP(FACT_PRODUCT_REVIEWS[[#This Row],[product_id]],DIM_PRODUCTS!B:B,DIM_PRODUCTS!A:A,,0)</f>
        <v>244</v>
      </c>
      <c r="M970" s="2" t="str">
        <f>IF(FACT_PRODUCT_REVIEWS[[#This Row],[review_word_count]]=0,"no text",IF(FACT_PRODUCT_REVIEWS[[#This Row],[review_word_count]]&lt;15,"short review", "long review"))</f>
        <v>no text</v>
      </c>
    </row>
    <row r="971" spans="1:13" x14ac:dyDescent="0.25">
      <c r="A971" s="2">
        <v>970</v>
      </c>
      <c r="B971" s="10" t="s">
        <v>2201</v>
      </c>
      <c r="C971" s="10" t="s">
        <v>3383</v>
      </c>
      <c r="D971" s="10">
        <v>5</v>
      </c>
      <c r="E971" s="10"/>
      <c r="F971" s="10" t="s">
        <v>3384</v>
      </c>
      <c r="G971" s="13">
        <v>42886</v>
      </c>
      <c r="H971" s="13">
        <v>42887.580555555556</v>
      </c>
      <c r="I9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971" s="2">
        <f>FACT_PRODUCT_REVIEWS!$H971-FACT_PRODUCT_REVIEWS!$G971</f>
        <v>1.5805555555562023</v>
      </c>
      <c r="K971" s="2">
        <f>IF(FACT_PRODUCT_REVIEWS!$D971&gt;=4,1,0)</f>
        <v>1</v>
      </c>
      <c r="L971" s="2">
        <f>_xlfn.XLOOKUP(FACT_PRODUCT_REVIEWS[[#This Row],[product_id]],DIM_PRODUCTS!B:B,DIM_PRODUCTS!A:A,,0)</f>
        <v>245</v>
      </c>
      <c r="M971" s="2" t="str">
        <f>IF(FACT_PRODUCT_REVIEWS[[#This Row],[review_word_count]]=0,"no text",IF(FACT_PRODUCT_REVIEWS[[#This Row],[review_word_count]]&lt;15,"short review", "long review"))</f>
        <v>short review</v>
      </c>
    </row>
    <row r="972" spans="1:13" ht="21.95" customHeight="1" x14ac:dyDescent="0.25">
      <c r="A972" s="2">
        <v>971</v>
      </c>
      <c r="B972" s="10" t="s">
        <v>2108</v>
      </c>
      <c r="C972" s="10" t="s">
        <v>3119</v>
      </c>
      <c r="D972" s="10">
        <v>4</v>
      </c>
      <c r="E972" s="10"/>
      <c r="F972" s="10"/>
      <c r="G972" s="13">
        <v>43082</v>
      </c>
      <c r="H972" s="13">
        <v>43084.611805555556</v>
      </c>
      <c r="I9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2" s="2">
        <f>FACT_PRODUCT_REVIEWS!$H972-FACT_PRODUCT_REVIEWS!$G972</f>
        <v>2.6118055555562023</v>
      </c>
      <c r="K972" s="2">
        <f>IF(FACT_PRODUCT_REVIEWS!$D972&gt;=4,1,0)</f>
        <v>1</v>
      </c>
      <c r="L972" s="2">
        <f>_xlfn.XLOOKUP(FACT_PRODUCT_REVIEWS[[#This Row],[product_id]],DIM_PRODUCTS!B:B,DIM_PRODUCTS!A:A,,0)</f>
        <v>246</v>
      </c>
      <c r="M972" s="2" t="str">
        <f>IF(FACT_PRODUCT_REVIEWS[[#This Row],[review_word_count]]=0,"no text",IF(FACT_PRODUCT_REVIEWS[[#This Row],[review_word_count]]&lt;15,"short review", "long review"))</f>
        <v>no text</v>
      </c>
    </row>
    <row r="973" spans="1:13" x14ac:dyDescent="0.25">
      <c r="A973" s="2">
        <v>972</v>
      </c>
      <c r="B973" s="10" t="s">
        <v>2288</v>
      </c>
      <c r="C973" s="10" t="s">
        <v>3992</v>
      </c>
      <c r="D973" s="10">
        <v>4</v>
      </c>
      <c r="E973" s="10"/>
      <c r="F973" s="10"/>
      <c r="G973" s="13">
        <v>42965</v>
      </c>
      <c r="H973" s="13">
        <v>42965.989583333336</v>
      </c>
      <c r="I9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3" s="2">
        <f>FACT_PRODUCT_REVIEWS!$H973-FACT_PRODUCT_REVIEWS!$G973</f>
        <v>0.98958333333575865</v>
      </c>
      <c r="K973" s="2">
        <f>IF(FACT_PRODUCT_REVIEWS!$D973&gt;=4,1,0)</f>
        <v>1</v>
      </c>
      <c r="L973" s="2">
        <f>_xlfn.XLOOKUP(FACT_PRODUCT_REVIEWS[[#This Row],[product_id]],DIM_PRODUCTS!B:B,DIM_PRODUCTS!A:A,,0)</f>
        <v>247</v>
      </c>
      <c r="M973" s="2" t="str">
        <f>IF(FACT_PRODUCT_REVIEWS[[#This Row],[review_word_count]]=0,"no text",IF(FACT_PRODUCT_REVIEWS[[#This Row],[review_word_count]]&lt;15,"short review", "long review"))</f>
        <v>no text</v>
      </c>
    </row>
    <row r="974" spans="1:13" x14ac:dyDescent="0.25">
      <c r="A974" s="2">
        <v>973</v>
      </c>
      <c r="B974" s="10" t="s">
        <v>2187</v>
      </c>
      <c r="C974" s="10" t="s">
        <v>3635</v>
      </c>
      <c r="D974" s="10">
        <v>1</v>
      </c>
      <c r="E974" s="10"/>
      <c r="F974" s="10" t="s">
        <v>3636</v>
      </c>
      <c r="G974" s="13">
        <v>42959</v>
      </c>
      <c r="H974" s="13">
        <v>42967.675694444442</v>
      </c>
      <c r="I9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23</v>
      </c>
      <c r="J974" s="2">
        <f>FACT_PRODUCT_REVIEWS!$H974-FACT_PRODUCT_REVIEWS!$G974</f>
        <v>8.6756944444423425</v>
      </c>
      <c r="K974" s="2">
        <f>IF(FACT_PRODUCT_REVIEWS!$D974&gt;=4,1,0)</f>
        <v>0</v>
      </c>
      <c r="L974" s="2">
        <f>_xlfn.XLOOKUP(FACT_PRODUCT_REVIEWS[[#This Row],[product_id]],DIM_PRODUCTS!B:B,DIM_PRODUCTS!A:A,,0)</f>
        <v>248</v>
      </c>
      <c r="M974" s="2" t="str">
        <f>IF(FACT_PRODUCT_REVIEWS[[#This Row],[review_word_count]]=0,"no text",IF(FACT_PRODUCT_REVIEWS[[#This Row],[review_word_count]]&lt;15,"short review", "long review"))</f>
        <v>long review</v>
      </c>
    </row>
    <row r="975" spans="1:13" x14ac:dyDescent="0.25">
      <c r="A975" s="2">
        <v>974</v>
      </c>
      <c r="B975" s="10" t="s">
        <v>2424</v>
      </c>
      <c r="C975" s="10" t="s">
        <v>4304</v>
      </c>
      <c r="D975" s="10">
        <v>1</v>
      </c>
      <c r="E975" s="10"/>
      <c r="F975" s="10" t="s">
        <v>4305</v>
      </c>
      <c r="G975" s="13">
        <v>43111</v>
      </c>
      <c r="H975" s="13">
        <v>43111.479861111111</v>
      </c>
      <c r="I9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975" s="2">
        <f>FACT_PRODUCT_REVIEWS!$H975-FACT_PRODUCT_REVIEWS!$G975</f>
        <v>0.47986111111094942</v>
      </c>
      <c r="K975" s="2">
        <f>IF(FACT_PRODUCT_REVIEWS!$D975&gt;=4,1,0)</f>
        <v>0</v>
      </c>
      <c r="L975" s="2">
        <f>_xlfn.XLOOKUP(FACT_PRODUCT_REVIEWS[[#This Row],[product_id]],DIM_PRODUCTS!B:B,DIM_PRODUCTS!A:A,,0)</f>
        <v>249</v>
      </c>
      <c r="M975" s="2" t="str">
        <f>IF(FACT_PRODUCT_REVIEWS[[#This Row],[review_word_count]]=0,"no text",IF(FACT_PRODUCT_REVIEWS[[#This Row],[review_word_count]]&lt;15,"short review", "long review"))</f>
        <v>long review</v>
      </c>
    </row>
    <row r="976" spans="1:13" x14ac:dyDescent="0.25">
      <c r="A976" s="2">
        <v>975</v>
      </c>
      <c r="B976" s="10" t="s">
        <v>2287</v>
      </c>
      <c r="C976" s="10" t="s">
        <v>3716</v>
      </c>
      <c r="D976" s="10">
        <v>1</v>
      </c>
      <c r="E976" s="10"/>
      <c r="F976" s="10"/>
      <c r="G976" s="13">
        <v>43000</v>
      </c>
      <c r="H976" s="13">
        <v>43001.40902777778</v>
      </c>
      <c r="I9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6" s="2">
        <f>FACT_PRODUCT_REVIEWS!$H976-FACT_PRODUCT_REVIEWS!$G976</f>
        <v>1.4090277777795563</v>
      </c>
      <c r="K976" s="2">
        <f>IF(FACT_PRODUCT_REVIEWS!$D976&gt;=4,1,0)</f>
        <v>0</v>
      </c>
      <c r="L976" s="2">
        <f>_xlfn.XLOOKUP(FACT_PRODUCT_REVIEWS[[#This Row],[product_id]],DIM_PRODUCTS!B:B,DIM_PRODUCTS!A:A,,0)</f>
        <v>250</v>
      </c>
      <c r="M976" s="2" t="str">
        <f>IF(FACT_PRODUCT_REVIEWS[[#This Row],[review_word_count]]=0,"no text",IF(FACT_PRODUCT_REVIEWS[[#This Row],[review_word_count]]&lt;15,"short review", "long review"))</f>
        <v>no text</v>
      </c>
    </row>
    <row r="977" spans="1:13" x14ac:dyDescent="0.25">
      <c r="A977" s="2">
        <v>976</v>
      </c>
      <c r="B977" s="10" t="s">
        <v>2467</v>
      </c>
      <c r="C977" s="10" t="s">
        <v>3146</v>
      </c>
      <c r="D977" s="10">
        <v>4</v>
      </c>
      <c r="E977" s="10"/>
      <c r="F977" s="10"/>
      <c r="G977" s="13">
        <v>43277</v>
      </c>
      <c r="H977" s="13">
        <v>43277.824305555558</v>
      </c>
      <c r="I9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7" s="2">
        <f>FACT_PRODUCT_REVIEWS!$H977-FACT_PRODUCT_REVIEWS!$G977</f>
        <v>0.8243055555576575</v>
      </c>
      <c r="K977" s="2">
        <f>IF(FACT_PRODUCT_REVIEWS!$D977&gt;=4,1,0)</f>
        <v>1</v>
      </c>
      <c r="L977" s="2">
        <f>_xlfn.XLOOKUP(FACT_PRODUCT_REVIEWS[[#This Row],[product_id]],DIM_PRODUCTS!B:B,DIM_PRODUCTS!A:A,,0)</f>
        <v>251</v>
      </c>
      <c r="M977" s="2" t="str">
        <f>IF(FACT_PRODUCT_REVIEWS[[#This Row],[review_word_count]]=0,"no text",IF(FACT_PRODUCT_REVIEWS[[#This Row],[review_word_count]]&lt;15,"short review", "long review"))</f>
        <v>no text</v>
      </c>
    </row>
    <row r="978" spans="1:13" x14ac:dyDescent="0.25">
      <c r="A978" s="2">
        <v>977</v>
      </c>
      <c r="B978" s="10" t="s">
        <v>2210</v>
      </c>
      <c r="C978" s="10" t="s">
        <v>3151</v>
      </c>
      <c r="D978" s="10">
        <v>5</v>
      </c>
      <c r="E978" s="10"/>
      <c r="F978" s="10"/>
      <c r="G978" s="13">
        <v>42943</v>
      </c>
      <c r="H978" s="13">
        <v>42943.993750000001</v>
      </c>
      <c r="I9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8" s="2">
        <f>FACT_PRODUCT_REVIEWS!$H978-FACT_PRODUCT_REVIEWS!$G978</f>
        <v>0.99375000000145519</v>
      </c>
      <c r="K978" s="2">
        <f>IF(FACT_PRODUCT_REVIEWS!$D978&gt;=4,1,0)</f>
        <v>1</v>
      </c>
      <c r="L978" s="2">
        <f>_xlfn.XLOOKUP(FACT_PRODUCT_REVIEWS[[#This Row],[product_id]],DIM_PRODUCTS!B:B,DIM_PRODUCTS!A:A,,0)</f>
        <v>252</v>
      </c>
      <c r="M978" s="2" t="str">
        <f>IF(FACT_PRODUCT_REVIEWS[[#This Row],[review_word_count]]=0,"no text",IF(FACT_PRODUCT_REVIEWS[[#This Row],[review_word_count]]&lt;15,"short review", "long review"))</f>
        <v>no text</v>
      </c>
    </row>
    <row r="979" spans="1:13" x14ac:dyDescent="0.25">
      <c r="A979" s="2">
        <v>978</v>
      </c>
      <c r="B979" s="10" t="s">
        <v>2047</v>
      </c>
      <c r="C979" s="10" t="s">
        <v>4486</v>
      </c>
      <c r="D979" s="10">
        <v>4</v>
      </c>
      <c r="E979" s="10"/>
      <c r="F979" s="10"/>
      <c r="G979" s="13">
        <v>43308</v>
      </c>
      <c r="H979" s="13">
        <v>43310.816666666666</v>
      </c>
      <c r="I9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79" s="2">
        <f>FACT_PRODUCT_REVIEWS!$H979-FACT_PRODUCT_REVIEWS!$G979</f>
        <v>2.8166666666656965</v>
      </c>
      <c r="K979" s="2">
        <f>IF(FACT_PRODUCT_REVIEWS!$D979&gt;=4,1,0)</f>
        <v>1</v>
      </c>
      <c r="L979" s="2">
        <f>_xlfn.XLOOKUP(FACT_PRODUCT_REVIEWS[[#This Row],[product_id]],DIM_PRODUCTS!B:B,DIM_PRODUCTS!A:A,,0)</f>
        <v>253</v>
      </c>
      <c r="M979" s="2" t="str">
        <f>IF(FACT_PRODUCT_REVIEWS[[#This Row],[review_word_count]]=0,"no text",IF(FACT_PRODUCT_REVIEWS[[#This Row],[review_word_count]]&lt;15,"short review", "long review"))</f>
        <v>no text</v>
      </c>
    </row>
    <row r="980" spans="1:13" x14ac:dyDescent="0.25">
      <c r="A980" s="2">
        <v>979</v>
      </c>
      <c r="B980" s="10" t="s">
        <v>1947</v>
      </c>
      <c r="C980" s="10" t="s">
        <v>3435</v>
      </c>
      <c r="D980" s="10">
        <v>4</v>
      </c>
      <c r="E980" s="10"/>
      <c r="F980" s="10"/>
      <c r="G980" s="13">
        <v>43284</v>
      </c>
      <c r="H980" s="13">
        <v>43285.678472222222</v>
      </c>
      <c r="I9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0" s="2">
        <f>FACT_PRODUCT_REVIEWS!$H980-FACT_PRODUCT_REVIEWS!$G980</f>
        <v>1.6784722222218988</v>
      </c>
      <c r="K980" s="2">
        <f>IF(FACT_PRODUCT_REVIEWS!$D980&gt;=4,1,0)</f>
        <v>1</v>
      </c>
      <c r="L980" s="2">
        <f>_xlfn.XLOOKUP(FACT_PRODUCT_REVIEWS[[#This Row],[product_id]],DIM_PRODUCTS!B:B,DIM_PRODUCTS!A:A,,0)</f>
        <v>254</v>
      </c>
      <c r="M980" s="2" t="str">
        <f>IF(FACT_PRODUCT_REVIEWS[[#This Row],[review_word_count]]=0,"no text",IF(FACT_PRODUCT_REVIEWS[[#This Row],[review_word_count]]&lt;15,"short review", "long review"))</f>
        <v>no text</v>
      </c>
    </row>
    <row r="981" spans="1:13" x14ac:dyDescent="0.25">
      <c r="A981" s="2">
        <v>980</v>
      </c>
      <c r="B981" s="10" t="s">
        <v>2268</v>
      </c>
      <c r="C981" s="10" t="s">
        <v>3400</v>
      </c>
      <c r="D981" s="10">
        <v>5</v>
      </c>
      <c r="E981" s="10"/>
      <c r="F981" s="10"/>
      <c r="G981" s="13">
        <v>43262</v>
      </c>
      <c r="H981" s="13">
        <v>43264.762499999997</v>
      </c>
      <c r="I9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1" s="2">
        <f>FACT_PRODUCT_REVIEWS!$H981-FACT_PRODUCT_REVIEWS!$G981</f>
        <v>2.7624999999970896</v>
      </c>
      <c r="K981" s="2">
        <f>IF(FACT_PRODUCT_REVIEWS!$D981&gt;=4,1,0)</f>
        <v>1</v>
      </c>
      <c r="L981" s="2">
        <f>_xlfn.XLOOKUP(FACT_PRODUCT_REVIEWS[[#This Row],[product_id]],DIM_PRODUCTS!B:B,DIM_PRODUCTS!A:A,,0)</f>
        <v>255</v>
      </c>
      <c r="M981" s="2" t="str">
        <f>IF(FACT_PRODUCT_REVIEWS[[#This Row],[review_word_count]]=0,"no text",IF(FACT_PRODUCT_REVIEWS[[#This Row],[review_word_count]]&lt;15,"short review", "long review"))</f>
        <v>no text</v>
      </c>
    </row>
    <row r="982" spans="1:13" x14ac:dyDescent="0.25">
      <c r="A982" s="2">
        <v>981</v>
      </c>
      <c r="B982" s="10" t="s">
        <v>2119</v>
      </c>
      <c r="C982" s="10" t="s">
        <v>3550</v>
      </c>
      <c r="D982" s="10">
        <v>5</v>
      </c>
      <c r="E982" s="10"/>
      <c r="F982" s="10"/>
      <c r="G982" s="13">
        <v>43037</v>
      </c>
      <c r="H982" s="13">
        <v>43037.830555555556</v>
      </c>
      <c r="I9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2" s="2">
        <f>FACT_PRODUCT_REVIEWS!$H982-FACT_PRODUCT_REVIEWS!$G982</f>
        <v>0.83055555555620231</v>
      </c>
      <c r="K982" s="2">
        <f>IF(FACT_PRODUCT_REVIEWS!$D982&gt;=4,1,0)</f>
        <v>1</v>
      </c>
      <c r="L982" s="2">
        <f>_xlfn.XLOOKUP(FACT_PRODUCT_REVIEWS[[#This Row],[product_id]],DIM_PRODUCTS!B:B,DIM_PRODUCTS!A:A,,0)</f>
        <v>256</v>
      </c>
      <c r="M982" s="2" t="str">
        <f>IF(FACT_PRODUCT_REVIEWS[[#This Row],[review_word_count]]=0,"no text",IF(FACT_PRODUCT_REVIEWS[[#This Row],[review_word_count]]&lt;15,"short review", "long review"))</f>
        <v>no text</v>
      </c>
    </row>
    <row r="983" spans="1:13" x14ac:dyDescent="0.25">
      <c r="A983" s="2">
        <v>982</v>
      </c>
      <c r="B983" s="10" t="s">
        <v>2435</v>
      </c>
      <c r="C983" s="10" t="s">
        <v>3844</v>
      </c>
      <c r="D983" s="10">
        <v>2</v>
      </c>
      <c r="E983" s="10"/>
      <c r="F983" s="10" t="s">
        <v>3845</v>
      </c>
      <c r="G983" s="13">
        <v>43106</v>
      </c>
      <c r="H983" s="13">
        <v>43111.447222222225</v>
      </c>
      <c r="I9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29</v>
      </c>
      <c r="J983" s="2">
        <f>FACT_PRODUCT_REVIEWS!$H983-FACT_PRODUCT_REVIEWS!$G983</f>
        <v>5.4472222222248092</v>
      </c>
      <c r="K983" s="2">
        <f>IF(FACT_PRODUCT_REVIEWS!$D983&gt;=4,1,0)</f>
        <v>0</v>
      </c>
      <c r="L983" s="2">
        <f>_xlfn.XLOOKUP(FACT_PRODUCT_REVIEWS[[#This Row],[product_id]],DIM_PRODUCTS!B:B,DIM_PRODUCTS!A:A,,0)</f>
        <v>257</v>
      </c>
      <c r="M983" s="2" t="str">
        <f>IF(FACT_PRODUCT_REVIEWS[[#This Row],[review_word_count]]=0,"no text",IF(FACT_PRODUCT_REVIEWS[[#This Row],[review_word_count]]&lt;15,"short review", "long review"))</f>
        <v>long review</v>
      </c>
    </row>
    <row r="984" spans="1:13" x14ac:dyDescent="0.25">
      <c r="A984" s="2">
        <v>983</v>
      </c>
      <c r="B984" s="10" t="s">
        <v>2272</v>
      </c>
      <c r="C984" s="10" t="s">
        <v>3115</v>
      </c>
      <c r="D984" s="10">
        <v>5</v>
      </c>
      <c r="E984" s="10"/>
      <c r="F984" s="10"/>
      <c r="G984" s="13">
        <v>43039</v>
      </c>
      <c r="H984" s="13">
        <v>43045.779861111114</v>
      </c>
      <c r="I9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4" s="2">
        <f>FACT_PRODUCT_REVIEWS!$H984-FACT_PRODUCT_REVIEWS!$G984</f>
        <v>6.7798611111138598</v>
      </c>
      <c r="K984" s="2">
        <f>IF(FACT_PRODUCT_REVIEWS!$D984&gt;=4,1,0)</f>
        <v>1</v>
      </c>
      <c r="L984" s="2">
        <f>_xlfn.XLOOKUP(FACT_PRODUCT_REVIEWS[[#This Row],[product_id]],DIM_PRODUCTS!B:B,DIM_PRODUCTS!A:A,,0)</f>
        <v>258</v>
      </c>
      <c r="M984" s="2" t="str">
        <f>IF(FACT_PRODUCT_REVIEWS[[#This Row],[review_word_count]]=0,"no text",IF(FACT_PRODUCT_REVIEWS[[#This Row],[review_word_count]]&lt;15,"short review", "long review"))</f>
        <v>no text</v>
      </c>
    </row>
    <row r="985" spans="1:13" x14ac:dyDescent="0.25">
      <c r="A985" s="2">
        <v>984</v>
      </c>
      <c r="B985" s="10" t="s">
        <v>1971</v>
      </c>
      <c r="C985" s="10" t="s">
        <v>3531</v>
      </c>
      <c r="D985" s="10">
        <v>4</v>
      </c>
      <c r="E985" s="10"/>
      <c r="F985" s="10"/>
      <c r="G985" s="13">
        <v>43132</v>
      </c>
      <c r="H985" s="13">
        <v>43132.857638888891</v>
      </c>
      <c r="I9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5" s="2">
        <f>FACT_PRODUCT_REVIEWS!$H985-FACT_PRODUCT_REVIEWS!$G985</f>
        <v>0.85763888889050577</v>
      </c>
      <c r="K985" s="2">
        <f>IF(FACT_PRODUCT_REVIEWS!$D985&gt;=4,1,0)</f>
        <v>1</v>
      </c>
      <c r="L985" s="2">
        <f>_xlfn.XLOOKUP(FACT_PRODUCT_REVIEWS[[#This Row],[product_id]],DIM_PRODUCTS!B:B,DIM_PRODUCTS!A:A,,0)</f>
        <v>259</v>
      </c>
      <c r="M985" s="2" t="str">
        <f>IF(FACT_PRODUCT_REVIEWS[[#This Row],[review_word_count]]=0,"no text",IF(FACT_PRODUCT_REVIEWS[[#This Row],[review_word_count]]&lt;15,"short review", "long review"))</f>
        <v>no text</v>
      </c>
    </row>
    <row r="986" spans="1:13" x14ac:dyDescent="0.25">
      <c r="A986" s="2">
        <v>985</v>
      </c>
      <c r="B986" s="10" t="s">
        <v>2131</v>
      </c>
      <c r="C986" s="10" t="s">
        <v>4359</v>
      </c>
      <c r="D986" s="10">
        <v>5</v>
      </c>
      <c r="E986" s="10"/>
      <c r="F986" s="10"/>
      <c r="G986" s="13">
        <v>42958</v>
      </c>
      <c r="H986" s="13">
        <v>42959.007638888892</v>
      </c>
      <c r="I9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6" s="2">
        <f>FACT_PRODUCT_REVIEWS!$H986-FACT_PRODUCT_REVIEWS!$G986</f>
        <v>1.007638888891961</v>
      </c>
      <c r="K986" s="2">
        <f>IF(FACT_PRODUCT_REVIEWS!$D986&gt;=4,1,0)</f>
        <v>1</v>
      </c>
      <c r="L986" s="2">
        <f>_xlfn.XLOOKUP(FACT_PRODUCT_REVIEWS[[#This Row],[product_id]],DIM_PRODUCTS!B:B,DIM_PRODUCTS!A:A,,0)</f>
        <v>260</v>
      </c>
      <c r="M986" s="2" t="str">
        <f>IF(FACT_PRODUCT_REVIEWS[[#This Row],[review_word_count]]=0,"no text",IF(FACT_PRODUCT_REVIEWS[[#This Row],[review_word_count]]&lt;15,"short review", "long review"))</f>
        <v>no text</v>
      </c>
    </row>
    <row r="987" spans="1:13" x14ac:dyDescent="0.25">
      <c r="A987" s="2">
        <v>986</v>
      </c>
      <c r="B987" s="10" t="s">
        <v>2438</v>
      </c>
      <c r="C987" s="10" t="s">
        <v>4097</v>
      </c>
      <c r="D987" s="10">
        <v>1</v>
      </c>
      <c r="E987" s="10"/>
      <c r="F987" s="10"/>
      <c r="G987" s="13">
        <v>43056</v>
      </c>
      <c r="H987" s="13">
        <v>43057.075694444444</v>
      </c>
      <c r="I9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7" s="2">
        <f>FACT_PRODUCT_REVIEWS!$H987-FACT_PRODUCT_REVIEWS!$G987</f>
        <v>1.0756944444437977</v>
      </c>
      <c r="K987" s="2">
        <f>IF(FACT_PRODUCT_REVIEWS!$D987&gt;=4,1,0)</f>
        <v>0</v>
      </c>
      <c r="L987" s="2">
        <f>_xlfn.XLOOKUP(FACT_PRODUCT_REVIEWS[[#This Row],[product_id]],DIM_PRODUCTS!B:B,DIM_PRODUCTS!A:A,,0)</f>
        <v>261</v>
      </c>
      <c r="M987" s="2" t="str">
        <f>IF(FACT_PRODUCT_REVIEWS[[#This Row],[review_word_count]]=0,"no text",IF(FACT_PRODUCT_REVIEWS[[#This Row],[review_word_count]]&lt;15,"short review", "long review"))</f>
        <v>no text</v>
      </c>
    </row>
    <row r="988" spans="1:13" x14ac:dyDescent="0.25">
      <c r="A988" s="2">
        <v>987</v>
      </c>
      <c r="B988" s="10" t="s">
        <v>2136</v>
      </c>
      <c r="C988" s="10" t="s">
        <v>3574</v>
      </c>
      <c r="D988" s="10">
        <v>5</v>
      </c>
      <c r="E988" s="10"/>
      <c r="F988" s="10"/>
      <c r="G988" s="13">
        <v>42984</v>
      </c>
      <c r="H988" s="13">
        <v>42986.456944444442</v>
      </c>
      <c r="I9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88" s="2">
        <f>FACT_PRODUCT_REVIEWS!$H988-FACT_PRODUCT_REVIEWS!$G988</f>
        <v>2.4569444444423425</v>
      </c>
      <c r="K988" s="2">
        <f>IF(FACT_PRODUCT_REVIEWS!$D988&gt;=4,1,0)</f>
        <v>1</v>
      </c>
      <c r="L988" s="2">
        <f>_xlfn.XLOOKUP(FACT_PRODUCT_REVIEWS[[#This Row],[product_id]],DIM_PRODUCTS!B:B,DIM_PRODUCTS!A:A,,0)</f>
        <v>262</v>
      </c>
      <c r="M988" s="2" t="str">
        <f>IF(FACT_PRODUCT_REVIEWS[[#This Row],[review_word_count]]=0,"no text",IF(FACT_PRODUCT_REVIEWS[[#This Row],[review_word_count]]&lt;15,"short review", "long review"))</f>
        <v>no text</v>
      </c>
    </row>
    <row r="989" spans="1:13" ht="21" customHeight="1" x14ac:dyDescent="0.25">
      <c r="A989" s="2">
        <v>988</v>
      </c>
      <c r="B989" s="10" t="s">
        <v>2231</v>
      </c>
      <c r="C989" s="10" t="s">
        <v>4482</v>
      </c>
      <c r="D989" s="10">
        <v>1</v>
      </c>
      <c r="E989" s="10"/>
      <c r="F989" s="10" t="s">
        <v>4483</v>
      </c>
      <c r="G989" s="13">
        <v>43188</v>
      </c>
      <c r="H989" s="13">
        <v>43188.993055555555</v>
      </c>
      <c r="I9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989" s="2">
        <f>FACT_PRODUCT_REVIEWS!$H989-FACT_PRODUCT_REVIEWS!$G989</f>
        <v>0.99305555555474712</v>
      </c>
      <c r="K989" s="2">
        <f>IF(FACT_PRODUCT_REVIEWS!$D989&gt;=4,1,0)</f>
        <v>0</v>
      </c>
      <c r="L989" s="2">
        <f>_xlfn.XLOOKUP(FACT_PRODUCT_REVIEWS[[#This Row],[product_id]],DIM_PRODUCTS!B:B,DIM_PRODUCTS!A:A,,0)</f>
        <v>263</v>
      </c>
      <c r="M989" s="2" t="str">
        <f>IF(FACT_PRODUCT_REVIEWS[[#This Row],[review_word_count]]=0,"no text",IF(FACT_PRODUCT_REVIEWS[[#This Row],[review_word_count]]&lt;15,"short review", "long review"))</f>
        <v>long review</v>
      </c>
    </row>
    <row r="990" spans="1:13" x14ac:dyDescent="0.25">
      <c r="A990" s="2">
        <v>989</v>
      </c>
      <c r="B990" s="10" t="s">
        <v>1962</v>
      </c>
      <c r="C990" s="10" t="s">
        <v>3688</v>
      </c>
      <c r="D990" s="10">
        <v>5</v>
      </c>
      <c r="E990" s="10"/>
      <c r="F990" s="10"/>
      <c r="G990" s="13">
        <v>43322</v>
      </c>
      <c r="H990" s="13">
        <v>43325.539583333331</v>
      </c>
      <c r="I9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0" s="2">
        <f>FACT_PRODUCT_REVIEWS!$H990-FACT_PRODUCT_REVIEWS!$G990</f>
        <v>3.5395833333313931</v>
      </c>
      <c r="K990" s="2">
        <f>IF(FACT_PRODUCT_REVIEWS!$D990&gt;=4,1,0)</f>
        <v>1</v>
      </c>
      <c r="L990" s="2">
        <f>_xlfn.XLOOKUP(FACT_PRODUCT_REVIEWS[[#This Row],[product_id]],DIM_PRODUCTS!B:B,DIM_PRODUCTS!A:A,,0)</f>
        <v>264</v>
      </c>
      <c r="M990" s="2" t="str">
        <f>IF(FACT_PRODUCT_REVIEWS[[#This Row],[review_word_count]]=0,"no text",IF(FACT_PRODUCT_REVIEWS[[#This Row],[review_word_count]]&lt;15,"short review", "long review"))</f>
        <v>no text</v>
      </c>
    </row>
    <row r="991" spans="1:13" x14ac:dyDescent="0.25">
      <c r="A991" s="2">
        <v>990</v>
      </c>
      <c r="B991" s="10" t="s">
        <v>2463</v>
      </c>
      <c r="C991" s="10" t="s">
        <v>3721</v>
      </c>
      <c r="D991" s="10">
        <v>3</v>
      </c>
      <c r="E991" s="10"/>
      <c r="F991" s="10"/>
      <c r="G991" s="13">
        <v>43271</v>
      </c>
      <c r="H991" s="13">
        <v>43273.952777777777</v>
      </c>
      <c r="I9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1" s="2">
        <f>FACT_PRODUCT_REVIEWS!$H991-FACT_PRODUCT_REVIEWS!$G991</f>
        <v>2.952777777776646</v>
      </c>
      <c r="K991" s="2">
        <f>IF(FACT_PRODUCT_REVIEWS!$D991&gt;=4,1,0)</f>
        <v>0</v>
      </c>
      <c r="L991" s="2">
        <f>_xlfn.XLOOKUP(FACT_PRODUCT_REVIEWS[[#This Row],[product_id]],DIM_PRODUCTS!B:B,DIM_PRODUCTS!A:A,,0)</f>
        <v>265</v>
      </c>
      <c r="M991" s="2" t="str">
        <f>IF(FACT_PRODUCT_REVIEWS[[#This Row],[review_word_count]]=0,"no text",IF(FACT_PRODUCT_REVIEWS[[#This Row],[review_word_count]]&lt;15,"short review", "long review"))</f>
        <v>no text</v>
      </c>
    </row>
    <row r="992" spans="1:13" x14ac:dyDescent="0.25">
      <c r="A992" s="2">
        <v>991</v>
      </c>
      <c r="B992" s="10" t="s">
        <v>2173</v>
      </c>
      <c r="C992" s="10" t="s">
        <v>4576</v>
      </c>
      <c r="D992" s="10">
        <v>5</v>
      </c>
      <c r="E992" s="10"/>
      <c r="F992" s="10"/>
      <c r="G992" s="13">
        <v>43026</v>
      </c>
      <c r="H992" s="13">
        <v>43027.496527777781</v>
      </c>
      <c r="I9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2" s="2">
        <f>FACT_PRODUCT_REVIEWS!$H992-FACT_PRODUCT_REVIEWS!$G992</f>
        <v>1.4965277777810115</v>
      </c>
      <c r="K992" s="2">
        <f>IF(FACT_PRODUCT_REVIEWS!$D992&gt;=4,1,0)</f>
        <v>1</v>
      </c>
      <c r="L992" s="2">
        <f>_xlfn.XLOOKUP(FACT_PRODUCT_REVIEWS[[#This Row],[product_id]],DIM_PRODUCTS!B:B,DIM_PRODUCTS!A:A,,0)</f>
        <v>266</v>
      </c>
      <c r="M992" s="2" t="str">
        <f>IF(FACT_PRODUCT_REVIEWS[[#This Row],[review_word_count]]=0,"no text",IF(FACT_PRODUCT_REVIEWS[[#This Row],[review_word_count]]&lt;15,"short review", "long review"))</f>
        <v>no text</v>
      </c>
    </row>
    <row r="993" spans="1:13" x14ac:dyDescent="0.25">
      <c r="A993" s="2">
        <v>992</v>
      </c>
      <c r="B993" s="10" t="s">
        <v>1983</v>
      </c>
      <c r="C993" s="10" t="s">
        <v>4249</v>
      </c>
      <c r="D993" s="10">
        <v>1</v>
      </c>
      <c r="E993" s="10"/>
      <c r="F993" s="10" t="s">
        <v>4250</v>
      </c>
      <c r="G993" s="13">
        <v>42964</v>
      </c>
      <c r="H993" s="13">
        <v>42965.561805555553</v>
      </c>
      <c r="I9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993" s="2">
        <f>FACT_PRODUCT_REVIEWS!$H993-FACT_PRODUCT_REVIEWS!$G993</f>
        <v>1.5618055555532919</v>
      </c>
      <c r="K993" s="2">
        <f>IF(FACT_PRODUCT_REVIEWS!$D993&gt;=4,1,0)</f>
        <v>0</v>
      </c>
      <c r="L993" s="2">
        <f>_xlfn.XLOOKUP(FACT_PRODUCT_REVIEWS[[#This Row],[product_id]],DIM_PRODUCTS!B:B,DIM_PRODUCTS!A:A,,0)</f>
        <v>267</v>
      </c>
      <c r="M993" s="2" t="str">
        <f>IF(FACT_PRODUCT_REVIEWS[[#This Row],[review_word_count]]=0,"no text",IF(FACT_PRODUCT_REVIEWS[[#This Row],[review_word_count]]&lt;15,"short review", "long review"))</f>
        <v>short review</v>
      </c>
    </row>
    <row r="994" spans="1:13" x14ac:dyDescent="0.25">
      <c r="A994" s="2">
        <v>993</v>
      </c>
      <c r="B994" s="10" t="s">
        <v>2079</v>
      </c>
      <c r="C994" s="10" t="s">
        <v>4005</v>
      </c>
      <c r="D994" s="10">
        <v>2</v>
      </c>
      <c r="E994" s="10" t="s">
        <v>4006</v>
      </c>
      <c r="F994" s="10" t="s">
        <v>4007</v>
      </c>
      <c r="G994" s="13">
        <v>43265</v>
      </c>
      <c r="H994" s="13">
        <v>43266.976388888892</v>
      </c>
      <c r="I9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994" s="2">
        <f>FACT_PRODUCT_REVIEWS!$H994-FACT_PRODUCT_REVIEWS!$G994</f>
        <v>1.976388888891961</v>
      </c>
      <c r="K994" s="2">
        <f>IF(FACT_PRODUCT_REVIEWS!$D994&gt;=4,1,0)</f>
        <v>0</v>
      </c>
      <c r="L994" s="2">
        <f>_xlfn.XLOOKUP(FACT_PRODUCT_REVIEWS[[#This Row],[product_id]],DIM_PRODUCTS!B:B,DIM_PRODUCTS!A:A,,0)</f>
        <v>268</v>
      </c>
      <c r="M994" s="2" t="str">
        <f>IF(FACT_PRODUCT_REVIEWS[[#This Row],[review_word_count]]=0,"no text",IF(FACT_PRODUCT_REVIEWS[[#This Row],[review_word_count]]&lt;15,"short review", "long review"))</f>
        <v>long review</v>
      </c>
    </row>
    <row r="995" spans="1:13" x14ac:dyDescent="0.25">
      <c r="A995" s="2">
        <v>994</v>
      </c>
      <c r="B995" s="10" t="s">
        <v>2269</v>
      </c>
      <c r="C995" s="10" t="s">
        <v>3280</v>
      </c>
      <c r="D995" s="10">
        <v>5</v>
      </c>
      <c r="E995" s="10"/>
      <c r="F995" s="10"/>
      <c r="G995" s="13">
        <v>43200</v>
      </c>
      <c r="H995" s="13">
        <v>43201.576388888891</v>
      </c>
      <c r="I9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5" s="2">
        <f>FACT_PRODUCT_REVIEWS!$H995-FACT_PRODUCT_REVIEWS!$G995</f>
        <v>1.5763888888905058</v>
      </c>
      <c r="K995" s="2">
        <f>IF(FACT_PRODUCT_REVIEWS!$D995&gt;=4,1,0)</f>
        <v>1</v>
      </c>
      <c r="L995" s="2">
        <f>_xlfn.XLOOKUP(FACT_PRODUCT_REVIEWS[[#This Row],[product_id]],DIM_PRODUCTS!B:B,DIM_PRODUCTS!A:A,,0)</f>
        <v>269</v>
      </c>
      <c r="M995" s="2" t="str">
        <f>IF(FACT_PRODUCT_REVIEWS[[#This Row],[review_word_count]]=0,"no text",IF(FACT_PRODUCT_REVIEWS[[#This Row],[review_word_count]]&lt;15,"short review", "long review"))</f>
        <v>no text</v>
      </c>
    </row>
    <row r="996" spans="1:13" x14ac:dyDescent="0.25">
      <c r="A996" s="2">
        <v>995</v>
      </c>
      <c r="B996" s="10" t="s">
        <v>2112</v>
      </c>
      <c r="C996" s="10" t="s">
        <v>4793</v>
      </c>
      <c r="D996" s="10">
        <v>1</v>
      </c>
      <c r="E996" s="10"/>
      <c r="F996" s="10"/>
      <c r="G996" s="13">
        <v>43180</v>
      </c>
      <c r="H996" s="13">
        <v>43180.597916666666</v>
      </c>
      <c r="I9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6" s="2">
        <f>FACT_PRODUCT_REVIEWS!$H996-FACT_PRODUCT_REVIEWS!$G996</f>
        <v>0.59791666666569654</v>
      </c>
      <c r="K996" s="2">
        <f>IF(FACT_PRODUCT_REVIEWS!$D996&gt;=4,1,0)</f>
        <v>0</v>
      </c>
      <c r="L996" s="2">
        <f>_xlfn.XLOOKUP(FACT_PRODUCT_REVIEWS[[#This Row],[product_id]],DIM_PRODUCTS!B:B,DIM_PRODUCTS!A:A,,0)</f>
        <v>270</v>
      </c>
      <c r="M996" s="2" t="str">
        <f>IF(FACT_PRODUCT_REVIEWS[[#This Row],[review_word_count]]=0,"no text",IF(FACT_PRODUCT_REVIEWS[[#This Row],[review_word_count]]&lt;15,"short review", "long review"))</f>
        <v>no text</v>
      </c>
    </row>
    <row r="997" spans="1:13" x14ac:dyDescent="0.25">
      <c r="A997" s="2">
        <v>996</v>
      </c>
      <c r="B997" s="10" t="s">
        <v>2111</v>
      </c>
      <c r="C997" s="10" t="s">
        <v>4355</v>
      </c>
      <c r="D997" s="10">
        <v>4</v>
      </c>
      <c r="E997" s="10"/>
      <c r="F997" s="10"/>
      <c r="G997" s="13">
        <v>43154</v>
      </c>
      <c r="H997" s="13">
        <v>43157.582638888889</v>
      </c>
      <c r="I9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7" s="2">
        <f>FACT_PRODUCT_REVIEWS!$H997-FACT_PRODUCT_REVIEWS!$G997</f>
        <v>3.5826388888890506</v>
      </c>
      <c r="K997" s="2">
        <f>IF(FACT_PRODUCT_REVIEWS!$D997&gt;=4,1,0)</f>
        <v>1</v>
      </c>
      <c r="L997" s="2">
        <f>_xlfn.XLOOKUP(FACT_PRODUCT_REVIEWS[[#This Row],[product_id]],DIM_PRODUCTS!B:B,DIM_PRODUCTS!A:A,,0)</f>
        <v>271</v>
      </c>
      <c r="M997" s="2" t="str">
        <f>IF(FACT_PRODUCT_REVIEWS[[#This Row],[review_word_count]]=0,"no text",IF(FACT_PRODUCT_REVIEWS[[#This Row],[review_word_count]]&lt;15,"short review", "long review"))</f>
        <v>no text</v>
      </c>
    </row>
    <row r="998" spans="1:13" x14ac:dyDescent="0.25">
      <c r="A998" s="2">
        <v>997</v>
      </c>
      <c r="B998" s="10" t="s">
        <v>2419</v>
      </c>
      <c r="C998" s="10" t="s">
        <v>4825</v>
      </c>
      <c r="D998" s="10">
        <v>1</v>
      </c>
      <c r="E998" s="10"/>
      <c r="F998" s="10"/>
      <c r="G998" s="13">
        <v>42826</v>
      </c>
      <c r="H998" s="13">
        <v>42826.319444444445</v>
      </c>
      <c r="I9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8" s="2">
        <f>FACT_PRODUCT_REVIEWS!$H998-FACT_PRODUCT_REVIEWS!$G998</f>
        <v>0.31944444444525288</v>
      </c>
      <c r="K998" s="2">
        <f>IF(FACT_PRODUCT_REVIEWS!$D998&gt;=4,1,0)</f>
        <v>0</v>
      </c>
      <c r="L998" s="2">
        <f>_xlfn.XLOOKUP(FACT_PRODUCT_REVIEWS[[#This Row],[product_id]],DIM_PRODUCTS!B:B,DIM_PRODUCTS!A:A,,0)</f>
        <v>272</v>
      </c>
      <c r="M998" s="2" t="str">
        <f>IF(FACT_PRODUCT_REVIEWS[[#This Row],[review_word_count]]=0,"no text",IF(FACT_PRODUCT_REVIEWS[[#This Row],[review_word_count]]&lt;15,"short review", "long review"))</f>
        <v>no text</v>
      </c>
    </row>
    <row r="999" spans="1:13" x14ac:dyDescent="0.25">
      <c r="A999" s="2">
        <v>998</v>
      </c>
      <c r="B999" s="10" t="s">
        <v>1982</v>
      </c>
      <c r="C999" s="10" t="s">
        <v>3284</v>
      </c>
      <c r="D999" s="10">
        <v>5</v>
      </c>
      <c r="E999" s="10"/>
      <c r="F999" s="10"/>
      <c r="G999" s="13">
        <v>43257</v>
      </c>
      <c r="H999" s="13">
        <v>43262.837500000001</v>
      </c>
      <c r="I9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999" s="2">
        <f>FACT_PRODUCT_REVIEWS!$H999-FACT_PRODUCT_REVIEWS!$G999</f>
        <v>5.8375000000014552</v>
      </c>
      <c r="K999" s="2">
        <f>IF(FACT_PRODUCT_REVIEWS!$D999&gt;=4,1,0)</f>
        <v>1</v>
      </c>
      <c r="L999" s="2">
        <f>_xlfn.XLOOKUP(FACT_PRODUCT_REVIEWS[[#This Row],[product_id]],DIM_PRODUCTS!B:B,DIM_PRODUCTS!A:A,,0)</f>
        <v>273</v>
      </c>
      <c r="M999" s="2" t="str">
        <f>IF(FACT_PRODUCT_REVIEWS[[#This Row],[review_word_count]]=0,"no text",IF(FACT_PRODUCT_REVIEWS[[#This Row],[review_word_count]]&lt;15,"short review", "long review"))</f>
        <v>no text</v>
      </c>
    </row>
    <row r="1000" spans="1:13" x14ac:dyDescent="0.25">
      <c r="A1000" s="2">
        <v>999</v>
      </c>
      <c r="B1000" s="10" t="s">
        <v>2051</v>
      </c>
      <c r="C1000" s="10" t="s">
        <v>3643</v>
      </c>
      <c r="D1000" s="10">
        <v>5</v>
      </c>
      <c r="E1000" s="10"/>
      <c r="F1000" s="10"/>
      <c r="G1000" s="13">
        <v>43105</v>
      </c>
      <c r="H1000" s="13">
        <v>43132.463888888888</v>
      </c>
      <c r="I10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0" s="2">
        <f>FACT_PRODUCT_REVIEWS!$H1000-FACT_PRODUCT_REVIEWS!$G1000</f>
        <v>27.463888888887595</v>
      </c>
      <c r="K1000" s="2">
        <f>IF(FACT_PRODUCT_REVIEWS!$D1000&gt;=4,1,0)</f>
        <v>1</v>
      </c>
      <c r="L1000" s="2">
        <f>_xlfn.XLOOKUP(FACT_PRODUCT_REVIEWS[[#This Row],[product_id]],DIM_PRODUCTS!B:B,DIM_PRODUCTS!A:A,,0)</f>
        <v>274</v>
      </c>
      <c r="M1000" s="2" t="str">
        <f>IF(FACT_PRODUCT_REVIEWS[[#This Row],[review_word_count]]=0,"no text",IF(FACT_PRODUCT_REVIEWS[[#This Row],[review_word_count]]&lt;15,"short review", "long review"))</f>
        <v>no text</v>
      </c>
    </row>
    <row r="1001" spans="1:13" x14ac:dyDescent="0.25">
      <c r="A1001" s="2">
        <v>1000</v>
      </c>
      <c r="B1001" s="10" t="s">
        <v>2208</v>
      </c>
      <c r="C1001" s="10" t="s">
        <v>4569</v>
      </c>
      <c r="D1001" s="10">
        <v>5</v>
      </c>
      <c r="E1001" s="10"/>
      <c r="F1001" s="10"/>
      <c r="G1001" s="13">
        <v>43329</v>
      </c>
      <c r="H1001" s="13">
        <v>43329.945138888892</v>
      </c>
      <c r="I10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1" s="2">
        <f>FACT_PRODUCT_REVIEWS!$H1001-FACT_PRODUCT_REVIEWS!$G1001</f>
        <v>0.94513888889196096</v>
      </c>
      <c r="K1001" s="2">
        <f>IF(FACT_PRODUCT_REVIEWS!$D1001&gt;=4,1,0)</f>
        <v>1</v>
      </c>
      <c r="L1001" s="2">
        <f>_xlfn.XLOOKUP(FACT_PRODUCT_REVIEWS[[#This Row],[product_id]],DIM_PRODUCTS!B:B,DIM_PRODUCTS!A:A,,0)</f>
        <v>275</v>
      </c>
      <c r="M1001" s="2" t="str">
        <f>IF(FACT_PRODUCT_REVIEWS[[#This Row],[review_word_count]]=0,"no text",IF(FACT_PRODUCT_REVIEWS[[#This Row],[review_word_count]]&lt;15,"short review", "long review"))</f>
        <v>no text</v>
      </c>
    </row>
    <row r="1002" spans="1:13" x14ac:dyDescent="0.25">
      <c r="A1002" s="2">
        <v>1001</v>
      </c>
      <c r="B1002" s="10" t="s">
        <v>2302</v>
      </c>
      <c r="C1002" s="10" t="s">
        <v>3004</v>
      </c>
      <c r="D1002" s="10">
        <v>4</v>
      </c>
      <c r="E1002" s="10"/>
      <c r="F1002" s="10"/>
      <c r="G1002" s="13">
        <v>43040</v>
      </c>
      <c r="H1002" s="13">
        <v>43040.850694444445</v>
      </c>
      <c r="I10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2" s="2">
        <f>FACT_PRODUCT_REVIEWS!$H1002-FACT_PRODUCT_REVIEWS!$G1002</f>
        <v>0.85069444444525288</v>
      </c>
      <c r="K1002" s="2">
        <f>IF(FACT_PRODUCT_REVIEWS!$D1002&gt;=4,1,0)</f>
        <v>1</v>
      </c>
      <c r="L1002" s="2">
        <f>_xlfn.XLOOKUP(FACT_PRODUCT_REVIEWS[[#This Row],[product_id]],DIM_PRODUCTS!B:B,DIM_PRODUCTS!A:A,,0)</f>
        <v>276</v>
      </c>
      <c r="M1002" s="2" t="str">
        <f>IF(FACT_PRODUCT_REVIEWS[[#This Row],[review_word_count]]=0,"no text",IF(FACT_PRODUCT_REVIEWS[[#This Row],[review_word_count]]&lt;15,"short review", "long review"))</f>
        <v>no text</v>
      </c>
    </row>
    <row r="1003" spans="1:13" x14ac:dyDescent="0.25">
      <c r="A1003" s="2">
        <v>1002</v>
      </c>
      <c r="B1003" s="10" t="s">
        <v>2403</v>
      </c>
      <c r="C1003" s="10" t="s">
        <v>4134</v>
      </c>
      <c r="D1003" s="10">
        <v>3</v>
      </c>
      <c r="E1003" s="10" t="s">
        <v>3021</v>
      </c>
      <c r="F1003" s="10"/>
      <c r="G1003" s="13">
        <v>43243</v>
      </c>
      <c r="H1003" s="13">
        <v>43243.998611111114</v>
      </c>
      <c r="I10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3" s="2">
        <f>FACT_PRODUCT_REVIEWS!$H1003-FACT_PRODUCT_REVIEWS!$G1003</f>
        <v>0.99861111111385981</v>
      </c>
      <c r="K1003" s="2">
        <f>IF(FACT_PRODUCT_REVIEWS!$D1003&gt;=4,1,0)</f>
        <v>0</v>
      </c>
      <c r="L1003" s="2">
        <f>_xlfn.XLOOKUP(FACT_PRODUCT_REVIEWS[[#This Row],[product_id]],DIM_PRODUCTS!B:B,DIM_PRODUCTS!A:A,,0)</f>
        <v>277</v>
      </c>
      <c r="M1003" s="2" t="str">
        <f>IF(FACT_PRODUCT_REVIEWS[[#This Row],[review_word_count]]=0,"no text",IF(FACT_PRODUCT_REVIEWS[[#This Row],[review_word_count]]&lt;15,"short review", "long review"))</f>
        <v>no text</v>
      </c>
    </row>
    <row r="1004" spans="1:13" x14ac:dyDescent="0.25">
      <c r="A1004" s="2">
        <v>1003</v>
      </c>
      <c r="B1004" s="10" t="s">
        <v>1923</v>
      </c>
      <c r="C1004" s="10" t="s">
        <v>3541</v>
      </c>
      <c r="D1004" s="10">
        <v>1</v>
      </c>
      <c r="E1004" s="10"/>
      <c r="F1004" s="10" t="s">
        <v>3542</v>
      </c>
      <c r="G1004" s="13">
        <v>43110</v>
      </c>
      <c r="H1004" s="13">
        <v>43111.495833333334</v>
      </c>
      <c r="I10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004" s="2">
        <f>FACT_PRODUCT_REVIEWS!$H1004-FACT_PRODUCT_REVIEWS!$G1004</f>
        <v>1.4958333333343035</v>
      </c>
      <c r="K1004" s="2">
        <f>IF(FACT_PRODUCT_REVIEWS!$D1004&gt;=4,1,0)</f>
        <v>0</v>
      </c>
      <c r="L1004" s="2">
        <f>_xlfn.XLOOKUP(FACT_PRODUCT_REVIEWS[[#This Row],[product_id]],DIM_PRODUCTS!B:B,DIM_PRODUCTS!A:A,,0)</f>
        <v>278</v>
      </c>
      <c r="M1004" s="2" t="str">
        <f>IF(FACT_PRODUCT_REVIEWS[[#This Row],[review_word_count]]=0,"no text",IF(FACT_PRODUCT_REVIEWS[[#This Row],[review_word_count]]&lt;15,"short review", "long review"))</f>
        <v>short review</v>
      </c>
    </row>
    <row r="1005" spans="1:13" x14ac:dyDescent="0.25">
      <c r="A1005" s="2">
        <v>1004</v>
      </c>
      <c r="B1005" s="10" t="s">
        <v>2062</v>
      </c>
      <c r="C1005" s="10" t="s">
        <v>3410</v>
      </c>
      <c r="D1005" s="10">
        <v>5</v>
      </c>
      <c r="E1005" s="10"/>
      <c r="F1005" s="10"/>
      <c r="G1005" s="13">
        <v>43245</v>
      </c>
      <c r="H1005" s="13">
        <v>43245.15625</v>
      </c>
      <c r="I10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5" s="2">
        <f>FACT_PRODUCT_REVIEWS!$H1005-FACT_PRODUCT_REVIEWS!$G1005</f>
        <v>0.15625</v>
      </c>
      <c r="K1005" s="2">
        <f>IF(FACT_PRODUCT_REVIEWS!$D1005&gt;=4,1,0)</f>
        <v>1</v>
      </c>
      <c r="L1005" s="2">
        <f>_xlfn.XLOOKUP(FACT_PRODUCT_REVIEWS[[#This Row],[product_id]],DIM_PRODUCTS!B:B,DIM_PRODUCTS!A:A,,0)</f>
        <v>279</v>
      </c>
      <c r="M1005" s="2" t="str">
        <f>IF(FACT_PRODUCT_REVIEWS[[#This Row],[review_word_count]]=0,"no text",IF(FACT_PRODUCT_REVIEWS[[#This Row],[review_word_count]]&lt;15,"short review", "long review"))</f>
        <v>no text</v>
      </c>
    </row>
    <row r="1006" spans="1:13" x14ac:dyDescent="0.25">
      <c r="A1006" s="2">
        <v>1005</v>
      </c>
      <c r="B1006" s="10" t="s">
        <v>2115</v>
      </c>
      <c r="C1006" s="10" t="s">
        <v>4032</v>
      </c>
      <c r="D1006" s="10">
        <v>5</v>
      </c>
      <c r="E1006" s="10"/>
      <c r="F1006" s="10"/>
      <c r="G1006" s="13">
        <v>43329</v>
      </c>
      <c r="H1006" s="13">
        <v>43329.951388888891</v>
      </c>
      <c r="I10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6" s="2">
        <f>FACT_PRODUCT_REVIEWS!$H1006-FACT_PRODUCT_REVIEWS!$G1006</f>
        <v>0.95138888889050577</v>
      </c>
      <c r="K1006" s="2">
        <f>IF(FACT_PRODUCT_REVIEWS!$D1006&gt;=4,1,0)</f>
        <v>1</v>
      </c>
      <c r="L1006" s="2">
        <f>_xlfn.XLOOKUP(FACT_PRODUCT_REVIEWS[[#This Row],[product_id]],DIM_PRODUCTS!B:B,DIM_PRODUCTS!A:A,,0)</f>
        <v>280</v>
      </c>
      <c r="M1006" s="2" t="str">
        <f>IF(FACT_PRODUCT_REVIEWS[[#This Row],[review_word_count]]=0,"no text",IF(FACT_PRODUCT_REVIEWS[[#This Row],[review_word_count]]&lt;15,"short review", "long review"))</f>
        <v>no text</v>
      </c>
    </row>
    <row r="1007" spans="1:13" x14ac:dyDescent="0.25">
      <c r="A1007" s="2">
        <v>1006</v>
      </c>
      <c r="B1007" s="10" t="s">
        <v>1987</v>
      </c>
      <c r="C1007" s="10" t="s">
        <v>4578</v>
      </c>
      <c r="D1007" s="10">
        <v>4</v>
      </c>
      <c r="E1007" s="10"/>
      <c r="F1007" s="10"/>
      <c r="G1007" s="13">
        <v>43267</v>
      </c>
      <c r="H1007" s="13">
        <v>43269.930555555555</v>
      </c>
      <c r="I10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7" s="2">
        <f>FACT_PRODUCT_REVIEWS!$H1007-FACT_PRODUCT_REVIEWS!$G1007</f>
        <v>2.9305555555547471</v>
      </c>
      <c r="K1007" s="2">
        <f>IF(FACT_PRODUCT_REVIEWS!$D1007&gt;=4,1,0)</f>
        <v>1</v>
      </c>
      <c r="L1007" s="2">
        <f>_xlfn.XLOOKUP(FACT_PRODUCT_REVIEWS[[#This Row],[product_id]],DIM_PRODUCTS!B:B,DIM_PRODUCTS!A:A,,0)</f>
        <v>281</v>
      </c>
      <c r="M1007" s="2" t="str">
        <f>IF(FACT_PRODUCT_REVIEWS[[#This Row],[review_word_count]]=0,"no text",IF(FACT_PRODUCT_REVIEWS[[#This Row],[review_word_count]]&lt;15,"short review", "long review"))</f>
        <v>no text</v>
      </c>
    </row>
    <row r="1008" spans="1:13" x14ac:dyDescent="0.25">
      <c r="A1008" s="2">
        <v>1007</v>
      </c>
      <c r="B1008" s="10" t="s">
        <v>2028</v>
      </c>
      <c r="C1008" s="10" t="s">
        <v>3064</v>
      </c>
      <c r="D1008" s="10">
        <v>4</v>
      </c>
      <c r="E1008" s="10"/>
      <c r="F1008" s="10" t="s">
        <v>3065</v>
      </c>
      <c r="G1008" s="13">
        <v>43194</v>
      </c>
      <c r="H1008" s="13">
        <v>43196.654861111114</v>
      </c>
      <c r="I10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20</v>
      </c>
      <c r="J1008" s="2">
        <f>FACT_PRODUCT_REVIEWS!$H1008-FACT_PRODUCT_REVIEWS!$G1008</f>
        <v>2.6548611111138598</v>
      </c>
      <c r="K1008" s="2">
        <f>IF(FACT_PRODUCT_REVIEWS!$D1008&gt;=4,1,0)</f>
        <v>1</v>
      </c>
      <c r="L1008" s="2">
        <f>_xlfn.XLOOKUP(FACT_PRODUCT_REVIEWS[[#This Row],[product_id]],DIM_PRODUCTS!B:B,DIM_PRODUCTS!A:A,,0)</f>
        <v>282</v>
      </c>
      <c r="M1008" s="2" t="str">
        <f>IF(FACT_PRODUCT_REVIEWS[[#This Row],[review_word_count]]=0,"no text",IF(FACT_PRODUCT_REVIEWS[[#This Row],[review_word_count]]&lt;15,"short review", "long review"))</f>
        <v>long review</v>
      </c>
    </row>
    <row r="1009" spans="1:13" x14ac:dyDescent="0.25">
      <c r="A1009" s="2">
        <v>1008</v>
      </c>
      <c r="B1009" s="10" t="s">
        <v>2307</v>
      </c>
      <c r="C1009" s="10" t="s">
        <v>3019</v>
      </c>
      <c r="D1009" s="10">
        <v>5</v>
      </c>
      <c r="E1009" s="10"/>
      <c r="F1009" s="10"/>
      <c r="G1009" s="13">
        <v>42990</v>
      </c>
      <c r="H1009" s="13">
        <v>42991.606249999997</v>
      </c>
      <c r="I10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09" s="2">
        <f>FACT_PRODUCT_REVIEWS!$H1009-FACT_PRODUCT_REVIEWS!$G1009</f>
        <v>1.6062499999970896</v>
      </c>
      <c r="K1009" s="2">
        <f>IF(FACT_PRODUCT_REVIEWS!$D1009&gt;=4,1,0)</f>
        <v>1</v>
      </c>
      <c r="L1009" s="2">
        <f>_xlfn.XLOOKUP(FACT_PRODUCT_REVIEWS[[#This Row],[product_id]],DIM_PRODUCTS!B:B,DIM_PRODUCTS!A:A,,0)</f>
        <v>283</v>
      </c>
      <c r="M1009" s="2" t="str">
        <f>IF(FACT_PRODUCT_REVIEWS[[#This Row],[review_word_count]]=0,"no text",IF(FACT_PRODUCT_REVIEWS[[#This Row],[review_word_count]]&lt;15,"short review", "long review"))</f>
        <v>no text</v>
      </c>
    </row>
    <row r="1010" spans="1:13" x14ac:dyDescent="0.25">
      <c r="A1010" s="2">
        <v>1009</v>
      </c>
      <c r="B1010" s="10" t="s">
        <v>2064</v>
      </c>
      <c r="C1010" s="10" t="s">
        <v>3372</v>
      </c>
      <c r="D1010" s="10">
        <v>2</v>
      </c>
      <c r="E1010" s="10"/>
      <c r="F1010" s="10" t="s">
        <v>3373</v>
      </c>
      <c r="G1010" s="13">
        <v>42893</v>
      </c>
      <c r="H1010" s="13">
        <v>42895.258333333331</v>
      </c>
      <c r="I10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1010" s="2">
        <f>FACT_PRODUCT_REVIEWS!$H1010-FACT_PRODUCT_REVIEWS!$G1010</f>
        <v>2.2583333333313931</v>
      </c>
      <c r="K1010" s="2">
        <f>IF(FACT_PRODUCT_REVIEWS!$D1010&gt;=4,1,0)</f>
        <v>0</v>
      </c>
      <c r="L1010" s="2">
        <f>_xlfn.XLOOKUP(FACT_PRODUCT_REVIEWS[[#This Row],[product_id]],DIM_PRODUCTS!B:B,DIM_PRODUCTS!A:A,,0)</f>
        <v>284</v>
      </c>
      <c r="M1010" s="2" t="str">
        <f>IF(FACT_PRODUCT_REVIEWS[[#This Row],[review_word_count]]=0,"no text",IF(FACT_PRODUCT_REVIEWS[[#This Row],[review_word_count]]&lt;15,"short review", "long review"))</f>
        <v>long review</v>
      </c>
    </row>
    <row r="1011" spans="1:13" ht="63" x14ac:dyDescent="0.25">
      <c r="A1011" s="2">
        <v>1010</v>
      </c>
      <c r="B1011" s="10" t="s">
        <v>1936</v>
      </c>
      <c r="C1011" s="10" t="s">
        <v>4778</v>
      </c>
      <c r="D1011" s="10">
        <v>5</v>
      </c>
      <c r="E1011" s="10" t="s">
        <v>4040</v>
      </c>
      <c r="F1011" s="15" t="s">
        <v>4779</v>
      </c>
      <c r="G1011" s="13">
        <v>43294</v>
      </c>
      <c r="H1011" s="13">
        <v>43297.505555555559</v>
      </c>
      <c r="I10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1011" s="2">
        <f>FACT_PRODUCT_REVIEWS!$H1011-FACT_PRODUCT_REVIEWS!$G1011</f>
        <v>3.5055555555591127</v>
      </c>
      <c r="K1011" s="2">
        <f>IF(FACT_PRODUCT_REVIEWS!$D1011&gt;=4,1,0)</f>
        <v>1</v>
      </c>
      <c r="L1011" s="2">
        <f>_xlfn.XLOOKUP(FACT_PRODUCT_REVIEWS[[#This Row],[product_id]],DIM_PRODUCTS!B:B,DIM_PRODUCTS!A:A,,0)</f>
        <v>285</v>
      </c>
      <c r="M1011" s="2" t="str">
        <f>IF(FACT_PRODUCT_REVIEWS[[#This Row],[review_word_count]]=0,"no text",IF(FACT_PRODUCT_REVIEWS[[#This Row],[review_word_count]]&lt;15,"short review", "long review"))</f>
        <v>long review</v>
      </c>
    </row>
    <row r="1012" spans="1:13" x14ac:dyDescent="0.25">
      <c r="A1012" s="2">
        <v>1011</v>
      </c>
      <c r="B1012" s="10" t="s">
        <v>2379</v>
      </c>
      <c r="C1012" s="10" t="s">
        <v>4776</v>
      </c>
      <c r="D1012" s="10">
        <v>5</v>
      </c>
      <c r="E1012" s="10"/>
      <c r="F1012" s="10"/>
      <c r="G1012" s="13">
        <v>43169</v>
      </c>
      <c r="H1012" s="13">
        <v>43171.517361111109</v>
      </c>
      <c r="I10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12" s="2">
        <f>FACT_PRODUCT_REVIEWS!$H1012-FACT_PRODUCT_REVIEWS!$G1012</f>
        <v>2.5173611111094942</v>
      </c>
      <c r="K1012" s="2">
        <f>IF(FACT_PRODUCT_REVIEWS!$D1012&gt;=4,1,0)</f>
        <v>1</v>
      </c>
      <c r="L1012" s="2">
        <f>_xlfn.XLOOKUP(FACT_PRODUCT_REVIEWS[[#This Row],[product_id]],DIM_PRODUCTS!B:B,DIM_PRODUCTS!A:A,,0)</f>
        <v>286</v>
      </c>
      <c r="M1012" s="2" t="str">
        <f>IF(FACT_PRODUCT_REVIEWS[[#This Row],[review_word_count]]=0,"no text",IF(FACT_PRODUCT_REVIEWS[[#This Row],[review_word_count]]&lt;15,"short review", "long review"))</f>
        <v>no text</v>
      </c>
    </row>
    <row r="1013" spans="1:13" x14ac:dyDescent="0.25">
      <c r="A1013" s="2">
        <v>1012</v>
      </c>
      <c r="B1013" s="10" t="s">
        <v>2101</v>
      </c>
      <c r="C1013" s="10" t="s">
        <v>4692</v>
      </c>
      <c r="D1013" s="10">
        <v>5</v>
      </c>
      <c r="E1013" s="10"/>
      <c r="F1013" s="10" t="s">
        <v>4693</v>
      </c>
      <c r="G1013" s="13">
        <v>43211</v>
      </c>
      <c r="H1013" s="13">
        <v>43212.582638888889</v>
      </c>
      <c r="I10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013" s="2">
        <f>FACT_PRODUCT_REVIEWS!$H1013-FACT_PRODUCT_REVIEWS!$G1013</f>
        <v>1.5826388888890506</v>
      </c>
      <c r="K1013" s="2">
        <f>IF(FACT_PRODUCT_REVIEWS!$D1013&gt;=4,1,0)</f>
        <v>1</v>
      </c>
      <c r="L1013" s="2">
        <f>_xlfn.XLOOKUP(FACT_PRODUCT_REVIEWS[[#This Row],[product_id]],DIM_PRODUCTS!B:B,DIM_PRODUCTS!A:A,,0)</f>
        <v>287</v>
      </c>
      <c r="M1013" s="2" t="str">
        <f>IF(FACT_PRODUCT_REVIEWS[[#This Row],[review_word_count]]=0,"no text",IF(FACT_PRODUCT_REVIEWS[[#This Row],[review_word_count]]&lt;15,"short review", "long review"))</f>
        <v>short review</v>
      </c>
    </row>
    <row r="1014" spans="1:13" ht="20.100000000000001" customHeight="1" x14ac:dyDescent="0.25">
      <c r="A1014" s="2">
        <v>1013</v>
      </c>
      <c r="B1014" s="10" t="s">
        <v>2464</v>
      </c>
      <c r="C1014" s="10" t="s">
        <v>3647</v>
      </c>
      <c r="D1014" s="10">
        <v>5</v>
      </c>
      <c r="E1014" s="10"/>
      <c r="F1014" s="10"/>
      <c r="G1014" s="13">
        <v>42943</v>
      </c>
      <c r="H1014" s="13">
        <v>42944.45416666667</v>
      </c>
      <c r="I10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14" s="2">
        <f>FACT_PRODUCT_REVIEWS!$H1014-FACT_PRODUCT_REVIEWS!$G1014</f>
        <v>1.4541666666700621</v>
      </c>
      <c r="K1014" s="2">
        <f>IF(FACT_PRODUCT_REVIEWS!$D1014&gt;=4,1,0)</f>
        <v>1</v>
      </c>
      <c r="L1014" s="2">
        <f>_xlfn.XLOOKUP(FACT_PRODUCT_REVIEWS[[#This Row],[product_id]],DIM_PRODUCTS!B:B,DIM_PRODUCTS!A:A,,0)</f>
        <v>288</v>
      </c>
      <c r="M1014" s="2" t="str">
        <f>IF(FACT_PRODUCT_REVIEWS[[#This Row],[review_word_count]]=0,"no text",IF(FACT_PRODUCT_REVIEWS[[#This Row],[review_word_count]]&lt;15,"short review", "long review"))</f>
        <v>no text</v>
      </c>
    </row>
    <row r="1015" spans="1:13" x14ac:dyDescent="0.25">
      <c r="A1015" s="2">
        <v>1014</v>
      </c>
      <c r="B1015" s="10" t="s">
        <v>2300</v>
      </c>
      <c r="C1015" s="10" t="s">
        <v>3797</v>
      </c>
      <c r="D1015" s="10">
        <v>5</v>
      </c>
      <c r="E1015" s="10" t="s">
        <v>3798</v>
      </c>
      <c r="F1015" s="10" t="s">
        <v>3799</v>
      </c>
      <c r="G1015" s="13">
        <v>43333</v>
      </c>
      <c r="H1015" s="13">
        <v>43333.965277777781</v>
      </c>
      <c r="I10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1015" s="2">
        <f>FACT_PRODUCT_REVIEWS!$H1015-FACT_PRODUCT_REVIEWS!$G1015</f>
        <v>0.96527777778101154</v>
      </c>
      <c r="K1015" s="2">
        <f>IF(FACT_PRODUCT_REVIEWS!$D1015&gt;=4,1,0)</f>
        <v>1</v>
      </c>
      <c r="L1015" s="2">
        <f>_xlfn.XLOOKUP(FACT_PRODUCT_REVIEWS[[#This Row],[product_id]],DIM_PRODUCTS!B:B,DIM_PRODUCTS!A:A,,0)</f>
        <v>289</v>
      </c>
      <c r="M1015" s="2" t="str">
        <f>IF(FACT_PRODUCT_REVIEWS[[#This Row],[review_word_count]]=0,"no text",IF(FACT_PRODUCT_REVIEWS[[#This Row],[review_word_count]]&lt;15,"short review", "long review"))</f>
        <v>long review</v>
      </c>
    </row>
    <row r="1016" spans="1:13" x14ac:dyDescent="0.25">
      <c r="A1016" s="2">
        <v>1015</v>
      </c>
      <c r="B1016" s="10" t="s">
        <v>2303</v>
      </c>
      <c r="C1016" s="10" t="s">
        <v>3658</v>
      </c>
      <c r="D1016" s="10">
        <v>3</v>
      </c>
      <c r="E1016" s="10"/>
      <c r="F1016" s="10"/>
      <c r="G1016" s="13">
        <v>43258</v>
      </c>
      <c r="H1016" s="13">
        <v>43260.830555555556</v>
      </c>
      <c r="I10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16" s="2">
        <f>FACT_PRODUCT_REVIEWS!$H1016-FACT_PRODUCT_REVIEWS!$G1016</f>
        <v>2.8305555555562023</v>
      </c>
      <c r="K1016" s="2">
        <f>IF(FACT_PRODUCT_REVIEWS!$D1016&gt;=4,1,0)</f>
        <v>0</v>
      </c>
      <c r="L1016" s="2">
        <f>_xlfn.XLOOKUP(FACT_PRODUCT_REVIEWS[[#This Row],[product_id]],DIM_PRODUCTS!B:B,DIM_PRODUCTS!A:A,,0)</f>
        <v>290</v>
      </c>
      <c r="M1016" s="2" t="str">
        <f>IF(FACT_PRODUCT_REVIEWS[[#This Row],[review_word_count]]=0,"no text",IF(FACT_PRODUCT_REVIEWS[[#This Row],[review_word_count]]&lt;15,"short review", "long review"))</f>
        <v>no text</v>
      </c>
    </row>
    <row r="1017" spans="1:13" x14ac:dyDescent="0.25">
      <c r="A1017" s="2">
        <v>1016</v>
      </c>
      <c r="B1017" s="10" t="s">
        <v>2360</v>
      </c>
      <c r="C1017" s="10" t="s">
        <v>4679</v>
      </c>
      <c r="D1017" s="10">
        <v>5</v>
      </c>
      <c r="E1017" s="10"/>
      <c r="F1017" s="10" t="s">
        <v>4680</v>
      </c>
      <c r="G1017" s="13">
        <v>43189</v>
      </c>
      <c r="H1017" s="13">
        <v>43189.611111111109</v>
      </c>
      <c r="I10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017" s="2">
        <f>FACT_PRODUCT_REVIEWS!$H1017-FACT_PRODUCT_REVIEWS!$G1017</f>
        <v>0.61111111110949423</v>
      </c>
      <c r="K1017" s="2">
        <f>IF(FACT_PRODUCT_REVIEWS!$D1017&gt;=4,1,0)</f>
        <v>1</v>
      </c>
      <c r="L1017" s="2">
        <f>_xlfn.XLOOKUP(FACT_PRODUCT_REVIEWS[[#This Row],[product_id]],DIM_PRODUCTS!B:B,DIM_PRODUCTS!A:A,,0)</f>
        <v>291</v>
      </c>
      <c r="M1017" s="2" t="str">
        <f>IF(FACT_PRODUCT_REVIEWS[[#This Row],[review_word_count]]=0,"no text",IF(FACT_PRODUCT_REVIEWS[[#This Row],[review_word_count]]&lt;15,"short review", "long review"))</f>
        <v>short review</v>
      </c>
    </row>
    <row r="1018" spans="1:13" x14ac:dyDescent="0.25">
      <c r="A1018" s="2">
        <v>1017</v>
      </c>
      <c r="B1018" s="10" t="s">
        <v>2352</v>
      </c>
      <c r="C1018" s="10" t="s">
        <v>3366</v>
      </c>
      <c r="D1018" s="10">
        <v>1</v>
      </c>
      <c r="E1018" s="10"/>
      <c r="F1018" s="10" t="s">
        <v>3367</v>
      </c>
      <c r="G1018" s="13">
        <v>43170</v>
      </c>
      <c r="H1018" s="13">
        <v>43172.886805555558</v>
      </c>
      <c r="I10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018" s="2">
        <f>FACT_PRODUCT_REVIEWS!$H1018-FACT_PRODUCT_REVIEWS!$G1018</f>
        <v>2.8868055555576575</v>
      </c>
      <c r="K1018" s="2">
        <f>IF(FACT_PRODUCT_REVIEWS!$D1018&gt;=4,1,0)</f>
        <v>0</v>
      </c>
      <c r="L1018" s="2">
        <f>_xlfn.XLOOKUP(FACT_PRODUCT_REVIEWS[[#This Row],[product_id]],DIM_PRODUCTS!B:B,DIM_PRODUCTS!A:A,,0)</f>
        <v>292</v>
      </c>
      <c r="M1018" s="2" t="str">
        <f>IF(FACT_PRODUCT_REVIEWS[[#This Row],[review_word_count]]=0,"no text",IF(FACT_PRODUCT_REVIEWS[[#This Row],[review_word_count]]&lt;15,"short review", "long review"))</f>
        <v>long review</v>
      </c>
    </row>
    <row r="1019" spans="1:13" x14ac:dyDescent="0.25">
      <c r="A1019" s="2">
        <v>1018</v>
      </c>
      <c r="B1019" s="10" t="s">
        <v>2380</v>
      </c>
      <c r="C1019" s="10" t="s">
        <v>3666</v>
      </c>
      <c r="D1019" s="10">
        <v>5</v>
      </c>
      <c r="E1019" s="10"/>
      <c r="F1019" s="10" t="s">
        <v>3667</v>
      </c>
      <c r="G1019" s="13">
        <v>43105</v>
      </c>
      <c r="H1019" s="13">
        <v>43108.886111111111</v>
      </c>
      <c r="I10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019" s="2">
        <f>FACT_PRODUCT_REVIEWS!$H1019-FACT_PRODUCT_REVIEWS!$G1019</f>
        <v>3.8861111111109494</v>
      </c>
      <c r="K1019" s="2">
        <f>IF(FACT_PRODUCT_REVIEWS!$D1019&gt;=4,1,0)</f>
        <v>1</v>
      </c>
      <c r="L1019" s="2">
        <f>_xlfn.XLOOKUP(FACT_PRODUCT_REVIEWS[[#This Row],[product_id]],DIM_PRODUCTS!B:B,DIM_PRODUCTS!A:A,,0)</f>
        <v>293</v>
      </c>
      <c r="M1019" s="2" t="str">
        <f>IF(FACT_PRODUCT_REVIEWS[[#This Row],[review_word_count]]=0,"no text",IF(FACT_PRODUCT_REVIEWS[[#This Row],[review_word_count]]&lt;15,"short review", "long review"))</f>
        <v>short review</v>
      </c>
    </row>
    <row r="1020" spans="1:13" x14ac:dyDescent="0.25">
      <c r="A1020" s="2">
        <v>1019</v>
      </c>
      <c r="B1020" s="10" t="s">
        <v>2385</v>
      </c>
      <c r="C1020" s="10" t="s">
        <v>4484</v>
      </c>
      <c r="D1020" s="10">
        <v>4</v>
      </c>
      <c r="E1020" s="10" t="s">
        <v>2998</v>
      </c>
      <c r="F1020" s="10" t="s">
        <v>4485</v>
      </c>
      <c r="G1020" s="13">
        <v>43343</v>
      </c>
      <c r="H1020" s="13">
        <v>43343.972222222219</v>
      </c>
      <c r="I10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020" s="2">
        <f>FACT_PRODUCT_REVIEWS!$H1020-FACT_PRODUCT_REVIEWS!$G1020</f>
        <v>0.97222222221898846</v>
      </c>
      <c r="K1020" s="2">
        <f>IF(FACT_PRODUCT_REVIEWS!$D1020&gt;=4,1,0)</f>
        <v>1</v>
      </c>
      <c r="L1020" s="2">
        <f>_xlfn.XLOOKUP(FACT_PRODUCT_REVIEWS[[#This Row],[product_id]],DIM_PRODUCTS!B:B,DIM_PRODUCTS!A:A,,0)</f>
        <v>294</v>
      </c>
      <c r="M1020" s="2" t="str">
        <f>IF(FACT_PRODUCT_REVIEWS[[#This Row],[review_word_count]]=0,"no text",IF(FACT_PRODUCT_REVIEWS[[#This Row],[review_word_count]]&lt;15,"short review", "long review"))</f>
        <v>short review</v>
      </c>
    </row>
    <row r="1021" spans="1:13" x14ac:dyDescent="0.25">
      <c r="A1021" s="2">
        <v>1020</v>
      </c>
      <c r="B1021" s="10" t="s">
        <v>2224</v>
      </c>
      <c r="C1021" s="10" t="s">
        <v>3430</v>
      </c>
      <c r="D1021" s="10">
        <v>1</v>
      </c>
      <c r="E1021" s="10"/>
      <c r="F1021" s="10"/>
      <c r="G1021" s="13">
        <v>42872</v>
      </c>
      <c r="H1021" s="13">
        <v>42876.52847222222</v>
      </c>
      <c r="I10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1" s="2">
        <f>FACT_PRODUCT_REVIEWS!$H1021-FACT_PRODUCT_REVIEWS!$G1021</f>
        <v>4.5284722222204437</v>
      </c>
      <c r="K1021" s="2">
        <f>IF(FACT_PRODUCT_REVIEWS!$D1021&gt;=4,1,0)</f>
        <v>0</v>
      </c>
      <c r="L1021" s="2">
        <f>_xlfn.XLOOKUP(FACT_PRODUCT_REVIEWS[[#This Row],[product_id]],DIM_PRODUCTS!B:B,DIM_PRODUCTS!A:A,,0)</f>
        <v>295</v>
      </c>
      <c r="M1021" s="2" t="str">
        <f>IF(FACT_PRODUCT_REVIEWS[[#This Row],[review_word_count]]=0,"no text",IF(FACT_PRODUCT_REVIEWS[[#This Row],[review_word_count]]&lt;15,"short review", "long review"))</f>
        <v>no text</v>
      </c>
    </row>
    <row r="1022" spans="1:13" x14ac:dyDescent="0.25">
      <c r="A1022" s="2">
        <v>1021</v>
      </c>
      <c r="B1022" s="10" t="s">
        <v>2353</v>
      </c>
      <c r="C1022" s="10" t="s">
        <v>4713</v>
      </c>
      <c r="D1022" s="10">
        <v>5</v>
      </c>
      <c r="E1022" s="10"/>
      <c r="F1022" s="10"/>
      <c r="G1022" s="13">
        <v>43280</v>
      </c>
      <c r="H1022" s="13">
        <v>43282.930555555555</v>
      </c>
      <c r="I10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2" s="2">
        <f>FACT_PRODUCT_REVIEWS!$H1022-FACT_PRODUCT_REVIEWS!$G1022</f>
        <v>2.9305555555547471</v>
      </c>
      <c r="K1022" s="2">
        <f>IF(FACT_PRODUCT_REVIEWS!$D1022&gt;=4,1,0)</f>
        <v>1</v>
      </c>
      <c r="L1022" s="2">
        <f>_xlfn.XLOOKUP(FACT_PRODUCT_REVIEWS[[#This Row],[product_id]],DIM_PRODUCTS!B:B,DIM_PRODUCTS!A:A,,0)</f>
        <v>296</v>
      </c>
      <c r="M1022" s="2" t="str">
        <f>IF(FACT_PRODUCT_REVIEWS[[#This Row],[review_word_count]]=0,"no text",IF(FACT_PRODUCT_REVIEWS[[#This Row],[review_word_count]]&lt;15,"short review", "long review"))</f>
        <v>no text</v>
      </c>
    </row>
    <row r="1023" spans="1:13" x14ac:dyDescent="0.25">
      <c r="A1023" s="2">
        <v>1022</v>
      </c>
      <c r="B1023" s="10" t="s">
        <v>2449</v>
      </c>
      <c r="C1023" s="10" t="s">
        <v>3136</v>
      </c>
      <c r="D1023" s="10">
        <v>5</v>
      </c>
      <c r="E1023" s="10"/>
      <c r="F1023" s="10"/>
      <c r="G1023" s="13">
        <v>43314</v>
      </c>
      <c r="H1023" s="13">
        <v>43315.204861111109</v>
      </c>
      <c r="I10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3" s="2">
        <f>FACT_PRODUCT_REVIEWS!$H1023-FACT_PRODUCT_REVIEWS!$G1023</f>
        <v>1.2048611111094942</v>
      </c>
      <c r="K1023" s="2">
        <f>IF(FACT_PRODUCT_REVIEWS!$D1023&gt;=4,1,0)</f>
        <v>1</v>
      </c>
      <c r="L1023" s="2">
        <f>_xlfn.XLOOKUP(FACT_PRODUCT_REVIEWS[[#This Row],[product_id]],DIM_PRODUCTS!B:B,DIM_PRODUCTS!A:A,,0)</f>
        <v>297</v>
      </c>
      <c r="M1023" s="2" t="str">
        <f>IF(FACT_PRODUCT_REVIEWS[[#This Row],[review_word_count]]=0,"no text",IF(FACT_PRODUCT_REVIEWS[[#This Row],[review_word_count]]&lt;15,"short review", "long review"))</f>
        <v>no text</v>
      </c>
    </row>
    <row r="1024" spans="1:13" x14ac:dyDescent="0.25">
      <c r="A1024" s="2">
        <v>1023</v>
      </c>
      <c r="B1024" s="10" t="s">
        <v>2012</v>
      </c>
      <c r="C1024" s="10" t="s">
        <v>4149</v>
      </c>
      <c r="D1024" s="10">
        <v>5</v>
      </c>
      <c r="E1024" s="10"/>
      <c r="F1024" s="10"/>
      <c r="G1024" s="13">
        <v>43230</v>
      </c>
      <c r="H1024" s="13">
        <v>43231.484722222223</v>
      </c>
      <c r="I10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4" s="2">
        <f>FACT_PRODUCT_REVIEWS!$H1024-FACT_PRODUCT_REVIEWS!$G1024</f>
        <v>1.484722222223354</v>
      </c>
      <c r="K1024" s="2">
        <f>IF(FACT_PRODUCT_REVIEWS!$D1024&gt;=4,1,0)</f>
        <v>1</v>
      </c>
      <c r="L1024" s="2">
        <f>_xlfn.XLOOKUP(FACT_PRODUCT_REVIEWS[[#This Row],[product_id]],DIM_PRODUCTS!B:B,DIM_PRODUCTS!A:A,,0)</f>
        <v>298</v>
      </c>
      <c r="M1024" s="2" t="str">
        <f>IF(FACT_PRODUCT_REVIEWS[[#This Row],[review_word_count]]=0,"no text",IF(FACT_PRODUCT_REVIEWS[[#This Row],[review_word_count]]&lt;15,"short review", "long review"))</f>
        <v>no text</v>
      </c>
    </row>
    <row r="1025" spans="1:13" ht="21" customHeight="1" x14ac:dyDescent="0.25">
      <c r="A1025" s="2">
        <v>1024</v>
      </c>
      <c r="B1025" s="10" t="s">
        <v>2152</v>
      </c>
      <c r="C1025" s="10" t="s">
        <v>4856</v>
      </c>
      <c r="D1025" s="10">
        <v>5</v>
      </c>
      <c r="E1025" s="10"/>
      <c r="F1025" s="10" t="s">
        <v>4857</v>
      </c>
      <c r="G1025" s="13">
        <v>42962</v>
      </c>
      <c r="H1025" s="13">
        <v>42963.145833333336</v>
      </c>
      <c r="I10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025" s="2">
        <f>FACT_PRODUCT_REVIEWS!$H1025-FACT_PRODUCT_REVIEWS!$G1025</f>
        <v>1.1458333333357587</v>
      </c>
      <c r="K1025" s="2">
        <f>IF(FACT_PRODUCT_REVIEWS!$D1025&gt;=4,1,0)</f>
        <v>1</v>
      </c>
      <c r="L1025" s="2">
        <f>_xlfn.XLOOKUP(FACT_PRODUCT_REVIEWS[[#This Row],[product_id]],DIM_PRODUCTS!B:B,DIM_PRODUCTS!A:A,,0)</f>
        <v>299</v>
      </c>
      <c r="M1025" s="2" t="str">
        <f>IF(FACT_PRODUCT_REVIEWS[[#This Row],[review_word_count]]=0,"no text",IF(FACT_PRODUCT_REVIEWS[[#This Row],[review_word_count]]&lt;15,"short review", "long review"))</f>
        <v>short review</v>
      </c>
    </row>
    <row r="1026" spans="1:13" ht="31.5" x14ac:dyDescent="0.25">
      <c r="A1026" s="2">
        <v>1025</v>
      </c>
      <c r="B1026" s="10" t="s">
        <v>2110</v>
      </c>
      <c r="C1026" s="10" t="s">
        <v>3842</v>
      </c>
      <c r="D1026" s="10">
        <v>5</v>
      </c>
      <c r="E1026" s="10"/>
      <c r="F1026" s="15" t="s">
        <v>3843</v>
      </c>
      <c r="G1026" s="13">
        <v>43181</v>
      </c>
      <c r="H1026" s="13">
        <v>43181.897222222222</v>
      </c>
      <c r="I10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026" s="2">
        <f>FACT_PRODUCT_REVIEWS!$H1026-FACT_PRODUCT_REVIEWS!$G1026</f>
        <v>0.89722222222189885</v>
      </c>
      <c r="K1026" s="2">
        <f>IF(FACT_PRODUCT_REVIEWS!$D1026&gt;=4,1,0)</f>
        <v>1</v>
      </c>
      <c r="L1026" s="2">
        <f>_xlfn.XLOOKUP(FACT_PRODUCT_REVIEWS[[#This Row],[product_id]],DIM_PRODUCTS!B:B,DIM_PRODUCTS!A:A,,0)</f>
        <v>300</v>
      </c>
      <c r="M1026" s="2" t="str">
        <f>IF(FACT_PRODUCT_REVIEWS[[#This Row],[review_word_count]]=0,"no text",IF(FACT_PRODUCT_REVIEWS[[#This Row],[review_word_count]]&lt;15,"short review", "long review"))</f>
        <v>short review</v>
      </c>
    </row>
    <row r="1027" spans="1:13" x14ac:dyDescent="0.25">
      <c r="A1027" s="2">
        <v>1026</v>
      </c>
      <c r="B1027" s="10" t="s">
        <v>2103</v>
      </c>
      <c r="C1027" s="10" t="s">
        <v>3227</v>
      </c>
      <c r="D1027" s="10">
        <v>5</v>
      </c>
      <c r="E1027" s="10"/>
      <c r="F1027" s="10" t="s">
        <v>3228</v>
      </c>
      <c r="G1027" s="13">
        <v>42909</v>
      </c>
      <c r="H1027" s="13">
        <v>42910.040277777778</v>
      </c>
      <c r="I10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027" s="2">
        <f>FACT_PRODUCT_REVIEWS!$H1027-FACT_PRODUCT_REVIEWS!$G1027</f>
        <v>1.0402777777781012</v>
      </c>
      <c r="K1027" s="2">
        <f>IF(FACT_PRODUCT_REVIEWS!$D1027&gt;=4,1,0)</f>
        <v>1</v>
      </c>
      <c r="L1027" s="2">
        <f>_xlfn.XLOOKUP(FACT_PRODUCT_REVIEWS[[#This Row],[product_id]],DIM_PRODUCTS!B:B,DIM_PRODUCTS!A:A,,0)</f>
        <v>301</v>
      </c>
      <c r="M1027" s="2" t="str">
        <f>IF(FACT_PRODUCT_REVIEWS[[#This Row],[review_word_count]]=0,"no text",IF(FACT_PRODUCT_REVIEWS[[#This Row],[review_word_count]]&lt;15,"short review", "long review"))</f>
        <v>short review</v>
      </c>
    </row>
    <row r="1028" spans="1:13" x14ac:dyDescent="0.25">
      <c r="A1028" s="2">
        <v>1027</v>
      </c>
      <c r="B1028" s="10" t="s">
        <v>2432</v>
      </c>
      <c r="C1028" s="10" t="s">
        <v>3196</v>
      </c>
      <c r="D1028" s="10">
        <v>1</v>
      </c>
      <c r="E1028" s="10"/>
      <c r="F1028" s="10"/>
      <c r="G1028" s="13">
        <v>43273</v>
      </c>
      <c r="H1028" s="13">
        <v>43273.874305555553</v>
      </c>
      <c r="I10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28" s="2">
        <f>FACT_PRODUCT_REVIEWS!$H1028-FACT_PRODUCT_REVIEWS!$G1028</f>
        <v>0.87430555555329192</v>
      </c>
      <c r="K1028" s="2">
        <f>IF(FACT_PRODUCT_REVIEWS!$D1028&gt;=4,1,0)</f>
        <v>0</v>
      </c>
      <c r="L1028" s="2">
        <f>_xlfn.XLOOKUP(FACT_PRODUCT_REVIEWS[[#This Row],[product_id]],DIM_PRODUCTS!B:B,DIM_PRODUCTS!A:A,,0)</f>
        <v>302</v>
      </c>
      <c r="M1028" s="2" t="str">
        <f>IF(FACT_PRODUCT_REVIEWS[[#This Row],[review_word_count]]=0,"no text",IF(FACT_PRODUCT_REVIEWS[[#This Row],[review_word_count]]&lt;15,"short review", "long review"))</f>
        <v>no text</v>
      </c>
    </row>
    <row r="1029" spans="1:13" ht="20.100000000000001" customHeight="1" x14ac:dyDescent="0.25">
      <c r="A1029" s="2">
        <v>1028</v>
      </c>
      <c r="B1029" s="10" t="s">
        <v>2074</v>
      </c>
      <c r="C1029" s="10" t="s">
        <v>3250</v>
      </c>
      <c r="D1029" s="10">
        <v>1</v>
      </c>
      <c r="E1029" s="10" t="s">
        <v>3251</v>
      </c>
      <c r="F1029" s="10" t="s">
        <v>3252</v>
      </c>
      <c r="G1029" s="13">
        <v>43243</v>
      </c>
      <c r="H1029" s="13">
        <v>43243.932638888888</v>
      </c>
      <c r="I10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029" s="2">
        <f>FACT_PRODUCT_REVIEWS!$H1029-FACT_PRODUCT_REVIEWS!$G1029</f>
        <v>0.93263888888759539</v>
      </c>
      <c r="K1029" s="2">
        <f>IF(FACT_PRODUCT_REVIEWS!$D1029&gt;=4,1,0)</f>
        <v>0</v>
      </c>
      <c r="L1029" s="2">
        <f>_xlfn.XLOOKUP(FACT_PRODUCT_REVIEWS[[#This Row],[product_id]],DIM_PRODUCTS!B:B,DIM_PRODUCTS!A:A,,0)</f>
        <v>303</v>
      </c>
      <c r="M1029" s="2" t="str">
        <f>IF(FACT_PRODUCT_REVIEWS[[#This Row],[review_word_count]]=0,"no text",IF(FACT_PRODUCT_REVIEWS[[#This Row],[review_word_count]]&lt;15,"short review", "long review"))</f>
        <v>short review</v>
      </c>
    </row>
    <row r="1030" spans="1:13" x14ac:dyDescent="0.25">
      <c r="A1030" s="2">
        <v>1029</v>
      </c>
      <c r="B1030" s="10" t="s">
        <v>1944</v>
      </c>
      <c r="C1030" s="10" t="s">
        <v>3044</v>
      </c>
      <c r="D1030" s="10">
        <v>5</v>
      </c>
      <c r="E1030" s="10"/>
      <c r="F1030" s="10" t="s">
        <v>3045</v>
      </c>
      <c r="G1030" s="13">
        <v>42874</v>
      </c>
      <c r="H1030" s="13">
        <v>42876.12777777778</v>
      </c>
      <c r="I10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030" s="2">
        <f>FACT_PRODUCT_REVIEWS!$H1030-FACT_PRODUCT_REVIEWS!$G1030</f>
        <v>2.1277777777795563</v>
      </c>
      <c r="K1030" s="2">
        <f>IF(FACT_PRODUCT_REVIEWS!$D1030&gt;=4,1,0)</f>
        <v>1</v>
      </c>
      <c r="L1030" s="2">
        <f>_xlfn.XLOOKUP(FACT_PRODUCT_REVIEWS[[#This Row],[product_id]],DIM_PRODUCTS!B:B,DIM_PRODUCTS!A:A,,0)</f>
        <v>304</v>
      </c>
      <c r="M1030" s="2" t="str">
        <f>IF(FACT_PRODUCT_REVIEWS[[#This Row],[review_word_count]]=0,"no text",IF(FACT_PRODUCT_REVIEWS[[#This Row],[review_word_count]]&lt;15,"short review", "long review"))</f>
        <v>short review</v>
      </c>
    </row>
    <row r="1031" spans="1:13" x14ac:dyDescent="0.25">
      <c r="A1031" s="2">
        <v>1030</v>
      </c>
      <c r="B1031" s="10" t="s">
        <v>1969</v>
      </c>
      <c r="C1031" s="10" t="s">
        <v>3169</v>
      </c>
      <c r="D1031" s="10">
        <v>3</v>
      </c>
      <c r="E1031" s="10"/>
      <c r="F1031" s="10" t="s">
        <v>3170</v>
      </c>
      <c r="G1031" s="13">
        <v>43002</v>
      </c>
      <c r="H1031" s="13">
        <v>43003.589583333334</v>
      </c>
      <c r="I10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031" s="2">
        <f>FACT_PRODUCT_REVIEWS!$H1031-FACT_PRODUCT_REVIEWS!$G1031</f>
        <v>1.5895833333343035</v>
      </c>
      <c r="K1031" s="2">
        <f>IF(FACT_PRODUCT_REVIEWS!$D1031&gt;=4,1,0)</f>
        <v>0</v>
      </c>
      <c r="L1031" s="2">
        <f>_xlfn.XLOOKUP(FACT_PRODUCT_REVIEWS[[#This Row],[product_id]],DIM_PRODUCTS!B:B,DIM_PRODUCTS!A:A,,0)</f>
        <v>305</v>
      </c>
      <c r="M1031" s="2" t="str">
        <f>IF(FACT_PRODUCT_REVIEWS[[#This Row],[review_word_count]]=0,"no text",IF(FACT_PRODUCT_REVIEWS[[#This Row],[review_word_count]]&lt;15,"short review", "long review"))</f>
        <v>short review</v>
      </c>
    </row>
    <row r="1032" spans="1:13" x14ac:dyDescent="0.25">
      <c r="A1032" s="2">
        <v>1031</v>
      </c>
      <c r="B1032" s="10" t="s">
        <v>2434</v>
      </c>
      <c r="C1032" s="10" t="s">
        <v>3087</v>
      </c>
      <c r="D1032" s="10">
        <v>5</v>
      </c>
      <c r="E1032" s="10" t="s">
        <v>3088</v>
      </c>
      <c r="F1032" s="10" t="s">
        <v>3089</v>
      </c>
      <c r="G1032" s="13">
        <v>43270</v>
      </c>
      <c r="H1032" s="13">
        <v>43270.738888888889</v>
      </c>
      <c r="I10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032" s="2">
        <f>FACT_PRODUCT_REVIEWS!$H1032-FACT_PRODUCT_REVIEWS!$G1032</f>
        <v>0.73888888888905058</v>
      </c>
      <c r="K1032" s="2">
        <f>IF(FACT_PRODUCT_REVIEWS!$D1032&gt;=4,1,0)</f>
        <v>1</v>
      </c>
      <c r="L1032" s="2">
        <f>_xlfn.XLOOKUP(FACT_PRODUCT_REVIEWS[[#This Row],[product_id]],DIM_PRODUCTS!B:B,DIM_PRODUCTS!A:A,,0)</f>
        <v>306</v>
      </c>
      <c r="M1032" s="2" t="str">
        <f>IF(FACT_PRODUCT_REVIEWS[[#This Row],[review_word_count]]=0,"no text",IF(FACT_PRODUCT_REVIEWS[[#This Row],[review_word_count]]&lt;15,"short review", "long review"))</f>
        <v>short review</v>
      </c>
    </row>
    <row r="1033" spans="1:13" x14ac:dyDescent="0.25">
      <c r="A1033" s="2">
        <v>1032</v>
      </c>
      <c r="B1033" s="10" t="s">
        <v>2010</v>
      </c>
      <c r="C1033" s="10" t="s">
        <v>3319</v>
      </c>
      <c r="D1033" s="10">
        <v>5</v>
      </c>
      <c r="E1033" s="10"/>
      <c r="F1033" s="10" t="s">
        <v>3320</v>
      </c>
      <c r="G1033" s="13">
        <v>43211</v>
      </c>
      <c r="H1033" s="13">
        <v>43214.601388888892</v>
      </c>
      <c r="I10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033" s="2">
        <f>FACT_PRODUCT_REVIEWS!$H1033-FACT_PRODUCT_REVIEWS!$G1033</f>
        <v>3.601388888891961</v>
      </c>
      <c r="K1033" s="2">
        <f>IF(FACT_PRODUCT_REVIEWS!$D1033&gt;=4,1,0)</f>
        <v>1</v>
      </c>
      <c r="L1033" s="2">
        <f>_xlfn.XLOOKUP(FACT_PRODUCT_REVIEWS[[#This Row],[product_id]],DIM_PRODUCTS!B:B,DIM_PRODUCTS!A:A,,0)</f>
        <v>307</v>
      </c>
      <c r="M1033" s="2" t="str">
        <f>IF(FACT_PRODUCT_REVIEWS[[#This Row],[review_word_count]]=0,"no text",IF(FACT_PRODUCT_REVIEWS[[#This Row],[review_word_count]]&lt;15,"short review", "long review"))</f>
        <v>short review</v>
      </c>
    </row>
    <row r="1034" spans="1:13" x14ac:dyDescent="0.25">
      <c r="A1034" s="2">
        <v>1033</v>
      </c>
      <c r="B1034" s="10" t="s">
        <v>2332</v>
      </c>
      <c r="C1034" s="10" t="s">
        <v>4078</v>
      </c>
      <c r="D1034" s="10">
        <v>4</v>
      </c>
      <c r="E1034" s="10"/>
      <c r="F1034" s="10"/>
      <c r="G1034" s="13">
        <v>43124</v>
      </c>
      <c r="H1034" s="13">
        <v>43126.820833333331</v>
      </c>
      <c r="I10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34" s="2">
        <f>FACT_PRODUCT_REVIEWS!$H1034-FACT_PRODUCT_REVIEWS!$G1034</f>
        <v>2.8208333333313931</v>
      </c>
      <c r="K1034" s="2">
        <f>IF(FACT_PRODUCT_REVIEWS!$D1034&gt;=4,1,0)</f>
        <v>1</v>
      </c>
      <c r="L1034" s="2">
        <f>_xlfn.XLOOKUP(FACT_PRODUCT_REVIEWS[[#This Row],[product_id]],DIM_PRODUCTS!B:B,DIM_PRODUCTS!A:A,,0)</f>
        <v>308</v>
      </c>
      <c r="M1034" s="2" t="str">
        <f>IF(FACT_PRODUCT_REVIEWS[[#This Row],[review_word_count]]=0,"no text",IF(FACT_PRODUCT_REVIEWS[[#This Row],[review_word_count]]&lt;15,"short review", "long review"))</f>
        <v>no text</v>
      </c>
    </row>
    <row r="1035" spans="1:13" x14ac:dyDescent="0.25">
      <c r="A1035" s="2">
        <v>1034</v>
      </c>
      <c r="B1035" s="10" t="s">
        <v>2094</v>
      </c>
      <c r="C1035" s="10" t="s">
        <v>4849</v>
      </c>
      <c r="D1035" s="10">
        <v>5</v>
      </c>
      <c r="E1035" s="10"/>
      <c r="F1035" s="10"/>
      <c r="G1035" s="13">
        <v>42937</v>
      </c>
      <c r="H1035" s="13">
        <v>42941.761111111111</v>
      </c>
      <c r="I10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35" s="2">
        <f>FACT_PRODUCT_REVIEWS!$H1035-FACT_PRODUCT_REVIEWS!$G1035</f>
        <v>4.7611111111109494</v>
      </c>
      <c r="K1035" s="2">
        <f>IF(FACT_PRODUCT_REVIEWS!$D1035&gt;=4,1,0)</f>
        <v>1</v>
      </c>
      <c r="L1035" s="2">
        <f>_xlfn.XLOOKUP(FACT_PRODUCT_REVIEWS[[#This Row],[product_id]],DIM_PRODUCTS!B:B,DIM_PRODUCTS!A:A,,0)</f>
        <v>309</v>
      </c>
      <c r="M1035" s="2" t="str">
        <f>IF(FACT_PRODUCT_REVIEWS[[#This Row],[review_word_count]]=0,"no text",IF(FACT_PRODUCT_REVIEWS[[#This Row],[review_word_count]]&lt;15,"short review", "long review"))</f>
        <v>no text</v>
      </c>
    </row>
    <row r="1036" spans="1:13" x14ac:dyDescent="0.25">
      <c r="A1036" s="2">
        <v>1035</v>
      </c>
      <c r="B1036" s="10" t="s">
        <v>2376</v>
      </c>
      <c r="C1036" s="10" t="s">
        <v>3803</v>
      </c>
      <c r="D1036" s="10">
        <v>1</v>
      </c>
      <c r="E1036" s="10"/>
      <c r="F1036" s="10" t="s">
        <v>3804</v>
      </c>
      <c r="G1036" s="13">
        <v>43232</v>
      </c>
      <c r="H1036" s="13">
        <v>43234.413888888892</v>
      </c>
      <c r="I10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036" s="2">
        <f>FACT_PRODUCT_REVIEWS!$H1036-FACT_PRODUCT_REVIEWS!$G1036</f>
        <v>2.413888888891961</v>
      </c>
      <c r="K1036" s="2">
        <f>IF(FACT_PRODUCT_REVIEWS!$D1036&gt;=4,1,0)</f>
        <v>0</v>
      </c>
      <c r="L1036" s="2">
        <f>_xlfn.XLOOKUP(FACT_PRODUCT_REVIEWS[[#This Row],[product_id]],DIM_PRODUCTS!B:B,DIM_PRODUCTS!A:A,,0)</f>
        <v>310</v>
      </c>
      <c r="M1036" s="2" t="str">
        <f>IF(FACT_PRODUCT_REVIEWS[[#This Row],[review_word_count]]=0,"no text",IF(FACT_PRODUCT_REVIEWS[[#This Row],[review_word_count]]&lt;15,"short review", "long review"))</f>
        <v>short review</v>
      </c>
    </row>
    <row r="1037" spans="1:13" x14ac:dyDescent="0.25">
      <c r="A1037" s="2">
        <v>1036</v>
      </c>
      <c r="B1037" s="10" t="s">
        <v>2392</v>
      </c>
      <c r="C1037" s="10" t="s">
        <v>3536</v>
      </c>
      <c r="D1037" s="10">
        <v>5</v>
      </c>
      <c r="E1037" s="10"/>
      <c r="F1037" s="10"/>
      <c r="G1037" s="13">
        <v>42992</v>
      </c>
      <c r="H1037" s="13">
        <v>42993.054166666669</v>
      </c>
      <c r="I10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37" s="2">
        <f>FACT_PRODUCT_REVIEWS!$H1037-FACT_PRODUCT_REVIEWS!$G1037</f>
        <v>1.0541666666686069</v>
      </c>
      <c r="K1037" s="2">
        <f>IF(FACT_PRODUCT_REVIEWS!$D1037&gt;=4,1,0)</f>
        <v>1</v>
      </c>
      <c r="L1037" s="2">
        <f>_xlfn.XLOOKUP(FACT_PRODUCT_REVIEWS[[#This Row],[product_id]],DIM_PRODUCTS!B:B,DIM_PRODUCTS!A:A,,0)</f>
        <v>311</v>
      </c>
      <c r="M1037" s="2" t="str">
        <f>IF(FACT_PRODUCT_REVIEWS[[#This Row],[review_word_count]]=0,"no text",IF(FACT_PRODUCT_REVIEWS[[#This Row],[review_word_count]]&lt;15,"short review", "long review"))</f>
        <v>no text</v>
      </c>
    </row>
    <row r="1038" spans="1:13" x14ac:dyDescent="0.25">
      <c r="A1038" s="2">
        <v>1037</v>
      </c>
      <c r="B1038" s="10" t="s">
        <v>2341</v>
      </c>
      <c r="C1038" s="10" t="s">
        <v>3092</v>
      </c>
      <c r="D1038" s="10">
        <v>5</v>
      </c>
      <c r="E1038" s="10"/>
      <c r="F1038" s="10"/>
      <c r="G1038" s="13">
        <v>43112</v>
      </c>
      <c r="H1038" s="13">
        <v>43114.947222222225</v>
      </c>
      <c r="I10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38" s="2">
        <f>FACT_PRODUCT_REVIEWS!$H1038-FACT_PRODUCT_REVIEWS!$G1038</f>
        <v>2.9472222222248092</v>
      </c>
      <c r="K1038" s="2">
        <f>IF(FACT_PRODUCT_REVIEWS!$D1038&gt;=4,1,0)</f>
        <v>1</v>
      </c>
      <c r="L1038" s="2">
        <f>_xlfn.XLOOKUP(FACT_PRODUCT_REVIEWS[[#This Row],[product_id]],DIM_PRODUCTS!B:B,DIM_PRODUCTS!A:A,,0)</f>
        <v>312</v>
      </c>
      <c r="M1038" s="2" t="str">
        <f>IF(FACT_PRODUCT_REVIEWS[[#This Row],[review_word_count]]=0,"no text",IF(FACT_PRODUCT_REVIEWS[[#This Row],[review_word_count]]&lt;15,"short review", "long review"))</f>
        <v>no text</v>
      </c>
    </row>
    <row r="1039" spans="1:13" x14ac:dyDescent="0.25">
      <c r="A1039" s="2">
        <v>1038</v>
      </c>
      <c r="B1039" s="10" t="s">
        <v>2386</v>
      </c>
      <c r="C1039" s="10" t="s">
        <v>4122</v>
      </c>
      <c r="D1039" s="10">
        <v>5</v>
      </c>
      <c r="E1039" s="10"/>
      <c r="F1039" s="10"/>
      <c r="G1039" s="13">
        <v>42955</v>
      </c>
      <c r="H1039" s="13">
        <v>42957.46597222222</v>
      </c>
      <c r="I10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39" s="2">
        <f>FACT_PRODUCT_REVIEWS!$H1039-FACT_PRODUCT_REVIEWS!$G1039</f>
        <v>2.4659722222204437</v>
      </c>
      <c r="K1039" s="2">
        <f>IF(FACT_PRODUCT_REVIEWS!$D1039&gt;=4,1,0)</f>
        <v>1</v>
      </c>
      <c r="L1039" s="2">
        <f>_xlfn.XLOOKUP(FACT_PRODUCT_REVIEWS[[#This Row],[product_id]],DIM_PRODUCTS!B:B,DIM_PRODUCTS!A:A,,0)</f>
        <v>313</v>
      </c>
      <c r="M1039" s="2" t="str">
        <f>IF(FACT_PRODUCT_REVIEWS[[#This Row],[review_word_count]]=0,"no text",IF(FACT_PRODUCT_REVIEWS[[#This Row],[review_word_count]]&lt;15,"short review", "long review"))</f>
        <v>no text</v>
      </c>
    </row>
    <row r="1040" spans="1:13" x14ac:dyDescent="0.25">
      <c r="A1040" s="2">
        <v>1039</v>
      </c>
      <c r="B1040" s="10" t="s">
        <v>2087</v>
      </c>
      <c r="C1040" s="10" t="s">
        <v>3112</v>
      </c>
      <c r="D1040" s="10">
        <v>5</v>
      </c>
      <c r="E1040" s="10"/>
      <c r="F1040" s="10"/>
      <c r="G1040" s="13">
        <v>43081</v>
      </c>
      <c r="H1040" s="13">
        <v>43082.956944444442</v>
      </c>
      <c r="I10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40" s="2">
        <f>FACT_PRODUCT_REVIEWS!$H1040-FACT_PRODUCT_REVIEWS!$G1040</f>
        <v>1.9569444444423425</v>
      </c>
      <c r="K1040" s="2">
        <f>IF(FACT_PRODUCT_REVIEWS!$D1040&gt;=4,1,0)</f>
        <v>1</v>
      </c>
      <c r="L1040" s="2">
        <f>_xlfn.XLOOKUP(FACT_PRODUCT_REVIEWS[[#This Row],[product_id]],DIM_PRODUCTS!B:B,DIM_PRODUCTS!A:A,,0)</f>
        <v>314</v>
      </c>
      <c r="M1040" s="2" t="str">
        <f>IF(FACT_PRODUCT_REVIEWS[[#This Row],[review_word_count]]=0,"no text",IF(FACT_PRODUCT_REVIEWS[[#This Row],[review_word_count]]&lt;15,"short review", "long review"))</f>
        <v>no text</v>
      </c>
    </row>
    <row r="1041" spans="1:13" ht="94.5" x14ac:dyDescent="0.25">
      <c r="A1041" s="2">
        <v>1040</v>
      </c>
      <c r="B1041" s="10" t="s">
        <v>2401</v>
      </c>
      <c r="C1041" s="10" t="s">
        <v>3147</v>
      </c>
      <c r="D1041" s="10">
        <v>3</v>
      </c>
      <c r="E1041" s="10"/>
      <c r="F1041" s="15" t="s">
        <v>3148</v>
      </c>
      <c r="G1041" s="13">
        <v>43085</v>
      </c>
      <c r="H1041" s="13">
        <v>43088.972916666666</v>
      </c>
      <c r="I10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1041" s="2">
        <f>FACT_PRODUCT_REVIEWS!$H1041-FACT_PRODUCT_REVIEWS!$G1041</f>
        <v>3.9729166666656965</v>
      </c>
      <c r="K1041" s="2">
        <f>IF(FACT_PRODUCT_REVIEWS!$D1041&gt;=4,1,0)</f>
        <v>0</v>
      </c>
      <c r="L1041" s="2">
        <f>_xlfn.XLOOKUP(FACT_PRODUCT_REVIEWS[[#This Row],[product_id]],DIM_PRODUCTS!B:B,DIM_PRODUCTS!A:A,,0)</f>
        <v>315</v>
      </c>
      <c r="M1041" s="2" t="str">
        <f>IF(FACT_PRODUCT_REVIEWS[[#This Row],[review_word_count]]=0,"no text",IF(FACT_PRODUCT_REVIEWS[[#This Row],[review_word_count]]&lt;15,"short review", "long review"))</f>
        <v>short review</v>
      </c>
    </row>
    <row r="1042" spans="1:13" x14ac:dyDescent="0.25">
      <c r="A1042" s="2">
        <v>1041</v>
      </c>
      <c r="B1042" s="10" t="s">
        <v>2099</v>
      </c>
      <c r="C1042" s="10" t="s">
        <v>3545</v>
      </c>
      <c r="D1042" s="10">
        <v>3</v>
      </c>
      <c r="E1042" s="10"/>
      <c r="F1042" s="10" t="s">
        <v>3546</v>
      </c>
      <c r="G1042" s="13">
        <v>42817</v>
      </c>
      <c r="H1042" s="13">
        <v>42817.918749999997</v>
      </c>
      <c r="I10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042" s="2">
        <f>FACT_PRODUCT_REVIEWS!$H1042-FACT_PRODUCT_REVIEWS!$G1042</f>
        <v>0.91874999999708962</v>
      </c>
      <c r="K1042" s="2">
        <f>IF(FACT_PRODUCT_REVIEWS!$D1042&gt;=4,1,0)</f>
        <v>0</v>
      </c>
      <c r="L1042" s="2">
        <f>_xlfn.XLOOKUP(FACT_PRODUCT_REVIEWS[[#This Row],[product_id]],DIM_PRODUCTS!B:B,DIM_PRODUCTS!A:A,,0)</f>
        <v>316</v>
      </c>
      <c r="M1042" s="2" t="str">
        <f>IF(FACT_PRODUCT_REVIEWS[[#This Row],[review_word_count]]=0,"no text",IF(FACT_PRODUCT_REVIEWS[[#This Row],[review_word_count]]&lt;15,"short review", "long review"))</f>
        <v>short review</v>
      </c>
    </row>
    <row r="1043" spans="1:13" x14ac:dyDescent="0.25">
      <c r="A1043" s="2">
        <v>1042</v>
      </c>
      <c r="B1043" s="10" t="s">
        <v>2084</v>
      </c>
      <c r="C1043" s="10" t="s">
        <v>4367</v>
      </c>
      <c r="D1043" s="10">
        <v>4</v>
      </c>
      <c r="E1043" s="10"/>
      <c r="F1043" s="10" t="s">
        <v>4368</v>
      </c>
      <c r="G1043" s="13">
        <v>43120</v>
      </c>
      <c r="H1043" s="13">
        <v>43121.129166666666</v>
      </c>
      <c r="I10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36</v>
      </c>
      <c r="J1043" s="2">
        <f>FACT_PRODUCT_REVIEWS!$H1043-FACT_PRODUCT_REVIEWS!$G1043</f>
        <v>1.1291666666656965</v>
      </c>
      <c r="K1043" s="2">
        <f>IF(FACT_PRODUCT_REVIEWS!$D1043&gt;=4,1,0)</f>
        <v>1</v>
      </c>
      <c r="L1043" s="2">
        <f>_xlfn.XLOOKUP(FACT_PRODUCT_REVIEWS[[#This Row],[product_id]],DIM_PRODUCTS!B:B,DIM_PRODUCTS!A:A,,0)</f>
        <v>317</v>
      </c>
      <c r="M1043" s="2" t="str">
        <f>IF(FACT_PRODUCT_REVIEWS[[#This Row],[review_word_count]]=0,"no text",IF(FACT_PRODUCT_REVIEWS[[#This Row],[review_word_count]]&lt;15,"short review", "long review"))</f>
        <v>long review</v>
      </c>
    </row>
    <row r="1044" spans="1:13" x14ac:dyDescent="0.25">
      <c r="A1044" s="2">
        <v>1043</v>
      </c>
      <c r="B1044" s="10" t="s">
        <v>1929</v>
      </c>
      <c r="C1044" s="10" t="s">
        <v>3999</v>
      </c>
      <c r="D1044" s="10">
        <v>5</v>
      </c>
      <c r="E1044" s="10">
        <v>10</v>
      </c>
      <c r="F1044" s="10" t="s">
        <v>4000</v>
      </c>
      <c r="G1044" s="13">
        <v>43270</v>
      </c>
      <c r="H1044" s="13">
        <v>43273.079861111109</v>
      </c>
      <c r="I10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1044" s="2">
        <f>FACT_PRODUCT_REVIEWS!$H1044-FACT_PRODUCT_REVIEWS!$G1044</f>
        <v>3.0798611111094942</v>
      </c>
      <c r="K1044" s="2">
        <f>IF(FACT_PRODUCT_REVIEWS!$D1044&gt;=4,1,0)</f>
        <v>1</v>
      </c>
      <c r="L1044" s="2">
        <f>_xlfn.XLOOKUP(FACT_PRODUCT_REVIEWS[[#This Row],[product_id]],DIM_PRODUCTS!B:B,DIM_PRODUCTS!A:A,,0)</f>
        <v>318</v>
      </c>
      <c r="M1044" s="2" t="str">
        <f>IF(FACT_PRODUCT_REVIEWS[[#This Row],[review_word_count]]=0,"no text",IF(FACT_PRODUCT_REVIEWS[[#This Row],[review_word_count]]&lt;15,"short review", "long review"))</f>
        <v>long review</v>
      </c>
    </row>
    <row r="1045" spans="1:13" x14ac:dyDescent="0.25">
      <c r="A1045" s="2">
        <v>1044</v>
      </c>
      <c r="B1045" s="10" t="s">
        <v>2038</v>
      </c>
      <c r="C1045" s="10" t="s">
        <v>4724</v>
      </c>
      <c r="D1045" s="10">
        <v>5</v>
      </c>
      <c r="E1045" s="10"/>
      <c r="F1045" s="10"/>
      <c r="G1045" s="13">
        <v>43082</v>
      </c>
      <c r="H1045" s="13">
        <v>43086.381249999999</v>
      </c>
      <c r="I10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45" s="2">
        <f>FACT_PRODUCT_REVIEWS!$H1045-FACT_PRODUCT_REVIEWS!$G1045</f>
        <v>4.3812499999985448</v>
      </c>
      <c r="K1045" s="2">
        <f>IF(FACT_PRODUCT_REVIEWS!$D1045&gt;=4,1,0)</f>
        <v>1</v>
      </c>
      <c r="L1045" s="2">
        <f>_xlfn.XLOOKUP(FACT_PRODUCT_REVIEWS[[#This Row],[product_id]],DIM_PRODUCTS!B:B,DIM_PRODUCTS!A:A,,0)</f>
        <v>319</v>
      </c>
      <c r="M1045" s="2" t="str">
        <f>IF(FACT_PRODUCT_REVIEWS[[#This Row],[review_word_count]]=0,"no text",IF(FACT_PRODUCT_REVIEWS[[#This Row],[review_word_count]]&lt;15,"short review", "long review"))</f>
        <v>no text</v>
      </c>
    </row>
    <row r="1046" spans="1:13" x14ac:dyDescent="0.25">
      <c r="A1046" s="2">
        <v>1045</v>
      </c>
      <c r="B1046" s="10" t="s">
        <v>2129</v>
      </c>
      <c r="C1046" s="10" t="s">
        <v>4299</v>
      </c>
      <c r="D1046" s="10">
        <v>5</v>
      </c>
      <c r="E1046" s="10"/>
      <c r="F1046" s="10"/>
      <c r="G1046" s="13">
        <v>43166</v>
      </c>
      <c r="H1046" s="13">
        <v>43171.759722222225</v>
      </c>
      <c r="I10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46" s="2">
        <f>FACT_PRODUCT_REVIEWS!$H1046-FACT_PRODUCT_REVIEWS!$G1046</f>
        <v>5.7597222222248092</v>
      </c>
      <c r="K1046" s="2">
        <f>IF(FACT_PRODUCT_REVIEWS!$D1046&gt;=4,1,0)</f>
        <v>1</v>
      </c>
      <c r="L1046" s="2">
        <f>_xlfn.XLOOKUP(FACT_PRODUCT_REVIEWS[[#This Row],[product_id]],DIM_PRODUCTS!B:B,DIM_PRODUCTS!A:A,,0)</f>
        <v>320</v>
      </c>
      <c r="M1046" s="2" t="str">
        <f>IF(FACT_PRODUCT_REVIEWS[[#This Row],[review_word_count]]=0,"no text",IF(FACT_PRODUCT_REVIEWS[[#This Row],[review_word_count]]&lt;15,"short review", "long review"))</f>
        <v>no text</v>
      </c>
    </row>
    <row r="1047" spans="1:13" x14ac:dyDescent="0.25">
      <c r="A1047" s="2">
        <v>1046</v>
      </c>
      <c r="B1047" s="10" t="s">
        <v>2350</v>
      </c>
      <c r="C1047" s="10" t="s">
        <v>3947</v>
      </c>
      <c r="D1047" s="10">
        <v>5</v>
      </c>
      <c r="E1047" s="10"/>
      <c r="F1047" s="10" t="s">
        <v>3948</v>
      </c>
      <c r="G1047" s="13">
        <v>43193</v>
      </c>
      <c r="H1047" s="13">
        <v>43194.707638888889</v>
      </c>
      <c r="I10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047" s="2">
        <f>FACT_PRODUCT_REVIEWS!$H1047-FACT_PRODUCT_REVIEWS!$G1047</f>
        <v>1.7076388888890506</v>
      </c>
      <c r="K1047" s="2">
        <f>IF(FACT_PRODUCT_REVIEWS!$D1047&gt;=4,1,0)</f>
        <v>1</v>
      </c>
      <c r="L1047" s="2">
        <f>_xlfn.XLOOKUP(FACT_PRODUCT_REVIEWS[[#This Row],[product_id]],DIM_PRODUCTS!B:B,DIM_PRODUCTS!A:A,,0)</f>
        <v>321</v>
      </c>
      <c r="M1047" s="2" t="str">
        <f>IF(FACT_PRODUCT_REVIEWS[[#This Row],[review_word_count]]=0,"no text",IF(FACT_PRODUCT_REVIEWS[[#This Row],[review_word_count]]&lt;15,"short review", "long review"))</f>
        <v>short review</v>
      </c>
    </row>
    <row r="1048" spans="1:13" x14ac:dyDescent="0.25">
      <c r="A1048" s="2">
        <v>1047</v>
      </c>
      <c r="B1048" s="10" t="s">
        <v>2317</v>
      </c>
      <c r="C1048" s="10" t="s">
        <v>3345</v>
      </c>
      <c r="D1048" s="10">
        <v>5</v>
      </c>
      <c r="E1048" s="10" t="s">
        <v>3346</v>
      </c>
      <c r="F1048" s="10" t="s">
        <v>3347</v>
      </c>
      <c r="G1048" s="13">
        <v>43335</v>
      </c>
      <c r="H1048" s="13">
        <v>43336.779166666667</v>
      </c>
      <c r="I10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048" s="2">
        <f>FACT_PRODUCT_REVIEWS!$H1048-FACT_PRODUCT_REVIEWS!$G1048</f>
        <v>1.7791666666671517</v>
      </c>
      <c r="K1048" s="2">
        <f>IF(FACT_PRODUCT_REVIEWS!$D1048&gt;=4,1,0)</f>
        <v>1</v>
      </c>
      <c r="L1048" s="2">
        <f>_xlfn.XLOOKUP(FACT_PRODUCT_REVIEWS[[#This Row],[product_id]],DIM_PRODUCTS!B:B,DIM_PRODUCTS!A:A,,0)</f>
        <v>322</v>
      </c>
      <c r="M1048" s="2" t="str">
        <f>IF(FACT_PRODUCT_REVIEWS[[#This Row],[review_word_count]]=0,"no text",IF(FACT_PRODUCT_REVIEWS[[#This Row],[review_word_count]]&lt;15,"short review", "long review"))</f>
        <v>short review</v>
      </c>
    </row>
    <row r="1049" spans="1:13" x14ac:dyDescent="0.25">
      <c r="A1049" s="2">
        <v>1048</v>
      </c>
      <c r="B1049" s="10" t="s">
        <v>1940</v>
      </c>
      <c r="C1049" s="10" t="s">
        <v>3964</v>
      </c>
      <c r="D1049" s="10">
        <v>5</v>
      </c>
      <c r="E1049" s="10"/>
      <c r="F1049" s="10"/>
      <c r="G1049" s="13">
        <v>43054</v>
      </c>
      <c r="H1049" s="13">
        <v>43055.702777777777</v>
      </c>
      <c r="I10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49" s="2">
        <f>FACT_PRODUCT_REVIEWS!$H1049-FACT_PRODUCT_REVIEWS!$G1049</f>
        <v>1.702777777776646</v>
      </c>
      <c r="K1049" s="2">
        <f>IF(FACT_PRODUCT_REVIEWS!$D1049&gt;=4,1,0)</f>
        <v>1</v>
      </c>
      <c r="L1049" s="2">
        <f>_xlfn.XLOOKUP(FACT_PRODUCT_REVIEWS[[#This Row],[product_id]],DIM_PRODUCTS!B:B,DIM_PRODUCTS!A:A,,0)</f>
        <v>323</v>
      </c>
      <c r="M1049" s="2" t="str">
        <f>IF(FACT_PRODUCT_REVIEWS[[#This Row],[review_word_count]]=0,"no text",IF(FACT_PRODUCT_REVIEWS[[#This Row],[review_word_count]]&lt;15,"short review", "long review"))</f>
        <v>no text</v>
      </c>
    </row>
    <row r="1050" spans="1:13" x14ac:dyDescent="0.25">
      <c r="A1050" s="2">
        <v>1049</v>
      </c>
      <c r="B1050" s="10" t="s">
        <v>2277</v>
      </c>
      <c r="C1050" s="10" t="s">
        <v>4402</v>
      </c>
      <c r="D1050" s="10">
        <v>5</v>
      </c>
      <c r="E1050" s="10"/>
      <c r="F1050" s="10"/>
      <c r="G1050" s="13">
        <v>43328</v>
      </c>
      <c r="H1050" s="13">
        <v>43333.806944444441</v>
      </c>
      <c r="I10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0" s="2">
        <f>FACT_PRODUCT_REVIEWS!$H1050-FACT_PRODUCT_REVIEWS!$G1050</f>
        <v>5.8069444444408873</v>
      </c>
      <c r="K1050" s="2">
        <f>IF(FACT_PRODUCT_REVIEWS!$D1050&gt;=4,1,0)</f>
        <v>1</v>
      </c>
      <c r="L1050" s="2">
        <f>_xlfn.XLOOKUP(FACT_PRODUCT_REVIEWS[[#This Row],[product_id]],DIM_PRODUCTS!B:B,DIM_PRODUCTS!A:A,,0)</f>
        <v>324</v>
      </c>
      <c r="M1050" s="2" t="str">
        <f>IF(FACT_PRODUCT_REVIEWS[[#This Row],[review_word_count]]=0,"no text",IF(FACT_PRODUCT_REVIEWS[[#This Row],[review_word_count]]&lt;15,"short review", "long review"))</f>
        <v>no text</v>
      </c>
    </row>
    <row r="1051" spans="1:13" ht="20.100000000000001" customHeight="1" x14ac:dyDescent="0.25">
      <c r="A1051" s="2">
        <v>1050</v>
      </c>
      <c r="B1051" s="10" t="s">
        <v>1965</v>
      </c>
      <c r="C1051" s="10" t="s">
        <v>4646</v>
      </c>
      <c r="D1051" s="10">
        <v>5</v>
      </c>
      <c r="E1051" s="10"/>
      <c r="F1051" s="15" t="s">
        <v>4647</v>
      </c>
      <c r="G1051" s="13">
        <v>43101</v>
      </c>
      <c r="H1051" s="13">
        <v>43103.615277777775</v>
      </c>
      <c r="I10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25</v>
      </c>
      <c r="J1051" s="2">
        <f>FACT_PRODUCT_REVIEWS!$H1051-FACT_PRODUCT_REVIEWS!$G1051</f>
        <v>2.6152777777751908</v>
      </c>
      <c r="K1051" s="2">
        <f>IF(FACT_PRODUCT_REVIEWS!$D1051&gt;=4,1,0)</f>
        <v>1</v>
      </c>
      <c r="L1051" s="2">
        <f>_xlfn.XLOOKUP(FACT_PRODUCT_REVIEWS[[#This Row],[product_id]],DIM_PRODUCTS!B:B,DIM_PRODUCTS!A:A,,0)</f>
        <v>325</v>
      </c>
      <c r="M1051" s="2" t="str">
        <f>IF(FACT_PRODUCT_REVIEWS[[#This Row],[review_word_count]]=0,"no text",IF(FACT_PRODUCT_REVIEWS[[#This Row],[review_word_count]]&lt;15,"short review", "long review"))</f>
        <v>long review</v>
      </c>
    </row>
    <row r="1052" spans="1:13" x14ac:dyDescent="0.25">
      <c r="A1052" s="2">
        <v>1051</v>
      </c>
      <c r="B1052" s="10" t="s">
        <v>2305</v>
      </c>
      <c r="C1052" s="10" t="s">
        <v>4114</v>
      </c>
      <c r="D1052" s="10">
        <v>5</v>
      </c>
      <c r="E1052" s="10"/>
      <c r="F1052" s="10"/>
      <c r="G1052" s="13">
        <v>43343</v>
      </c>
      <c r="H1052" s="13">
        <v>43343.863194444442</v>
      </c>
      <c r="I10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2" s="2">
        <f>FACT_PRODUCT_REVIEWS!$H1052-FACT_PRODUCT_REVIEWS!$G1052</f>
        <v>0.8631944444423425</v>
      </c>
      <c r="K1052" s="2">
        <f>IF(FACT_PRODUCT_REVIEWS!$D1052&gt;=4,1,0)</f>
        <v>1</v>
      </c>
      <c r="L1052" s="2">
        <f>_xlfn.XLOOKUP(FACT_PRODUCT_REVIEWS[[#This Row],[product_id]],DIM_PRODUCTS!B:B,DIM_PRODUCTS!A:A,,0)</f>
        <v>326</v>
      </c>
      <c r="M1052" s="2" t="str">
        <f>IF(FACT_PRODUCT_REVIEWS[[#This Row],[review_word_count]]=0,"no text",IF(FACT_PRODUCT_REVIEWS[[#This Row],[review_word_count]]&lt;15,"short review", "long review"))</f>
        <v>no text</v>
      </c>
    </row>
    <row r="1053" spans="1:13" x14ac:dyDescent="0.25">
      <c r="A1053" s="2">
        <v>1052</v>
      </c>
      <c r="B1053" s="10" t="s">
        <v>2383</v>
      </c>
      <c r="C1053" s="10" t="s">
        <v>3016</v>
      </c>
      <c r="D1053" s="10">
        <v>4</v>
      </c>
      <c r="E1053" s="10" t="s">
        <v>3017</v>
      </c>
      <c r="F1053" s="10" t="s">
        <v>3018</v>
      </c>
      <c r="G1053" s="13">
        <v>43258</v>
      </c>
      <c r="H1053" s="13">
        <v>43260.780555555553</v>
      </c>
      <c r="I10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1053" s="2">
        <f>FACT_PRODUCT_REVIEWS!$H1053-FACT_PRODUCT_REVIEWS!$G1053</f>
        <v>2.7805555555532919</v>
      </c>
      <c r="K1053" s="2">
        <f>IF(FACT_PRODUCT_REVIEWS!$D1053&gt;=4,1,0)</f>
        <v>1</v>
      </c>
      <c r="L1053" s="2">
        <f>_xlfn.XLOOKUP(FACT_PRODUCT_REVIEWS[[#This Row],[product_id]],DIM_PRODUCTS!B:B,DIM_PRODUCTS!A:A,,0)</f>
        <v>327</v>
      </c>
      <c r="M1053" s="2" t="str">
        <f>IF(FACT_PRODUCT_REVIEWS[[#This Row],[review_word_count]]=0,"no text",IF(FACT_PRODUCT_REVIEWS[[#This Row],[review_word_count]]&lt;15,"short review", "long review"))</f>
        <v>long review</v>
      </c>
    </row>
    <row r="1054" spans="1:13" x14ac:dyDescent="0.25">
      <c r="A1054" s="2">
        <v>1053</v>
      </c>
      <c r="B1054" s="10" t="s">
        <v>2384</v>
      </c>
      <c r="C1054" s="10" t="s">
        <v>4737</v>
      </c>
      <c r="D1054" s="10">
        <v>5</v>
      </c>
      <c r="E1054" s="10"/>
      <c r="F1054" s="10"/>
      <c r="G1054" s="13">
        <v>43313</v>
      </c>
      <c r="H1054" s="13">
        <v>43319.567361111112</v>
      </c>
      <c r="I10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4" s="2">
        <f>FACT_PRODUCT_REVIEWS!$H1054-FACT_PRODUCT_REVIEWS!$G1054</f>
        <v>6.5673611111124046</v>
      </c>
      <c r="K1054" s="2">
        <f>IF(FACT_PRODUCT_REVIEWS!$D1054&gt;=4,1,0)</f>
        <v>1</v>
      </c>
      <c r="L1054" s="2">
        <f>_xlfn.XLOOKUP(FACT_PRODUCT_REVIEWS[[#This Row],[product_id]],DIM_PRODUCTS!B:B,DIM_PRODUCTS!A:A,,0)</f>
        <v>328</v>
      </c>
      <c r="M1054" s="2" t="str">
        <f>IF(FACT_PRODUCT_REVIEWS[[#This Row],[review_word_count]]=0,"no text",IF(FACT_PRODUCT_REVIEWS[[#This Row],[review_word_count]]&lt;15,"short review", "long review"))</f>
        <v>no text</v>
      </c>
    </row>
    <row r="1055" spans="1:13" x14ac:dyDescent="0.25">
      <c r="A1055" s="2">
        <v>1054</v>
      </c>
      <c r="B1055" s="10" t="s">
        <v>2283</v>
      </c>
      <c r="C1055" s="10" t="s">
        <v>4556</v>
      </c>
      <c r="D1055" s="10">
        <v>5</v>
      </c>
      <c r="E1055" s="10"/>
      <c r="F1055" s="10"/>
      <c r="G1055" s="13">
        <v>43176</v>
      </c>
      <c r="H1055" s="13">
        <v>43176.981944444444</v>
      </c>
      <c r="I10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5" s="2">
        <f>FACT_PRODUCT_REVIEWS!$H1055-FACT_PRODUCT_REVIEWS!$G1055</f>
        <v>0.98194444444379769</v>
      </c>
      <c r="K1055" s="2">
        <f>IF(FACT_PRODUCT_REVIEWS!$D1055&gt;=4,1,0)</f>
        <v>1</v>
      </c>
      <c r="L1055" s="2">
        <f>_xlfn.XLOOKUP(FACT_PRODUCT_REVIEWS[[#This Row],[product_id]],DIM_PRODUCTS!B:B,DIM_PRODUCTS!A:A,,0)</f>
        <v>329</v>
      </c>
      <c r="M1055" s="2" t="str">
        <f>IF(FACT_PRODUCT_REVIEWS[[#This Row],[review_word_count]]=0,"no text",IF(FACT_PRODUCT_REVIEWS[[#This Row],[review_word_count]]&lt;15,"short review", "long review"))</f>
        <v>no text</v>
      </c>
    </row>
    <row r="1056" spans="1:13" x14ac:dyDescent="0.25">
      <c r="A1056" s="2">
        <v>1055</v>
      </c>
      <c r="B1056" s="10" t="s">
        <v>2146</v>
      </c>
      <c r="C1056" s="10" t="s">
        <v>2979</v>
      </c>
      <c r="D1056" s="10">
        <v>5</v>
      </c>
      <c r="E1056" s="10"/>
      <c r="F1056" s="10"/>
      <c r="G1056" s="13">
        <v>43092</v>
      </c>
      <c r="H1056" s="13">
        <v>43095.60833333333</v>
      </c>
      <c r="I10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6" s="2">
        <f>FACT_PRODUCT_REVIEWS!$H1056-FACT_PRODUCT_REVIEWS!$G1056</f>
        <v>3.6083333333299379</v>
      </c>
      <c r="K1056" s="2">
        <f>IF(FACT_PRODUCT_REVIEWS!$D1056&gt;=4,1,0)</f>
        <v>1</v>
      </c>
      <c r="L1056" s="2">
        <f>_xlfn.XLOOKUP(FACT_PRODUCT_REVIEWS[[#This Row],[product_id]],DIM_PRODUCTS!B:B,DIM_PRODUCTS!A:A,,0)</f>
        <v>330</v>
      </c>
      <c r="M1056" s="2" t="str">
        <f>IF(FACT_PRODUCT_REVIEWS[[#This Row],[review_word_count]]=0,"no text",IF(FACT_PRODUCT_REVIEWS[[#This Row],[review_word_count]]&lt;15,"short review", "long review"))</f>
        <v>no text</v>
      </c>
    </row>
    <row r="1057" spans="1:13" x14ac:dyDescent="0.25">
      <c r="A1057" s="2">
        <v>1056</v>
      </c>
      <c r="B1057" s="10" t="s">
        <v>2200</v>
      </c>
      <c r="C1057" s="10" t="s">
        <v>4426</v>
      </c>
      <c r="D1057" s="10">
        <v>4</v>
      </c>
      <c r="E1057" s="10"/>
      <c r="F1057" s="10"/>
      <c r="G1057" s="13">
        <v>43211</v>
      </c>
      <c r="H1057" s="13">
        <v>43214.04791666667</v>
      </c>
      <c r="I10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7" s="2">
        <f>FACT_PRODUCT_REVIEWS!$H1057-FACT_PRODUCT_REVIEWS!$G1057</f>
        <v>3.0479166666700621</v>
      </c>
      <c r="K1057" s="2">
        <f>IF(FACT_PRODUCT_REVIEWS!$D1057&gt;=4,1,0)</f>
        <v>1</v>
      </c>
      <c r="L1057" s="2">
        <f>_xlfn.XLOOKUP(FACT_PRODUCT_REVIEWS[[#This Row],[product_id]],DIM_PRODUCTS!B:B,DIM_PRODUCTS!A:A,,0)</f>
        <v>331</v>
      </c>
      <c r="M1057" s="2" t="str">
        <f>IF(FACT_PRODUCT_REVIEWS[[#This Row],[review_word_count]]=0,"no text",IF(FACT_PRODUCT_REVIEWS[[#This Row],[review_word_count]]&lt;15,"short review", "long review"))</f>
        <v>no text</v>
      </c>
    </row>
    <row r="1058" spans="1:13" x14ac:dyDescent="0.25">
      <c r="A1058" s="2">
        <v>1057</v>
      </c>
      <c r="B1058" s="10" t="s">
        <v>2328</v>
      </c>
      <c r="C1058" s="10" t="s">
        <v>3244</v>
      </c>
      <c r="D1058" s="10">
        <v>1</v>
      </c>
      <c r="E1058" s="10"/>
      <c r="F1058" s="10"/>
      <c r="G1058" s="13">
        <v>42861</v>
      </c>
      <c r="H1058" s="13">
        <v>42864.47152777778</v>
      </c>
      <c r="I10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8" s="2">
        <f>FACT_PRODUCT_REVIEWS!$H1058-FACT_PRODUCT_REVIEWS!$G1058</f>
        <v>3.4715277777795563</v>
      </c>
      <c r="K1058" s="2">
        <f>IF(FACT_PRODUCT_REVIEWS!$D1058&gt;=4,1,0)</f>
        <v>0</v>
      </c>
      <c r="L1058" s="2">
        <f>_xlfn.XLOOKUP(FACT_PRODUCT_REVIEWS[[#This Row],[product_id]],DIM_PRODUCTS!B:B,DIM_PRODUCTS!A:A,,0)</f>
        <v>332</v>
      </c>
      <c r="M1058" s="2" t="str">
        <f>IF(FACT_PRODUCT_REVIEWS[[#This Row],[review_word_count]]=0,"no text",IF(FACT_PRODUCT_REVIEWS[[#This Row],[review_word_count]]&lt;15,"short review", "long review"))</f>
        <v>no text</v>
      </c>
    </row>
    <row r="1059" spans="1:13" x14ac:dyDescent="0.25">
      <c r="A1059" s="2">
        <v>1058</v>
      </c>
      <c r="B1059" s="10" t="s">
        <v>2365</v>
      </c>
      <c r="C1059" s="10" t="s">
        <v>3724</v>
      </c>
      <c r="D1059" s="10">
        <v>5</v>
      </c>
      <c r="E1059" s="10"/>
      <c r="F1059" s="10"/>
      <c r="G1059" s="13">
        <v>43185</v>
      </c>
      <c r="H1059" s="13">
        <v>43185.802083333336</v>
      </c>
      <c r="I10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59" s="2">
        <f>FACT_PRODUCT_REVIEWS!$H1059-FACT_PRODUCT_REVIEWS!$G1059</f>
        <v>0.80208333333575865</v>
      </c>
      <c r="K1059" s="2">
        <f>IF(FACT_PRODUCT_REVIEWS!$D1059&gt;=4,1,0)</f>
        <v>1</v>
      </c>
      <c r="L1059" s="2">
        <f>_xlfn.XLOOKUP(FACT_PRODUCT_REVIEWS[[#This Row],[product_id]],DIM_PRODUCTS!B:B,DIM_PRODUCTS!A:A,,0)</f>
        <v>333</v>
      </c>
      <c r="M1059" s="2" t="str">
        <f>IF(FACT_PRODUCT_REVIEWS[[#This Row],[review_word_count]]=0,"no text",IF(FACT_PRODUCT_REVIEWS[[#This Row],[review_word_count]]&lt;15,"short review", "long review"))</f>
        <v>no text</v>
      </c>
    </row>
    <row r="1060" spans="1:13" x14ac:dyDescent="0.25">
      <c r="A1060" s="2">
        <v>1059</v>
      </c>
      <c r="B1060" s="10" t="s">
        <v>2029</v>
      </c>
      <c r="C1060" s="10" t="s">
        <v>4466</v>
      </c>
      <c r="D1060" s="10">
        <v>5</v>
      </c>
      <c r="E1060" s="10"/>
      <c r="F1060" s="10" t="s">
        <v>4467</v>
      </c>
      <c r="G1060" s="13">
        <v>42990</v>
      </c>
      <c r="H1060" s="13">
        <v>42990.873611111114</v>
      </c>
      <c r="I10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060" s="2">
        <f>FACT_PRODUCT_REVIEWS!$H1060-FACT_PRODUCT_REVIEWS!$G1060</f>
        <v>0.87361111111385981</v>
      </c>
      <c r="K1060" s="2">
        <f>IF(FACT_PRODUCT_REVIEWS!$D1060&gt;=4,1,0)</f>
        <v>1</v>
      </c>
      <c r="L1060" s="2">
        <f>_xlfn.XLOOKUP(FACT_PRODUCT_REVIEWS[[#This Row],[product_id]],DIM_PRODUCTS!B:B,DIM_PRODUCTS!A:A,,0)</f>
        <v>334</v>
      </c>
      <c r="M1060" s="2" t="str">
        <f>IF(FACT_PRODUCT_REVIEWS[[#This Row],[review_word_count]]=0,"no text",IF(FACT_PRODUCT_REVIEWS[[#This Row],[review_word_count]]&lt;15,"short review", "long review"))</f>
        <v>short review</v>
      </c>
    </row>
    <row r="1061" spans="1:13" x14ac:dyDescent="0.25">
      <c r="A1061" s="2">
        <v>1060</v>
      </c>
      <c r="B1061" s="10" t="s">
        <v>2042</v>
      </c>
      <c r="C1061" s="10" t="s">
        <v>3063</v>
      </c>
      <c r="D1061" s="10">
        <v>5</v>
      </c>
      <c r="E1061" s="10"/>
      <c r="F1061" s="10"/>
      <c r="G1061" s="13">
        <v>43151</v>
      </c>
      <c r="H1061" s="13">
        <v>43152.069444444445</v>
      </c>
      <c r="I10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61" s="2">
        <f>FACT_PRODUCT_REVIEWS!$H1061-FACT_PRODUCT_REVIEWS!$G1061</f>
        <v>1.0694444444452529</v>
      </c>
      <c r="K1061" s="2">
        <f>IF(FACT_PRODUCT_REVIEWS!$D1061&gt;=4,1,0)</f>
        <v>1</v>
      </c>
      <c r="L1061" s="2">
        <f>_xlfn.XLOOKUP(FACT_PRODUCT_REVIEWS[[#This Row],[product_id]],DIM_PRODUCTS!B:B,DIM_PRODUCTS!A:A,,0)</f>
        <v>335</v>
      </c>
      <c r="M1061" s="2" t="str">
        <f>IF(FACT_PRODUCT_REVIEWS[[#This Row],[review_word_count]]=0,"no text",IF(FACT_PRODUCT_REVIEWS[[#This Row],[review_word_count]]&lt;15,"short review", "long review"))</f>
        <v>no text</v>
      </c>
    </row>
    <row r="1062" spans="1:13" x14ac:dyDescent="0.25">
      <c r="A1062" s="2">
        <v>1061</v>
      </c>
      <c r="B1062" s="10" t="s">
        <v>2446</v>
      </c>
      <c r="C1062" s="10" t="s">
        <v>4168</v>
      </c>
      <c r="D1062" s="10">
        <v>5</v>
      </c>
      <c r="E1062" s="10"/>
      <c r="F1062" s="10"/>
      <c r="G1062" s="13">
        <v>43153</v>
      </c>
      <c r="H1062" s="13">
        <v>43154.730555555558</v>
      </c>
      <c r="I10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62" s="2">
        <f>FACT_PRODUCT_REVIEWS!$H1062-FACT_PRODUCT_REVIEWS!$G1062</f>
        <v>1.7305555555576575</v>
      </c>
      <c r="K1062" s="2">
        <f>IF(FACT_PRODUCT_REVIEWS!$D1062&gt;=4,1,0)</f>
        <v>1</v>
      </c>
      <c r="L1062" s="2">
        <f>_xlfn.XLOOKUP(FACT_PRODUCT_REVIEWS[[#This Row],[product_id]],DIM_PRODUCTS!B:B,DIM_PRODUCTS!A:A,,0)</f>
        <v>336</v>
      </c>
      <c r="M1062" s="2" t="str">
        <f>IF(FACT_PRODUCT_REVIEWS[[#This Row],[review_word_count]]=0,"no text",IF(FACT_PRODUCT_REVIEWS[[#This Row],[review_word_count]]&lt;15,"short review", "long review"))</f>
        <v>no text</v>
      </c>
    </row>
    <row r="1063" spans="1:13" ht="31.5" x14ac:dyDescent="0.25">
      <c r="A1063" s="2">
        <v>1062</v>
      </c>
      <c r="B1063" s="10" t="s">
        <v>2030</v>
      </c>
      <c r="C1063" s="10" t="s">
        <v>4512</v>
      </c>
      <c r="D1063" s="10">
        <v>5</v>
      </c>
      <c r="E1063" s="10"/>
      <c r="F1063" s="15" t="s">
        <v>4513</v>
      </c>
      <c r="G1063" s="13">
        <v>43053</v>
      </c>
      <c r="H1063" s="13">
        <v>43054.505555555559</v>
      </c>
      <c r="I10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063" s="2">
        <f>FACT_PRODUCT_REVIEWS!$H1063-FACT_PRODUCT_REVIEWS!$G1063</f>
        <v>1.5055555555591127</v>
      </c>
      <c r="K1063" s="2">
        <f>IF(FACT_PRODUCT_REVIEWS!$D1063&gt;=4,1,0)</f>
        <v>1</v>
      </c>
      <c r="L1063" s="2">
        <f>_xlfn.XLOOKUP(FACT_PRODUCT_REVIEWS[[#This Row],[product_id]],DIM_PRODUCTS!B:B,DIM_PRODUCTS!A:A,,0)</f>
        <v>337</v>
      </c>
      <c r="M1063" s="2" t="str">
        <f>IF(FACT_PRODUCT_REVIEWS[[#This Row],[review_word_count]]=0,"no text",IF(FACT_PRODUCT_REVIEWS[[#This Row],[review_word_count]]&lt;15,"short review", "long review"))</f>
        <v>short review</v>
      </c>
    </row>
    <row r="1064" spans="1:13" x14ac:dyDescent="0.25">
      <c r="A1064" s="2">
        <v>1063</v>
      </c>
      <c r="B1064" s="10" t="s">
        <v>2378</v>
      </c>
      <c r="C1064" s="10" t="s">
        <v>4408</v>
      </c>
      <c r="D1064" s="10">
        <v>5</v>
      </c>
      <c r="E1064" s="10"/>
      <c r="F1064" s="10"/>
      <c r="G1064" s="13">
        <v>43148</v>
      </c>
      <c r="H1064" s="13">
        <v>43150.429166666669</v>
      </c>
      <c r="I10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64" s="2">
        <f>FACT_PRODUCT_REVIEWS!$H1064-FACT_PRODUCT_REVIEWS!$G1064</f>
        <v>2.4291666666686069</v>
      </c>
      <c r="K1064" s="2">
        <f>IF(FACT_PRODUCT_REVIEWS!$D1064&gt;=4,1,0)</f>
        <v>1</v>
      </c>
      <c r="L1064" s="2">
        <f>_xlfn.XLOOKUP(FACT_PRODUCT_REVIEWS[[#This Row],[product_id]],DIM_PRODUCTS!B:B,DIM_PRODUCTS!A:A,,0)</f>
        <v>338</v>
      </c>
      <c r="M1064" s="2" t="str">
        <f>IF(FACT_PRODUCT_REVIEWS[[#This Row],[review_word_count]]=0,"no text",IF(FACT_PRODUCT_REVIEWS[[#This Row],[review_word_count]]&lt;15,"short review", "long review"))</f>
        <v>no text</v>
      </c>
    </row>
    <row r="1065" spans="1:13" ht="31.5" x14ac:dyDescent="0.25">
      <c r="A1065" s="2">
        <v>1064</v>
      </c>
      <c r="B1065" s="10" t="s">
        <v>2346</v>
      </c>
      <c r="C1065" s="10" t="s">
        <v>4665</v>
      </c>
      <c r="D1065" s="10">
        <v>4</v>
      </c>
      <c r="E1065" s="10"/>
      <c r="F1065" s="15" t="s">
        <v>4666</v>
      </c>
      <c r="G1065" s="13">
        <v>42997</v>
      </c>
      <c r="H1065" s="13">
        <v>42999.063888888886</v>
      </c>
      <c r="I10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065" s="2">
        <f>FACT_PRODUCT_REVIEWS!$H1065-FACT_PRODUCT_REVIEWS!$G1065</f>
        <v>2.0638888888861402</v>
      </c>
      <c r="K1065" s="2">
        <f>IF(FACT_PRODUCT_REVIEWS!$D1065&gt;=4,1,0)</f>
        <v>1</v>
      </c>
      <c r="L1065" s="2">
        <f>_xlfn.XLOOKUP(FACT_PRODUCT_REVIEWS[[#This Row],[product_id]],DIM_PRODUCTS!B:B,DIM_PRODUCTS!A:A,,0)</f>
        <v>339</v>
      </c>
      <c r="M1065" s="2" t="str">
        <f>IF(FACT_PRODUCT_REVIEWS[[#This Row],[review_word_count]]=0,"no text",IF(FACT_PRODUCT_REVIEWS[[#This Row],[review_word_count]]&lt;15,"short review", "long review"))</f>
        <v>short review</v>
      </c>
    </row>
    <row r="1066" spans="1:13" x14ac:dyDescent="0.25">
      <c r="A1066" s="2">
        <v>1065</v>
      </c>
      <c r="B1066" s="10" t="s">
        <v>2194</v>
      </c>
      <c r="C1066" s="10" t="s">
        <v>3032</v>
      </c>
      <c r="D1066" s="10">
        <v>5</v>
      </c>
      <c r="E1066" s="10"/>
      <c r="F1066" s="10"/>
      <c r="G1066" s="13">
        <v>43074</v>
      </c>
      <c r="H1066" s="13">
        <v>43076.981944444444</v>
      </c>
      <c r="I10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66" s="2">
        <f>FACT_PRODUCT_REVIEWS!$H1066-FACT_PRODUCT_REVIEWS!$G1066</f>
        <v>2.9819444444437977</v>
      </c>
      <c r="K1066" s="2">
        <f>IF(FACT_PRODUCT_REVIEWS!$D1066&gt;=4,1,0)</f>
        <v>1</v>
      </c>
      <c r="L1066" s="2">
        <f>_xlfn.XLOOKUP(FACT_PRODUCT_REVIEWS[[#This Row],[product_id]],DIM_PRODUCTS!B:B,DIM_PRODUCTS!A:A,,0)</f>
        <v>340</v>
      </c>
      <c r="M1066" s="2" t="str">
        <f>IF(FACT_PRODUCT_REVIEWS[[#This Row],[review_word_count]]=0,"no text",IF(FACT_PRODUCT_REVIEWS[[#This Row],[review_word_count]]&lt;15,"short review", "long review"))</f>
        <v>no text</v>
      </c>
    </row>
    <row r="1067" spans="1:13" x14ac:dyDescent="0.25">
      <c r="A1067" s="2">
        <v>1066</v>
      </c>
      <c r="B1067" s="10" t="s">
        <v>2458</v>
      </c>
      <c r="C1067" s="10" t="s">
        <v>3937</v>
      </c>
      <c r="D1067" s="10">
        <v>3</v>
      </c>
      <c r="E1067" s="10"/>
      <c r="F1067" s="10" t="s">
        <v>3938</v>
      </c>
      <c r="G1067" s="13">
        <v>43057</v>
      </c>
      <c r="H1067" s="13">
        <v>43058.006944444445</v>
      </c>
      <c r="I10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067" s="2">
        <f>FACT_PRODUCT_REVIEWS!$H1067-FACT_PRODUCT_REVIEWS!$G1067</f>
        <v>1.0069444444452529</v>
      </c>
      <c r="K1067" s="2">
        <f>IF(FACT_PRODUCT_REVIEWS!$D1067&gt;=4,1,0)</f>
        <v>0</v>
      </c>
      <c r="L1067" s="2">
        <f>_xlfn.XLOOKUP(FACT_PRODUCT_REVIEWS[[#This Row],[product_id]],DIM_PRODUCTS!B:B,DIM_PRODUCTS!A:A,,0)</f>
        <v>341</v>
      </c>
      <c r="M1067" s="2" t="str">
        <f>IF(FACT_PRODUCT_REVIEWS[[#This Row],[review_word_count]]=0,"no text",IF(FACT_PRODUCT_REVIEWS[[#This Row],[review_word_count]]&lt;15,"short review", "long review"))</f>
        <v>short review</v>
      </c>
    </row>
    <row r="1068" spans="1:13" x14ac:dyDescent="0.25">
      <c r="A1068" s="2">
        <v>1067</v>
      </c>
      <c r="B1068" s="10" t="s">
        <v>2158</v>
      </c>
      <c r="C1068" s="10" t="s">
        <v>3873</v>
      </c>
      <c r="D1068" s="10">
        <v>1</v>
      </c>
      <c r="E1068" s="10"/>
      <c r="F1068" s="10" t="s">
        <v>3874</v>
      </c>
      <c r="G1068" s="13">
        <v>42881</v>
      </c>
      <c r="H1068" s="13">
        <v>42882.470138888886</v>
      </c>
      <c r="I10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1068" s="2">
        <f>FACT_PRODUCT_REVIEWS!$H1068-FACT_PRODUCT_REVIEWS!$G1068</f>
        <v>1.4701388888861402</v>
      </c>
      <c r="K1068" s="2">
        <f>IF(FACT_PRODUCT_REVIEWS!$D1068&gt;=4,1,0)</f>
        <v>0</v>
      </c>
      <c r="L1068" s="2">
        <f>_xlfn.XLOOKUP(FACT_PRODUCT_REVIEWS[[#This Row],[product_id]],DIM_PRODUCTS!B:B,DIM_PRODUCTS!A:A,,0)</f>
        <v>342</v>
      </c>
      <c r="M1068" s="2" t="str">
        <f>IF(FACT_PRODUCT_REVIEWS[[#This Row],[review_word_count]]=0,"no text",IF(FACT_PRODUCT_REVIEWS[[#This Row],[review_word_count]]&lt;15,"short review", "long review"))</f>
        <v>long review</v>
      </c>
    </row>
    <row r="1069" spans="1:13" x14ac:dyDescent="0.25">
      <c r="A1069" s="2">
        <v>1068</v>
      </c>
      <c r="B1069" s="10" t="s">
        <v>2106</v>
      </c>
      <c r="C1069" s="10" t="s">
        <v>4487</v>
      </c>
      <c r="D1069" s="10">
        <v>3</v>
      </c>
      <c r="E1069" s="10"/>
      <c r="F1069" s="10"/>
      <c r="G1069" s="13">
        <v>43176</v>
      </c>
      <c r="H1069" s="13">
        <v>43178.59652777778</v>
      </c>
      <c r="I10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69" s="2">
        <f>FACT_PRODUCT_REVIEWS!$H1069-FACT_PRODUCT_REVIEWS!$G1069</f>
        <v>2.5965277777795563</v>
      </c>
      <c r="K1069" s="2">
        <f>IF(FACT_PRODUCT_REVIEWS!$D1069&gt;=4,1,0)</f>
        <v>0</v>
      </c>
      <c r="L1069" s="2">
        <f>_xlfn.XLOOKUP(FACT_PRODUCT_REVIEWS[[#This Row],[product_id]],DIM_PRODUCTS!B:B,DIM_PRODUCTS!A:A,,0)</f>
        <v>343</v>
      </c>
      <c r="M1069" s="2" t="str">
        <f>IF(FACT_PRODUCT_REVIEWS[[#This Row],[review_word_count]]=0,"no text",IF(FACT_PRODUCT_REVIEWS[[#This Row],[review_word_count]]&lt;15,"short review", "long review"))</f>
        <v>no text</v>
      </c>
    </row>
    <row r="1070" spans="1:13" x14ac:dyDescent="0.25">
      <c r="A1070" s="2">
        <v>1069</v>
      </c>
      <c r="B1070" s="10" t="s">
        <v>2033</v>
      </c>
      <c r="C1070" s="10" t="s">
        <v>3081</v>
      </c>
      <c r="D1070" s="10">
        <v>3</v>
      </c>
      <c r="E1070" s="10"/>
      <c r="F1070" s="10" t="s">
        <v>3082</v>
      </c>
      <c r="G1070" s="13">
        <v>43131</v>
      </c>
      <c r="H1070" s="13">
        <v>43131.978472222225</v>
      </c>
      <c r="I10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070" s="2">
        <f>FACT_PRODUCT_REVIEWS!$H1070-FACT_PRODUCT_REVIEWS!$G1070</f>
        <v>0.97847222222480923</v>
      </c>
      <c r="K1070" s="2">
        <f>IF(FACT_PRODUCT_REVIEWS!$D1070&gt;=4,1,0)</f>
        <v>0</v>
      </c>
      <c r="L1070" s="2">
        <f>_xlfn.XLOOKUP(FACT_PRODUCT_REVIEWS[[#This Row],[product_id]],DIM_PRODUCTS!B:B,DIM_PRODUCTS!A:A,,0)</f>
        <v>344</v>
      </c>
      <c r="M1070" s="2" t="str">
        <f>IF(FACT_PRODUCT_REVIEWS[[#This Row],[review_word_count]]=0,"no text",IF(FACT_PRODUCT_REVIEWS[[#This Row],[review_word_count]]&lt;15,"short review", "long review"))</f>
        <v>long review</v>
      </c>
    </row>
    <row r="1071" spans="1:13" x14ac:dyDescent="0.25">
      <c r="A1071" s="2">
        <v>1070</v>
      </c>
      <c r="B1071" s="10" t="s">
        <v>2182</v>
      </c>
      <c r="C1071" s="10" t="s">
        <v>4642</v>
      </c>
      <c r="D1071" s="10">
        <v>5</v>
      </c>
      <c r="E1071" s="10" t="s">
        <v>3707</v>
      </c>
      <c r="F1071" s="10" t="s">
        <v>4643</v>
      </c>
      <c r="G1071" s="13">
        <v>43260</v>
      </c>
      <c r="H1071" s="13">
        <v>43261.494444444441</v>
      </c>
      <c r="I10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071" s="2">
        <f>FACT_PRODUCT_REVIEWS!$H1071-FACT_PRODUCT_REVIEWS!$G1071</f>
        <v>1.4944444444408873</v>
      </c>
      <c r="K1071" s="2">
        <f>IF(FACT_PRODUCT_REVIEWS!$D1071&gt;=4,1,0)</f>
        <v>1</v>
      </c>
      <c r="L1071" s="2">
        <f>_xlfn.XLOOKUP(FACT_PRODUCT_REVIEWS[[#This Row],[product_id]],DIM_PRODUCTS!B:B,DIM_PRODUCTS!A:A,,0)</f>
        <v>345</v>
      </c>
      <c r="M1071" s="2" t="str">
        <f>IF(FACT_PRODUCT_REVIEWS[[#This Row],[review_word_count]]=0,"no text",IF(FACT_PRODUCT_REVIEWS[[#This Row],[review_word_count]]&lt;15,"short review", "long review"))</f>
        <v>short review</v>
      </c>
    </row>
    <row r="1072" spans="1:13" x14ac:dyDescent="0.25">
      <c r="A1072" s="2">
        <v>1071</v>
      </c>
      <c r="B1072" s="10" t="s">
        <v>2166</v>
      </c>
      <c r="C1072" s="10" t="s">
        <v>4616</v>
      </c>
      <c r="D1072" s="10">
        <v>5</v>
      </c>
      <c r="E1072" s="10" t="s">
        <v>3249</v>
      </c>
      <c r="F1072" s="10"/>
      <c r="G1072" s="13">
        <v>43278</v>
      </c>
      <c r="H1072" s="13">
        <v>43279.674305555556</v>
      </c>
      <c r="I10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72" s="2">
        <f>FACT_PRODUCT_REVIEWS!$H1072-FACT_PRODUCT_REVIEWS!$G1072</f>
        <v>1.6743055555562023</v>
      </c>
      <c r="K1072" s="2">
        <f>IF(FACT_PRODUCT_REVIEWS!$D1072&gt;=4,1,0)</f>
        <v>1</v>
      </c>
      <c r="L1072" s="2">
        <f>_xlfn.XLOOKUP(FACT_PRODUCT_REVIEWS[[#This Row],[product_id]],DIM_PRODUCTS!B:B,DIM_PRODUCTS!A:A,,0)</f>
        <v>346</v>
      </c>
      <c r="M1072" s="2" t="str">
        <f>IF(FACT_PRODUCT_REVIEWS[[#This Row],[review_word_count]]=0,"no text",IF(FACT_PRODUCT_REVIEWS[[#This Row],[review_word_count]]&lt;15,"short review", "long review"))</f>
        <v>no text</v>
      </c>
    </row>
    <row r="1073" spans="1:13" x14ac:dyDescent="0.25">
      <c r="A1073" s="2">
        <v>1072</v>
      </c>
      <c r="B1073" s="10" t="s">
        <v>2054</v>
      </c>
      <c r="C1073" s="10" t="s">
        <v>3053</v>
      </c>
      <c r="D1073" s="10">
        <v>3</v>
      </c>
      <c r="E1073" s="10"/>
      <c r="F1073" s="10"/>
      <c r="G1073" s="13">
        <v>43230</v>
      </c>
      <c r="H1073" s="13">
        <v>43233.95208333333</v>
      </c>
      <c r="I10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73" s="2">
        <f>FACT_PRODUCT_REVIEWS!$H1073-FACT_PRODUCT_REVIEWS!$G1073</f>
        <v>3.9520833333299379</v>
      </c>
      <c r="K1073" s="2">
        <f>IF(FACT_PRODUCT_REVIEWS!$D1073&gt;=4,1,0)</f>
        <v>0</v>
      </c>
      <c r="L1073" s="2">
        <f>_xlfn.XLOOKUP(FACT_PRODUCT_REVIEWS[[#This Row],[product_id]],DIM_PRODUCTS!B:B,DIM_PRODUCTS!A:A,,0)</f>
        <v>347</v>
      </c>
      <c r="M1073" s="2" t="str">
        <f>IF(FACT_PRODUCT_REVIEWS[[#This Row],[review_word_count]]=0,"no text",IF(FACT_PRODUCT_REVIEWS[[#This Row],[review_word_count]]&lt;15,"short review", "long review"))</f>
        <v>no text</v>
      </c>
    </row>
    <row r="1074" spans="1:13" x14ac:dyDescent="0.25">
      <c r="A1074" s="2">
        <v>1073</v>
      </c>
      <c r="B1074" s="10" t="s">
        <v>2147</v>
      </c>
      <c r="C1074" s="10" t="s">
        <v>3523</v>
      </c>
      <c r="D1074" s="10">
        <v>5</v>
      </c>
      <c r="E1074" s="10"/>
      <c r="F1074" s="10"/>
      <c r="G1074" s="13">
        <v>43340</v>
      </c>
      <c r="H1074" s="13">
        <v>43341.107638888891</v>
      </c>
      <c r="I10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74" s="2">
        <f>FACT_PRODUCT_REVIEWS!$H1074-FACT_PRODUCT_REVIEWS!$G1074</f>
        <v>1.1076388888905058</v>
      </c>
      <c r="K1074" s="2">
        <f>IF(FACT_PRODUCT_REVIEWS!$D1074&gt;=4,1,0)</f>
        <v>1</v>
      </c>
      <c r="L1074" s="2">
        <f>_xlfn.XLOOKUP(FACT_PRODUCT_REVIEWS[[#This Row],[product_id]],DIM_PRODUCTS!B:B,DIM_PRODUCTS!A:A,,0)</f>
        <v>348</v>
      </c>
      <c r="M1074" s="2" t="str">
        <f>IF(FACT_PRODUCT_REVIEWS[[#This Row],[review_word_count]]=0,"no text",IF(FACT_PRODUCT_REVIEWS[[#This Row],[review_word_count]]&lt;15,"short review", "long review"))</f>
        <v>no text</v>
      </c>
    </row>
    <row r="1075" spans="1:13" ht="18.95" customHeight="1" x14ac:dyDescent="0.25">
      <c r="A1075" s="2">
        <v>1074</v>
      </c>
      <c r="B1075" s="10" t="s">
        <v>2321</v>
      </c>
      <c r="C1075" s="10" t="s">
        <v>4255</v>
      </c>
      <c r="D1075" s="10">
        <v>5</v>
      </c>
      <c r="E1075" s="10"/>
      <c r="F1075" s="10" t="s">
        <v>4256</v>
      </c>
      <c r="G1075" s="13">
        <v>43054</v>
      </c>
      <c r="H1075" s="13">
        <v>43060.431944444441</v>
      </c>
      <c r="I10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075" s="2">
        <f>FACT_PRODUCT_REVIEWS!$H1075-FACT_PRODUCT_REVIEWS!$G1075</f>
        <v>6.4319444444408873</v>
      </c>
      <c r="K1075" s="2">
        <f>IF(FACT_PRODUCT_REVIEWS!$D1075&gt;=4,1,0)</f>
        <v>1</v>
      </c>
      <c r="L1075" s="2">
        <f>_xlfn.XLOOKUP(FACT_PRODUCT_REVIEWS[[#This Row],[product_id]],DIM_PRODUCTS!B:B,DIM_PRODUCTS!A:A,,0)</f>
        <v>349</v>
      </c>
      <c r="M1075" s="2" t="str">
        <f>IF(FACT_PRODUCT_REVIEWS[[#This Row],[review_word_count]]=0,"no text",IF(FACT_PRODUCT_REVIEWS[[#This Row],[review_word_count]]&lt;15,"short review", "long review"))</f>
        <v>short review</v>
      </c>
    </row>
    <row r="1076" spans="1:13" x14ac:dyDescent="0.25">
      <c r="A1076" s="2">
        <v>1075</v>
      </c>
      <c r="B1076" s="10" t="s">
        <v>2019</v>
      </c>
      <c r="C1076" s="10" t="s">
        <v>3793</v>
      </c>
      <c r="D1076" s="10">
        <v>5</v>
      </c>
      <c r="E1076" s="10"/>
      <c r="F1076" s="10" t="s">
        <v>3794</v>
      </c>
      <c r="G1076" s="13">
        <v>42934</v>
      </c>
      <c r="H1076" s="13">
        <v>42937.535416666666</v>
      </c>
      <c r="I10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076" s="2">
        <f>FACT_PRODUCT_REVIEWS!$H1076-FACT_PRODUCT_REVIEWS!$G1076</f>
        <v>3.5354166666656965</v>
      </c>
      <c r="K1076" s="2">
        <f>IF(FACT_PRODUCT_REVIEWS!$D1076&gt;=4,1,0)</f>
        <v>1</v>
      </c>
      <c r="L1076" s="2">
        <f>_xlfn.XLOOKUP(FACT_PRODUCT_REVIEWS[[#This Row],[product_id]],DIM_PRODUCTS!B:B,DIM_PRODUCTS!A:A,,0)</f>
        <v>350</v>
      </c>
      <c r="M1076" s="2" t="str">
        <f>IF(FACT_PRODUCT_REVIEWS[[#This Row],[review_word_count]]=0,"no text",IF(FACT_PRODUCT_REVIEWS[[#This Row],[review_word_count]]&lt;15,"short review", "long review"))</f>
        <v>short review</v>
      </c>
    </row>
    <row r="1077" spans="1:13" x14ac:dyDescent="0.25">
      <c r="A1077" s="2">
        <v>1076</v>
      </c>
      <c r="B1077" s="10" t="s">
        <v>2178</v>
      </c>
      <c r="C1077" s="10" t="s">
        <v>3403</v>
      </c>
      <c r="D1077" s="10">
        <v>5</v>
      </c>
      <c r="E1077" s="10"/>
      <c r="F1077" s="10"/>
      <c r="G1077" s="13">
        <v>43211</v>
      </c>
      <c r="H1077" s="13">
        <v>43214.633333333331</v>
      </c>
      <c r="I10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77" s="2">
        <f>FACT_PRODUCT_REVIEWS!$H1077-FACT_PRODUCT_REVIEWS!$G1077</f>
        <v>3.6333333333313931</v>
      </c>
      <c r="K1077" s="2">
        <f>IF(FACT_PRODUCT_REVIEWS!$D1077&gt;=4,1,0)</f>
        <v>1</v>
      </c>
      <c r="L1077" s="2">
        <f>_xlfn.XLOOKUP(FACT_PRODUCT_REVIEWS[[#This Row],[product_id]],DIM_PRODUCTS!B:B,DIM_PRODUCTS!A:A,,0)</f>
        <v>351</v>
      </c>
      <c r="M1077" s="2" t="str">
        <f>IF(FACT_PRODUCT_REVIEWS[[#This Row],[review_word_count]]=0,"no text",IF(FACT_PRODUCT_REVIEWS[[#This Row],[review_word_count]]&lt;15,"short review", "long review"))</f>
        <v>no text</v>
      </c>
    </row>
    <row r="1078" spans="1:13" ht="31.5" x14ac:dyDescent="0.25">
      <c r="A1078" s="2">
        <v>1077</v>
      </c>
      <c r="B1078" s="10" t="s">
        <v>2192</v>
      </c>
      <c r="C1078" s="10" t="s">
        <v>3529</v>
      </c>
      <c r="D1078" s="10">
        <v>5</v>
      </c>
      <c r="E1078" s="10"/>
      <c r="F1078" s="15" t="s">
        <v>3530</v>
      </c>
      <c r="G1078" s="13">
        <v>43194</v>
      </c>
      <c r="H1078" s="13">
        <v>43194.895833333336</v>
      </c>
      <c r="I10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078" s="2">
        <f>FACT_PRODUCT_REVIEWS!$H1078-FACT_PRODUCT_REVIEWS!$G1078</f>
        <v>0.89583333333575865</v>
      </c>
      <c r="K1078" s="2">
        <f>IF(FACT_PRODUCT_REVIEWS!$D1078&gt;=4,1,0)</f>
        <v>1</v>
      </c>
      <c r="L1078" s="2">
        <f>_xlfn.XLOOKUP(FACT_PRODUCT_REVIEWS[[#This Row],[product_id]],DIM_PRODUCTS!B:B,DIM_PRODUCTS!A:A,,0)</f>
        <v>352</v>
      </c>
      <c r="M1078" s="2" t="str">
        <f>IF(FACT_PRODUCT_REVIEWS[[#This Row],[review_word_count]]=0,"no text",IF(FACT_PRODUCT_REVIEWS[[#This Row],[review_word_count]]&lt;15,"short review", "long review"))</f>
        <v>short review</v>
      </c>
    </row>
    <row r="1079" spans="1:13" ht="47.25" x14ac:dyDescent="0.25">
      <c r="A1079" s="2">
        <v>1078</v>
      </c>
      <c r="B1079" s="10" t="s">
        <v>1952</v>
      </c>
      <c r="C1079" s="10" t="s">
        <v>3952</v>
      </c>
      <c r="D1079" s="10">
        <v>4</v>
      </c>
      <c r="E1079" s="10"/>
      <c r="F1079" s="15" t="s">
        <v>3953</v>
      </c>
      <c r="G1079" s="13">
        <v>43009</v>
      </c>
      <c r="H1079" s="13">
        <v>43011.872916666667</v>
      </c>
      <c r="I10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079" s="2">
        <f>FACT_PRODUCT_REVIEWS!$H1079-FACT_PRODUCT_REVIEWS!$G1079</f>
        <v>2.8729166666671517</v>
      </c>
      <c r="K1079" s="2">
        <f>IF(FACT_PRODUCT_REVIEWS!$D1079&gt;=4,1,0)</f>
        <v>1</v>
      </c>
      <c r="L1079" s="2">
        <f>_xlfn.XLOOKUP(FACT_PRODUCT_REVIEWS[[#This Row],[product_id]],DIM_PRODUCTS!B:B,DIM_PRODUCTS!A:A,,0)</f>
        <v>353</v>
      </c>
      <c r="M1079" s="2" t="str">
        <f>IF(FACT_PRODUCT_REVIEWS[[#This Row],[review_word_count]]=0,"no text",IF(FACT_PRODUCT_REVIEWS[[#This Row],[review_word_count]]&lt;15,"short review", "long review"))</f>
        <v>short review</v>
      </c>
    </row>
    <row r="1080" spans="1:13" x14ac:dyDescent="0.25">
      <c r="A1080" s="2">
        <v>1079</v>
      </c>
      <c r="B1080" s="10" t="s">
        <v>2256</v>
      </c>
      <c r="C1080" s="10" t="s">
        <v>4567</v>
      </c>
      <c r="D1080" s="10">
        <v>5</v>
      </c>
      <c r="E1080" s="10"/>
      <c r="F1080" s="10"/>
      <c r="G1080" s="13">
        <v>43104</v>
      </c>
      <c r="H1080" s="13">
        <v>43107.225694444445</v>
      </c>
      <c r="I10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0" s="2">
        <f>FACT_PRODUCT_REVIEWS!$H1080-FACT_PRODUCT_REVIEWS!$G1080</f>
        <v>3.2256944444452529</v>
      </c>
      <c r="K1080" s="2">
        <f>IF(FACT_PRODUCT_REVIEWS!$D1080&gt;=4,1,0)</f>
        <v>1</v>
      </c>
      <c r="L1080" s="2">
        <f>_xlfn.XLOOKUP(FACT_PRODUCT_REVIEWS[[#This Row],[product_id]],DIM_PRODUCTS!B:B,DIM_PRODUCTS!A:A,,0)</f>
        <v>354</v>
      </c>
      <c r="M1080" s="2" t="str">
        <f>IF(FACT_PRODUCT_REVIEWS[[#This Row],[review_word_count]]=0,"no text",IF(FACT_PRODUCT_REVIEWS[[#This Row],[review_word_count]]&lt;15,"short review", "long review"))</f>
        <v>no text</v>
      </c>
    </row>
    <row r="1081" spans="1:13" x14ac:dyDescent="0.25">
      <c r="A1081" s="2">
        <v>1080</v>
      </c>
      <c r="B1081" s="10" t="s">
        <v>2439</v>
      </c>
      <c r="C1081" s="10" t="s">
        <v>3516</v>
      </c>
      <c r="D1081" s="10">
        <v>4</v>
      </c>
      <c r="E1081" s="10"/>
      <c r="F1081" s="10"/>
      <c r="G1081" s="13">
        <v>42965</v>
      </c>
      <c r="H1081" s="13">
        <v>42966.552777777775</v>
      </c>
      <c r="I10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1" s="2">
        <f>FACT_PRODUCT_REVIEWS!$H1081-FACT_PRODUCT_REVIEWS!$G1081</f>
        <v>1.5527777777751908</v>
      </c>
      <c r="K1081" s="2">
        <f>IF(FACT_PRODUCT_REVIEWS!$D1081&gt;=4,1,0)</f>
        <v>1</v>
      </c>
      <c r="L1081" s="2">
        <f>_xlfn.XLOOKUP(FACT_PRODUCT_REVIEWS[[#This Row],[product_id]],DIM_PRODUCTS!B:B,DIM_PRODUCTS!A:A,,0)</f>
        <v>355</v>
      </c>
      <c r="M1081" s="2" t="str">
        <f>IF(FACT_PRODUCT_REVIEWS[[#This Row],[review_word_count]]=0,"no text",IF(FACT_PRODUCT_REVIEWS[[#This Row],[review_word_count]]&lt;15,"short review", "long review"))</f>
        <v>no text</v>
      </c>
    </row>
    <row r="1082" spans="1:13" x14ac:dyDescent="0.25">
      <c r="A1082" s="2">
        <v>1081</v>
      </c>
      <c r="B1082" s="10" t="s">
        <v>2345</v>
      </c>
      <c r="C1082" s="10" t="s">
        <v>4254</v>
      </c>
      <c r="D1082" s="10">
        <v>4</v>
      </c>
      <c r="E1082" s="10"/>
      <c r="F1082" s="10"/>
      <c r="G1082" s="13">
        <v>42871</v>
      </c>
      <c r="H1082" s="13">
        <v>42876.877083333333</v>
      </c>
      <c r="I10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2" s="2">
        <f>FACT_PRODUCT_REVIEWS!$H1082-FACT_PRODUCT_REVIEWS!$G1082</f>
        <v>5.8770833333328483</v>
      </c>
      <c r="K1082" s="2">
        <f>IF(FACT_PRODUCT_REVIEWS!$D1082&gt;=4,1,0)</f>
        <v>1</v>
      </c>
      <c r="L1082" s="2">
        <f>_xlfn.XLOOKUP(FACT_PRODUCT_REVIEWS[[#This Row],[product_id]],DIM_PRODUCTS!B:B,DIM_PRODUCTS!A:A,,0)</f>
        <v>356</v>
      </c>
      <c r="M1082" s="2" t="str">
        <f>IF(FACT_PRODUCT_REVIEWS[[#This Row],[review_word_count]]=0,"no text",IF(FACT_PRODUCT_REVIEWS[[#This Row],[review_word_count]]&lt;15,"short review", "long review"))</f>
        <v>no text</v>
      </c>
    </row>
    <row r="1083" spans="1:13" x14ac:dyDescent="0.25">
      <c r="A1083" s="2">
        <v>1082</v>
      </c>
      <c r="B1083" s="10" t="s">
        <v>2096</v>
      </c>
      <c r="C1083" s="10" t="s">
        <v>4073</v>
      </c>
      <c r="D1083" s="10">
        <v>3</v>
      </c>
      <c r="E1083" s="10"/>
      <c r="F1083" s="10" t="s">
        <v>4074</v>
      </c>
      <c r="G1083" s="13">
        <v>42901</v>
      </c>
      <c r="H1083" s="13">
        <v>42905.099305555559</v>
      </c>
      <c r="I10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1083" s="2">
        <f>FACT_PRODUCT_REVIEWS!$H1083-FACT_PRODUCT_REVIEWS!$G1083</f>
        <v>4.0993055555591127</v>
      </c>
      <c r="K1083" s="2">
        <f>IF(FACT_PRODUCT_REVIEWS!$D1083&gt;=4,1,0)</f>
        <v>0</v>
      </c>
      <c r="L1083" s="2">
        <f>_xlfn.XLOOKUP(FACT_PRODUCT_REVIEWS[[#This Row],[product_id]],DIM_PRODUCTS!B:B,DIM_PRODUCTS!A:A,,0)</f>
        <v>357</v>
      </c>
      <c r="M1083" s="2" t="str">
        <f>IF(FACT_PRODUCT_REVIEWS[[#This Row],[review_word_count]]=0,"no text",IF(FACT_PRODUCT_REVIEWS[[#This Row],[review_word_count]]&lt;15,"short review", "long review"))</f>
        <v>long review</v>
      </c>
    </row>
    <row r="1084" spans="1:13" x14ac:dyDescent="0.25">
      <c r="A1084" s="2">
        <v>1083</v>
      </c>
      <c r="B1084" s="10" t="s">
        <v>2421</v>
      </c>
      <c r="C1084" s="10" t="s">
        <v>4650</v>
      </c>
      <c r="D1084" s="10">
        <v>4</v>
      </c>
      <c r="E1084" s="10"/>
      <c r="F1084" s="10"/>
      <c r="G1084" s="13">
        <v>43047</v>
      </c>
      <c r="H1084" s="13">
        <v>43047.463888888888</v>
      </c>
      <c r="I10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4" s="2">
        <f>FACT_PRODUCT_REVIEWS!$H1084-FACT_PRODUCT_REVIEWS!$G1084</f>
        <v>0.46388888888759539</v>
      </c>
      <c r="K1084" s="2">
        <f>IF(FACT_PRODUCT_REVIEWS!$D1084&gt;=4,1,0)</f>
        <v>1</v>
      </c>
      <c r="L1084" s="2">
        <f>_xlfn.XLOOKUP(FACT_PRODUCT_REVIEWS[[#This Row],[product_id]],DIM_PRODUCTS!B:B,DIM_PRODUCTS!A:A,,0)</f>
        <v>358</v>
      </c>
      <c r="M1084" s="2" t="str">
        <f>IF(FACT_PRODUCT_REVIEWS[[#This Row],[review_word_count]]=0,"no text",IF(FACT_PRODUCT_REVIEWS[[#This Row],[review_word_count]]&lt;15,"short review", "long review"))</f>
        <v>no text</v>
      </c>
    </row>
    <row r="1085" spans="1:13" ht="15.95" customHeight="1" x14ac:dyDescent="0.25">
      <c r="A1085" s="2">
        <v>1084</v>
      </c>
      <c r="B1085" s="10" t="s">
        <v>2371</v>
      </c>
      <c r="C1085" s="10" t="s">
        <v>3304</v>
      </c>
      <c r="D1085" s="10">
        <v>5</v>
      </c>
      <c r="E1085" s="10" t="s">
        <v>3305</v>
      </c>
      <c r="F1085" s="10"/>
      <c r="G1085" s="13">
        <v>43273</v>
      </c>
      <c r="H1085" s="13">
        <v>43275.963194444441</v>
      </c>
      <c r="I10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5" s="2">
        <f>FACT_PRODUCT_REVIEWS!$H1085-FACT_PRODUCT_REVIEWS!$G1085</f>
        <v>2.9631944444408873</v>
      </c>
      <c r="K1085" s="2">
        <f>IF(FACT_PRODUCT_REVIEWS!$D1085&gt;=4,1,0)</f>
        <v>1</v>
      </c>
      <c r="L1085" s="2">
        <f>_xlfn.XLOOKUP(FACT_PRODUCT_REVIEWS[[#This Row],[product_id]],DIM_PRODUCTS!B:B,DIM_PRODUCTS!A:A,,0)</f>
        <v>359</v>
      </c>
      <c r="M1085" s="2" t="str">
        <f>IF(FACT_PRODUCT_REVIEWS[[#This Row],[review_word_count]]=0,"no text",IF(FACT_PRODUCT_REVIEWS[[#This Row],[review_word_count]]&lt;15,"short review", "long review"))</f>
        <v>no text</v>
      </c>
    </row>
    <row r="1086" spans="1:13" x14ac:dyDescent="0.25">
      <c r="A1086" s="2">
        <v>1085</v>
      </c>
      <c r="B1086" s="10" t="s">
        <v>2095</v>
      </c>
      <c r="C1086" s="10" t="s">
        <v>3298</v>
      </c>
      <c r="D1086" s="10">
        <v>1</v>
      </c>
      <c r="E1086" s="10"/>
      <c r="F1086" s="10" t="s">
        <v>3299</v>
      </c>
      <c r="G1086" s="13">
        <v>43091</v>
      </c>
      <c r="H1086" s="13">
        <v>43091.513888888891</v>
      </c>
      <c r="I10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1086" s="2">
        <f>FACT_PRODUCT_REVIEWS!$H1086-FACT_PRODUCT_REVIEWS!$G1086</f>
        <v>0.51388888889050577</v>
      </c>
      <c r="K1086" s="2">
        <f>IF(FACT_PRODUCT_REVIEWS!$D1086&gt;=4,1,0)</f>
        <v>0</v>
      </c>
      <c r="L1086" s="2">
        <f>_xlfn.XLOOKUP(FACT_PRODUCT_REVIEWS[[#This Row],[product_id]],DIM_PRODUCTS!B:B,DIM_PRODUCTS!A:A,,0)</f>
        <v>360</v>
      </c>
      <c r="M1086" s="2" t="str">
        <f>IF(FACT_PRODUCT_REVIEWS[[#This Row],[review_word_count]]=0,"no text",IF(FACT_PRODUCT_REVIEWS[[#This Row],[review_word_count]]&lt;15,"short review", "long review"))</f>
        <v>long review</v>
      </c>
    </row>
    <row r="1087" spans="1:13" x14ac:dyDescent="0.25">
      <c r="A1087" s="2">
        <v>1086</v>
      </c>
      <c r="B1087" s="10" t="s">
        <v>2005</v>
      </c>
      <c r="C1087" s="10" t="s">
        <v>4622</v>
      </c>
      <c r="D1087" s="10">
        <v>3</v>
      </c>
      <c r="E1087" s="10"/>
      <c r="F1087" s="10" t="s">
        <v>4623</v>
      </c>
      <c r="G1087" s="13">
        <v>43153</v>
      </c>
      <c r="H1087" s="13">
        <v>43154.1</v>
      </c>
      <c r="I10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37</v>
      </c>
      <c r="J1087" s="2">
        <f>FACT_PRODUCT_REVIEWS!$H1087-FACT_PRODUCT_REVIEWS!$G1087</f>
        <v>1.0999999999985448</v>
      </c>
      <c r="K1087" s="2">
        <f>IF(FACT_PRODUCT_REVIEWS!$D1087&gt;=4,1,0)</f>
        <v>0</v>
      </c>
      <c r="L1087" s="2">
        <f>_xlfn.XLOOKUP(FACT_PRODUCT_REVIEWS[[#This Row],[product_id]],DIM_PRODUCTS!B:B,DIM_PRODUCTS!A:A,,0)</f>
        <v>361</v>
      </c>
      <c r="M1087" s="2" t="str">
        <f>IF(FACT_PRODUCT_REVIEWS[[#This Row],[review_word_count]]=0,"no text",IF(FACT_PRODUCT_REVIEWS[[#This Row],[review_word_count]]&lt;15,"short review", "long review"))</f>
        <v>long review</v>
      </c>
    </row>
    <row r="1088" spans="1:13" x14ac:dyDescent="0.25">
      <c r="A1088" s="2">
        <v>1087</v>
      </c>
      <c r="B1088" s="10" t="s">
        <v>2397</v>
      </c>
      <c r="C1088" s="10" t="s">
        <v>3768</v>
      </c>
      <c r="D1088" s="10">
        <v>5</v>
      </c>
      <c r="E1088" s="10"/>
      <c r="F1088" s="10" t="s">
        <v>3769</v>
      </c>
      <c r="G1088" s="13">
        <v>42992</v>
      </c>
      <c r="H1088" s="13">
        <v>42993.040277777778</v>
      </c>
      <c r="I10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088" s="2">
        <f>FACT_PRODUCT_REVIEWS!$H1088-FACT_PRODUCT_REVIEWS!$G1088</f>
        <v>1.0402777777781012</v>
      </c>
      <c r="K1088" s="2">
        <f>IF(FACT_PRODUCT_REVIEWS!$D1088&gt;=4,1,0)</f>
        <v>1</v>
      </c>
      <c r="L1088" s="2">
        <f>_xlfn.XLOOKUP(FACT_PRODUCT_REVIEWS[[#This Row],[product_id]],DIM_PRODUCTS!B:B,DIM_PRODUCTS!A:A,,0)</f>
        <v>362</v>
      </c>
      <c r="M1088" s="2" t="str">
        <f>IF(FACT_PRODUCT_REVIEWS[[#This Row],[review_word_count]]=0,"no text",IF(FACT_PRODUCT_REVIEWS[[#This Row],[review_word_count]]&lt;15,"short review", "long review"))</f>
        <v>short review</v>
      </c>
    </row>
    <row r="1089" spans="1:13" x14ac:dyDescent="0.25">
      <c r="A1089" s="2">
        <v>1088</v>
      </c>
      <c r="B1089" s="10" t="s">
        <v>2368</v>
      </c>
      <c r="C1089" s="10" t="s">
        <v>3749</v>
      </c>
      <c r="D1089" s="10">
        <v>4</v>
      </c>
      <c r="E1089" s="10" t="s">
        <v>3750</v>
      </c>
      <c r="F1089" s="10"/>
      <c r="G1089" s="13">
        <v>43305</v>
      </c>
      <c r="H1089" s="13">
        <v>43308.083333333336</v>
      </c>
      <c r="I10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89" s="2">
        <f>FACT_PRODUCT_REVIEWS!$H1089-FACT_PRODUCT_REVIEWS!$G1089</f>
        <v>3.0833333333357587</v>
      </c>
      <c r="K1089" s="2">
        <f>IF(FACT_PRODUCT_REVIEWS!$D1089&gt;=4,1,0)</f>
        <v>1</v>
      </c>
      <c r="L1089" s="2">
        <f>_xlfn.XLOOKUP(FACT_PRODUCT_REVIEWS[[#This Row],[product_id]],DIM_PRODUCTS!B:B,DIM_PRODUCTS!A:A,,0)</f>
        <v>363</v>
      </c>
      <c r="M1089" s="2" t="str">
        <f>IF(FACT_PRODUCT_REVIEWS[[#This Row],[review_word_count]]=0,"no text",IF(FACT_PRODUCT_REVIEWS[[#This Row],[review_word_count]]&lt;15,"short review", "long review"))</f>
        <v>no text</v>
      </c>
    </row>
    <row r="1090" spans="1:13" x14ac:dyDescent="0.25">
      <c r="A1090" s="2">
        <v>1089</v>
      </c>
      <c r="B1090" s="10" t="s">
        <v>2093</v>
      </c>
      <c r="C1090" s="10" t="s">
        <v>3739</v>
      </c>
      <c r="D1090" s="10">
        <v>5</v>
      </c>
      <c r="E1090" s="10"/>
      <c r="F1090" s="10"/>
      <c r="G1090" s="13">
        <v>42837</v>
      </c>
      <c r="H1090" s="13">
        <v>42838.040972222225</v>
      </c>
      <c r="I10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0" s="2">
        <f>FACT_PRODUCT_REVIEWS!$H1090-FACT_PRODUCT_REVIEWS!$G1090</f>
        <v>1.0409722222248092</v>
      </c>
      <c r="K1090" s="2">
        <f>IF(FACT_PRODUCT_REVIEWS!$D1090&gt;=4,1,0)</f>
        <v>1</v>
      </c>
      <c r="L1090" s="2">
        <f>_xlfn.XLOOKUP(FACT_PRODUCT_REVIEWS[[#This Row],[product_id]],DIM_PRODUCTS!B:B,DIM_PRODUCTS!A:A,,0)</f>
        <v>364</v>
      </c>
      <c r="M1090" s="2" t="str">
        <f>IF(FACT_PRODUCT_REVIEWS[[#This Row],[review_word_count]]=0,"no text",IF(FACT_PRODUCT_REVIEWS[[#This Row],[review_word_count]]&lt;15,"short review", "long review"))</f>
        <v>no text</v>
      </c>
    </row>
    <row r="1091" spans="1:13" x14ac:dyDescent="0.25">
      <c r="A1091" s="2">
        <v>1090</v>
      </c>
      <c r="B1091" s="10" t="s">
        <v>2168</v>
      </c>
      <c r="C1091" s="10" t="s">
        <v>4326</v>
      </c>
      <c r="D1091" s="10">
        <v>5</v>
      </c>
      <c r="E1091" s="10"/>
      <c r="F1091" s="10" t="s">
        <v>4327</v>
      </c>
      <c r="G1091" s="13">
        <v>43176</v>
      </c>
      <c r="H1091" s="13">
        <v>43183.015277777777</v>
      </c>
      <c r="I10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25</v>
      </c>
      <c r="J1091" s="2">
        <f>FACT_PRODUCT_REVIEWS!$H1091-FACT_PRODUCT_REVIEWS!$G1091</f>
        <v>7.015277777776646</v>
      </c>
      <c r="K1091" s="2">
        <f>IF(FACT_PRODUCT_REVIEWS!$D1091&gt;=4,1,0)</f>
        <v>1</v>
      </c>
      <c r="L1091" s="2">
        <f>_xlfn.XLOOKUP(FACT_PRODUCT_REVIEWS[[#This Row],[product_id]],DIM_PRODUCTS!B:B,DIM_PRODUCTS!A:A,,0)</f>
        <v>365</v>
      </c>
      <c r="M1091" s="2" t="str">
        <f>IF(FACT_PRODUCT_REVIEWS[[#This Row],[review_word_count]]=0,"no text",IF(FACT_PRODUCT_REVIEWS[[#This Row],[review_word_count]]&lt;15,"short review", "long review"))</f>
        <v>long review</v>
      </c>
    </row>
    <row r="1092" spans="1:13" x14ac:dyDescent="0.25">
      <c r="A1092" s="2">
        <v>1091</v>
      </c>
      <c r="B1092" s="10" t="s">
        <v>2145</v>
      </c>
      <c r="C1092" s="10" t="s">
        <v>4335</v>
      </c>
      <c r="D1092" s="10">
        <v>5</v>
      </c>
      <c r="E1092" s="10"/>
      <c r="F1092" s="10"/>
      <c r="G1092" s="13">
        <v>42945</v>
      </c>
      <c r="H1092" s="13">
        <v>42946.037499999999</v>
      </c>
      <c r="I10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2" s="2">
        <f>FACT_PRODUCT_REVIEWS!$H1092-FACT_PRODUCT_REVIEWS!$G1092</f>
        <v>1.0374999999985448</v>
      </c>
      <c r="K1092" s="2">
        <f>IF(FACT_PRODUCT_REVIEWS!$D1092&gt;=4,1,0)</f>
        <v>1</v>
      </c>
      <c r="L1092" s="2">
        <f>_xlfn.XLOOKUP(FACT_PRODUCT_REVIEWS[[#This Row],[product_id]],DIM_PRODUCTS!B:B,DIM_PRODUCTS!A:A,,0)</f>
        <v>366</v>
      </c>
      <c r="M1092" s="2" t="str">
        <f>IF(FACT_PRODUCT_REVIEWS[[#This Row],[review_word_count]]=0,"no text",IF(FACT_PRODUCT_REVIEWS[[#This Row],[review_word_count]]&lt;15,"short review", "long review"))</f>
        <v>no text</v>
      </c>
    </row>
    <row r="1093" spans="1:13" x14ac:dyDescent="0.25">
      <c r="A1093" s="2">
        <v>1092</v>
      </c>
      <c r="B1093" s="10" t="s">
        <v>2262</v>
      </c>
      <c r="C1093" s="10" t="s">
        <v>4021</v>
      </c>
      <c r="D1093" s="10">
        <v>5</v>
      </c>
      <c r="E1093" s="10" t="s">
        <v>3352</v>
      </c>
      <c r="F1093" s="10" t="s">
        <v>4022</v>
      </c>
      <c r="G1093" s="13">
        <v>43315</v>
      </c>
      <c r="H1093" s="13">
        <v>43318.491666666669</v>
      </c>
      <c r="I10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093" s="2">
        <f>FACT_PRODUCT_REVIEWS!$H1093-FACT_PRODUCT_REVIEWS!$G1093</f>
        <v>3.4916666666686069</v>
      </c>
      <c r="K1093" s="2">
        <f>IF(FACT_PRODUCT_REVIEWS!$D1093&gt;=4,1,0)</f>
        <v>1</v>
      </c>
      <c r="L1093" s="2">
        <f>_xlfn.XLOOKUP(FACT_PRODUCT_REVIEWS[[#This Row],[product_id]],DIM_PRODUCTS!B:B,DIM_PRODUCTS!A:A,,0)</f>
        <v>367</v>
      </c>
      <c r="M1093" s="2" t="str">
        <f>IF(FACT_PRODUCT_REVIEWS[[#This Row],[review_word_count]]=0,"no text",IF(FACT_PRODUCT_REVIEWS[[#This Row],[review_word_count]]&lt;15,"short review", "long review"))</f>
        <v>short review</v>
      </c>
    </row>
    <row r="1094" spans="1:13" x14ac:dyDescent="0.25">
      <c r="A1094" s="2">
        <v>1093</v>
      </c>
      <c r="B1094" s="10" t="s">
        <v>1946</v>
      </c>
      <c r="C1094" s="10" t="s">
        <v>3423</v>
      </c>
      <c r="D1094" s="10">
        <v>4</v>
      </c>
      <c r="E1094" s="10"/>
      <c r="F1094" s="10" t="s">
        <v>3424</v>
      </c>
      <c r="G1094" s="13">
        <v>42871</v>
      </c>
      <c r="H1094" s="13">
        <v>42895.847222222219</v>
      </c>
      <c r="I10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094" s="2">
        <f>FACT_PRODUCT_REVIEWS!$H1094-FACT_PRODUCT_REVIEWS!$G1094</f>
        <v>24.847222222218988</v>
      </c>
      <c r="K1094" s="2">
        <f>IF(FACT_PRODUCT_REVIEWS!$D1094&gt;=4,1,0)</f>
        <v>1</v>
      </c>
      <c r="L1094" s="2">
        <f>_xlfn.XLOOKUP(FACT_PRODUCT_REVIEWS[[#This Row],[product_id]],DIM_PRODUCTS!B:B,DIM_PRODUCTS!A:A,,0)</f>
        <v>368</v>
      </c>
      <c r="M1094" s="2" t="str">
        <f>IF(FACT_PRODUCT_REVIEWS[[#This Row],[review_word_count]]=0,"no text",IF(FACT_PRODUCT_REVIEWS[[#This Row],[review_word_count]]&lt;15,"short review", "long review"))</f>
        <v>short review</v>
      </c>
    </row>
    <row r="1095" spans="1:13" x14ac:dyDescent="0.25">
      <c r="A1095" s="2">
        <v>1094</v>
      </c>
      <c r="B1095" s="10" t="s">
        <v>2429</v>
      </c>
      <c r="C1095" s="10" t="s">
        <v>3654</v>
      </c>
      <c r="D1095" s="10">
        <v>4</v>
      </c>
      <c r="E1095" s="10"/>
      <c r="F1095" s="10"/>
      <c r="G1095" s="13">
        <v>43284</v>
      </c>
      <c r="H1095" s="13">
        <v>43285.737500000003</v>
      </c>
      <c r="I10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5" s="2">
        <f>FACT_PRODUCT_REVIEWS!$H1095-FACT_PRODUCT_REVIEWS!$G1095</f>
        <v>1.7375000000029104</v>
      </c>
      <c r="K1095" s="2">
        <f>IF(FACT_PRODUCT_REVIEWS!$D1095&gt;=4,1,0)</f>
        <v>1</v>
      </c>
      <c r="L1095" s="2">
        <f>_xlfn.XLOOKUP(FACT_PRODUCT_REVIEWS[[#This Row],[product_id]],DIM_PRODUCTS!B:B,DIM_PRODUCTS!A:A,,0)</f>
        <v>369</v>
      </c>
      <c r="M1095" s="2" t="str">
        <f>IF(FACT_PRODUCT_REVIEWS[[#This Row],[review_word_count]]=0,"no text",IF(FACT_PRODUCT_REVIEWS[[#This Row],[review_word_count]]&lt;15,"short review", "long review"))</f>
        <v>no text</v>
      </c>
    </row>
    <row r="1096" spans="1:13" x14ac:dyDescent="0.25">
      <c r="A1096" s="2">
        <v>1095</v>
      </c>
      <c r="B1096" s="10" t="s">
        <v>2105</v>
      </c>
      <c r="C1096" s="10" t="s">
        <v>4783</v>
      </c>
      <c r="D1096" s="10">
        <v>5</v>
      </c>
      <c r="E1096" s="10"/>
      <c r="F1096" s="10"/>
      <c r="G1096" s="13">
        <v>43076</v>
      </c>
      <c r="H1096" s="13">
        <v>43077.052777777775</v>
      </c>
      <c r="I10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6" s="2">
        <f>FACT_PRODUCT_REVIEWS!$H1096-FACT_PRODUCT_REVIEWS!$G1096</f>
        <v>1.0527777777751908</v>
      </c>
      <c r="K1096" s="2">
        <f>IF(FACT_PRODUCT_REVIEWS!$D1096&gt;=4,1,0)</f>
        <v>1</v>
      </c>
      <c r="L1096" s="2">
        <f>_xlfn.XLOOKUP(FACT_PRODUCT_REVIEWS[[#This Row],[product_id]],DIM_PRODUCTS!B:B,DIM_PRODUCTS!A:A,,0)</f>
        <v>370</v>
      </c>
      <c r="M1096" s="2" t="str">
        <f>IF(FACT_PRODUCT_REVIEWS[[#This Row],[review_word_count]]=0,"no text",IF(FACT_PRODUCT_REVIEWS[[#This Row],[review_word_count]]&lt;15,"short review", "long review"))</f>
        <v>no text</v>
      </c>
    </row>
    <row r="1097" spans="1:13" x14ac:dyDescent="0.25">
      <c r="A1097" s="2">
        <v>1096</v>
      </c>
      <c r="B1097" s="10" t="s">
        <v>2014</v>
      </c>
      <c r="C1097" s="10" t="s">
        <v>4025</v>
      </c>
      <c r="D1097" s="10">
        <v>5</v>
      </c>
      <c r="E1097" s="10"/>
      <c r="F1097" s="10"/>
      <c r="G1097" s="13">
        <v>43194</v>
      </c>
      <c r="H1097" s="13">
        <v>43195.522222222222</v>
      </c>
      <c r="I10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7" s="2">
        <f>FACT_PRODUCT_REVIEWS!$H1097-FACT_PRODUCT_REVIEWS!$G1097</f>
        <v>1.5222222222218988</v>
      </c>
      <c r="K1097" s="2">
        <f>IF(FACT_PRODUCT_REVIEWS!$D1097&gt;=4,1,0)</f>
        <v>1</v>
      </c>
      <c r="L1097" s="2">
        <f>_xlfn.XLOOKUP(FACT_PRODUCT_REVIEWS[[#This Row],[product_id]],DIM_PRODUCTS!B:B,DIM_PRODUCTS!A:A,,0)</f>
        <v>371</v>
      </c>
      <c r="M1097" s="2" t="str">
        <f>IF(FACT_PRODUCT_REVIEWS[[#This Row],[review_word_count]]=0,"no text",IF(FACT_PRODUCT_REVIEWS[[#This Row],[review_word_count]]&lt;15,"short review", "long review"))</f>
        <v>no text</v>
      </c>
    </row>
    <row r="1098" spans="1:13" x14ac:dyDescent="0.25">
      <c r="A1098" s="2">
        <v>1097</v>
      </c>
      <c r="B1098" s="10" t="s">
        <v>1995</v>
      </c>
      <c r="C1098" s="10" t="s">
        <v>3806</v>
      </c>
      <c r="D1098" s="10">
        <v>4</v>
      </c>
      <c r="E1098" s="10"/>
      <c r="F1098" s="10"/>
      <c r="G1098" s="13">
        <v>43293</v>
      </c>
      <c r="H1098" s="13">
        <v>43293.822222222225</v>
      </c>
      <c r="I10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8" s="2">
        <f>FACT_PRODUCT_REVIEWS!$H1098-FACT_PRODUCT_REVIEWS!$G1098</f>
        <v>0.82222222222480923</v>
      </c>
      <c r="K1098" s="2">
        <f>IF(FACT_PRODUCT_REVIEWS!$D1098&gt;=4,1,0)</f>
        <v>1</v>
      </c>
      <c r="L1098" s="2">
        <f>_xlfn.XLOOKUP(FACT_PRODUCT_REVIEWS[[#This Row],[product_id]],DIM_PRODUCTS!B:B,DIM_PRODUCTS!A:A,,0)</f>
        <v>372</v>
      </c>
      <c r="M1098" s="2" t="str">
        <f>IF(FACT_PRODUCT_REVIEWS[[#This Row],[review_word_count]]=0,"no text",IF(FACT_PRODUCT_REVIEWS[[#This Row],[review_word_count]]&lt;15,"short review", "long review"))</f>
        <v>no text</v>
      </c>
    </row>
    <row r="1099" spans="1:13" x14ac:dyDescent="0.25">
      <c r="A1099" s="2">
        <v>1098</v>
      </c>
      <c r="B1099" s="10" t="s">
        <v>2184</v>
      </c>
      <c r="C1099" s="10" t="s">
        <v>3444</v>
      </c>
      <c r="D1099" s="10">
        <v>5</v>
      </c>
      <c r="E1099" s="10"/>
      <c r="F1099" s="10"/>
      <c r="G1099" s="13">
        <v>43133</v>
      </c>
      <c r="H1099" s="13">
        <v>43134.806944444441</v>
      </c>
      <c r="I10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099" s="2">
        <f>FACT_PRODUCT_REVIEWS!$H1099-FACT_PRODUCT_REVIEWS!$G1099</f>
        <v>1.8069444444408873</v>
      </c>
      <c r="K1099" s="2">
        <f>IF(FACT_PRODUCT_REVIEWS!$D1099&gt;=4,1,0)</f>
        <v>1</v>
      </c>
      <c r="L1099" s="2">
        <f>_xlfn.XLOOKUP(FACT_PRODUCT_REVIEWS[[#This Row],[product_id]],DIM_PRODUCTS!B:B,DIM_PRODUCTS!A:A,,0)</f>
        <v>373</v>
      </c>
      <c r="M1099" s="2" t="str">
        <f>IF(FACT_PRODUCT_REVIEWS[[#This Row],[review_word_count]]=0,"no text",IF(FACT_PRODUCT_REVIEWS[[#This Row],[review_word_count]]&lt;15,"short review", "long review"))</f>
        <v>no text</v>
      </c>
    </row>
    <row r="1100" spans="1:13" x14ac:dyDescent="0.25">
      <c r="A1100" s="2">
        <v>1099</v>
      </c>
      <c r="B1100" s="10" t="s">
        <v>2333</v>
      </c>
      <c r="C1100" s="10" t="s">
        <v>4591</v>
      </c>
      <c r="D1100" s="10">
        <v>4</v>
      </c>
      <c r="E1100" s="10"/>
      <c r="F1100" s="10"/>
      <c r="G1100" s="13">
        <v>43293</v>
      </c>
      <c r="H1100" s="13">
        <v>43300.474305555559</v>
      </c>
      <c r="I11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0" s="2">
        <f>FACT_PRODUCT_REVIEWS!$H1100-FACT_PRODUCT_REVIEWS!$G1100</f>
        <v>7.4743055555591127</v>
      </c>
      <c r="K1100" s="2">
        <f>IF(FACT_PRODUCT_REVIEWS!$D1100&gt;=4,1,0)</f>
        <v>1</v>
      </c>
      <c r="L1100" s="2">
        <f>_xlfn.XLOOKUP(FACT_PRODUCT_REVIEWS[[#This Row],[product_id]],DIM_PRODUCTS!B:B,DIM_PRODUCTS!A:A,,0)</f>
        <v>374</v>
      </c>
      <c r="M1100" s="2" t="str">
        <f>IF(FACT_PRODUCT_REVIEWS[[#This Row],[review_word_count]]=0,"no text",IF(FACT_PRODUCT_REVIEWS[[#This Row],[review_word_count]]&lt;15,"short review", "long review"))</f>
        <v>no text</v>
      </c>
    </row>
    <row r="1101" spans="1:13" x14ac:dyDescent="0.25">
      <c r="A1101" s="2">
        <v>1100</v>
      </c>
      <c r="B1101" s="10" t="s">
        <v>2046</v>
      </c>
      <c r="C1101" s="10" t="s">
        <v>4460</v>
      </c>
      <c r="D1101" s="10">
        <v>5</v>
      </c>
      <c r="E1101" s="10"/>
      <c r="F1101" s="10"/>
      <c r="G1101" s="13">
        <v>43131</v>
      </c>
      <c r="H1101" s="13">
        <v>43131.772222222222</v>
      </c>
      <c r="I11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1" s="2">
        <f>FACT_PRODUCT_REVIEWS!$H1101-FACT_PRODUCT_REVIEWS!$G1101</f>
        <v>0.77222222222189885</v>
      </c>
      <c r="K1101" s="2">
        <f>IF(FACT_PRODUCT_REVIEWS!$D1101&gt;=4,1,0)</f>
        <v>1</v>
      </c>
      <c r="L1101" s="2">
        <f>_xlfn.XLOOKUP(FACT_PRODUCT_REVIEWS[[#This Row],[product_id]],DIM_PRODUCTS!B:B,DIM_PRODUCTS!A:A,,0)</f>
        <v>375</v>
      </c>
      <c r="M1101" s="2" t="str">
        <f>IF(FACT_PRODUCT_REVIEWS[[#This Row],[review_word_count]]=0,"no text",IF(FACT_PRODUCT_REVIEWS[[#This Row],[review_word_count]]&lt;15,"short review", "long review"))</f>
        <v>no text</v>
      </c>
    </row>
    <row r="1102" spans="1:13" x14ac:dyDescent="0.25">
      <c r="A1102" s="2">
        <v>1101</v>
      </c>
      <c r="B1102" s="10" t="s">
        <v>1999</v>
      </c>
      <c r="C1102" s="10" t="s">
        <v>2997</v>
      </c>
      <c r="D1102" s="10">
        <v>5</v>
      </c>
      <c r="E1102" s="10" t="s">
        <v>2998</v>
      </c>
      <c r="F1102" s="10" t="s">
        <v>2999</v>
      </c>
      <c r="G1102" s="13">
        <v>43291</v>
      </c>
      <c r="H1102" s="13">
        <v>43292.590277777781</v>
      </c>
      <c r="I11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102" s="2">
        <f>FACT_PRODUCT_REVIEWS!$H1102-FACT_PRODUCT_REVIEWS!$G1102</f>
        <v>1.5902777777810115</v>
      </c>
      <c r="K1102" s="2">
        <f>IF(FACT_PRODUCT_REVIEWS!$D1102&gt;=4,1,0)</f>
        <v>1</v>
      </c>
      <c r="L1102" s="2">
        <f>_xlfn.XLOOKUP(FACT_PRODUCT_REVIEWS[[#This Row],[product_id]],DIM_PRODUCTS!B:B,DIM_PRODUCTS!A:A,,0)</f>
        <v>376</v>
      </c>
      <c r="M1102" s="2" t="str">
        <f>IF(FACT_PRODUCT_REVIEWS[[#This Row],[review_word_count]]=0,"no text",IF(FACT_PRODUCT_REVIEWS[[#This Row],[review_word_count]]&lt;15,"short review", "long review"))</f>
        <v>short review</v>
      </c>
    </row>
    <row r="1103" spans="1:13" x14ac:dyDescent="0.25">
      <c r="A1103" s="2">
        <v>1102</v>
      </c>
      <c r="B1103" s="10" t="s">
        <v>2334</v>
      </c>
      <c r="C1103" s="10" t="s">
        <v>3257</v>
      </c>
      <c r="D1103" s="10">
        <v>4</v>
      </c>
      <c r="E1103" s="10"/>
      <c r="F1103" s="10"/>
      <c r="G1103" s="13">
        <v>43308</v>
      </c>
      <c r="H1103" s="13">
        <v>43309.462500000001</v>
      </c>
      <c r="I11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3" s="2">
        <f>FACT_PRODUCT_REVIEWS!$H1103-FACT_PRODUCT_REVIEWS!$G1103</f>
        <v>1.4625000000014552</v>
      </c>
      <c r="K1103" s="2">
        <f>IF(FACT_PRODUCT_REVIEWS!$D1103&gt;=4,1,0)</f>
        <v>1</v>
      </c>
      <c r="L1103" s="2">
        <f>_xlfn.XLOOKUP(FACT_PRODUCT_REVIEWS[[#This Row],[product_id]],DIM_PRODUCTS!B:B,DIM_PRODUCTS!A:A,,0)</f>
        <v>377</v>
      </c>
      <c r="M1103" s="2" t="str">
        <f>IF(FACT_PRODUCT_REVIEWS[[#This Row],[review_word_count]]=0,"no text",IF(FACT_PRODUCT_REVIEWS[[#This Row],[review_word_count]]&lt;15,"short review", "long review"))</f>
        <v>no text</v>
      </c>
    </row>
    <row r="1104" spans="1:13" x14ac:dyDescent="0.25">
      <c r="A1104" s="2">
        <v>1103</v>
      </c>
      <c r="B1104" s="10" t="s">
        <v>1990</v>
      </c>
      <c r="C1104" s="10" t="s">
        <v>3125</v>
      </c>
      <c r="D1104" s="10">
        <v>1</v>
      </c>
      <c r="E1104" s="10"/>
      <c r="F1104" s="10"/>
      <c r="G1104" s="13">
        <v>43212</v>
      </c>
      <c r="H1104" s="13">
        <v>43216.434027777781</v>
      </c>
      <c r="I11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4" s="2">
        <f>FACT_PRODUCT_REVIEWS!$H1104-FACT_PRODUCT_REVIEWS!$G1104</f>
        <v>4.4340277777810115</v>
      </c>
      <c r="K1104" s="2">
        <f>IF(FACT_PRODUCT_REVIEWS!$D1104&gt;=4,1,0)</f>
        <v>0</v>
      </c>
      <c r="L1104" s="2">
        <f>_xlfn.XLOOKUP(FACT_PRODUCT_REVIEWS[[#This Row],[product_id]],DIM_PRODUCTS!B:B,DIM_PRODUCTS!A:A,,0)</f>
        <v>378</v>
      </c>
      <c r="M1104" s="2" t="str">
        <f>IF(FACT_PRODUCT_REVIEWS[[#This Row],[review_word_count]]=0,"no text",IF(FACT_PRODUCT_REVIEWS[[#This Row],[review_word_count]]&lt;15,"short review", "long review"))</f>
        <v>no text</v>
      </c>
    </row>
    <row r="1105" spans="1:13" x14ac:dyDescent="0.25">
      <c r="A1105" s="2">
        <v>1104</v>
      </c>
      <c r="B1105" s="10" t="s">
        <v>1951</v>
      </c>
      <c r="C1105" s="10" t="s">
        <v>4298</v>
      </c>
      <c r="D1105" s="10">
        <v>5</v>
      </c>
      <c r="E1105" s="10"/>
      <c r="F1105" s="10"/>
      <c r="G1105" s="13">
        <v>43236</v>
      </c>
      <c r="H1105" s="13">
        <v>43237.038194444445</v>
      </c>
      <c r="I11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5" s="2">
        <f>FACT_PRODUCT_REVIEWS!$H1105-FACT_PRODUCT_REVIEWS!$G1105</f>
        <v>1.0381944444452529</v>
      </c>
      <c r="K1105" s="2">
        <f>IF(FACT_PRODUCT_REVIEWS!$D1105&gt;=4,1,0)</f>
        <v>1</v>
      </c>
      <c r="L1105" s="2">
        <f>_xlfn.XLOOKUP(FACT_PRODUCT_REVIEWS[[#This Row],[product_id]],DIM_PRODUCTS!B:B,DIM_PRODUCTS!A:A,,0)</f>
        <v>379</v>
      </c>
      <c r="M1105" s="2" t="str">
        <f>IF(FACT_PRODUCT_REVIEWS[[#This Row],[review_word_count]]=0,"no text",IF(FACT_PRODUCT_REVIEWS[[#This Row],[review_word_count]]&lt;15,"short review", "long review"))</f>
        <v>no text</v>
      </c>
    </row>
    <row r="1106" spans="1:13" x14ac:dyDescent="0.25">
      <c r="A1106" s="2">
        <v>1105</v>
      </c>
      <c r="B1106" s="10" t="s">
        <v>2139</v>
      </c>
      <c r="C1106" s="10" t="s">
        <v>4259</v>
      </c>
      <c r="D1106" s="10">
        <v>3</v>
      </c>
      <c r="E1106" s="10"/>
      <c r="F1106" s="10"/>
      <c r="G1106" s="13">
        <v>43239</v>
      </c>
      <c r="H1106" s="13">
        <v>43241.438194444447</v>
      </c>
      <c r="I11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6" s="2">
        <f>FACT_PRODUCT_REVIEWS!$H1106-FACT_PRODUCT_REVIEWS!$G1106</f>
        <v>2.4381944444467081</v>
      </c>
      <c r="K1106" s="2">
        <f>IF(FACT_PRODUCT_REVIEWS!$D1106&gt;=4,1,0)</f>
        <v>0</v>
      </c>
      <c r="L1106" s="2">
        <f>_xlfn.XLOOKUP(FACT_PRODUCT_REVIEWS[[#This Row],[product_id]],DIM_PRODUCTS!B:B,DIM_PRODUCTS!A:A,,0)</f>
        <v>380</v>
      </c>
      <c r="M1106" s="2" t="str">
        <f>IF(FACT_PRODUCT_REVIEWS[[#This Row],[review_word_count]]=0,"no text",IF(FACT_PRODUCT_REVIEWS[[#This Row],[review_word_count]]&lt;15,"short review", "long review"))</f>
        <v>no text</v>
      </c>
    </row>
    <row r="1107" spans="1:13" x14ac:dyDescent="0.25">
      <c r="A1107" s="2">
        <v>1106</v>
      </c>
      <c r="B1107" s="10" t="s">
        <v>2190</v>
      </c>
      <c r="C1107" s="10" t="s">
        <v>3525</v>
      </c>
      <c r="D1107" s="10">
        <v>5</v>
      </c>
      <c r="E1107" s="10"/>
      <c r="F1107" s="10" t="s">
        <v>3526</v>
      </c>
      <c r="G1107" s="13">
        <v>43177</v>
      </c>
      <c r="H1107" s="13">
        <v>43177.704861111109</v>
      </c>
      <c r="I11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107" s="2">
        <f>FACT_PRODUCT_REVIEWS!$H1107-FACT_PRODUCT_REVIEWS!$G1107</f>
        <v>0.70486111110949423</v>
      </c>
      <c r="K1107" s="2">
        <f>IF(FACT_PRODUCT_REVIEWS!$D1107&gt;=4,1,0)</f>
        <v>1</v>
      </c>
      <c r="L1107" s="2">
        <f>_xlfn.XLOOKUP(FACT_PRODUCT_REVIEWS[[#This Row],[product_id]],DIM_PRODUCTS!B:B,DIM_PRODUCTS!A:A,,0)</f>
        <v>381</v>
      </c>
      <c r="M1107" s="2" t="str">
        <f>IF(FACT_PRODUCT_REVIEWS[[#This Row],[review_word_count]]=0,"no text",IF(FACT_PRODUCT_REVIEWS[[#This Row],[review_word_count]]&lt;15,"short review", "long review"))</f>
        <v>short review</v>
      </c>
    </row>
    <row r="1108" spans="1:13" x14ac:dyDescent="0.25">
      <c r="A1108" s="2">
        <v>1107</v>
      </c>
      <c r="B1108" s="10" t="s">
        <v>2205</v>
      </c>
      <c r="C1108" s="10" t="s">
        <v>4113</v>
      </c>
      <c r="D1108" s="10">
        <v>5</v>
      </c>
      <c r="E1108" s="10"/>
      <c r="F1108" s="10"/>
      <c r="G1108" s="13">
        <v>43189</v>
      </c>
      <c r="H1108" s="13">
        <v>43192.494444444441</v>
      </c>
      <c r="I11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8" s="2">
        <f>FACT_PRODUCT_REVIEWS!$H1108-FACT_PRODUCT_REVIEWS!$G1108</f>
        <v>3.4944444444408873</v>
      </c>
      <c r="K1108" s="2">
        <f>IF(FACT_PRODUCT_REVIEWS!$D1108&gt;=4,1,0)</f>
        <v>1</v>
      </c>
      <c r="L1108" s="2">
        <f>_xlfn.XLOOKUP(FACT_PRODUCT_REVIEWS[[#This Row],[product_id]],DIM_PRODUCTS!B:B,DIM_PRODUCTS!A:A,,0)</f>
        <v>382</v>
      </c>
      <c r="M1108" s="2" t="str">
        <f>IF(FACT_PRODUCT_REVIEWS[[#This Row],[review_word_count]]=0,"no text",IF(FACT_PRODUCT_REVIEWS[[#This Row],[review_word_count]]&lt;15,"short review", "long review"))</f>
        <v>no text</v>
      </c>
    </row>
    <row r="1109" spans="1:13" x14ac:dyDescent="0.25">
      <c r="A1109" s="2">
        <v>1108</v>
      </c>
      <c r="B1109" s="10" t="s">
        <v>2124</v>
      </c>
      <c r="C1109" s="10" t="s">
        <v>3754</v>
      </c>
      <c r="D1109" s="10">
        <v>5</v>
      </c>
      <c r="E1109" s="10"/>
      <c r="F1109" s="10"/>
      <c r="G1109" s="13">
        <v>43111</v>
      </c>
      <c r="H1109" s="13">
        <v>43112.411805555559</v>
      </c>
      <c r="I11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09" s="2">
        <f>FACT_PRODUCT_REVIEWS!$H1109-FACT_PRODUCT_REVIEWS!$G1109</f>
        <v>1.4118055555591127</v>
      </c>
      <c r="K1109" s="2">
        <f>IF(FACT_PRODUCT_REVIEWS!$D1109&gt;=4,1,0)</f>
        <v>1</v>
      </c>
      <c r="L1109" s="2">
        <f>_xlfn.XLOOKUP(FACT_PRODUCT_REVIEWS[[#This Row],[product_id]],DIM_PRODUCTS!B:B,DIM_PRODUCTS!A:A,,0)</f>
        <v>383</v>
      </c>
      <c r="M1109" s="2" t="str">
        <f>IF(FACT_PRODUCT_REVIEWS[[#This Row],[review_word_count]]=0,"no text",IF(FACT_PRODUCT_REVIEWS[[#This Row],[review_word_count]]&lt;15,"short review", "long review"))</f>
        <v>no text</v>
      </c>
    </row>
    <row r="1110" spans="1:13" x14ac:dyDescent="0.25">
      <c r="A1110" s="2">
        <v>1109</v>
      </c>
      <c r="B1110" s="10" t="s">
        <v>2059</v>
      </c>
      <c r="C1110" s="10" t="s">
        <v>4002</v>
      </c>
      <c r="D1110" s="10">
        <v>3</v>
      </c>
      <c r="E1110" s="10"/>
      <c r="F1110" s="10" t="s">
        <v>4003</v>
      </c>
      <c r="G1110" s="13">
        <v>43147</v>
      </c>
      <c r="H1110" s="13">
        <v>43149.953472222223</v>
      </c>
      <c r="I11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1110" s="2">
        <f>FACT_PRODUCT_REVIEWS!$H1110-FACT_PRODUCT_REVIEWS!$G1110</f>
        <v>2.953472222223354</v>
      </c>
      <c r="K1110" s="2">
        <f>IF(FACT_PRODUCT_REVIEWS!$D1110&gt;=4,1,0)</f>
        <v>0</v>
      </c>
      <c r="L1110" s="2">
        <f>_xlfn.XLOOKUP(FACT_PRODUCT_REVIEWS[[#This Row],[product_id]],DIM_PRODUCTS!B:B,DIM_PRODUCTS!A:A,,0)</f>
        <v>384</v>
      </c>
      <c r="M1110" s="2" t="str">
        <f>IF(FACT_PRODUCT_REVIEWS[[#This Row],[review_word_count]]=0,"no text",IF(FACT_PRODUCT_REVIEWS[[#This Row],[review_word_count]]&lt;15,"short review", "long review"))</f>
        <v>short review</v>
      </c>
    </row>
    <row r="1111" spans="1:13" x14ac:dyDescent="0.25">
      <c r="A1111" s="2">
        <v>1110</v>
      </c>
      <c r="B1111" s="10" t="s">
        <v>2337</v>
      </c>
      <c r="C1111" s="10" t="s">
        <v>3415</v>
      </c>
      <c r="D1111" s="10">
        <v>3</v>
      </c>
      <c r="E1111" s="10"/>
      <c r="F1111" s="10"/>
      <c r="G1111" s="13">
        <v>43165</v>
      </c>
      <c r="H1111" s="13">
        <v>43165.875</v>
      </c>
      <c r="I11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11" s="2">
        <f>FACT_PRODUCT_REVIEWS!$H1111-FACT_PRODUCT_REVIEWS!$G1111</f>
        <v>0.875</v>
      </c>
      <c r="K1111" s="2">
        <f>IF(FACT_PRODUCT_REVIEWS!$D1111&gt;=4,1,0)</f>
        <v>0</v>
      </c>
      <c r="L1111" s="2">
        <f>_xlfn.XLOOKUP(FACT_PRODUCT_REVIEWS[[#This Row],[product_id]],DIM_PRODUCTS!B:B,DIM_PRODUCTS!A:A,,0)</f>
        <v>385</v>
      </c>
      <c r="M1111" s="2" t="str">
        <f>IF(FACT_PRODUCT_REVIEWS[[#This Row],[review_word_count]]=0,"no text",IF(FACT_PRODUCT_REVIEWS[[#This Row],[review_word_count]]&lt;15,"short review", "long review"))</f>
        <v>no text</v>
      </c>
    </row>
    <row r="1112" spans="1:13" x14ac:dyDescent="0.25">
      <c r="A1112" s="2">
        <v>1111</v>
      </c>
      <c r="B1112" s="10" t="s">
        <v>2267</v>
      </c>
      <c r="C1112" s="10" t="s">
        <v>3497</v>
      </c>
      <c r="D1112" s="10">
        <v>5</v>
      </c>
      <c r="E1112" s="10"/>
      <c r="F1112" s="10" t="s">
        <v>3498</v>
      </c>
      <c r="G1112" s="13">
        <v>42863</v>
      </c>
      <c r="H1112" s="13">
        <v>42863.728472222225</v>
      </c>
      <c r="I11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112" s="2">
        <f>FACT_PRODUCT_REVIEWS!$H1112-FACT_PRODUCT_REVIEWS!$G1112</f>
        <v>0.72847222222480923</v>
      </c>
      <c r="K1112" s="2">
        <f>IF(FACT_PRODUCT_REVIEWS!$D1112&gt;=4,1,0)</f>
        <v>1</v>
      </c>
      <c r="L1112" s="2">
        <f>_xlfn.XLOOKUP(FACT_PRODUCT_REVIEWS[[#This Row],[product_id]],DIM_PRODUCTS!B:B,DIM_PRODUCTS!A:A,,0)</f>
        <v>386</v>
      </c>
      <c r="M1112" s="2" t="str">
        <f>IF(FACT_PRODUCT_REVIEWS[[#This Row],[review_word_count]]=0,"no text",IF(FACT_PRODUCT_REVIEWS[[#This Row],[review_word_count]]&lt;15,"short review", "long review"))</f>
        <v>short review</v>
      </c>
    </row>
    <row r="1113" spans="1:13" x14ac:dyDescent="0.25">
      <c r="A1113" s="2">
        <v>1112</v>
      </c>
      <c r="B1113" s="10" t="s">
        <v>2363</v>
      </c>
      <c r="C1113" s="10" t="s">
        <v>3939</v>
      </c>
      <c r="D1113" s="10">
        <v>1</v>
      </c>
      <c r="E1113" s="10"/>
      <c r="F1113" s="10" t="s">
        <v>3940</v>
      </c>
      <c r="G1113" s="13">
        <v>42995</v>
      </c>
      <c r="H1113" s="13">
        <v>42996.873611111114</v>
      </c>
      <c r="I11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26</v>
      </c>
      <c r="J1113" s="2">
        <f>FACT_PRODUCT_REVIEWS!$H1113-FACT_PRODUCT_REVIEWS!$G1113</f>
        <v>1.8736111111138598</v>
      </c>
      <c r="K1113" s="2">
        <f>IF(FACT_PRODUCT_REVIEWS!$D1113&gt;=4,1,0)</f>
        <v>0</v>
      </c>
      <c r="L1113" s="2">
        <f>_xlfn.XLOOKUP(FACT_PRODUCT_REVIEWS[[#This Row],[product_id]],DIM_PRODUCTS!B:B,DIM_PRODUCTS!A:A,,0)</f>
        <v>387</v>
      </c>
      <c r="M1113" s="2" t="str">
        <f>IF(FACT_PRODUCT_REVIEWS[[#This Row],[review_word_count]]=0,"no text",IF(FACT_PRODUCT_REVIEWS[[#This Row],[review_word_count]]&lt;15,"short review", "long review"))</f>
        <v>long review</v>
      </c>
    </row>
    <row r="1114" spans="1:13" x14ac:dyDescent="0.25">
      <c r="A1114" s="2">
        <v>1113</v>
      </c>
      <c r="B1114" s="10" t="s">
        <v>2324</v>
      </c>
      <c r="C1114" s="10" t="s">
        <v>3264</v>
      </c>
      <c r="D1114" s="10">
        <v>5</v>
      </c>
      <c r="E1114" s="10"/>
      <c r="F1114" s="10" t="s">
        <v>3265</v>
      </c>
      <c r="G1114" s="13">
        <v>42662</v>
      </c>
      <c r="H1114" s="13">
        <v>42663.527777777781</v>
      </c>
      <c r="I11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114" s="2">
        <f>FACT_PRODUCT_REVIEWS!$H1114-FACT_PRODUCT_REVIEWS!$G1114</f>
        <v>1.5277777777810115</v>
      </c>
      <c r="K1114" s="2">
        <f>IF(FACT_PRODUCT_REVIEWS!$D1114&gt;=4,1,0)</f>
        <v>1</v>
      </c>
      <c r="L1114" s="2">
        <f>_xlfn.XLOOKUP(FACT_PRODUCT_REVIEWS[[#This Row],[product_id]],DIM_PRODUCTS!B:B,DIM_PRODUCTS!A:A,,0)</f>
        <v>388</v>
      </c>
      <c r="M1114" s="2" t="str">
        <f>IF(FACT_PRODUCT_REVIEWS[[#This Row],[review_word_count]]=0,"no text",IF(FACT_PRODUCT_REVIEWS[[#This Row],[review_word_count]]&lt;15,"short review", "long review"))</f>
        <v>long review</v>
      </c>
    </row>
    <row r="1115" spans="1:13" x14ac:dyDescent="0.25">
      <c r="A1115" s="2">
        <v>1114</v>
      </c>
      <c r="B1115" s="10" t="s">
        <v>2264</v>
      </c>
      <c r="C1115" s="10" t="s">
        <v>3789</v>
      </c>
      <c r="D1115" s="10">
        <v>2</v>
      </c>
      <c r="E1115" s="10"/>
      <c r="F1115" s="10" t="s">
        <v>3790</v>
      </c>
      <c r="G1115" s="13">
        <v>43100</v>
      </c>
      <c r="H1115" s="13">
        <v>43103.867361111108</v>
      </c>
      <c r="I11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1115" s="2">
        <f>FACT_PRODUCT_REVIEWS!$H1115-FACT_PRODUCT_REVIEWS!$G1115</f>
        <v>3.867361111108039</v>
      </c>
      <c r="K1115" s="2">
        <f>IF(FACT_PRODUCT_REVIEWS!$D1115&gt;=4,1,0)</f>
        <v>0</v>
      </c>
      <c r="L1115" s="2">
        <f>_xlfn.XLOOKUP(FACT_PRODUCT_REVIEWS[[#This Row],[product_id]],DIM_PRODUCTS!B:B,DIM_PRODUCTS!A:A,,0)</f>
        <v>389</v>
      </c>
      <c r="M1115" s="2" t="str">
        <f>IF(FACT_PRODUCT_REVIEWS[[#This Row],[review_word_count]]=0,"no text",IF(FACT_PRODUCT_REVIEWS[[#This Row],[review_word_count]]&lt;15,"short review", "long review"))</f>
        <v>long review</v>
      </c>
    </row>
    <row r="1116" spans="1:13" x14ac:dyDescent="0.25">
      <c r="A1116" s="2">
        <v>1115</v>
      </c>
      <c r="B1116" s="10" t="s">
        <v>2406</v>
      </c>
      <c r="C1116" s="10" t="s">
        <v>3968</v>
      </c>
      <c r="D1116" s="10">
        <v>1</v>
      </c>
      <c r="E1116" s="10"/>
      <c r="F1116" s="10"/>
      <c r="G1116" s="13">
        <v>42981</v>
      </c>
      <c r="H1116" s="13">
        <v>42984.674305555556</v>
      </c>
      <c r="I11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16" s="2">
        <f>FACT_PRODUCT_REVIEWS!$H1116-FACT_PRODUCT_REVIEWS!$G1116</f>
        <v>3.6743055555562023</v>
      </c>
      <c r="K1116" s="2">
        <f>IF(FACT_PRODUCT_REVIEWS!$D1116&gt;=4,1,0)</f>
        <v>0</v>
      </c>
      <c r="L1116" s="2">
        <f>_xlfn.XLOOKUP(FACT_PRODUCT_REVIEWS[[#This Row],[product_id]],DIM_PRODUCTS!B:B,DIM_PRODUCTS!A:A,,0)</f>
        <v>390</v>
      </c>
      <c r="M1116" s="2" t="str">
        <f>IF(FACT_PRODUCT_REVIEWS[[#This Row],[review_word_count]]=0,"no text",IF(FACT_PRODUCT_REVIEWS[[#This Row],[review_word_count]]&lt;15,"short review", "long review"))</f>
        <v>no text</v>
      </c>
    </row>
    <row r="1117" spans="1:13" x14ac:dyDescent="0.25">
      <c r="A1117" s="2">
        <v>1116</v>
      </c>
      <c r="B1117" s="10" t="s">
        <v>2331</v>
      </c>
      <c r="C1117" s="10" t="s">
        <v>3557</v>
      </c>
      <c r="D1117" s="10">
        <v>4</v>
      </c>
      <c r="E1117" s="10"/>
      <c r="F1117" s="10" t="s">
        <v>3558</v>
      </c>
      <c r="G1117" s="13">
        <v>42983</v>
      </c>
      <c r="H1117" s="13">
        <v>42984.521527777775</v>
      </c>
      <c r="I11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117" s="2">
        <f>FACT_PRODUCT_REVIEWS!$H1117-FACT_PRODUCT_REVIEWS!$G1117</f>
        <v>1.5215277777751908</v>
      </c>
      <c r="K1117" s="2">
        <f>IF(FACT_PRODUCT_REVIEWS!$D1117&gt;=4,1,0)</f>
        <v>1</v>
      </c>
      <c r="L1117" s="2">
        <f>_xlfn.XLOOKUP(FACT_PRODUCT_REVIEWS[[#This Row],[product_id]],DIM_PRODUCTS!B:B,DIM_PRODUCTS!A:A,,0)</f>
        <v>391</v>
      </c>
      <c r="M1117" s="2" t="str">
        <f>IF(FACT_PRODUCT_REVIEWS[[#This Row],[review_word_count]]=0,"no text",IF(FACT_PRODUCT_REVIEWS[[#This Row],[review_word_count]]&lt;15,"short review", "long review"))</f>
        <v>short review</v>
      </c>
    </row>
    <row r="1118" spans="1:13" ht="20.100000000000001" customHeight="1" x14ac:dyDescent="0.25">
      <c r="A1118" s="2">
        <v>1117</v>
      </c>
      <c r="B1118" s="10" t="s">
        <v>2327</v>
      </c>
      <c r="C1118" s="10" t="s">
        <v>3784</v>
      </c>
      <c r="D1118" s="10">
        <v>1</v>
      </c>
      <c r="E1118" s="10"/>
      <c r="F1118" s="15" t="s">
        <v>3785</v>
      </c>
      <c r="G1118" s="13">
        <v>43211</v>
      </c>
      <c r="H1118" s="13">
        <v>43213.393055555556</v>
      </c>
      <c r="I11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1118" s="2">
        <f>FACT_PRODUCT_REVIEWS!$H1118-FACT_PRODUCT_REVIEWS!$G1118</f>
        <v>2.3930555555562023</v>
      </c>
      <c r="K1118" s="2">
        <f>IF(FACT_PRODUCT_REVIEWS!$D1118&gt;=4,1,0)</f>
        <v>0</v>
      </c>
      <c r="L1118" s="2">
        <f>_xlfn.XLOOKUP(FACT_PRODUCT_REVIEWS[[#This Row],[product_id]],DIM_PRODUCTS!B:B,DIM_PRODUCTS!A:A,,0)</f>
        <v>392</v>
      </c>
      <c r="M1118" s="2" t="str">
        <f>IF(FACT_PRODUCT_REVIEWS[[#This Row],[review_word_count]]=0,"no text",IF(FACT_PRODUCT_REVIEWS[[#This Row],[review_word_count]]&lt;15,"short review", "long review"))</f>
        <v>long review</v>
      </c>
    </row>
    <row r="1119" spans="1:13" ht="18.95" customHeight="1" x14ac:dyDescent="0.25">
      <c r="A1119" s="2">
        <v>1118</v>
      </c>
      <c r="B1119" s="10" t="s">
        <v>2015</v>
      </c>
      <c r="C1119" s="10" t="s">
        <v>4417</v>
      </c>
      <c r="D1119" s="10">
        <v>5</v>
      </c>
      <c r="E1119" s="10"/>
      <c r="F1119" s="10"/>
      <c r="G1119" s="13">
        <v>42978</v>
      </c>
      <c r="H1119" s="13">
        <v>42990.095138888886</v>
      </c>
      <c r="I11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19" s="2">
        <f>FACT_PRODUCT_REVIEWS!$H1119-FACT_PRODUCT_REVIEWS!$G1119</f>
        <v>12.09513888888614</v>
      </c>
      <c r="K1119" s="2">
        <f>IF(FACT_PRODUCT_REVIEWS!$D1119&gt;=4,1,0)</f>
        <v>1</v>
      </c>
      <c r="L1119" s="2">
        <f>_xlfn.XLOOKUP(FACT_PRODUCT_REVIEWS[[#This Row],[product_id]],DIM_PRODUCTS!B:B,DIM_PRODUCTS!A:A,,0)</f>
        <v>393</v>
      </c>
      <c r="M1119" s="2" t="str">
        <f>IF(FACT_PRODUCT_REVIEWS[[#This Row],[review_word_count]]=0,"no text",IF(FACT_PRODUCT_REVIEWS[[#This Row],[review_word_count]]&lt;15,"short review", "long review"))</f>
        <v>no text</v>
      </c>
    </row>
    <row r="1120" spans="1:13" x14ac:dyDescent="0.25">
      <c r="A1120" s="2">
        <v>1119</v>
      </c>
      <c r="B1120" s="10" t="s">
        <v>2398</v>
      </c>
      <c r="C1120" s="10" t="s">
        <v>4446</v>
      </c>
      <c r="D1120" s="10">
        <v>3</v>
      </c>
      <c r="E1120" s="10"/>
      <c r="F1120" s="10" t="s">
        <v>4447</v>
      </c>
      <c r="G1120" s="13">
        <v>42984</v>
      </c>
      <c r="H1120" s="13">
        <v>42985.049305555556</v>
      </c>
      <c r="I11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120" s="2">
        <f>FACT_PRODUCT_REVIEWS!$H1120-FACT_PRODUCT_REVIEWS!$G1120</f>
        <v>1.0493055555562023</v>
      </c>
      <c r="K1120" s="2">
        <f>IF(FACT_PRODUCT_REVIEWS!$D1120&gt;=4,1,0)</f>
        <v>0</v>
      </c>
      <c r="L1120" s="2">
        <f>_xlfn.XLOOKUP(FACT_PRODUCT_REVIEWS[[#This Row],[product_id]],DIM_PRODUCTS!B:B,DIM_PRODUCTS!A:A,,0)</f>
        <v>394</v>
      </c>
      <c r="M1120" s="2" t="str">
        <f>IF(FACT_PRODUCT_REVIEWS[[#This Row],[review_word_count]]=0,"no text",IF(FACT_PRODUCT_REVIEWS[[#This Row],[review_word_count]]&lt;15,"short review", "long review"))</f>
        <v>short review</v>
      </c>
    </row>
    <row r="1121" spans="1:13" x14ac:dyDescent="0.25">
      <c r="A1121" s="2">
        <v>1120</v>
      </c>
      <c r="B1121" s="10" t="s">
        <v>2113</v>
      </c>
      <c r="C1121" s="10" t="s">
        <v>3443</v>
      </c>
      <c r="D1121" s="10">
        <v>5</v>
      </c>
      <c r="E1121" s="10"/>
      <c r="F1121" s="10"/>
      <c r="G1121" s="13">
        <v>43105</v>
      </c>
      <c r="H1121" s="13">
        <v>43107.743055555555</v>
      </c>
      <c r="I11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1" s="2">
        <f>FACT_PRODUCT_REVIEWS!$H1121-FACT_PRODUCT_REVIEWS!$G1121</f>
        <v>2.7430555555547471</v>
      </c>
      <c r="K1121" s="2">
        <f>IF(FACT_PRODUCT_REVIEWS!$D1121&gt;=4,1,0)</f>
        <v>1</v>
      </c>
      <c r="L1121" s="2">
        <f>_xlfn.XLOOKUP(FACT_PRODUCT_REVIEWS[[#This Row],[product_id]],DIM_PRODUCTS!B:B,DIM_PRODUCTS!A:A,,0)</f>
        <v>395</v>
      </c>
      <c r="M1121" s="2" t="str">
        <f>IF(FACT_PRODUCT_REVIEWS[[#This Row],[review_word_count]]=0,"no text",IF(FACT_PRODUCT_REVIEWS[[#This Row],[review_word_count]]&lt;15,"short review", "long review"))</f>
        <v>no text</v>
      </c>
    </row>
    <row r="1122" spans="1:13" x14ac:dyDescent="0.25">
      <c r="A1122" s="2">
        <v>1121</v>
      </c>
      <c r="B1122" s="10" t="s">
        <v>2387</v>
      </c>
      <c r="C1122" s="10" t="s">
        <v>4200</v>
      </c>
      <c r="D1122" s="10">
        <v>5</v>
      </c>
      <c r="E1122" s="10"/>
      <c r="F1122" s="10"/>
      <c r="G1122" s="13">
        <v>43319</v>
      </c>
      <c r="H1122" s="13">
        <v>43319.968055555553</v>
      </c>
      <c r="I11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2" s="2">
        <f>FACT_PRODUCT_REVIEWS!$H1122-FACT_PRODUCT_REVIEWS!$G1122</f>
        <v>0.96805555555329192</v>
      </c>
      <c r="K1122" s="2">
        <f>IF(FACT_PRODUCT_REVIEWS!$D1122&gt;=4,1,0)</f>
        <v>1</v>
      </c>
      <c r="L1122" s="2">
        <f>_xlfn.XLOOKUP(FACT_PRODUCT_REVIEWS[[#This Row],[product_id]],DIM_PRODUCTS!B:B,DIM_PRODUCTS!A:A,,0)</f>
        <v>396</v>
      </c>
      <c r="M1122" s="2" t="str">
        <f>IF(FACT_PRODUCT_REVIEWS[[#This Row],[review_word_count]]=0,"no text",IF(FACT_PRODUCT_REVIEWS[[#This Row],[review_word_count]]&lt;15,"short review", "long review"))</f>
        <v>no text</v>
      </c>
    </row>
    <row r="1123" spans="1:13" x14ac:dyDescent="0.25">
      <c r="A1123" s="2">
        <v>1122</v>
      </c>
      <c r="B1123" s="10" t="s">
        <v>2193</v>
      </c>
      <c r="C1123" s="10" t="s">
        <v>3427</v>
      </c>
      <c r="D1123" s="10">
        <v>3</v>
      </c>
      <c r="E1123" s="10"/>
      <c r="F1123" s="10"/>
      <c r="G1123" s="13">
        <v>43099</v>
      </c>
      <c r="H1123" s="13">
        <v>43101.955555555556</v>
      </c>
      <c r="I11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3" s="2">
        <f>FACT_PRODUCT_REVIEWS!$H1123-FACT_PRODUCT_REVIEWS!$G1123</f>
        <v>2.9555555555562023</v>
      </c>
      <c r="K1123" s="2">
        <f>IF(FACT_PRODUCT_REVIEWS!$D1123&gt;=4,1,0)</f>
        <v>0</v>
      </c>
      <c r="L1123" s="2">
        <f>_xlfn.XLOOKUP(FACT_PRODUCT_REVIEWS[[#This Row],[product_id]],DIM_PRODUCTS!B:B,DIM_PRODUCTS!A:A,,0)</f>
        <v>397</v>
      </c>
      <c r="M1123" s="2" t="str">
        <f>IF(FACT_PRODUCT_REVIEWS[[#This Row],[review_word_count]]=0,"no text",IF(FACT_PRODUCT_REVIEWS[[#This Row],[review_word_count]]&lt;15,"short review", "long review"))</f>
        <v>no text</v>
      </c>
    </row>
    <row r="1124" spans="1:13" x14ac:dyDescent="0.25">
      <c r="A1124" s="2">
        <v>1123</v>
      </c>
      <c r="B1124" s="10" t="s">
        <v>2295</v>
      </c>
      <c r="C1124" s="10" t="s">
        <v>4091</v>
      </c>
      <c r="D1124" s="10">
        <v>1</v>
      </c>
      <c r="E1124" s="10"/>
      <c r="F1124" s="10"/>
      <c r="G1124" s="13">
        <v>43214</v>
      </c>
      <c r="H1124" s="13">
        <v>43216.768750000003</v>
      </c>
      <c r="I11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4" s="2">
        <f>FACT_PRODUCT_REVIEWS!$H1124-FACT_PRODUCT_REVIEWS!$G1124</f>
        <v>2.7687500000029104</v>
      </c>
      <c r="K1124" s="2">
        <f>IF(FACT_PRODUCT_REVIEWS!$D1124&gt;=4,1,0)</f>
        <v>0</v>
      </c>
      <c r="L1124" s="2">
        <f>_xlfn.XLOOKUP(FACT_PRODUCT_REVIEWS[[#This Row],[product_id]],DIM_PRODUCTS!B:B,DIM_PRODUCTS!A:A,,0)</f>
        <v>398</v>
      </c>
      <c r="M1124" s="2" t="str">
        <f>IF(FACT_PRODUCT_REVIEWS[[#This Row],[review_word_count]]=0,"no text",IF(FACT_PRODUCT_REVIEWS[[#This Row],[review_word_count]]&lt;15,"short review", "long review"))</f>
        <v>no text</v>
      </c>
    </row>
    <row r="1125" spans="1:13" x14ac:dyDescent="0.25">
      <c r="A1125" s="2">
        <v>1124</v>
      </c>
      <c r="B1125" s="10" t="s">
        <v>2086</v>
      </c>
      <c r="C1125" s="10" t="s">
        <v>4202</v>
      </c>
      <c r="D1125" s="10">
        <v>5</v>
      </c>
      <c r="E1125" s="10" t="s">
        <v>4203</v>
      </c>
      <c r="F1125" s="10" t="s">
        <v>4204</v>
      </c>
      <c r="G1125" s="13">
        <v>43337</v>
      </c>
      <c r="H1125" s="13">
        <v>43337.921527777777</v>
      </c>
      <c r="I11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25" s="2">
        <f>FACT_PRODUCT_REVIEWS!$H1125-FACT_PRODUCT_REVIEWS!$G1125</f>
        <v>0.92152777777664596</v>
      </c>
      <c r="K1125" s="2">
        <f>IF(FACT_PRODUCT_REVIEWS!$D1125&gt;=4,1,0)</f>
        <v>1</v>
      </c>
      <c r="L1125" s="2">
        <f>_xlfn.XLOOKUP(FACT_PRODUCT_REVIEWS[[#This Row],[product_id]],DIM_PRODUCTS!B:B,DIM_PRODUCTS!A:A,,0)</f>
        <v>399</v>
      </c>
      <c r="M1125" s="2" t="str">
        <f>IF(FACT_PRODUCT_REVIEWS[[#This Row],[review_word_count]]=0,"no text",IF(FACT_PRODUCT_REVIEWS[[#This Row],[review_word_count]]&lt;15,"short review", "long review"))</f>
        <v>short review</v>
      </c>
    </row>
    <row r="1126" spans="1:13" x14ac:dyDescent="0.25">
      <c r="A1126" s="2">
        <v>1125</v>
      </c>
      <c r="B1126" s="10" t="s">
        <v>2448</v>
      </c>
      <c r="C1126" s="10" t="s">
        <v>4035</v>
      </c>
      <c r="D1126" s="10">
        <v>5</v>
      </c>
      <c r="E1126" s="10"/>
      <c r="F1126" s="10"/>
      <c r="G1126" s="13">
        <v>43057</v>
      </c>
      <c r="H1126" s="13">
        <v>43059.102083333331</v>
      </c>
      <c r="I11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6" s="2">
        <f>FACT_PRODUCT_REVIEWS!$H1126-FACT_PRODUCT_REVIEWS!$G1126</f>
        <v>2.1020833333313931</v>
      </c>
      <c r="K1126" s="2">
        <f>IF(FACT_PRODUCT_REVIEWS!$D1126&gt;=4,1,0)</f>
        <v>1</v>
      </c>
      <c r="L1126" s="2">
        <f>_xlfn.XLOOKUP(FACT_PRODUCT_REVIEWS[[#This Row],[product_id]],DIM_PRODUCTS!B:B,DIM_PRODUCTS!A:A,,0)</f>
        <v>400</v>
      </c>
      <c r="M1126" s="2" t="str">
        <f>IF(FACT_PRODUCT_REVIEWS[[#This Row],[review_word_count]]=0,"no text",IF(FACT_PRODUCT_REVIEWS[[#This Row],[review_word_count]]&lt;15,"short review", "long review"))</f>
        <v>no text</v>
      </c>
    </row>
    <row r="1127" spans="1:13" x14ac:dyDescent="0.25">
      <c r="A1127" s="2">
        <v>1126</v>
      </c>
      <c r="B1127" s="10" t="s">
        <v>2107</v>
      </c>
      <c r="C1127" s="10" t="s">
        <v>4380</v>
      </c>
      <c r="D1127" s="10">
        <v>1</v>
      </c>
      <c r="E1127" s="10" t="s">
        <v>4381</v>
      </c>
      <c r="F1127" s="10" t="s">
        <v>4382</v>
      </c>
      <c r="G1127" s="13">
        <v>43217</v>
      </c>
      <c r="H1127" s="13">
        <v>43227.623611111114</v>
      </c>
      <c r="I11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1127" s="2">
        <f>FACT_PRODUCT_REVIEWS!$H1127-FACT_PRODUCT_REVIEWS!$G1127</f>
        <v>10.62361111111386</v>
      </c>
      <c r="K1127" s="2">
        <f>IF(FACT_PRODUCT_REVIEWS!$D1127&gt;=4,1,0)</f>
        <v>0</v>
      </c>
      <c r="L1127" s="2">
        <f>_xlfn.XLOOKUP(FACT_PRODUCT_REVIEWS[[#This Row],[product_id]],DIM_PRODUCTS!B:B,DIM_PRODUCTS!A:A,,0)</f>
        <v>401</v>
      </c>
      <c r="M1127" s="2" t="str">
        <f>IF(FACT_PRODUCT_REVIEWS[[#This Row],[review_word_count]]=0,"no text",IF(FACT_PRODUCT_REVIEWS[[#This Row],[review_word_count]]&lt;15,"short review", "long review"))</f>
        <v>short review</v>
      </c>
    </row>
    <row r="1128" spans="1:13" x14ac:dyDescent="0.25">
      <c r="A1128" s="2">
        <v>1127</v>
      </c>
      <c r="B1128" s="10" t="s">
        <v>2450</v>
      </c>
      <c r="C1128" s="10" t="s">
        <v>3576</v>
      </c>
      <c r="D1128" s="10">
        <v>4</v>
      </c>
      <c r="E1128" s="10" t="s">
        <v>2977</v>
      </c>
      <c r="F1128" s="10" t="s">
        <v>3577</v>
      </c>
      <c r="G1128" s="13">
        <v>43282</v>
      </c>
      <c r="H1128" s="13">
        <v>43284.949305555558</v>
      </c>
      <c r="I11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9</v>
      </c>
      <c r="J1128" s="2">
        <f>FACT_PRODUCT_REVIEWS!$H1128-FACT_PRODUCT_REVIEWS!$G1128</f>
        <v>2.9493055555576575</v>
      </c>
      <c r="K1128" s="2">
        <f>IF(FACT_PRODUCT_REVIEWS!$D1128&gt;=4,1,0)</f>
        <v>1</v>
      </c>
      <c r="L1128" s="2">
        <f>_xlfn.XLOOKUP(FACT_PRODUCT_REVIEWS[[#This Row],[product_id]],DIM_PRODUCTS!B:B,DIM_PRODUCTS!A:A,,0)</f>
        <v>402</v>
      </c>
      <c r="M1128" s="2" t="str">
        <f>IF(FACT_PRODUCT_REVIEWS[[#This Row],[review_word_count]]=0,"no text",IF(FACT_PRODUCT_REVIEWS[[#This Row],[review_word_count]]&lt;15,"short review", "long review"))</f>
        <v>short review</v>
      </c>
    </row>
    <row r="1129" spans="1:13" x14ac:dyDescent="0.25">
      <c r="A1129" s="2">
        <v>1128</v>
      </c>
      <c r="B1129" s="10" t="s">
        <v>2344</v>
      </c>
      <c r="C1129" s="10" t="s">
        <v>4586</v>
      </c>
      <c r="D1129" s="10">
        <v>5</v>
      </c>
      <c r="E1129" s="10"/>
      <c r="F1129" s="10"/>
      <c r="G1129" s="13">
        <v>43245</v>
      </c>
      <c r="H1129" s="13">
        <v>43249.837500000001</v>
      </c>
      <c r="I11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29" s="2">
        <f>FACT_PRODUCT_REVIEWS!$H1129-FACT_PRODUCT_REVIEWS!$G1129</f>
        <v>4.8375000000014552</v>
      </c>
      <c r="K1129" s="2">
        <f>IF(FACT_PRODUCT_REVIEWS!$D1129&gt;=4,1,0)</f>
        <v>1</v>
      </c>
      <c r="L1129" s="2">
        <f>_xlfn.XLOOKUP(FACT_PRODUCT_REVIEWS[[#This Row],[product_id]],DIM_PRODUCTS!B:B,DIM_PRODUCTS!A:A,,0)</f>
        <v>403</v>
      </c>
      <c r="M1129" s="2" t="str">
        <f>IF(FACT_PRODUCT_REVIEWS[[#This Row],[review_word_count]]=0,"no text",IF(FACT_PRODUCT_REVIEWS[[#This Row],[review_word_count]]&lt;15,"short review", "long review"))</f>
        <v>no text</v>
      </c>
    </row>
    <row r="1130" spans="1:13" ht="18.95" customHeight="1" x14ac:dyDescent="0.25">
      <c r="A1130" s="2">
        <v>1129</v>
      </c>
      <c r="B1130" s="10" t="s">
        <v>2298</v>
      </c>
      <c r="C1130" s="10" t="s">
        <v>4894</v>
      </c>
      <c r="D1130" s="10">
        <v>2</v>
      </c>
      <c r="E1130" s="10"/>
      <c r="F1130" s="10" t="s">
        <v>4895</v>
      </c>
      <c r="G1130" s="13">
        <v>43109</v>
      </c>
      <c r="H1130" s="13">
        <v>43113.032638888886</v>
      </c>
      <c r="I11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1130" s="2">
        <f>FACT_PRODUCT_REVIEWS!$H1130-FACT_PRODUCT_REVIEWS!$G1130</f>
        <v>4.0326388888861402</v>
      </c>
      <c r="K1130" s="2">
        <f>IF(FACT_PRODUCT_REVIEWS!$D1130&gt;=4,1,0)</f>
        <v>0</v>
      </c>
      <c r="L1130" s="2">
        <f>_xlfn.XLOOKUP(FACT_PRODUCT_REVIEWS[[#This Row],[product_id]],DIM_PRODUCTS!B:B,DIM_PRODUCTS!A:A,,0)</f>
        <v>404</v>
      </c>
      <c r="M1130" s="2" t="str">
        <f>IF(FACT_PRODUCT_REVIEWS[[#This Row],[review_word_count]]=0,"no text",IF(FACT_PRODUCT_REVIEWS[[#This Row],[review_word_count]]&lt;15,"short review", "long review"))</f>
        <v>long review</v>
      </c>
    </row>
    <row r="1131" spans="1:13" x14ac:dyDescent="0.25">
      <c r="A1131" s="2">
        <v>1130</v>
      </c>
      <c r="B1131" s="10" t="s">
        <v>2315</v>
      </c>
      <c r="C1131" s="10" t="s">
        <v>3993</v>
      </c>
      <c r="D1131" s="10">
        <v>5</v>
      </c>
      <c r="E1131" s="10" t="s">
        <v>3994</v>
      </c>
      <c r="F1131" s="10"/>
      <c r="G1131" s="13">
        <v>43328</v>
      </c>
      <c r="H1131" s="13">
        <v>43332.963194444441</v>
      </c>
      <c r="I11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1" s="2">
        <f>FACT_PRODUCT_REVIEWS!$H1131-FACT_PRODUCT_REVIEWS!$G1131</f>
        <v>4.9631944444408873</v>
      </c>
      <c r="K1131" s="2">
        <f>IF(FACT_PRODUCT_REVIEWS!$D1131&gt;=4,1,0)</f>
        <v>1</v>
      </c>
      <c r="L1131" s="2">
        <f>_xlfn.XLOOKUP(FACT_PRODUCT_REVIEWS[[#This Row],[product_id]],DIM_PRODUCTS!B:B,DIM_PRODUCTS!A:A,,0)</f>
        <v>405</v>
      </c>
      <c r="M1131" s="2" t="str">
        <f>IF(FACT_PRODUCT_REVIEWS[[#This Row],[review_word_count]]=0,"no text",IF(FACT_PRODUCT_REVIEWS[[#This Row],[review_word_count]]&lt;15,"short review", "long review"))</f>
        <v>no text</v>
      </c>
    </row>
    <row r="1132" spans="1:13" x14ac:dyDescent="0.25">
      <c r="A1132" s="2">
        <v>1131</v>
      </c>
      <c r="B1132" s="10" t="s">
        <v>2109</v>
      </c>
      <c r="C1132" s="10" t="s">
        <v>4780</v>
      </c>
      <c r="D1132" s="10">
        <v>5</v>
      </c>
      <c r="E1132" s="10"/>
      <c r="F1132" s="10"/>
      <c r="G1132" s="13">
        <v>43315</v>
      </c>
      <c r="H1132" s="13">
        <v>43315.963888888888</v>
      </c>
      <c r="I11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2" s="2">
        <f>FACT_PRODUCT_REVIEWS!$H1132-FACT_PRODUCT_REVIEWS!$G1132</f>
        <v>0.96388888888759539</v>
      </c>
      <c r="K1132" s="2">
        <f>IF(FACT_PRODUCT_REVIEWS!$D1132&gt;=4,1,0)</f>
        <v>1</v>
      </c>
      <c r="L1132" s="2">
        <f>_xlfn.XLOOKUP(FACT_PRODUCT_REVIEWS[[#This Row],[product_id]],DIM_PRODUCTS!B:B,DIM_PRODUCTS!A:A,,0)</f>
        <v>406</v>
      </c>
      <c r="M1132" s="2" t="str">
        <f>IF(FACT_PRODUCT_REVIEWS[[#This Row],[review_word_count]]=0,"no text",IF(FACT_PRODUCT_REVIEWS[[#This Row],[review_word_count]]&lt;15,"short review", "long review"))</f>
        <v>no text</v>
      </c>
    </row>
    <row r="1133" spans="1:13" x14ac:dyDescent="0.25">
      <c r="A1133" s="2">
        <v>1132</v>
      </c>
      <c r="B1133" s="10" t="s">
        <v>2061</v>
      </c>
      <c r="C1133" s="10" t="s">
        <v>3535</v>
      </c>
      <c r="D1133" s="10">
        <v>5</v>
      </c>
      <c r="E1133" s="10"/>
      <c r="F1133" s="10"/>
      <c r="G1133" s="13">
        <v>43273</v>
      </c>
      <c r="H1133" s="13">
        <v>43274.542361111111</v>
      </c>
      <c r="I11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3" s="2">
        <f>FACT_PRODUCT_REVIEWS!$H1133-FACT_PRODUCT_REVIEWS!$G1133</f>
        <v>1.5423611111109494</v>
      </c>
      <c r="K1133" s="2">
        <f>IF(FACT_PRODUCT_REVIEWS!$D1133&gt;=4,1,0)</f>
        <v>1</v>
      </c>
      <c r="L1133" s="2">
        <f>_xlfn.XLOOKUP(FACT_PRODUCT_REVIEWS[[#This Row],[product_id]],DIM_PRODUCTS!B:B,DIM_PRODUCTS!A:A,,0)</f>
        <v>407</v>
      </c>
      <c r="M1133" s="2" t="str">
        <f>IF(FACT_PRODUCT_REVIEWS[[#This Row],[review_word_count]]=0,"no text",IF(FACT_PRODUCT_REVIEWS[[#This Row],[review_word_count]]&lt;15,"short review", "long review"))</f>
        <v>no text</v>
      </c>
    </row>
    <row r="1134" spans="1:13" x14ac:dyDescent="0.25">
      <c r="A1134" s="2">
        <v>1133</v>
      </c>
      <c r="B1134" s="10" t="s">
        <v>2347</v>
      </c>
      <c r="C1134" s="10" t="s">
        <v>4852</v>
      </c>
      <c r="D1134" s="10">
        <v>3</v>
      </c>
      <c r="E1134" s="10"/>
      <c r="F1134" s="10"/>
      <c r="G1134" s="13">
        <v>43292</v>
      </c>
      <c r="H1134" s="13">
        <v>43296.034722222219</v>
      </c>
      <c r="I11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4" s="2">
        <f>FACT_PRODUCT_REVIEWS!$H1134-FACT_PRODUCT_REVIEWS!$G1134</f>
        <v>4.0347222222189885</v>
      </c>
      <c r="K1134" s="2">
        <f>IF(FACT_PRODUCT_REVIEWS!$D1134&gt;=4,1,0)</f>
        <v>0</v>
      </c>
      <c r="L1134" s="2">
        <f>_xlfn.XLOOKUP(FACT_PRODUCT_REVIEWS[[#This Row],[product_id]],DIM_PRODUCTS!B:B,DIM_PRODUCTS!A:A,,0)</f>
        <v>408</v>
      </c>
      <c r="M1134" s="2" t="str">
        <f>IF(FACT_PRODUCT_REVIEWS[[#This Row],[review_word_count]]=0,"no text",IF(FACT_PRODUCT_REVIEWS[[#This Row],[review_word_count]]&lt;15,"short review", "long review"))</f>
        <v>no text</v>
      </c>
    </row>
    <row r="1135" spans="1:13" x14ac:dyDescent="0.25">
      <c r="A1135" s="2">
        <v>1134</v>
      </c>
      <c r="B1135" s="10" t="s">
        <v>2253</v>
      </c>
      <c r="C1135" s="10" t="s">
        <v>4272</v>
      </c>
      <c r="D1135" s="10">
        <v>5</v>
      </c>
      <c r="E1135" s="10"/>
      <c r="F1135" s="10"/>
      <c r="G1135" s="13">
        <v>43181</v>
      </c>
      <c r="H1135" s="13">
        <v>43181.939583333333</v>
      </c>
      <c r="I11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5" s="2">
        <f>FACT_PRODUCT_REVIEWS!$H1135-FACT_PRODUCT_REVIEWS!$G1135</f>
        <v>0.93958333333284827</v>
      </c>
      <c r="K1135" s="2">
        <f>IF(FACT_PRODUCT_REVIEWS!$D1135&gt;=4,1,0)</f>
        <v>1</v>
      </c>
      <c r="L1135" s="2">
        <f>_xlfn.XLOOKUP(FACT_PRODUCT_REVIEWS[[#This Row],[product_id]],DIM_PRODUCTS!B:B,DIM_PRODUCTS!A:A,,0)</f>
        <v>409</v>
      </c>
      <c r="M1135" s="2" t="str">
        <f>IF(FACT_PRODUCT_REVIEWS[[#This Row],[review_word_count]]=0,"no text",IF(FACT_PRODUCT_REVIEWS[[#This Row],[review_word_count]]&lt;15,"short review", "long review"))</f>
        <v>no text</v>
      </c>
    </row>
    <row r="1136" spans="1:13" x14ac:dyDescent="0.25">
      <c r="A1136" s="2">
        <v>1135</v>
      </c>
      <c r="B1136" s="10" t="s">
        <v>2176</v>
      </c>
      <c r="C1136" s="10" t="s">
        <v>4137</v>
      </c>
      <c r="D1136" s="10">
        <v>5</v>
      </c>
      <c r="E1136" s="10"/>
      <c r="F1136" s="10"/>
      <c r="G1136" s="13">
        <v>43215</v>
      </c>
      <c r="H1136" s="13">
        <v>43216.130555555559</v>
      </c>
      <c r="I11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6" s="2">
        <f>FACT_PRODUCT_REVIEWS!$H1136-FACT_PRODUCT_REVIEWS!$G1136</f>
        <v>1.1305555555591127</v>
      </c>
      <c r="K1136" s="2">
        <f>IF(FACT_PRODUCT_REVIEWS!$D1136&gt;=4,1,0)</f>
        <v>1</v>
      </c>
      <c r="L1136" s="2">
        <f>_xlfn.XLOOKUP(FACT_PRODUCT_REVIEWS[[#This Row],[product_id]],DIM_PRODUCTS!B:B,DIM_PRODUCTS!A:A,,0)</f>
        <v>410</v>
      </c>
      <c r="M1136" s="2" t="str">
        <f>IF(FACT_PRODUCT_REVIEWS[[#This Row],[review_word_count]]=0,"no text",IF(FACT_PRODUCT_REVIEWS[[#This Row],[review_word_count]]&lt;15,"short review", "long review"))</f>
        <v>no text</v>
      </c>
    </row>
    <row r="1137" spans="1:13" x14ac:dyDescent="0.25">
      <c r="A1137" s="2">
        <v>1136</v>
      </c>
      <c r="B1137" s="10" t="s">
        <v>2060</v>
      </c>
      <c r="C1137" s="10" t="s">
        <v>3217</v>
      </c>
      <c r="D1137" s="10">
        <v>1</v>
      </c>
      <c r="E1137" s="10"/>
      <c r="F1137" s="10" t="s">
        <v>3218</v>
      </c>
      <c r="G1137" s="13">
        <v>43188</v>
      </c>
      <c r="H1137" s="13">
        <v>43188.967361111114</v>
      </c>
      <c r="I11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36</v>
      </c>
      <c r="J1137" s="2">
        <f>FACT_PRODUCT_REVIEWS!$H1137-FACT_PRODUCT_REVIEWS!$G1137</f>
        <v>0.96736111111385981</v>
      </c>
      <c r="K1137" s="2">
        <f>IF(FACT_PRODUCT_REVIEWS!$D1137&gt;=4,1,0)</f>
        <v>0</v>
      </c>
      <c r="L1137" s="2">
        <f>_xlfn.XLOOKUP(FACT_PRODUCT_REVIEWS[[#This Row],[product_id]],DIM_PRODUCTS!B:B,DIM_PRODUCTS!A:A,,0)</f>
        <v>411</v>
      </c>
      <c r="M1137" s="2" t="str">
        <f>IF(FACT_PRODUCT_REVIEWS[[#This Row],[review_word_count]]=0,"no text",IF(FACT_PRODUCT_REVIEWS[[#This Row],[review_word_count]]&lt;15,"short review", "long review"))</f>
        <v>long review</v>
      </c>
    </row>
    <row r="1138" spans="1:13" x14ac:dyDescent="0.25">
      <c r="A1138" s="2">
        <v>1137</v>
      </c>
      <c r="B1138" s="10" t="s">
        <v>2442</v>
      </c>
      <c r="C1138" s="10" t="s">
        <v>4765</v>
      </c>
      <c r="D1138" s="10">
        <v>4</v>
      </c>
      <c r="E1138" s="10"/>
      <c r="F1138" s="10"/>
      <c r="G1138" s="13">
        <v>43334</v>
      </c>
      <c r="H1138" s="13">
        <v>43334.811111111114</v>
      </c>
      <c r="I11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38" s="2">
        <f>FACT_PRODUCT_REVIEWS!$H1138-FACT_PRODUCT_REVIEWS!$G1138</f>
        <v>0.81111111111385981</v>
      </c>
      <c r="K1138" s="2">
        <f>IF(FACT_PRODUCT_REVIEWS!$D1138&gt;=4,1,0)</f>
        <v>1</v>
      </c>
      <c r="L1138" s="2">
        <f>_xlfn.XLOOKUP(FACT_PRODUCT_REVIEWS[[#This Row],[product_id]],DIM_PRODUCTS!B:B,DIM_PRODUCTS!A:A,,0)</f>
        <v>412</v>
      </c>
      <c r="M1138" s="2" t="str">
        <f>IF(FACT_PRODUCT_REVIEWS[[#This Row],[review_word_count]]=0,"no text",IF(FACT_PRODUCT_REVIEWS[[#This Row],[review_word_count]]&lt;15,"short review", "long review"))</f>
        <v>no text</v>
      </c>
    </row>
    <row r="1139" spans="1:13" x14ac:dyDescent="0.25">
      <c r="A1139" s="2">
        <v>1138</v>
      </c>
      <c r="B1139" s="10" t="s">
        <v>1998</v>
      </c>
      <c r="C1139" s="10" t="s">
        <v>4351</v>
      </c>
      <c r="D1139" s="10">
        <v>1</v>
      </c>
      <c r="E1139" s="10"/>
      <c r="F1139" s="10" t="s">
        <v>4352</v>
      </c>
      <c r="G1139" s="13">
        <v>43123</v>
      </c>
      <c r="H1139" s="13">
        <v>43123.737500000003</v>
      </c>
      <c r="I11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39" s="2">
        <f>FACT_PRODUCT_REVIEWS!$H1139-FACT_PRODUCT_REVIEWS!$G1139</f>
        <v>0.73750000000291038</v>
      </c>
      <c r="K1139" s="2">
        <f>IF(FACT_PRODUCT_REVIEWS!$D1139&gt;=4,1,0)</f>
        <v>0</v>
      </c>
      <c r="L1139" s="2">
        <f>_xlfn.XLOOKUP(FACT_PRODUCT_REVIEWS[[#This Row],[product_id]],DIM_PRODUCTS!B:B,DIM_PRODUCTS!A:A,,0)</f>
        <v>413</v>
      </c>
      <c r="M1139" s="2" t="str">
        <f>IF(FACT_PRODUCT_REVIEWS[[#This Row],[review_word_count]]=0,"no text",IF(FACT_PRODUCT_REVIEWS[[#This Row],[review_word_count]]&lt;15,"short review", "long review"))</f>
        <v>short review</v>
      </c>
    </row>
    <row r="1140" spans="1:13" x14ac:dyDescent="0.25">
      <c r="A1140" s="2">
        <v>1139</v>
      </c>
      <c r="B1140" s="10" t="s">
        <v>2219</v>
      </c>
      <c r="C1140" s="10" t="s">
        <v>3237</v>
      </c>
      <c r="D1140" s="10">
        <v>5</v>
      </c>
      <c r="E1140" s="10"/>
      <c r="F1140" s="10"/>
      <c r="G1140" s="13">
        <v>43183</v>
      </c>
      <c r="H1140" s="13">
        <v>43185.526388888888</v>
      </c>
      <c r="I11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0" s="2">
        <f>FACT_PRODUCT_REVIEWS!$H1140-FACT_PRODUCT_REVIEWS!$G1140</f>
        <v>2.5263888888875954</v>
      </c>
      <c r="K1140" s="2">
        <f>IF(FACT_PRODUCT_REVIEWS!$D1140&gt;=4,1,0)</f>
        <v>1</v>
      </c>
      <c r="L1140" s="2">
        <f>_xlfn.XLOOKUP(FACT_PRODUCT_REVIEWS[[#This Row],[product_id]],DIM_PRODUCTS!B:B,DIM_PRODUCTS!A:A,,0)</f>
        <v>414</v>
      </c>
      <c r="M1140" s="2" t="str">
        <f>IF(FACT_PRODUCT_REVIEWS[[#This Row],[review_word_count]]=0,"no text",IF(FACT_PRODUCT_REVIEWS[[#This Row],[review_word_count]]&lt;15,"short review", "long review"))</f>
        <v>no text</v>
      </c>
    </row>
    <row r="1141" spans="1:13" x14ac:dyDescent="0.25">
      <c r="A1141" s="2">
        <v>1140</v>
      </c>
      <c r="B1141" s="10" t="s">
        <v>2286</v>
      </c>
      <c r="C1141" s="10" t="s">
        <v>3414</v>
      </c>
      <c r="D1141" s="10">
        <v>4</v>
      </c>
      <c r="E1141" s="10"/>
      <c r="F1141" s="10"/>
      <c r="G1141" s="13">
        <v>43155</v>
      </c>
      <c r="H1141" s="13">
        <v>43156.834722222222</v>
      </c>
      <c r="I11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1" s="2">
        <f>FACT_PRODUCT_REVIEWS!$H1141-FACT_PRODUCT_REVIEWS!$G1141</f>
        <v>1.8347222222218988</v>
      </c>
      <c r="K1141" s="2">
        <f>IF(FACT_PRODUCT_REVIEWS!$D1141&gt;=4,1,0)</f>
        <v>1</v>
      </c>
      <c r="L1141" s="2">
        <f>_xlfn.XLOOKUP(FACT_PRODUCT_REVIEWS[[#This Row],[product_id]],DIM_PRODUCTS!B:B,DIM_PRODUCTS!A:A,,0)</f>
        <v>415</v>
      </c>
      <c r="M1141" s="2" t="str">
        <f>IF(FACT_PRODUCT_REVIEWS[[#This Row],[review_word_count]]=0,"no text",IF(FACT_PRODUCT_REVIEWS[[#This Row],[review_word_count]]&lt;15,"short review", "long review"))</f>
        <v>no text</v>
      </c>
    </row>
    <row r="1142" spans="1:13" x14ac:dyDescent="0.25">
      <c r="A1142" s="2">
        <v>1141</v>
      </c>
      <c r="B1142" s="10" t="s">
        <v>2154</v>
      </c>
      <c r="C1142" s="10" t="s">
        <v>4024</v>
      </c>
      <c r="D1142" s="10">
        <v>4</v>
      </c>
      <c r="E1142" s="10"/>
      <c r="F1142" s="10"/>
      <c r="G1142" s="13">
        <v>43188</v>
      </c>
      <c r="H1142" s="13">
        <v>43189.498611111114</v>
      </c>
      <c r="I11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2" s="2">
        <f>FACT_PRODUCT_REVIEWS!$H1142-FACT_PRODUCT_REVIEWS!$G1142</f>
        <v>1.4986111111138598</v>
      </c>
      <c r="K1142" s="2">
        <f>IF(FACT_PRODUCT_REVIEWS!$D1142&gt;=4,1,0)</f>
        <v>1</v>
      </c>
      <c r="L1142" s="2">
        <f>_xlfn.XLOOKUP(FACT_PRODUCT_REVIEWS[[#This Row],[product_id]],DIM_PRODUCTS!B:B,DIM_PRODUCTS!A:A,,0)</f>
        <v>416</v>
      </c>
      <c r="M1142" s="2" t="str">
        <f>IF(FACT_PRODUCT_REVIEWS[[#This Row],[review_word_count]]=0,"no text",IF(FACT_PRODUCT_REVIEWS[[#This Row],[review_word_count]]&lt;15,"short review", "long review"))</f>
        <v>no text</v>
      </c>
    </row>
    <row r="1143" spans="1:13" x14ac:dyDescent="0.25">
      <c r="A1143" s="2">
        <v>1142</v>
      </c>
      <c r="B1143" s="10" t="s">
        <v>2077</v>
      </c>
      <c r="C1143" s="10" t="s">
        <v>4206</v>
      </c>
      <c r="D1143" s="10">
        <v>2</v>
      </c>
      <c r="E1143" s="10" t="s">
        <v>4207</v>
      </c>
      <c r="F1143" s="10" t="s">
        <v>4208</v>
      </c>
      <c r="G1143" s="13">
        <v>43343</v>
      </c>
      <c r="H1143" s="13">
        <v>43343.431944444441</v>
      </c>
      <c r="I11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1143" s="2">
        <f>FACT_PRODUCT_REVIEWS!$H1143-FACT_PRODUCT_REVIEWS!$G1143</f>
        <v>0.43194444444088731</v>
      </c>
      <c r="K1143" s="2">
        <f>IF(FACT_PRODUCT_REVIEWS!$D1143&gt;=4,1,0)</f>
        <v>0</v>
      </c>
      <c r="L1143" s="2">
        <f>_xlfn.XLOOKUP(FACT_PRODUCT_REVIEWS[[#This Row],[product_id]],DIM_PRODUCTS!B:B,DIM_PRODUCTS!A:A,,0)</f>
        <v>417</v>
      </c>
      <c r="M1143" s="2" t="str">
        <f>IF(FACT_PRODUCT_REVIEWS[[#This Row],[review_word_count]]=0,"no text",IF(FACT_PRODUCT_REVIEWS[[#This Row],[review_word_count]]&lt;15,"short review", "long review"))</f>
        <v>long review</v>
      </c>
    </row>
    <row r="1144" spans="1:13" x14ac:dyDescent="0.25">
      <c r="A1144" s="2">
        <v>1143</v>
      </c>
      <c r="B1144" s="10" t="s">
        <v>2008</v>
      </c>
      <c r="C1144" s="10" t="s">
        <v>4258</v>
      </c>
      <c r="D1144" s="10">
        <v>5</v>
      </c>
      <c r="E1144" s="10"/>
      <c r="F1144" s="10"/>
      <c r="G1144" s="13">
        <v>43099</v>
      </c>
      <c r="H1144" s="13">
        <v>43102.45416666667</v>
      </c>
      <c r="I11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4" s="2">
        <f>FACT_PRODUCT_REVIEWS!$H1144-FACT_PRODUCT_REVIEWS!$G1144</f>
        <v>3.4541666666700621</v>
      </c>
      <c r="K1144" s="2">
        <f>IF(FACT_PRODUCT_REVIEWS!$D1144&gt;=4,1,0)</f>
        <v>1</v>
      </c>
      <c r="L1144" s="2">
        <f>_xlfn.XLOOKUP(FACT_PRODUCT_REVIEWS[[#This Row],[product_id]],DIM_PRODUCTS!B:B,DIM_PRODUCTS!A:A,,0)</f>
        <v>418</v>
      </c>
      <c r="M1144" s="2" t="str">
        <f>IF(FACT_PRODUCT_REVIEWS[[#This Row],[review_word_count]]=0,"no text",IF(FACT_PRODUCT_REVIEWS[[#This Row],[review_word_count]]&lt;15,"short review", "long review"))</f>
        <v>no text</v>
      </c>
    </row>
    <row r="1145" spans="1:13" x14ac:dyDescent="0.25">
      <c r="A1145" s="2">
        <v>1144</v>
      </c>
      <c r="B1145" s="10" t="s">
        <v>2214</v>
      </c>
      <c r="C1145" s="10" t="s">
        <v>3203</v>
      </c>
      <c r="D1145" s="10">
        <v>5</v>
      </c>
      <c r="E1145" s="10"/>
      <c r="F1145" s="10" t="s">
        <v>3204</v>
      </c>
      <c r="G1145" s="13">
        <v>43058</v>
      </c>
      <c r="H1145" s="13">
        <v>43061.81527777778</v>
      </c>
      <c r="I11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145" s="2">
        <f>FACT_PRODUCT_REVIEWS!$H1145-FACT_PRODUCT_REVIEWS!$G1145</f>
        <v>3.8152777777795563</v>
      </c>
      <c r="K1145" s="2">
        <f>IF(FACT_PRODUCT_REVIEWS!$D1145&gt;=4,1,0)</f>
        <v>1</v>
      </c>
      <c r="L1145" s="2">
        <f>_xlfn.XLOOKUP(FACT_PRODUCT_REVIEWS[[#This Row],[product_id]],DIM_PRODUCTS!B:B,DIM_PRODUCTS!A:A,,0)</f>
        <v>419</v>
      </c>
      <c r="M1145" s="2" t="str">
        <f>IF(FACT_PRODUCT_REVIEWS[[#This Row],[review_word_count]]=0,"no text",IF(FACT_PRODUCT_REVIEWS[[#This Row],[review_word_count]]&lt;15,"short review", "long review"))</f>
        <v>short review</v>
      </c>
    </row>
    <row r="1146" spans="1:13" x14ac:dyDescent="0.25">
      <c r="A1146" s="2">
        <v>1145</v>
      </c>
      <c r="B1146" s="10" t="s">
        <v>2148</v>
      </c>
      <c r="C1146" s="10" t="s">
        <v>3815</v>
      </c>
      <c r="D1146" s="10">
        <v>5</v>
      </c>
      <c r="E1146" s="10"/>
      <c r="F1146" s="10" t="s">
        <v>3816</v>
      </c>
      <c r="G1146" s="13">
        <v>43123</v>
      </c>
      <c r="H1146" s="13">
        <v>43124.984027777777</v>
      </c>
      <c r="I11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146" s="2">
        <f>FACT_PRODUCT_REVIEWS!$H1146-FACT_PRODUCT_REVIEWS!$G1146</f>
        <v>1.984027777776646</v>
      </c>
      <c r="K1146" s="2">
        <f>IF(FACT_PRODUCT_REVIEWS!$D1146&gt;=4,1,0)</f>
        <v>1</v>
      </c>
      <c r="L1146" s="2">
        <f>_xlfn.XLOOKUP(FACT_PRODUCT_REVIEWS[[#This Row],[product_id]],DIM_PRODUCTS!B:B,DIM_PRODUCTS!A:A,,0)</f>
        <v>420</v>
      </c>
      <c r="M1146" s="2" t="str">
        <f>IF(FACT_PRODUCT_REVIEWS[[#This Row],[review_word_count]]=0,"no text",IF(FACT_PRODUCT_REVIEWS[[#This Row],[review_word_count]]&lt;15,"short review", "long review"))</f>
        <v>short review</v>
      </c>
    </row>
    <row r="1147" spans="1:13" x14ac:dyDescent="0.25">
      <c r="A1147" s="2">
        <v>1146</v>
      </c>
      <c r="B1147" s="10" t="s">
        <v>2052</v>
      </c>
      <c r="C1147" s="10" t="s">
        <v>3184</v>
      </c>
      <c r="D1147" s="10">
        <v>5</v>
      </c>
      <c r="E1147" s="10"/>
      <c r="F1147" s="10"/>
      <c r="G1147" s="13">
        <v>43236</v>
      </c>
      <c r="H1147" s="13">
        <v>43236.969444444447</v>
      </c>
      <c r="I11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7" s="2">
        <f>FACT_PRODUCT_REVIEWS!$H1147-FACT_PRODUCT_REVIEWS!$G1147</f>
        <v>0.96944444444670808</v>
      </c>
      <c r="K1147" s="2">
        <f>IF(FACT_PRODUCT_REVIEWS!$D1147&gt;=4,1,0)</f>
        <v>1</v>
      </c>
      <c r="L1147" s="2">
        <f>_xlfn.XLOOKUP(FACT_PRODUCT_REVIEWS[[#This Row],[product_id]],DIM_PRODUCTS!B:B,DIM_PRODUCTS!A:A,,0)</f>
        <v>421</v>
      </c>
      <c r="M1147" s="2" t="str">
        <f>IF(FACT_PRODUCT_REVIEWS[[#This Row],[review_word_count]]=0,"no text",IF(FACT_PRODUCT_REVIEWS[[#This Row],[review_word_count]]&lt;15,"short review", "long review"))</f>
        <v>no text</v>
      </c>
    </row>
    <row r="1148" spans="1:13" x14ac:dyDescent="0.25">
      <c r="A1148" s="2">
        <v>1147</v>
      </c>
      <c r="B1148" s="10" t="s">
        <v>2250</v>
      </c>
      <c r="C1148" s="10" t="s">
        <v>4802</v>
      </c>
      <c r="D1148" s="10">
        <v>5</v>
      </c>
      <c r="E1148" s="10"/>
      <c r="F1148" s="10"/>
      <c r="G1148" s="13">
        <v>42993</v>
      </c>
      <c r="H1148" s="13">
        <v>42994.342361111114</v>
      </c>
      <c r="I11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8" s="2">
        <f>FACT_PRODUCT_REVIEWS!$H1148-FACT_PRODUCT_REVIEWS!$G1148</f>
        <v>1.3423611111138598</v>
      </c>
      <c r="K1148" s="2">
        <f>IF(FACT_PRODUCT_REVIEWS!$D1148&gt;=4,1,0)</f>
        <v>1</v>
      </c>
      <c r="L1148" s="2">
        <f>_xlfn.XLOOKUP(FACT_PRODUCT_REVIEWS[[#This Row],[product_id]],DIM_PRODUCTS!B:B,DIM_PRODUCTS!A:A,,0)</f>
        <v>422</v>
      </c>
      <c r="M1148" s="2" t="str">
        <f>IF(FACT_PRODUCT_REVIEWS[[#This Row],[review_word_count]]=0,"no text",IF(FACT_PRODUCT_REVIEWS[[#This Row],[review_word_count]]&lt;15,"short review", "long review"))</f>
        <v>no text</v>
      </c>
    </row>
    <row r="1149" spans="1:13" x14ac:dyDescent="0.25">
      <c r="A1149" s="2">
        <v>1148</v>
      </c>
      <c r="B1149" s="10" t="s">
        <v>2083</v>
      </c>
      <c r="C1149" s="10" t="s">
        <v>3971</v>
      </c>
      <c r="D1149" s="10">
        <v>5</v>
      </c>
      <c r="E1149" s="10"/>
      <c r="F1149" s="10"/>
      <c r="G1149" s="13">
        <v>43217</v>
      </c>
      <c r="H1149" s="13">
        <v>43217.961805555555</v>
      </c>
      <c r="I11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49" s="2">
        <f>FACT_PRODUCT_REVIEWS!$H1149-FACT_PRODUCT_REVIEWS!$G1149</f>
        <v>0.96180555555474712</v>
      </c>
      <c r="K1149" s="2">
        <f>IF(FACT_PRODUCT_REVIEWS!$D1149&gt;=4,1,0)</f>
        <v>1</v>
      </c>
      <c r="L1149" s="2">
        <f>_xlfn.XLOOKUP(FACT_PRODUCT_REVIEWS[[#This Row],[product_id]],DIM_PRODUCTS!B:B,DIM_PRODUCTS!A:A,,0)</f>
        <v>423</v>
      </c>
      <c r="M1149" s="2" t="str">
        <f>IF(FACT_PRODUCT_REVIEWS[[#This Row],[review_word_count]]=0,"no text",IF(FACT_PRODUCT_REVIEWS[[#This Row],[review_word_count]]&lt;15,"short review", "long review"))</f>
        <v>no text</v>
      </c>
    </row>
    <row r="1150" spans="1:13" x14ac:dyDescent="0.25">
      <c r="A1150" s="2">
        <v>1149</v>
      </c>
      <c r="B1150" s="10" t="s">
        <v>2063</v>
      </c>
      <c r="C1150" s="10" t="s">
        <v>4764</v>
      </c>
      <c r="D1150" s="10">
        <v>1</v>
      </c>
      <c r="E1150" s="10"/>
      <c r="F1150" s="10"/>
      <c r="G1150" s="13">
        <v>43127</v>
      </c>
      <c r="H1150" s="13">
        <v>43130.024305555555</v>
      </c>
      <c r="I11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0" s="2">
        <f>FACT_PRODUCT_REVIEWS!$H1150-FACT_PRODUCT_REVIEWS!$G1150</f>
        <v>3.0243055555547471</v>
      </c>
      <c r="K1150" s="2">
        <f>IF(FACT_PRODUCT_REVIEWS!$D1150&gt;=4,1,0)</f>
        <v>0</v>
      </c>
      <c r="L1150" s="2">
        <f>_xlfn.XLOOKUP(FACT_PRODUCT_REVIEWS[[#This Row],[product_id]],DIM_PRODUCTS!B:B,DIM_PRODUCTS!A:A,,0)</f>
        <v>424</v>
      </c>
      <c r="M1150" s="2" t="str">
        <f>IF(FACT_PRODUCT_REVIEWS[[#This Row],[review_word_count]]=0,"no text",IF(FACT_PRODUCT_REVIEWS[[#This Row],[review_word_count]]&lt;15,"short review", "long review"))</f>
        <v>no text</v>
      </c>
    </row>
    <row r="1151" spans="1:13" x14ac:dyDescent="0.25">
      <c r="A1151" s="2">
        <v>1150</v>
      </c>
      <c r="B1151" s="10" t="s">
        <v>1974</v>
      </c>
      <c r="C1151" s="10" t="s">
        <v>4629</v>
      </c>
      <c r="D1151" s="10">
        <v>5</v>
      </c>
      <c r="E1151" s="10" t="s">
        <v>2998</v>
      </c>
      <c r="F1151" s="10" t="s">
        <v>4630</v>
      </c>
      <c r="G1151" s="13">
        <v>43326</v>
      </c>
      <c r="H1151" s="13">
        <v>43332.864583333336</v>
      </c>
      <c r="I11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151" s="2">
        <f>FACT_PRODUCT_REVIEWS!$H1151-FACT_PRODUCT_REVIEWS!$G1151</f>
        <v>6.8645833333357587</v>
      </c>
      <c r="K1151" s="2">
        <f>IF(FACT_PRODUCT_REVIEWS!$D1151&gt;=4,1,0)</f>
        <v>1</v>
      </c>
      <c r="L1151" s="2">
        <f>_xlfn.XLOOKUP(FACT_PRODUCT_REVIEWS[[#This Row],[product_id]],DIM_PRODUCTS!B:B,DIM_PRODUCTS!A:A,,0)</f>
        <v>425</v>
      </c>
      <c r="M1151" s="2" t="str">
        <f>IF(FACT_PRODUCT_REVIEWS[[#This Row],[review_word_count]]=0,"no text",IF(FACT_PRODUCT_REVIEWS[[#This Row],[review_word_count]]&lt;15,"short review", "long review"))</f>
        <v>long review</v>
      </c>
    </row>
    <row r="1152" spans="1:13" x14ac:dyDescent="0.25">
      <c r="A1152" s="2">
        <v>1151</v>
      </c>
      <c r="B1152" s="10" t="s">
        <v>2203</v>
      </c>
      <c r="C1152" s="10" t="s">
        <v>4667</v>
      </c>
      <c r="D1152" s="10">
        <v>5</v>
      </c>
      <c r="E1152" s="10"/>
      <c r="F1152" s="10" t="s">
        <v>4668</v>
      </c>
      <c r="G1152" s="13">
        <v>43180</v>
      </c>
      <c r="H1152" s="13">
        <v>43182.036805555559</v>
      </c>
      <c r="I11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152" s="2">
        <f>FACT_PRODUCT_REVIEWS!$H1152-FACT_PRODUCT_REVIEWS!$G1152</f>
        <v>2.0368055555591127</v>
      </c>
      <c r="K1152" s="2">
        <f>IF(FACT_PRODUCT_REVIEWS!$D1152&gt;=4,1,0)</f>
        <v>1</v>
      </c>
      <c r="L1152" s="2">
        <f>_xlfn.XLOOKUP(FACT_PRODUCT_REVIEWS[[#This Row],[product_id]],DIM_PRODUCTS!B:B,DIM_PRODUCTS!A:A,,0)</f>
        <v>426</v>
      </c>
      <c r="M1152" s="2" t="str">
        <f>IF(FACT_PRODUCT_REVIEWS[[#This Row],[review_word_count]]=0,"no text",IF(FACT_PRODUCT_REVIEWS[[#This Row],[review_word_count]]&lt;15,"short review", "long review"))</f>
        <v>short review</v>
      </c>
    </row>
    <row r="1153" spans="1:13" x14ac:dyDescent="0.25">
      <c r="A1153" s="2">
        <v>1152</v>
      </c>
      <c r="B1153" s="10" t="s">
        <v>2469</v>
      </c>
      <c r="C1153" s="10" t="s">
        <v>4345</v>
      </c>
      <c r="D1153" s="10">
        <v>4</v>
      </c>
      <c r="E1153" s="10" t="s">
        <v>4346</v>
      </c>
      <c r="F1153" s="10" t="s">
        <v>4347</v>
      </c>
      <c r="G1153" s="13">
        <v>43343</v>
      </c>
      <c r="H1153" s="13">
        <v>43343.904861111114</v>
      </c>
      <c r="I11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153" s="2">
        <f>FACT_PRODUCT_REVIEWS!$H1153-FACT_PRODUCT_REVIEWS!$G1153</f>
        <v>0.90486111111385981</v>
      </c>
      <c r="K1153" s="2">
        <f>IF(FACT_PRODUCT_REVIEWS!$D1153&gt;=4,1,0)</f>
        <v>1</v>
      </c>
      <c r="L1153" s="2">
        <f>_xlfn.XLOOKUP(FACT_PRODUCT_REVIEWS[[#This Row],[product_id]],DIM_PRODUCTS!B:B,DIM_PRODUCTS!A:A,,0)</f>
        <v>427</v>
      </c>
      <c r="M1153" s="2" t="str">
        <f>IF(FACT_PRODUCT_REVIEWS[[#This Row],[review_word_count]]=0,"no text",IF(FACT_PRODUCT_REVIEWS[[#This Row],[review_word_count]]&lt;15,"short review", "long review"))</f>
        <v>short review</v>
      </c>
    </row>
    <row r="1154" spans="1:13" ht="18.95" customHeight="1" x14ac:dyDescent="0.25">
      <c r="A1154" s="2">
        <v>1153</v>
      </c>
      <c r="B1154" s="10" t="s">
        <v>2164</v>
      </c>
      <c r="C1154" s="10" t="s">
        <v>3882</v>
      </c>
      <c r="D1154" s="10">
        <v>3</v>
      </c>
      <c r="E1154" s="10"/>
      <c r="F1154" s="10"/>
      <c r="G1154" s="13">
        <v>42766</v>
      </c>
      <c r="H1154" s="13">
        <v>42767.50277777778</v>
      </c>
      <c r="I11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4" s="2">
        <f>FACT_PRODUCT_REVIEWS!$H1154-FACT_PRODUCT_REVIEWS!$G1154</f>
        <v>1.5027777777795563</v>
      </c>
      <c r="K1154" s="2">
        <f>IF(FACT_PRODUCT_REVIEWS!$D1154&gt;=4,1,0)</f>
        <v>0</v>
      </c>
      <c r="L1154" s="2">
        <f>_xlfn.XLOOKUP(FACT_PRODUCT_REVIEWS[[#This Row],[product_id]],DIM_PRODUCTS!B:B,DIM_PRODUCTS!A:A,,0)</f>
        <v>428</v>
      </c>
      <c r="M1154" s="2" t="str">
        <f>IF(FACT_PRODUCT_REVIEWS[[#This Row],[review_word_count]]=0,"no text",IF(FACT_PRODUCT_REVIEWS[[#This Row],[review_word_count]]&lt;15,"short review", "long review"))</f>
        <v>no text</v>
      </c>
    </row>
    <row r="1155" spans="1:13" x14ac:dyDescent="0.25">
      <c r="A1155" s="2">
        <v>1154</v>
      </c>
      <c r="B1155" s="10" t="s">
        <v>2002</v>
      </c>
      <c r="C1155" s="10" t="s">
        <v>3857</v>
      </c>
      <c r="D1155" s="10">
        <v>5</v>
      </c>
      <c r="E1155" s="10"/>
      <c r="F1155" s="10"/>
      <c r="G1155" s="13">
        <v>43335</v>
      </c>
      <c r="H1155" s="13">
        <v>43335.859722222223</v>
      </c>
      <c r="I11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5" s="2">
        <f>FACT_PRODUCT_REVIEWS!$H1155-FACT_PRODUCT_REVIEWS!$G1155</f>
        <v>0.85972222222335404</v>
      </c>
      <c r="K1155" s="2">
        <f>IF(FACT_PRODUCT_REVIEWS!$D1155&gt;=4,1,0)</f>
        <v>1</v>
      </c>
      <c r="L1155" s="2">
        <f>_xlfn.XLOOKUP(FACT_PRODUCT_REVIEWS[[#This Row],[product_id]],DIM_PRODUCTS!B:B,DIM_PRODUCTS!A:A,,0)</f>
        <v>429</v>
      </c>
      <c r="M1155" s="2" t="str">
        <f>IF(FACT_PRODUCT_REVIEWS[[#This Row],[review_word_count]]=0,"no text",IF(FACT_PRODUCT_REVIEWS[[#This Row],[review_word_count]]&lt;15,"short review", "long review"))</f>
        <v>no text</v>
      </c>
    </row>
    <row r="1156" spans="1:13" x14ac:dyDescent="0.25">
      <c r="A1156" s="2">
        <v>1155</v>
      </c>
      <c r="B1156" s="10" t="s">
        <v>2218</v>
      </c>
      <c r="C1156" s="10" t="s">
        <v>3229</v>
      </c>
      <c r="D1156" s="10">
        <v>5</v>
      </c>
      <c r="E1156" s="10"/>
      <c r="F1156" s="10"/>
      <c r="G1156" s="13">
        <v>43170</v>
      </c>
      <c r="H1156" s="13">
        <v>43170.535416666666</v>
      </c>
      <c r="I11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6" s="2">
        <f>FACT_PRODUCT_REVIEWS!$H1156-FACT_PRODUCT_REVIEWS!$G1156</f>
        <v>0.53541666666569654</v>
      </c>
      <c r="K1156" s="2">
        <f>IF(FACT_PRODUCT_REVIEWS!$D1156&gt;=4,1,0)</f>
        <v>1</v>
      </c>
      <c r="L1156" s="2">
        <f>_xlfn.XLOOKUP(FACT_PRODUCT_REVIEWS[[#This Row],[product_id]],DIM_PRODUCTS!B:B,DIM_PRODUCTS!A:A,,0)</f>
        <v>430</v>
      </c>
      <c r="M1156" s="2" t="str">
        <f>IF(FACT_PRODUCT_REVIEWS[[#This Row],[review_word_count]]=0,"no text",IF(FACT_PRODUCT_REVIEWS[[#This Row],[review_word_count]]&lt;15,"short review", "long review"))</f>
        <v>no text</v>
      </c>
    </row>
    <row r="1157" spans="1:13" x14ac:dyDescent="0.25">
      <c r="A1157" s="2">
        <v>1156</v>
      </c>
      <c r="B1157" s="10" t="s">
        <v>1993</v>
      </c>
      <c r="C1157" s="10" t="s">
        <v>4364</v>
      </c>
      <c r="D1157" s="10">
        <v>1</v>
      </c>
      <c r="E1157" s="10" t="s">
        <v>4365</v>
      </c>
      <c r="F1157" s="10" t="s">
        <v>4366</v>
      </c>
      <c r="G1157" s="13">
        <v>43244</v>
      </c>
      <c r="H1157" s="13">
        <v>43245.060416666667</v>
      </c>
      <c r="I11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57" s="2">
        <f>FACT_PRODUCT_REVIEWS!$H1157-FACT_PRODUCT_REVIEWS!$G1157</f>
        <v>1.0604166666671517</v>
      </c>
      <c r="K1157" s="2">
        <f>IF(FACT_PRODUCT_REVIEWS!$D1157&gt;=4,1,0)</f>
        <v>0</v>
      </c>
      <c r="L1157" s="2">
        <f>_xlfn.XLOOKUP(FACT_PRODUCT_REVIEWS[[#This Row],[product_id]],DIM_PRODUCTS!B:B,DIM_PRODUCTS!A:A,,0)</f>
        <v>431</v>
      </c>
      <c r="M1157" s="2" t="str">
        <f>IF(FACT_PRODUCT_REVIEWS[[#This Row],[review_word_count]]=0,"no text",IF(FACT_PRODUCT_REVIEWS[[#This Row],[review_word_count]]&lt;15,"short review", "long review"))</f>
        <v>short review</v>
      </c>
    </row>
    <row r="1158" spans="1:13" x14ac:dyDescent="0.25">
      <c r="A1158" s="2">
        <v>1157</v>
      </c>
      <c r="B1158" s="10" t="s">
        <v>2396</v>
      </c>
      <c r="C1158" s="10" t="s">
        <v>3981</v>
      </c>
      <c r="D1158" s="10">
        <v>5</v>
      </c>
      <c r="E1158" s="10"/>
      <c r="F1158" s="10"/>
      <c r="G1158" s="13">
        <v>42791</v>
      </c>
      <c r="H1158" s="13">
        <v>42793.509722222225</v>
      </c>
      <c r="I11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58" s="2">
        <f>FACT_PRODUCT_REVIEWS!$H1158-FACT_PRODUCT_REVIEWS!$G1158</f>
        <v>2.5097222222248092</v>
      </c>
      <c r="K1158" s="2">
        <f>IF(FACT_PRODUCT_REVIEWS!$D1158&gt;=4,1,0)</f>
        <v>1</v>
      </c>
      <c r="L1158" s="2">
        <f>_xlfn.XLOOKUP(FACT_PRODUCT_REVIEWS[[#This Row],[product_id]],DIM_PRODUCTS!B:B,DIM_PRODUCTS!A:A,,0)</f>
        <v>432</v>
      </c>
      <c r="M1158" s="2" t="str">
        <f>IF(FACT_PRODUCT_REVIEWS[[#This Row],[review_word_count]]=0,"no text",IF(FACT_PRODUCT_REVIEWS[[#This Row],[review_word_count]]&lt;15,"short review", "long review"))</f>
        <v>no text</v>
      </c>
    </row>
    <row r="1159" spans="1:13" x14ac:dyDescent="0.25">
      <c r="A1159" s="2">
        <v>1158</v>
      </c>
      <c r="B1159" s="10" t="s">
        <v>2006</v>
      </c>
      <c r="C1159" s="10" t="s">
        <v>4246</v>
      </c>
      <c r="D1159" s="10">
        <v>5</v>
      </c>
      <c r="E1159" s="10"/>
      <c r="F1159" s="10" t="s">
        <v>4247</v>
      </c>
      <c r="G1159" s="13">
        <v>42909</v>
      </c>
      <c r="H1159" s="13">
        <v>42909.982638888891</v>
      </c>
      <c r="I11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159" s="2">
        <f>FACT_PRODUCT_REVIEWS!$H1159-FACT_PRODUCT_REVIEWS!$G1159</f>
        <v>0.98263888889050577</v>
      </c>
      <c r="K1159" s="2">
        <f>IF(FACT_PRODUCT_REVIEWS!$D1159&gt;=4,1,0)</f>
        <v>1</v>
      </c>
      <c r="L1159" s="2">
        <f>_xlfn.XLOOKUP(FACT_PRODUCT_REVIEWS[[#This Row],[product_id]],DIM_PRODUCTS!B:B,DIM_PRODUCTS!A:A,,0)</f>
        <v>433</v>
      </c>
      <c r="M1159" s="2" t="str">
        <f>IF(FACT_PRODUCT_REVIEWS[[#This Row],[review_word_count]]=0,"no text",IF(FACT_PRODUCT_REVIEWS[[#This Row],[review_word_count]]&lt;15,"short review", "long review"))</f>
        <v>short review</v>
      </c>
    </row>
    <row r="1160" spans="1:13" x14ac:dyDescent="0.25">
      <c r="A1160" s="2">
        <v>1159</v>
      </c>
      <c r="B1160" s="10" t="s">
        <v>2374</v>
      </c>
      <c r="C1160" s="10" t="s">
        <v>3439</v>
      </c>
      <c r="D1160" s="10">
        <v>5</v>
      </c>
      <c r="E1160" s="10"/>
      <c r="F1160" s="10" t="s">
        <v>3440</v>
      </c>
      <c r="G1160" s="13">
        <v>43326</v>
      </c>
      <c r="H1160" s="13">
        <v>43327.720833333333</v>
      </c>
      <c r="I11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160" s="2">
        <f>FACT_PRODUCT_REVIEWS!$H1160-FACT_PRODUCT_REVIEWS!$G1160</f>
        <v>1.7208333333328483</v>
      </c>
      <c r="K1160" s="2">
        <f>IF(FACT_PRODUCT_REVIEWS!$D1160&gt;=4,1,0)</f>
        <v>1</v>
      </c>
      <c r="L1160" s="2">
        <f>_xlfn.XLOOKUP(FACT_PRODUCT_REVIEWS[[#This Row],[product_id]],DIM_PRODUCTS!B:B,DIM_PRODUCTS!A:A,,0)</f>
        <v>434</v>
      </c>
      <c r="M1160" s="2" t="str">
        <f>IF(FACT_PRODUCT_REVIEWS[[#This Row],[review_word_count]]=0,"no text",IF(FACT_PRODUCT_REVIEWS[[#This Row],[review_word_count]]&lt;15,"short review", "long review"))</f>
        <v>short review</v>
      </c>
    </row>
    <row r="1161" spans="1:13" x14ac:dyDescent="0.25">
      <c r="A1161" s="2">
        <v>1160</v>
      </c>
      <c r="B1161" s="10" t="s">
        <v>2011</v>
      </c>
      <c r="C1161" s="10" t="s">
        <v>3392</v>
      </c>
      <c r="D1161" s="10">
        <v>5</v>
      </c>
      <c r="E1161" s="10"/>
      <c r="F1161" s="10"/>
      <c r="G1161" s="13">
        <v>43218</v>
      </c>
      <c r="H1161" s="13">
        <v>43218.824999999997</v>
      </c>
      <c r="I11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1" s="2">
        <f>FACT_PRODUCT_REVIEWS!$H1161-FACT_PRODUCT_REVIEWS!$G1161</f>
        <v>0.82499999999708962</v>
      </c>
      <c r="K1161" s="2">
        <f>IF(FACT_PRODUCT_REVIEWS!$D1161&gt;=4,1,0)</f>
        <v>1</v>
      </c>
      <c r="L1161" s="2">
        <f>_xlfn.XLOOKUP(FACT_PRODUCT_REVIEWS[[#This Row],[product_id]],DIM_PRODUCTS!B:B,DIM_PRODUCTS!A:A,,0)</f>
        <v>435</v>
      </c>
      <c r="M1161" s="2" t="str">
        <f>IF(FACT_PRODUCT_REVIEWS[[#This Row],[review_word_count]]=0,"no text",IF(FACT_PRODUCT_REVIEWS[[#This Row],[review_word_count]]&lt;15,"short review", "long review"))</f>
        <v>no text</v>
      </c>
    </row>
    <row r="1162" spans="1:13" x14ac:dyDescent="0.25">
      <c r="A1162" s="2">
        <v>1161</v>
      </c>
      <c r="B1162" s="10" t="s">
        <v>2127</v>
      </c>
      <c r="C1162" s="10" t="s">
        <v>4845</v>
      </c>
      <c r="D1162" s="10">
        <v>5</v>
      </c>
      <c r="E1162" s="10"/>
      <c r="F1162" s="10"/>
      <c r="G1162" s="13">
        <v>42985</v>
      </c>
      <c r="H1162" s="13">
        <v>42986.72152777778</v>
      </c>
      <c r="I11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2" s="2">
        <f>FACT_PRODUCT_REVIEWS!$H1162-FACT_PRODUCT_REVIEWS!$G1162</f>
        <v>1.7215277777795563</v>
      </c>
      <c r="K1162" s="2">
        <f>IF(FACT_PRODUCT_REVIEWS!$D1162&gt;=4,1,0)</f>
        <v>1</v>
      </c>
      <c r="L1162" s="2">
        <f>_xlfn.XLOOKUP(FACT_PRODUCT_REVIEWS[[#This Row],[product_id]],DIM_PRODUCTS!B:B,DIM_PRODUCTS!A:A,,0)</f>
        <v>436</v>
      </c>
      <c r="M1162" s="2" t="str">
        <f>IF(FACT_PRODUCT_REVIEWS[[#This Row],[review_word_count]]=0,"no text",IF(FACT_PRODUCT_REVIEWS[[#This Row],[review_word_count]]&lt;15,"short review", "long review"))</f>
        <v>no text</v>
      </c>
    </row>
    <row r="1163" spans="1:13" x14ac:dyDescent="0.25">
      <c r="A1163" s="2">
        <v>1162</v>
      </c>
      <c r="B1163" s="10" t="s">
        <v>2232</v>
      </c>
      <c r="C1163" s="10" t="s">
        <v>4242</v>
      </c>
      <c r="D1163" s="10">
        <v>5</v>
      </c>
      <c r="E1163" s="10"/>
      <c r="F1163" s="10"/>
      <c r="G1163" s="13">
        <v>43235</v>
      </c>
      <c r="H1163" s="13">
        <v>43235.916666666664</v>
      </c>
      <c r="I11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3" s="2">
        <f>FACT_PRODUCT_REVIEWS!$H1163-FACT_PRODUCT_REVIEWS!$G1163</f>
        <v>0.91666666666424135</v>
      </c>
      <c r="K1163" s="2">
        <f>IF(FACT_PRODUCT_REVIEWS!$D1163&gt;=4,1,0)</f>
        <v>1</v>
      </c>
      <c r="L1163" s="2">
        <f>_xlfn.XLOOKUP(FACT_PRODUCT_REVIEWS[[#This Row],[product_id]],DIM_PRODUCTS!B:B,DIM_PRODUCTS!A:A,,0)</f>
        <v>2</v>
      </c>
      <c r="M1163" s="2" t="str">
        <f>IF(FACT_PRODUCT_REVIEWS[[#This Row],[review_word_count]]=0,"no text",IF(FACT_PRODUCT_REVIEWS[[#This Row],[review_word_count]]&lt;15,"short review", "long review"))</f>
        <v>no text</v>
      </c>
    </row>
    <row r="1164" spans="1:13" ht="31.5" x14ac:dyDescent="0.25">
      <c r="A1164" s="2">
        <v>1163</v>
      </c>
      <c r="B1164" s="10" t="s">
        <v>2375</v>
      </c>
      <c r="C1164" s="10" t="s">
        <v>3747</v>
      </c>
      <c r="D1164" s="10">
        <v>5</v>
      </c>
      <c r="E1164" s="10"/>
      <c r="F1164" s="15" t="s">
        <v>3748</v>
      </c>
      <c r="G1164" s="13">
        <v>43091</v>
      </c>
      <c r="H1164" s="13">
        <v>43092.65902777778</v>
      </c>
      <c r="I11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64" s="2">
        <f>FACT_PRODUCT_REVIEWS!$H1164-FACT_PRODUCT_REVIEWS!$G1164</f>
        <v>1.6590277777795563</v>
      </c>
      <c r="K1164" s="2">
        <f>IF(FACT_PRODUCT_REVIEWS!$D1164&gt;=4,1,0)</f>
        <v>1</v>
      </c>
      <c r="L1164" s="2">
        <f>_xlfn.XLOOKUP(FACT_PRODUCT_REVIEWS[[#This Row],[product_id]],DIM_PRODUCTS!B:B,DIM_PRODUCTS!A:A,,0)</f>
        <v>3</v>
      </c>
      <c r="M1164" s="2" t="str">
        <f>IF(FACT_PRODUCT_REVIEWS[[#This Row],[review_word_count]]=0,"no text",IF(FACT_PRODUCT_REVIEWS[[#This Row],[review_word_count]]&lt;15,"short review", "long review"))</f>
        <v>short review</v>
      </c>
    </row>
    <row r="1165" spans="1:13" x14ac:dyDescent="0.25">
      <c r="A1165" s="2">
        <v>1164</v>
      </c>
      <c r="B1165" s="10" t="s">
        <v>2049</v>
      </c>
      <c r="C1165" s="10" t="s">
        <v>4143</v>
      </c>
      <c r="D1165" s="10">
        <v>5</v>
      </c>
      <c r="E1165" s="10"/>
      <c r="F1165" s="10"/>
      <c r="G1165" s="13">
        <v>43329</v>
      </c>
      <c r="H1165" s="13">
        <v>43334.772916666669</v>
      </c>
      <c r="I11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5" s="2">
        <f>FACT_PRODUCT_REVIEWS!$H1165-FACT_PRODUCT_REVIEWS!$G1165</f>
        <v>5.7729166666686069</v>
      </c>
      <c r="K1165" s="2">
        <f>IF(FACT_PRODUCT_REVIEWS!$D1165&gt;=4,1,0)</f>
        <v>1</v>
      </c>
      <c r="L1165" s="2">
        <f>_xlfn.XLOOKUP(FACT_PRODUCT_REVIEWS[[#This Row],[product_id]],DIM_PRODUCTS!B:B,DIM_PRODUCTS!A:A,,0)</f>
        <v>4</v>
      </c>
      <c r="M1165" s="2" t="str">
        <f>IF(FACT_PRODUCT_REVIEWS[[#This Row],[review_word_count]]=0,"no text",IF(FACT_PRODUCT_REVIEWS[[#This Row],[review_word_count]]&lt;15,"short review", "long review"))</f>
        <v>no text</v>
      </c>
    </row>
    <row r="1166" spans="1:13" x14ac:dyDescent="0.25">
      <c r="A1166" s="2">
        <v>1165</v>
      </c>
      <c r="B1166" s="10" t="s">
        <v>2357</v>
      </c>
      <c r="C1166" s="10" t="s">
        <v>4181</v>
      </c>
      <c r="D1166" s="10">
        <v>5</v>
      </c>
      <c r="E1166" s="10" t="s">
        <v>4182</v>
      </c>
      <c r="F1166" s="10" t="s">
        <v>4183</v>
      </c>
      <c r="G1166" s="13">
        <v>43235</v>
      </c>
      <c r="H1166" s="13">
        <v>43239.92083333333</v>
      </c>
      <c r="I11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66" s="2">
        <f>FACT_PRODUCT_REVIEWS!$H1166-FACT_PRODUCT_REVIEWS!$G1166</f>
        <v>4.9208333333299379</v>
      </c>
      <c r="K1166" s="2">
        <f>IF(FACT_PRODUCT_REVIEWS!$D1166&gt;=4,1,0)</f>
        <v>1</v>
      </c>
      <c r="L1166" s="2">
        <f>_xlfn.XLOOKUP(FACT_PRODUCT_REVIEWS[[#This Row],[product_id]],DIM_PRODUCTS!B:B,DIM_PRODUCTS!A:A,,0)</f>
        <v>5</v>
      </c>
      <c r="M1166" s="2" t="str">
        <f>IF(FACT_PRODUCT_REVIEWS[[#This Row],[review_word_count]]=0,"no text",IF(FACT_PRODUCT_REVIEWS[[#This Row],[review_word_count]]&lt;15,"short review", "long review"))</f>
        <v>short review</v>
      </c>
    </row>
    <row r="1167" spans="1:13" x14ac:dyDescent="0.25">
      <c r="A1167" s="2">
        <v>1166</v>
      </c>
      <c r="B1167" s="10" t="s">
        <v>2388</v>
      </c>
      <c r="C1167" s="10" t="s">
        <v>4077</v>
      </c>
      <c r="D1167" s="10">
        <v>5</v>
      </c>
      <c r="E1167" s="10"/>
      <c r="F1167" s="10"/>
      <c r="G1167" s="13">
        <v>43076</v>
      </c>
      <c r="H1167" s="13">
        <v>43077.448611111111</v>
      </c>
      <c r="I11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7" s="2">
        <f>FACT_PRODUCT_REVIEWS!$H1167-FACT_PRODUCT_REVIEWS!$G1167</f>
        <v>1.4486111111109494</v>
      </c>
      <c r="K1167" s="2">
        <f>IF(FACT_PRODUCT_REVIEWS!$D1167&gt;=4,1,0)</f>
        <v>1</v>
      </c>
      <c r="L1167" s="2">
        <f>_xlfn.XLOOKUP(FACT_PRODUCT_REVIEWS[[#This Row],[product_id]],DIM_PRODUCTS!B:B,DIM_PRODUCTS!A:A,,0)</f>
        <v>6</v>
      </c>
      <c r="M1167" s="2" t="str">
        <f>IF(FACT_PRODUCT_REVIEWS[[#This Row],[review_word_count]]=0,"no text",IF(FACT_PRODUCT_REVIEWS[[#This Row],[review_word_count]]&lt;15,"short review", "long review"))</f>
        <v>no text</v>
      </c>
    </row>
    <row r="1168" spans="1:13" x14ac:dyDescent="0.25">
      <c r="A1168" s="2">
        <v>1167</v>
      </c>
      <c r="B1168" s="10" t="s">
        <v>2329</v>
      </c>
      <c r="C1168" s="10" t="s">
        <v>3153</v>
      </c>
      <c r="D1168" s="10">
        <v>5</v>
      </c>
      <c r="E1168" s="10"/>
      <c r="F1168" s="10"/>
      <c r="G1168" s="13">
        <v>42992</v>
      </c>
      <c r="H1168" s="13">
        <v>42993.486111111109</v>
      </c>
      <c r="I11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68" s="2">
        <f>FACT_PRODUCT_REVIEWS!$H1168-FACT_PRODUCT_REVIEWS!$G1168</f>
        <v>1.4861111111094942</v>
      </c>
      <c r="K1168" s="2">
        <f>IF(FACT_PRODUCT_REVIEWS!$D1168&gt;=4,1,0)</f>
        <v>1</v>
      </c>
      <c r="L1168" s="2">
        <f>_xlfn.XLOOKUP(FACT_PRODUCT_REVIEWS[[#This Row],[product_id]],DIM_PRODUCTS!B:B,DIM_PRODUCTS!A:A,,0)</f>
        <v>7</v>
      </c>
      <c r="M1168" s="2" t="str">
        <f>IF(FACT_PRODUCT_REVIEWS[[#This Row],[review_word_count]]=0,"no text",IF(FACT_PRODUCT_REVIEWS[[#This Row],[review_word_count]]&lt;15,"short review", "long review"))</f>
        <v>no text</v>
      </c>
    </row>
    <row r="1169" spans="1:13" x14ac:dyDescent="0.25">
      <c r="A1169" s="2">
        <v>1168</v>
      </c>
      <c r="B1169" s="10" t="s">
        <v>2091</v>
      </c>
      <c r="C1169" s="10" t="s">
        <v>3311</v>
      </c>
      <c r="D1169" s="10">
        <v>4</v>
      </c>
      <c r="E1169" s="10"/>
      <c r="F1169" s="10" t="s">
        <v>3312</v>
      </c>
      <c r="G1169" s="13">
        <v>43155</v>
      </c>
      <c r="H1169" s="13">
        <v>43156.459722222222</v>
      </c>
      <c r="I11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169" s="2">
        <f>FACT_PRODUCT_REVIEWS!$H1169-FACT_PRODUCT_REVIEWS!$G1169</f>
        <v>1.4597222222218988</v>
      </c>
      <c r="K1169" s="2">
        <f>IF(FACT_PRODUCT_REVIEWS!$D1169&gt;=4,1,0)</f>
        <v>1</v>
      </c>
      <c r="L1169" s="2">
        <f>_xlfn.XLOOKUP(FACT_PRODUCT_REVIEWS[[#This Row],[product_id]],DIM_PRODUCTS!B:B,DIM_PRODUCTS!A:A,,0)</f>
        <v>8</v>
      </c>
      <c r="M1169" s="2" t="str">
        <f>IF(FACT_PRODUCT_REVIEWS[[#This Row],[review_word_count]]=0,"no text",IF(FACT_PRODUCT_REVIEWS[[#This Row],[review_word_count]]&lt;15,"short review", "long review"))</f>
        <v>short review</v>
      </c>
    </row>
    <row r="1170" spans="1:13" x14ac:dyDescent="0.25">
      <c r="A1170" s="2">
        <v>1169</v>
      </c>
      <c r="B1170" s="10" t="s">
        <v>1927</v>
      </c>
      <c r="C1170" s="10" t="s">
        <v>4330</v>
      </c>
      <c r="D1170" s="10">
        <v>4</v>
      </c>
      <c r="E1170" s="10" t="s">
        <v>4331</v>
      </c>
      <c r="F1170" s="10" t="s">
        <v>4332</v>
      </c>
      <c r="G1170" s="13">
        <v>43292</v>
      </c>
      <c r="H1170" s="13">
        <v>43296.488888888889</v>
      </c>
      <c r="I11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170" s="2">
        <f>FACT_PRODUCT_REVIEWS!$H1170-FACT_PRODUCT_REVIEWS!$G1170</f>
        <v>4.4888888888890506</v>
      </c>
      <c r="K1170" s="2">
        <f>IF(FACT_PRODUCT_REVIEWS!$D1170&gt;=4,1,0)</f>
        <v>1</v>
      </c>
      <c r="L1170" s="2">
        <f>_xlfn.XLOOKUP(FACT_PRODUCT_REVIEWS[[#This Row],[product_id]],DIM_PRODUCTS!B:B,DIM_PRODUCTS!A:A,,0)</f>
        <v>9</v>
      </c>
      <c r="M1170" s="2" t="str">
        <f>IF(FACT_PRODUCT_REVIEWS[[#This Row],[review_word_count]]=0,"no text",IF(FACT_PRODUCT_REVIEWS[[#This Row],[review_word_count]]&lt;15,"short review", "long review"))</f>
        <v>short review</v>
      </c>
    </row>
    <row r="1171" spans="1:13" x14ac:dyDescent="0.25">
      <c r="A1171" s="2">
        <v>1170</v>
      </c>
      <c r="B1171" s="10" t="s">
        <v>2247</v>
      </c>
      <c r="C1171" s="10" t="s">
        <v>4566</v>
      </c>
      <c r="D1171" s="10">
        <v>1</v>
      </c>
      <c r="E1171" s="10"/>
      <c r="F1171" s="10"/>
      <c r="G1171" s="13">
        <v>43177</v>
      </c>
      <c r="H1171" s="13">
        <v>43178.636805555558</v>
      </c>
      <c r="I11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1" s="2">
        <f>FACT_PRODUCT_REVIEWS!$H1171-FACT_PRODUCT_REVIEWS!$G1171</f>
        <v>1.6368055555576575</v>
      </c>
      <c r="K1171" s="2">
        <f>IF(FACT_PRODUCT_REVIEWS!$D1171&gt;=4,1,0)</f>
        <v>0</v>
      </c>
      <c r="L1171" s="2">
        <f>_xlfn.XLOOKUP(FACT_PRODUCT_REVIEWS[[#This Row],[product_id]],DIM_PRODUCTS!B:B,DIM_PRODUCTS!A:A,,0)</f>
        <v>10</v>
      </c>
      <c r="M1171" s="2" t="str">
        <f>IF(FACT_PRODUCT_REVIEWS[[#This Row],[review_word_count]]=0,"no text",IF(FACT_PRODUCT_REVIEWS[[#This Row],[review_word_count]]&lt;15,"short review", "long review"))</f>
        <v>no text</v>
      </c>
    </row>
    <row r="1172" spans="1:13" x14ac:dyDescent="0.25">
      <c r="A1172" s="2">
        <v>1171</v>
      </c>
      <c r="B1172" s="10" t="s">
        <v>2249</v>
      </c>
      <c r="C1172" s="10" t="s">
        <v>4401</v>
      </c>
      <c r="D1172" s="10">
        <v>4</v>
      </c>
      <c r="E1172" s="10"/>
      <c r="F1172" s="10"/>
      <c r="G1172" s="13">
        <v>43261</v>
      </c>
      <c r="H1172" s="13">
        <v>43261.46597222222</v>
      </c>
      <c r="I11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2" s="2">
        <f>FACT_PRODUCT_REVIEWS!$H1172-FACT_PRODUCT_REVIEWS!$G1172</f>
        <v>0.46597222222044365</v>
      </c>
      <c r="K1172" s="2">
        <f>IF(FACT_PRODUCT_REVIEWS!$D1172&gt;=4,1,0)</f>
        <v>1</v>
      </c>
      <c r="L1172" s="2">
        <f>_xlfn.XLOOKUP(FACT_PRODUCT_REVIEWS[[#This Row],[product_id]],DIM_PRODUCTS!B:B,DIM_PRODUCTS!A:A,,0)</f>
        <v>11</v>
      </c>
      <c r="M1172" s="2" t="str">
        <f>IF(FACT_PRODUCT_REVIEWS[[#This Row],[review_word_count]]=0,"no text",IF(FACT_PRODUCT_REVIEWS[[#This Row],[review_word_count]]&lt;15,"short review", "long review"))</f>
        <v>no text</v>
      </c>
    </row>
    <row r="1173" spans="1:13" x14ac:dyDescent="0.25">
      <c r="A1173" s="2">
        <v>1172</v>
      </c>
      <c r="B1173" s="10" t="s">
        <v>2189</v>
      </c>
      <c r="C1173" s="10" t="s">
        <v>3438</v>
      </c>
      <c r="D1173" s="10">
        <v>4</v>
      </c>
      <c r="E1173" s="10"/>
      <c r="F1173" s="10"/>
      <c r="G1173" s="13">
        <v>42943</v>
      </c>
      <c r="H1173" s="13">
        <v>42945.657638888886</v>
      </c>
      <c r="I11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3" s="2">
        <f>FACT_PRODUCT_REVIEWS!$H1173-FACT_PRODUCT_REVIEWS!$G1173</f>
        <v>2.6576388888861402</v>
      </c>
      <c r="K1173" s="2">
        <f>IF(FACT_PRODUCT_REVIEWS!$D1173&gt;=4,1,0)</f>
        <v>1</v>
      </c>
      <c r="L1173" s="2">
        <f>_xlfn.XLOOKUP(FACT_PRODUCT_REVIEWS[[#This Row],[product_id]],DIM_PRODUCTS!B:B,DIM_PRODUCTS!A:A,,0)</f>
        <v>12</v>
      </c>
      <c r="M1173" s="2" t="str">
        <f>IF(FACT_PRODUCT_REVIEWS[[#This Row],[review_word_count]]=0,"no text",IF(FACT_PRODUCT_REVIEWS[[#This Row],[review_word_count]]&lt;15,"short review", "long review"))</f>
        <v>no text</v>
      </c>
    </row>
    <row r="1174" spans="1:13" x14ac:dyDescent="0.25">
      <c r="A1174" s="2">
        <v>1173</v>
      </c>
      <c r="B1174" s="10" t="s">
        <v>2354</v>
      </c>
      <c r="C1174" s="10" t="s">
        <v>3006</v>
      </c>
      <c r="D1174" s="10">
        <v>5</v>
      </c>
      <c r="E1174" s="10"/>
      <c r="F1174" s="10" t="s">
        <v>3007</v>
      </c>
      <c r="G1174" s="13">
        <v>43188</v>
      </c>
      <c r="H1174" s="13">
        <v>43192.59652777778</v>
      </c>
      <c r="I11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174" s="2">
        <f>FACT_PRODUCT_REVIEWS!$H1174-FACT_PRODUCT_REVIEWS!$G1174</f>
        <v>4.5965277777795563</v>
      </c>
      <c r="K1174" s="2">
        <f>IF(FACT_PRODUCT_REVIEWS!$D1174&gt;=4,1,0)</f>
        <v>1</v>
      </c>
      <c r="L1174" s="2">
        <f>_xlfn.XLOOKUP(FACT_PRODUCT_REVIEWS[[#This Row],[product_id]],DIM_PRODUCTS!B:B,DIM_PRODUCTS!A:A,,0)</f>
        <v>13</v>
      </c>
      <c r="M1174" s="2" t="str">
        <f>IF(FACT_PRODUCT_REVIEWS[[#This Row],[review_word_count]]=0,"no text",IF(FACT_PRODUCT_REVIEWS[[#This Row],[review_word_count]]&lt;15,"short review", "long review"))</f>
        <v>short review</v>
      </c>
    </row>
    <row r="1175" spans="1:13" x14ac:dyDescent="0.25">
      <c r="A1175" s="2">
        <v>1174</v>
      </c>
      <c r="B1175" s="10" t="s">
        <v>1953</v>
      </c>
      <c r="C1175" s="10" t="s">
        <v>4126</v>
      </c>
      <c r="D1175" s="10">
        <v>1</v>
      </c>
      <c r="E1175" s="10"/>
      <c r="F1175" s="10" t="s">
        <v>4127</v>
      </c>
      <c r="G1175" s="13">
        <v>42847</v>
      </c>
      <c r="H1175" s="13">
        <v>42849.456250000003</v>
      </c>
      <c r="I11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175" s="2">
        <f>FACT_PRODUCT_REVIEWS!$H1175-FACT_PRODUCT_REVIEWS!$G1175</f>
        <v>2.4562500000029104</v>
      </c>
      <c r="K1175" s="2">
        <f>IF(FACT_PRODUCT_REVIEWS!$D1175&gt;=4,1,0)</f>
        <v>0</v>
      </c>
      <c r="L1175" s="2">
        <f>_xlfn.XLOOKUP(FACT_PRODUCT_REVIEWS[[#This Row],[product_id]],DIM_PRODUCTS!B:B,DIM_PRODUCTS!A:A,,0)</f>
        <v>14</v>
      </c>
      <c r="M1175" s="2" t="str">
        <f>IF(FACT_PRODUCT_REVIEWS[[#This Row],[review_word_count]]=0,"no text",IF(FACT_PRODUCT_REVIEWS[[#This Row],[review_word_count]]&lt;15,"short review", "long review"))</f>
        <v>short review</v>
      </c>
    </row>
    <row r="1176" spans="1:13" x14ac:dyDescent="0.25">
      <c r="A1176" s="2">
        <v>1175</v>
      </c>
      <c r="B1176" s="10" t="s">
        <v>2369</v>
      </c>
      <c r="C1176" s="10" t="s">
        <v>3137</v>
      </c>
      <c r="D1176" s="10">
        <v>5</v>
      </c>
      <c r="E1176" s="10"/>
      <c r="F1176" s="10"/>
      <c r="G1176" s="13">
        <v>43175</v>
      </c>
      <c r="H1176" s="13">
        <v>43176.106944444444</v>
      </c>
      <c r="I11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6" s="2">
        <f>FACT_PRODUCT_REVIEWS!$H1176-FACT_PRODUCT_REVIEWS!$G1176</f>
        <v>1.1069444444437977</v>
      </c>
      <c r="K1176" s="2">
        <f>IF(FACT_PRODUCT_REVIEWS!$D1176&gt;=4,1,0)</f>
        <v>1</v>
      </c>
      <c r="L1176" s="2">
        <f>_xlfn.XLOOKUP(FACT_PRODUCT_REVIEWS[[#This Row],[product_id]],DIM_PRODUCTS!B:B,DIM_PRODUCTS!A:A,,0)</f>
        <v>15</v>
      </c>
      <c r="M1176" s="2" t="str">
        <f>IF(FACT_PRODUCT_REVIEWS[[#This Row],[review_word_count]]=0,"no text",IF(FACT_PRODUCT_REVIEWS[[#This Row],[review_word_count]]&lt;15,"short review", "long review"))</f>
        <v>no text</v>
      </c>
    </row>
    <row r="1177" spans="1:13" ht="20.100000000000001" customHeight="1" x14ac:dyDescent="0.25">
      <c r="A1177" s="2">
        <v>1176</v>
      </c>
      <c r="B1177" s="10" t="s">
        <v>2431</v>
      </c>
      <c r="C1177" s="10" t="s">
        <v>3067</v>
      </c>
      <c r="D1177" s="10">
        <v>5</v>
      </c>
      <c r="E1177" s="10"/>
      <c r="F1177" s="10"/>
      <c r="G1177" s="13">
        <v>43254</v>
      </c>
      <c r="H1177" s="13">
        <v>43257.52847222222</v>
      </c>
      <c r="I11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7" s="2">
        <f>FACT_PRODUCT_REVIEWS!$H1177-FACT_PRODUCT_REVIEWS!$G1177</f>
        <v>3.5284722222204437</v>
      </c>
      <c r="K1177" s="2">
        <f>IF(FACT_PRODUCT_REVIEWS!$D1177&gt;=4,1,0)</f>
        <v>1</v>
      </c>
      <c r="L1177" s="2">
        <f>_xlfn.XLOOKUP(FACT_PRODUCT_REVIEWS[[#This Row],[product_id]],DIM_PRODUCTS!B:B,DIM_PRODUCTS!A:A,,0)</f>
        <v>16</v>
      </c>
      <c r="M1177" s="2" t="str">
        <f>IF(FACT_PRODUCT_REVIEWS[[#This Row],[review_word_count]]=0,"no text",IF(FACT_PRODUCT_REVIEWS[[#This Row],[review_word_count]]&lt;15,"short review", "long review"))</f>
        <v>no text</v>
      </c>
    </row>
    <row r="1178" spans="1:13" x14ac:dyDescent="0.25">
      <c r="A1178" s="2">
        <v>1177</v>
      </c>
      <c r="B1178" s="10" t="s">
        <v>1981</v>
      </c>
      <c r="C1178" s="10" t="s">
        <v>4145</v>
      </c>
      <c r="D1178" s="10">
        <v>3</v>
      </c>
      <c r="E1178" s="10"/>
      <c r="F1178" s="10"/>
      <c r="G1178" s="13">
        <v>43035</v>
      </c>
      <c r="H1178" s="13">
        <v>43039.645138888889</v>
      </c>
      <c r="I11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8" s="2">
        <f>FACT_PRODUCT_REVIEWS!$H1178-FACT_PRODUCT_REVIEWS!$G1178</f>
        <v>4.6451388888890506</v>
      </c>
      <c r="K1178" s="2">
        <f>IF(FACT_PRODUCT_REVIEWS!$D1178&gt;=4,1,0)</f>
        <v>0</v>
      </c>
      <c r="L1178" s="2">
        <f>_xlfn.XLOOKUP(FACT_PRODUCT_REVIEWS[[#This Row],[product_id]],DIM_PRODUCTS!B:B,DIM_PRODUCTS!A:A,,0)</f>
        <v>17</v>
      </c>
      <c r="M1178" s="2" t="str">
        <f>IF(FACT_PRODUCT_REVIEWS[[#This Row],[review_word_count]]=0,"no text",IF(FACT_PRODUCT_REVIEWS[[#This Row],[review_word_count]]&lt;15,"short review", "long review"))</f>
        <v>no text</v>
      </c>
    </row>
    <row r="1179" spans="1:13" x14ac:dyDescent="0.25">
      <c r="A1179" s="2">
        <v>1178</v>
      </c>
      <c r="B1179" s="10" t="s">
        <v>2097</v>
      </c>
      <c r="C1179" s="10" t="s">
        <v>4372</v>
      </c>
      <c r="D1179" s="10">
        <v>5</v>
      </c>
      <c r="E1179" s="10"/>
      <c r="F1179" s="10"/>
      <c r="G1179" s="13">
        <v>42862</v>
      </c>
      <c r="H1179" s="13">
        <v>42867.026388888888</v>
      </c>
      <c r="I11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79" s="2">
        <f>FACT_PRODUCT_REVIEWS!$H1179-FACT_PRODUCT_REVIEWS!$G1179</f>
        <v>5.0263888888875954</v>
      </c>
      <c r="K1179" s="2">
        <f>IF(FACT_PRODUCT_REVIEWS!$D1179&gt;=4,1,0)</f>
        <v>1</v>
      </c>
      <c r="L1179" s="2">
        <f>_xlfn.XLOOKUP(FACT_PRODUCT_REVIEWS[[#This Row],[product_id]],DIM_PRODUCTS!B:B,DIM_PRODUCTS!A:A,,0)</f>
        <v>18</v>
      </c>
      <c r="M1179" s="2" t="str">
        <f>IF(FACT_PRODUCT_REVIEWS[[#This Row],[review_word_count]]=0,"no text",IF(FACT_PRODUCT_REVIEWS[[#This Row],[review_word_count]]&lt;15,"short review", "long review"))</f>
        <v>no text</v>
      </c>
    </row>
    <row r="1180" spans="1:13" ht="31.5" x14ac:dyDescent="0.25">
      <c r="A1180" s="2">
        <v>1179</v>
      </c>
      <c r="B1180" s="10" t="s">
        <v>2081</v>
      </c>
      <c r="C1180" s="10" t="s">
        <v>3046</v>
      </c>
      <c r="D1180" s="10">
        <v>1</v>
      </c>
      <c r="E1180" s="10"/>
      <c r="F1180" s="15" t="s">
        <v>3047</v>
      </c>
      <c r="G1180" s="13">
        <v>43128</v>
      </c>
      <c r="H1180" s="13">
        <v>43135.462500000001</v>
      </c>
      <c r="I11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1180" s="2">
        <f>FACT_PRODUCT_REVIEWS!$H1180-FACT_PRODUCT_REVIEWS!$G1180</f>
        <v>7.4625000000014552</v>
      </c>
      <c r="K1180" s="2">
        <f>IF(FACT_PRODUCT_REVIEWS!$D1180&gt;=4,1,0)</f>
        <v>0</v>
      </c>
      <c r="L1180" s="2">
        <f>_xlfn.XLOOKUP(FACT_PRODUCT_REVIEWS[[#This Row],[product_id]],DIM_PRODUCTS!B:B,DIM_PRODUCTS!A:A,,0)</f>
        <v>19</v>
      </c>
      <c r="M1180" s="2" t="str">
        <f>IF(FACT_PRODUCT_REVIEWS[[#This Row],[review_word_count]]=0,"no text",IF(FACT_PRODUCT_REVIEWS[[#This Row],[review_word_count]]&lt;15,"short review", "long review"))</f>
        <v>short review</v>
      </c>
    </row>
    <row r="1181" spans="1:13" x14ac:dyDescent="0.25">
      <c r="A1181" s="2">
        <v>1180</v>
      </c>
      <c r="B1181" s="10" t="s">
        <v>2308</v>
      </c>
      <c r="C1181" s="10" t="s">
        <v>3090</v>
      </c>
      <c r="D1181" s="10">
        <v>5</v>
      </c>
      <c r="E1181" s="10"/>
      <c r="F1181" s="10" t="s">
        <v>3091</v>
      </c>
      <c r="G1181" s="13">
        <v>42956</v>
      </c>
      <c r="H1181" s="13">
        <v>42958.977777777778</v>
      </c>
      <c r="I11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181" s="2">
        <f>FACT_PRODUCT_REVIEWS!$H1181-FACT_PRODUCT_REVIEWS!$G1181</f>
        <v>2.9777777777781012</v>
      </c>
      <c r="K1181" s="2">
        <f>IF(FACT_PRODUCT_REVIEWS!$D1181&gt;=4,1,0)</f>
        <v>1</v>
      </c>
      <c r="L1181" s="2">
        <f>_xlfn.XLOOKUP(FACT_PRODUCT_REVIEWS[[#This Row],[product_id]],DIM_PRODUCTS!B:B,DIM_PRODUCTS!A:A,,0)</f>
        <v>20</v>
      </c>
      <c r="M1181" s="2" t="str">
        <f>IF(FACT_PRODUCT_REVIEWS[[#This Row],[review_word_count]]=0,"no text",IF(FACT_PRODUCT_REVIEWS[[#This Row],[review_word_count]]&lt;15,"short review", "long review"))</f>
        <v>short review</v>
      </c>
    </row>
    <row r="1182" spans="1:13" x14ac:dyDescent="0.25">
      <c r="A1182" s="2">
        <v>1181</v>
      </c>
      <c r="B1182" s="10" t="s">
        <v>2322</v>
      </c>
      <c r="C1182" s="10" t="s">
        <v>4673</v>
      </c>
      <c r="D1182" s="10">
        <v>5</v>
      </c>
      <c r="E1182" s="10"/>
      <c r="F1182" s="10"/>
      <c r="G1182" s="13">
        <v>43150</v>
      </c>
      <c r="H1182" s="13">
        <v>43154.493055555555</v>
      </c>
      <c r="I11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2" s="2">
        <f>FACT_PRODUCT_REVIEWS!$H1182-FACT_PRODUCT_REVIEWS!$G1182</f>
        <v>4.4930555555547471</v>
      </c>
      <c r="K1182" s="2">
        <f>IF(FACT_PRODUCT_REVIEWS!$D1182&gt;=4,1,0)</f>
        <v>1</v>
      </c>
      <c r="L1182" s="2">
        <f>_xlfn.XLOOKUP(FACT_PRODUCT_REVIEWS[[#This Row],[product_id]],DIM_PRODUCTS!B:B,DIM_PRODUCTS!A:A,,0)</f>
        <v>21</v>
      </c>
      <c r="M1182" s="2" t="str">
        <f>IF(FACT_PRODUCT_REVIEWS[[#This Row],[review_word_count]]=0,"no text",IF(FACT_PRODUCT_REVIEWS[[#This Row],[review_word_count]]&lt;15,"short review", "long review"))</f>
        <v>no text</v>
      </c>
    </row>
    <row r="1183" spans="1:13" x14ac:dyDescent="0.25">
      <c r="A1183" s="2">
        <v>1182</v>
      </c>
      <c r="B1183" s="10" t="s">
        <v>1957</v>
      </c>
      <c r="C1183" s="10" t="s">
        <v>3193</v>
      </c>
      <c r="D1183" s="10">
        <v>5</v>
      </c>
      <c r="E1183" s="10"/>
      <c r="F1183" s="10" t="s">
        <v>3194</v>
      </c>
      <c r="G1183" s="13">
        <v>42766</v>
      </c>
      <c r="H1183" s="13">
        <v>42767.705555555556</v>
      </c>
      <c r="I11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183" s="2">
        <f>FACT_PRODUCT_REVIEWS!$H1183-FACT_PRODUCT_REVIEWS!$G1183</f>
        <v>1.7055555555562023</v>
      </c>
      <c r="K1183" s="2">
        <f>IF(FACT_PRODUCT_REVIEWS!$D1183&gt;=4,1,0)</f>
        <v>1</v>
      </c>
      <c r="L1183" s="2">
        <f>_xlfn.XLOOKUP(FACT_PRODUCT_REVIEWS[[#This Row],[product_id]],DIM_PRODUCTS!B:B,DIM_PRODUCTS!A:A,,0)</f>
        <v>22</v>
      </c>
      <c r="M1183" s="2" t="str">
        <f>IF(FACT_PRODUCT_REVIEWS[[#This Row],[review_word_count]]=0,"no text",IF(FACT_PRODUCT_REVIEWS[[#This Row],[review_word_count]]&lt;15,"short review", "long review"))</f>
        <v>short review</v>
      </c>
    </row>
    <row r="1184" spans="1:13" x14ac:dyDescent="0.25">
      <c r="A1184" s="2">
        <v>1183</v>
      </c>
      <c r="B1184" s="10" t="s">
        <v>2323</v>
      </c>
      <c r="C1184" s="10" t="s">
        <v>4728</v>
      </c>
      <c r="D1184" s="10">
        <v>5</v>
      </c>
      <c r="E1184" s="10"/>
      <c r="F1184" s="10"/>
      <c r="G1184" s="13">
        <v>43150</v>
      </c>
      <c r="H1184" s="13">
        <v>43153.027777777781</v>
      </c>
      <c r="I11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4" s="2">
        <f>FACT_PRODUCT_REVIEWS!$H1184-FACT_PRODUCT_REVIEWS!$G1184</f>
        <v>3.0277777777810115</v>
      </c>
      <c r="K1184" s="2">
        <f>IF(FACT_PRODUCT_REVIEWS!$D1184&gt;=4,1,0)</f>
        <v>1</v>
      </c>
      <c r="L1184" s="2">
        <f>_xlfn.XLOOKUP(FACT_PRODUCT_REVIEWS[[#This Row],[product_id]],DIM_PRODUCTS!B:B,DIM_PRODUCTS!A:A,,0)</f>
        <v>23</v>
      </c>
      <c r="M1184" s="2" t="str">
        <f>IF(FACT_PRODUCT_REVIEWS[[#This Row],[review_word_count]]=0,"no text",IF(FACT_PRODUCT_REVIEWS[[#This Row],[review_word_count]]&lt;15,"short review", "long review"))</f>
        <v>no text</v>
      </c>
    </row>
    <row r="1185" spans="1:13" x14ac:dyDescent="0.25">
      <c r="A1185" s="2">
        <v>1184</v>
      </c>
      <c r="B1185" s="10" t="s">
        <v>1968</v>
      </c>
      <c r="C1185" s="10" t="s">
        <v>3866</v>
      </c>
      <c r="D1185" s="10">
        <v>5</v>
      </c>
      <c r="E1185" s="10"/>
      <c r="F1185" s="10"/>
      <c r="G1185" s="13">
        <v>43124</v>
      </c>
      <c r="H1185" s="13">
        <v>43125.076388888891</v>
      </c>
      <c r="I11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5" s="2">
        <f>FACT_PRODUCT_REVIEWS!$H1185-FACT_PRODUCT_REVIEWS!$G1185</f>
        <v>1.0763888888905058</v>
      </c>
      <c r="K1185" s="2">
        <f>IF(FACT_PRODUCT_REVIEWS!$D1185&gt;=4,1,0)</f>
        <v>1</v>
      </c>
      <c r="L1185" s="2">
        <f>_xlfn.XLOOKUP(FACT_PRODUCT_REVIEWS[[#This Row],[product_id]],DIM_PRODUCTS!B:B,DIM_PRODUCTS!A:A,,0)</f>
        <v>24</v>
      </c>
      <c r="M1185" s="2" t="str">
        <f>IF(FACT_PRODUCT_REVIEWS[[#This Row],[review_word_count]]=0,"no text",IF(FACT_PRODUCT_REVIEWS[[#This Row],[review_word_count]]&lt;15,"short review", "long review"))</f>
        <v>no text</v>
      </c>
    </row>
    <row r="1186" spans="1:13" x14ac:dyDescent="0.25">
      <c r="A1186" s="2">
        <v>1185</v>
      </c>
      <c r="B1186" s="10" t="s">
        <v>2142</v>
      </c>
      <c r="C1186" s="10" t="s">
        <v>3038</v>
      </c>
      <c r="D1186" s="10">
        <v>5</v>
      </c>
      <c r="E1186" s="10"/>
      <c r="F1186" s="10"/>
      <c r="G1186" s="13">
        <v>43125</v>
      </c>
      <c r="H1186" s="13">
        <v>43149.960416666669</v>
      </c>
      <c r="I11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6" s="2">
        <f>FACT_PRODUCT_REVIEWS!$H1186-FACT_PRODUCT_REVIEWS!$G1186</f>
        <v>24.960416666668607</v>
      </c>
      <c r="K1186" s="2">
        <f>IF(FACT_PRODUCT_REVIEWS!$D1186&gt;=4,1,0)</f>
        <v>1</v>
      </c>
      <c r="L1186" s="2">
        <f>_xlfn.XLOOKUP(FACT_PRODUCT_REVIEWS[[#This Row],[product_id]],DIM_PRODUCTS!B:B,DIM_PRODUCTS!A:A,,0)</f>
        <v>25</v>
      </c>
      <c r="M1186" s="2" t="str">
        <f>IF(FACT_PRODUCT_REVIEWS[[#This Row],[review_word_count]]=0,"no text",IF(FACT_PRODUCT_REVIEWS[[#This Row],[review_word_count]]&lt;15,"short review", "long review"))</f>
        <v>no text</v>
      </c>
    </row>
    <row r="1187" spans="1:13" x14ac:dyDescent="0.25">
      <c r="A1187" s="2">
        <v>1186</v>
      </c>
      <c r="B1187" s="10" t="s">
        <v>2080</v>
      </c>
      <c r="C1187" s="10" t="s">
        <v>4262</v>
      </c>
      <c r="D1187" s="10">
        <v>3</v>
      </c>
      <c r="E1187" s="10"/>
      <c r="F1187" s="10"/>
      <c r="G1187" s="13">
        <v>42885</v>
      </c>
      <c r="H1187" s="13">
        <v>42886.040972222225</v>
      </c>
      <c r="I11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7" s="2">
        <f>FACT_PRODUCT_REVIEWS!$H1187-FACT_PRODUCT_REVIEWS!$G1187</f>
        <v>1.0409722222248092</v>
      </c>
      <c r="K1187" s="2">
        <f>IF(FACT_PRODUCT_REVIEWS!$D1187&gt;=4,1,0)</f>
        <v>0</v>
      </c>
      <c r="L1187" s="2">
        <f>_xlfn.XLOOKUP(FACT_PRODUCT_REVIEWS[[#This Row],[product_id]],DIM_PRODUCTS!B:B,DIM_PRODUCTS!A:A,,0)</f>
        <v>26</v>
      </c>
      <c r="M1187" s="2" t="str">
        <f>IF(FACT_PRODUCT_REVIEWS[[#This Row],[review_word_count]]=0,"no text",IF(FACT_PRODUCT_REVIEWS[[#This Row],[review_word_count]]&lt;15,"short review", "long review"))</f>
        <v>no text</v>
      </c>
    </row>
    <row r="1188" spans="1:13" x14ac:dyDescent="0.25">
      <c r="A1188" s="2">
        <v>1187</v>
      </c>
      <c r="B1188" s="10" t="s">
        <v>2254</v>
      </c>
      <c r="C1188" s="10" t="s">
        <v>3501</v>
      </c>
      <c r="D1188" s="10">
        <v>5</v>
      </c>
      <c r="E1188" s="10"/>
      <c r="F1188" s="10"/>
      <c r="G1188" s="13">
        <v>43029</v>
      </c>
      <c r="H1188" s="13">
        <v>43033.462500000001</v>
      </c>
      <c r="I11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8" s="2">
        <f>FACT_PRODUCT_REVIEWS!$H1188-FACT_PRODUCT_REVIEWS!$G1188</f>
        <v>4.4625000000014552</v>
      </c>
      <c r="K1188" s="2">
        <f>IF(FACT_PRODUCT_REVIEWS!$D1188&gt;=4,1,0)</f>
        <v>1</v>
      </c>
      <c r="L1188" s="2">
        <f>_xlfn.XLOOKUP(FACT_PRODUCT_REVIEWS[[#This Row],[product_id]],DIM_PRODUCTS!B:B,DIM_PRODUCTS!A:A,,0)</f>
        <v>27</v>
      </c>
      <c r="M1188" s="2" t="str">
        <f>IF(FACT_PRODUCT_REVIEWS[[#This Row],[review_word_count]]=0,"no text",IF(FACT_PRODUCT_REVIEWS[[#This Row],[review_word_count]]&lt;15,"short review", "long review"))</f>
        <v>no text</v>
      </c>
    </row>
    <row r="1189" spans="1:13" x14ac:dyDescent="0.25">
      <c r="A1189" s="2">
        <v>1188</v>
      </c>
      <c r="B1189" s="10" t="s">
        <v>2340</v>
      </c>
      <c r="C1189" s="10" t="s">
        <v>4286</v>
      </c>
      <c r="D1189" s="10">
        <v>5</v>
      </c>
      <c r="E1189" s="10"/>
      <c r="F1189" s="10"/>
      <c r="G1189" s="13">
        <v>43120</v>
      </c>
      <c r="H1189" s="13">
        <v>43121.079861111109</v>
      </c>
      <c r="I11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89" s="2">
        <f>FACT_PRODUCT_REVIEWS!$H1189-FACT_PRODUCT_REVIEWS!$G1189</f>
        <v>1.0798611111094942</v>
      </c>
      <c r="K1189" s="2">
        <f>IF(FACT_PRODUCT_REVIEWS!$D1189&gt;=4,1,0)</f>
        <v>1</v>
      </c>
      <c r="L1189" s="2">
        <f>_xlfn.XLOOKUP(FACT_PRODUCT_REVIEWS[[#This Row],[product_id]],DIM_PRODUCTS!B:B,DIM_PRODUCTS!A:A,,0)</f>
        <v>28</v>
      </c>
      <c r="M1189" s="2" t="str">
        <f>IF(FACT_PRODUCT_REVIEWS[[#This Row],[review_word_count]]=0,"no text",IF(FACT_PRODUCT_REVIEWS[[#This Row],[review_word_count]]&lt;15,"short review", "long review"))</f>
        <v>no text</v>
      </c>
    </row>
    <row r="1190" spans="1:13" x14ac:dyDescent="0.25">
      <c r="A1190" s="2">
        <v>1189</v>
      </c>
      <c r="B1190" s="10" t="s">
        <v>2102</v>
      </c>
      <c r="C1190" s="10" t="s">
        <v>4549</v>
      </c>
      <c r="D1190" s="10">
        <v>5</v>
      </c>
      <c r="E1190" s="10"/>
      <c r="F1190" s="10"/>
      <c r="G1190" s="13">
        <v>43291</v>
      </c>
      <c r="H1190" s="13">
        <v>43294.851388888892</v>
      </c>
      <c r="I11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0" s="2">
        <f>FACT_PRODUCT_REVIEWS!$H1190-FACT_PRODUCT_REVIEWS!$G1190</f>
        <v>3.851388888891961</v>
      </c>
      <c r="K1190" s="2">
        <f>IF(FACT_PRODUCT_REVIEWS!$D1190&gt;=4,1,0)</f>
        <v>1</v>
      </c>
      <c r="L1190" s="2">
        <f>_xlfn.XLOOKUP(FACT_PRODUCT_REVIEWS[[#This Row],[product_id]],DIM_PRODUCTS!B:B,DIM_PRODUCTS!A:A,,0)</f>
        <v>29</v>
      </c>
      <c r="M1190" s="2" t="str">
        <f>IF(FACT_PRODUCT_REVIEWS[[#This Row],[review_word_count]]=0,"no text",IF(FACT_PRODUCT_REVIEWS[[#This Row],[review_word_count]]&lt;15,"short review", "long review"))</f>
        <v>no text</v>
      </c>
    </row>
    <row r="1191" spans="1:13" x14ac:dyDescent="0.25">
      <c r="A1191" s="2">
        <v>1190</v>
      </c>
      <c r="B1191" s="10" t="s">
        <v>2273</v>
      </c>
      <c r="C1191" s="10" t="s">
        <v>3880</v>
      </c>
      <c r="D1191" s="10">
        <v>4</v>
      </c>
      <c r="E1191" s="10"/>
      <c r="F1191" s="10" t="s">
        <v>3881</v>
      </c>
      <c r="G1191" s="13">
        <v>43099</v>
      </c>
      <c r="H1191" s="13">
        <v>43099.819444444445</v>
      </c>
      <c r="I11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191" s="2">
        <f>FACT_PRODUCT_REVIEWS!$H1191-FACT_PRODUCT_REVIEWS!$G1191</f>
        <v>0.81944444444525288</v>
      </c>
      <c r="K1191" s="2">
        <f>IF(FACT_PRODUCT_REVIEWS!$D1191&gt;=4,1,0)</f>
        <v>1</v>
      </c>
      <c r="L1191" s="2">
        <f>_xlfn.XLOOKUP(FACT_PRODUCT_REVIEWS[[#This Row],[product_id]],DIM_PRODUCTS!B:B,DIM_PRODUCTS!A:A,,0)</f>
        <v>30</v>
      </c>
      <c r="M1191" s="2" t="str">
        <f>IF(FACT_PRODUCT_REVIEWS[[#This Row],[review_word_count]]=0,"no text",IF(FACT_PRODUCT_REVIEWS[[#This Row],[review_word_count]]&lt;15,"short review", "long review"))</f>
        <v>short review</v>
      </c>
    </row>
    <row r="1192" spans="1:13" x14ac:dyDescent="0.25">
      <c r="A1192" s="2">
        <v>1191</v>
      </c>
      <c r="B1192" s="10" t="s">
        <v>1934</v>
      </c>
      <c r="C1192" s="10" t="s">
        <v>3282</v>
      </c>
      <c r="D1192" s="10">
        <v>3</v>
      </c>
      <c r="E1192" s="10"/>
      <c r="F1192" s="10" t="s">
        <v>3283</v>
      </c>
      <c r="G1192" s="13">
        <v>43082</v>
      </c>
      <c r="H1192" s="13">
        <v>43082.690972222219</v>
      </c>
      <c r="I11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192" s="2">
        <f>FACT_PRODUCT_REVIEWS!$H1192-FACT_PRODUCT_REVIEWS!$G1192</f>
        <v>0.69097222221898846</v>
      </c>
      <c r="K1192" s="2">
        <f>IF(FACT_PRODUCT_REVIEWS!$D1192&gt;=4,1,0)</f>
        <v>0</v>
      </c>
      <c r="L1192" s="2">
        <f>_xlfn.XLOOKUP(FACT_PRODUCT_REVIEWS[[#This Row],[product_id]],DIM_PRODUCTS!B:B,DIM_PRODUCTS!A:A,,0)</f>
        <v>31</v>
      </c>
      <c r="M1192" s="2" t="str">
        <f>IF(FACT_PRODUCT_REVIEWS[[#This Row],[review_word_count]]=0,"no text",IF(FACT_PRODUCT_REVIEWS[[#This Row],[review_word_count]]&lt;15,"short review", "long review"))</f>
        <v>short review</v>
      </c>
    </row>
    <row r="1193" spans="1:13" x14ac:dyDescent="0.25">
      <c r="A1193" s="2">
        <v>1192</v>
      </c>
      <c r="B1193" s="10" t="s">
        <v>2215</v>
      </c>
      <c r="C1193" s="10" t="s">
        <v>3631</v>
      </c>
      <c r="D1193" s="10">
        <v>5</v>
      </c>
      <c r="E1193" s="10"/>
      <c r="F1193" s="10" t="s">
        <v>3632</v>
      </c>
      <c r="G1193" s="13">
        <v>43207</v>
      </c>
      <c r="H1193" s="13">
        <v>43209.873611111114</v>
      </c>
      <c r="I11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193" s="2">
        <f>FACT_PRODUCT_REVIEWS!$H1193-FACT_PRODUCT_REVIEWS!$G1193</f>
        <v>2.8736111111138598</v>
      </c>
      <c r="K1193" s="2">
        <f>IF(FACT_PRODUCT_REVIEWS!$D1193&gt;=4,1,0)</f>
        <v>1</v>
      </c>
      <c r="L1193" s="2">
        <f>_xlfn.XLOOKUP(FACT_PRODUCT_REVIEWS[[#This Row],[product_id]],DIM_PRODUCTS!B:B,DIM_PRODUCTS!A:A,,0)</f>
        <v>32</v>
      </c>
      <c r="M1193" s="2" t="str">
        <f>IF(FACT_PRODUCT_REVIEWS[[#This Row],[review_word_count]]=0,"no text",IF(FACT_PRODUCT_REVIEWS[[#This Row],[review_word_count]]&lt;15,"short review", "long review"))</f>
        <v>short review</v>
      </c>
    </row>
    <row r="1194" spans="1:13" x14ac:dyDescent="0.25">
      <c r="A1194" s="2">
        <v>1193</v>
      </c>
      <c r="B1194" s="10" t="s">
        <v>2356</v>
      </c>
      <c r="C1194" s="10" t="s">
        <v>3533</v>
      </c>
      <c r="D1194" s="10">
        <v>5</v>
      </c>
      <c r="E1194" s="10"/>
      <c r="F1194" s="10"/>
      <c r="G1194" s="13">
        <v>43230</v>
      </c>
      <c r="H1194" s="13">
        <v>43231.695833333331</v>
      </c>
      <c r="I11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4" s="2">
        <f>FACT_PRODUCT_REVIEWS!$H1194-FACT_PRODUCT_REVIEWS!$G1194</f>
        <v>1.6958333333313931</v>
      </c>
      <c r="K1194" s="2">
        <f>IF(FACT_PRODUCT_REVIEWS!$D1194&gt;=4,1,0)</f>
        <v>1</v>
      </c>
      <c r="L1194" s="2">
        <f>_xlfn.XLOOKUP(FACT_PRODUCT_REVIEWS[[#This Row],[product_id]],DIM_PRODUCTS!B:B,DIM_PRODUCTS!A:A,,0)</f>
        <v>33</v>
      </c>
      <c r="M1194" s="2" t="str">
        <f>IF(FACT_PRODUCT_REVIEWS[[#This Row],[review_word_count]]=0,"no text",IF(FACT_PRODUCT_REVIEWS[[#This Row],[review_word_count]]&lt;15,"short review", "long review"))</f>
        <v>no text</v>
      </c>
    </row>
    <row r="1195" spans="1:13" x14ac:dyDescent="0.25">
      <c r="A1195" s="2">
        <v>1194</v>
      </c>
      <c r="B1195" s="10" t="s">
        <v>2459</v>
      </c>
      <c r="C1195" s="10" t="s">
        <v>2968</v>
      </c>
      <c r="D1195" s="10">
        <v>5</v>
      </c>
      <c r="E1195" s="10"/>
      <c r="F1195" s="10" t="s">
        <v>2969</v>
      </c>
      <c r="G1195" s="13">
        <v>42846</v>
      </c>
      <c r="H1195" s="13">
        <v>42846.918055555558</v>
      </c>
      <c r="I11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195" s="2">
        <f>FACT_PRODUCT_REVIEWS!$H1195-FACT_PRODUCT_REVIEWS!$G1195</f>
        <v>0.9180555555576575</v>
      </c>
      <c r="K1195" s="2">
        <f>IF(FACT_PRODUCT_REVIEWS!$D1195&gt;=4,1,0)</f>
        <v>1</v>
      </c>
      <c r="L1195" s="2">
        <f>_xlfn.XLOOKUP(FACT_PRODUCT_REVIEWS[[#This Row],[product_id]],DIM_PRODUCTS!B:B,DIM_PRODUCTS!A:A,,0)</f>
        <v>34</v>
      </c>
      <c r="M1195" s="2" t="str">
        <f>IF(FACT_PRODUCT_REVIEWS[[#This Row],[review_word_count]]=0,"no text",IF(FACT_PRODUCT_REVIEWS[[#This Row],[review_word_count]]&lt;15,"short review", "long review"))</f>
        <v>short review</v>
      </c>
    </row>
    <row r="1196" spans="1:13" x14ac:dyDescent="0.25">
      <c r="A1196" s="2">
        <v>1195</v>
      </c>
      <c r="B1196" s="10" t="s">
        <v>2027</v>
      </c>
      <c r="C1196" s="10" t="s">
        <v>4386</v>
      </c>
      <c r="D1196" s="10">
        <v>4</v>
      </c>
      <c r="E1196" s="10"/>
      <c r="F1196" s="10" t="s">
        <v>4387</v>
      </c>
      <c r="G1196" s="13">
        <v>43134</v>
      </c>
      <c r="H1196" s="13">
        <v>43137.025694444441</v>
      </c>
      <c r="I11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196" s="2">
        <f>FACT_PRODUCT_REVIEWS!$H1196-FACT_PRODUCT_REVIEWS!$G1196</f>
        <v>3.0256944444408873</v>
      </c>
      <c r="K1196" s="2">
        <f>IF(FACT_PRODUCT_REVIEWS!$D1196&gt;=4,1,0)</f>
        <v>1</v>
      </c>
      <c r="L1196" s="2">
        <f>_xlfn.XLOOKUP(FACT_PRODUCT_REVIEWS[[#This Row],[product_id]],DIM_PRODUCTS!B:B,DIM_PRODUCTS!A:A,,0)</f>
        <v>35</v>
      </c>
      <c r="M1196" s="2" t="str">
        <f>IF(FACT_PRODUCT_REVIEWS[[#This Row],[review_word_count]]=0,"no text",IF(FACT_PRODUCT_REVIEWS[[#This Row],[review_word_count]]&lt;15,"short review", "long review"))</f>
        <v>short review</v>
      </c>
    </row>
    <row r="1197" spans="1:13" x14ac:dyDescent="0.25">
      <c r="A1197" s="2">
        <v>1196</v>
      </c>
      <c r="B1197" s="10" t="s">
        <v>2304</v>
      </c>
      <c r="C1197" s="10" t="s">
        <v>3290</v>
      </c>
      <c r="D1197" s="10">
        <v>3</v>
      </c>
      <c r="E1197" s="10"/>
      <c r="F1197" s="10"/>
      <c r="G1197" s="13">
        <v>43123</v>
      </c>
      <c r="H1197" s="13">
        <v>43124.862500000003</v>
      </c>
      <c r="I11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7" s="2">
        <f>FACT_PRODUCT_REVIEWS!$H1197-FACT_PRODUCT_REVIEWS!$G1197</f>
        <v>1.8625000000029104</v>
      </c>
      <c r="K1197" s="2">
        <f>IF(FACT_PRODUCT_REVIEWS!$D1197&gt;=4,1,0)</f>
        <v>0</v>
      </c>
      <c r="L1197" s="2">
        <f>_xlfn.XLOOKUP(FACT_PRODUCT_REVIEWS[[#This Row],[product_id]],DIM_PRODUCTS!B:B,DIM_PRODUCTS!A:A,,0)</f>
        <v>36</v>
      </c>
      <c r="M1197" s="2" t="str">
        <f>IF(FACT_PRODUCT_REVIEWS[[#This Row],[review_word_count]]=0,"no text",IF(FACT_PRODUCT_REVIEWS[[#This Row],[review_word_count]]&lt;15,"short review", "long review"))</f>
        <v>no text</v>
      </c>
    </row>
    <row r="1198" spans="1:13" x14ac:dyDescent="0.25">
      <c r="A1198" s="2">
        <v>1197</v>
      </c>
      <c r="B1198" s="10" t="s">
        <v>2055</v>
      </c>
      <c r="C1198" s="10" t="s">
        <v>4915</v>
      </c>
      <c r="D1198" s="10">
        <v>5</v>
      </c>
      <c r="E1198" s="10"/>
      <c r="F1198" s="10"/>
      <c r="G1198" s="13">
        <v>43212</v>
      </c>
      <c r="H1198" s="13">
        <v>43212.839583333334</v>
      </c>
      <c r="I11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8" s="2">
        <f>FACT_PRODUCT_REVIEWS!$H1198-FACT_PRODUCT_REVIEWS!$G1198</f>
        <v>0.83958333333430346</v>
      </c>
      <c r="K1198" s="2">
        <f>IF(FACT_PRODUCT_REVIEWS!$D1198&gt;=4,1,0)</f>
        <v>1</v>
      </c>
      <c r="L1198" s="2">
        <f>_xlfn.XLOOKUP(FACT_PRODUCT_REVIEWS[[#This Row],[product_id]],DIM_PRODUCTS!B:B,DIM_PRODUCTS!A:A,,0)</f>
        <v>37</v>
      </c>
      <c r="M1198" s="2" t="str">
        <f>IF(FACT_PRODUCT_REVIEWS[[#This Row],[review_word_count]]=0,"no text",IF(FACT_PRODUCT_REVIEWS[[#This Row],[review_word_count]]&lt;15,"short review", "long review"))</f>
        <v>no text</v>
      </c>
    </row>
    <row r="1199" spans="1:13" x14ac:dyDescent="0.25">
      <c r="A1199" s="2">
        <v>1198</v>
      </c>
      <c r="B1199" s="10" t="s">
        <v>2372</v>
      </c>
      <c r="C1199" s="10" t="s">
        <v>4441</v>
      </c>
      <c r="D1199" s="10">
        <v>3</v>
      </c>
      <c r="E1199" s="10"/>
      <c r="F1199" s="10"/>
      <c r="G1199" s="13">
        <v>42818</v>
      </c>
      <c r="H1199" s="13">
        <v>42819.054166666669</v>
      </c>
      <c r="I11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199" s="2">
        <f>FACT_PRODUCT_REVIEWS!$H1199-FACT_PRODUCT_REVIEWS!$G1199</f>
        <v>1.0541666666686069</v>
      </c>
      <c r="K1199" s="2">
        <f>IF(FACT_PRODUCT_REVIEWS!$D1199&gt;=4,1,0)</f>
        <v>0</v>
      </c>
      <c r="L1199" s="2">
        <f>_xlfn.XLOOKUP(FACT_PRODUCT_REVIEWS[[#This Row],[product_id]],DIM_PRODUCTS!B:B,DIM_PRODUCTS!A:A,,0)</f>
        <v>38</v>
      </c>
      <c r="M1199" s="2" t="str">
        <f>IF(FACT_PRODUCT_REVIEWS[[#This Row],[review_word_count]]=0,"no text",IF(FACT_PRODUCT_REVIEWS[[#This Row],[review_word_count]]&lt;15,"short review", "long review"))</f>
        <v>no text</v>
      </c>
    </row>
    <row r="1200" spans="1:13" x14ac:dyDescent="0.25">
      <c r="A1200" s="2">
        <v>1199</v>
      </c>
      <c r="B1200" s="10" t="s">
        <v>2048</v>
      </c>
      <c r="C1200" s="10" t="s">
        <v>4314</v>
      </c>
      <c r="D1200" s="10">
        <v>1</v>
      </c>
      <c r="E1200" s="10"/>
      <c r="F1200" s="10" t="s">
        <v>4315</v>
      </c>
      <c r="G1200" s="13">
        <v>43203</v>
      </c>
      <c r="H1200" s="13">
        <v>43203.520833333336</v>
      </c>
      <c r="I12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16</v>
      </c>
      <c r="J1200" s="2">
        <f>FACT_PRODUCT_REVIEWS!$H1200-FACT_PRODUCT_REVIEWS!$G1200</f>
        <v>0.52083333333575865</v>
      </c>
      <c r="K1200" s="2">
        <f>IF(FACT_PRODUCT_REVIEWS!$D1200&gt;=4,1,0)</f>
        <v>0</v>
      </c>
      <c r="L1200" s="2">
        <f>_xlfn.XLOOKUP(FACT_PRODUCT_REVIEWS[[#This Row],[product_id]],DIM_PRODUCTS!B:B,DIM_PRODUCTS!A:A,,0)</f>
        <v>39</v>
      </c>
      <c r="M1200" s="2" t="str">
        <f>IF(FACT_PRODUCT_REVIEWS[[#This Row],[review_word_count]]=0,"no text",IF(FACT_PRODUCT_REVIEWS[[#This Row],[review_word_count]]&lt;15,"short review", "long review"))</f>
        <v>long review</v>
      </c>
    </row>
    <row r="1201" spans="1:13" x14ac:dyDescent="0.25">
      <c r="A1201" s="2">
        <v>1200</v>
      </c>
      <c r="B1201" s="10" t="s">
        <v>2415</v>
      </c>
      <c r="C1201" s="10" t="s">
        <v>3886</v>
      </c>
      <c r="D1201" s="10">
        <v>5</v>
      </c>
      <c r="E1201" s="10"/>
      <c r="F1201" s="10"/>
      <c r="G1201" s="13">
        <v>43033</v>
      </c>
      <c r="H1201" s="13">
        <v>43034.649305555555</v>
      </c>
      <c r="I120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1" s="2">
        <f>FACT_PRODUCT_REVIEWS!$H1201-FACT_PRODUCT_REVIEWS!$G1201</f>
        <v>1.6493055555547471</v>
      </c>
      <c r="K1201" s="2">
        <f>IF(FACT_PRODUCT_REVIEWS!$D1201&gt;=4,1,0)</f>
        <v>1</v>
      </c>
      <c r="L1201" s="2">
        <f>_xlfn.XLOOKUP(FACT_PRODUCT_REVIEWS[[#This Row],[product_id]],DIM_PRODUCTS!B:B,DIM_PRODUCTS!A:A,,0)</f>
        <v>40</v>
      </c>
      <c r="M1201" s="2" t="str">
        <f>IF(FACT_PRODUCT_REVIEWS[[#This Row],[review_word_count]]=0,"no text",IF(FACT_PRODUCT_REVIEWS[[#This Row],[review_word_count]]&lt;15,"short review", "long review"))</f>
        <v>no text</v>
      </c>
    </row>
    <row r="1202" spans="1:13" x14ac:dyDescent="0.25">
      <c r="A1202" s="2">
        <v>1201</v>
      </c>
      <c r="B1202" s="10" t="s">
        <v>2211</v>
      </c>
      <c r="C1202" s="10" t="s">
        <v>4140</v>
      </c>
      <c r="D1202" s="10">
        <v>5</v>
      </c>
      <c r="E1202" s="10"/>
      <c r="F1202" s="10" t="s">
        <v>4141</v>
      </c>
      <c r="G1202" s="13">
        <v>42798</v>
      </c>
      <c r="H1202" s="13">
        <v>42802.052083333336</v>
      </c>
      <c r="I120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202" s="2">
        <f>FACT_PRODUCT_REVIEWS!$H1202-FACT_PRODUCT_REVIEWS!$G1202</f>
        <v>4.0520833333357587</v>
      </c>
      <c r="K1202" s="2">
        <f>IF(FACT_PRODUCT_REVIEWS!$D1202&gt;=4,1,0)</f>
        <v>1</v>
      </c>
      <c r="L1202" s="2">
        <f>_xlfn.XLOOKUP(FACT_PRODUCT_REVIEWS[[#This Row],[product_id]],DIM_PRODUCTS!B:B,DIM_PRODUCTS!A:A,,0)</f>
        <v>41</v>
      </c>
      <c r="M1202" s="2" t="str">
        <f>IF(FACT_PRODUCT_REVIEWS[[#This Row],[review_word_count]]=0,"no text",IF(FACT_PRODUCT_REVIEWS[[#This Row],[review_word_count]]&lt;15,"short review", "long review"))</f>
        <v>short review</v>
      </c>
    </row>
    <row r="1203" spans="1:13" x14ac:dyDescent="0.25">
      <c r="A1203" s="2">
        <v>1202</v>
      </c>
      <c r="B1203" s="10" t="s">
        <v>2351</v>
      </c>
      <c r="C1203" s="10" t="s">
        <v>3348</v>
      </c>
      <c r="D1203" s="10">
        <v>5</v>
      </c>
      <c r="E1203" s="10"/>
      <c r="F1203" s="10"/>
      <c r="G1203" s="13">
        <v>43130</v>
      </c>
      <c r="H1203" s="13">
        <v>43131.417361111111</v>
      </c>
      <c r="I120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3" s="2">
        <f>FACT_PRODUCT_REVIEWS!$H1203-FACT_PRODUCT_REVIEWS!$G1203</f>
        <v>1.4173611111109494</v>
      </c>
      <c r="K1203" s="2">
        <f>IF(FACT_PRODUCT_REVIEWS!$D1203&gt;=4,1,0)</f>
        <v>1</v>
      </c>
      <c r="L1203" s="2">
        <f>_xlfn.XLOOKUP(FACT_PRODUCT_REVIEWS[[#This Row],[product_id]],DIM_PRODUCTS!B:B,DIM_PRODUCTS!A:A,,0)</f>
        <v>42</v>
      </c>
      <c r="M1203" s="2" t="str">
        <f>IF(FACT_PRODUCT_REVIEWS[[#This Row],[review_word_count]]=0,"no text",IF(FACT_PRODUCT_REVIEWS[[#This Row],[review_word_count]]&lt;15,"short review", "long review"))</f>
        <v>no text</v>
      </c>
    </row>
    <row r="1204" spans="1:13" x14ac:dyDescent="0.25">
      <c r="A1204" s="2">
        <v>1203</v>
      </c>
      <c r="B1204" s="10" t="s">
        <v>2274</v>
      </c>
      <c r="C1204" s="10" t="s">
        <v>4004</v>
      </c>
      <c r="D1204" s="10">
        <v>5</v>
      </c>
      <c r="E1204" s="10"/>
      <c r="F1204" s="10"/>
      <c r="G1204" s="13">
        <v>43140</v>
      </c>
      <c r="H1204" s="13">
        <v>43145.898611111108</v>
      </c>
      <c r="I120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4" s="2">
        <f>FACT_PRODUCT_REVIEWS!$H1204-FACT_PRODUCT_REVIEWS!$G1204</f>
        <v>5.898611111108039</v>
      </c>
      <c r="K1204" s="2">
        <f>IF(FACT_PRODUCT_REVIEWS!$D1204&gt;=4,1,0)</f>
        <v>1</v>
      </c>
      <c r="L1204" s="2">
        <f>_xlfn.XLOOKUP(FACT_PRODUCT_REVIEWS[[#This Row],[product_id]],DIM_PRODUCTS!B:B,DIM_PRODUCTS!A:A,,0)</f>
        <v>43</v>
      </c>
      <c r="M1204" s="2" t="str">
        <f>IF(FACT_PRODUCT_REVIEWS[[#This Row],[review_word_count]]=0,"no text",IF(FACT_PRODUCT_REVIEWS[[#This Row],[review_word_count]]&lt;15,"short review", "long review"))</f>
        <v>no text</v>
      </c>
    </row>
    <row r="1205" spans="1:13" x14ac:dyDescent="0.25">
      <c r="A1205" s="2">
        <v>1204</v>
      </c>
      <c r="B1205" s="10" t="s">
        <v>2159</v>
      </c>
      <c r="C1205" s="10" t="s">
        <v>4328</v>
      </c>
      <c r="D1205" s="10">
        <v>5</v>
      </c>
      <c r="E1205" s="10"/>
      <c r="F1205" s="10" t="s">
        <v>4329</v>
      </c>
      <c r="G1205" s="13">
        <v>43071</v>
      </c>
      <c r="H1205" s="13">
        <v>43074.443055555559</v>
      </c>
      <c r="I120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205" s="2">
        <f>FACT_PRODUCT_REVIEWS!$H1205-FACT_PRODUCT_REVIEWS!$G1205</f>
        <v>3.4430555555591127</v>
      </c>
      <c r="K1205" s="2">
        <f>IF(FACT_PRODUCT_REVIEWS!$D1205&gt;=4,1,0)</f>
        <v>1</v>
      </c>
      <c r="L1205" s="2">
        <f>_xlfn.XLOOKUP(FACT_PRODUCT_REVIEWS[[#This Row],[product_id]],DIM_PRODUCTS!B:B,DIM_PRODUCTS!A:A,,0)</f>
        <v>44</v>
      </c>
      <c r="M1205" s="2" t="str">
        <f>IF(FACT_PRODUCT_REVIEWS[[#This Row],[review_word_count]]=0,"no text",IF(FACT_PRODUCT_REVIEWS[[#This Row],[review_word_count]]&lt;15,"short review", "long review"))</f>
        <v>short review</v>
      </c>
    </row>
    <row r="1206" spans="1:13" x14ac:dyDescent="0.25">
      <c r="A1206" s="2">
        <v>1205</v>
      </c>
      <c r="B1206" s="10" t="s">
        <v>1976</v>
      </c>
      <c r="C1206" s="10" t="s">
        <v>3158</v>
      </c>
      <c r="D1206" s="10">
        <v>5</v>
      </c>
      <c r="E1206" s="10"/>
      <c r="F1206" s="10"/>
      <c r="G1206" s="13">
        <v>43096</v>
      </c>
      <c r="H1206" s="13">
        <v>43101.78125</v>
      </c>
      <c r="I120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6" s="2">
        <f>FACT_PRODUCT_REVIEWS!$H1206-FACT_PRODUCT_REVIEWS!$G1206</f>
        <v>5.78125</v>
      </c>
      <c r="K1206" s="2">
        <f>IF(FACT_PRODUCT_REVIEWS!$D1206&gt;=4,1,0)</f>
        <v>1</v>
      </c>
      <c r="L1206" s="2">
        <f>_xlfn.XLOOKUP(FACT_PRODUCT_REVIEWS[[#This Row],[product_id]],DIM_PRODUCTS!B:B,DIM_PRODUCTS!A:A,,0)</f>
        <v>45</v>
      </c>
      <c r="M1206" s="2" t="str">
        <f>IF(FACT_PRODUCT_REVIEWS[[#This Row],[review_word_count]]=0,"no text",IF(FACT_PRODUCT_REVIEWS[[#This Row],[review_word_count]]&lt;15,"short review", "long review"))</f>
        <v>no text</v>
      </c>
    </row>
    <row r="1207" spans="1:13" x14ac:dyDescent="0.25">
      <c r="A1207" s="2">
        <v>1206</v>
      </c>
      <c r="B1207" s="10" t="s">
        <v>2410</v>
      </c>
      <c r="C1207" s="10" t="s">
        <v>4237</v>
      </c>
      <c r="D1207" s="10">
        <v>5</v>
      </c>
      <c r="E1207" s="10"/>
      <c r="F1207" s="10"/>
      <c r="G1207" s="13">
        <v>43310</v>
      </c>
      <c r="H1207" s="13">
        <v>43312.611805555556</v>
      </c>
      <c r="I120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7" s="2">
        <f>FACT_PRODUCT_REVIEWS!$H1207-FACT_PRODUCT_REVIEWS!$G1207</f>
        <v>2.6118055555562023</v>
      </c>
      <c r="K1207" s="2">
        <f>IF(FACT_PRODUCT_REVIEWS!$D1207&gt;=4,1,0)</f>
        <v>1</v>
      </c>
      <c r="L1207" s="2">
        <f>_xlfn.XLOOKUP(FACT_PRODUCT_REVIEWS[[#This Row],[product_id]],DIM_PRODUCTS!B:B,DIM_PRODUCTS!A:A,,0)</f>
        <v>46</v>
      </c>
      <c r="M1207" s="2" t="str">
        <f>IF(FACT_PRODUCT_REVIEWS[[#This Row],[review_word_count]]=0,"no text",IF(FACT_PRODUCT_REVIEWS[[#This Row],[review_word_count]]&lt;15,"short review", "long review"))</f>
        <v>no text</v>
      </c>
    </row>
    <row r="1208" spans="1:13" x14ac:dyDescent="0.25">
      <c r="A1208" s="2">
        <v>1207</v>
      </c>
      <c r="B1208" s="10" t="s">
        <v>1950</v>
      </c>
      <c r="C1208" s="10" t="s">
        <v>4801</v>
      </c>
      <c r="D1208" s="10">
        <v>5</v>
      </c>
      <c r="E1208" s="10"/>
      <c r="F1208" s="10"/>
      <c r="G1208" s="13">
        <v>43113</v>
      </c>
      <c r="H1208" s="13">
        <v>43114.086805555555</v>
      </c>
      <c r="I120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08" s="2">
        <f>FACT_PRODUCT_REVIEWS!$H1208-FACT_PRODUCT_REVIEWS!$G1208</f>
        <v>1.0868055555547471</v>
      </c>
      <c r="K1208" s="2">
        <f>IF(FACT_PRODUCT_REVIEWS!$D1208&gt;=4,1,0)</f>
        <v>1</v>
      </c>
      <c r="L1208" s="2">
        <f>_xlfn.XLOOKUP(FACT_PRODUCT_REVIEWS[[#This Row],[product_id]],DIM_PRODUCTS!B:B,DIM_PRODUCTS!A:A,,0)</f>
        <v>47</v>
      </c>
      <c r="M1208" s="2" t="str">
        <f>IF(FACT_PRODUCT_REVIEWS[[#This Row],[review_word_count]]=0,"no text",IF(FACT_PRODUCT_REVIEWS[[#This Row],[review_word_count]]&lt;15,"short review", "long review"))</f>
        <v>no text</v>
      </c>
    </row>
    <row r="1209" spans="1:13" x14ac:dyDescent="0.25">
      <c r="A1209" s="2">
        <v>1208</v>
      </c>
      <c r="B1209" s="10" t="s">
        <v>2339</v>
      </c>
      <c r="C1209" s="10" t="s">
        <v>3358</v>
      </c>
      <c r="D1209" s="10">
        <v>4</v>
      </c>
      <c r="E1209" s="10"/>
      <c r="F1209" s="10" t="s">
        <v>3359</v>
      </c>
      <c r="G1209" s="13">
        <v>43001</v>
      </c>
      <c r="H1209" s="13">
        <v>43002.90625</v>
      </c>
      <c r="I120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209" s="2">
        <f>FACT_PRODUCT_REVIEWS!$H1209-FACT_PRODUCT_REVIEWS!$G1209</f>
        <v>1.90625</v>
      </c>
      <c r="K1209" s="2">
        <f>IF(FACT_PRODUCT_REVIEWS!$D1209&gt;=4,1,0)</f>
        <v>1</v>
      </c>
      <c r="L1209" s="2">
        <f>_xlfn.XLOOKUP(FACT_PRODUCT_REVIEWS[[#This Row],[product_id]],DIM_PRODUCTS!B:B,DIM_PRODUCTS!A:A,,0)</f>
        <v>48</v>
      </c>
      <c r="M1209" s="2" t="str">
        <f>IF(FACT_PRODUCT_REVIEWS[[#This Row],[review_word_count]]=0,"no text",IF(FACT_PRODUCT_REVIEWS[[#This Row],[review_word_count]]&lt;15,"short review", "long review"))</f>
        <v>short review</v>
      </c>
    </row>
    <row r="1210" spans="1:13" ht="24" customHeight="1" x14ac:dyDescent="0.25">
      <c r="A1210" s="2">
        <v>1209</v>
      </c>
      <c r="B1210" s="10" t="s">
        <v>2013</v>
      </c>
      <c r="C1210" s="10" t="s">
        <v>4471</v>
      </c>
      <c r="D1210" s="10">
        <v>4</v>
      </c>
      <c r="E1210" s="10" t="s">
        <v>4282</v>
      </c>
      <c r="F1210" s="10" t="s">
        <v>4472</v>
      </c>
      <c r="G1210" s="13">
        <v>43267</v>
      </c>
      <c r="H1210" s="13">
        <v>43268.586805555555</v>
      </c>
      <c r="I121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210" s="2">
        <f>FACT_PRODUCT_REVIEWS!$H1210-FACT_PRODUCT_REVIEWS!$G1210</f>
        <v>1.5868055555547471</v>
      </c>
      <c r="K1210" s="2">
        <f>IF(FACT_PRODUCT_REVIEWS!$D1210&gt;=4,1,0)</f>
        <v>1</v>
      </c>
      <c r="L1210" s="2">
        <f>_xlfn.XLOOKUP(FACT_PRODUCT_REVIEWS[[#This Row],[product_id]],DIM_PRODUCTS!B:B,DIM_PRODUCTS!A:A,,0)</f>
        <v>49</v>
      </c>
      <c r="M1210" s="2" t="str">
        <f>IF(FACT_PRODUCT_REVIEWS[[#This Row],[review_word_count]]=0,"no text",IF(FACT_PRODUCT_REVIEWS[[#This Row],[review_word_count]]&lt;15,"short review", "long review"))</f>
        <v>short review</v>
      </c>
    </row>
    <row r="1211" spans="1:13" x14ac:dyDescent="0.25">
      <c r="A1211" s="2">
        <v>1210</v>
      </c>
      <c r="B1211" s="10" t="s">
        <v>2263</v>
      </c>
      <c r="C1211" s="10" t="s">
        <v>3031</v>
      </c>
      <c r="D1211" s="10">
        <v>1</v>
      </c>
      <c r="E1211" s="10"/>
      <c r="F1211" s="10"/>
      <c r="G1211" s="13">
        <v>43139</v>
      </c>
      <c r="H1211" s="13">
        <v>43141.186111111114</v>
      </c>
      <c r="I121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1" s="2">
        <f>FACT_PRODUCT_REVIEWS!$H1211-FACT_PRODUCT_REVIEWS!$G1211</f>
        <v>2.1861111111138598</v>
      </c>
      <c r="K1211" s="2">
        <f>IF(FACT_PRODUCT_REVIEWS!$D1211&gt;=4,1,0)</f>
        <v>0</v>
      </c>
      <c r="L1211" s="2">
        <f>_xlfn.XLOOKUP(FACT_PRODUCT_REVIEWS[[#This Row],[product_id]],DIM_PRODUCTS!B:B,DIM_PRODUCTS!A:A,,0)</f>
        <v>50</v>
      </c>
      <c r="M1211" s="2" t="str">
        <f>IF(FACT_PRODUCT_REVIEWS[[#This Row],[review_word_count]]=0,"no text",IF(FACT_PRODUCT_REVIEWS[[#This Row],[review_word_count]]&lt;15,"short review", "long review"))</f>
        <v>no text</v>
      </c>
    </row>
    <row r="1212" spans="1:13" x14ac:dyDescent="0.25">
      <c r="A1212" s="2">
        <v>1211</v>
      </c>
      <c r="B1212" s="10" t="s">
        <v>1959</v>
      </c>
      <c r="C1212" s="10" t="s">
        <v>3914</v>
      </c>
      <c r="D1212" s="10">
        <v>5</v>
      </c>
      <c r="E1212" s="10"/>
      <c r="F1212" s="10"/>
      <c r="G1212" s="13">
        <v>43039</v>
      </c>
      <c r="H1212" s="13">
        <v>43041.979861111111</v>
      </c>
      <c r="I121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2" s="2">
        <f>FACT_PRODUCT_REVIEWS!$H1212-FACT_PRODUCT_REVIEWS!$G1212</f>
        <v>2.9798611111109494</v>
      </c>
      <c r="K1212" s="2">
        <f>IF(FACT_PRODUCT_REVIEWS!$D1212&gt;=4,1,0)</f>
        <v>1</v>
      </c>
      <c r="L1212" s="2">
        <f>_xlfn.XLOOKUP(FACT_PRODUCT_REVIEWS[[#This Row],[product_id]],DIM_PRODUCTS!B:B,DIM_PRODUCTS!A:A,,0)</f>
        <v>51</v>
      </c>
      <c r="M1212" s="2" t="str">
        <f>IF(FACT_PRODUCT_REVIEWS[[#This Row],[review_word_count]]=0,"no text",IF(FACT_PRODUCT_REVIEWS[[#This Row],[review_word_count]]&lt;15,"short review", "long review"))</f>
        <v>no text</v>
      </c>
    </row>
    <row r="1213" spans="1:13" x14ac:dyDescent="0.25">
      <c r="A1213" s="2">
        <v>1212</v>
      </c>
      <c r="B1213" s="10" t="s">
        <v>2404</v>
      </c>
      <c r="C1213" s="10" t="s">
        <v>3323</v>
      </c>
      <c r="D1213" s="10">
        <v>5</v>
      </c>
      <c r="E1213" s="10"/>
      <c r="F1213" s="10" t="s">
        <v>3324</v>
      </c>
      <c r="G1213" s="13">
        <v>43148</v>
      </c>
      <c r="H1213" s="13">
        <v>43150.680555555555</v>
      </c>
      <c r="I121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213" s="2">
        <f>FACT_PRODUCT_REVIEWS!$H1213-FACT_PRODUCT_REVIEWS!$G1213</f>
        <v>2.6805555555547471</v>
      </c>
      <c r="K1213" s="2">
        <f>IF(FACT_PRODUCT_REVIEWS!$D1213&gt;=4,1,0)</f>
        <v>1</v>
      </c>
      <c r="L1213" s="2">
        <f>_xlfn.XLOOKUP(FACT_PRODUCT_REVIEWS[[#This Row],[product_id]],DIM_PRODUCTS!B:B,DIM_PRODUCTS!A:A,,0)</f>
        <v>52</v>
      </c>
      <c r="M1213" s="2" t="str">
        <f>IF(FACT_PRODUCT_REVIEWS[[#This Row],[review_word_count]]=0,"no text",IF(FACT_PRODUCT_REVIEWS[[#This Row],[review_word_count]]&lt;15,"short review", "long review"))</f>
        <v>short review</v>
      </c>
    </row>
    <row r="1214" spans="1:13" x14ac:dyDescent="0.25">
      <c r="A1214" s="2">
        <v>1213</v>
      </c>
      <c r="B1214" s="10" t="s">
        <v>2290</v>
      </c>
      <c r="C1214" s="10" t="s">
        <v>3210</v>
      </c>
      <c r="D1214" s="10">
        <v>5</v>
      </c>
      <c r="E1214" s="10"/>
      <c r="F1214" s="10"/>
      <c r="G1214" s="13">
        <v>43316</v>
      </c>
      <c r="H1214" s="13">
        <v>43319.784722222219</v>
      </c>
      <c r="I121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4" s="2">
        <f>FACT_PRODUCT_REVIEWS!$H1214-FACT_PRODUCT_REVIEWS!$G1214</f>
        <v>3.7847222222189885</v>
      </c>
      <c r="K1214" s="2">
        <f>IF(FACT_PRODUCT_REVIEWS!$D1214&gt;=4,1,0)</f>
        <v>1</v>
      </c>
      <c r="L1214" s="2">
        <f>_xlfn.XLOOKUP(FACT_PRODUCT_REVIEWS[[#This Row],[product_id]],DIM_PRODUCTS!B:B,DIM_PRODUCTS!A:A,,0)</f>
        <v>53</v>
      </c>
      <c r="M1214" s="2" t="str">
        <f>IF(FACT_PRODUCT_REVIEWS[[#This Row],[review_word_count]]=0,"no text",IF(FACT_PRODUCT_REVIEWS[[#This Row],[review_word_count]]&lt;15,"short review", "long review"))</f>
        <v>no text</v>
      </c>
    </row>
    <row r="1215" spans="1:13" x14ac:dyDescent="0.25">
      <c r="A1215" s="2">
        <v>1214</v>
      </c>
      <c r="B1215" s="10" t="s">
        <v>2044</v>
      </c>
      <c r="C1215" s="10" t="s">
        <v>3513</v>
      </c>
      <c r="D1215" s="10">
        <v>5</v>
      </c>
      <c r="E1215" s="10"/>
      <c r="F1215" s="10"/>
      <c r="G1215" s="13">
        <v>42943</v>
      </c>
      <c r="H1215" s="13">
        <v>42944.706250000003</v>
      </c>
      <c r="I121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5" s="2">
        <f>FACT_PRODUCT_REVIEWS!$H1215-FACT_PRODUCT_REVIEWS!$G1215</f>
        <v>1.7062500000029104</v>
      </c>
      <c r="K1215" s="2">
        <f>IF(FACT_PRODUCT_REVIEWS!$D1215&gt;=4,1,0)</f>
        <v>1</v>
      </c>
      <c r="L1215" s="2">
        <f>_xlfn.XLOOKUP(FACT_PRODUCT_REVIEWS[[#This Row],[product_id]],DIM_PRODUCTS!B:B,DIM_PRODUCTS!A:A,,0)</f>
        <v>54</v>
      </c>
      <c r="M1215" s="2" t="str">
        <f>IF(FACT_PRODUCT_REVIEWS[[#This Row],[review_word_count]]=0,"no text",IF(FACT_PRODUCT_REVIEWS[[#This Row],[review_word_count]]&lt;15,"short review", "long review"))</f>
        <v>no text</v>
      </c>
    </row>
    <row r="1216" spans="1:13" x14ac:dyDescent="0.25">
      <c r="A1216" s="2">
        <v>1215</v>
      </c>
      <c r="B1216" s="10" t="s">
        <v>2228</v>
      </c>
      <c r="C1216" s="10" t="s">
        <v>4597</v>
      </c>
      <c r="D1216" s="10">
        <v>5</v>
      </c>
      <c r="E1216" s="10"/>
      <c r="F1216" s="10"/>
      <c r="G1216" s="13">
        <v>43131</v>
      </c>
      <c r="H1216" s="13">
        <v>43131.819444444445</v>
      </c>
      <c r="I121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6" s="2">
        <f>FACT_PRODUCT_REVIEWS!$H1216-FACT_PRODUCT_REVIEWS!$G1216</f>
        <v>0.81944444444525288</v>
      </c>
      <c r="K1216" s="2">
        <f>IF(FACT_PRODUCT_REVIEWS!$D1216&gt;=4,1,0)</f>
        <v>1</v>
      </c>
      <c r="L1216" s="2">
        <f>_xlfn.XLOOKUP(FACT_PRODUCT_REVIEWS[[#This Row],[product_id]],DIM_PRODUCTS!B:B,DIM_PRODUCTS!A:A,,0)</f>
        <v>55</v>
      </c>
      <c r="M1216" s="2" t="str">
        <f>IF(FACT_PRODUCT_REVIEWS[[#This Row],[review_word_count]]=0,"no text",IF(FACT_PRODUCT_REVIEWS[[#This Row],[review_word_count]]&lt;15,"short review", "long review"))</f>
        <v>no text</v>
      </c>
    </row>
    <row r="1217" spans="1:13" x14ac:dyDescent="0.25">
      <c r="A1217" s="2">
        <v>1216</v>
      </c>
      <c r="B1217" s="10" t="s">
        <v>2244</v>
      </c>
      <c r="C1217" s="10" t="s">
        <v>4871</v>
      </c>
      <c r="D1217" s="10">
        <v>2</v>
      </c>
      <c r="E1217" s="10"/>
      <c r="F1217" s="10" t="s">
        <v>4872</v>
      </c>
      <c r="G1217" s="13">
        <v>43272</v>
      </c>
      <c r="H1217" s="13">
        <v>43276.738888888889</v>
      </c>
      <c r="I121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217" s="2">
        <f>FACT_PRODUCT_REVIEWS!$H1217-FACT_PRODUCT_REVIEWS!$G1217</f>
        <v>4.7388888888890506</v>
      </c>
      <c r="K1217" s="2">
        <f>IF(FACT_PRODUCT_REVIEWS!$D1217&gt;=4,1,0)</f>
        <v>0</v>
      </c>
      <c r="L1217" s="2">
        <f>_xlfn.XLOOKUP(FACT_PRODUCT_REVIEWS[[#This Row],[product_id]],DIM_PRODUCTS!B:B,DIM_PRODUCTS!A:A,,0)</f>
        <v>56</v>
      </c>
      <c r="M1217" s="2" t="str">
        <f>IF(FACT_PRODUCT_REVIEWS[[#This Row],[review_word_count]]=0,"no text",IF(FACT_PRODUCT_REVIEWS[[#This Row],[review_word_count]]&lt;15,"short review", "long review"))</f>
        <v>short review</v>
      </c>
    </row>
    <row r="1218" spans="1:13" x14ac:dyDescent="0.25">
      <c r="A1218" s="2">
        <v>1217</v>
      </c>
      <c r="B1218" s="10" t="s">
        <v>1937</v>
      </c>
      <c r="C1218" s="10" t="s">
        <v>3374</v>
      </c>
      <c r="D1218" s="10">
        <v>5</v>
      </c>
      <c r="E1218" s="10"/>
      <c r="F1218" s="10"/>
      <c r="G1218" s="13">
        <v>43275</v>
      </c>
      <c r="H1218" s="13">
        <v>43277.884027777778</v>
      </c>
      <c r="I121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18" s="2">
        <f>FACT_PRODUCT_REVIEWS!$H1218-FACT_PRODUCT_REVIEWS!$G1218</f>
        <v>2.8840277777781012</v>
      </c>
      <c r="K1218" s="2">
        <f>IF(FACT_PRODUCT_REVIEWS!$D1218&gt;=4,1,0)</f>
        <v>1</v>
      </c>
      <c r="L1218" s="2">
        <f>_xlfn.XLOOKUP(FACT_PRODUCT_REVIEWS[[#This Row],[product_id]],DIM_PRODUCTS!B:B,DIM_PRODUCTS!A:A,,0)</f>
        <v>57</v>
      </c>
      <c r="M1218" s="2" t="str">
        <f>IF(FACT_PRODUCT_REVIEWS[[#This Row],[review_word_count]]=0,"no text",IF(FACT_PRODUCT_REVIEWS[[#This Row],[review_word_count]]&lt;15,"short review", "long review"))</f>
        <v>no text</v>
      </c>
    </row>
    <row r="1219" spans="1:13" ht="47.25" x14ac:dyDescent="0.25">
      <c r="A1219" s="2">
        <v>1218</v>
      </c>
      <c r="B1219" s="10" t="s">
        <v>2440</v>
      </c>
      <c r="C1219" s="10" t="s">
        <v>3714</v>
      </c>
      <c r="D1219" s="10">
        <v>1</v>
      </c>
      <c r="E1219" s="10"/>
      <c r="F1219" s="15" t="s">
        <v>3715</v>
      </c>
      <c r="G1219" s="13">
        <v>43153</v>
      </c>
      <c r="H1219" s="13">
        <v>43153.917361111111</v>
      </c>
      <c r="I121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219" s="2">
        <f>FACT_PRODUCT_REVIEWS!$H1219-FACT_PRODUCT_REVIEWS!$G1219</f>
        <v>0.91736111111094942</v>
      </c>
      <c r="K1219" s="2">
        <f>IF(FACT_PRODUCT_REVIEWS!$D1219&gt;=4,1,0)</f>
        <v>0</v>
      </c>
      <c r="L1219" s="2">
        <f>_xlfn.XLOOKUP(FACT_PRODUCT_REVIEWS[[#This Row],[product_id]],DIM_PRODUCTS!B:B,DIM_PRODUCTS!A:A,,0)</f>
        <v>58</v>
      </c>
      <c r="M1219" s="2" t="str">
        <f>IF(FACT_PRODUCT_REVIEWS[[#This Row],[review_word_count]]=0,"no text",IF(FACT_PRODUCT_REVIEWS[[#This Row],[review_word_count]]&lt;15,"short review", "long review"))</f>
        <v>long review</v>
      </c>
    </row>
    <row r="1220" spans="1:13" x14ac:dyDescent="0.25">
      <c r="A1220" s="2">
        <v>1219</v>
      </c>
      <c r="B1220" s="10" t="s">
        <v>2174</v>
      </c>
      <c r="C1220" s="10" t="s">
        <v>3822</v>
      </c>
      <c r="D1220" s="10">
        <v>5</v>
      </c>
      <c r="E1220" s="10"/>
      <c r="F1220" s="10"/>
      <c r="G1220" s="13">
        <v>43217</v>
      </c>
      <c r="H1220" s="13">
        <v>43219.990277777775</v>
      </c>
      <c r="I122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0" s="2">
        <f>FACT_PRODUCT_REVIEWS!$H1220-FACT_PRODUCT_REVIEWS!$G1220</f>
        <v>2.9902777777751908</v>
      </c>
      <c r="K1220" s="2">
        <f>IF(FACT_PRODUCT_REVIEWS!$D1220&gt;=4,1,0)</f>
        <v>1</v>
      </c>
      <c r="L1220" s="2">
        <f>_xlfn.XLOOKUP(FACT_PRODUCT_REVIEWS[[#This Row],[product_id]],DIM_PRODUCTS!B:B,DIM_PRODUCTS!A:A,,0)</f>
        <v>59</v>
      </c>
      <c r="M1220" s="2" t="str">
        <f>IF(FACT_PRODUCT_REVIEWS[[#This Row],[review_word_count]]=0,"no text",IF(FACT_PRODUCT_REVIEWS[[#This Row],[review_word_count]]&lt;15,"short review", "long review"))</f>
        <v>no text</v>
      </c>
    </row>
    <row r="1221" spans="1:13" x14ac:dyDescent="0.25">
      <c r="A1221" s="2">
        <v>1220</v>
      </c>
      <c r="B1221" s="10" t="s">
        <v>1970</v>
      </c>
      <c r="C1221" s="10" t="s">
        <v>3503</v>
      </c>
      <c r="D1221" s="10">
        <v>5</v>
      </c>
      <c r="E1221" s="10"/>
      <c r="F1221" s="10"/>
      <c r="G1221" s="13">
        <v>43137</v>
      </c>
      <c r="H1221" s="13">
        <v>43145.563194444447</v>
      </c>
      <c r="I122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1" s="2">
        <f>FACT_PRODUCT_REVIEWS!$H1221-FACT_PRODUCT_REVIEWS!$G1221</f>
        <v>8.5631944444467081</v>
      </c>
      <c r="K1221" s="2">
        <f>IF(FACT_PRODUCT_REVIEWS!$D1221&gt;=4,1,0)</f>
        <v>1</v>
      </c>
      <c r="L1221" s="2">
        <f>_xlfn.XLOOKUP(FACT_PRODUCT_REVIEWS[[#This Row],[product_id]],DIM_PRODUCTS!B:B,DIM_PRODUCTS!A:A,,0)</f>
        <v>60</v>
      </c>
      <c r="M1221" s="2" t="str">
        <f>IF(FACT_PRODUCT_REVIEWS[[#This Row],[review_word_count]]=0,"no text",IF(FACT_PRODUCT_REVIEWS[[#This Row],[review_word_count]]&lt;15,"short review", "long review"))</f>
        <v>no text</v>
      </c>
    </row>
    <row r="1222" spans="1:13" x14ac:dyDescent="0.25">
      <c r="A1222" s="2">
        <v>1221</v>
      </c>
      <c r="B1222" s="10" t="s">
        <v>2120</v>
      </c>
      <c r="C1222" s="10" t="s">
        <v>4001</v>
      </c>
      <c r="D1222" s="10">
        <v>5</v>
      </c>
      <c r="E1222" s="10"/>
      <c r="F1222" s="10"/>
      <c r="G1222" s="13">
        <v>43245</v>
      </c>
      <c r="H1222" s="13">
        <v>43245.745138888888</v>
      </c>
      <c r="I122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2" s="2">
        <f>FACT_PRODUCT_REVIEWS!$H1222-FACT_PRODUCT_REVIEWS!$G1222</f>
        <v>0.74513888888759539</v>
      </c>
      <c r="K1222" s="2">
        <f>IF(FACT_PRODUCT_REVIEWS!$D1222&gt;=4,1,0)</f>
        <v>1</v>
      </c>
      <c r="L1222" s="2">
        <f>_xlfn.XLOOKUP(FACT_PRODUCT_REVIEWS[[#This Row],[product_id]],DIM_PRODUCTS!B:B,DIM_PRODUCTS!A:A,,0)</f>
        <v>61</v>
      </c>
      <c r="M1222" s="2" t="str">
        <f>IF(FACT_PRODUCT_REVIEWS[[#This Row],[review_word_count]]=0,"no text",IF(FACT_PRODUCT_REVIEWS[[#This Row],[review_word_count]]&lt;15,"short review", "long review"))</f>
        <v>no text</v>
      </c>
    </row>
    <row r="1223" spans="1:13" x14ac:dyDescent="0.25">
      <c r="A1223" s="2">
        <v>1222</v>
      </c>
      <c r="B1223" s="10" t="s">
        <v>2196</v>
      </c>
      <c r="C1223" s="10" t="s">
        <v>3832</v>
      </c>
      <c r="D1223" s="10">
        <v>5</v>
      </c>
      <c r="E1223" s="10" t="s">
        <v>3833</v>
      </c>
      <c r="F1223" s="10" t="s">
        <v>3834</v>
      </c>
      <c r="G1223" s="13">
        <v>43340</v>
      </c>
      <c r="H1223" s="13">
        <v>43342.526388888888</v>
      </c>
      <c r="I122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1223" s="2">
        <f>FACT_PRODUCT_REVIEWS!$H1223-FACT_PRODUCT_REVIEWS!$G1223</f>
        <v>2.5263888888875954</v>
      </c>
      <c r="K1223" s="2">
        <f>IF(FACT_PRODUCT_REVIEWS!$D1223&gt;=4,1,0)</f>
        <v>1</v>
      </c>
      <c r="L1223" s="2">
        <f>_xlfn.XLOOKUP(FACT_PRODUCT_REVIEWS[[#This Row],[product_id]],DIM_PRODUCTS!B:B,DIM_PRODUCTS!A:A,,0)</f>
        <v>62</v>
      </c>
      <c r="M1223" s="2" t="str">
        <f>IF(FACT_PRODUCT_REVIEWS[[#This Row],[review_word_count]]=0,"no text",IF(FACT_PRODUCT_REVIEWS[[#This Row],[review_word_count]]&lt;15,"short review", "long review"))</f>
        <v>long review</v>
      </c>
    </row>
    <row r="1224" spans="1:13" x14ac:dyDescent="0.25">
      <c r="A1224" s="2">
        <v>1223</v>
      </c>
      <c r="B1224" s="10" t="s">
        <v>2180</v>
      </c>
      <c r="C1224" s="10" t="s">
        <v>3114</v>
      </c>
      <c r="D1224" s="10">
        <v>3</v>
      </c>
      <c r="E1224" s="10"/>
      <c r="F1224" s="10"/>
      <c r="G1224" s="13">
        <v>43187</v>
      </c>
      <c r="H1224" s="13">
        <v>43190.142361111109</v>
      </c>
      <c r="I122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4" s="2">
        <f>FACT_PRODUCT_REVIEWS!$H1224-FACT_PRODUCT_REVIEWS!$G1224</f>
        <v>3.1423611111094942</v>
      </c>
      <c r="K1224" s="2">
        <f>IF(FACT_PRODUCT_REVIEWS!$D1224&gt;=4,1,0)</f>
        <v>0</v>
      </c>
      <c r="L1224" s="2">
        <f>_xlfn.XLOOKUP(FACT_PRODUCT_REVIEWS[[#This Row],[product_id]],DIM_PRODUCTS!B:B,DIM_PRODUCTS!A:A,,0)</f>
        <v>63</v>
      </c>
      <c r="M1224" s="2" t="str">
        <f>IF(FACT_PRODUCT_REVIEWS[[#This Row],[review_word_count]]=0,"no text",IF(FACT_PRODUCT_REVIEWS[[#This Row],[review_word_count]]&lt;15,"short review", "long review"))</f>
        <v>no text</v>
      </c>
    </row>
    <row r="1225" spans="1:13" x14ac:dyDescent="0.25">
      <c r="A1225" s="2">
        <v>1224</v>
      </c>
      <c r="B1225" s="10" t="s">
        <v>2118</v>
      </c>
      <c r="C1225" s="10" t="s">
        <v>3275</v>
      </c>
      <c r="D1225" s="10">
        <v>4</v>
      </c>
      <c r="E1225" s="10"/>
      <c r="F1225" s="10"/>
      <c r="G1225" s="13">
        <v>42839</v>
      </c>
      <c r="H1225" s="13">
        <v>42840.265277777777</v>
      </c>
      <c r="I122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5" s="2">
        <f>FACT_PRODUCT_REVIEWS!$H1225-FACT_PRODUCT_REVIEWS!$G1225</f>
        <v>1.265277777776646</v>
      </c>
      <c r="K1225" s="2">
        <f>IF(FACT_PRODUCT_REVIEWS!$D1225&gt;=4,1,0)</f>
        <v>1</v>
      </c>
      <c r="L1225" s="2">
        <f>_xlfn.XLOOKUP(FACT_PRODUCT_REVIEWS[[#This Row],[product_id]],DIM_PRODUCTS!B:B,DIM_PRODUCTS!A:A,,0)</f>
        <v>64</v>
      </c>
      <c r="M1225" s="2" t="str">
        <f>IF(FACT_PRODUCT_REVIEWS[[#This Row],[review_word_count]]=0,"no text",IF(FACT_PRODUCT_REVIEWS[[#This Row],[review_word_count]]&lt;15,"short review", "long review"))</f>
        <v>no text</v>
      </c>
    </row>
    <row r="1226" spans="1:13" x14ac:dyDescent="0.25">
      <c r="A1226" s="2">
        <v>1225</v>
      </c>
      <c r="B1226" s="10" t="s">
        <v>2245</v>
      </c>
      <c r="C1226" s="10" t="s">
        <v>4477</v>
      </c>
      <c r="D1226" s="10">
        <v>5</v>
      </c>
      <c r="E1226" s="10"/>
      <c r="F1226" s="10"/>
      <c r="G1226" s="13">
        <v>43039</v>
      </c>
      <c r="H1226" s="13">
        <v>43042.472916666666</v>
      </c>
      <c r="I122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6" s="2">
        <f>FACT_PRODUCT_REVIEWS!$H1226-FACT_PRODUCT_REVIEWS!$G1226</f>
        <v>3.4729166666656965</v>
      </c>
      <c r="K1226" s="2">
        <f>IF(FACT_PRODUCT_REVIEWS!$D1226&gt;=4,1,0)</f>
        <v>1</v>
      </c>
      <c r="L1226" s="2">
        <f>_xlfn.XLOOKUP(FACT_PRODUCT_REVIEWS[[#This Row],[product_id]],DIM_PRODUCTS!B:B,DIM_PRODUCTS!A:A,,0)</f>
        <v>65</v>
      </c>
      <c r="M1226" s="2" t="str">
        <f>IF(FACT_PRODUCT_REVIEWS[[#This Row],[review_word_count]]=0,"no text",IF(FACT_PRODUCT_REVIEWS[[#This Row],[review_word_count]]&lt;15,"short review", "long review"))</f>
        <v>no text</v>
      </c>
    </row>
    <row r="1227" spans="1:13" x14ac:dyDescent="0.25">
      <c r="A1227" s="2">
        <v>1226</v>
      </c>
      <c r="B1227" s="10" t="s">
        <v>1945</v>
      </c>
      <c r="C1227" s="10" t="s">
        <v>4239</v>
      </c>
      <c r="D1227" s="10">
        <v>4</v>
      </c>
      <c r="E1227" s="10"/>
      <c r="F1227" s="10"/>
      <c r="G1227" s="13">
        <v>43090</v>
      </c>
      <c r="H1227" s="13">
        <v>43092.804861111108</v>
      </c>
      <c r="I122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7" s="2">
        <f>FACT_PRODUCT_REVIEWS!$H1227-FACT_PRODUCT_REVIEWS!$G1227</f>
        <v>2.804861111108039</v>
      </c>
      <c r="K1227" s="2">
        <f>IF(FACT_PRODUCT_REVIEWS!$D1227&gt;=4,1,0)</f>
        <v>1</v>
      </c>
      <c r="L1227" s="2">
        <f>_xlfn.XLOOKUP(FACT_PRODUCT_REVIEWS[[#This Row],[product_id]],DIM_PRODUCTS!B:B,DIM_PRODUCTS!A:A,,0)</f>
        <v>66</v>
      </c>
      <c r="M1227" s="2" t="str">
        <f>IF(FACT_PRODUCT_REVIEWS[[#This Row],[review_word_count]]=0,"no text",IF(FACT_PRODUCT_REVIEWS[[#This Row],[review_word_count]]&lt;15,"short review", "long review"))</f>
        <v>no text</v>
      </c>
    </row>
    <row r="1228" spans="1:13" x14ac:dyDescent="0.25">
      <c r="A1228" s="2">
        <v>1227</v>
      </c>
      <c r="B1228" s="10" t="s">
        <v>2444</v>
      </c>
      <c r="C1228" s="10" t="s">
        <v>3925</v>
      </c>
      <c r="D1228" s="10">
        <v>5</v>
      </c>
      <c r="E1228" s="10"/>
      <c r="F1228" s="10"/>
      <c r="G1228" s="13">
        <v>43134</v>
      </c>
      <c r="H1228" s="13">
        <v>43137.493750000001</v>
      </c>
      <c r="I122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8" s="2">
        <f>FACT_PRODUCT_REVIEWS!$H1228-FACT_PRODUCT_REVIEWS!$G1228</f>
        <v>3.4937500000014552</v>
      </c>
      <c r="K1228" s="2">
        <f>IF(FACT_PRODUCT_REVIEWS!$D1228&gt;=4,1,0)</f>
        <v>1</v>
      </c>
      <c r="L1228" s="2">
        <f>_xlfn.XLOOKUP(FACT_PRODUCT_REVIEWS[[#This Row],[product_id]],DIM_PRODUCTS!B:B,DIM_PRODUCTS!A:A,,0)</f>
        <v>67</v>
      </c>
      <c r="M1228" s="2" t="str">
        <f>IF(FACT_PRODUCT_REVIEWS[[#This Row],[review_word_count]]=0,"no text",IF(FACT_PRODUCT_REVIEWS[[#This Row],[review_word_count]]&lt;15,"short review", "long review"))</f>
        <v>no text</v>
      </c>
    </row>
    <row r="1229" spans="1:13" x14ac:dyDescent="0.25">
      <c r="A1229" s="2">
        <v>1228</v>
      </c>
      <c r="B1229" s="10" t="s">
        <v>1958</v>
      </c>
      <c r="C1229" s="10" t="s">
        <v>4747</v>
      </c>
      <c r="D1229" s="10">
        <v>5</v>
      </c>
      <c r="E1229" s="10"/>
      <c r="F1229" s="10"/>
      <c r="G1229" s="13">
        <v>43235</v>
      </c>
      <c r="H1229" s="13">
        <v>43237.057638888888</v>
      </c>
      <c r="I122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29" s="2">
        <f>FACT_PRODUCT_REVIEWS!$H1229-FACT_PRODUCT_REVIEWS!$G1229</f>
        <v>2.0576388888875954</v>
      </c>
      <c r="K1229" s="2">
        <f>IF(FACT_PRODUCT_REVIEWS!$D1229&gt;=4,1,0)</f>
        <v>1</v>
      </c>
      <c r="L1229" s="2">
        <f>_xlfn.XLOOKUP(FACT_PRODUCT_REVIEWS[[#This Row],[product_id]],DIM_PRODUCTS!B:B,DIM_PRODUCTS!A:A,,0)</f>
        <v>68</v>
      </c>
      <c r="M1229" s="2" t="str">
        <f>IF(FACT_PRODUCT_REVIEWS[[#This Row],[review_word_count]]=0,"no text",IF(FACT_PRODUCT_REVIEWS[[#This Row],[review_word_count]]&lt;15,"short review", "long review"))</f>
        <v>no text</v>
      </c>
    </row>
    <row r="1230" spans="1:13" x14ac:dyDescent="0.25">
      <c r="A1230" s="2">
        <v>1229</v>
      </c>
      <c r="B1230" s="10" t="s">
        <v>2301</v>
      </c>
      <c r="C1230" s="10" t="s">
        <v>4399</v>
      </c>
      <c r="D1230" s="10">
        <v>2</v>
      </c>
      <c r="E1230" s="10"/>
      <c r="F1230" s="10" t="s">
        <v>4400</v>
      </c>
      <c r="G1230" s="13">
        <v>42896</v>
      </c>
      <c r="H1230" s="13">
        <v>42896.646527777775</v>
      </c>
      <c r="I123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230" s="2">
        <f>FACT_PRODUCT_REVIEWS!$H1230-FACT_PRODUCT_REVIEWS!$G1230</f>
        <v>0.64652777777519077</v>
      </c>
      <c r="K1230" s="2">
        <f>IF(FACT_PRODUCT_REVIEWS!$D1230&gt;=4,1,0)</f>
        <v>0</v>
      </c>
      <c r="L1230" s="2">
        <f>_xlfn.XLOOKUP(FACT_PRODUCT_REVIEWS[[#This Row],[product_id]],DIM_PRODUCTS!B:B,DIM_PRODUCTS!A:A,,0)</f>
        <v>69</v>
      </c>
      <c r="M1230" s="2" t="str">
        <f>IF(FACT_PRODUCT_REVIEWS[[#This Row],[review_word_count]]=0,"no text",IF(FACT_PRODUCT_REVIEWS[[#This Row],[review_word_count]]&lt;15,"short review", "long review"))</f>
        <v>long review</v>
      </c>
    </row>
    <row r="1231" spans="1:13" x14ac:dyDescent="0.25">
      <c r="A1231" s="2">
        <v>1230</v>
      </c>
      <c r="B1231" s="10" t="s">
        <v>2294</v>
      </c>
      <c r="C1231" s="10" t="s">
        <v>4526</v>
      </c>
      <c r="D1231" s="10">
        <v>3</v>
      </c>
      <c r="E1231" s="10"/>
      <c r="F1231" s="10"/>
      <c r="G1231" s="13">
        <v>43174</v>
      </c>
      <c r="H1231" s="13">
        <v>43174.631944444445</v>
      </c>
      <c r="I123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1" s="2">
        <f>FACT_PRODUCT_REVIEWS!$H1231-FACT_PRODUCT_REVIEWS!$G1231</f>
        <v>0.63194444444525288</v>
      </c>
      <c r="K1231" s="2">
        <f>IF(FACT_PRODUCT_REVIEWS!$D1231&gt;=4,1,0)</f>
        <v>0</v>
      </c>
      <c r="L1231" s="2">
        <f>_xlfn.XLOOKUP(FACT_PRODUCT_REVIEWS[[#This Row],[product_id]],DIM_PRODUCTS!B:B,DIM_PRODUCTS!A:A,,0)</f>
        <v>70</v>
      </c>
      <c r="M1231" s="2" t="str">
        <f>IF(FACT_PRODUCT_REVIEWS[[#This Row],[review_word_count]]=0,"no text",IF(FACT_PRODUCT_REVIEWS[[#This Row],[review_word_count]]&lt;15,"short review", "long review"))</f>
        <v>no text</v>
      </c>
    </row>
    <row r="1232" spans="1:13" x14ac:dyDescent="0.25">
      <c r="A1232" s="2">
        <v>1231</v>
      </c>
      <c r="B1232" s="10" t="s">
        <v>2265</v>
      </c>
      <c r="C1232" s="10" t="s">
        <v>3294</v>
      </c>
      <c r="D1232" s="10">
        <v>3</v>
      </c>
      <c r="E1232" s="10"/>
      <c r="F1232" s="10"/>
      <c r="G1232" s="13">
        <v>43131</v>
      </c>
      <c r="H1232" s="13">
        <v>43131.90902777778</v>
      </c>
      <c r="I123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2" s="2">
        <f>FACT_PRODUCT_REVIEWS!$H1232-FACT_PRODUCT_REVIEWS!$G1232</f>
        <v>0.90902777777955635</v>
      </c>
      <c r="K1232" s="2">
        <f>IF(FACT_PRODUCT_REVIEWS!$D1232&gt;=4,1,0)</f>
        <v>0</v>
      </c>
      <c r="L1232" s="2">
        <f>_xlfn.XLOOKUP(FACT_PRODUCT_REVIEWS[[#This Row],[product_id]],DIM_PRODUCTS!B:B,DIM_PRODUCTS!A:A,,0)</f>
        <v>71</v>
      </c>
      <c r="M1232" s="2" t="str">
        <f>IF(FACT_PRODUCT_REVIEWS[[#This Row],[review_word_count]]=0,"no text",IF(FACT_PRODUCT_REVIEWS[[#This Row],[review_word_count]]&lt;15,"short review", "long review"))</f>
        <v>no text</v>
      </c>
    </row>
    <row r="1233" spans="1:13" x14ac:dyDescent="0.25">
      <c r="A1233" s="2">
        <v>1232</v>
      </c>
      <c r="B1233" s="10" t="s">
        <v>2361</v>
      </c>
      <c r="C1233" s="10" t="s">
        <v>3187</v>
      </c>
      <c r="D1233" s="10">
        <v>1</v>
      </c>
      <c r="E1233" s="10"/>
      <c r="F1233" s="10" t="s">
        <v>3188</v>
      </c>
      <c r="G1233" s="13">
        <v>43112</v>
      </c>
      <c r="H1233" s="13">
        <v>43113.019444444442</v>
      </c>
      <c r="I123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233" s="2">
        <f>FACT_PRODUCT_REVIEWS!$H1233-FACT_PRODUCT_REVIEWS!$G1233</f>
        <v>1.0194444444423425</v>
      </c>
      <c r="K1233" s="2">
        <f>IF(FACT_PRODUCT_REVIEWS!$D1233&gt;=4,1,0)</f>
        <v>0</v>
      </c>
      <c r="L1233" s="2">
        <f>_xlfn.XLOOKUP(FACT_PRODUCT_REVIEWS[[#This Row],[product_id]],DIM_PRODUCTS!B:B,DIM_PRODUCTS!A:A,,0)</f>
        <v>72</v>
      </c>
      <c r="M1233" s="2" t="str">
        <f>IF(FACT_PRODUCT_REVIEWS[[#This Row],[review_word_count]]=0,"no text",IF(FACT_PRODUCT_REVIEWS[[#This Row],[review_word_count]]&lt;15,"short review", "long review"))</f>
        <v>long review</v>
      </c>
    </row>
    <row r="1234" spans="1:13" x14ac:dyDescent="0.25">
      <c r="A1234" s="2">
        <v>1233</v>
      </c>
      <c r="B1234" s="10" t="s">
        <v>2151</v>
      </c>
      <c r="C1234" s="10" t="s">
        <v>3482</v>
      </c>
      <c r="D1234" s="10">
        <v>3</v>
      </c>
      <c r="E1234" s="10" t="s">
        <v>3483</v>
      </c>
      <c r="F1234" s="10" t="s">
        <v>3484</v>
      </c>
      <c r="G1234" s="13">
        <v>43287</v>
      </c>
      <c r="H1234" s="13">
        <v>43290.796527777777</v>
      </c>
      <c r="I123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12</v>
      </c>
      <c r="J1234" s="2">
        <f>FACT_PRODUCT_REVIEWS!$H1234-FACT_PRODUCT_REVIEWS!$G1234</f>
        <v>3.796527777776646</v>
      </c>
      <c r="K1234" s="2">
        <f>IF(FACT_PRODUCT_REVIEWS!$D1234&gt;=4,1,0)</f>
        <v>0</v>
      </c>
      <c r="L1234" s="2">
        <f>_xlfn.XLOOKUP(FACT_PRODUCT_REVIEWS[[#This Row],[product_id]],DIM_PRODUCTS!B:B,DIM_PRODUCTS!A:A,,0)</f>
        <v>73</v>
      </c>
      <c r="M1234" s="2" t="str">
        <f>IF(FACT_PRODUCT_REVIEWS[[#This Row],[review_word_count]]=0,"no text",IF(FACT_PRODUCT_REVIEWS[[#This Row],[review_word_count]]&lt;15,"short review", "long review"))</f>
        <v>short review</v>
      </c>
    </row>
    <row r="1235" spans="1:13" x14ac:dyDescent="0.25">
      <c r="A1235" s="2">
        <v>1234</v>
      </c>
      <c r="B1235" s="10" t="s">
        <v>2451</v>
      </c>
      <c r="C1235" s="10" t="s">
        <v>4760</v>
      </c>
      <c r="D1235" s="10">
        <v>3</v>
      </c>
      <c r="E1235" s="10"/>
      <c r="F1235" s="10"/>
      <c r="G1235" s="13">
        <v>43020</v>
      </c>
      <c r="H1235" s="13">
        <v>43021.779861111114</v>
      </c>
      <c r="I123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5" s="2">
        <f>FACT_PRODUCT_REVIEWS!$H1235-FACT_PRODUCT_REVIEWS!$G1235</f>
        <v>1.7798611111138598</v>
      </c>
      <c r="K1235" s="2">
        <f>IF(FACT_PRODUCT_REVIEWS!$D1235&gt;=4,1,0)</f>
        <v>0</v>
      </c>
      <c r="L1235" s="2">
        <f>_xlfn.XLOOKUP(FACT_PRODUCT_REVIEWS[[#This Row],[product_id]],DIM_PRODUCTS!B:B,DIM_PRODUCTS!A:A,,0)</f>
        <v>74</v>
      </c>
      <c r="M1235" s="2" t="str">
        <f>IF(FACT_PRODUCT_REVIEWS[[#This Row],[review_word_count]]=0,"no text",IF(FACT_PRODUCT_REVIEWS[[#This Row],[review_word_count]]&lt;15,"short review", "long review"))</f>
        <v>no text</v>
      </c>
    </row>
    <row r="1236" spans="1:13" x14ac:dyDescent="0.25">
      <c r="A1236" s="2">
        <v>1235</v>
      </c>
      <c r="B1236" s="10" t="s">
        <v>2041</v>
      </c>
      <c r="C1236" s="10" t="s">
        <v>4540</v>
      </c>
      <c r="D1236" s="10">
        <v>5</v>
      </c>
      <c r="E1236" s="10"/>
      <c r="F1236" s="10"/>
      <c r="G1236" s="13">
        <v>42866</v>
      </c>
      <c r="H1236" s="13">
        <v>42867.063888888886</v>
      </c>
      <c r="I123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6" s="2">
        <f>FACT_PRODUCT_REVIEWS!$H1236-FACT_PRODUCT_REVIEWS!$G1236</f>
        <v>1.0638888888861402</v>
      </c>
      <c r="K1236" s="2">
        <f>IF(FACT_PRODUCT_REVIEWS!$D1236&gt;=4,1,0)</f>
        <v>1</v>
      </c>
      <c r="L1236" s="2">
        <f>_xlfn.XLOOKUP(FACT_PRODUCT_REVIEWS[[#This Row],[product_id]],DIM_PRODUCTS!B:B,DIM_PRODUCTS!A:A,,0)</f>
        <v>75</v>
      </c>
      <c r="M1236" s="2" t="str">
        <f>IF(FACT_PRODUCT_REVIEWS[[#This Row],[review_word_count]]=0,"no text",IF(FACT_PRODUCT_REVIEWS[[#This Row],[review_word_count]]&lt;15,"short review", "long review"))</f>
        <v>no text</v>
      </c>
    </row>
    <row r="1237" spans="1:13" x14ac:dyDescent="0.25">
      <c r="A1237" s="2">
        <v>1236</v>
      </c>
      <c r="B1237" s="10" t="s">
        <v>2026</v>
      </c>
      <c r="C1237" s="10" t="s">
        <v>3800</v>
      </c>
      <c r="D1237" s="10">
        <v>5</v>
      </c>
      <c r="E1237" s="10"/>
      <c r="F1237" s="10"/>
      <c r="G1237" s="13">
        <v>42878</v>
      </c>
      <c r="H1237" s="13">
        <v>42879.838888888888</v>
      </c>
      <c r="I123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7" s="2">
        <f>FACT_PRODUCT_REVIEWS!$H1237-FACT_PRODUCT_REVIEWS!$G1237</f>
        <v>1.8388888888875954</v>
      </c>
      <c r="K1237" s="2">
        <f>IF(FACT_PRODUCT_REVIEWS!$D1237&gt;=4,1,0)</f>
        <v>1</v>
      </c>
      <c r="L1237" s="2">
        <f>_xlfn.XLOOKUP(FACT_PRODUCT_REVIEWS[[#This Row],[product_id]],DIM_PRODUCTS!B:B,DIM_PRODUCTS!A:A,,0)</f>
        <v>76</v>
      </c>
      <c r="M1237" s="2" t="str">
        <f>IF(FACT_PRODUCT_REVIEWS[[#This Row],[review_word_count]]=0,"no text",IF(FACT_PRODUCT_REVIEWS[[#This Row],[review_word_count]]&lt;15,"short review", "long review"))</f>
        <v>no text</v>
      </c>
    </row>
    <row r="1238" spans="1:13" x14ac:dyDescent="0.25">
      <c r="A1238" s="2">
        <v>1237</v>
      </c>
      <c r="B1238" s="10" t="s">
        <v>2007</v>
      </c>
      <c r="C1238" s="10" t="s">
        <v>4090</v>
      </c>
      <c r="D1238" s="10">
        <v>5</v>
      </c>
      <c r="E1238" s="10"/>
      <c r="F1238" s="10"/>
      <c r="G1238" s="13">
        <v>43280</v>
      </c>
      <c r="H1238" s="13">
        <v>43291.444444444445</v>
      </c>
      <c r="I123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8" s="2">
        <f>FACT_PRODUCT_REVIEWS!$H1238-FACT_PRODUCT_REVIEWS!$G1238</f>
        <v>11.444444444445253</v>
      </c>
      <c r="K1238" s="2">
        <f>IF(FACT_PRODUCT_REVIEWS!$D1238&gt;=4,1,0)</f>
        <v>1</v>
      </c>
      <c r="L1238" s="2">
        <f>_xlfn.XLOOKUP(FACT_PRODUCT_REVIEWS[[#This Row],[product_id]],DIM_PRODUCTS!B:B,DIM_PRODUCTS!A:A,,0)</f>
        <v>77</v>
      </c>
      <c r="M1238" s="2" t="str">
        <f>IF(FACT_PRODUCT_REVIEWS[[#This Row],[review_word_count]]=0,"no text",IF(FACT_PRODUCT_REVIEWS[[#This Row],[review_word_count]]&lt;15,"short review", "long review"))</f>
        <v>no text</v>
      </c>
    </row>
    <row r="1239" spans="1:13" x14ac:dyDescent="0.25">
      <c r="A1239" s="2">
        <v>1238</v>
      </c>
      <c r="B1239" s="10" t="s">
        <v>2239</v>
      </c>
      <c r="C1239" s="10" t="s">
        <v>3143</v>
      </c>
      <c r="D1239" s="10">
        <v>5</v>
      </c>
      <c r="E1239" s="10"/>
      <c r="F1239" s="10"/>
      <c r="G1239" s="13">
        <v>43110</v>
      </c>
      <c r="H1239" s="13">
        <v>43117.904861111114</v>
      </c>
      <c r="I123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39" s="2">
        <f>FACT_PRODUCT_REVIEWS!$H1239-FACT_PRODUCT_REVIEWS!$G1239</f>
        <v>7.9048611111138598</v>
      </c>
      <c r="K1239" s="2">
        <f>IF(FACT_PRODUCT_REVIEWS!$D1239&gt;=4,1,0)</f>
        <v>1</v>
      </c>
      <c r="L1239" s="2">
        <f>_xlfn.XLOOKUP(FACT_PRODUCT_REVIEWS[[#This Row],[product_id]],DIM_PRODUCTS!B:B,DIM_PRODUCTS!A:A,,0)</f>
        <v>78</v>
      </c>
      <c r="M1239" s="2" t="str">
        <f>IF(FACT_PRODUCT_REVIEWS[[#This Row],[review_word_count]]=0,"no text",IF(FACT_PRODUCT_REVIEWS[[#This Row],[review_word_count]]&lt;15,"short review", "long review"))</f>
        <v>no text</v>
      </c>
    </row>
    <row r="1240" spans="1:13" x14ac:dyDescent="0.25">
      <c r="A1240" s="2">
        <v>1239</v>
      </c>
      <c r="B1240" s="10" t="s">
        <v>2280</v>
      </c>
      <c r="C1240" s="10" t="s">
        <v>4644</v>
      </c>
      <c r="D1240" s="10">
        <v>5</v>
      </c>
      <c r="E1240" s="10"/>
      <c r="F1240" s="10" t="s">
        <v>4645</v>
      </c>
      <c r="G1240" s="13">
        <v>42969</v>
      </c>
      <c r="H1240" s="13">
        <v>42970.088888888888</v>
      </c>
      <c r="I124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240" s="2">
        <f>FACT_PRODUCT_REVIEWS!$H1240-FACT_PRODUCT_REVIEWS!$G1240</f>
        <v>1.0888888888875954</v>
      </c>
      <c r="K1240" s="2">
        <f>IF(FACT_PRODUCT_REVIEWS!$D1240&gt;=4,1,0)</f>
        <v>1</v>
      </c>
      <c r="L1240" s="2">
        <f>_xlfn.XLOOKUP(FACT_PRODUCT_REVIEWS[[#This Row],[product_id]],DIM_PRODUCTS!B:B,DIM_PRODUCTS!A:A,,0)</f>
        <v>79</v>
      </c>
      <c r="M1240" s="2" t="str">
        <f>IF(FACT_PRODUCT_REVIEWS[[#This Row],[review_word_count]]=0,"no text",IF(FACT_PRODUCT_REVIEWS[[#This Row],[review_word_count]]&lt;15,"short review", "long review"))</f>
        <v>long review</v>
      </c>
    </row>
    <row r="1241" spans="1:13" x14ac:dyDescent="0.25">
      <c r="A1241" s="2">
        <v>1240</v>
      </c>
      <c r="B1241" s="10" t="s">
        <v>2466</v>
      </c>
      <c r="C1241" s="10" t="s">
        <v>3432</v>
      </c>
      <c r="D1241" s="10">
        <v>5</v>
      </c>
      <c r="E1241" s="10"/>
      <c r="F1241" s="10"/>
      <c r="G1241" s="13">
        <v>43097</v>
      </c>
      <c r="H1241" s="13">
        <v>43099.988194444442</v>
      </c>
      <c r="I124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41" s="2">
        <f>FACT_PRODUCT_REVIEWS!$H1241-FACT_PRODUCT_REVIEWS!$G1241</f>
        <v>2.9881944444423425</v>
      </c>
      <c r="K1241" s="2">
        <f>IF(FACT_PRODUCT_REVIEWS!$D1241&gt;=4,1,0)</f>
        <v>1</v>
      </c>
      <c r="L1241" s="2">
        <f>_xlfn.XLOOKUP(FACT_PRODUCT_REVIEWS[[#This Row],[product_id]],DIM_PRODUCTS!B:B,DIM_PRODUCTS!A:A,,0)</f>
        <v>80</v>
      </c>
      <c r="M1241" s="2" t="str">
        <f>IF(FACT_PRODUCT_REVIEWS[[#This Row],[review_word_count]]=0,"no text",IF(FACT_PRODUCT_REVIEWS[[#This Row],[review_word_count]]&lt;15,"short review", "long review"))</f>
        <v>no text</v>
      </c>
    </row>
    <row r="1242" spans="1:13" x14ac:dyDescent="0.25">
      <c r="A1242" s="2">
        <v>1241</v>
      </c>
      <c r="B1242" s="10" t="s">
        <v>2335</v>
      </c>
      <c r="C1242" s="10" t="s">
        <v>4349</v>
      </c>
      <c r="D1242" s="10">
        <v>5</v>
      </c>
      <c r="E1242" s="10"/>
      <c r="F1242" s="10" t="s">
        <v>4350</v>
      </c>
      <c r="G1242" s="13">
        <v>43170</v>
      </c>
      <c r="H1242" s="13">
        <v>43172.977777777778</v>
      </c>
      <c r="I124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242" s="2">
        <f>FACT_PRODUCT_REVIEWS!$H1242-FACT_PRODUCT_REVIEWS!$G1242</f>
        <v>2.9777777777781012</v>
      </c>
      <c r="K1242" s="2">
        <f>IF(FACT_PRODUCT_REVIEWS!$D1242&gt;=4,1,0)</f>
        <v>1</v>
      </c>
      <c r="L1242" s="2">
        <f>_xlfn.XLOOKUP(FACT_PRODUCT_REVIEWS[[#This Row],[product_id]],DIM_PRODUCTS!B:B,DIM_PRODUCTS!A:A,,0)</f>
        <v>81</v>
      </c>
      <c r="M1242" s="2" t="str">
        <f>IF(FACT_PRODUCT_REVIEWS[[#This Row],[review_word_count]]=0,"no text",IF(FACT_PRODUCT_REVIEWS[[#This Row],[review_word_count]]&lt;15,"short review", "long review"))</f>
        <v>short review</v>
      </c>
    </row>
    <row r="1243" spans="1:13" x14ac:dyDescent="0.25">
      <c r="A1243" s="2">
        <v>1242</v>
      </c>
      <c r="B1243" s="10" t="s">
        <v>2141</v>
      </c>
      <c r="C1243" s="10" t="s">
        <v>4534</v>
      </c>
      <c r="D1243" s="10">
        <v>4</v>
      </c>
      <c r="E1243" s="10"/>
      <c r="F1243" s="10"/>
      <c r="G1243" s="13">
        <v>42953</v>
      </c>
      <c r="H1243" s="13">
        <v>42953.833333333336</v>
      </c>
      <c r="I124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43" s="2">
        <f>FACT_PRODUCT_REVIEWS!$H1243-FACT_PRODUCT_REVIEWS!$G1243</f>
        <v>0.83333333333575865</v>
      </c>
      <c r="K1243" s="2">
        <f>IF(FACT_PRODUCT_REVIEWS!$D1243&gt;=4,1,0)</f>
        <v>1</v>
      </c>
      <c r="L1243" s="2">
        <f>_xlfn.XLOOKUP(FACT_PRODUCT_REVIEWS[[#This Row],[product_id]],DIM_PRODUCTS!B:B,DIM_PRODUCTS!A:A,,0)</f>
        <v>82</v>
      </c>
      <c r="M1243" s="2" t="str">
        <f>IF(FACT_PRODUCT_REVIEWS[[#This Row],[review_word_count]]=0,"no text",IF(FACT_PRODUCT_REVIEWS[[#This Row],[review_word_count]]&lt;15,"short review", "long review"))</f>
        <v>no text</v>
      </c>
    </row>
    <row r="1244" spans="1:13" x14ac:dyDescent="0.25">
      <c r="A1244" s="2">
        <v>1243</v>
      </c>
      <c r="B1244" s="10" t="s">
        <v>2366</v>
      </c>
      <c r="C1244" s="10" t="s">
        <v>3475</v>
      </c>
      <c r="D1244" s="10">
        <v>2</v>
      </c>
      <c r="E1244" s="10" t="s">
        <v>3476</v>
      </c>
      <c r="F1244" s="10" t="s">
        <v>3477</v>
      </c>
      <c r="G1244" s="13">
        <v>43239</v>
      </c>
      <c r="H1244" s="13">
        <v>43240.546527777777</v>
      </c>
      <c r="I124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19</v>
      </c>
      <c r="J1244" s="2">
        <f>FACT_PRODUCT_REVIEWS!$H1244-FACT_PRODUCT_REVIEWS!$G1244</f>
        <v>1.546527777776646</v>
      </c>
      <c r="K1244" s="2">
        <f>IF(FACT_PRODUCT_REVIEWS!$D1244&gt;=4,1,0)</f>
        <v>0</v>
      </c>
      <c r="L1244" s="2">
        <f>_xlfn.XLOOKUP(FACT_PRODUCT_REVIEWS[[#This Row],[product_id]],DIM_PRODUCTS!B:B,DIM_PRODUCTS!A:A,,0)</f>
        <v>83</v>
      </c>
      <c r="M1244" s="2" t="str">
        <f>IF(FACT_PRODUCT_REVIEWS[[#This Row],[review_word_count]]=0,"no text",IF(FACT_PRODUCT_REVIEWS[[#This Row],[review_word_count]]&lt;15,"short review", "long review"))</f>
        <v>long review</v>
      </c>
    </row>
    <row r="1245" spans="1:13" x14ac:dyDescent="0.25">
      <c r="A1245" s="2">
        <v>1244</v>
      </c>
      <c r="B1245" s="10" t="s">
        <v>2121</v>
      </c>
      <c r="C1245" s="10" t="s">
        <v>4911</v>
      </c>
      <c r="D1245" s="10">
        <v>5</v>
      </c>
      <c r="E1245" s="10"/>
      <c r="F1245" s="10" t="s">
        <v>4912</v>
      </c>
      <c r="G1245" s="13">
        <v>42979</v>
      </c>
      <c r="H1245" s="13">
        <v>42980.638194444444</v>
      </c>
      <c r="I124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10</v>
      </c>
      <c r="J1245" s="2">
        <f>FACT_PRODUCT_REVIEWS!$H1245-FACT_PRODUCT_REVIEWS!$G1245</f>
        <v>1.6381944444437977</v>
      </c>
      <c r="K1245" s="2">
        <f>IF(FACT_PRODUCT_REVIEWS!$D1245&gt;=4,1,0)</f>
        <v>1</v>
      </c>
      <c r="L1245" s="2">
        <f>_xlfn.XLOOKUP(FACT_PRODUCT_REVIEWS[[#This Row],[product_id]],DIM_PRODUCTS!B:B,DIM_PRODUCTS!A:A,,0)</f>
        <v>84</v>
      </c>
      <c r="M1245" s="2" t="str">
        <f>IF(FACT_PRODUCT_REVIEWS[[#This Row],[review_word_count]]=0,"no text",IF(FACT_PRODUCT_REVIEWS[[#This Row],[review_word_count]]&lt;15,"short review", "long review"))</f>
        <v>short review</v>
      </c>
    </row>
    <row r="1246" spans="1:13" x14ac:dyDescent="0.25">
      <c r="A1246" s="2">
        <v>1245</v>
      </c>
      <c r="B1246" s="10" t="s">
        <v>2021</v>
      </c>
      <c r="C1246" s="10" t="s">
        <v>3464</v>
      </c>
      <c r="D1246" s="10">
        <v>1</v>
      </c>
      <c r="E1246" s="10"/>
      <c r="F1246" s="10" t="s">
        <v>3465</v>
      </c>
      <c r="G1246" s="13">
        <v>43160</v>
      </c>
      <c r="H1246" s="13">
        <v>43161.538194444445</v>
      </c>
      <c r="I124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28</v>
      </c>
      <c r="J1246" s="2">
        <f>FACT_PRODUCT_REVIEWS!$H1246-FACT_PRODUCT_REVIEWS!$G1246</f>
        <v>1.5381944444452529</v>
      </c>
      <c r="K1246" s="2">
        <f>IF(FACT_PRODUCT_REVIEWS!$D1246&gt;=4,1,0)</f>
        <v>0</v>
      </c>
      <c r="L1246" s="2">
        <f>_xlfn.XLOOKUP(FACT_PRODUCT_REVIEWS[[#This Row],[product_id]],DIM_PRODUCTS!B:B,DIM_PRODUCTS!A:A,,0)</f>
        <v>85</v>
      </c>
      <c r="M1246" s="2" t="str">
        <f>IF(FACT_PRODUCT_REVIEWS[[#This Row],[review_word_count]]=0,"no text",IF(FACT_PRODUCT_REVIEWS[[#This Row],[review_word_count]]&lt;15,"short review", "long review"))</f>
        <v>long review</v>
      </c>
    </row>
    <row r="1247" spans="1:13" x14ac:dyDescent="0.25">
      <c r="A1247" s="2">
        <v>1246</v>
      </c>
      <c r="B1247" s="10" t="s">
        <v>2199</v>
      </c>
      <c r="C1247" s="10" t="s">
        <v>4416</v>
      </c>
      <c r="D1247" s="10">
        <v>5</v>
      </c>
      <c r="E1247" s="10"/>
      <c r="F1247" s="10"/>
      <c r="G1247" s="13">
        <v>43238</v>
      </c>
      <c r="H1247" s="13">
        <v>43241.934027777781</v>
      </c>
      <c r="I124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47" s="2">
        <f>FACT_PRODUCT_REVIEWS!$H1247-FACT_PRODUCT_REVIEWS!$G1247</f>
        <v>3.9340277777810115</v>
      </c>
      <c r="K1247" s="2">
        <f>IF(FACT_PRODUCT_REVIEWS!$D1247&gt;=4,1,0)</f>
        <v>1</v>
      </c>
      <c r="L1247" s="2">
        <f>_xlfn.XLOOKUP(FACT_PRODUCT_REVIEWS[[#This Row],[product_id]],DIM_PRODUCTS!B:B,DIM_PRODUCTS!A:A,,0)</f>
        <v>86</v>
      </c>
      <c r="M1247" s="2" t="str">
        <f>IF(FACT_PRODUCT_REVIEWS[[#This Row],[review_word_count]]=0,"no text",IF(FACT_PRODUCT_REVIEWS[[#This Row],[review_word_count]]&lt;15,"short review", "long review"))</f>
        <v>no text</v>
      </c>
    </row>
    <row r="1248" spans="1:13" x14ac:dyDescent="0.25">
      <c r="A1248" s="2">
        <v>1247</v>
      </c>
      <c r="B1248" s="10" t="s">
        <v>1972</v>
      </c>
      <c r="C1248" s="10" t="s">
        <v>3972</v>
      </c>
      <c r="D1248" s="10">
        <v>1</v>
      </c>
      <c r="E1248" s="10"/>
      <c r="F1248" s="10" t="s">
        <v>3973</v>
      </c>
      <c r="G1248" s="13">
        <v>43058</v>
      </c>
      <c r="H1248" s="13">
        <v>43061.540972222225</v>
      </c>
      <c r="I124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248" s="2">
        <f>FACT_PRODUCT_REVIEWS!$H1248-FACT_PRODUCT_REVIEWS!$G1248</f>
        <v>3.5409722222248092</v>
      </c>
      <c r="K1248" s="2">
        <f>IF(FACT_PRODUCT_REVIEWS!$D1248&gt;=4,1,0)</f>
        <v>0</v>
      </c>
      <c r="L1248" s="2">
        <f>_xlfn.XLOOKUP(FACT_PRODUCT_REVIEWS[[#This Row],[product_id]],DIM_PRODUCTS!B:B,DIM_PRODUCTS!A:A,,0)</f>
        <v>87</v>
      </c>
      <c r="M1248" s="2" t="str">
        <f>IF(FACT_PRODUCT_REVIEWS[[#This Row],[review_word_count]]=0,"no text",IF(FACT_PRODUCT_REVIEWS[[#This Row],[review_word_count]]&lt;15,"short review", "long review"))</f>
        <v>short review</v>
      </c>
    </row>
    <row r="1249" spans="1:13" x14ac:dyDescent="0.25">
      <c r="A1249" s="2">
        <v>1248</v>
      </c>
      <c r="B1249" s="10" t="s">
        <v>2116</v>
      </c>
      <c r="C1249" s="10" t="s">
        <v>4023</v>
      </c>
      <c r="D1249" s="10">
        <v>5</v>
      </c>
      <c r="E1249" s="10"/>
      <c r="F1249" s="10"/>
      <c r="G1249" s="13">
        <v>43320</v>
      </c>
      <c r="H1249" s="13">
        <v>43320.979166666664</v>
      </c>
      <c r="I124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49" s="2">
        <f>FACT_PRODUCT_REVIEWS!$H1249-FACT_PRODUCT_REVIEWS!$G1249</f>
        <v>0.97916666666424135</v>
      </c>
      <c r="K1249" s="2">
        <f>IF(FACT_PRODUCT_REVIEWS!$D1249&gt;=4,1,0)</f>
        <v>1</v>
      </c>
      <c r="L1249" s="2">
        <f>_xlfn.XLOOKUP(FACT_PRODUCT_REVIEWS[[#This Row],[product_id]],DIM_PRODUCTS!B:B,DIM_PRODUCTS!A:A,,0)</f>
        <v>88</v>
      </c>
      <c r="M1249" s="2" t="str">
        <f>IF(FACT_PRODUCT_REVIEWS[[#This Row],[review_word_count]]=0,"no text",IF(FACT_PRODUCT_REVIEWS[[#This Row],[review_word_count]]&lt;15,"short review", "long review"))</f>
        <v>no text</v>
      </c>
    </row>
    <row r="1250" spans="1:13" ht="47.25" x14ac:dyDescent="0.25">
      <c r="A1250" s="2">
        <v>1249</v>
      </c>
      <c r="B1250" s="10" t="s">
        <v>2128</v>
      </c>
      <c r="C1250" s="10" t="s">
        <v>4267</v>
      </c>
      <c r="D1250" s="10">
        <v>1</v>
      </c>
      <c r="E1250" s="10"/>
      <c r="F1250" s="15" t="s">
        <v>4268</v>
      </c>
      <c r="G1250" s="13">
        <v>43190</v>
      </c>
      <c r="H1250" s="13">
        <v>43190.209722222222</v>
      </c>
      <c r="I125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24</v>
      </c>
      <c r="J1250" s="2">
        <f>FACT_PRODUCT_REVIEWS!$H1250-FACT_PRODUCT_REVIEWS!$G1250</f>
        <v>0.20972222222189885</v>
      </c>
      <c r="K1250" s="2">
        <f>IF(FACT_PRODUCT_REVIEWS!$D1250&gt;=4,1,0)</f>
        <v>0</v>
      </c>
      <c r="L1250" s="2">
        <f>_xlfn.XLOOKUP(FACT_PRODUCT_REVIEWS[[#This Row],[product_id]],DIM_PRODUCTS!B:B,DIM_PRODUCTS!A:A,,0)</f>
        <v>89</v>
      </c>
      <c r="M1250" s="2" t="str">
        <f>IF(FACT_PRODUCT_REVIEWS[[#This Row],[review_word_count]]=0,"no text",IF(FACT_PRODUCT_REVIEWS[[#This Row],[review_word_count]]&lt;15,"short review", "long review"))</f>
        <v>long review</v>
      </c>
    </row>
    <row r="1251" spans="1:13" x14ac:dyDescent="0.25">
      <c r="A1251" s="2">
        <v>1250</v>
      </c>
      <c r="B1251" s="10" t="s">
        <v>2399</v>
      </c>
      <c r="C1251" s="10" t="s">
        <v>3581</v>
      </c>
      <c r="D1251" s="10">
        <v>1</v>
      </c>
      <c r="E1251" s="10"/>
      <c r="F1251" s="10" t="s">
        <v>3582</v>
      </c>
      <c r="G1251" s="13">
        <v>43044</v>
      </c>
      <c r="H1251" s="13">
        <v>43045.57916666667</v>
      </c>
      <c r="I125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1251" s="2">
        <f>FACT_PRODUCT_REVIEWS!$H1251-FACT_PRODUCT_REVIEWS!$G1251</f>
        <v>1.5791666666700621</v>
      </c>
      <c r="K1251" s="2">
        <f>IF(FACT_PRODUCT_REVIEWS!$D1251&gt;=4,1,0)</f>
        <v>0</v>
      </c>
      <c r="L1251" s="2">
        <f>_xlfn.XLOOKUP(FACT_PRODUCT_REVIEWS[[#This Row],[product_id]],DIM_PRODUCTS!B:B,DIM_PRODUCTS!A:A,,0)</f>
        <v>90</v>
      </c>
      <c r="M1251" s="2" t="str">
        <f>IF(FACT_PRODUCT_REVIEWS[[#This Row],[review_word_count]]=0,"no text",IF(FACT_PRODUCT_REVIEWS[[#This Row],[review_word_count]]&lt;15,"short review", "long review"))</f>
        <v>short review</v>
      </c>
    </row>
    <row r="1252" spans="1:13" x14ac:dyDescent="0.25">
      <c r="A1252" s="2">
        <v>1251</v>
      </c>
      <c r="B1252" s="10" t="s">
        <v>1931</v>
      </c>
      <c r="C1252" s="10" t="s">
        <v>3492</v>
      </c>
      <c r="D1252" s="10">
        <v>3</v>
      </c>
      <c r="E1252" s="10"/>
      <c r="F1252" s="10" t="s">
        <v>3493</v>
      </c>
      <c r="G1252" s="13">
        <v>43112</v>
      </c>
      <c r="H1252" s="13">
        <v>43113.781944444447</v>
      </c>
      <c r="I125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17</v>
      </c>
      <c r="J1252" s="2">
        <f>FACT_PRODUCT_REVIEWS!$H1252-FACT_PRODUCT_REVIEWS!$G1252</f>
        <v>1.7819444444467081</v>
      </c>
      <c r="K1252" s="2">
        <f>IF(FACT_PRODUCT_REVIEWS!$D1252&gt;=4,1,0)</f>
        <v>0</v>
      </c>
      <c r="L1252" s="2">
        <f>_xlfn.XLOOKUP(FACT_PRODUCT_REVIEWS[[#This Row],[product_id]],DIM_PRODUCTS!B:B,DIM_PRODUCTS!A:A,,0)</f>
        <v>91</v>
      </c>
      <c r="M1252" s="2" t="str">
        <f>IF(FACT_PRODUCT_REVIEWS[[#This Row],[review_word_count]]=0,"no text",IF(FACT_PRODUCT_REVIEWS[[#This Row],[review_word_count]]&lt;15,"short review", "long review"))</f>
        <v>long review</v>
      </c>
    </row>
    <row r="1253" spans="1:13" x14ac:dyDescent="0.25">
      <c r="A1253" s="2">
        <v>1252</v>
      </c>
      <c r="B1253" s="10" t="s">
        <v>2143</v>
      </c>
      <c r="C1253" s="10" t="s">
        <v>4682</v>
      </c>
      <c r="D1253" s="10">
        <v>5</v>
      </c>
      <c r="E1253" s="10"/>
      <c r="F1253" s="10" t="s">
        <v>4683</v>
      </c>
      <c r="G1253" s="13">
        <v>43242</v>
      </c>
      <c r="H1253" s="13">
        <v>43243.111111111109</v>
      </c>
      <c r="I125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253" s="2">
        <f>FACT_PRODUCT_REVIEWS!$H1253-FACT_PRODUCT_REVIEWS!$G1253</f>
        <v>1.1111111111094942</v>
      </c>
      <c r="K1253" s="2">
        <f>IF(FACT_PRODUCT_REVIEWS!$D1253&gt;=4,1,0)</f>
        <v>1</v>
      </c>
      <c r="L1253" s="2">
        <f>_xlfn.XLOOKUP(FACT_PRODUCT_REVIEWS[[#This Row],[product_id]],DIM_PRODUCTS!B:B,DIM_PRODUCTS!A:A,,0)</f>
        <v>92</v>
      </c>
      <c r="M1253" s="2" t="str">
        <f>IF(FACT_PRODUCT_REVIEWS[[#This Row],[review_word_count]]=0,"no text",IF(FACT_PRODUCT_REVIEWS[[#This Row],[review_word_count]]&lt;15,"short review", "long review"))</f>
        <v>short review</v>
      </c>
    </row>
    <row r="1254" spans="1:13" x14ac:dyDescent="0.25">
      <c r="A1254" s="2">
        <v>1253</v>
      </c>
      <c r="B1254" s="10" t="s">
        <v>2023</v>
      </c>
      <c r="C1254" s="10" t="s">
        <v>3453</v>
      </c>
      <c r="D1254" s="10">
        <v>5</v>
      </c>
      <c r="E1254" s="10"/>
      <c r="F1254" s="10"/>
      <c r="G1254" s="13">
        <v>43160</v>
      </c>
      <c r="H1254" s="13">
        <v>43164.918055555558</v>
      </c>
      <c r="I125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54" s="2">
        <f>FACT_PRODUCT_REVIEWS!$H1254-FACT_PRODUCT_REVIEWS!$G1254</f>
        <v>4.9180555555576575</v>
      </c>
      <c r="K1254" s="2">
        <f>IF(FACT_PRODUCT_REVIEWS!$D1254&gt;=4,1,0)</f>
        <v>1</v>
      </c>
      <c r="L1254" s="2">
        <f>_xlfn.XLOOKUP(FACT_PRODUCT_REVIEWS[[#This Row],[product_id]],DIM_PRODUCTS!B:B,DIM_PRODUCTS!A:A,,0)</f>
        <v>93</v>
      </c>
      <c r="M1254" s="2" t="str">
        <f>IF(FACT_PRODUCT_REVIEWS[[#This Row],[review_word_count]]=0,"no text",IF(FACT_PRODUCT_REVIEWS[[#This Row],[review_word_count]]&lt;15,"short review", "long review"))</f>
        <v>no text</v>
      </c>
    </row>
    <row r="1255" spans="1:13" x14ac:dyDescent="0.25">
      <c r="A1255" s="2">
        <v>1254</v>
      </c>
      <c r="B1255" s="10" t="s">
        <v>2457</v>
      </c>
      <c r="C1255" s="10" t="s">
        <v>3760</v>
      </c>
      <c r="D1255" s="10">
        <v>5</v>
      </c>
      <c r="E1255" s="10"/>
      <c r="F1255" s="10"/>
      <c r="G1255" s="13">
        <v>43310</v>
      </c>
      <c r="H1255" s="13">
        <v>43310.868055555555</v>
      </c>
      <c r="I125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55" s="2">
        <f>FACT_PRODUCT_REVIEWS!$H1255-FACT_PRODUCT_REVIEWS!$G1255</f>
        <v>0.86805555555474712</v>
      </c>
      <c r="K1255" s="2">
        <f>IF(FACT_PRODUCT_REVIEWS!$D1255&gt;=4,1,0)</f>
        <v>1</v>
      </c>
      <c r="L1255" s="2">
        <f>_xlfn.XLOOKUP(FACT_PRODUCT_REVIEWS[[#This Row],[product_id]],DIM_PRODUCTS!B:B,DIM_PRODUCTS!A:A,,0)</f>
        <v>94</v>
      </c>
      <c r="M1255" s="2" t="str">
        <f>IF(FACT_PRODUCT_REVIEWS[[#This Row],[review_word_count]]=0,"no text",IF(FACT_PRODUCT_REVIEWS[[#This Row],[review_word_count]]&lt;15,"short review", "long review"))</f>
        <v>no text</v>
      </c>
    </row>
    <row r="1256" spans="1:13" x14ac:dyDescent="0.25">
      <c r="A1256" s="2">
        <v>1255</v>
      </c>
      <c r="B1256" s="10" t="s">
        <v>2130</v>
      </c>
      <c r="C1256" s="10" t="s">
        <v>4527</v>
      </c>
      <c r="D1256" s="10">
        <v>5</v>
      </c>
      <c r="E1256" s="10"/>
      <c r="F1256" s="10"/>
      <c r="G1256" s="13">
        <v>43106</v>
      </c>
      <c r="H1256" s="13">
        <v>43110.992361111108</v>
      </c>
      <c r="I125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56" s="2">
        <f>FACT_PRODUCT_REVIEWS!$H1256-FACT_PRODUCT_REVIEWS!$G1256</f>
        <v>4.992361111108039</v>
      </c>
      <c r="K1256" s="2">
        <f>IF(FACT_PRODUCT_REVIEWS!$D1256&gt;=4,1,0)</f>
        <v>1</v>
      </c>
      <c r="L1256" s="2">
        <f>_xlfn.XLOOKUP(FACT_PRODUCT_REVIEWS[[#This Row],[product_id]],DIM_PRODUCTS!B:B,DIM_PRODUCTS!A:A,,0)</f>
        <v>95</v>
      </c>
      <c r="M1256" s="2" t="str">
        <f>IF(FACT_PRODUCT_REVIEWS[[#This Row],[review_word_count]]=0,"no text",IF(FACT_PRODUCT_REVIEWS[[#This Row],[review_word_count]]&lt;15,"short review", "long review"))</f>
        <v>no text</v>
      </c>
    </row>
    <row r="1257" spans="1:13" x14ac:dyDescent="0.25">
      <c r="A1257" s="2">
        <v>1256</v>
      </c>
      <c r="B1257" s="10" t="s">
        <v>2270</v>
      </c>
      <c r="C1257" s="10" t="s">
        <v>3710</v>
      </c>
      <c r="D1257" s="10">
        <v>5</v>
      </c>
      <c r="E1257" s="10"/>
      <c r="F1257" s="10"/>
      <c r="G1257" s="13">
        <v>43218</v>
      </c>
      <c r="H1257" s="13">
        <v>43220.5</v>
      </c>
      <c r="I125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57" s="2">
        <f>FACT_PRODUCT_REVIEWS!$H1257-FACT_PRODUCT_REVIEWS!$G1257</f>
        <v>2.5</v>
      </c>
      <c r="K1257" s="2">
        <f>IF(FACT_PRODUCT_REVIEWS!$D1257&gt;=4,1,0)</f>
        <v>1</v>
      </c>
      <c r="L1257" s="2">
        <f>_xlfn.XLOOKUP(FACT_PRODUCT_REVIEWS[[#This Row],[product_id]],DIM_PRODUCTS!B:B,DIM_PRODUCTS!A:A,,0)</f>
        <v>96</v>
      </c>
      <c r="M1257" s="2" t="str">
        <f>IF(FACT_PRODUCT_REVIEWS[[#This Row],[review_word_count]]=0,"no text",IF(FACT_PRODUCT_REVIEWS[[#This Row],[review_word_count]]&lt;15,"short review", "long review"))</f>
        <v>no text</v>
      </c>
    </row>
    <row r="1258" spans="1:13" x14ac:dyDescent="0.25">
      <c r="A1258" s="2">
        <v>1257</v>
      </c>
      <c r="B1258" s="10" t="s">
        <v>2163</v>
      </c>
      <c r="C1258" s="10" t="s">
        <v>4045</v>
      </c>
      <c r="D1258" s="10">
        <v>5</v>
      </c>
      <c r="E1258" s="10" t="s">
        <v>4046</v>
      </c>
      <c r="F1258" s="10" t="s">
        <v>4047</v>
      </c>
      <c r="G1258" s="13">
        <v>43293</v>
      </c>
      <c r="H1258" s="13">
        <v>43296.122916666667</v>
      </c>
      <c r="I125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258" s="2">
        <f>FACT_PRODUCT_REVIEWS!$H1258-FACT_PRODUCT_REVIEWS!$G1258</f>
        <v>3.1229166666671517</v>
      </c>
      <c r="K1258" s="2">
        <f>IF(FACT_PRODUCT_REVIEWS!$D1258&gt;=4,1,0)</f>
        <v>1</v>
      </c>
      <c r="L1258" s="2">
        <f>_xlfn.XLOOKUP(FACT_PRODUCT_REVIEWS[[#This Row],[product_id]],DIM_PRODUCTS!B:B,DIM_PRODUCTS!A:A,,0)</f>
        <v>97</v>
      </c>
      <c r="M1258" s="2" t="str">
        <f>IF(FACT_PRODUCT_REVIEWS[[#This Row],[review_word_count]]=0,"no text",IF(FACT_PRODUCT_REVIEWS[[#This Row],[review_word_count]]&lt;15,"short review", "long review"))</f>
        <v>short review</v>
      </c>
    </row>
    <row r="1259" spans="1:13" x14ac:dyDescent="0.25">
      <c r="A1259" s="2">
        <v>1258</v>
      </c>
      <c r="B1259" s="10" t="s">
        <v>2132</v>
      </c>
      <c r="C1259" s="10" t="s">
        <v>3416</v>
      </c>
      <c r="D1259" s="10">
        <v>1</v>
      </c>
      <c r="E1259" s="10"/>
      <c r="F1259" s="10" t="s">
        <v>3417</v>
      </c>
      <c r="G1259" s="13">
        <v>43131</v>
      </c>
      <c r="H1259" s="13">
        <v>43132.091666666667</v>
      </c>
      <c r="I125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18</v>
      </c>
      <c r="J1259" s="2">
        <f>FACT_PRODUCT_REVIEWS!$H1259-FACT_PRODUCT_REVIEWS!$G1259</f>
        <v>1.0916666666671517</v>
      </c>
      <c r="K1259" s="2">
        <f>IF(FACT_PRODUCT_REVIEWS!$D1259&gt;=4,1,0)</f>
        <v>0</v>
      </c>
      <c r="L1259" s="2">
        <f>_xlfn.XLOOKUP(FACT_PRODUCT_REVIEWS[[#This Row],[product_id]],DIM_PRODUCTS!B:B,DIM_PRODUCTS!A:A,,0)</f>
        <v>98</v>
      </c>
      <c r="M1259" s="2" t="str">
        <f>IF(FACT_PRODUCT_REVIEWS[[#This Row],[review_word_count]]=0,"no text",IF(FACT_PRODUCT_REVIEWS[[#This Row],[review_word_count]]&lt;15,"short review", "long review"))</f>
        <v>long review</v>
      </c>
    </row>
    <row r="1260" spans="1:13" x14ac:dyDescent="0.25">
      <c r="A1260" s="2">
        <v>1259</v>
      </c>
      <c r="B1260" s="10" t="s">
        <v>2160</v>
      </c>
      <c r="C1260" s="10" t="s">
        <v>3457</v>
      </c>
      <c r="D1260" s="10">
        <v>4</v>
      </c>
      <c r="E1260" s="10"/>
      <c r="F1260" s="10"/>
      <c r="G1260" s="13">
        <v>43088</v>
      </c>
      <c r="H1260" s="13">
        <v>43089.09652777778</v>
      </c>
      <c r="I126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60" s="2">
        <f>FACT_PRODUCT_REVIEWS!$H1260-FACT_PRODUCT_REVIEWS!$G1260</f>
        <v>1.0965277777795563</v>
      </c>
      <c r="K1260" s="2">
        <f>IF(FACT_PRODUCT_REVIEWS!$D1260&gt;=4,1,0)</f>
        <v>1</v>
      </c>
      <c r="L1260" s="2">
        <f>_xlfn.XLOOKUP(FACT_PRODUCT_REVIEWS[[#This Row],[product_id]],DIM_PRODUCTS!B:B,DIM_PRODUCTS!A:A,,0)</f>
        <v>99</v>
      </c>
      <c r="M1260" s="2" t="str">
        <f>IF(FACT_PRODUCT_REVIEWS[[#This Row],[review_word_count]]=0,"no text",IF(FACT_PRODUCT_REVIEWS[[#This Row],[review_word_count]]&lt;15,"short review", "long review"))</f>
        <v>no text</v>
      </c>
    </row>
    <row r="1261" spans="1:13" x14ac:dyDescent="0.25">
      <c r="A1261" s="2">
        <v>1260</v>
      </c>
      <c r="B1261" s="10" t="s">
        <v>2441</v>
      </c>
      <c r="C1261" s="10" t="s">
        <v>3499</v>
      </c>
      <c r="D1261" s="10">
        <v>3</v>
      </c>
      <c r="E1261" s="10"/>
      <c r="F1261" s="10" t="s">
        <v>3500</v>
      </c>
      <c r="G1261" s="13">
        <v>43158</v>
      </c>
      <c r="H1261" s="13">
        <v>43161.01666666667</v>
      </c>
      <c r="I126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6</v>
      </c>
      <c r="J1261" s="2">
        <f>FACT_PRODUCT_REVIEWS!$H1261-FACT_PRODUCT_REVIEWS!$G1261</f>
        <v>3.0166666666700621</v>
      </c>
      <c r="K1261" s="2">
        <f>IF(FACT_PRODUCT_REVIEWS!$D1261&gt;=4,1,0)</f>
        <v>0</v>
      </c>
      <c r="L1261" s="2">
        <f>_xlfn.XLOOKUP(FACT_PRODUCT_REVIEWS[[#This Row],[product_id]],DIM_PRODUCTS!B:B,DIM_PRODUCTS!A:A,,0)</f>
        <v>100</v>
      </c>
      <c r="M1261" s="2" t="str">
        <f>IF(FACT_PRODUCT_REVIEWS[[#This Row],[review_word_count]]=0,"no text",IF(FACT_PRODUCT_REVIEWS[[#This Row],[review_word_count]]&lt;15,"short review", "long review"))</f>
        <v>short review</v>
      </c>
    </row>
    <row r="1262" spans="1:13" x14ac:dyDescent="0.25">
      <c r="A1262" s="2">
        <v>1261</v>
      </c>
      <c r="B1262" s="10" t="s">
        <v>2155</v>
      </c>
      <c r="C1262" s="10" t="s">
        <v>3730</v>
      </c>
      <c r="D1262" s="10">
        <v>5</v>
      </c>
      <c r="E1262" s="10" t="s">
        <v>3731</v>
      </c>
      <c r="F1262" s="10" t="s">
        <v>3732</v>
      </c>
      <c r="G1262" s="13">
        <v>43231</v>
      </c>
      <c r="H1262" s="13">
        <v>43232.410416666666</v>
      </c>
      <c r="I126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4</v>
      </c>
      <c r="J1262" s="2">
        <f>FACT_PRODUCT_REVIEWS!$H1262-FACT_PRODUCT_REVIEWS!$G1262</f>
        <v>1.4104166666656965</v>
      </c>
      <c r="K1262" s="2">
        <f>IF(FACT_PRODUCT_REVIEWS!$D1262&gt;=4,1,0)</f>
        <v>1</v>
      </c>
      <c r="L1262" s="2">
        <f>_xlfn.XLOOKUP(FACT_PRODUCT_REVIEWS[[#This Row],[product_id]],DIM_PRODUCTS!B:B,DIM_PRODUCTS!A:A,,0)</f>
        <v>101</v>
      </c>
      <c r="M1262" s="2" t="str">
        <f>IF(FACT_PRODUCT_REVIEWS[[#This Row],[review_word_count]]=0,"no text",IF(FACT_PRODUCT_REVIEWS[[#This Row],[review_word_count]]&lt;15,"short review", "long review"))</f>
        <v>short review</v>
      </c>
    </row>
    <row r="1263" spans="1:13" x14ac:dyDescent="0.25">
      <c r="A1263" s="2">
        <v>1262</v>
      </c>
      <c r="B1263" s="10" t="s">
        <v>1973</v>
      </c>
      <c r="C1263" s="10" t="s">
        <v>4279</v>
      </c>
      <c r="D1263" s="10">
        <v>1</v>
      </c>
      <c r="E1263" s="10"/>
      <c r="F1263" s="10" t="s">
        <v>4280</v>
      </c>
      <c r="G1263" s="13">
        <v>43100</v>
      </c>
      <c r="H1263" s="13">
        <v>43103.818055555559</v>
      </c>
      <c r="I126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13</v>
      </c>
      <c r="J1263" s="2">
        <f>FACT_PRODUCT_REVIEWS!$H1263-FACT_PRODUCT_REVIEWS!$G1263</f>
        <v>3.8180555555591127</v>
      </c>
      <c r="K1263" s="2">
        <f>IF(FACT_PRODUCT_REVIEWS!$D1263&gt;=4,1,0)</f>
        <v>0</v>
      </c>
      <c r="L1263" s="2">
        <f>_xlfn.XLOOKUP(FACT_PRODUCT_REVIEWS[[#This Row],[product_id]],DIM_PRODUCTS!B:B,DIM_PRODUCTS!A:A,,0)</f>
        <v>102</v>
      </c>
      <c r="M1263" s="2" t="str">
        <f>IF(FACT_PRODUCT_REVIEWS[[#This Row],[review_word_count]]=0,"no text",IF(FACT_PRODUCT_REVIEWS[[#This Row],[review_word_count]]&lt;15,"short review", "long review"))</f>
        <v>short review</v>
      </c>
    </row>
    <row r="1264" spans="1:13" x14ac:dyDescent="0.25">
      <c r="A1264" s="2">
        <v>1263</v>
      </c>
      <c r="B1264" s="10" t="s">
        <v>1994</v>
      </c>
      <c r="C1264" s="10" t="s">
        <v>3200</v>
      </c>
      <c r="D1264" s="10">
        <v>4</v>
      </c>
      <c r="E1264" s="10"/>
      <c r="F1264" s="10"/>
      <c r="G1264" s="13">
        <v>43089</v>
      </c>
      <c r="H1264" s="13">
        <v>43091.875</v>
      </c>
      <c r="I126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64" s="2">
        <f>FACT_PRODUCT_REVIEWS!$H1264-FACT_PRODUCT_REVIEWS!$G1264</f>
        <v>2.875</v>
      </c>
      <c r="K1264" s="2">
        <f>IF(FACT_PRODUCT_REVIEWS!$D1264&gt;=4,1,0)</f>
        <v>1</v>
      </c>
      <c r="L1264" s="2">
        <f>_xlfn.XLOOKUP(FACT_PRODUCT_REVIEWS[[#This Row],[product_id]],DIM_PRODUCTS!B:B,DIM_PRODUCTS!A:A,,0)</f>
        <v>103</v>
      </c>
      <c r="M1264" s="2" t="str">
        <f>IF(FACT_PRODUCT_REVIEWS[[#This Row],[review_word_count]]=0,"no text",IF(FACT_PRODUCT_REVIEWS[[#This Row],[review_word_count]]&lt;15,"short review", "long review"))</f>
        <v>no text</v>
      </c>
    </row>
    <row r="1265" spans="1:13" x14ac:dyDescent="0.25">
      <c r="A1265" s="2">
        <v>1264</v>
      </c>
      <c r="B1265" s="10" t="s">
        <v>2311</v>
      </c>
      <c r="C1265" s="10" t="s">
        <v>2970</v>
      </c>
      <c r="D1265" s="10">
        <v>5</v>
      </c>
      <c r="E1265" s="10"/>
      <c r="F1265" s="10" t="s">
        <v>2971</v>
      </c>
      <c r="G1265" s="13">
        <v>43160</v>
      </c>
      <c r="H1265" s="13">
        <v>43161.43472222222</v>
      </c>
      <c r="I126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15</v>
      </c>
      <c r="J1265" s="2">
        <f>FACT_PRODUCT_REVIEWS!$H1265-FACT_PRODUCT_REVIEWS!$G1265</f>
        <v>1.4347222222204437</v>
      </c>
      <c r="K1265" s="2">
        <f>IF(FACT_PRODUCT_REVIEWS!$D1265&gt;=4,1,0)</f>
        <v>1</v>
      </c>
      <c r="L1265" s="2">
        <f>_xlfn.XLOOKUP(FACT_PRODUCT_REVIEWS[[#This Row],[product_id]],DIM_PRODUCTS!B:B,DIM_PRODUCTS!A:A,,0)</f>
        <v>104</v>
      </c>
      <c r="M1265" s="2" t="str">
        <f>IF(FACT_PRODUCT_REVIEWS[[#This Row],[review_word_count]]=0,"no text",IF(FACT_PRODUCT_REVIEWS[[#This Row],[review_word_count]]&lt;15,"short review", "long review"))</f>
        <v>long review</v>
      </c>
    </row>
    <row r="1266" spans="1:13" x14ac:dyDescent="0.25">
      <c r="A1266" s="2">
        <v>1265</v>
      </c>
      <c r="B1266" s="10" t="s">
        <v>2003</v>
      </c>
      <c r="C1266" s="10" t="s">
        <v>3389</v>
      </c>
      <c r="D1266" s="10">
        <v>1</v>
      </c>
      <c r="E1266" s="10" t="s">
        <v>3390</v>
      </c>
      <c r="F1266" s="10" t="s">
        <v>3391</v>
      </c>
      <c r="G1266" s="13">
        <v>43317</v>
      </c>
      <c r="H1266" s="13">
        <v>43317.393750000003</v>
      </c>
      <c r="I126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33</v>
      </c>
      <c r="J1266" s="2">
        <f>FACT_PRODUCT_REVIEWS!$H1266-FACT_PRODUCT_REVIEWS!$G1266</f>
        <v>0.39375000000291038</v>
      </c>
      <c r="K1266" s="2">
        <f>IF(FACT_PRODUCT_REVIEWS!$D1266&gt;=4,1,0)</f>
        <v>0</v>
      </c>
      <c r="L1266" s="2">
        <f>_xlfn.XLOOKUP(FACT_PRODUCT_REVIEWS[[#This Row],[product_id]],DIM_PRODUCTS!B:B,DIM_PRODUCTS!A:A,,0)</f>
        <v>105</v>
      </c>
      <c r="M1266" s="2" t="str">
        <f>IF(FACT_PRODUCT_REVIEWS[[#This Row],[review_word_count]]=0,"no text",IF(FACT_PRODUCT_REVIEWS[[#This Row],[review_word_count]]&lt;15,"short review", "long review"))</f>
        <v>long review</v>
      </c>
    </row>
    <row r="1267" spans="1:13" x14ac:dyDescent="0.25">
      <c r="A1267" s="2">
        <v>1266</v>
      </c>
      <c r="B1267" s="10" t="s">
        <v>2260</v>
      </c>
      <c r="C1267" s="10" t="s">
        <v>4831</v>
      </c>
      <c r="D1267" s="10">
        <v>5</v>
      </c>
      <c r="E1267" s="10"/>
      <c r="F1267" s="10"/>
      <c r="G1267" s="13">
        <v>43209</v>
      </c>
      <c r="H1267" s="13">
        <v>43211.146527777775</v>
      </c>
      <c r="I126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67" s="2">
        <f>FACT_PRODUCT_REVIEWS!$H1267-FACT_PRODUCT_REVIEWS!$G1267</f>
        <v>2.1465277777751908</v>
      </c>
      <c r="K1267" s="2">
        <f>IF(FACT_PRODUCT_REVIEWS!$D1267&gt;=4,1,0)</f>
        <v>1</v>
      </c>
      <c r="L1267" s="2">
        <f>_xlfn.XLOOKUP(FACT_PRODUCT_REVIEWS[[#This Row],[product_id]],DIM_PRODUCTS!B:B,DIM_PRODUCTS!A:A,,0)</f>
        <v>106</v>
      </c>
      <c r="M1267" s="2" t="str">
        <f>IF(FACT_PRODUCT_REVIEWS[[#This Row],[review_word_count]]=0,"no text",IF(FACT_PRODUCT_REVIEWS[[#This Row],[review_word_count]]&lt;15,"short review", "long review"))</f>
        <v>no text</v>
      </c>
    </row>
    <row r="1268" spans="1:13" x14ac:dyDescent="0.25">
      <c r="A1268" s="2">
        <v>1267</v>
      </c>
      <c r="B1268" s="10" t="s">
        <v>2390</v>
      </c>
      <c r="C1268" s="10" t="s">
        <v>3671</v>
      </c>
      <c r="D1268" s="10">
        <v>1</v>
      </c>
      <c r="E1268" s="10"/>
      <c r="F1268" s="10" t="s">
        <v>3672</v>
      </c>
      <c r="G1268" s="13">
        <v>42874</v>
      </c>
      <c r="H1268" s="13">
        <v>42887.085416666669</v>
      </c>
      <c r="I126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14</v>
      </c>
      <c r="J1268" s="2">
        <f>FACT_PRODUCT_REVIEWS!$H1268-FACT_PRODUCT_REVIEWS!$G1268</f>
        <v>13.085416666668607</v>
      </c>
      <c r="K1268" s="2">
        <f>IF(FACT_PRODUCT_REVIEWS!$D1268&gt;=4,1,0)</f>
        <v>0</v>
      </c>
      <c r="L1268" s="2">
        <f>_xlfn.XLOOKUP(FACT_PRODUCT_REVIEWS[[#This Row],[product_id]],DIM_PRODUCTS!B:B,DIM_PRODUCTS!A:A,,0)</f>
        <v>107</v>
      </c>
      <c r="M1268" s="2" t="str">
        <f>IF(FACT_PRODUCT_REVIEWS[[#This Row],[review_word_count]]=0,"no text",IF(FACT_PRODUCT_REVIEWS[[#This Row],[review_word_count]]&lt;15,"short review", "long review"))</f>
        <v>short review</v>
      </c>
    </row>
    <row r="1269" spans="1:13" x14ac:dyDescent="0.25">
      <c r="A1269" s="2">
        <v>1268</v>
      </c>
      <c r="B1269" s="10" t="s">
        <v>1963</v>
      </c>
      <c r="C1269" s="10" t="s">
        <v>3932</v>
      </c>
      <c r="D1269" s="10">
        <v>4</v>
      </c>
      <c r="E1269" s="10"/>
      <c r="F1269" s="10" t="s">
        <v>3933</v>
      </c>
      <c r="G1269" s="13">
        <v>43195</v>
      </c>
      <c r="H1269" s="13">
        <v>43195.927777777775</v>
      </c>
      <c r="I126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</v>
      </c>
      <c r="J1269" s="2">
        <f>FACT_PRODUCT_REVIEWS!$H1269-FACT_PRODUCT_REVIEWS!$G1269</f>
        <v>0.92777777777519077</v>
      </c>
      <c r="K1269" s="2">
        <f>IF(FACT_PRODUCT_REVIEWS!$D1269&gt;=4,1,0)</f>
        <v>1</v>
      </c>
      <c r="L1269" s="2">
        <f>_xlfn.XLOOKUP(FACT_PRODUCT_REVIEWS[[#This Row],[product_id]],DIM_PRODUCTS!B:B,DIM_PRODUCTS!A:A,,0)</f>
        <v>108</v>
      </c>
      <c r="M1269" s="2" t="str">
        <f>IF(FACT_PRODUCT_REVIEWS[[#This Row],[review_word_count]]=0,"no text",IF(FACT_PRODUCT_REVIEWS[[#This Row],[review_word_count]]&lt;15,"short review", "long review"))</f>
        <v>short review</v>
      </c>
    </row>
    <row r="1270" spans="1:13" x14ac:dyDescent="0.25">
      <c r="A1270" s="2">
        <v>1269</v>
      </c>
      <c r="B1270" s="10" t="s">
        <v>2257</v>
      </c>
      <c r="C1270" s="10" t="s">
        <v>4405</v>
      </c>
      <c r="D1270" s="10">
        <v>5</v>
      </c>
      <c r="E1270" s="10"/>
      <c r="F1270" s="10"/>
      <c r="G1270" s="13">
        <v>43008</v>
      </c>
      <c r="H1270" s="13">
        <v>43010.463194444441</v>
      </c>
      <c r="I127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70" s="2">
        <f>FACT_PRODUCT_REVIEWS!$H1270-FACT_PRODUCT_REVIEWS!$G1270</f>
        <v>2.4631944444408873</v>
      </c>
      <c r="K1270" s="2">
        <f>IF(FACT_PRODUCT_REVIEWS!$D1270&gt;=4,1,0)</f>
        <v>1</v>
      </c>
      <c r="L1270" s="2">
        <f>_xlfn.XLOOKUP(FACT_PRODUCT_REVIEWS[[#This Row],[product_id]],DIM_PRODUCTS!B:B,DIM_PRODUCTS!A:A,,0)</f>
        <v>109</v>
      </c>
      <c r="M1270" s="2" t="str">
        <f>IF(FACT_PRODUCT_REVIEWS[[#This Row],[review_word_count]]=0,"no text",IF(FACT_PRODUCT_REVIEWS[[#This Row],[review_word_count]]&lt;15,"short review", "long review"))</f>
        <v>no text</v>
      </c>
    </row>
    <row r="1271" spans="1:13" x14ac:dyDescent="0.25">
      <c r="A1271" s="2">
        <v>1270</v>
      </c>
      <c r="B1271" s="10" t="s">
        <v>2037</v>
      </c>
      <c r="C1271" s="10" t="s">
        <v>4433</v>
      </c>
      <c r="D1271" s="10">
        <v>5</v>
      </c>
      <c r="E1271" s="10"/>
      <c r="F1271" s="10" t="s">
        <v>4434</v>
      </c>
      <c r="G1271" s="13">
        <v>42995</v>
      </c>
      <c r="H1271" s="13">
        <v>42997.333333333336</v>
      </c>
      <c r="I127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8</v>
      </c>
      <c r="J1271" s="2">
        <f>FACT_PRODUCT_REVIEWS!$H1271-FACT_PRODUCT_REVIEWS!$G1271</f>
        <v>2.3333333333357587</v>
      </c>
      <c r="K1271" s="2">
        <f>IF(FACT_PRODUCT_REVIEWS!$D1271&gt;=4,1,0)</f>
        <v>1</v>
      </c>
      <c r="L1271" s="2">
        <f>_xlfn.XLOOKUP(FACT_PRODUCT_REVIEWS[[#This Row],[product_id]],DIM_PRODUCTS!B:B,DIM_PRODUCTS!A:A,,0)</f>
        <v>110</v>
      </c>
      <c r="M1271" s="2" t="str">
        <f>IF(FACT_PRODUCT_REVIEWS[[#This Row],[review_word_count]]=0,"no text",IF(FACT_PRODUCT_REVIEWS[[#This Row],[review_word_count]]&lt;15,"short review", "long review"))</f>
        <v>short review</v>
      </c>
    </row>
    <row r="1272" spans="1:13" x14ac:dyDescent="0.25">
      <c r="A1272" s="2">
        <v>1271</v>
      </c>
      <c r="B1272" s="10" t="s">
        <v>2150</v>
      </c>
      <c r="C1272" s="10" t="s">
        <v>3988</v>
      </c>
      <c r="D1272" s="10">
        <v>5</v>
      </c>
      <c r="E1272" s="10"/>
      <c r="F1272" s="10" t="s">
        <v>3989</v>
      </c>
      <c r="G1272" s="13">
        <v>43012</v>
      </c>
      <c r="H1272" s="13">
        <v>43012.98333333333</v>
      </c>
      <c r="I127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272" s="2">
        <f>FACT_PRODUCT_REVIEWS!$H1272-FACT_PRODUCT_REVIEWS!$G1272</f>
        <v>0.98333333332993789</v>
      </c>
      <c r="K1272" s="2">
        <f>IF(FACT_PRODUCT_REVIEWS!$D1272&gt;=4,1,0)</f>
        <v>1</v>
      </c>
      <c r="L1272" s="2">
        <f>_xlfn.XLOOKUP(FACT_PRODUCT_REVIEWS[[#This Row],[product_id]],DIM_PRODUCTS!B:B,DIM_PRODUCTS!A:A,,0)</f>
        <v>111</v>
      </c>
      <c r="M1272" s="2" t="str">
        <f>IF(FACT_PRODUCT_REVIEWS[[#This Row],[review_word_count]]=0,"no text",IF(FACT_PRODUCT_REVIEWS[[#This Row],[review_word_count]]&lt;15,"short review", "long review"))</f>
        <v>short review</v>
      </c>
    </row>
    <row r="1273" spans="1:13" x14ac:dyDescent="0.25">
      <c r="A1273" s="2">
        <v>1272</v>
      </c>
      <c r="B1273" s="10" t="s">
        <v>2104</v>
      </c>
      <c r="C1273" s="10" t="s">
        <v>3649</v>
      </c>
      <c r="D1273" s="10">
        <v>3</v>
      </c>
      <c r="E1273" s="10" t="s">
        <v>3650</v>
      </c>
      <c r="F1273" s="10" t="s">
        <v>3651</v>
      </c>
      <c r="G1273" s="13">
        <v>43288</v>
      </c>
      <c r="H1273" s="13">
        <v>43290.912499999999</v>
      </c>
      <c r="I127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21</v>
      </c>
      <c r="J1273" s="2">
        <f>FACT_PRODUCT_REVIEWS!$H1273-FACT_PRODUCT_REVIEWS!$G1273</f>
        <v>2.9124999999985448</v>
      </c>
      <c r="K1273" s="2">
        <f>IF(FACT_PRODUCT_REVIEWS!$D1273&gt;=4,1,0)</f>
        <v>0</v>
      </c>
      <c r="L1273" s="2">
        <f>_xlfn.XLOOKUP(FACT_PRODUCT_REVIEWS[[#This Row],[product_id]],DIM_PRODUCTS!B:B,DIM_PRODUCTS!A:A,,0)</f>
        <v>112</v>
      </c>
      <c r="M1273" s="2" t="str">
        <f>IF(FACT_PRODUCT_REVIEWS[[#This Row],[review_word_count]]=0,"no text",IF(FACT_PRODUCT_REVIEWS[[#This Row],[review_word_count]]&lt;15,"short review", "long review"))</f>
        <v>long review</v>
      </c>
    </row>
    <row r="1274" spans="1:13" x14ac:dyDescent="0.25">
      <c r="A1274" s="2">
        <v>1273</v>
      </c>
      <c r="B1274" s="10" t="s">
        <v>2207</v>
      </c>
      <c r="C1274" s="10" t="s">
        <v>3628</v>
      </c>
      <c r="D1274" s="10">
        <v>3</v>
      </c>
      <c r="E1274" s="10"/>
      <c r="F1274" s="10"/>
      <c r="G1274" s="13">
        <v>42798</v>
      </c>
      <c r="H1274" s="13">
        <v>42801.665972222225</v>
      </c>
      <c r="I127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74" s="2">
        <f>FACT_PRODUCT_REVIEWS!$H1274-FACT_PRODUCT_REVIEWS!$G1274</f>
        <v>3.6659722222248092</v>
      </c>
      <c r="K1274" s="2">
        <f>IF(FACT_PRODUCT_REVIEWS!$D1274&gt;=4,1,0)</f>
        <v>0</v>
      </c>
      <c r="L1274" s="2">
        <f>_xlfn.XLOOKUP(FACT_PRODUCT_REVIEWS[[#This Row],[product_id]],DIM_PRODUCTS!B:B,DIM_PRODUCTS!A:A,,0)</f>
        <v>113</v>
      </c>
      <c r="M1274" s="2" t="str">
        <f>IF(FACT_PRODUCT_REVIEWS[[#This Row],[review_word_count]]=0,"no text",IF(FACT_PRODUCT_REVIEWS[[#This Row],[review_word_count]]&lt;15,"short review", "long review"))</f>
        <v>no text</v>
      </c>
    </row>
    <row r="1275" spans="1:13" x14ac:dyDescent="0.25">
      <c r="A1275" s="2">
        <v>1274</v>
      </c>
      <c r="B1275" s="10" t="s">
        <v>2443</v>
      </c>
      <c r="C1275" s="10" t="s">
        <v>4064</v>
      </c>
      <c r="D1275" s="10">
        <v>3</v>
      </c>
      <c r="E1275" s="10" t="s">
        <v>4065</v>
      </c>
      <c r="F1275" s="10" t="s">
        <v>4066</v>
      </c>
      <c r="G1275" s="13">
        <v>43278</v>
      </c>
      <c r="H1275" s="13">
        <v>43279.464583333334</v>
      </c>
      <c r="I127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5</v>
      </c>
      <c r="J1275" s="2">
        <f>FACT_PRODUCT_REVIEWS!$H1275-FACT_PRODUCT_REVIEWS!$G1275</f>
        <v>1.4645833333343035</v>
      </c>
      <c r="K1275" s="2">
        <f>IF(FACT_PRODUCT_REVIEWS!$D1275&gt;=4,1,0)</f>
        <v>0</v>
      </c>
      <c r="L1275" s="2">
        <f>_xlfn.XLOOKUP(FACT_PRODUCT_REVIEWS[[#This Row],[product_id]],DIM_PRODUCTS!B:B,DIM_PRODUCTS!A:A,,0)</f>
        <v>114</v>
      </c>
      <c r="M1275" s="2" t="str">
        <f>IF(FACT_PRODUCT_REVIEWS[[#This Row],[review_word_count]]=0,"no text",IF(FACT_PRODUCT_REVIEWS[[#This Row],[review_word_count]]&lt;15,"short review", "long review"))</f>
        <v>short review</v>
      </c>
    </row>
    <row r="1276" spans="1:13" x14ac:dyDescent="0.25">
      <c r="A1276" s="2">
        <v>1275</v>
      </c>
      <c r="B1276" s="10" t="s">
        <v>2246</v>
      </c>
      <c r="C1276" s="10" t="s">
        <v>4633</v>
      </c>
      <c r="D1276" s="10">
        <v>4</v>
      </c>
      <c r="E1276" s="10" t="s">
        <v>4634</v>
      </c>
      <c r="F1276" s="10" t="s">
        <v>4635</v>
      </c>
      <c r="G1276" s="13">
        <v>43315</v>
      </c>
      <c r="H1276" s="13">
        <v>43315.179166666669</v>
      </c>
      <c r="I127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276" s="2">
        <f>FACT_PRODUCT_REVIEWS!$H1276-FACT_PRODUCT_REVIEWS!$G1276</f>
        <v>0.17916666666860692</v>
      </c>
      <c r="K1276" s="2">
        <f>IF(FACT_PRODUCT_REVIEWS!$D1276&gt;=4,1,0)</f>
        <v>1</v>
      </c>
      <c r="L1276" s="2">
        <f>_xlfn.XLOOKUP(FACT_PRODUCT_REVIEWS[[#This Row],[product_id]],DIM_PRODUCTS!B:B,DIM_PRODUCTS!A:A,,0)</f>
        <v>115</v>
      </c>
      <c r="M1276" s="2" t="str">
        <f>IF(FACT_PRODUCT_REVIEWS[[#This Row],[review_word_count]]=0,"no text",IF(FACT_PRODUCT_REVIEWS[[#This Row],[review_word_count]]&lt;15,"short review", "long review"))</f>
        <v>short review</v>
      </c>
    </row>
    <row r="1277" spans="1:13" x14ac:dyDescent="0.25">
      <c r="A1277" s="2">
        <v>1276</v>
      </c>
      <c r="B1277" s="10" t="s">
        <v>2242</v>
      </c>
      <c r="C1277" s="10" t="s">
        <v>4292</v>
      </c>
      <c r="D1277" s="10">
        <v>4</v>
      </c>
      <c r="E1277" s="10"/>
      <c r="F1277" s="10"/>
      <c r="G1277" s="13">
        <v>42836</v>
      </c>
      <c r="H1277" s="13">
        <v>42838.806944444441</v>
      </c>
      <c r="I127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77" s="2">
        <f>FACT_PRODUCT_REVIEWS!$H1277-FACT_PRODUCT_REVIEWS!$G1277</f>
        <v>2.8069444444408873</v>
      </c>
      <c r="K1277" s="2">
        <f>IF(FACT_PRODUCT_REVIEWS!$D1277&gt;=4,1,0)</f>
        <v>1</v>
      </c>
      <c r="L1277" s="2">
        <f>_xlfn.XLOOKUP(FACT_PRODUCT_REVIEWS[[#This Row],[product_id]],DIM_PRODUCTS!B:B,DIM_PRODUCTS!A:A,,0)</f>
        <v>116</v>
      </c>
      <c r="M1277" s="2" t="str">
        <f>IF(FACT_PRODUCT_REVIEWS[[#This Row],[review_word_count]]=0,"no text",IF(FACT_PRODUCT_REVIEWS[[#This Row],[review_word_count]]&lt;15,"short review", "long review"))</f>
        <v>no text</v>
      </c>
    </row>
    <row r="1278" spans="1:13" x14ac:dyDescent="0.25">
      <c r="A1278" s="2">
        <v>1277</v>
      </c>
      <c r="B1278" s="10" t="s">
        <v>2436</v>
      </c>
      <c r="C1278" s="10" t="s">
        <v>3668</v>
      </c>
      <c r="D1278" s="10">
        <v>4</v>
      </c>
      <c r="E1278" s="10"/>
      <c r="F1278" s="10" t="s">
        <v>3170</v>
      </c>
      <c r="G1278" s="13">
        <v>42858</v>
      </c>
      <c r="H1278" s="13">
        <v>42859.493055555555</v>
      </c>
      <c r="I127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278" s="2">
        <f>FACT_PRODUCT_REVIEWS!$H1278-FACT_PRODUCT_REVIEWS!$G1278</f>
        <v>1.4930555555547471</v>
      </c>
      <c r="K1278" s="2">
        <f>IF(FACT_PRODUCT_REVIEWS!$D1278&gt;=4,1,0)</f>
        <v>1</v>
      </c>
      <c r="L1278" s="2">
        <f>_xlfn.XLOOKUP(FACT_PRODUCT_REVIEWS[[#This Row],[product_id]],DIM_PRODUCTS!B:B,DIM_PRODUCTS!A:A,,0)</f>
        <v>117</v>
      </c>
      <c r="M1278" s="2" t="str">
        <f>IF(FACT_PRODUCT_REVIEWS[[#This Row],[review_word_count]]=0,"no text",IF(FACT_PRODUCT_REVIEWS[[#This Row],[review_word_count]]&lt;15,"short review", "long review"))</f>
        <v>short review</v>
      </c>
    </row>
    <row r="1279" spans="1:13" x14ac:dyDescent="0.25">
      <c r="A1279" s="2">
        <v>1278</v>
      </c>
      <c r="B1279" s="10" t="s">
        <v>2452</v>
      </c>
      <c r="C1279" s="10" t="s">
        <v>4479</v>
      </c>
      <c r="D1279" s="10">
        <v>5</v>
      </c>
      <c r="E1279" s="10"/>
      <c r="F1279" s="10" t="s">
        <v>3305</v>
      </c>
      <c r="G1279" s="13">
        <v>43078</v>
      </c>
      <c r="H1279" s="13">
        <v>43082.052777777775</v>
      </c>
      <c r="I127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279" s="2">
        <f>FACT_PRODUCT_REVIEWS!$H1279-FACT_PRODUCT_REVIEWS!$G1279</f>
        <v>4.0527777777751908</v>
      </c>
      <c r="K1279" s="2">
        <f>IF(FACT_PRODUCT_REVIEWS!$D1279&gt;=4,1,0)</f>
        <v>1</v>
      </c>
      <c r="L1279" s="2">
        <f>_xlfn.XLOOKUP(FACT_PRODUCT_REVIEWS[[#This Row],[product_id]],DIM_PRODUCTS!B:B,DIM_PRODUCTS!A:A,,0)</f>
        <v>118</v>
      </c>
      <c r="M1279" s="2" t="str">
        <f>IF(FACT_PRODUCT_REVIEWS[[#This Row],[review_word_count]]=0,"no text",IF(FACT_PRODUCT_REVIEWS[[#This Row],[review_word_count]]&lt;15,"short review", "long review"))</f>
        <v>short review</v>
      </c>
    </row>
    <row r="1280" spans="1:13" x14ac:dyDescent="0.25">
      <c r="A1280" s="2">
        <v>1279</v>
      </c>
      <c r="B1280" s="10" t="s">
        <v>2471</v>
      </c>
      <c r="C1280" s="10" t="s">
        <v>4593</v>
      </c>
      <c r="D1280" s="10">
        <v>4</v>
      </c>
      <c r="E1280" s="10"/>
      <c r="F1280" s="10"/>
      <c r="G1280" s="13">
        <v>43193</v>
      </c>
      <c r="H1280" s="13">
        <v>43195.709722222222</v>
      </c>
      <c r="I128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80" s="2">
        <f>FACT_PRODUCT_REVIEWS!$H1280-FACT_PRODUCT_REVIEWS!$G1280</f>
        <v>2.7097222222218988</v>
      </c>
      <c r="K1280" s="2">
        <f>IF(FACT_PRODUCT_REVIEWS!$D1280&gt;=4,1,0)</f>
        <v>1</v>
      </c>
      <c r="L1280" s="2">
        <f>_xlfn.XLOOKUP(FACT_PRODUCT_REVIEWS[[#This Row],[product_id]],DIM_PRODUCTS!B:B,DIM_PRODUCTS!A:A,,0)</f>
        <v>119</v>
      </c>
      <c r="M1280" s="2" t="str">
        <f>IF(FACT_PRODUCT_REVIEWS[[#This Row],[review_word_count]]=0,"no text",IF(FACT_PRODUCT_REVIEWS[[#This Row],[review_word_count]]&lt;15,"short review", "long review"))</f>
        <v>no text</v>
      </c>
    </row>
    <row r="1281" spans="1:13" x14ac:dyDescent="0.25">
      <c r="A1281" s="2">
        <v>1280</v>
      </c>
      <c r="B1281" s="10" t="s">
        <v>2126</v>
      </c>
      <c r="C1281" s="10" t="s">
        <v>4115</v>
      </c>
      <c r="D1281" s="10">
        <v>1</v>
      </c>
      <c r="E1281" s="10"/>
      <c r="F1281" s="10" t="s">
        <v>4116</v>
      </c>
      <c r="G1281" s="13">
        <v>43107</v>
      </c>
      <c r="H1281" s="13">
        <v>43107.555555555555</v>
      </c>
      <c r="I128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32</v>
      </c>
      <c r="J1281" s="2">
        <f>FACT_PRODUCT_REVIEWS!$H1281-FACT_PRODUCT_REVIEWS!$G1281</f>
        <v>0.55555555555474712</v>
      </c>
      <c r="K1281" s="2">
        <f>IF(FACT_PRODUCT_REVIEWS!$D1281&gt;=4,1,0)</f>
        <v>0</v>
      </c>
      <c r="L1281" s="2">
        <f>_xlfn.XLOOKUP(FACT_PRODUCT_REVIEWS[[#This Row],[product_id]],DIM_PRODUCTS!B:B,DIM_PRODUCTS!A:A,,0)</f>
        <v>120</v>
      </c>
      <c r="M1281" s="2" t="str">
        <f>IF(FACT_PRODUCT_REVIEWS[[#This Row],[review_word_count]]=0,"no text",IF(FACT_PRODUCT_REVIEWS[[#This Row],[review_word_count]]&lt;15,"short review", "long review"))</f>
        <v>long review</v>
      </c>
    </row>
    <row r="1282" spans="1:13" x14ac:dyDescent="0.25">
      <c r="A1282" s="2">
        <v>1281</v>
      </c>
      <c r="B1282" s="10" t="s">
        <v>2235</v>
      </c>
      <c r="C1282" s="10" t="s">
        <v>3231</v>
      </c>
      <c r="D1282" s="10">
        <v>5</v>
      </c>
      <c r="E1282" s="10"/>
      <c r="F1282" s="10"/>
      <c r="G1282" s="13">
        <v>43225</v>
      </c>
      <c r="H1282" s="13">
        <v>43225.992361111108</v>
      </c>
      <c r="I128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82" s="2">
        <f>FACT_PRODUCT_REVIEWS!$H1282-FACT_PRODUCT_REVIEWS!$G1282</f>
        <v>0.99236111110803904</v>
      </c>
      <c r="K1282" s="2">
        <f>IF(FACT_PRODUCT_REVIEWS!$D1282&gt;=4,1,0)</f>
        <v>1</v>
      </c>
      <c r="L1282" s="2">
        <f>_xlfn.XLOOKUP(FACT_PRODUCT_REVIEWS[[#This Row],[product_id]],DIM_PRODUCTS!B:B,DIM_PRODUCTS!A:A,,0)</f>
        <v>121</v>
      </c>
      <c r="M1282" s="2" t="str">
        <f>IF(FACT_PRODUCT_REVIEWS[[#This Row],[review_word_count]]=0,"no text",IF(FACT_PRODUCT_REVIEWS[[#This Row],[review_word_count]]&lt;15,"short review", "long review"))</f>
        <v>no text</v>
      </c>
    </row>
    <row r="1283" spans="1:13" x14ac:dyDescent="0.25">
      <c r="A1283" s="2">
        <v>1282</v>
      </c>
      <c r="B1283" s="10" t="s">
        <v>2185</v>
      </c>
      <c r="C1283" s="10" t="s">
        <v>3837</v>
      </c>
      <c r="D1283" s="10">
        <v>5</v>
      </c>
      <c r="E1283" s="10"/>
      <c r="F1283" s="10"/>
      <c r="G1283" s="13">
        <v>43008</v>
      </c>
      <c r="H1283" s="13">
        <v>43008.935416666667</v>
      </c>
      <c r="I128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83" s="2">
        <f>FACT_PRODUCT_REVIEWS!$H1283-FACT_PRODUCT_REVIEWS!$G1283</f>
        <v>0.93541666666715173</v>
      </c>
      <c r="K1283" s="2">
        <f>IF(FACT_PRODUCT_REVIEWS!$D1283&gt;=4,1,0)</f>
        <v>1</v>
      </c>
      <c r="L1283" s="2">
        <f>_xlfn.XLOOKUP(FACT_PRODUCT_REVIEWS[[#This Row],[product_id]],DIM_PRODUCTS!B:B,DIM_PRODUCTS!A:A,,0)</f>
        <v>122</v>
      </c>
      <c r="M1283" s="2" t="str">
        <f>IF(FACT_PRODUCT_REVIEWS[[#This Row],[review_word_count]]=0,"no text",IF(FACT_PRODUCT_REVIEWS[[#This Row],[review_word_count]]&lt;15,"short review", "long review"))</f>
        <v>no text</v>
      </c>
    </row>
    <row r="1284" spans="1:13" x14ac:dyDescent="0.25">
      <c r="A1284" s="2">
        <v>1283</v>
      </c>
      <c r="B1284" s="10" t="s">
        <v>2402</v>
      </c>
      <c r="C1284" s="10" t="s">
        <v>4092</v>
      </c>
      <c r="D1284" s="10">
        <v>5</v>
      </c>
      <c r="E1284" s="10"/>
      <c r="F1284" s="10" t="s">
        <v>4093</v>
      </c>
      <c r="G1284" s="13">
        <v>42797</v>
      </c>
      <c r="H1284" s="13">
        <v>42799.729861111111</v>
      </c>
      <c r="I128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</v>
      </c>
      <c r="J1284" s="2">
        <f>FACT_PRODUCT_REVIEWS!$H1284-FACT_PRODUCT_REVIEWS!$G1284</f>
        <v>2.7298611111109494</v>
      </c>
      <c r="K1284" s="2">
        <f>IF(FACT_PRODUCT_REVIEWS!$D1284&gt;=4,1,0)</f>
        <v>1</v>
      </c>
      <c r="L1284" s="2">
        <f>_xlfn.XLOOKUP(FACT_PRODUCT_REVIEWS[[#This Row],[product_id]],DIM_PRODUCTS!B:B,DIM_PRODUCTS!A:A,,0)</f>
        <v>123</v>
      </c>
      <c r="M1284" s="2" t="str">
        <f>IF(FACT_PRODUCT_REVIEWS[[#This Row],[review_word_count]]=0,"no text",IF(FACT_PRODUCT_REVIEWS[[#This Row],[review_word_count]]&lt;15,"short review", "long review"))</f>
        <v>short review</v>
      </c>
    </row>
    <row r="1285" spans="1:13" x14ac:dyDescent="0.25">
      <c r="A1285" s="2">
        <v>1284</v>
      </c>
      <c r="B1285" s="10" t="s">
        <v>2408</v>
      </c>
      <c r="C1285" s="10" t="s">
        <v>4796</v>
      </c>
      <c r="D1285" s="10">
        <v>4</v>
      </c>
      <c r="E1285" s="10"/>
      <c r="F1285" s="10" t="s">
        <v>4797</v>
      </c>
      <c r="G1285" s="13">
        <v>43194</v>
      </c>
      <c r="H1285" s="13">
        <v>43195.01458333333</v>
      </c>
      <c r="I128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22</v>
      </c>
      <c r="J1285" s="2">
        <f>FACT_PRODUCT_REVIEWS!$H1285-FACT_PRODUCT_REVIEWS!$G1285</f>
        <v>1.0145833333299379</v>
      </c>
      <c r="K1285" s="2">
        <f>IF(FACT_PRODUCT_REVIEWS!$D1285&gt;=4,1,0)</f>
        <v>1</v>
      </c>
      <c r="L1285" s="2">
        <f>_xlfn.XLOOKUP(FACT_PRODUCT_REVIEWS[[#This Row],[product_id]],DIM_PRODUCTS!B:B,DIM_PRODUCTS!A:A,,0)</f>
        <v>124</v>
      </c>
      <c r="M1285" s="2" t="str">
        <f>IF(FACT_PRODUCT_REVIEWS[[#This Row],[review_word_count]]=0,"no text",IF(FACT_PRODUCT_REVIEWS[[#This Row],[review_word_count]]&lt;15,"short review", "long review"))</f>
        <v>long review</v>
      </c>
    </row>
    <row r="1286" spans="1:13" x14ac:dyDescent="0.25">
      <c r="A1286" s="2">
        <v>1285</v>
      </c>
      <c r="B1286" s="10" t="s">
        <v>2430</v>
      </c>
      <c r="C1286" s="10" t="s">
        <v>3307</v>
      </c>
      <c r="D1286" s="10">
        <v>3</v>
      </c>
      <c r="E1286" s="10"/>
      <c r="F1286" s="10" t="s">
        <v>3308</v>
      </c>
      <c r="G1286" s="13">
        <v>43147</v>
      </c>
      <c r="H1286" s="13">
        <v>43148.899305555555</v>
      </c>
      <c r="I128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34</v>
      </c>
      <c r="J1286" s="2">
        <f>FACT_PRODUCT_REVIEWS!$H1286-FACT_PRODUCT_REVIEWS!$G1286</f>
        <v>1.8993055555547471</v>
      </c>
      <c r="K1286" s="2">
        <f>IF(FACT_PRODUCT_REVIEWS!$D1286&gt;=4,1,0)</f>
        <v>0</v>
      </c>
      <c r="L1286" s="2">
        <f>_xlfn.XLOOKUP(FACT_PRODUCT_REVIEWS[[#This Row],[product_id]],DIM_PRODUCTS!B:B,DIM_PRODUCTS!A:A,,0)</f>
        <v>125</v>
      </c>
      <c r="M1286" s="2" t="str">
        <f>IF(FACT_PRODUCT_REVIEWS[[#This Row],[review_word_count]]=0,"no text",IF(FACT_PRODUCT_REVIEWS[[#This Row],[review_word_count]]&lt;15,"short review", "long review"))</f>
        <v>long review</v>
      </c>
    </row>
    <row r="1287" spans="1:13" x14ac:dyDescent="0.25">
      <c r="A1287" s="2">
        <v>1286</v>
      </c>
      <c r="B1287" s="10" t="s">
        <v>2320</v>
      </c>
      <c r="C1287" s="10" t="s">
        <v>2991</v>
      </c>
      <c r="D1287" s="10">
        <v>3</v>
      </c>
      <c r="E1287" s="10"/>
      <c r="F1287" s="10"/>
      <c r="G1287" s="13">
        <v>43007</v>
      </c>
      <c r="H1287" s="13">
        <v>43010.05</v>
      </c>
      <c r="I128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87" s="2">
        <f>FACT_PRODUCT_REVIEWS!$H1287-FACT_PRODUCT_REVIEWS!$G1287</f>
        <v>3.0500000000029104</v>
      </c>
      <c r="K1287" s="2">
        <f>IF(FACT_PRODUCT_REVIEWS!$D1287&gt;=4,1,0)</f>
        <v>0</v>
      </c>
      <c r="L1287" s="2">
        <f>_xlfn.XLOOKUP(FACT_PRODUCT_REVIEWS[[#This Row],[product_id]],DIM_PRODUCTS!B:B,DIM_PRODUCTS!A:A,,0)</f>
        <v>126</v>
      </c>
      <c r="M1287" s="2" t="str">
        <f>IF(FACT_PRODUCT_REVIEWS[[#This Row],[review_word_count]]=0,"no text",IF(FACT_PRODUCT_REVIEWS[[#This Row],[review_word_count]]&lt;15,"short review", "long review"))</f>
        <v>no text</v>
      </c>
    </row>
    <row r="1288" spans="1:13" ht="47.25" x14ac:dyDescent="0.25">
      <c r="A1288" s="2">
        <v>1287</v>
      </c>
      <c r="B1288" s="10" t="s">
        <v>2117</v>
      </c>
      <c r="C1288" s="10" t="s">
        <v>3005</v>
      </c>
      <c r="D1288" s="10">
        <v>5</v>
      </c>
      <c r="E1288" s="10"/>
      <c r="F1288" s="15" t="s">
        <v>4916</v>
      </c>
      <c r="G1288" s="13">
        <v>43182</v>
      </c>
      <c r="H1288" s="13">
        <v>43191.018750000003</v>
      </c>
      <c r="I128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26</v>
      </c>
      <c r="J1288" s="2">
        <f>FACT_PRODUCT_REVIEWS!$H1288-FACT_PRODUCT_REVIEWS!$G1288</f>
        <v>9.0187500000029104</v>
      </c>
      <c r="K1288" s="2">
        <f>IF(FACT_PRODUCT_REVIEWS!$D1288&gt;=4,1,0)</f>
        <v>1</v>
      </c>
      <c r="L1288" s="2">
        <f>_xlfn.XLOOKUP(FACT_PRODUCT_REVIEWS[[#This Row],[product_id]],DIM_PRODUCTS!B:B,DIM_PRODUCTS!A:A,,0)</f>
        <v>127</v>
      </c>
      <c r="M1288" s="2" t="str">
        <f>IF(FACT_PRODUCT_REVIEWS[[#This Row],[review_word_count]]=0,"no text",IF(FACT_PRODUCT_REVIEWS[[#This Row],[review_word_count]]&lt;15,"short review", "long review"))</f>
        <v>long review</v>
      </c>
    </row>
    <row r="1289" spans="1:13" x14ac:dyDescent="0.25">
      <c r="A1289" s="2">
        <v>1288</v>
      </c>
      <c r="B1289" s="10" t="s">
        <v>1997</v>
      </c>
      <c r="C1289" s="10" t="s">
        <v>4392</v>
      </c>
      <c r="D1289" s="10">
        <v>5</v>
      </c>
      <c r="E1289" s="10"/>
      <c r="F1289" s="10"/>
      <c r="G1289" s="13">
        <v>43105</v>
      </c>
      <c r="H1289" s="13">
        <v>43109.07916666667</v>
      </c>
      <c r="I128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89" s="2">
        <f>FACT_PRODUCT_REVIEWS!$H1289-FACT_PRODUCT_REVIEWS!$G1289</f>
        <v>4.0791666666700621</v>
      </c>
      <c r="K1289" s="2">
        <f>IF(FACT_PRODUCT_REVIEWS!$D1289&gt;=4,1,0)</f>
        <v>1</v>
      </c>
      <c r="L1289" s="2">
        <f>_xlfn.XLOOKUP(FACT_PRODUCT_REVIEWS[[#This Row],[product_id]],DIM_PRODUCTS!B:B,DIM_PRODUCTS!A:A,,0)</f>
        <v>128</v>
      </c>
      <c r="M1289" s="2" t="str">
        <f>IF(FACT_PRODUCT_REVIEWS[[#This Row],[review_word_count]]=0,"no text",IF(FACT_PRODUCT_REVIEWS[[#This Row],[review_word_count]]&lt;15,"short review", "long review"))</f>
        <v>no text</v>
      </c>
    </row>
    <row r="1290" spans="1:13" x14ac:dyDescent="0.25">
      <c r="A1290" s="2">
        <v>1289</v>
      </c>
      <c r="B1290" s="10" t="s">
        <v>2025</v>
      </c>
      <c r="C1290" s="10" t="s">
        <v>4617</v>
      </c>
      <c r="D1290" s="10">
        <v>5</v>
      </c>
      <c r="E1290" s="10"/>
      <c r="F1290" s="10" t="s">
        <v>4618</v>
      </c>
      <c r="G1290" s="13">
        <v>43148</v>
      </c>
      <c r="H1290" s="13">
        <v>43148.480555555558</v>
      </c>
      <c r="I129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7</v>
      </c>
      <c r="J1290" s="2">
        <f>FACT_PRODUCT_REVIEWS!$H1290-FACT_PRODUCT_REVIEWS!$G1290</f>
        <v>0.4805555555576575</v>
      </c>
      <c r="K1290" s="2">
        <f>IF(FACT_PRODUCT_REVIEWS!$D1290&gt;=4,1,0)</f>
        <v>1</v>
      </c>
      <c r="L1290" s="2">
        <f>_xlfn.XLOOKUP(FACT_PRODUCT_REVIEWS[[#This Row],[product_id]],DIM_PRODUCTS!B:B,DIM_PRODUCTS!A:A,,0)</f>
        <v>129</v>
      </c>
      <c r="M1290" s="2" t="str">
        <f>IF(FACT_PRODUCT_REVIEWS[[#This Row],[review_word_count]]=0,"no text",IF(FACT_PRODUCT_REVIEWS[[#This Row],[review_word_count]]&lt;15,"short review", "long review"))</f>
        <v>short review</v>
      </c>
    </row>
    <row r="1291" spans="1:13" x14ac:dyDescent="0.25">
      <c r="A1291" s="2">
        <v>1290</v>
      </c>
      <c r="B1291" s="10" t="s">
        <v>2278</v>
      </c>
      <c r="C1291" s="10" t="s">
        <v>4151</v>
      </c>
      <c r="D1291" s="10">
        <v>5</v>
      </c>
      <c r="E1291" s="10"/>
      <c r="F1291" s="10"/>
      <c r="G1291" s="13">
        <v>43167</v>
      </c>
      <c r="H1291" s="13">
        <v>43167.515277777777</v>
      </c>
      <c r="I1291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1" s="2">
        <f>FACT_PRODUCT_REVIEWS!$H1291-FACT_PRODUCT_REVIEWS!$G1291</f>
        <v>0.51527777777664596</v>
      </c>
      <c r="K1291" s="2">
        <f>IF(FACT_PRODUCT_REVIEWS!$D1291&gt;=4,1,0)</f>
        <v>1</v>
      </c>
      <c r="L1291" s="2">
        <f>_xlfn.XLOOKUP(FACT_PRODUCT_REVIEWS[[#This Row],[product_id]],DIM_PRODUCTS!B:B,DIM_PRODUCTS!A:A,,0)</f>
        <v>130</v>
      </c>
      <c r="M1291" s="2" t="str">
        <f>IF(FACT_PRODUCT_REVIEWS[[#This Row],[review_word_count]]=0,"no text",IF(FACT_PRODUCT_REVIEWS[[#This Row],[review_word_count]]&lt;15,"short review", "long review"))</f>
        <v>no text</v>
      </c>
    </row>
    <row r="1292" spans="1:13" x14ac:dyDescent="0.25">
      <c r="A1292" s="2">
        <v>1291</v>
      </c>
      <c r="B1292" s="10" t="s">
        <v>2222</v>
      </c>
      <c r="C1292" s="10" t="s">
        <v>4769</v>
      </c>
      <c r="D1292" s="10">
        <v>5</v>
      </c>
      <c r="E1292" s="10"/>
      <c r="F1292" s="10"/>
      <c r="G1292" s="13">
        <v>42976</v>
      </c>
      <c r="H1292" s="13">
        <v>42976.884027777778</v>
      </c>
      <c r="I1292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2" s="2">
        <f>FACT_PRODUCT_REVIEWS!$H1292-FACT_PRODUCT_REVIEWS!$G1292</f>
        <v>0.88402777777810115</v>
      </c>
      <c r="K1292" s="2">
        <f>IF(FACT_PRODUCT_REVIEWS!$D1292&gt;=4,1,0)</f>
        <v>1</v>
      </c>
      <c r="L1292" s="2">
        <f>_xlfn.XLOOKUP(FACT_PRODUCT_REVIEWS[[#This Row],[product_id]],DIM_PRODUCTS!B:B,DIM_PRODUCTS!A:A,,0)</f>
        <v>131</v>
      </c>
      <c r="M1292" s="2" t="str">
        <f>IF(FACT_PRODUCT_REVIEWS[[#This Row],[review_word_count]]=0,"no text",IF(FACT_PRODUCT_REVIEWS[[#This Row],[review_word_count]]&lt;15,"short review", "long review"))</f>
        <v>no text</v>
      </c>
    </row>
    <row r="1293" spans="1:13" ht="20.100000000000001" customHeight="1" x14ac:dyDescent="0.25">
      <c r="A1293" s="2">
        <v>1292</v>
      </c>
      <c r="B1293" s="10" t="s">
        <v>2043</v>
      </c>
      <c r="C1293" s="10" t="s">
        <v>4033</v>
      </c>
      <c r="D1293" s="10">
        <v>3</v>
      </c>
      <c r="E1293" s="10"/>
      <c r="F1293" s="10" t="s">
        <v>4034</v>
      </c>
      <c r="G1293" s="13">
        <v>42923</v>
      </c>
      <c r="H1293" s="13">
        <v>42924.125</v>
      </c>
      <c r="I1293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</v>
      </c>
      <c r="J1293" s="2">
        <f>FACT_PRODUCT_REVIEWS!$H1293-FACT_PRODUCT_REVIEWS!$G1293</f>
        <v>1.125</v>
      </c>
      <c r="K1293" s="2">
        <f>IF(FACT_PRODUCT_REVIEWS!$D1293&gt;=4,1,0)</f>
        <v>0</v>
      </c>
      <c r="L1293" s="2">
        <f>_xlfn.XLOOKUP(FACT_PRODUCT_REVIEWS[[#This Row],[product_id]],DIM_PRODUCTS!B:B,DIM_PRODUCTS!A:A,,0)</f>
        <v>132</v>
      </c>
      <c r="M1293" s="2" t="str">
        <f>IF(FACT_PRODUCT_REVIEWS[[#This Row],[review_word_count]]=0,"no text",IF(FACT_PRODUCT_REVIEWS[[#This Row],[review_word_count]]&lt;15,"short review", "long review"))</f>
        <v>short review</v>
      </c>
    </row>
    <row r="1294" spans="1:13" ht="63" x14ac:dyDescent="0.25">
      <c r="A1294" s="2">
        <v>1293</v>
      </c>
      <c r="B1294" s="10" t="s">
        <v>2261</v>
      </c>
      <c r="C1294" s="10" t="s">
        <v>4702</v>
      </c>
      <c r="D1294" s="10">
        <v>5</v>
      </c>
      <c r="E1294" s="10" t="s">
        <v>4703</v>
      </c>
      <c r="F1294" s="15" t="s">
        <v>4704</v>
      </c>
      <c r="G1294" s="13">
        <v>43281</v>
      </c>
      <c r="H1294" s="13">
        <v>43282.689583333333</v>
      </c>
      <c r="I1294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29</v>
      </c>
      <c r="J1294" s="2">
        <f>FACT_PRODUCT_REVIEWS!$H1294-FACT_PRODUCT_REVIEWS!$G1294</f>
        <v>1.6895833333328483</v>
      </c>
      <c r="K1294" s="2">
        <f>IF(FACT_PRODUCT_REVIEWS!$D1294&gt;=4,1,0)</f>
        <v>1</v>
      </c>
      <c r="L1294" s="2">
        <f>_xlfn.XLOOKUP(FACT_PRODUCT_REVIEWS[[#This Row],[product_id]],DIM_PRODUCTS!B:B,DIM_PRODUCTS!A:A,,0)</f>
        <v>133</v>
      </c>
      <c r="M1294" s="2" t="str">
        <f>IF(FACT_PRODUCT_REVIEWS[[#This Row],[review_word_count]]=0,"no text",IF(FACT_PRODUCT_REVIEWS[[#This Row],[review_word_count]]&lt;15,"short review", "long review"))</f>
        <v>long review</v>
      </c>
    </row>
    <row r="1295" spans="1:13" x14ac:dyDescent="0.25">
      <c r="A1295" s="2">
        <v>1294</v>
      </c>
      <c r="B1295" s="10" t="s">
        <v>2050</v>
      </c>
      <c r="C1295" s="10" t="s">
        <v>3617</v>
      </c>
      <c r="D1295" s="10">
        <v>5</v>
      </c>
      <c r="E1295" s="10"/>
      <c r="F1295" s="10"/>
      <c r="G1295" s="13">
        <v>43312</v>
      </c>
      <c r="H1295" s="13">
        <v>43312.927777777775</v>
      </c>
      <c r="I1295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5" s="2">
        <f>FACT_PRODUCT_REVIEWS!$H1295-FACT_PRODUCT_REVIEWS!$G1295</f>
        <v>0.92777777777519077</v>
      </c>
      <c r="K1295" s="2">
        <f>IF(FACT_PRODUCT_REVIEWS!$D1295&gt;=4,1,0)</f>
        <v>1</v>
      </c>
      <c r="L1295" s="2">
        <f>_xlfn.XLOOKUP(FACT_PRODUCT_REVIEWS[[#This Row],[product_id]],DIM_PRODUCTS!B:B,DIM_PRODUCTS!A:A,,0)</f>
        <v>134</v>
      </c>
      <c r="M1295" s="2" t="str">
        <f>IF(FACT_PRODUCT_REVIEWS[[#This Row],[review_word_count]]=0,"no text",IF(FACT_PRODUCT_REVIEWS[[#This Row],[review_word_count]]&lt;15,"short review", "long review"))</f>
        <v>no text</v>
      </c>
    </row>
    <row r="1296" spans="1:13" x14ac:dyDescent="0.25">
      <c r="A1296" s="2">
        <v>1295</v>
      </c>
      <c r="B1296" s="10" t="s">
        <v>2420</v>
      </c>
      <c r="C1296" s="10" t="s">
        <v>3131</v>
      </c>
      <c r="D1296" s="10">
        <v>3</v>
      </c>
      <c r="E1296" s="10"/>
      <c r="F1296" s="10" t="s">
        <v>3132</v>
      </c>
      <c r="G1296" s="13">
        <v>43116</v>
      </c>
      <c r="H1296" s="13">
        <v>43118.975694444445</v>
      </c>
      <c r="I1296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11</v>
      </c>
      <c r="J1296" s="2">
        <f>FACT_PRODUCT_REVIEWS!$H1296-FACT_PRODUCT_REVIEWS!$G1296</f>
        <v>2.9756944444452529</v>
      </c>
      <c r="K1296" s="2">
        <f>IF(FACT_PRODUCT_REVIEWS!$D1296&gt;=4,1,0)</f>
        <v>0</v>
      </c>
      <c r="L1296" s="2">
        <f>_xlfn.XLOOKUP(FACT_PRODUCT_REVIEWS[[#This Row],[product_id]],DIM_PRODUCTS!B:B,DIM_PRODUCTS!A:A,,0)</f>
        <v>135</v>
      </c>
      <c r="M1296" s="2" t="str">
        <f>IF(FACT_PRODUCT_REVIEWS[[#This Row],[review_word_count]]=0,"no text",IF(FACT_PRODUCT_REVIEWS[[#This Row],[review_word_count]]&lt;15,"short review", "long review"))</f>
        <v>short review</v>
      </c>
    </row>
    <row r="1297" spans="1:13" x14ac:dyDescent="0.25">
      <c r="A1297" s="2">
        <v>1296</v>
      </c>
      <c r="B1297" s="10" t="s">
        <v>2175</v>
      </c>
      <c r="C1297" s="10" t="s">
        <v>3846</v>
      </c>
      <c r="D1297" s="10">
        <v>5</v>
      </c>
      <c r="E1297" s="10"/>
      <c r="F1297" s="10"/>
      <c r="G1297" s="13">
        <v>43204</v>
      </c>
      <c r="H1297" s="13">
        <v>43210.434027777781</v>
      </c>
      <c r="I1297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7" s="2">
        <f>FACT_PRODUCT_REVIEWS!$H1297-FACT_PRODUCT_REVIEWS!$G1297</f>
        <v>6.4340277777810115</v>
      </c>
      <c r="K1297" s="2">
        <f>IF(FACT_PRODUCT_REVIEWS!$D1297&gt;=4,1,0)</f>
        <v>1</v>
      </c>
      <c r="L1297" s="2">
        <f>_xlfn.XLOOKUP(FACT_PRODUCT_REVIEWS[[#This Row],[product_id]],DIM_PRODUCTS!B:B,DIM_PRODUCTS!A:A,,0)</f>
        <v>136</v>
      </c>
      <c r="M1297" s="2" t="str">
        <f>IF(FACT_PRODUCT_REVIEWS[[#This Row],[review_word_count]]=0,"no text",IF(FACT_PRODUCT_REVIEWS[[#This Row],[review_word_count]]&lt;15,"short review", "long review"))</f>
        <v>no text</v>
      </c>
    </row>
    <row r="1298" spans="1:13" x14ac:dyDescent="0.25">
      <c r="A1298" s="2">
        <v>1297</v>
      </c>
      <c r="B1298" s="10" t="s">
        <v>2186</v>
      </c>
      <c r="C1298" s="10" t="s">
        <v>3698</v>
      </c>
      <c r="D1298" s="10">
        <v>2</v>
      </c>
      <c r="E1298" s="10"/>
      <c r="F1298" s="10"/>
      <c r="G1298" s="13">
        <v>43251</v>
      </c>
      <c r="H1298" s="13">
        <v>43253.904166666667</v>
      </c>
      <c r="I1298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8" s="2">
        <f>FACT_PRODUCT_REVIEWS!$H1298-FACT_PRODUCT_REVIEWS!$G1298</f>
        <v>2.9041666666671517</v>
      </c>
      <c r="K1298" s="2">
        <f>IF(FACT_PRODUCT_REVIEWS!$D1298&gt;=4,1,0)</f>
        <v>0</v>
      </c>
      <c r="L1298" s="2">
        <f>_xlfn.XLOOKUP(FACT_PRODUCT_REVIEWS[[#This Row],[product_id]],DIM_PRODUCTS!B:B,DIM_PRODUCTS!A:A,,0)</f>
        <v>137</v>
      </c>
      <c r="M1298" s="2" t="str">
        <f>IF(FACT_PRODUCT_REVIEWS[[#This Row],[review_word_count]]=0,"no text",IF(FACT_PRODUCT_REVIEWS[[#This Row],[review_word_count]]&lt;15,"short review", "long review"))</f>
        <v>no text</v>
      </c>
    </row>
    <row r="1299" spans="1:13" x14ac:dyDescent="0.25">
      <c r="A1299" s="2">
        <v>1298</v>
      </c>
      <c r="B1299" s="10" t="s">
        <v>2053</v>
      </c>
      <c r="C1299" s="10" t="s">
        <v>4517</v>
      </c>
      <c r="D1299" s="10">
        <v>4</v>
      </c>
      <c r="E1299" s="10"/>
      <c r="F1299" s="10"/>
      <c r="G1299" s="13">
        <v>43258</v>
      </c>
      <c r="H1299" s="13">
        <v>43258.814583333333</v>
      </c>
      <c r="I1299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299" s="2">
        <f>FACT_PRODUCT_REVIEWS!$H1299-FACT_PRODUCT_REVIEWS!$G1299</f>
        <v>0.81458333333284827</v>
      </c>
      <c r="K1299" s="2">
        <f>IF(FACT_PRODUCT_REVIEWS!$D1299&gt;=4,1,0)</f>
        <v>1</v>
      </c>
      <c r="L1299" s="2">
        <f>_xlfn.XLOOKUP(FACT_PRODUCT_REVIEWS[[#This Row],[product_id]],DIM_PRODUCTS!B:B,DIM_PRODUCTS!A:A,,0)</f>
        <v>138</v>
      </c>
      <c r="M1299" s="2" t="str">
        <f>IF(FACT_PRODUCT_REVIEWS[[#This Row],[review_word_count]]=0,"no text",IF(FACT_PRODUCT_REVIEWS[[#This Row],[review_word_count]]&lt;15,"short review", "long review"))</f>
        <v>no text</v>
      </c>
    </row>
    <row r="1300" spans="1:13" x14ac:dyDescent="0.25">
      <c r="A1300" s="2">
        <v>1299</v>
      </c>
      <c r="B1300" s="10" t="s">
        <v>2237</v>
      </c>
      <c r="C1300" s="10" t="s">
        <v>3860</v>
      </c>
      <c r="D1300" s="10">
        <v>3</v>
      </c>
      <c r="E1300" s="10"/>
      <c r="F1300" s="10"/>
      <c r="G1300" s="13">
        <v>43033</v>
      </c>
      <c r="H1300" s="13">
        <v>43033.59375</v>
      </c>
      <c r="I1300" s="28">
        <f>IF(LEN(TRIM(FACT_PRODUCT_REVIEWS[[#This Row],[review_comment_message]]))=0, 0, LEN(TRIM(FACT_PRODUCT_REVIEWS[[#This Row],[review_comment_message]])) - LEN(SUBSTITUTE(TRIM(FACT_PRODUCT_REVIEWS[[#This Row],[review_comment_message]]), " ", "")) + 1)</f>
        <v>0</v>
      </c>
      <c r="J1300" s="2">
        <f>FACT_PRODUCT_REVIEWS!$H1300-FACT_PRODUCT_REVIEWS!$G1300</f>
        <v>0.59375</v>
      </c>
      <c r="K1300" s="2">
        <f>IF(FACT_PRODUCT_REVIEWS!$D1300&gt;=4,1,0)</f>
        <v>0</v>
      </c>
      <c r="L1300" s="2">
        <f>_xlfn.XLOOKUP(FACT_PRODUCT_REVIEWS[[#This Row],[product_id]],DIM_PRODUCTS!B:B,DIM_PRODUCTS!A:A,,0)</f>
        <v>139</v>
      </c>
      <c r="M1300" s="2" t="str">
        <f>IF(FACT_PRODUCT_REVIEWS[[#This Row],[review_word_count]]=0,"no text",IF(FACT_PRODUCT_REVIEWS[[#This Row],[review_word_count]]&lt;15,"short review", "long review"))</f>
        <v>no text</v>
      </c>
    </row>
    <row r="1301" spans="1:13" x14ac:dyDescent="0.25">
      <c r="B1301" s="10"/>
    </row>
    <row r="1302" spans="1:13" x14ac:dyDescent="0.25">
      <c r="B1302" s="10"/>
    </row>
    <row r="1303" spans="1:13" x14ac:dyDescent="0.25">
      <c r="B1303" s="10"/>
    </row>
    <row r="1304" spans="1:13" x14ac:dyDescent="0.25">
      <c r="B1304" s="10"/>
    </row>
    <row r="1305" spans="1:13" x14ac:dyDescent="0.25">
      <c r="B1305" s="10"/>
    </row>
    <row r="1306" spans="1:13" x14ac:dyDescent="0.25">
      <c r="B1306" s="10"/>
    </row>
    <row r="1307" spans="1:13" x14ac:dyDescent="0.25">
      <c r="B1307" s="10"/>
    </row>
    <row r="1308" spans="1:13" x14ac:dyDescent="0.25">
      <c r="B1308" s="10"/>
    </row>
    <row r="1309" spans="1:13" x14ac:dyDescent="0.25">
      <c r="B1309" s="10"/>
    </row>
    <row r="1310" spans="1:13" x14ac:dyDescent="0.25">
      <c r="B1310" s="10"/>
    </row>
    <row r="1311" spans="1:13" x14ac:dyDescent="0.25">
      <c r="B1311" s="10"/>
    </row>
    <row r="1312" spans="1:13" x14ac:dyDescent="0.25">
      <c r="B1312" s="10"/>
    </row>
    <row r="1313" spans="2:2" x14ac:dyDescent="0.25">
      <c r="B1313" s="10"/>
    </row>
    <row r="1314" spans="2:2" x14ac:dyDescent="0.25">
      <c r="B1314" s="10"/>
    </row>
    <row r="1315" spans="2:2" x14ac:dyDescent="0.25">
      <c r="B1315" s="10"/>
    </row>
    <row r="1316" spans="2:2" x14ac:dyDescent="0.25">
      <c r="B1316" s="10"/>
    </row>
    <row r="1317" spans="2:2" x14ac:dyDescent="0.25">
      <c r="B1317" s="10"/>
    </row>
    <row r="1318" spans="2:2" x14ac:dyDescent="0.25">
      <c r="B1318" s="10"/>
    </row>
    <row r="1319" spans="2:2" x14ac:dyDescent="0.25">
      <c r="B1319" s="10"/>
    </row>
    <row r="1320" spans="2:2" x14ac:dyDescent="0.25">
      <c r="B1320" s="10"/>
    </row>
    <row r="1321" spans="2:2" x14ac:dyDescent="0.25">
      <c r="B1321" s="10"/>
    </row>
    <row r="1322" spans="2:2" x14ac:dyDescent="0.25">
      <c r="B1322" s="10"/>
    </row>
    <row r="1323" spans="2:2" x14ac:dyDescent="0.25">
      <c r="B1323" s="10"/>
    </row>
    <row r="1324" spans="2:2" x14ac:dyDescent="0.25">
      <c r="B1324" s="10"/>
    </row>
    <row r="1325" spans="2:2" x14ac:dyDescent="0.25">
      <c r="B1325" s="10"/>
    </row>
    <row r="1326" spans="2:2" x14ac:dyDescent="0.25">
      <c r="B1326" s="10"/>
    </row>
    <row r="1327" spans="2:2" x14ac:dyDescent="0.25">
      <c r="B1327" s="10"/>
    </row>
    <row r="1328" spans="2:2" x14ac:dyDescent="0.25">
      <c r="B1328" s="10"/>
    </row>
    <row r="1329" spans="2:2" x14ac:dyDescent="0.25">
      <c r="B1329" s="10"/>
    </row>
    <row r="1330" spans="2:2" x14ac:dyDescent="0.25">
      <c r="B1330" s="10"/>
    </row>
    <row r="1331" spans="2:2" x14ac:dyDescent="0.25">
      <c r="B1331" s="10"/>
    </row>
    <row r="1332" spans="2:2" x14ac:dyDescent="0.25">
      <c r="B1332" s="10"/>
    </row>
    <row r="1333" spans="2:2" x14ac:dyDescent="0.25">
      <c r="B1333" s="10"/>
    </row>
    <row r="1334" spans="2:2" x14ac:dyDescent="0.25">
      <c r="B1334" s="10"/>
    </row>
    <row r="1335" spans="2:2" x14ac:dyDescent="0.25">
      <c r="B1335" s="10"/>
    </row>
    <row r="1336" spans="2:2" x14ac:dyDescent="0.25">
      <c r="B1336" s="10"/>
    </row>
    <row r="1337" spans="2:2" x14ac:dyDescent="0.25">
      <c r="B1337" s="10"/>
    </row>
    <row r="1338" spans="2:2" x14ac:dyDescent="0.25">
      <c r="B1338" s="10"/>
    </row>
    <row r="1339" spans="2:2" x14ac:dyDescent="0.25">
      <c r="B1339" s="10"/>
    </row>
    <row r="1340" spans="2:2" x14ac:dyDescent="0.25">
      <c r="B1340" s="10"/>
    </row>
    <row r="1341" spans="2:2" x14ac:dyDescent="0.25">
      <c r="B1341" s="10"/>
    </row>
    <row r="1342" spans="2:2" x14ac:dyDescent="0.25">
      <c r="B1342" s="10"/>
    </row>
    <row r="1343" spans="2:2" x14ac:dyDescent="0.25">
      <c r="B1343" s="10"/>
    </row>
    <row r="1344" spans="2:2" x14ac:dyDescent="0.25">
      <c r="B1344" s="10"/>
    </row>
    <row r="1345" spans="2:2" x14ac:dyDescent="0.25">
      <c r="B1345" s="10"/>
    </row>
    <row r="1346" spans="2:2" x14ac:dyDescent="0.25">
      <c r="B1346" s="10"/>
    </row>
    <row r="1347" spans="2:2" x14ac:dyDescent="0.25">
      <c r="B1347" s="10"/>
    </row>
    <row r="1348" spans="2:2" x14ac:dyDescent="0.25">
      <c r="B1348" s="10"/>
    </row>
    <row r="1349" spans="2:2" x14ac:dyDescent="0.25">
      <c r="B1349" s="10"/>
    </row>
    <row r="1350" spans="2:2" x14ac:dyDescent="0.25">
      <c r="B1350" s="10"/>
    </row>
    <row r="1351" spans="2:2" x14ac:dyDescent="0.25">
      <c r="B1351" s="10"/>
    </row>
    <row r="1352" spans="2:2" x14ac:dyDescent="0.25">
      <c r="B1352" s="10"/>
    </row>
    <row r="1353" spans="2:2" x14ac:dyDescent="0.25">
      <c r="B1353" s="10"/>
    </row>
    <row r="1354" spans="2:2" x14ac:dyDescent="0.25">
      <c r="B1354" s="10"/>
    </row>
    <row r="1355" spans="2:2" x14ac:dyDescent="0.25">
      <c r="B1355" s="10"/>
    </row>
    <row r="1356" spans="2:2" x14ac:dyDescent="0.25">
      <c r="B1356" s="10"/>
    </row>
    <row r="1357" spans="2:2" x14ac:dyDescent="0.25">
      <c r="B1357" s="10"/>
    </row>
    <row r="1358" spans="2:2" x14ac:dyDescent="0.25">
      <c r="B1358" s="10"/>
    </row>
    <row r="1359" spans="2:2" x14ac:dyDescent="0.25">
      <c r="B1359" s="10"/>
    </row>
    <row r="1360" spans="2:2" x14ac:dyDescent="0.25">
      <c r="B1360" s="10"/>
    </row>
    <row r="1361" spans="2:2" x14ac:dyDescent="0.25">
      <c r="B1361" s="10"/>
    </row>
    <row r="1362" spans="2:2" x14ac:dyDescent="0.25">
      <c r="B1362" s="10"/>
    </row>
    <row r="1363" spans="2:2" x14ac:dyDescent="0.25">
      <c r="B1363" s="10"/>
    </row>
    <row r="1364" spans="2:2" x14ac:dyDescent="0.25">
      <c r="B1364" s="10"/>
    </row>
    <row r="1365" spans="2:2" x14ac:dyDescent="0.25">
      <c r="B1365" s="10"/>
    </row>
    <row r="1366" spans="2:2" x14ac:dyDescent="0.25">
      <c r="B1366" s="10"/>
    </row>
    <row r="1367" spans="2:2" x14ac:dyDescent="0.25">
      <c r="B1367" s="10"/>
    </row>
    <row r="1368" spans="2:2" x14ac:dyDescent="0.25">
      <c r="B1368" s="10"/>
    </row>
    <row r="1369" spans="2:2" x14ac:dyDescent="0.25">
      <c r="B1369" s="10"/>
    </row>
    <row r="1370" spans="2:2" x14ac:dyDescent="0.25">
      <c r="B1370" s="10"/>
    </row>
    <row r="1371" spans="2:2" x14ac:dyDescent="0.25">
      <c r="B1371" s="10"/>
    </row>
    <row r="1372" spans="2:2" x14ac:dyDescent="0.25">
      <c r="B1372" s="10"/>
    </row>
    <row r="1373" spans="2:2" x14ac:dyDescent="0.25">
      <c r="B1373" s="10"/>
    </row>
    <row r="1374" spans="2:2" x14ac:dyDescent="0.25">
      <c r="B1374" s="10"/>
    </row>
    <row r="1375" spans="2:2" x14ac:dyDescent="0.25">
      <c r="B1375" s="10"/>
    </row>
    <row r="1376" spans="2:2" x14ac:dyDescent="0.25">
      <c r="B1376" s="10"/>
    </row>
    <row r="1377" spans="2:2" x14ac:dyDescent="0.25">
      <c r="B1377" s="10"/>
    </row>
    <row r="1378" spans="2:2" x14ac:dyDescent="0.25">
      <c r="B1378" s="10"/>
    </row>
    <row r="1379" spans="2:2" x14ac:dyDescent="0.25">
      <c r="B1379" s="10"/>
    </row>
    <row r="1380" spans="2:2" x14ac:dyDescent="0.25">
      <c r="B1380" s="10"/>
    </row>
    <row r="1381" spans="2:2" x14ac:dyDescent="0.25">
      <c r="B1381" s="10"/>
    </row>
    <row r="1382" spans="2:2" x14ac:dyDescent="0.25">
      <c r="B1382" s="10"/>
    </row>
    <row r="1383" spans="2:2" x14ac:dyDescent="0.25">
      <c r="B1383" s="10"/>
    </row>
    <row r="1384" spans="2:2" x14ac:dyDescent="0.25">
      <c r="B1384" s="10"/>
    </row>
    <row r="1385" spans="2:2" x14ac:dyDescent="0.25">
      <c r="B1385" s="10"/>
    </row>
    <row r="1386" spans="2:2" x14ac:dyDescent="0.25">
      <c r="B1386" s="10"/>
    </row>
    <row r="1387" spans="2:2" x14ac:dyDescent="0.25">
      <c r="B1387" s="10"/>
    </row>
    <row r="1388" spans="2:2" x14ac:dyDescent="0.25">
      <c r="B1388" s="10"/>
    </row>
    <row r="1389" spans="2:2" x14ac:dyDescent="0.25">
      <c r="B1389" s="10"/>
    </row>
    <row r="1390" spans="2:2" x14ac:dyDescent="0.25">
      <c r="B1390" s="10"/>
    </row>
    <row r="1391" spans="2:2" x14ac:dyDescent="0.25">
      <c r="B1391" s="10"/>
    </row>
    <row r="1392" spans="2:2" x14ac:dyDescent="0.25">
      <c r="B1392" s="10"/>
    </row>
    <row r="1393" spans="2:2" x14ac:dyDescent="0.25">
      <c r="B1393" s="10"/>
    </row>
    <row r="1394" spans="2:2" x14ac:dyDescent="0.25">
      <c r="B1394" s="10"/>
    </row>
    <row r="1395" spans="2:2" x14ac:dyDescent="0.25">
      <c r="B1395" s="10"/>
    </row>
    <row r="1396" spans="2:2" x14ac:dyDescent="0.25">
      <c r="B1396" s="10"/>
    </row>
    <row r="1397" spans="2:2" x14ac:dyDescent="0.25">
      <c r="B1397" s="10"/>
    </row>
    <row r="1398" spans="2:2" x14ac:dyDescent="0.25">
      <c r="B1398" s="10"/>
    </row>
    <row r="1399" spans="2:2" x14ac:dyDescent="0.25">
      <c r="B1399" s="10"/>
    </row>
    <row r="1400" spans="2:2" x14ac:dyDescent="0.25">
      <c r="B1400" s="10"/>
    </row>
    <row r="1401" spans="2:2" x14ac:dyDescent="0.25">
      <c r="B1401" s="10"/>
    </row>
    <row r="1402" spans="2:2" x14ac:dyDescent="0.25">
      <c r="B1402" s="10"/>
    </row>
    <row r="1403" spans="2:2" x14ac:dyDescent="0.25">
      <c r="B1403" s="10"/>
    </row>
    <row r="1404" spans="2:2" x14ac:dyDescent="0.25">
      <c r="B1404" s="10"/>
    </row>
    <row r="1405" spans="2:2" x14ac:dyDescent="0.25">
      <c r="B1405" s="10"/>
    </row>
    <row r="1406" spans="2:2" x14ac:dyDescent="0.25">
      <c r="B1406" s="10"/>
    </row>
    <row r="1407" spans="2:2" x14ac:dyDescent="0.25">
      <c r="B1407" s="10"/>
    </row>
    <row r="1408" spans="2:2" x14ac:dyDescent="0.25">
      <c r="B1408" s="10"/>
    </row>
    <row r="1409" spans="2:2" x14ac:dyDescent="0.25">
      <c r="B1409" s="10"/>
    </row>
    <row r="1410" spans="2:2" x14ac:dyDescent="0.25">
      <c r="B1410" s="10"/>
    </row>
    <row r="1411" spans="2:2" x14ac:dyDescent="0.25">
      <c r="B1411" s="10"/>
    </row>
    <row r="1412" spans="2:2" x14ac:dyDescent="0.25">
      <c r="B1412" s="10"/>
    </row>
    <row r="1413" spans="2:2" x14ac:dyDescent="0.25">
      <c r="B1413" s="10"/>
    </row>
    <row r="1414" spans="2:2" x14ac:dyDescent="0.25">
      <c r="B1414" s="10"/>
    </row>
    <row r="1415" spans="2:2" x14ac:dyDescent="0.25">
      <c r="B1415" s="10"/>
    </row>
    <row r="1416" spans="2:2" x14ac:dyDescent="0.25">
      <c r="B1416" s="10"/>
    </row>
    <row r="1417" spans="2:2" x14ac:dyDescent="0.25">
      <c r="B1417" s="10"/>
    </row>
    <row r="1418" spans="2:2" x14ac:dyDescent="0.25">
      <c r="B1418" s="10"/>
    </row>
    <row r="1419" spans="2:2" x14ac:dyDescent="0.25">
      <c r="B1419" s="10"/>
    </row>
    <row r="1420" spans="2:2" x14ac:dyDescent="0.25">
      <c r="B1420" s="10"/>
    </row>
    <row r="1421" spans="2:2" x14ac:dyDescent="0.25">
      <c r="B1421" s="10"/>
    </row>
    <row r="1422" spans="2:2" x14ac:dyDescent="0.25">
      <c r="B1422" s="10"/>
    </row>
    <row r="1423" spans="2:2" x14ac:dyDescent="0.25">
      <c r="B1423" s="10"/>
    </row>
    <row r="1424" spans="2:2" x14ac:dyDescent="0.25">
      <c r="B1424" s="10"/>
    </row>
    <row r="1425" spans="2:2" x14ac:dyDescent="0.25">
      <c r="B1425" s="10"/>
    </row>
    <row r="1426" spans="2:2" x14ac:dyDescent="0.25">
      <c r="B1426" s="10"/>
    </row>
    <row r="1427" spans="2:2" x14ac:dyDescent="0.25">
      <c r="B1427" s="10"/>
    </row>
    <row r="1428" spans="2:2" x14ac:dyDescent="0.25">
      <c r="B1428" s="10"/>
    </row>
    <row r="1429" spans="2:2" x14ac:dyDescent="0.25">
      <c r="B1429" s="10"/>
    </row>
    <row r="1430" spans="2:2" x14ac:dyDescent="0.25">
      <c r="B1430" s="10"/>
    </row>
    <row r="1431" spans="2:2" x14ac:dyDescent="0.25">
      <c r="B1431" s="10"/>
    </row>
    <row r="1432" spans="2:2" x14ac:dyDescent="0.25">
      <c r="B1432" s="10"/>
    </row>
    <row r="1433" spans="2:2" x14ac:dyDescent="0.25">
      <c r="B1433" s="10"/>
    </row>
    <row r="1434" spans="2:2" x14ac:dyDescent="0.25">
      <c r="B1434" s="10"/>
    </row>
    <row r="1435" spans="2:2" x14ac:dyDescent="0.25">
      <c r="B1435" s="10"/>
    </row>
    <row r="1436" spans="2:2" x14ac:dyDescent="0.25">
      <c r="B1436" s="10"/>
    </row>
    <row r="1437" spans="2:2" x14ac:dyDescent="0.25">
      <c r="B1437" s="10"/>
    </row>
    <row r="1438" spans="2:2" x14ac:dyDescent="0.25">
      <c r="B1438" s="10"/>
    </row>
    <row r="1439" spans="2:2" x14ac:dyDescent="0.25">
      <c r="B1439" s="10"/>
    </row>
    <row r="1440" spans="2:2" x14ac:dyDescent="0.25">
      <c r="B1440" s="10"/>
    </row>
    <row r="1441" spans="2:2" x14ac:dyDescent="0.25">
      <c r="B1441" s="10"/>
    </row>
    <row r="1442" spans="2:2" x14ac:dyDescent="0.25">
      <c r="B1442" s="10"/>
    </row>
    <row r="1443" spans="2:2" x14ac:dyDescent="0.25">
      <c r="B1443" s="10"/>
    </row>
    <row r="1444" spans="2:2" x14ac:dyDescent="0.25">
      <c r="B1444" s="10"/>
    </row>
    <row r="1445" spans="2:2" x14ac:dyDescent="0.25">
      <c r="B1445" s="10"/>
    </row>
    <row r="1446" spans="2:2" x14ac:dyDescent="0.25">
      <c r="B1446" s="10"/>
    </row>
    <row r="1447" spans="2:2" x14ac:dyDescent="0.25">
      <c r="B1447" s="10"/>
    </row>
    <row r="1448" spans="2:2" x14ac:dyDescent="0.25">
      <c r="B1448" s="10"/>
    </row>
    <row r="1449" spans="2:2" x14ac:dyDescent="0.25">
      <c r="B1449" s="10"/>
    </row>
    <row r="1450" spans="2:2" x14ac:dyDescent="0.25">
      <c r="B1450" s="10"/>
    </row>
    <row r="1451" spans="2:2" x14ac:dyDescent="0.25">
      <c r="B1451" s="10"/>
    </row>
    <row r="1452" spans="2:2" x14ac:dyDescent="0.25">
      <c r="B1452" s="10"/>
    </row>
    <row r="1453" spans="2:2" x14ac:dyDescent="0.25">
      <c r="B1453" s="10"/>
    </row>
    <row r="1454" spans="2:2" x14ac:dyDescent="0.25">
      <c r="B1454" s="10"/>
    </row>
    <row r="1455" spans="2:2" x14ac:dyDescent="0.25">
      <c r="B1455" s="10"/>
    </row>
    <row r="1456" spans="2:2" x14ac:dyDescent="0.25">
      <c r="B1456" s="10"/>
    </row>
    <row r="1457" spans="2:2" x14ac:dyDescent="0.25">
      <c r="B1457" s="10"/>
    </row>
    <row r="1458" spans="2:2" x14ac:dyDescent="0.25">
      <c r="B1458" s="10"/>
    </row>
    <row r="1459" spans="2:2" x14ac:dyDescent="0.25">
      <c r="B1459" s="10"/>
    </row>
    <row r="1460" spans="2:2" x14ac:dyDescent="0.25">
      <c r="B1460" s="10"/>
    </row>
    <row r="1461" spans="2:2" x14ac:dyDescent="0.25">
      <c r="B1461" s="10"/>
    </row>
    <row r="1462" spans="2:2" x14ac:dyDescent="0.25">
      <c r="B1462" s="10"/>
    </row>
    <row r="1463" spans="2:2" x14ac:dyDescent="0.25">
      <c r="B1463" s="10"/>
    </row>
    <row r="1464" spans="2:2" x14ac:dyDescent="0.25">
      <c r="B1464" s="10"/>
    </row>
    <row r="1465" spans="2:2" x14ac:dyDescent="0.25">
      <c r="B1465" s="10"/>
    </row>
    <row r="1466" spans="2:2" x14ac:dyDescent="0.25">
      <c r="B1466" s="10"/>
    </row>
    <row r="1467" spans="2:2" x14ac:dyDescent="0.25">
      <c r="B1467" s="10"/>
    </row>
    <row r="1468" spans="2:2" x14ac:dyDescent="0.25">
      <c r="B1468" s="10"/>
    </row>
    <row r="1469" spans="2:2" x14ac:dyDescent="0.25">
      <c r="B1469" s="10"/>
    </row>
    <row r="1470" spans="2:2" x14ac:dyDescent="0.25">
      <c r="B1470" s="10"/>
    </row>
    <row r="1471" spans="2:2" x14ac:dyDescent="0.25">
      <c r="B1471" s="10"/>
    </row>
    <row r="1472" spans="2:2" x14ac:dyDescent="0.25">
      <c r="B1472" s="10"/>
    </row>
    <row r="1473" spans="2:2" x14ac:dyDescent="0.25">
      <c r="B1473" s="10"/>
    </row>
    <row r="1474" spans="2:2" x14ac:dyDescent="0.25">
      <c r="B1474" s="10"/>
    </row>
    <row r="1475" spans="2:2" x14ac:dyDescent="0.25">
      <c r="B1475" s="10"/>
    </row>
    <row r="1476" spans="2:2" x14ac:dyDescent="0.25">
      <c r="B1476" s="10"/>
    </row>
    <row r="1477" spans="2:2" x14ac:dyDescent="0.25">
      <c r="B1477" s="10"/>
    </row>
    <row r="1478" spans="2:2" x14ac:dyDescent="0.25">
      <c r="B1478" s="10"/>
    </row>
    <row r="1479" spans="2:2" x14ac:dyDescent="0.25">
      <c r="B1479" s="10"/>
    </row>
    <row r="1480" spans="2:2" x14ac:dyDescent="0.25">
      <c r="B1480" s="10"/>
    </row>
    <row r="1481" spans="2:2" x14ac:dyDescent="0.25">
      <c r="B1481" s="10"/>
    </row>
    <row r="1482" spans="2:2" x14ac:dyDescent="0.25">
      <c r="B1482" s="10"/>
    </row>
    <row r="1483" spans="2:2" x14ac:dyDescent="0.25">
      <c r="B1483" s="10"/>
    </row>
    <row r="1484" spans="2:2" x14ac:dyDescent="0.25">
      <c r="B1484" s="10"/>
    </row>
    <row r="1485" spans="2:2" x14ac:dyDescent="0.25">
      <c r="B1485" s="10"/>
    </row>
    <row r="1486" spans="2:2" x14ac:dyDescent="0.25">
      <c r="B1486" s="10"/>
    </row>
    <row r="1487" spans="2:2" x14ac:dyDescent="0.25">
      <c r="B1487" s="10"/>
    </row>
    <row r="1488" spans="2:2" x14ac:dyDescent="0.25">
      <c r="B1488" s="10"/>
    </row>
    <row r="1489" spans="2:2" x14ac:dyDescent="0.25">
      <c r="B1489" s="10"/>
    </row>
    <row r="1490" spans="2:2" x14ac:dyDescent="0.25">
      <c r="B1490" s="10"/>
    </row>
    <row r="1491" spans="2:2" x14ac:dyDescent="0.25">
      <c r="B1491" s="10"/>
    </row>
    <row r="1492" spans="2:2" x14ac:dyDescent="0.25">
      <c r="B1492" s="10"/>
    </row>
    <row r="1493" spans="2:2" x14ac:dyDescent="0.25">
      <c r="B1493" s="10"/>
    </row>
    <row r="1494" spans="2:2" x14ac:dyDescent="0.25">
      <c r="B1494" s="10"/>
    </row>
    <row r="1495" spans="2:2" x14ac:dyDescent="0.25">
      <c r="B1495" s="10"/>
    </row>
    <row r="1496" spans="2:2" x14ac:dyDescent="0.25">
      <c r="B1496" s="10"/>
    </row>
    <row r="1497" spans="2:2" x14ac:dyDescent="0.25">
      <c r="B1497" s="10"/>
    </row>
    <row r="1498" spans="2:2" x14ac:dyDescent="0.25">
      <c r="B1498" s="10"/>
    </row>
    <row r="1499" spans="2:2" x14ac:dyDescent="0.25">
      <c r="B1499" s="10"/>
    </row>
    <row r="1500" spans="2:2" x14ac:dyDescent="0.25">
      <c r="B1500" s="10"/>
    </row>
    <row r="1501" spans="2:2" x14ac:dyDescent="0.25">
      <c r="B1501" s="10"/>
    </row>
    <row r="1502" spans="2:2" x14ac:dyDescent="0.25">
      <c r="B1502" s="10"/>
    </row>
    <row r="1503" spans="2:2" x14ac:dyDescent="0.25">
      <c r="B1503" s="10"/>
    </row>
    <row r="1504" spans="2:2" x14ac:dyDescent="0.25">
      <c r="B1504" s="10"/>
    </row>
    <row r="1505" spans="2:2" x14ac:dyDescent="0.25">
      <c r="B1505" s="10"/>
    </row>
    <row r="1506" spans="2:2" x14ac:dyDescent="0.25">
      <c r="B1506" s="10"/>
    </row>
    <row r="1507" spans="2:2" x14ac:dyDescent="0.25">
      <c r="B1507" s="10"/>
    </row>
    <row r="1508" spans="2:2" x14ac:dyDescent="0.25">
      <c r="B1508" s="10"/>
    </row>
    <row r="1509" spans="2:2" x14ac:dyDescent="0.25">
      <c r="B1509" s="10"/>
    </row>
    <row r="1510" spans="2:2" x14ac:dyDescent="0.25">
      <c r="B1510" s="10"/>
    </row>
    <row r="1511" spans="2:2" x14ac:dyDescent="0.25">
      <c r="B1511" s="10"/>
    </row>
    <row r="1512" spans="2:2" x14ac:dyDescent="0.25">
      <c r="B1512" s="10"/>
    </row>
    <row r="1513" spans="2:2" x14ac:dyDescent="0.25">
      <c r="B1513" s="10"/>
    </row>
    <row r="1514" spans="2:2" x14ac:dyDescent="0.25">
      <c r="B1514" s="10"/>
    </row>
    <row r="1515" spans="2:2" x14ac:dyDescent="0.25">
      <c r="B1515" s="10"/>
    </row>
    <row r="1516" spans="2:2" x14ac:dyDescent="0.25">
      <c r="B1516" s="10"/>
    </row>
    <row r="1517" spans="2:2" x14ac:dyDescent="0.25">
      <c r="B1517" s="10"/>
    </row>
    <row r="1518" spans="2:2" x14ac:dyDescent="0.25">
      <c r="B1518" s="10"/>
    </row>
    <row r="1519" spans="2:2" x14ac:dyDescent="0.25">
      <c r="B1519" s="10"/>
    </row>
    <row r="1520" spans="2:2" x14ac:dyDescent="0.25">
      <c r="B1520" s="10"/>
    </row>
    <row r="1521" spans="2:2" x14ac:dyDescent="0.25">
      <c r="B1521" s="10"/>
    </row>
    <row r="1522" spans="2:2" x14ac:dyDescent="0.25">
      <c r="B1522" s="10"/>
    </row>
    <row r="1523" spans="2:2" x14ac:dyDescent="0.25">
      <c r="B1523" s="10"/>
    </row>
    <row r="1524" spans="2:2" x14ac:dyDescent="0.25">
      <c r="B1524" s="10"/>
    </row>
    <row r="1525" spans="2:2" x14ac:dyDescent="0.25">
      <c r="B1525" s="10"/>
    </row>
    <row r="1526" spans="2:2" x14ac:dyDescent="0.25">
      <c r="B1526" s="10"/>
    </row>
    <row r="1527" spans="2:2" x14ac:dyDescent="0.25">
      <c r="B1527" s="10"/>
    </row>
    <row r="1528" spans="2:2" x14ac:dyDescent="0.25">
      <c r="B1528" s="10"/>
    </row>
    <row r="1529" spans="2:2" x14ac:dyDescent="0.25">
      <c r="B1529" s="10"/>
    </row>
    <row r="1530" spans="2:2" x14ac:dyDescent="0.25">
      <c r="B1530" s="10"/>
    </row>
    <row r="1531" spans="2:2" x14ac:dyDescent="0.25">
      <c r="B1531" s="10"/>
    </row>
    <row r="1532" spans="2:2" x14ac:dyDescent="0.25">
      <c r="B1532" s="10"/>
    </row>
    <row r="1533" spans="2:2" x14ac:dyDescent="0.25">
      <c r="B1533" s="10"/>
    </row>
    <row r="1534" spans="2:2" x14ac:dyDescent="0.25">
      <c r="B1534" s="10"/>
    </row>
    <row r="1535" spans="2:2" x14ac:dyDescent="0.25">
      <c r="B1535" s="10"/>
    </row>
    <row r="1536" spans="2:2" x14ac:dyDescent="0.25">
      <c r="B1536" s="10"/>
    </row>
    <row r="1537" spans="2:2" x14ac:dyDescent="0.25">
      <c r="B1537" s="10"/>
    </row>
    <row r="1538" spans="2:2" x14ac:dyDescent="0.25">
      <c r="B1538" s="10"/>
    </row>
    <row r="1539" spans="2:2" x14ac:dyDescent="0.25">
      <c r="B1539" s="10"/>
    </row>
    <row r="1540" spans="2:2" x14ac:dyDescent="0.25">
      <c r="B1540" s="10"/>
    </row>
    <row r="1541" spans="2:2" x14ac:dyDescent="0.25">
      <c r="B1541" s="10"/>
    </row>
    <row r="1542" spans="2:2" x14ac:dyDescent="0.25">
      <c r="B1542" s="10"/>
    </row>
    <row r="1543" spans="2:2" x14ac:dyDescent="0.25">
      <c r="B1543" s="10"/>
    </row>
    <row r="1544" spans="2:2" x14ac:dyDescent="0.25">
      <c r="B1544" s="10"/>
    </row>
    <row r="1545" spans="2:2" x14ac:dyDescent="0.25">
      <c r="B1545" s="10"/>
    </row>
    <row r="1546" spans="2:2" x14ac:dyDescent="0.25">
      <c r="B1546" s="10"/>
    </row>
    <row r="1547" spans="2:2" x14ac:dyDescent="0.25">
      <c r="B1547" s="10"/>
    </row>
    <row r="1548" spans="2:2" x14ac:dyDescent="0.25">
      <c r="B1548" s="10"/>
    </row>
    <row r="1549" spans="2:2" x14ac:dyDescent="0.25">
      <c r="B1549" s="10"/>
    </row>
    <row r="1550" spans="2:2" x14ac:dyDescent="0.25">
      <c r="B1550" s="10"/>
    </row>
    <row r="1551" spans="2:2" x14ac:dyDescent="0.25">
      <c r="B1551" s="10"/>
    </row>
    <row r="1552" spans="2:2" x14ac:dyDescent="0.25">
      <c r="B1552" s="10"/>
    </row>
    <row r="1553" spans="2:2" x14ac:dyDescent="0.25">
      <c r="B1553" s="10"/>
    </row>
    <row r="1554" spans="2:2" x14ac:dyDescent="0.25">
      <c r="B1554" s="10"/>
    </row>
    <row r="1555" spans="2:2" x14ac:dyDescent="0.25">
      <c r="B1555" s="10"/>
    </row>
    <row r="1556" spans="2:2" x14ac:dyDescent="0.25">
      <c r="B1556" s="10"/>
    </row>
    <row r="1557" spans="2:2" x14ac:dyDescent="0.25">
      <c r="B1557" s="10"/>
    </row>
    <row r="1558" spans="2:2" x14ac:dyDescent="0.25">
      <c r="B1558" s="10"/>
    </row>
    <row r="1559" spans="2:2" x14ac:dyDescent="0.25">
      <c r="B1559" s="10"/>
    </row>
    <row r="1560" spans="2:2" x14ac:dyDescent="0.25">
      <c r="B1560" s="10"/>
    </row>
    <row r="1561" spans="2:2" x14ac:dyDescent="0.25">
      <c r="B1561" s="10"/>
    </row>
    <row r="1562" spans="2:2" x14ac:dyDescent="0.25">
      <c r="B1562" s="10"/>
    </row>
    <row r="1563" spans="2:2" x14ac:dyDescent="0.25">
      <c r="B1563" s="10"/>
    </row>
    <row r="1564" spans="2:2" x14ac:dyDescent="0.25">
      <c r="B1564" s="10"/>
    </row>
    <row r="1565" spans="2:2" x14ac:dyDescent="0.25">
      <c r="B1565" s="10"/>
    </row>
    <row r="1566" spans="2:2" x14ac:dyDescent="0.25">
      <c r="B1566" s="10"/>
    </row>
    <row r="1567" spans="2:2" x14ac:dyDescent="0.25">
      <c r="B1567" s="10"/>
    </row>
    <row r="1568" spans="2:2" x14ac:dyDescent="0.25">
      <c r="B1568" s="10"/>
    </row>
    <row r="1569" spans="2:2" x14ac:dyDescent="0.25">
      <c r="B1569" s="10"/>
    </row>
    <row r="1570" spans="2:2" x14ac:dyDescent="0.25">
      <c r="B1570" s="10"/>
    </row>
    <row r="1571" spans="2:2" x14ac:dyDescent="0.25">
      <c r="B1571" s="10"/>
    </row>
    <row r="1572" spans="2:2" x14ac:dyDescent="0.25">
      <c r="B1572" s="10"/>
    </row>
    <row r="1573" spans="2:2" x14ac:dyDescent="0.25">
      <c r="B1573" s="10"/>
    </row>
    <row r="1574" spans="2:2" x14ac:dyDescent="0.25">
      <c r="B1574" s="10"/>
    </row>
    <row r="1575" spans="2:2" x14ac:dyDescent="0.25">
      <c r="B1575" s="10"/>
    </row>
    <row r="1576" spans="2:2" x14ac:dyDescent="0.25">
      <c r="B1576" s="10"/>
    </row>
    <row r="1577" spans="2:2" x14ac:dyDescent="0.25">
      <c r="B1577" s="10"/>
    </row>
    <row r="1578" spans="2:2" x14ac:dyDescent="0.25">
      <c r="B1578" s="10"/>
    </row>
    <row r="1579" spans="2:2" x14ac:dyDescent="0.25">
      <c r="B1579" s="10"/>
    </row>
    <row r="1580" spans="2:2" x14ac:dyDescent="0.25">
      <c r="B1580" s="10"/>
    </row>
    <row r="1581" spans="2:2" x14ac:dyDescent="0.25">
      <c r="B1581" s="10"/>
    </row>
    <row r="1582" spans="2:2" x14ac:dyDescent="0.25">
      <c r="B1582" s="10"/>
    </row>
    <row r="1583" spans="2:2" x14ac:dyDescent="0.25">
      <c r="B1583" s="10"/>
    </row>
    <row r="1584" spans="2:2" x14ac:dyDescent="0.25">
      <c r="B1584" s="10"/>
    </row>
    <row r="1585" spans="2:2" x14ac:dyDescent="0.25">
      <c r="B1585" s="10"/>
    </row>
    <row r="1586" spans="2:2" x14ac:dyDescent="0.25">
      <c r="B1586" s="10"/>
    </row>
    <row r="1587" spans="2:2" x14ac:dyDescent="0.25">
      <c r="B1587" s="10"/>
    </row>
    <row r="1588" spans="2:2" x14ac:dyDescent="0.25">
      <c r="B1588" s="10"/>
    </row>
    <row r="1589" spans="2:2" x14ac:dyDescent="0.25">
      <c r="B1589" s="10"/>
    </row>
    <row r="1590" spans="2:2" x14ac:dyDescent="0.25">
      <c r="B1590" s="10"/>
    </row>
    <row r="1591" spans="2:2" x14ac:dyDescent="0.25">
      <c r="B1591" s="10"/>
    </row>
    <row r="1592" spans="2:2" x14ac:dyDescent="0.25">
      <c r="B1592" s="10"/>
    </row>
    <row r="1593" spans="2:2" x14ac:dyDescent="0.25">
      <c r="B1593" s="10"/>
    </row>
    <row r="1594" spans="2:2" x14ac:dyDescent="0.25">
      <c r="B1594" s="10"/>
    </row>
    <row r="1595" spans="2:2" x14ac:dyDescent="0.25">
      <c r="B1595" s="10"/>
    </row>
    <row r="1596" spans="2:2" x14ac:dyDescent="0.25">
      <c r="B1596" s="10"/>
    </row>
    <row r="1597" spans="2:2" x14ac:dyDescent="0.25">
      <c r="B1597" s="10"/>
    </row>
    <row r="1598" spans="2:2" x14ac:dyDescent="0.25">
      <c r="B1598" s="10"/>
    </row>
    <row r="1599" spans="2:2" x14ac:dyDescent="0.25">
      <c r="B1599" s="10"/>
    </row>
    <row r="1600" spans="2:2" x14ac:dyDescent="0.25">
      <c r="B1600" s="10"/>
    </row>
    <row r="1601" spans="2:2" x14ac:dyDescent="0.25">
      <c r="B1601" s="10"/>
    </row>
    <row r="1602" spans="2:2" x14ac:dyDescent="0.25">
      <c r="B1602" s="10"/>
    </row>
    <row r="1603" spans="2:2" x14ac:dyDescent="0.25">
      <c r="B1603" s="10"/>
    </row>
    <row r="1604" spans="2:2" x14ac:dyDescent="0.25">
      <c r="B1604" s="10"/>
    </row>
    <row r="1605" spans="2:2" x14ac:dyDescent="0.25">
      <c r="B1605" s="10"/>
    </row>
    <row r="1606" spans="2:2" x14ac:dyDescent="0.25">
      <c r="B1606" s="10"/>
    </row>
    <row r="1607" spans="2:2" x14ac:dyDescent="0.25">
      <c r="B1607" s="10"/>
    </row>
    <row r="1608" spans="2:2" x14ac:dyDescent="0.25">
      <c r="B1608" s="10"/>
    </row>
    <row r="1609" spans="2:2" x14ac:dyDescent="0.25">
      <c r="B1609" s="10"/>
    </row>
    <row r="1610" spans="2:2" x14ac:dyDescent="0.25">
      <c r="B1610" s="10"/>
    </row>
    <row r="1611" spans="2:2" x14ac:dyDescent="0.25">
      <c r="B1611" s="10"/>
    </row>
    <row r="1612" spans="2:2" x14ac:dyDescent="0.25">
      <c r="B1612" s="10"/>
    </row>
    <row r="1613" spans="2:2" x14ac:dyDescent="0.25">
      <c r="B1613" s="10"/>
    </row>
    <row r="1614" spans="2:2" x14ac:dyDescent="0.25">
      <c r="B1614" s="10"/>
    </row>
    <row r="1615" spans="2:2" x14ac:dyDescent="0.25">
      <c r="B1615" s="10"/>
    </row>
    <row r="1616" spans="2:2" x14ac:dyDescent="0.25">
      <c r="B1616" s="10"/>
    </row>
    <row r="1617" spans="2:2" x14ac:dyDescent="0.25">
      <c r="B1617" s="10"/>
    </row>
    <row r="1618" spans="2:2" x14ac:dyDescent="0.25">
      <c r="B1618" s="10"/>
    </row>
    <row r="1619" spans="2:2" x14ac:dyDescent="0.25">
      <c r="B1619" s="10"/>
    </row>
    <row r="1620" spans="2:2" x14ac:dyDescent="0.25">
      <c r="B1620" s="10"/>
    </row>
    <row r="1621" spans="2:2" x14ac:dyDescent="0.25">
      <c r="B1621" s="10"/>
    </row>
    <row r="1622" spans="2:2" x14ac:dyDescent="0.25">
      <c r="B1622" s="10"/>
    </row>
    <row r="1623" spans="2:2" x14ac:dyDescent="0.25">
      <c r="B1623" s="10"/>
    </row>
    <row r="1624" spans="2:2" x14ac:dyDescent="0.25">
      <c r="B1624" s="10"/>
    </row>
    <row r="1625" spans="2:2" x14ac:dyDescent="0.25">
      <c r="B1625" s="10"/>
    </row>
    <row r="1626" spans="2:2" x14ac:dyDescent="0.25">
      <c r="B1626" s="10"/>
    </row>
    <row r="1627" spans="2:2" x14ac:dyDescent="0.25">
      <c r="B1627" s="10"/>
    </row>
    <row r="1628" spans="2:2" x14ac:dyDescent="0.25">
      <c r="B1628" s="10"/>
    </row>
    <row r="1629" spans="2:2" x14ac:dyDescent="0.25">
      <c r="B1629" s="10"/>
    </row>
    <row r="1630" spans="2:2" x14ac:dyDescent="0.25">
      <c r="B1630" s="10"/>
    </row>
    <row r="1631" spans="2:2" x14ac:dyDescent="0.25">
      <c r="B1631" s="10"/>
    </row>
    <row r="1632" spans="2:2" x14ac:dyDescent="0.25">
      <c r="B1632" s="10"/>
    </row>
    <row r="1633" spans="2:2" x14ac:dyDescent="0.25">
      <c r="B1633" s="10"/>
    </row>
    <row r="1634" spans="2:2" x14ac:dyDescent="0.25">
      <c r="B1634" s="10"/>
    </row>
    <row r="1635" spans="2:2" x14ac:dyDescent="0.25">
      <c r="B1635" s="10"/>
    </row>
    <row r="1636" spans="2:2" x14ac:dyDescent="0.25">
      <c r="B1636" s="10"/>
    </row>
    <row r="1637" spans="2:2" x14ac:dyDescent="0.25">
      <c r="B1637" s="10"/>
    </row>
    <row r="1638" spans="2:2" x14ac:dyDescent="0.25">
      <c r="B1638" s="10"/>
    </row>
    <row r="1639" spans="2:2" x14ac:dyDescent="0.25">
      <c r="B1639" s="10"/>
    </row>
    <row r="1640" spans="2:2" x14ac:dyDescent="0.25">
      <c r="B1640" s="10"/>
    </row>
    <row r="1641" spans="2:2" x14ac:dyDescent="0.25">
      <c r="B1641" s="10"/>
    </row>
    <row r="1642" spans="2:2" x14ac:dyDescent="0.25">
      <c r="B1642" s="10"/>
    </row>
    <row r="1643" spans="2:2" x14ac:dyDescent="0.25">
      <c r="B1643" s="10"/>
    </row>
    <row r="1644" spans="2:2" x14ac:dyDescent="0.25">
      <c r="B1644" s="10"/>
    </row>
    <row r="1645" spans="2:2" x14ac:dyDescent="0.25">
      <c r="B1645" s="10"/>
    </row>
    <row r="1646" spans="2:2" x14ac:dyDescent="0.25">
      <c r="B1646" s="10"/>
    </row>
    <row r="1647" spans="2:2" x14ac:dyDescent="0.25">
      <c r="B1647" s="10"/>
    </row>
    <row r="1648" spans="2:2" x14ac:dyDescent="0.25">
      <c r="B1648" s="10"/>
    </row>
    <row r="1649" spans="2:2" x14ac:dyDescent="0.25">
      <c r="B1649" s="10"/>
    </row>
    <row r="1650" spans="2:2" x14ac:dyDescent="0.25">
      <c r="B1650" s="10"/>
    </row>
    <row r="1651" spans="2:2" x14ac:dyDescent="0.25">
      <c r="B1651" s="10"/>
    </row>
    <row r="1652" spans="2:2" x14ac:dyDescent="0.25">
      <c r="B1652" s="10"/>
    </row>
    <row r="1653" spans="2:2" x14ac:dyDescent="0.25">
      <c r="B1653" s="10"/>
    </row>
    <row r="1654" spans="2:2" x14ac:dyDescent="0.25">
      <c r="B1654" s="10"/>
    </row>
  </sheetData>
  <sortState xmlns:xlrd2="http://schemas.microsoft.com/office/spreadsheetml/2017/richdata2" ref="B2:H1300">
    <sortCondition ref="C2:C1300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AD2F6-2137-E549-A9BA-A86C7A7D25AE}">
  <dimension ref="A1:V2000"/>
  <sheetViews>
    <sheetView topLeftCell="H1" zoomScale="80" zoomScaleNormal="80" workbookViewId="0">
      <selection activeCell="T7" sqref="T7"/>
    </sheetView>
  </sheetViews>
  <sheetFormatPr defaultColWidth="10.77734375" defaultRowHeight="15" x14ac:dyDescent="0.2"/>
  <cols>
    <col min="1" max="1" width="13.77734375" customWidth="1"/>
    <col min="2" max="2" width="33.77734375" bestFit="1" customWidth="1"/>
    <col min="3" max="3" width="15.109375" style="14" customWidth="1"/>
    <col min="4" max="4" width="19.77734375" customWidth="1"/>
    <col min="5" max="5" width="11" style="18" bestFit="1" customWidth="1"/>
    <col min="6" max="6" width="14.44140625" style="18" customWidth="1"/>
    <col min="7" max="7" width="33.77734375" bestFit="1" customWidth="1"/>
    <col min="8" max="8" width="26.44140625" style="17" customWidth="1"/>
    <col min="9" max="9" width="29.44140625" style="17" customWidth="1"/>
    <col min="10" max="10" width="28.77734375" style="17" customWidth="1"/>
    <col min="11" max="11" width="14.109375" customWidth="1"/>
    <col min="12" max="12" width="19.44140625" style="18" customWidth="1"/>
    <col min="13" max="13" width="24.109375" customWidth="1"/>
    <col min="14" max="14" width="12.33203125" customWidth="1"/>
    <col min="15" max="15" width="11.21875" customWidth="1"/>
    <col min="17" max="17" width="15.109375" customWidth="1"/>
    <col min="18" max="18" width="13.33203125" customWidth="1"/>
    <col min="19" max="19" width="11.44140625" customWidth="1"/>
    <col min="20" max="20" width="22.21875" customWidth="1"/>
    <col min="21" max="21" width="16.77734375" customWidth="1"/>
    <col min="22" max="22" width="21.33203125" style="29" customWidth="1"/>
  </cols>
  <sheetData>
    <row r="1" spans="1:22" ht="15.75" x14ac:dyDescent="0.25">
      <c r="A1" t="s">
        <v>4926</v>
      </c>
      <c r="B1" s="1" t="s">
        <v>691</v>
      </c>
      <c r="C1" s="9" t="s">
        <v>2955</v>
      </c>
      <c r="D1" s="9" t="s">
        <v>2956</v>
      </c>
      <c r="E1" s="19" t="s">
        <v>2957</v>
      </c>
      <c r="F1" s="19" t="s">
        <v>2958</v>
      </c>
      <c r="G1" t="s">
        <v>0</v>
      </c>
      <c r="H1" s="17" t="s">
        <v>693</v>
      </c>
      <c r="I1" s="17" t="s">
        <v>694</v>
      </c>
      <c r="J1" s="17" t="s">
        <v>695</v>
      </c>
      <c r="K1" t="s">
        <v>692</v>
      </c>
      <c r="L1" s="18" t="s">
        <v>4923</v>
      </c>
      <c r="M1" t="s">
        <v>4924</v>
      </c>
      <c r="N1" t="s">
        <v>4925</v>
      </c>
      <c r="O1" t="s">
        <v>4919</v>
      </c>
      <c r="P1" t="s">
        <v>4927</v>
      </c>
      <c r="Q1" t="s">
        <v>4917</v>
      </c>
      <c r="R1" t="s">
        <v>4928</v>
      </c>
      <c r="S1" t="s">
        <v>4932</v>
      </c>
      <c r="T1" t="s">
        <v>4933</v>
      </c>
      <c r="U1" t="s">
        <v>2476</v>
      </c>
      <c r="V1" s="29" t="s">
        <v>4947</v>
      </c>
    </row>
    <row r="2" spans="1:22" ht="15.75" x14ac:dyDescent="0.25">
      <c r="A2">
        <v>1</v>
      </c>
      <c r="B2" s="2" t="s">
        <v>1041</v>
      </c>
      <c r="C2" s="10">
        <v>1</v>
      </c>
      <c r="D2" s="13">
        <v>42997.40625</v>
      </c>
      <c r="E2" s="20">
        <v>58.9</v>
      </c>
      <c r="F2" s="20">
        <v>13.29</v>
      </c>
      <c r="G2" t="str">
        <f>VLOOKUP(FACT_INCLUDES[[#This Row],[order_id]],ORDERS!A:B,2,FALSE)</f>
        <v>cb8fde758b25902db18315240ebd9b07</v>
      </c>
      <c r="H2" s="17">
        <f>VLOOKUP(FACT_INCLUDES[[#This Row],[order_id]],ORDERS!A:F,4,FALSE)</f>
        <v>43070.823611111111</v>
      </c>
      <c r="I2" s="17">
        <f>VLOOKUP(FACT_INCLUDES[[#This Row],[order_id]],ORDERS!A:G,5,FALSE)</f>
        <v>43087.696527777778</v>
      </c>
      <c r="J2" s="17">
        <f>VLOOKUP(FACT_INCLUDES[[#This Row],[order_id]],ORDERS!A:G,6,FALSE)</f>
        <v>43098</v>
      </c>
      <c r="K2" t="str">
        <f>VLOOKUP(FACT_INCLUDES[[#This Row],[order_id]],ORDERS!A:G,3,FALSE)</f>
        <v>delivered</v>
      </c>
      <c r="L2" s="18">
        <f>FACT_INCLUDES[[#This Row],[price]]+FACT_INCLUDES[[#This Row],[freight_value]]</f>
        <v>72.19</v>
      </c>
      <c r="M2">
        <f ca="1">_xlfn.XLOOKUP(FACT_INCLUDES[[#This Row],[customer_unique_id]], DIM_CUSTOMERS[customer_unique_id], DIM_CUSTOMERS[Age],,0)</f>
        <v>25</v>
      </c>
      <c r="N2">
        <f>IFERROR(VLOOKUP(FACT_INCLUDES[[#This Row],[order_id]], ORDERS!A:G, 7, FALSE), "")</f>
        <v>17</v>
      </c>
      <c r="O2">
        <f>_xlfn.XLOOKUP(FACT_INCLUDES[[#This Row],[DW Product]],FACT_PRODUCT_REVIEWS!L:L,FACT_PRODUCT_REVIEWS!A:A,,0)</f>
        <v>1</v>
      </c>
      <c r="P2">
        <f>_xlfn.XLOOKUP(FACT_INCLUDES[[#This Row],[customer_unique_id]],DIM_CUSTOMERS[customer_unique_id],DIM_CUSTOMERS[DW Customer],,0)</f>
        <v>310</v>
      </c>
      <c r="Q2">
        <v>1</v>
      </c>
      <c r="R2">
        <v>1</v>
      </c>
      <c r="S2">
        <f>IF(FACT_INCLUDES[[#This Row],[order_delivered_customer_date]]&lt;=FACT_INCLUDES[[#This Row],[order_estimated_delivery_date]],1,0)</f>
        <v>1</v>
      </c>
      <c r="T2" t="str">
        <f>VLOOKUP(FACT_INCLUDES[[#This Row],[DW Product]],DIM_PRODUCTS!A:I,3,FALSE)</f>
        <v>Art</v>
      </c>
      <c r="U2" t="str">
        <f>VLOOKUP(FACT_INCLUDES[[#This Row],[DW Seller]],DIM_SELLERS!A:I,4,FALSE)</f>
        <v>SP</v>
      </c>
      <c r="V2" s="30">
        <f>IF(FACT_INCLUDES[[#This Row],[order_delivered_customer_date]]&lt;=FACT_INCLUDES[[#This Row],[order_estimated_delivery_date]], 1,0)</f>
        <v>1</v>
      </c>
    </row>
    <row r="3" spans="1:22" ht="15.75" x14ac:dyDescent="0.25">
      <c r="A3">
        <v>2</v>
      </c>
      <c r="B3" s="2" t="s">
        <v>1715</v>
      </c>
      <c r="C3" s="10">
        <v>1</v>
      </c>
      <c r="D3" s="13">
        <v>42858.461805555555</v>
      </c>
      <c r="E3" s="20">
        <v>239.9</v>
      </c>
      <c r="F3" s="20">
        <v>19.93</v>
      </c>
      <c r="G3" t="str">
        <f>VLOOKUP(FACT_INCLUDES[[#This Row],[order_id]],ORDERS!A:B,2,FALSE)</f>
        <v>97258e1c1f77f32358eccd1c9ee5954d</v>
      </c>
      <c r="H3" s="17">
        <f>VLOOKUP(FACT_INCLUDES[[#This Row],[order_id]],ORDERS!A:F,4,FALSE)</f>
        <v>42792.936111111114</v>
      </c>
      <c r="I3" s="17">
        <f>VLOOKUP(FACT_INCLUDES[[#This Row],[order_id]],ORDERS!A:G,5,FALSE)</f>
        <v>42800.598611111112</v>
      </c>
      <c r="J3" s="17">
        <f>VLOOKUP(FACT_INCLUDES[[#This Row],[order_id]],ORDERS!A:G,6,FALSE)</f>
        <v>42814</v>
      </c>
      <c r="K3" t="str">
        <f>VLOOKUP(FACT_INCLUDES[[#This Row],[order_id]],ORDERS!A:G,3,FALSE)</f>
        <v>delivered</v>
      </c>
      <c r="L3" s="18">
        <f>FACT_INCLUDES[[#This Row],[price]]+FACT_INCLUDES[[#This Row],[freight_value]]</f>
        <v>259.83</v>
      </c>
      <c r="M3">
        <f ca="1">_xlfn.XLOOKUP(FACT_INCLUDES[[#This Row],[customer_unique_id]], DIM_CUSTOMERS[customer_unique_id], DIM_CUSTOMERS[Age],,0)</f>
        <v>20</v>
      </c>
      <c r="N3">
        <f>IFERROR(VLOOKUP(FACT_INCLUDES[[#This Row],[order_id]], ORDERS!A:G, 7, FALSE), "")</f>
        <v>8</v>
      </c>
      <c r="O3">
        <f>_xlfn.XLOOKUP(FACT_INCLUDES[[#This Row],[DW Product]],FACT_PRODUCT_REVIEWS!L:L,FACT_PRODUCT_REVIEWS!A:A,,0)</f>
        <v>2</v>
      </c>
      <c r="P3">
        <f>_xlfn.XLOOKUP(FACT_INCLUDES[[#This Row],[customer_unique_id]],DIM_CUSTOMERS[customer_unique_id],DIM_CUSTOMERS[DW Customer],,0)</f>
        <v>66</v>
      </c>
      <c r="Q3">
        <v>2</v>
      </c>
      <c r="R3">
        <v>2</v>
      </c>
      <c r="S3">
        <f>IF(FACT_INCLUDES[[#This Row],[order_delivered_customer_date]]&lt;=FACT_INCLUDES[[#This Row],[order_estimated_delivery_date]],1,0)</f>
        <v>1</v>
      </c>
      <c r="T3" t="str">
        <f>VLOOKUP(FACT_INCLUDES[[#This Row],[DW Product]],DIM_PRODUCTS!A:I,3,FALSE)</f>
        <v>Sports</v>
      </c>
      <c r="U3" t="str">
        <f>VLOOKUP(FACT_INCLUDES[[#This Row],[DW Seller]],DIM_SELLERS!A:I,4,FALSE)</f>
        <v>SP</v>
      </c>
      <c r="V3" s="30">
        <f>IF(FACT_INCLUDES[[#This Row],[order_delivered_customer_date]]&lt;=FACT_INCLUDES[[#This Row],[order_estimated_delivery_date]], 1,0)</f>
        <v>1</v>
      </c>
    </row>
    <row r="4" spans="1:22" ht="15.75" x14ac:dyDescent="0.25">
      <c r="A4">
        <v>3</v>
      </c>
      <c r="B4" s="2" t="s">
        <v>1072</v>
      </c>
      <c r="C4" s="10">
        <v>1</v>
      </c>
      <c r="D4" s="13">
        <v>43118.616666666669</v>
      </c>
      <c r="E4" s="20">
        <v>199</v>
      </c>
      <c r="F4" s="20">
        <v>17.87</v>
      </c>
      <c r="G4" t="str">
        <f>VLOOKUP(FACT_INCLUDES[[#This Row],[order_id]],ORDERS!A:B,2,FALSE)</f>
        <v>e90a1b194724309bbaa6228c398d1748</v>
      </c>
      <c r="H4" s="17">
        <f>VLOOKUP(FACT_INCLUDES[[#This Row],[order_id]],ORDERS!A:F,4,FALSE)</f>
        <v>43208.929861111108</v>
      </c>
      <c r="I4" s="17">
        <f>VLOOKUP(FACT_INCLUDES[[#This Row],[order_id]],ORDERS!A:G,5,FALSE)</f>
        <v>43242.883333333331</v>
      </c>
      <c r="J4" s="17">
        <f>VLOOKUP(FACT_INCLUDES[[#This Row],[order_id]],ORDERS!A:G,6,FALSE)</f>
        <v>43238</v>
      </c>
      <c r="K4" t="str">
        <f>VLOOKUP(FACT_INCLUDES[[#This Row],[order_id]],ORDERS!A:G,3,FALSE)</f>
        <v>delivered</v>
      </c>
      <c r="L4" s="18">
        <f>FACT_INCLUDES[[#This Row],[price]]+FACT_INCLUDES[[#This Row],[freight_value]]</f>
        <v>216.87</v>
      </c>
      <c r="M4">
        <f ca="1">_xlfn.XLOOKUP(FACT_INCLUDES[[#This Row],[customer_unique_id]], DIM_CUSTOMERS[customer_unique_id], DIM_CUSTOMERS[Age],,0)</f>
        <v>22</v>
      </c>
      <c r="N4">
        <f>IFERROR(VLOOKUP(FACT_INCLUDES[[#This Row],[order_id]], ORDERS!A:G, 7, FALSE), "")</f>
        <v>34</v>
      </c>
      <c r="O4">
        <f>_xlfn.XLOOKUP(FACT_INCLUDES[[#This Row],[DW Product]],FACT_PRODUCT_REVIEWS!L:L,FACT_PRODUCT_REVIEWS!A:A,,0)</f>
        <v>3</v>
      </c>
      <c r="P4">
        <f>_xlfn.XLOOKUP(FACT_INCLUDES[[#This Row],[customer_unique_id]],DIM_CUSTOMERS[customer_unique_id],DIM_CUSTOMERS[DW Customer],,0)</f>
        <v>115</v>
      </c>
      <c r="Q4">
        <v>3</v>
      </c>
      <c r="R4">
        <v>3</v>
      </c>
      <c r="S4">
        <f>IF(FACT_INCLUDES[[#This Row],[order_delivered_customer_date]]&lt;=FACT_INCLUDES[[#This Row],[order_estimated_delivery_date]],1,0)</f>
        <v>0</v>
      </c>
      <c r="T4" t="str">
        <f>VLOOKUP(FACT_INCLUDES[[#This Row],[DW Product]],DIM_PRODUCTS!A:I,3,FALSE)</f>
        <v>Toys</v>
      </c>
      <c r="U4" t="str">
        <f>VLOOKUP(FACT_INCLUDES[[#This Row],[DW Seller]],DIM_SELLERS!A:I,4,FALSE)</f>
        <v>RJ</v>
      </c>
      <c r="V4" s="30">
        <f>IF(FACT_INCLUDES[[#This Row],[order_delivered_customer_date]]&lt;=FACT_INCLUDES[[#This Row],[order_estimated_delivery_date]], 1,0)</f>
        <v>0</v>
      </c>
    </row>
    <row r="5" spans="1:22" ht="15.75" x14ac:dyDescent="0.25">
      <c r="A5">
        <v>4</v>
      </c>
      <c r="B5" s="2" t="s">
        <v>1635</v>
      </c>
      <c r="C5" s="10">
        <v>1</v>
      </c>
      <c r="D5" s="13">
        <v>43327.423611111109</v>
      </c>
      <c r="E5" s="20">
        <v>12.99</v>
      </c>
      <c r="F5" s="20">
        <v>12.79</v>
      </c>
      <c r="G5" t="str">
        <f>VLOOKUP(FACT_INCLUDES[[#This Row],[order_id]],ORDERS!A:B,2,FALSE)</f>
        <v>4dfa53e424b44b9dcb3965683078712d</v>
      </c>
      <c r="H5" s="17">
        <f>VLOOKUP(FACT_INCLUDES[[#This Row],[order_id]],ORDERS!A:F,4,FALSE)</f>
        <v>43113.731249999997</v>
      </c>
      <c r="I5" s="17">
        <f>VLOOKUP(FACT_INCLUDES[[#This Row],[order_id]],ORDERS!A:G,5,FALSE)</f>
        <v>43122.715277777781</v>
      </c>
      <c r="J5" s="17">
        <f>VLOOKUP(FACT_INCLUDES[[#This Row],[order_id]],ORDERS!A:G,6,FALSE)</f>
        <v>43136</v>
      </c>
      <c r="K5" t="str">
        <f>VLOOKUP(FACT_INCLUDES[[#This Row],[order_id]],ORDERS!A:G,3,FALSE)</f>
        <v>delivered</v>
      </c>
      <c r="L5" s="18">
        <f>FACT_INCLUDES[[#This Row],[price]]+FACT_INCLUDES[[#This Row],[freight_value]]</f>
        <v>25.78</v>
      </c>
      <c r="M5">
        <f ca="1">_xlfn.XLOOKUP(FACT_INCLUDES[[#This Row],[customer_unique_id]], DIM_CUSTOMERS[customer_unique_id], DIM_CUSTOMERS[Age],,0)</f>
        <v>21</v>
      </c>
      <c r="N5">
        <f>IFERROR(VLOOKUP(FACT_INCLUDES[[#This Row],[order_id]], ORDERS!A:G, 7, FALSE), "")</f>
        <v>9</v>
      </c>
      <c r="O5">
        <f>_xlfn.XLOOKUP(FACT_INCLUDES[[#This Row],[DW Product]],FACT_PRODUCT_REVIEWS!L:L,FACT_PRODUCT_REVIEWS!A:A,,0)</f>
        <v>4</v>
      </c>
      <c r="P5">
        <f>_xlfn.XLOOKUP(FACT_INCLUDES[[#This Row],[customer_unique_id]],DIM_CUSTOMERS[customer_unique_id],DIM_CUSTOMERS[DW Customer],,0)</f>
        <v>283</v>
      </c>
      <c r="Q5">
        <v>4</v>
      </c>
      <c r="R5">
        <v>4</v>
      </c>
      <c r="S5">
        <f>IF(FACT_INCLUDES[[#This Row],[order_delivered_customer_date]]&lt;=FACT_INCLUDES[[#This Row],[order_estimated_delivery_date]],1,0)</f>
        <v>1</v>
      </c>
      <c r="T5" t="str">
        <f>VLOOKUP(FACT_INCLUDES[[#This Row],[DW Product]],DIM_PRODUCTS!A:I,3,FALSE)</f>
        <v>Accessories</v>
      </c>
      <c r="U5" t="str">
        <f>VLOOKUP(FACT_INCLUDES[[#This Row],[DW Seller]],DIM_SELLERS!A:I,4,FALSE)</f>
        <v>SP</v>
      </c>
      <c r="V5" s="30">
        <f>IF(FACT_INCLUDES[[#This Row],[order_delivered_customer_date]]&lt;=FACT_INCLUDES[[#This Row],[order_estimated_delivery_date]], 1,0)</f>
        <v>1</v>
      </c>
    </row>
    <row r="6" spans="1:22" ht="15.75" x14ac:dyDescent="0.25">
      <c r="A6">
        <v>5</v>
      </c>
      <c r="B6" s="2" t="s">
        <v>741</v>
      </c>
      <c r="C6" s="10">
        <v>1</v>
      </c>
      <c r="D6" s="13">
        <v>42779.581250000003</v>
      </c>
      <c r="E6" s="20">
        <v>199.9</v>
      </c>
      <c r="F6" s="20">
        <v>18.14</v>
      </c>
      <c r="G6" t="str">
        <f>VLOOKUP(FACT_INCLUDES[[#This Row],[order_id]],ORDERS!A:B,2,FALSE)</f>
        <v>72061fff095d8325b311ea24e2f4a2b5</v>
      </c>
      <c r="H6" s="17">
        <f>VLOOKUP(FACT_INCLUDES[[#This Row],[order_id]],ORDERS!A:F,4,FALSE)</f>
        <v>42803.886805555558</v>
      </c>
      <c r="I6" s="17">
        <f>VLOOKUP(FACT_INCLUDES[[#This Row],[order_id]],ORDERS!A:G,5,FALSE)</f>
        <v>42817.529166666667</v>
      </c>
      <c r="J6" s="17">
        <f>VLOOKUP(FACT_INCLUDES[[#This Row],[order_id]],ORDERS!A:G,6,FALSE)</f>
        <v>42822</v>
      </c>
      <c r="K6" t="str">
        <f>VLOOKUP(FACT_INCLUDES[[#This Row],[order_id]],ORDERS!A:G,3,FALSE)</f>
        <v>delivered</v>
      </c>
      <c r="L6" s="18">
        <f>FACT_INCLUDES[[#This Row],[price]]+FACT_INCLUDES[[#This Row],[freight_value]]</f>
        <v>218.04000000000002</v>
      </c>
      <c r="M6">
        <f ca="1">_xlfn.XLOOKUP(FACT_INCLUDES[[#This Row],[customer_unique_id]], DIM_CUSTOMERS[customer_unique_id], DIM_CUSTOMERS[Age],,0)</f>
        <v>37</v>
      </c>
      <c r="N6">
        <f>IFERROR(VLOOKUP(FACT_INCLUDES[[#This Row],[order_id]], ORDERS!A:G, 7, FALSE), "")</f>
        <v>14</v>
      </c>
      <c r="O6">
        <f>_xlfn.XLOOKUP(FACT_INCLUDES[[#This Row],[DW Product]],FACT_PRODUCT_REVIEWS!L:L,FACT_PRODUCT_REVIEWS!A:A,,0)</f>
        <v>5</v>
      </c>
      <c r="P6">
        <f>_xlfn.XLOOKUP(FACT_INCLUDES[[#This Row],[customer_unique_id]],DIM_CUSTOMERS[customer_unique_id],DIM_CUSTOMERS[DW Customer],,0)</f>
        <v>273</v>
      </c>
      <c r="Q6">
        <v>5</v>
      </c>
      <c r="R6">
        <v>5</v>
      </c>
      <c r="S6">
        <f>IF(FACT_INCLUDES[[#This Row],[order_delivered_customer_date]]&lt;=FACT_INCLUDES[[#This Row],[order_estimated_delivery_date]],1,0)</f>
        <v>1</v>
      </c>
      <c r="T6" t="str">
        <f>VLOOKUP(FACT_INCLUDES[[#This Row],[DW Product]],DIM_PRODUCTS!A:I,3,FALSE)</f>
        <v>Shoes</v>
      </c>
      <c r="U6" t="str">
        <f>VLOOKUP(FACT_INCLUDES[[#This Row],[DW Seller]],DIM_SELLERS!A:I,4,FALSE)</f>
        <v>SP</v>
      </c>
      <c r="V6" s="30">
        <f>IF(FACT_INCLUDES[[#This Row],[order_delivered_customer_date]]&lt;=FACT_INCLUDES[[#This Row],[order_estimated_delivery_date]], 1,0)</f>
        <v>1</v>
      </c>
    </row>
    <row r="7" spans="1:22" ht="15.75" x14ac:dyDescent="0.25">
      <c r="A7">
        <v>6</v>
      </c>
      <c r="B7" s="2" t="s">
        <v>852</v>
      </c>
      <c r="C7" s="10">
        <v>1</v>
      </c>
      <c r="D7" s="13">
        <v>42878.163194444445</v>
      </c>
      <c r="E7" s="20">
        <v>21.9</v>
      </c>
      <c r="F7" s="20">
        <v>12.69</v>
      </c>
      <c r="G7" t="str">
        <f>VLOOKUP(FACT_INCLUDES[[#This Row],[order_id]],ORDERS!A:B,2,FALSE)</f>
        <v>74c286ab8cc161142213780711964b06</v>
      </c>
      <c r="H7" s="17">
        <f>VLOOKUP(FACT_INCLUDES[[#This Row],[order_id]],ORDERS!A:F,4,FALSE)</f>
        <v>43006.997916666667</v>
      </c>
      <c r="I7" s="17">
        <f>VLOOKUP(FACT_INCLUDES[[#This Row],[order_id]],ORDERS!A:G,5,FALSE)</f>
        <v>43035.820833333331</v>
      </c>
      <c r="J7" s="17">
        <f>VLOOKUP(FACT_INCLUDES[[#This Row],[order_id]],ORDERS!A:G,6,FALSE)</f>
        <v>43034</v>
      </c>
      <c r="K7" t="str">
        <f>VLOOKUP(FACT_INCLUDES[[#This Row],[order_id]],ORDERS!A:G,3,FALSE)</f>
        <v>delivered</v>
      </c>
      <c r="L7" s="18">
        <f>FACT_INCLUDES[[#This Row],[price]]+FACT_INCLUDES[[#This Row],[freight_value]]</f>
        <v>34.589999999999996</v>
      </c>
      <c r="M7">
        <f ca="1">_xlfn.XLOOKUP(FACT_INCLUDES[[#This Row],[customer_unique_id]], DIM_CUSTOMERS[customer_unique_id], DIM_CUSTOMERS[Age],,0)</f>
        <v>44</v>
      </c>
      <c r="N7">
        <f>IFERROR(VLOOKUP(FACT_INCLUDES[[#This Row],[order_id]], ORDERS!A:G, 7, FALSE), "")</f>
        <v>29</v>
      </c>
      <c r="O7">
        <f>_xlfn.XLOOKUP(FACT_INCLUDES[[#This Row],[DW Product]],FACT_PRODUCT_REVIEWS!L:L,FACT_PRODUCT_REVIEWS!A:A,,0)</f>
        <v>6</v>
      </c>
      <c r="P7">
        <f>_xlfn.XLOOKUP(FACT_INCLUDES[[#This Row],[customer_unique_id]],DIM_CUSTOMERS[customer_unique_id],DIM_CUSTOMERS[DW Customer],,0)</f>
        <v>58</v>
      </c>
      <c r="Q7">
        <v>6</v>
      </c>
      <c r="R7">
        <v>6</v>
      </c>
      <c r="S7">
        <f>IF(FACT_INCLUDES[[#This Row],[order_delivered_customer_date]]&lt;=FACT_INCLUDES[[#This Row],[order_estimated_delivery_date]],1,0)</f>
        <v>0</v>
      </c>
      <c r="T7" t="str">
        <f>VLOOKUP(FACT_INCLUDES[[#This Row],[DW Product]],DIM_PRODUCTS!A:I,3,FALSE)</f>
        <v>Furniture</v>
      </c>
      <c r="U7" t="str">
        <f>VLOOKUP(FACT_INCLUDES[[#This Row],[DW Seller]],DIM_SELLERS!A:I,4,FALSE)</f>
        <v>RJ</v>
      </c>
      <c r="V7" s="30">
        <f>IF(FACT_INCLUDES[[#This Row],[order_delivered_customer_date]]&lt;=FACT_INCLUDES[[#This Row],[order_estimated_delivery_date]], 1,0)</f>
        <v>0</v>
      </c>
    </row>
    <row r="8" spans="1:22" ht="15.75" x14ac:dyDescent="0.25">
      <c r="A8">
        <v>7</v>
      </c>
      <c r="B8" s="2" t="s">
        <v>1630</v>
      </c>
      <c r="C8" s="10">
        <v>1</v>
      </c>
      <c r="D8" s="13">
        <v>43083.506944444445</v>
      </c>
      <c r="E8" s="20">
        <v>19.899999999999999</v>
      </c>
      <c r="F8" s="20">
        <v>11.85</v>
      </c>
      <c r="G8" t="str">
        <f>VLOOKUP(FACT_INCLUDES[[#This Row],[order_id]],ORDERS!A:B,2,FALSE)</f>
        <v>2cac9c1a43808ace14f1598744f4a28a</v>
      </c>
      <c r="H8" s="17">
        <f>VLOOKUP(FACT_INCLUDES[[#This Row],[order_id]],ORDERS!A:F,4,FALSE)</f>
        <v>43016.859027777777</v>
      </c>
      <c r="I8" s="17">
        <f>VLOOKUP(FACT_INCLUDES[[#This Row],[order_id]],ORDERS!A:G,5,FALSE)</f>
        <v>43029.023611111108</v>
      </c>
      <c r="J8" s="17">
        <f>VLOOKUP(FACT_INCLUDES[[#This Row],[order_id]],ORDERS!A:G,6,FALSE)</f>
        <v>43052</v>
      </c>
      <c r="K8" t="str">
        <f>VLOOKUP(FACT_INCLUDES[[#This Row],[order_id]],ORDERS!A:G,3,FALSE)</f>
        <v>delivered</v>
      </c>
      <c r="L8" s="18">
        <f>FACT_INCLUDES[[#This Row],[price]]+FACT_INCLUDES[[#This Row],[freight_value]]</f>
        <v>31.75</v>
      </c>
      <c r="M8">
        <f ca="1">_xlfn.XLOOKUP(FACT_INCLUDES[[#This Row],[customer_unique_id]], DIM_CUSTOMERS[customer_unique_id], DIM_CUSTOMERS[Age],,0)</f>
        <v>36</v>
      </c>
      <c r="N8">
        <f>IFERROR(VLOOKUP(FACT_INCLUDES[[#This Row],[order_id]], ORDERS!A:G, 7, FALSE), "")</f>
        <v>13</v>
      </c>
      <c r="O8">
        <f>_xlfn.XLOOKUP(FACT_INCLUDES[[#This Row],[DW Product]],FACT_PRODUCT_REVIEWS!L:L,FACT_PRODUCT_REVIEWS!A:A,,0)</f>
        <v>7</v>
      </c>
      <c r="P8">
        <f>_xlfn.XLOOKUP(FACT_INCLUDES[[#This Row],[customer_unique_id]],DIM_CUSTOMERS[customer_unique_id],DIM_CUSTOMERS[DW Customer],,0)</f>
        <v>169</v>
      </c>
      <c r="Q8">
        <v>7</v>
      </c>
      <c r="R8">
        <v>7</v>
      </c>
      <c r="S8">
        <f>IF(FACT_INCLUDES[[#This Row],[order_delivered_customer_date]]&lt;=FACT_INCLUDES[[#This Row],[order_estimated_delivery_date]],1,0)</f>
        <v>1</v>
      </c>
      <c r="T8" t="str">
        <f>VLOOKUP(FACT_INCLUDES[[#This Row],[DW Product]],DIM_PRODUCTS!A:I,3,FALSE)</f>
        <v>Art</v>
      </c>
      <c r="U8" t="str">
        <f>VLOOKUP(FACT_INCLUDES[[#This Row],[DW Seller]],DIM_SELLERS!A:I,4,FALSE)</f>
        <v>PE</v>
      </c>
      <c r="V8" s="30">
        <f>IF(FACT_INCLUDES[[#This Row],[order_delivered_customer_date]]&lt;=FACT_INCLUDES[[#This Row],[order_estimated_delivery_date]], 1,0)</f>
        <v>1</v>
      </c>
    </row>
    <row r="9" spans="1:22" ht="15.75" x14ac:dyDescent="0.25">
      <c r="A9">
        <v>8</v>
      </c>
      <c r="B9" s="2" t="s">
        <v>1064</v>
      </c>
      <c r="C9" s="10">
        <v>1</v>
      </c>
      <c r="D9" s="13">
        <v>43291.520833333336</v>
      </c>
      <c r="E9" s="20">
        <v>810</v>
      </c>
      <c r="F9" s="20">
        <v>70.75</v>
      </c>
      <c r="G9" t="str">
        <f>VLOOKUP(FACT_INCLUDES[[#This Row],[order_id]],ORDERS!A:B,2,FALSE)</f>
        <v>66d201c13937598dd4e036788a10a203</v>
      </c>
      <c r="H9" s="17">
        <f>VLOOKUP(FACT_INCLUDES[[#This Row],[order_id]],ORDERS!A:F,4,FALSE)</f>
        <v>43329.974999999999</v>
      </c>
      <c r="I9" s="17">
        <f>VLOOKUP(FACT_INCLUDES[[#This Row],[order_id]],ORDERS!A:G,5,FALSE)</f>
        <v>43342.650694444441</v>
      </c>
      <c r="J9" s="17">
        <f>VLOOKUP(FACT_INCLUDES[[#This Row],[order_id]],ORDERS!A:G,6,FALSE)</f>
        <v>43371</v>
      </c>
      <c r="K9" t="str">
        <f>VLOOKUP(FACT_INCLUDES[[#This Row],[order_id]],ORDERS!A:G,3,FALSE)</f>
        <v>delivered</v>
      </c>
      <c r="L9" s="18">
        <f>FACT_INCLUDES[[#This Row],[price]]+FACT_INCLUDES[[#This Row],[freight_value]]</f>
        <v>880.75</v>
      </c>
      <c r="M9">
        <f ca="1">_xlfn.XLOOKUP(FACT_INCLUDES[[#This Row],[customer_unique_id]], DIM_CUSTOMERS[customer_unique_id], DIM_CUSTOMERS[Age],,0)</f>
        <v>24</v>
      </c>
      <c r="N9">
        <f>IFERROR(VLOOKUP(FACT_INCLUDES[[#This Row],[order_id]], ORDERS!A:G, 7, FALSE), "")</f>
        <v>13</v>
      </c>
      <c r="O9">
        <f>_xlfn.XLOOKUP(FACT_INCLUDES[[#This Row],[DW Product]],FACT_PRODUCT_REVIEWS!L:L,FACT_PRODUCT_REVIEWS!A:A,,0)</f>
        <v>8</v>
      </c>
      <c r="P9">
        <f>_xlfn.XLOOKUP(FACT_INCLUDES[[#This Row],[customer_unique_id]],DIM_CUSTOMERS[customer_unique_id],DIM_CUSTOMERS[DW Customer],,0)</f>
        <v>286</v>
      </c>
      <c r="Q9">
        <v>8</v>
      </c>
      <c r="R9">
        <v>8</v>
      </c>
      <c r="S9">
        <f>IF(FACT_INCLUDES[[#This Row],[order_delivered_customer_date]]&lt;=FACT_INCLUDES[[#This Row],[order_estimated_delivery_date]],1,0)</f>
        <v>1</v>
      </c>
      <c r="T9" t="str">
        <f>VLOOKUP(FACT_INCLUDES[[#This Row],[DW Product]],DIM_PRODUCTS!A:I,3,FALSE)</f>
        <v>Musical Instruments</v>
      </c>
      <c r="U9" t="str">
        <f>VLOOKUP(FACT_INCLUDES[[#This Row],[DW Seller]],DIM_SELLERS!A:I,4,FALSE)</f>
        <v>SP</v>
      </c>
      <c r="V9" s="30">
        <f>IF(FACT_INCLUDES[[#This Row],[order_delivered_customer_date]]&lt;=FACT_INCLUDES[[#This Row],[order_estimated_delivery_date]], 1,0)</f>
        <v>1</v>
      </c>
    </row>
    <row r="10" spans="1:22" ht="15.75" x14ac:dyDescent="0.25">
      <c r="A10">
        <v>9</v>
      </c>
      <c r="B10" s="2" t="s">
        <v>1651</v>
      </c>
      <c r="C10" s="10">
        <v>1</v>
      </c>
      <c r="D10" s="13">
        <v>43185.771527777775</v>
      </c>
      <c r="E10" s="20">
        <v>145.94999999999999</v>
      </c>
      <c r="F10" s="20">
        <v>11.65</v>
      </c>
      <c r="G10" t="str">
        <f>VLOOKUP(FACT_INCLUDES[[#This Row],[order_id]],ORDERS!A:B,2,FALSE)</f>
        <v>3c9e98b59c61b1ccdba1108eca8c61d4</v>
      </c>
      <c r="H10" s="17">
        <f>VLOOKUP(FACT_INCLUDES[[#This Row],[order_id]],ORDERS!A:F,4,FALSE)</f>
        <v>42800.692361111112</v>
      </c>
      <c r="I10" s="17">
        <f>VLOOKUP(FACT_INCLUDES[[#This Row],[order_id]],ORDERS!A:G,5,FALSE)</f>
        <v>42824.616666666669</v>
      </c>
      <c r="J10" s="17">
        <f>VLOOKUP(FACT_INCLUDES[[#This Row],[order_id]],ORDERS!A:G,6,FALSE)</f>
        <v>42831</v>
      </c>
      <c r="K10" t="str">
        <f>VLOOKUP(FACT_INCLUDES[[#This Row],[order_id]],ORDERS!A:G,3,FALSE)</f>
        <v>delivered</v>
      </c>
      <c r="L10" s="18">
        <f>FACT_INCLUDES[[#This Row],[price]]+FACT_INCLUDES[[#This Row],[freight_value]]</f>
        <v>157.6</v>
      </c>
      <c r="M10">
        <f ca="1">_xlfn.XLOOKUP(FACT_INCLUDES[[#This Row],[customer_unique_id]], DIM_CUSTOMERS[customer_unique_id], DIM_CUSTOMERS[Age],,0)</f>
        <v>19</v>
      </c>
      <c r="N10">
        <f>IFERROR(VLOOKUP(FACT_INCLUDES[[#This Row],[order_id]], ORDERS!A:G, 7, FALSE), "")</f>
        <v>24</v>
      </c>
      <c r="O10">
        <f>_xlfn.XLOOKUP(FACT_INCLUDES[[#This Row],[DW Product]],FACT_PRODUCT_REVIEWS!L:L,FACT_PRODUCT_REVIEWS!A:A,,0)</f>
        <v>9</v>
      </c>
      <c r="P10">
        <f>_xlfn.XLOOKUP(FACT_INCLUDES[[#This Row],[customer_unique_id]],DIM_CUSTOMERS[customer_unique_id],DIM_CUSTOMERS[DW Customer],,0)</f>
        <v>108</v>
      </c>
      <c r="Q10">
        <v>9</v>
      </c>
      <c r="R10">
        <v>9</v>
      </c>
      <c r="S10">
        <f>IF(FACT_INCLUDES[[#This Row],[order_delivered_customer_date]]&lt;=FACT_INCLUDES[[#This Row],[order_estimated_delivery_date]],1,0)</f>
        <v>1</v>
      </c>
      <c r="T10" t="str">
        <f>VLOOKUP(FACT_INCLUDES[[#This Row],[DW Product]],DIM_PRODUCTS!A:I,3,FALSE)</f>
        <v>Toys</v>
      </c>
      <c r="U10" t="str">
        <f>VLOOKUP(FACT_INCLUDES[[#This Row],[DW Seller]],DIM_SELLERS!A:I,4,FALSE)</f>
        <v>SP</v>
      </c>
      <c r="V10" s="30">
        <f>IF(FACT_INCLUDES[[#This Row],[order_delivered_customer_date]]&lt;=FACT_INCLUDES[[#This Row],[order_estimated_delivery_date]], 1,0)</f>
        <v>1</v>
      </c>
    </row>
    <row r="11" spans="1:22" ht="15.75" x14ac:dyDescent="0.25">
      <c r="A11">
        <v>10</v>
      </c>
      <c r="B11" s="2" t="s">
        <v>1128</v>
      </c>
      <c r="C11" s="10">
        <v>1</v>
      </c>
      <c r="D11" s="13">
        <v>43287.590277777781</v>
      </c>
      <c r="E11" s="20">
        <v>53.99</v>
      </c>
      <c r="F11" s="20">
        <v>11.4</v>
      </c>
      <c r="G11" t="str">
        <f>VLOOKUP(FACT_INCLUDES[[#This Row],[order_id]],ORDERS!A:B,2,FALSE)</f>
        <v>46dd28b3f7e33b789acf42d3093b7773</v>
      </c>
      <c r="H11" s="17">
        <f>VLOOKUP(FACT_INCLUDES[[#This Row],[order_id]],ORDERS!A:F,4,FALSE)</f>
        <v>43278.931944444441</v>
      </c>
      <c r="I11" s="17">
        <f>VLOOKUP(FACT_INCLUDES[[#This Row],[order_id]],ORDERS!A:G,5,FALSE)</f>
        <v>43291.695138888892</v>
      </c>
      <c r="J11" s="17">
        <f>VLOOKUP(FACT_INCLUDES[[#This Row],[order_id]],ORDERS!A:G,6,FALSE)</f>
        <v>43301</v>
      </c>
      <c r="K11" t="str">
        <f>VLOOKUP(FACT_INCLUDES[[#This Row],[order_id]],ORDERS!A:G,3,FALSE)</f>
        <v>delivered</v>
      </c>
      <c r="L11" s="18">
        <f>FACT_INCLUDES[[#This Row],[price]]+FACT_INCLUDES[[#This Row],[freight_value]]</f>
        <v>65.39</v>
      </c>
      <c r="M11">
        <f ca="1">_xlfn.XLOOKUP(FACT_INCLUDES[[#This Row],[customer_unique_id]], DIM_CUSTOMERS[customer_unique_id], DIM_CUSTOMERS[Age],,0)</f>
        <v>19</v>
      </c>
      <c r="N11">
        <f>IFERROR(VLOOKUP(FACT_INCLUDES[[#This Row],[order_id]], ORDERS!A:G, 7, FALSE), "")</f>
        <v>13</v>
      </c>
      <c r="O11">
        <f>_xlfn.XLOOKUP(FACT_INCLUDES[[#This Row],[DW Product]],FACT_PRODUCT_REVIEWS!L:L,FACT_PRODUCT_REVIEWS!A:A,,0)</f>
        <v>10</v>
      </c>
      <c r="P11">
        <f>_xlfn.XLOOKUP(FACT_INCLUDES[[#This Row],[customer_unique_id]],DIM_CUSTOMERS[customer_unique_id],DIM_CUSTOMERS[DW Customer],,0)</f>
        <v>190</v>
      </c>
      <c r="Q11">
        <v>10</v>
      </c>
      <c r="R11">
        <v>10</v>
      </c>
      <c r="S11">
        <f>IF(FACT_INCLUDES[[#This Row],[order_delivered_customer_date]]&lt;=FACT_INCLUDES[[#This Row],[order_estimated_delivery_date]],1,0)</f>
        <v>1</v>
      </c>
      <c r="T11" t="str">
        <f>VLOOKUP(FACT_INCLUDES[[#This Row],[DW Product]],DIM_PRODUCTS!A:I,3,FALSE)</f>
        <v>Kitchen Products</v>
      </c>
      <c r="U11" t="str">
        <f>VLOOKUP(FACT_INCLUDES[[#This Row],[DW Seller]],DIM_SELLERS!A:I,4,FALSE)</f>
        <v>PR</v>
      </c>
      <c r="V11" s="30">
        <f>IF(FACT_INCLUDES[[#This Row],[order_delivered_customer_date]]&lt;=FACT_INCLUDES[[#This Row],[order_estimated_delivery_date]], 1,0)</f>
        <v>1</v>
      </c>
    </row>
    <row r="12" spans="1:22" ht="15.75" x14ac:dyDescent="0.25">
      <c r="A12">
        <v>11</v>
      </c>
      <c r="B12" s="2" t="s">
        <v>1124</v>
      </c>
      <c r="C12" s="10">
        <v>1</v>
      </c>
      <c r="D12" s="13">
        <v>43188.936111111114</v>
      </c>
      <c r="E12" s="20">
        <v>59.99</v>
      </c>
      <c r="F12" s="20">
        <v>8.8800000000000008</v>
      </c>
      <c r="G12" t="str">
        <f>VLOOKUP(FACT_INCLUDES[[#This Row],[order_id]],ORDERS!A:B,2,FALSE)</f>
        <v>1b9872e035e88fc720548cc74a815a46</v>
      </c>
      <c r="H12" s="17">
        <f>VLOOKUP(FACT_INCLUDES[[#This Row],[order_id]],ORDERS!A:F,4,FALSE)</f>
        <v>42812.286111111112</v>
      </c>
      <c r="I12" s="17">
        <f>VLOOKUP(FACT_INCLUDES[[#This Row],[order_id]],ORDERS!A:G,5,FALSE)</f>
        <v>42829.35833333333</v>
      </c>
      <c r="J12" s="17">
        <f>VLOOKUP(FACT_INCLUDES[[#This Row],[order_id]],ORDERS!A:G,6,FALSE)</f>
        <v>42852</v>
      </c>
      <c r="K12" t="str">
        <f>VLOOKUP(FACT_INCLUDES[[#This Row],[order_id]],ORDERS!A:G,3,FALSE)</f>
        <v>delivered</v>
      </c>
      <c r="L12" s="18">
        <f>FACT_INCLUDES[[#This Row],[price]]+FACT_INCLUDES[[#This Row],[freight_value]]</f>
        <v>68.87</v>
      </c>
      <c r="M12">
        <f ca="1">_xlfn.XLOOKUP(FACT_INCLUDES[[#This Row],[customer_unique_id]], DIM_CUSTOMERS[customer_unique_id], DIM_CUSTOMERS[Age],,0)</f>
        <v>43</v>
      </c>
      <c r="N12">
        <f>IFERROR(VLOOKUP(FACT_INCLUDES[[#This Row],[order_id]], ORDERS!A:G, 7, FALSE), "")</f>
        <v>17</v>
      </c>
      <c r="O12">
        <f>_xlfn.XLOOKUP(FACT_INCLUDES[[#This Row],[DW Product]],FACT_PRODUCT_REVIEWS!L:L,FACT_PRODUCT_REVIEWS!A:A,,0)</f>
        <v>11</v>
      </c>
      <c r="P12">
        <f>_xlfn.XLOOKUP(FACT_INCLUDES[[#This Row],[customer_unique_id]],DIM_CUSTOMERS[customer_unique_id],DIM_CUSTOMERS[DW Customer],,0)</f>
        <v>72</v>
      </c>
      <c r="Q12">
        <v>11</v>
      </c>
      <c r="R12">
        <v>11</v>
      </c>
      <c r="S12">
        <f>IF(FACT_INCLUDES[[#This Row],[order_delivered_customer_date]]&lt;=FACT_INCLUDES[[#This Row],[order_estimated_delivery_date]],1,0)</f>
        <v>1</v>
      </c>
      <c r="T12" t="str">
        <f>VLOOKUP(FACT_INCLUDES[[#This Row],[DW Product]],DIM_PRODUCTS!A:I,3,FALSE)</f>
        <v>Bathroom</v>
      </c>
      <c r="U12" t="str">
        <f>VLOOKUP(FACT_INCLUDES[[#This Row],[DW Seller]],DIM_SELLERS!A:I,4,FALSE)</f>
        <v>GO</v>
      </c>
      <c r="V12" s="30">
        <f>IF(FACT_INCLUDES[[#This Row],[order_delivered_customer_date]]&lt;=FACT_INCLUDES[[#This Row],[order_estimated_delivery_date]], 1,0)</f>
        <v>1</v>
      </c>
    </row>
    <row r="13" spans="1:22" ht="15.75" x14ac:dyDescent="0.25">
      <c r="A13">
        <v>12</v>
      </c>
      <c r="B13" s="2" t="s">
        <v>1627</v>
      </c>
      <c r="C13" s="10">
        <v>1</v>
      </c>
      <c r="D13" s="13">
        <v>43312.729166666664</v>
      </c>
      <c r="E13" s="20">
        <v>45</v>
      </c>
      <c r="F13" s="20">
        <v>12.98</v>
      </c>
      <c r="G13" t="str">
        <f>VLOOKUP(FACT_INCLUDES[[#This Row],[order_id]],ORDERS!A:B,2,FALSE)</f>
        <v>07187f9425311d0bd2a5451169bb8c3c</v>
      </c>
      <c r="H13" s="17">
        <f>VLOOKUP(FACT_INCLUDES[[#This Row],[order_id]],ORDERS!A:F,4,FALSE)</f>
        <v>43292.749305555553</v>
      </c>
      <c r="I13" s="17">
        <f>VLOOKUP(FACT_INCLUDES[[#This Row],[order_id]],ORDERS!A:G,5,FALSE)</f>
        <v>43306.972916666666</v>
      </c>
      <c r="J13" s="17">
        <f>VLOOKUP(FACT_INCLUDES[[#This Row],[order_id]],ORDERS!A:G,6,FALSE)</f>
        <v>43325</v>
      </c>
      <c r="K13" t="str">
        <f>VLOOKUP(FACT_INCLUDES[[#This Row],[order_id]],ORDERS!A:G,3,FALSE)</f>
        <v>delivered</v>
      </c>
      <c r="L13" s="18">
        <f>FACT_INCLUDES[[#This Row],[price]]+FACT_INCLUDES[[#This Row],[freight_value]]</f>
        <v>57.980000000000004</v>
      </c>
      <c r="M13">
        <f ca="1">_xlfn.XLOOKUP(FACT_INCLUDES[[#This Row],[customer_unique_id]], DIM_CUSTOMERS[customer_unique_id], DIM_CUSTOMERS[Age],,0)</f>
        <v>42</v>
      </c>
      <c r="N13">
        <f>IFERROR(VLOOKUP(FACT_INCLUDES[[#This Row],[order_id]], ORDERS!A:G, 7, FALSE), "")</f>
        <v>14</v>
      </c>
      <c r="O13">
        <f>_xlfn.XLOOKUP(FACT_INCLUDES[[#This Row],[DW Product]],FACT_PRODUCT_REVIEWS!L:L,FACT_PRODUCT_REVIEWS!A:A,,0)</f>
        <v>12</v>
      </c>
      <c r="P13">
        <f>_xlfn.XLOOKUP(FACT_INCLUDES[[#This Row],[customer_unique_id]],DIM_CUSTOMERS[customer_unique_id],DIM_CUSTOMERS[DW Customer],,0)</f>
        <v>290</v>
      </c>
      <c r="Q13">
        <v>12</v>
      </c>
      <c r="R13">
        <v>12</v>
      </c>
      <c r="S13">
        <f>IF(FACT_INCLUDES[[#This Row],[order_delivered_customer_date]]&lt;=FACT_INCLUDES[[#This Row],[order_estimated_delivery_date]],1,0)</f>
        <v>1</v>
      </c>
      <c r="T13" t="str">
        <f>VLOOKUP(FACT_INCLUDES[[#This Row],[DW Product]],DIM_PRODUCTS!A:I,3,FALSE)</f>
        <v>Accessories</v>
      </c>
      <c r="U13" t="str">
        <f>VLOOKUP(FACT_INCLUDES[[#This Row],[DW Seller]],DIM_SELLERS!A:I,4,FALSE)</f>
        <v>SP</v>
      </c>
      <c r="V13" s="30">
        <f>IF(FACT_INCLUDES[[#This Row],[order_delivered_customer_date]]&lt;=FACT_INCLUDES[[#This Row],[order_estimated_delivery_date]], 1,0)</f>
        <v>1</v>
      </c>
    </row>
    <row r="14" spans="1:22" ht="15.75" x14ac:dyDescent="0.25">
      <c r="A14">
        <v>13</v>
      </c>
      <c r="B14" s="2" t="s">
        <v>1663</v>
      </c>
      <c r="C14" s="10">
        <v>1</v>
      </c>
      <c r="D14" s="13">
        <v>43307.724999999999</v>
      </c>
      <c r="E14" s="20">
        <v>74</v>
      </c>
      <c r="F14" s="20">
        <v>23.32</v>
      </c>
      <c r="G14" t="str">
        <f>VLOOKUP(FACT_INCLUDES[[#This Row],[order_id]],ORDERS!A:B,2,FALSE)</f>
        <v>34502bdbecbd6a3b1dd162fe201556dd</v>
      </c>
      <c r="H14" s="17">
        <f>VLOOKUP(FACT_INCLUDES[[#This Row],[order_id]],ORDERS!A:F,4,FALSE)</f>
        <v>43255.640277777777</v>
      </c>
      <c r="I14" s="17">
        <f>VLOOKUP(FACT_INCLUDES[[#This Row],[order_id]],ORDERS!A:G,5,FALSE)</f>
        <v>43270.574999999997</v>
      </c>
      <c r="J14" s="17">
        <f>VLOOKUP(FACT_INCLUDES[[#This Row],[order_id]],ORDERS!A:G,6,FALSE)</f>
        <v>43294</v>
      </c>
      <c r="K14" t="str">
        <f>VLOOKUP(FACT_INCLUDES[[#This Row],[order_id]],ORDERS!A:G,3,FALSE)</f>
        <v>delivered</v>
      </c>
      <c r="L14" s="18">
        <f>FACT_INCLUDES[[#This Row],[price]]+FACT_INCLUDES[[#This Row],[freight_value]]</f>
        <v>97.32</v>
      </c>
      <c r="M14">
        <f ca="1">_xlfn.XLOOKUP(FACT_INCLUDES[[#This Row],[customer_unique_id]], DIM_CUSTOMERS[customer_unique_id], DIM_CUSTOMERS[Age],,0)</f>
        <v>45</v>
      </c>
      <c r="N14">
        <f>IFERROR(VLOOKUP(FACT_INCLUDES[[#This Row],[order_id]], ORDERS!A:G, 7, FALSE), "")</f>
        <v>15</v>
      </c>
      <c r="O14">
        <f>_xlfn.XLOOKUP(FACT_INCLUDES[[#This Row],[DW Product]],FACT_PRODUCT_REVIEWS!L:L,FACT_PRODUCT_REVIEWS!A:A,,0)</f>
        <v>13</v>
      </c>
      <c r="P14">
        <f>_xlfn.XLOOKUP(FACT_INCLUDES[[#This Row],[customer_unique_id]],DIM_CUSTOMERS[customer_unique_id],DIM_CUSTOMERS[DW Customer],,0)</f>
        <v>227</v>
      </c>
      <c r="Q14">
        <v>13</v>
      </c>
      <c r="R14">
        <v>13</v>
      </c>
      <c r="S14">
        <f>IF(FACT_INCLUDES[[#This Row],[order_delivered_customer_date]]&lt;=FACT_INCLUDES[[#This Row],[order_estimated_delivery_date]],1,0)</f>
        <v>1</v>
      </c>
      <c r="T14" t="str">
        <f>VLOOKUP(FACT_INCLUDES[[#This Row],[DW Product]],DIM_PRODUCTS!A:I,3,FALSE)</f>
        <v>Accessories</v>
      </c>
      <c r="U14" t="str">
        <f>VLOOKUP(FACT_INCLUDES[[#This Row],[DW Seller]],DIM_SELLERS!A:I,4,FALSE)</f>
        <v>SP</v>
      </c>
      <c r="V14" s="30">
        <f>IF(FACT_INCLUDES[[#This Row],[order_delivered_customer_date]]&lt;=FACT_INCLUDES[[#This Row],[order_estimated_delivery_date]], 1,0)</f>
        <v>1</v>
      </c>
    </row>
    <row r="15" spans="1:22" ht="15.75" x14ac:dyDescent="0.25">
      <c r="A15">
        <v>14</v>
      </c>
      <c r="B15" s="2" t="s">
        <v>1010</v>
      </c>
      <c r="C15" s="10">
        <v>1</v>
      </c>
      <c r="D15" s="13">
        <v>43152.121527777781</v>
      </c>
      <c r="E15" s="20">
        <v>49.9</v>
      </c>
      <c r="F15" s="20">
        <v>13.37</v>
      </c>
      <c r="G15" t="str">
        <f>VLOOKUP(FACT_INCLUDES[[#This Row],[order_id]],ORDERS!A:B,2,FALSE)</f>
        <v>859a9b67726d9c9306eb28b8938c59a0</v>
      </c>
      <c r="H15" s="17">
        <f>VLOOKUP(FACT_INCLUDES[[#This Row],[order_id]],ORDERS!A:F,4,FALSE)</f>
        <v>42982.934027777781</v>
      </c>
      <c r="I15" s="17">
        <f>VLOOKUP(FACT_INCLUDES[[#This Row],[order_id]],ORDERS!A:G,5,FALSE)</f>
        <v>42991.85833333333</v>
      </c>
      <c r="J15" s="17">
        <f>VLOOKUP(FACT_INCLUDES[[#This Row],[order_id]],ORDERS!A:G,6,FALSE)</f>
        <v>43005</v>
      </c>
      <c r="K15" t="str">
        <f>VLOOKUP(FACT_INCLUDES[[#This Row],[order_id]],ORDERS!A:G,3,FALSE)</f>
        <v>delivered</v>
      </c>
      <c r="L15" s="18">
        <f>FACT_INCLUDES[[#This Row],[price]]+FACT_INCLUDES[[#This Row],[freight_value]]</f>
        <v>63.269999999999996</v>
      </c>
      <c r="M15">
        <f ca="1">_xlfn.XLOOKUP(FACT_INCLUDES[[#This Row],[customer_unique_id]], DIM_CUSTOMERS[customer_unique_id], DIM_CUSTOMERS[Age],,0)</f>
        <v>22</v>
      </c>
      <c r="N15">
        <f>IFERROR(VLOOKUP(FACT_INCLUDES[[#This Row],[order_id]], ORDERS!A:G, 7, FALSE), "")</f>
        <v>9</v>
      </c>
      <c r="O15">
        <f>_xlfn.XLOOKUP(FACT_INCLUDES[[#This Row],[DW Product]],FACT_PRODUCT_REVIEWS!L:L,FACT_PRODUCT_REVIEWS!A:A,,0)</f>
        <v>14</v>
      </c>
      <c r="P15">
        <f>_xlfn.XLOOKUP(FACT_INCLUDES[[#This Row],[customer_unique_id]],DIM_CUSTOMERS[customer_unique_id],DIM_CUSTOMERS[DW Customer],,0)</f>
        <v>296</v>
      </c>
      <c r="Q15">
        <v>14</v>
      </c>
      <c r="R15">
        <v>14</v>
      </c>
      <c r="S15">
        <f>IF(FACT_INCLUDES[[#This Row],[order_delivered_customer_date]]&lt;=FACT_INCLUDES[[#This Row],[order_estimated_delivery_date]],1,0)</f>
        <v>1</v>
      </c>
      <c r="T15" t="str">
        <f>VLOOKUP(FACT_INCLUDES[[#This Row],[DW Product]],DIM_PRODUCTS!A:I,3,FALSE)</f>
        <v>Art</v>
      </c>
      <c r="U15" t="str">
        <f>VLOOKUP(FACT_INCLUDES[[#This Row],[DW Seller]],DIM_SELLERS!A:I,4,FALSE)</f>
        <v>SP</v>
      </c>
      <c r="V15" s="30">
        <f>IF(FACT_INCLUDES[[#This Row],[order_delivered_customer_date]]&lt;=FACT_INCLUDES[[#This Row],[order_estimated_delivery_date]], 1,0)</f>
        <v>1</v>
      </c>
    </row>
    <row r="16" spans="1:22" ht="15.75" x14ac:dyDescent="0.25">
      <c r="A16">
        <v>15</v>
      </c>
      <c r="B16" s="2" t="s">
        <v>1269</v>
      </c>
      <c r="C16" s="10">
        <v>1</v>
      </c>
      <c r="D16" s="13">
        <v>43152.121527777781</v>
      </c>
      <c r="E16" s="20">
        <v>49.9</v>
      </c>
      <c r="F16" s="20">
        <v>13.37</v>
      </c>
      <c r="G16" t="str">
        <f>VLOOKUP(FACT_INCLUDES[[#This Row],[order_id]],ORDERS!A:B,2,FALSE)</f>
        <v>f794c59a46dc4872d97d173c1b51525a</v>
      </c>
      <c r="H16" s="17">
        <f>VLOOKUP(FACT_INCLUDES[[#This Row],[order_id]],ORDERS!A:F,4,FALSE)</f>
        <v>42913.450694444444</v>
      </c>
      <c r="I16" s="17">
        <f>VLOOKUP(FACT_INCLUDES[[#This Row],[order_id]],ORDERS!A:G,5,FALSE)</f>
        <v>42922.586805555555</v>
      </c>
      <c r="J16" s="17">
        <f>VLOOKUP(FACT_INCLUDES[[#This Row],[order_id]],ORDERS!A:G,6,FALSE)</f>
        <v>42935</v>
      </c>
      <c r="K16" t="str">
        <f>VLOOKUP(FACT_INCLUDES[[#This Row],[order_id]],ORDERS!A:G,3,FALSE)</f>
        <v>delivered</v>
      </c>
      <c r="L16" s="18">
        <f>FACT_INCLUDES[[#This Row],[price]]+FACT_INCLUDES[[#This Row],[freight_value]]</f>
        <v>63.269999999999996</v>
      </c>
      <c r="M16">
        <f ca="1">_xlfn.XLOOKUP(FACT_INCLUDES[[#This Row],[customer_unique_id]], DIM_CUSTOMERS[customer_unique_id], DIM_CUSTOMERS[Age],,0)</f>
        <v>26</v>
      </c>
      <c r="N16">
        <f>IFERROR(VLOOKUP(FACT_INCLUDES[[#This Row],[order_id]], ORDERS!A:G, 7, FALSE), "")</f>
        <v>9</v>
      </c>
      <c r="O16">
        <f>_xlfn.XLOOKUP(FACT_INCLUDES[[#This Row],[DW Product]],FACT_PRODUCT_REVIEWS!L:L,FACT_PRODUCT_REVIEWS!A:A,,0)</f>
        <v>15</v>
      </c>
      <c r="P16">
        <f>_xlfn.XLOOKUP(FACT_INCLUDES[[#This Row],[customer_unique_id]],DIM_CUSTOMERS[customer_unique_id],DIM_CUSTOMERS[DW Customer],,0)</f>
        <v>136</v>
      </c>
      <c r="Q16">
        <v>15</v>
      </c>
      <c r="R16">
        <v>15</v>
      </c>
      <c r="S16">
        <f>IF(FACT_INCLUDES[[#This Row],[order_delivered_customer_date]]&lt;=FACT_INCLUDES[[#This Row],[order_estimated_delivery_date]],1,0)</f>
        <v>1</v>
      </c>
      <c r="T16" t="str">
        <f>VLOOKUP(FACT_INCLUDES[[#This Row],[DW Product]],DIM_PRODUCTS!A:I,3,FALSE)</f>
        <v>Pets</v>
      </c>
      <c r="U16" t="str">
        <f>VLOOKUP(FACT_INCLUDES[[#This Row],[DW Seller]],DIM_SELLERS!A:I,4,FALSE)</f>
        <v>SC</v>
      </c>
      <c r="V16" s="30">
        <f>IF(FACT_INCLUDES[[#This Row],[order_delivered_customer_date]]&lt;=FACT_INCLUDES[[#This Row],[order_estimated_delivery_date]], 1,0)</f>
        <v>1</v>
      </c>
    </row>
    <row r="17" spans="1:22" ht="15.75" x14ac:dyDescent="0.25">
      <c r="A17">
        <v>16</v>
      </c>
      <c r="B17" s="2" t="s">
        <v>816</v>
      </c>
      <c r="C17" s="10">
        <v>1</v>
      </c>
      <c r="D17" s="13">
        <v>43329.510416666664</v>
      </c>
      <c r="E17" s="20">
        <v>99.9</v>
      </c>
      <c r="F17" s="20">
        <v>27.65</v>
      </c>
      <c r="G17" t="str">
        <f>VLOOKUP(FACT_INCLUDES[[#This Row],[order_id]],ORDERS!A:B,2,FALSE)</f>
        <v>866c923cde750dfc8cfbcf9d5ced0ee4</v>
      </c>
      <c r="H17" s="17">
        <f>VLOOKUP(FACT_INCLUDES[[#This Row],[order_id]],ORDERS!A:F,4,FALSE)</f>
        <v>42916.477083333331</v>
      </c>
      <c r="I17" s="17">
        <f>VLOOKUP(FACT_INCLUDES[[#This Row],[order_id]],ORDERS!A:G,5,FALSE)</f>
        <v>42927.977083333331</v>
      </c>
      <c r="J17" s="17">
        <f>VLOOKUP(FACT_INCLUDES[[#This Row],[order_id]],ORDERS!A:G,6,FALSE)</f>
        <v>42942</v>
      </c>
      <c r="K17" t="str">
        <f>VLOOKUP(FACT_INCLUDES[[#This Row],[order_id]],ORDERS!A:G,3,FALSE)</f>
        <v>delivered</v>
      </c>
      <c r="L17" s="18">
        <f>FACT_INCLUDES[[#This Row],[price]]+FACT_INCLUDES[[#This Row],[freight_value]]</f>
        <v>127.55000000000001</v>
      </c>
      <c r="M17">
        <f ca="1">_xlfn.XLOOKUP(FACT_INCLUDES[[#This Row],[customer_unique_id]], DIM_CUSTOMERS[customer_unique_id], DIM_CUSTOMERS[Age],,0)</f>
        <v>21</v>
      </c>
      <c r="N17">
        <f>IFERROR(VLOOKUP(FACT_INCLUDES[[#This Row],[order_id]], ORDERS!A:G, 7, FALSE), "")</f>
        <v>11</v>
      </c>
      <c r="O17">
        <f>_xlfn.XLOOKUP(FACT_INCLUDES[[#This Row],[DW Product]],FACT_PRODUCT_REVIEWS!L:L,FACT_PRODUCT_REVIEWS!A:A,,0)</f>
        <v>16</v>
      </c>
      <c r="P17">
        <f>_xlfn.XLOOKUP(FACT_INCLUDES[[#This Row],[customer_unique_id]],DIM_CUSTOMERS[customer_unique_id],DIM_CUSTOMERS[DW Customer],,0)</f>
        <v>34</v>
      </c>
      <c r="Q17">
        <v>16</v>
      </c>
      <c r="R17">
        <v>16</v>
      </c>
      <c r="S17">
        <f>IF(FACT_INCLUDES[[#This Row],[order_delivered_customer_date]]&lt;=FACT_INCLUDES[[#This Row],[order_estimated_delivery_date]],1,0)</f>
        <v>1</v>
      </c>
      <c r="T17" t="str">
        <f>VLOOKUP(FACT_INCLUDES[[#This Row],[DW Product]],DIM_PRODUCTS!A:I,3,FALSE)</f>
        <v>Pets</v>
      </c>
      <c r="U17" t="str">
        <f>VLOOKUP(FACT_INCLUDES[[#This Row],[DW Seller]],DIM_SELLERS!A:I,4,FALSE)</f>
        <v>BA</v>
      </c>
      <c r="V17" s="30">
        <f>IF(FACT_INCLUDES[[#This Row],[order_delivered_customer_date]]&lt;=FACT_INCLUDES[[#This Row],[order_estimated_delivery_date]], 1,0)</f>
        <v>1</v>
      </c>
    </row>
    <row r="18" spans="1:22" ht="15.75" x14ac:dyDescent="0.25">
      <c r="A18">
        <v>17</v>
      </c>
      <c r="B18" s="2" t="s">
        <v>1234</v>
      </c>
      <c r="C18" s="10">
        <v>1</v>
      </c>
      <c r="D18" s="13">
        <v>43222.396527777775</v>
      </c>
      <c r="E18" s="20">
        <v>639</v>
      </c>
      <c r="F18" s="20">
        <v>11.34</v>
      </c>
      <c r="G18" t="str">
        <f>VLOOKUP(FACT_INCLUDES[[#This Row],[order_id]],ORDERS!A:B,2,FALSE)</f>
        <v>fa30145b07cad8e972bea351a65216f4</v>
      </c>
      <c r="H18" s="17">
        <f>VLOOKUP(FACT_INCLUDES[[#This Row],[order_id]],ORDERS!A:F,4,FALSE)</f>
        <v>42853.566666666666</v>
      </c>
      <c r="I18" s="17">
        <f>VLOOKUP(FACT_INCLUDES[[#This Row],[order_id]],ORDERS!A:G,5,FALSE)</f>
        <v>42880.419444444444</v>
      </c>
      <c r="J18" s="17">
        <f>VLOOKUP(FACT_INCLUDES[[#This Row],[order_id]],ORDERS!A:G,6,FALSE)</f>
        <v>42877</v>
      </c>
      <c r="K18" t="str">
        <f>VLOOKUP(FACT_INCLUDES[[#This Row],[order_id]],ORDERS!A:G,3,FALSE)</f>
        <v>delivered</v>
      </c>
      <c r="L18" s="18">
        <f>FACT_INCLUDES[[#This Row],[price]]+FACT_INCLUDES[[#This Row],[freight_value]]</f>
        <v>650.34</v>
      </c>
      <c r="M18">
        <f ca="1">_xlfn.XLOOKUP(FACT_INCLUDES[[#This Row],[customer_unique_id]], DIM_CUSTOMERS[customer_unique_id], DIM_CUSTOMERS[Age],,0)</f>
        <v>49</v>
      </c>
      <c r="N18">
        <f>IFERROR(VLOOKUP(FACT_INCLUDES[[#This Row],[order_id]], ORDERS!A:G, 7, FALSE), "")</f>
        <v>27</v>
      </c>
      <c r="O18">
        <f>_xlfn.XLOOKUP(FACT_INCLUDES[[#This Row],[DW Product]],FACT_PRODUCT_REVIEWS!L:L,FACT_PRODUCT_REVIEWS!A:A,,0)</f>
        <v>17</v>
      </c>
      <c r="P18">
        <f>_xlfn.XLOOKUP(FACT_INCLUDES[[#This Row],[customer_unique_id]],DIM_CUSTOMERS[customer_unique_id],DIM_CUSTOMERS[DW Customer],,0)</f>
        <v>15</v>
      </c>
      <c r="Q18">
        <v>17</v>
      </c>
      <c r="R18">
        <v>17</v>
      </c>
      <c r="S18">
        <f>IF(FACT_INCLUDES[[#This Row],[order_delivered_customer_date]]&lt;=FACT_INCLUDES[[#This Row],[order_estimated_delivery_date]],1,0)</f>
        <v>0</v>
      </c>
      <c r="T18" t="str">
        <f>VLOOKUP(FACT_INCLUDES[[#This Row],[DW Product]],DIM_PRODUCTS!A:I,3,FALSE)</f>
        <v>Art</v>
      </c>
      <c r="U18" t="str">
        <f>VLOOKUP(FACT_INCLUDES[[#This Row],[DW Seller]],DIM_SELLERS!A:I,4,FALSE)</f>
        <v>SC</v>
      </c>
      <c r="V18" s="30">
        <f>IF(FACT_INCLUDES[[#This Row],[order_delivered_customer_date]]&lt;=FACT_INCLUDES[[#This Row],[order_estimated_delivery_date]], 1,0)</f>
        <v>0</v>
      </c>
    </row>
    <row r="19" spans="1:22" ht="15.75" x14ac:dyDescent="0.25">
      <c r="A19">
        <v>18</v>
      </c>
      <c r="B19" s="2" t="s">
        <v>1193</v>
      </c>
      <c r="C19" s="10">
        <v>1</v>
      </c>
      <c r="D19" s="13">
        <v>43236.872916666667</v>
      </c>
      <c r="E19" s="20">
        <v>144</v>
      </c>
      <c r="F19" s="20">
        <v>8.77</v>
      </c>
      <c r="G19" t="str">
        <f>VLOOKUP(FACT_INCLUDES[[#This Row],[order_id]],ORDERS!A:B,2,FALSE)</f>
        <v>18057955f3a6909f6fc6cf564179b6cf</v>
      </c>
      <c r="H19" s="17">
        <f>VLOOKUP(FACT_INCLUDES[[#This Row],[order_id]],ORDERS!A:F,4,FALSE)</f>
        <v>43074.875694444447</v>
      </c>
      <c r="I19" s="17">
        <f>VLOOKUP(FACT_INCLUDES[[#This Row],[order_id]],ORDERS!A:G,5,FALSE)</f>
        <v>43082.863194444442</v>
      </c>
      <c r="J19" s="17">
        <f>VLOOKUP(FACT_INCLUDES[[#This Row],[order_id]],ORDERS!A:G,6,FALSE)</f>
        <v>43090</v>
      </c>
      <c r="K19" t="str">
        <f>VLOOKUP(FACT_INCLUDES[[#This Row],[order_id]],ORDERS!A:G,3,FALSE)</f>
        <v>delivered</v>
      </c>
      <c r="L19" s="18">
        <f>FACT_INCLUDES[[#This Row],[price]]+FACT_INCLUDES[[#This Row],[freight_value]]</f>
        <v>152.77000000000001</v>
      </c>
      <c r="M19">
        <f ca="1">_xlfn.XLOOKUP(FACT_INCLUDES[[#This Row],[customer_unique_id]], DIM_CUSTOMERS[customer_unique_id], DIM_CUSTOMERS[Age],,0)</f>
        <v>22</v>
      </c>
      <c r="N19">
        <f>IFERROR(VLOOKUP(FACT_INCLUDES[[#This Row],[order_id]], ORDERS!A:G, 7, FALSE), "")</f>
        <v>8</v>
      </c>
      <c r="O19">
        <f>_xlfn.XLOOKUP(FACT_INCLUDES[[#This Row],[DW Product]],FACT_PRODUCT_REVIEWS!L:L,FACT_PRODUCT_REVIEWS!A:A,,0)</f>
        <v>18</v>
      </c>
      <c r="P19">
        <f>_xlfn.XLOOKUP(FACT_INCLUDES[[#This Row],[customer_unique_id]],DIM_CUSTOMERS[customer_unique_id],DIM_CUSTOMERS[DW Customer],,0)</f>
        <v>258</v>
      </c>
      <c r="Q19">
        <v>18</v>
      </c>
      <c r="R19">
        <v>18</v>
      </c>
      <c r="S19">
        <f>IF(FACT_INCLUDES[[#This Row],[order_delivered_customer_date]]&lt;=FACT_INCLUDES[[#This Row],[order_estimated_delivery_date]],1,0)</f>
        <v>1</v>
      </c>
      <c r="T19" t="str">
        <f>VLOOKUP(FACT_INCLUDES[[#This Row],[DW Product]],DIM_PRODUCTS!A:I,3,FALSE)</f>
        <v>Clothing</v>
      </c>
      <c r="U19" t="str">
        <f>VLOOKUP(FACT_INCLUDES[[#This Row],[DW Seller]],DIM_SELLERS!A:I,4,FALSE)</f>
        <v>DF</v>
      </c>
      <c r="V19" s="30">
        <f>IF(FACT_INCLUDES[[#This Row],[order_delivered_customer_date]]&lt;=FACT_INCLUDES[[#This Row],[order_estimated_delivery_date]], 1,0)</f>
        <v>1</v>
      </c>
    </row>
    <row r="20" spans="1:22" ht="15.75" x14ac:dyDescent="0.25">
      <c r="A20">
        <v>19</v>
      </c>
      <c r="B20" s="2" t="s">
        <v>906</v>
      </c>
      <c r="C20" s="10">
        <v>1</v>
      </c>
      <c r="D20" s="13">
        <v>42968.147916666669</v>
      </c>
      <c r="E20" s="20">
        <v>99</v>
      </c>
      <c r="F20" s="20">
        <v>13.71</v>
      </c>
      <c r="G20" t="str">
        <f>VLOOKUP(FACT_INCLUDES[[#This Row],[order_id]],ORDERS!A:B,2,FALSE)</f>
        <v>f807403776737da279aba36583afa4df</v>
      </c>
      <c r="H20" s="17">
        <f>VLOOKUP(FACT_INCLUDES[[#This Row],[order_id]],ORDERS!A:F,4,FALSE)</f>
        <v>42991.910416666666</v>
      </c>
      <c r="I20" s="17">
        <f>VLOOKUP(FACT_INCLUDES[[#This Row],[order_id]],ORDERS!A:G,5,FALSE)</f>
        <v>42998.876388888886</v>
      </c>
      <c r="J20" s="17">
        <f>VLOOKUP(FACT_INCLUDES[[#This Row],[order_id]],ORDERS!A:G,6,FALSE)</f>
        <v>43010</v>
      </c>
      <c r="K20" t="str">
        <f>VLOOKUP(FACT_INCLUDES[[#This Row],[order_id]],ORDERS!A:G,3,FALSE)</f>
        <v>delivered</v>
      </c>
      <c r="L20" s="18">
        <f>FACT_INCLUDES[[#This Row],[price]]+FACT_INCLUDES[[#This Row],[freight_value]]</f>
        <v>112.71000000000001</v>
      </c>
      <c r="M20">
        <f ca="1">_xlfn.XLOOKUP(FACT_INCLUDES[[#This Row],[customer_unique_id]], DIM_CUSTOMERS[customer_unique_id], DIM_CUSTOMERS[Age],,0)</f>
        <v>19</v>
      </c>
      <c r="N20">
        <f>IFERROR(VLOOKUP(FACT_INCLUDES[[#This Row],[order_id]], ORDERS!A:G, 7, FALSE), "")</f>
        <v>7</v>
      </c>
      <c r="O20">
        <f>_xlfn.XLOOKUP(FACT_INCLUDES[[#This Row],[DW Product]],FACT_PRODUCT_REVIEWS!L:L,FACT_PRODUCT_REVIEWS!A:A,,0)</f>
        <v>19</v>
      </c>
      <c r="P20">
        <f>_xlfn.XLOOKUP(FACT_INCLUDES[[#This Row],[customer_unique_id]],DIM_CUSTOMERS[customer_unique_id],DIM_CUSTOMERS[DW Customer],,0)</f>
        <v>194</v>
      </c>
      <c r="Q20">
        <v>19</v>
      </c>
      <c r="R20">
        <v>19</v>
      </c>
      <c r="S20">
        <f>IF(FACT_INCLUDES[[#This Row],[order_delivered_customer_date]]&lt;=FACT_INCLUDES[[#This Row],[order_estimated_delivery_date]],1,0)</f>
        <v>1</v>
      </c>
      <c r="T20" t="str">
        <f>VLOOKUP(FACT_INCLUDES[[#This Row],[DW Product]],DIM_PRODUCTS!A:I,3,FALSE)</f>
        <v>Jewelry</v>
      </c>
      <c r="U20" t="str">
        <f>VLOOKUP(FACT_INCLUDES[[#This Row],[DW Seller]],DIM_SELLERS!A:I,4,FALSE)</f>
        <v>BA</v>
      </c>
      <c r="V20" s="30">
        <f>IF(FACT_INCLUDES[[#This Row],[order_delivered_customer_date]]&lt;=FACT_INCLUDES[[#This Row],[order_estimated_delivery_date]], 1,0)</f>
        <v>1</v>
      </c>
    </row>
    <row r="21" spans="1:22" ht="15.75" x14ac:dyDescent="0.25">
      <c r="A21">
        <v>20</v>
      </c>
      <c r="B21" s="2" t="s">
        <v>1133</v>
      </c>
      <c r="C21" s="10">
        <v>1</v>
      </c>
      <c r="D21" s="13">
        <v>43159.505555555559</v>
      </c>
      <c r="E21" s="20">
        <v>25</v>
      </c>
      <c r="F21" s="20">
        <v>16.11</v>
      </c>
      <c r="G21" t="str">
        <f>VLOOKUP(FACT_INCLUDES[[#This Row],[order_id]],ORDERS!A:B,2,FALSE)</f>
        <v>6cd042e0832c40d2eebf82b2521a8487</v>
      </c>
      <c r="H21" s="17">
        <f>VLOOKUP(FACT_INCLUDES[[#This Row],[order_id]],ORDERS!A:F,4,FALSE)</f>
        <v>42956.706250000003</v>
      </c>
      <c r="I21" s="17">
        <f>VLOOKUP(FACT_INCLUDES[[#This Row],[order_id]],ORDERS!A:G,5,FALSE)</f>
        <v>42961.475694444445</v>
      </c>
      <c r="J21" s="17">
        <f>VLOOKUP(FACT_INCLUDES[[#This Row],[order_id]],ORDERS!A:G,6,FALSE)</f>
        <v>42969</v>
      </c>
      <c r="K21" t="str">
        <f>VLOOKUP(FACT_INCLUDES[[#This Row],[order_id]],ORDERS!A:G,3,FALSE)</f>
        <v>delivered</v>
      </c>
      <c r="L21" s="18">
        <f>FACT_INCLUDES[[#This Row],[price]]+FACT_INCLUDES[[#This Row],[freight_value]]</f>
        <v>41.11</v>
      </c>
      <c r="M21">
        <f ca="1">_xlfn.XLOOKUP(FACT_INCLUDES[[#This Row],[customer_unique_id]], DIM_CUSTOMERS[customer_unique_id], DIM_CUSTOMERS[Age],,0)</f>
        <v>19</v>
      </c>
      <c r="N21">
        <f>IFERROR(VLOOKUP(FACT_INCLUDES[[#This Row],[order_id]], ORDERS!A:G, 7, FALSE), "")</f>
        <v>5</v>
      </c>
      <c r="O21">
        <f>_xlfn.XLOOKUP(FACT_INCLUDES[[#This Row],[DW Product]],FACT_PRODUCT_REVIEWS!L:L,FACT_PRODUCT_REVIEWS!A:A,,0)</f>
        <v>20</v>
      </c>
      <c r="P21">
        <f>_xlfn.XLOOKUP(FACT_INCLUDES[[#This Row],[customer_unique_id]],DIM_CUSTOMERS[customer_unique_id],DIM_CUSTOMERS[DW Customer],,0)</f>
        <v>53</v>
      </c>
      <c r="Q21">
        <v>20</v>
      </c>
      <c r="R21">
        <v>20</v>
      </c>
      <c r="S21">
        <f>IF(FACT_INCLUDES[[#This Row],[order_delivered_customer_date]]&lt;=FACT_INCLUDES[[#This Row],[order_estimated_delivery_date]],1,0)</f>
        <v>1</v>
      </c>
      <c r="T21" t="str">
        <f>VLOOKUP(FACT_INCLUDES[[#This Row],[DW Product]],DIM_PRODUCTS!A:I,3,FALSE)</f>
        <v>Accessories</v>
      </c>
      <c r="U21" t="str">
        <f>VLOOKUP(FACT_INCLUDES[[#This Row],[DW Seller]],DIM_SELLERS!A:I,4,FALSE)</f>
        <v>SP</v>
      </c>
      <c r="V21" s="30">
        <f>IF(FACT_INCLUDES[[#This Row],[order_delivered_customer_date]]&lt;=FACT_INCLUDES[[#This Row],[order_estimated_delivery_date]], 1,0)</f>
        <v>1</v>
      </c>
    </row>
    <row r="22" spans="1:22" ht="15.75" x14ac:dyDescent="0.25">
      <c r="A22">
        <v>21</v>
      </c>
      <c r="B22" s="2" t="s">
        <v>1637</v>
      </c>
      <c r="C22" s="10">
        <v>1</v>
      </c>
      <c r="D22" s="13">
        <v>43188.838194444441</v>
      </c>
      <c r="E22" s="20">
        <v>47.9</v>
      </c>
      <c r="F22" s="20">
        <v>8.8800000000000008</v>
      </c>
      <c r="G22" t="str">
        <f>VLOOKUP(FACT_INCLUDES[[#This Row],[order_id]],ORDERS!A:B,2,FALSE)</f>
        <v>f422964d43fc7ecdc3e51443af0705f9</v>
      </c>
      <c r="H22" s="17">
        <f>VLOOKUP(FACT_INCLUDES[[#This Row],[order_id]],ORDERS!A:F,4,FALSE)</f>
        <v>43241.970138888886</v>
      </c>
      <c r="I22" s="17">
        <f>VLOOKUP(FACT_INCLUDES[[#This Row],[order_id]],ORDERS!A:G,5,FALSE)</f>
        <v>43256.587500000001</v>
      </c>
      <c r="J22" s="17">
        <f>VLOOKUP(FACT_INCLUDES[[#This Row],[order_id]],ORDERS!A:G,6,FALSE)</f>
        <v>43259</v>
      </c>
      <c r="K22" t="str">
        <f>VLOOKUP(FACT_INCLUDES[[#This Row],[order_id]],ORDERS!A:G,3,FALSE)</f>
        <v>delivered</v>
      </c>
      <c r="L22" s="18">
        <f>FACT_INCLUDES[[#This Row],[price]]+FACT_INCLUDES[[#This Row],[freight_value]]</f>
        <v>56.78</v>
      </c>
      <c r="M22">
        <f ca="1">_xlfn.XLOOKUP(FACT_INCLUDES[[#This Row],[customer_unique_id]], DIM_CUSTOMERS[customer_unique_id], DIM_CUSTOMERS[Age],,0)</f>
        <v>53</v>
      </c>
      <c r="N22">
        <f>IFERROR(VLOOKUP(FACT_INCLUDES[[#This Row],[order_id]], ORDERS!A:G, 7, FALSE), "")</f>
        <v>15</v>
      </c>
      <c r="O22">
        <f>_xlfn.XLOOKUP(FACT_INCLUDES[[#This Row],[DW Product]],FACT_PRODUCT_REVIEWS!L:L,FACT_PRODUCT_REVIEWS!A:A,,0)</f>
        <v>21</v>
      </c>
      <c r="P22">
        <f>_xlfn.XLOOKUP(FACT_INCLUDES[[#This Row],[customer_unique_id]],DIM_CUSTOMERS[customer_unique_id],DIM_CUSTOMERS[DW Customer],,0)</f>
        <v>60</v>
      </c>
      <c r="Q22">
        <v>21</v>
      </c>
      <c r="R22">
        <v>21</v>
      </c>
      <c r="S22">
        <f>IF(FACT_INCLUDES[[#This Row],[order_delivered_customer_date]]&lt;=FACT_INCLUDES[[#This Row],[order_estimated_delivery_date]],1,0)</f>
        <v>1</v>
      </c>
      <c r="T22" t="str">
        <f>VLOOKUP(FACT_INCLUDES[[#This Row],[DW Product]],DIM_PRODUCTS!A:I,3,FALSE)</f>
        <v>Gadgets</v>
      </c>
      <c r="U22" t="str">
        <f>VLOOKUP(FACT_INCLUDES[[#This Row],[DW Seller]],DIM_SELLERS!A:I,4,FALSE)</f>
        <v>SP</v>
      </c>
      <c r="V22" s="30">
        <f>IF(FACT_INCLUDES[[#This Row],[order_delivered_customer_date]]&lt;=FACT_INCLUDES[[#This Row],[order_estimated_delivery_date]], 1,0)</f>
        <v>1</v>
      </c>
    </row>
    <row r="23" spans="1:22" ht="15.75" x14ac:dyDescent="0.25">
      <c r="A23">
        <v>22</v>
      </c>
      <c r="B23" s="2" t="s">
        <v>1287</v>
      </c>
      <c r="C23" s="10">
        <v>1</v>
      </c>
      <c r="D23" s="13">
        <v>43066.79791666667</v>
      </c>
      <c r="E23" s="20">
        <v>21.99</v>
      </c>
      <c r="F23" s="20">
        <v>11.85</v>
      </c>
      <c r="G23" t="str">
        <f>VLOOKUP(FACT_INCLUDES[[#This Row],[order_id]],ORDERS!A:B,2,FALSE)</f>
        <v>c55681552ac6922a276fb013d773881b</v>
      </c>
      <c r="H23" s="17">
        <f>VLOOKUP(FACT_INCLUDES[[#This Row],[order_id]],ORDERS!A:F,4,FALSE)</f>
        <v>42919.681250000001</v>
      </c>
      <c r="I23" s="17">
        <f>VLOOKUP(FACT_INCLUDES[[#This Row],[order_id]],ORDERS!A:G,5,FALSE)</f>
        <v>42923.618750000001</v>
      </c>
      <c r="J23" s="17">
        <f>VLOOKUP(FACT_INCLUDES[[#This Row],[order_id]],ORDERS!A:G,6,FALSE)</f>
        <v>42942</v>
      </c>
      <c r="K23" t="str">
        <f>VLOOKUP(FACT_INCLUDES[[#This Row],[order_id]],ORDERS!A:G,3,FALSE)</f>
        <v>delivered</v>
      </c>
      <c r="L23" s="18">
        <f>FACT_INCLUDES[[#This Row],[price]]+FACT_INCLUDES[[#This Row],[freight_value]]</f>
        <v>33.839999999999996</v>
      </c>
      <c r="M23">
        <f ca="1">_xlfn.XLOOKUP(FACT_INCLUDES[[#This Row],[customer_unique_id]], DIM_CUSTOMERS[customer_unique_id], DIM_CUSTOMERS[Age],,0)</f>
        <v>24</v>
      </c>
      <c r="N23">
        <f>IFERROR(VLOOKUP(FACT_INCLUDES[[#This Row],[order_id]], ORDERS!A:G, 7, FALSE), "")</f>
        <v>4</v>
      </c>
      <c r="O23">
        <f>_xlfn.XLOOKUP(FACT_INCLUDES[[#This Row],[DW Product]],FACT_PRODUCT_REVIEWS!L:L,FACT_PRODUCT_REVIEWS!A:A,,0)</f>
        <v>22</v>
      </c>
      <c r="P23">
        <f>_xlfn.XLOOKUP(FACT_INCLUDES[[#This Row],[customer_unique_id]],DIM_CUSTOMERS[customer_unique_id],DIM_CUSTOMERS[DW Customer],,0)</f>
        <v>289</v>
      </c>
      <c r="Q23">
        <v>22</v>
      </c>
      <c r="R23">
        <v>22</v>
      </c>
      <c r="S23">
        <f>IF(FACT_INCLUDES[[#This Row],[order_delivered_customer_date]]&lt;=FACT_INCLUDES[[#This Row],[order_estimated_delivery_date]],1,0)</f>
        <v>1</v>
      </c>
      <c r="T23" t="str">
        <f>VLOOKUP(FACT_INCLUDES[[#This Row],[DW Product]],DIM_PRODUCTS!A:I,3,FALSE)</f>
        <v>Books</v>
      </c>
      <c r="U23" t="str">
        <f>VLOOKUP(FACT_INCLUDES[[#This Row],[DW Seller]],DIM_SELLERS!A:I,4,FALSE)</f>
        <v>SP</v>
      </c>
      <c r="V23" s="30">
        <f>IF(FACT_INCLUDES[[#This Row],[order_delivered_customer_date]]&lt;=FACT_INCLUDES[[#This Row],[order_estimated_delivery_date]], 1,0)</f>
        <v>1</v>
      </c>
    </row>
    <row r="24" spans="1:22" ht="15.75" x14ac:dyDescent="0.25">
      <c r="A24">
        <v>23</v>
      </c>
      <c r="B24" s="2" t="s">
        <v>1483</v>
      </c>
      <c r="C24" s="10">
        <v>1</v>
      </c>
      <c r="D24" s="13">
        <v>43180.465277777781</v>
      </c>
      <c r="E24" s="20">
        <v>119.99</v>
      </c>
      <c r="F24" s="20">
        <v>44.4</v>
      </c>
      <c r="G24" t="str">
        <f>VLOOKUP(FACT_INCLUDES[[#This Row],[order_id]],ORDERS!A:B,2,FALSE)</f>
        <v>1bc9b2dad6aefbfbc011508e34c8adfc</v>
      </c>
      <c r="H24" s="17">
        <f>VLOOKUP(FACT_INCLUDES[[#This Row],[order_id]],ORDERS!A:F,4,FALSE)</f>
        <v>43219.895833333336</v>
      </c>
      <c r="I24" s="17">
        <f>VLOOKUP(FACT_INCLUDES[[#This Row],[order_id]],ORDERS!A:G,5,FALSE)</f>
        <v>43227.845138888886</v>
      </c>
      <c r="J24" s="17">
        <f>VLOOKUP(FACT_INCLUDES[[#This Row],[order_id]],ORDERS!A:G,6,FALSE)</f>
        <v>43250</v>
      </c>
      <c r="K24" t="str">
        <f>VLOOKUP(FACT_INCLUDES[[#This Row],[order_id]],ORDERS!A:G,3,FALSE)</f>
        <v>delivered</v>
      </c>
      <c r="L24" s="18">
        <f>FACT_INCLUDES[[#This Row],[price]]+FACT_INCLUDES[[#This Row],[freight_value]]</f>
        <v>164.39</v>
      </c>
      <c r="M24">
        <f ca="1">_xlfn.XLOOKUP(FACT_INCLUDES[[#This Row],[customer_unique_id]], DIM_CUSTOMERS[customer_unique_id], DIM_CUSTOMERS[Age],,0)</f>
        <v>28</v>
      </c>
      <c r="N24">
        <f>IFERROR(VLOOKUP(FACT_INCLUDES[[#This Row],[order_id]], ORDERS!A:G, 7, FALSE), "")</f>
        <v>8</v>
      </c>
      <c r="O24">
        <f>_xlfn.XLOOKUP(FACT_INCLUDES[[#This Row],[DW Product]],FACT_PRODUCT_REVIEWS!L:L,FACT_PRODUCT_REVIEWS!A:A,,0)</f>
        <v>23</v>
      </c>
      <c r="P24">
        <f>_xlfn.XLOOKUP(FACT_INCLUDES[[#This Row],[customer_unique_id]],DIM_CUSTOMERS[customer_unique_id],DIM_CUSTOMERS[DW Customer],,0)</f>
        <v>16</v>
      </c>
      <c r="Q24">
        <v>23</v>
      </c>
      <c r="R24">
        <v>23</v>
      </c>
      <c r="S24">
        <f>IF(FACT_INCLUDES[[#This Row],[order_delivered_customer_date]]&lt;=FACT_INCLUDES[[#This Row],[order_estimated_delivery_date]],1,0)</f>
        <v>1</v>
      </c>
      <c r="T24" t="str">
        <f>VLOOKUP(FACT_INCLUDES[[#This Row],[DW Product]],DIM_PRODUCTS!A:I,3,FALSE)</f>
        <v>Musical Instruments</v>
      </c>
      <c r="U24" t="str">
        <f>VLOOKUP(FACT_INCLUDES[[#This Row],[DW Seller]],DIM_SELLERS!A:I,4,FALSE)</f>
        <v>SP</v>
      </c>
      <c r="V24" s="30">
        <f>IF(FACT_INCLUDES[[#This Row],[order_delivered_customer_date]]&lt;=FACT_INCLUDES[[#This Row],[order_estimated_delivery_date]], 1,0)</f>
        <v>1</v>
      </c>
    </row>
    <row r="25" spans="1:22" ht="15.75" x14ac:dyDescent="0.25">
      <c r="A25">
        <v>24</v>
      </c>
      <c r="B25" s="2" t="s">
        <v>826</v>
      </c>
      <c r="C25" s="10">
        <v>1</v>
      </c>
      <c r="D25" s="13">
        <v>43164.399305555555</v>
      </c>
      <c r="E25" s="20">
        <v>49</v>
      </c>
      <c r="F25" s="20">
        <v>15.1</v>
      </c>
      <c r="G25" t="str">
        <f>VLOOKUP(FACT_INCLUDES[[#This Row],[order_id]],ORDERS!A:B,2,FALSE)</f>
        <v>f807403776737da279aba36583afa4df</v>
      </c>
      <c r="H25" s="17">
        <f>VLOOKUP(FACT_INCLUDES[[#This Row],[order_id]],ORDERS!A:F,4,FALSE)</f>
        <v>43231.775000000001</v>
      </c>
      <c r="I25" s="17">
        <f>VLOOKUP(FACT_INCLUDES[[#This Row],[order_id]],ORDERS!A:G,5,FALSE)</f>
        <v>43236.755555555559</v>
      </c>
      <c r="J25" s="17">
        <f>VLOOKUP(FACT_INCLUDES[[#This Row],[order_id]],ORDERS!A:G,6,FALSE)</f>
        <v>43242</v>
      </c>
      <c r="K25" t="str">
        <f>VLOOKUP(FACT_INCLUDES[[#This Row],[order_id]],ORDERS!A:G,3,FALSE)</f>
        <v>delivered</v>
      </c>
      <c r="L25" s="18">
        <f>FACT_INCLUDES[[#This Row],[price]]+FACT_INCLUDES[[#This Row],[freight_value]]</f>
        <v>64.099999999999994</v>
      </c>
      <c r="M25">
        <f ca="1">_xlfn.XLOOKUP(FACT_INCLUDES[[#This Row],[customer_unique_id]], DIM_CUSTOMERS[customer_unique_id], DIM_CUSTOMERS[Age],,0)</f>
        <v>19</v>
      </c>
      <c r="N25">
        <f>IFERROR(VLOOKUP(FACT_INCLUDES[[#This Row],[order_id]], ORDERS!A:G, 7, FALSE), "")</f>
        <v>5</v>
      </c>
      <c r="O25">
        <f>_xlfn.XLOOKUP(FACT_INCLUDES[[#This Row],[DW Product]],FACT_PRODUCT_REVIEWS!L:L,FACT_PRODUCT_REVIEWS!A:A,,0)</f>
        <v>24</v>
      </c>
      <c r="P25">
        <f>_xlfn.XLOOKUP(FACT_INCLUDES[[#This Row],[customer_unique_id]],DIM_CUSTOMERS[customer_unique_id],DIM_CUSTOMERS[DW Customer],,0)</f>
        <v>194</v>
      </c>
      <c r="Q25">
        <v>24</v>
      </c>
      <c r="R25">
        <v>24</v>
      </c>
      <c r="S25">
        <f>IF(FACT_INCLUDES[[#This Row],[order_delivered_customer_date]]&lt;=FACT_INCLUDES[[#This Row],[order_estimated_delivery_date]],1,0)</f>
        <v>1</v>
      </c>
      <c r="T25" t="str">
        <f>VLOOKUP(FACT_INCLUDES[[#This Row],[DW Product]],DIM_PRODUCTS!A:I,3,FALSE)</f>
        <v>Art</v>
      </c>
      <c r="U25" t="str">
        <f>VLOOKUP(FACT_INCLUDES[[#This Row],[DW Seller]],DIM_SELLERS!A:I,4,FALSE)</f>
        <v>SP</v>
      </c>
      <c r="V25" s="30">
        <f>IF(FACT_INCLUDES[[#This Row],[order_delivered_customer_date]]&lt;=FACT_INCLUDES[[#This Row],[order_estimated_delivery_date]], 1,0)</f>
        <v>1</v>
      </c>
    </row>
    <row r="26" spans="1:22" ht="15.75" x14ac:dyDescent="0.25">
      <c r="A26">
        <v>25</v>
      </c>
      <c r="B26" s="2" t="s">
        <v>1786</v>
      </c>
      <c r="C26" s="10">
        <v>1</v>
      </c>
      <c r="D26" s="13">
        <v>42993.75277777778</v>
      </c>
      <c r="E26" s="20">
        <v>48.9</v>
      </c>
      <c r="F26" s="20">
        <v>16.600000000000001</v>
      </c>
      <c r="G26" t="str">
        <f>VLOOKUP(FACT_INCLUDES[[#This Row],[order_id]],ORDERS!A:B,2,FALSE)</f>
        <v>aaea7e9a2d2432c24a03eb74cc430c8a</v>
      </c>
      <c r="H26" s="17">
        <f>VLOOKUP(FACT_INCLUDES[[#This Row],[order_id]],ORDERS!A:F,4,FALSE)</f>
        <v>43214.330555555556</v>
      </c>
      <c r="I26" s="17">
        <f>VLOOKUP(FACT_INCLUDES[[#This Row],[order_id]],ORDERS!A:G,5,FALSE)</f>
        <v>43222.807638888888</v>
      </c>
      <c r="J26" s="17">
        <f>VLOOKUP(FACT_INCLUDES[[#This Row],[order_id]],ORDERS!A:G,6,FALSE)</f>
        <v>43234</v>
      </c>
      <c r="K26" t="str">
        <f>VLOOKUP(FACT_INCLUDES[[#This Row],[order_id]],ORDERS!A:G,3,FALSE)</f>
        <v>delivered</v>
      </c>
      <c r="L26" s="18">
        <f>FACT_INCLUDES[[#This Row],[price]]+FACT_INCLUDES[[#This Row],[freight_value]]</f>
        <v>65.5</v>
      </c>
      <c r="M26">
        <f ca="1">_xlfn.XLOOKUP(FACT_INCLUDES[[#This Row],[customer_unique_id]], DIM_CUSTOMERS[customer_unique_id], DIM_CUSTOMERS[Age],,0)</f>
        <v>21</v>
      </c>
      <c r="N26">
        <f>IFERROR(VLOOKUP(FACT_INCLUDES[[#This Row],[order_id]], ORDERS!A:G, 7, FALSE), "")</f>
        <v>8</v>
      </c>
      <c r="O26">
        <f>_xlfn.XLOOKUP(FACT_INCLUDES[[#This Row],[DW Product]],FACT_PRODUCT_REVIEWS!L:L,FACT_PRODUCT_REVIEWS!A:A,,0)</f>
        <v>25</v>
      </c>
      <c r="P26">
        <f>_xlfn.XLOOKUP(FACT_INCLUDES[[#This Row],[customer_unique_id]],DIM_CUSTOMERS[customer_unique_id],DIM_CUSTOMERS[DW Customer],,0)</f>
        <v>148</v>
      </c>
      <c r="Q26">
        <v>25</v>
      </c>
      <c r="R26">
        <v>25</v>
      </c>
      <c r="S26">
        <f>IF(FACT_INCLUDES[[#This Row],[order_delivered_customer_date]]&lt;=FACT_INCLUDES[[#This Row],[order_estimated_delivery_date]],1,0)</f>
        <v>1</v>
      </c>
      <c r="T26" t="str">
        <f>VLOOKUP(FACT_INCLUDES[[#This Row],[DW Product]],DIM_PRODUCTS!A:I,3,FALSE)</f>
        <v>Gadgets</v>
      </c>
      <c r="U26" t="str">
        <f>VLOOKUP(FACT_INCLUDES[[#This Row],[DW Seller]],DIM_SELLERS!A:I,4,FALSE)</f>
        <v>RS</v>
      </c>
      <c r="V26" s="30">
        <f>IF(FACT_INCLUDES[[#This Row],[order_delivered_customer_date]]&lt;=FACT_INCLUDES[[#This Row],[order_estimated_delivery_date]], 1,0)</f>
        <v>1</v>
      </c>
    </row>
    <row r="27" spans="1:22" ht="15.75" x14ac:dyDescent="0.25">
      <c r="A27">
        <v>26</v>
      </c>
      <c r="B27" s="2" t="s">
        <v>955</v>
      </c>
      <c r="C27" s="10">
        <v>1</v>
      </c>
      <c r="D27" s="13">
        <v>42958.024305555555</v>
      </c>
      <c r="E27" s="20">
        <v>219.9</v>
      </c>
      <c r="F27" s="20">
        <v>16.98</v>
      </c>
      <c r="G27" t="str">
        <f>VLOOKUP(FACT_INCLUDES[[#This Row],[order_id]],ORDERS!A:B,2,FALSE)</f>
        <v>0c4f8b6f80f0dbddbdce3882d2242be9</v>
      </c>
      <c r="H27" s="17">
        <f>VLOOKUP(FACT_INCLUDES[[#This Row],[order_id]],ORDERS!A:F,4,FALSE)</f>
        <v>43157.398611111108</v>
      </c>
      <c r="I27" s="17">
        <f>VLOOKUP(FACT_INCLUDES[[#This Row],[order_id]],ORDERS!A:G,5,FALSE)</f>
        <v>43174.737500000003</v>
      </c>
      <c r="J27" s="17">
        <f>VLOOKUP(FACT_INCLUDES[[#This Row],[order_id]],ORDERS!A:G,6,FALSE)</f>
        <v>43180</v>
      </c>
      <c r="K27" t="str">
        <f>VLOOKUP(FACT_INCLUDES[[#This Row],[order_id]],ORDERS!A:G,3,FALSE)</f>
        <v>delivered</v>
      </c>
      <c r="L27" s="18">
        <f>FACT_INCLUDES[[#This Row],[price]]+FACT_INCLUDES[[#This Row],[freight_value]]</f>
        <v>236.88</v>
      </c>
      <c r="M27">
        <f ca="1">_xlfn.XLOOKUP(FACT_INCLUDES[[#This Row],[customer_unique_id]], DIM_CUSTOMERS[customer_unique_id], DIM_CUSTOMERS[Age],,0)</f>
        <v>30</v>
      </c>
      <c r="N27">
        <f>IFERROR(VLOOKUP(FACT_INCLUDES[[#This Row],[order_id]], ORDERS!A:G, 7, FALSE), "")</f>
        <v>17</v>
      </c>
      <c r="O27">
        <f>_xlfn.XLOOKUP(FACT_INCLUDES[[#This Row],[DW Product]],FACT_PRODUCT_REVIEWS!L:L,FACT_PRODUCT_REVIEWS!A:A,,0)</f>
        <v>26</v>
      </c>
      <c r="P27">
        <f>_xlfn.XLOOKUP(FACT_INCLUDES[[#This Row],[customer_unique_id]],DIM_CUSTOMERS[customer_unique_id],DIM_CUSTOMERS[DW Customer],,0)</f>
        <v>173</v>
      </c>
      <c r="Q27">
        <v>26</v>
      </c>
      <c r="R27">
        <v>26</v>
      </c>
      <c r="S27">
        <f>IF(FACT_INCLUDES[[#This Row],[order_delivered_customer_date]]&lt;=FACT_INCLUDES[[#This Row],[order_estimated_delivery_date]],1,0)</f>
        <v>1</v>
      </c>
      <c r="T27" t="str">
        <f>VLOOKUP(FACT_INCLUDES[[#This Row],[DW Product]],DIM_PRODUCTS!A:I,3,FALSE)</f>
        <v>Sports</v>
      </c>
      <c r="U27" t="str">
        <f>VLOOKUP(FACT_INCLUDES[[#This Row],[DW Seller]],DIM_SELLERS!A:I,4,FALSE)</f>
        <v>MG</v>
      </c>
      <c r="V27" s="30">
        <f>IF(FACT_INCLUDES[[#This Row],[order_delivered_customer_date]]&lt;=FACT_INCLUDES[[#This Row],[order_estimated_delivery_date]], 1,0)</f>
        <v>1</v>
      </c>
    </row>
    <row r="28" spans="1:22" ht="15.75" x14ac:dyDescent="0.25">
      <c r="A28">
        <v>27</v>
      </c>
      <c r="B28" s="2" t="s">
        <v>929</v>
      </c>
      <c r="C28" s="10">
        <v>1</v>
      </c>
      <c r="D28" s="13">
        <v>43129.910416666666</v>
      </c>
      <c r="E28" s="20">
        <v>289</v>
      </c>
      <c r="F28" s="20">
        <v>26.33</v>
      </c>
      <c r="G28" t="str">
        <f>VLOOKUP(FACT_INCLUDES[[#This Row],[order_id]],ORDERS!A:B,2,FALSE)</f>
        <v>56b6eede1b10925212f054a7ba614796</v>
      </c>
      <c r="H28" s="17">
        <f>VLOOKUP(FACT_INCLUDES[[#This Row],[order_id]],ORDERS!A:F,4,FALSE)</f>
        <v>42983.049305555556</v>
      </c>
      <c r="I28" s="17">
        <f>VLOOKUP(FACT_INCLUDES[[#This Row],[order_id]],ORDERS!A:G,5,FALSE)</f>
        <v>42992.857638888891</v>
      </c>
      <c r="J28" s="17">
        <f>VLOOKUP(FACT_INCLUDES[[#This Row],[order_id]],ORDERS!A:G,6,FALSE)</f>
        <v>43005</v>
      </c>
      <c r="K28" t="str">
        <f>VLOOKUP(FACT_INCLUDES[[#This Row],[order_id]],ORDERS!A:G,3,FALSE)</f>
        <v>delivered</v>
      </c>
      <c r="L28" s="18">
        <f>FACT_INCLUDES[[#This Row],[price]]+FACT_INCLUDES[[#This Row],[freight_value]]</f>
        <v>315.33</v>
      </c>
      <c r="M28">
        <f ca="1">_xlfn.XLOOKUP(FACT_INCLUDES[[#This Row],[customer_unique_id]], DIM_CUSTOMERS[customer_unique_id], DIM_CUSTOMERS[Age],,0)</f>
        <v>54</v>
      </c>
      <c r="N28">
        <f>IFERROR(VLOOKUP(FACT_INCLUDES[[#This Row],[order_id]], ORDERS!A:G, 7, FALSE), "")</f>
        <v>9</v>
      </c>
      <c r="O28">
        <f>_xlfn.XLOOKUP(FACT_INCLUDES[[#This Row],[DW Product]],FACT_PRODUCT_REVIEWS!L:L,FACT_PRODUCT_REVIEWS!A:A,,0)</f>
        <v>27</v>
      </c>
      <c r="P28">
        <f>_xlfn.XLOOKUP(FACT_INCLUDES[[#This Row],[customer_unique_id]],DIM_CUSTOMERS[customer_unique_id],DIM_CUSTOMERS[DW Customer],,0)</f>
        <v>184</v>
      </c>
      <c r="Q28">
        <v>27</v>
      </c>
      <c r="R28">
        <v>27</v>
      </c>
      <c r="S28">
        <f>IF(FACT_INCLUDES[[#This Row],[order_delivered_customer_date]]&lt;=FACT_INCLUDES[[#This Row],[order_estimated_delivery_date]],1,0)</f>
        <v>1</v>
      </c>
      <c r="T28" t="str">
        <f>VLOOKUP(FACT_INCLUDES[[#This Row],[DW Product]],DIM_PRODUCTS!A:I,3,FALSE)</f>
        <v>Gadgets</v>
      </c>
      <c r="U28" t="str">
        <f>VLOOKUP(FACT_INCLUDES[[#This Row],[DW Seller]],DIM_SELLERS!A:I,4,FALSE)</f>
        <v>PR</v>
      </c>
      <c r="V28" s="30">
        <f>IF(FACT_INCLUDES[[#This Row],[order_delivered_customer_date]]&lt;=FACT_INCLUDES[[#This Row],[order_estimated_delivery_date]], 1,0)</f>
        <v>1</v>
      </c>
    </row>
    <row r="29" spans="1:22" ht="15.75" x14ac:dyDescent="0.25">
      <c r="A29">
        <v>28</v>
      </c>
      <c r="B29" s="2" t="s">
        <v>1348</v>
      </c>
      <c r="C29" s="10">
        <v>1</v>
      </c>
      <c r="D29" s="13">
        <v>42823.545138888891</v>
      </c>
      <c r="E29" s="20">
        <v>109.9</v>
      </c>
      <c r="F29" s="20">
        <v>25.51</v>
      </c>
      <c r="G29" t="str">
        <f>VLOOKUP(FACT_INCLUDES[[#This Row],[order_id]],ORDERS!A:B,2,FALSE)</f>
        <v>e6fe68d7c7867dac3659cb4a8e06880c</v>
      </c>
      <c r="H29" s="17">
        <f>VLOOKUP(FACT_INCLUDES[[#This Row],[order_id]],ORDERS!A:F,4,FALSE)</f>
        <v>42926.943749999999</v>
      </c>
      <c r="I29" s="17">
        <f>VLOOKUP(FACT_INCLUDES[[#This Row],[order_id]],ORDERS!A:G,5,FALSE)</f>
        <v>42933.856249999997</v>
      </c>
      <c r="J29" s="17">
        <f>VLOOKUP(FACT_INCLUDES[[#This Row],[order_id]],ORDERS!A:G,6,FALSE)</f>
        <v>42944</v>
      </c>
      <c r="K29" t="str">
        <f>VLOOKUP(FACT_INCLUDES[[#This Row],[order_id]],ORDERS!A:G,3,FALSE)</f>
        <v>delivered</v>
      </c>
      <c r="L29" s="18">
        <f>FACT_INCLUDES[[#This Row],[price]]+FACT_INCLUDES[[#This Row],[freight_value]]</f>
        <v>135.41</v>
      </c>
      <c r="M29">
        <f ca="1">_xlfn.XLOOKUP(FACT_INCLUDES[[#This Row],[customer_unique_id]], DIM_CUSTOMERS[customer_unique_id], DIM_CUSTOMERS[Age],,0)</f>
        <v>54</v>
      </c>
      <c r="N29">
        <f>IFERROR(VLOOKUP(FACT_INCLUDES[[#This Row],[order_id]], ORDERS!A:G, 7, FALSE), "")</f>
        <v>7</v>
      </c>
      <c r="O29">
        <f>_xlfn.XLOOKUP(FACT_INCLUDES[[#This Row],[DW Product]],FACT_PRODUCT_REVIEWS!L:L,FACT_PRODUCT_REVIEWS!A:A,,0)</f>
        <v>28</v>
      </c>
      <c r="P29">
        <f>_xlfn.XLOOKUP(FACT_INCLUDES[[#This Row],[customer_unique_id]],DIM_CUSTOMERS[customer_unique_id],DIM_CUSTOMERS[DW Customer],,0)</f>
        <v>156</v>
      </c>
      <c r="Q29">
        <v>28</v>
      </c>
      <c r="R29">
        <v>28</v>
      </c>
      <c r="S29">
        <f>IF(FACT_INCLUDES[[#This Row],[order_delivered_customer_date]]&lt;=FACT_INCLUDES[[#This Row],[order_estimated_delivery_date]],1,0)</f>
        <v>1</v>
      </c>
      <c r="T29" t="str">
        <f>VLOOKUP(FACT_INCLUDES[[#This Row],[DW Product]],DIM_PRODUCTS!A:I,3,FALSE)</f>
        <v>Toys</v>
      </c>
      <c r="U29" t="str">
        <f>VLOOKUP(FACT_INCLUDES[[#This Row],[DW Seller]],DIM_SELLERS!A:I,4,FALSE)</f>
        <v>SP</v>
      </c>
      <c r="V29" s="30">
        <f>IF(FACT_INCLUDES[[#This Row],[order_delivered_customer_date]]&lt;=FACT_INCLUDES[[#This Row],[order_estimated_delivery_date]], 1,0)</f>
        <v>1</v>
      </c>
    </row>
    <row r="30" spans="1:22" ht="15.75" x14ac:dyDescent="0.25">
      <c r="A30">
        <v>29</v>
      </c>
      <c r="B30" s="2" t="s">
        <v>1861</v>
      </c>
      <c r="C30" s="10">
        <v>1</v>
      </c>
      <c r="D30" s="13">
        <v>43265.219444444447</v>
      </c>
      <c r="E30" s="20">
        <v>27.9</v>
      </c>
      <c r="F30" s="20">
        <v>7.94</v>
      </c>
      <c r="G30" t="str">
        <f>VLOOKUP(FACT_INCLUDES[[#This Row],[order_id]],ORDERS!A:B,2,FALSE)</f>
        <v>e2c44993145bac31c5c48b620e3f40f0</v>
      </c>
      <c r="H30" s="17">
        <f>VLOOKUP(FACT_INCLUDES[[#This Row],[order_id]],ORDERS!A:F,4,FALSE)</f>
        <v>43258.511111111111</v>
      </c>
      <c r="I30" s="17">
        <f>VLOOKUP(FACT_INCLUDES[[#This Row],[order_id]],ORDERS!A:G,5,FALSE)</f>
        <v>43269.939583333333</v>
      </c>
      <c r="J30" s="17">
        <f>VLOOKUP(FACT_INCLUDES[[#This Row],[order_id]],ORDERS!A:G,6,FALSE)</f>
        <v>43306</v>
      </c>
      <c r="K30" t="str">
        <f>VLOOKUP(FACT_INCLUDES[[#This Row],[order_id]],ORDERS!A:G,3,FALSE)</f>
        <v>delivered</v>
      </c>
      <c r="L30" s="18">
        <f>FACT_INCLUDES[[#This Row],[price]]+FACT_INCLUDES[[#This Row],[freight_value]]</f>
        <v>35.839999999999996</v>
      </c>
      <c r="M30">
        <f ca="1">_xlfn.XLOOKUP(FACT_INCLUDES[[#This Row],[customer_unique_id]], DIM_CUSTOMERS[customer_unique_id], DIM_CUSTOMERS[Age],,0)</f>
        <v>18</v>
      </c>
      <c r="N30">
        <f>IFERROR(VLOOKUP(FACT_INCLUDES[[#This Row],[order_id]], ORDERS!A:G, 7, FALSE), "")</f>
        <v>11</v>
      </c>
      <c r="O30">
        <f>_xlfn.XLOOKUP(FACT_INCLUDES[[#This Row],[DW Product]],FACT_PRODUCT_REVIEWS!L:L,FACT_PRODUCT_REVIEWS!A:A,,0)</f>
        <v>29</v>
      </c>
      <c r="P30">
        <f>_xlfn.XLOOKUP(FACT_INCLUDES[[#This Row],[customer_unique_id]],DIM_CUSTOMERS[customer_unique_id],DIM_CUSTOMERS[DW Customer],,0)</f>
        <v>88</v>
      </c>
      <c r="Q30">
        <v>29</v>
      </c>
      <c r="R30">
        <v>29</v>
      </c>
      <c r="S30">
        <f>IF(FACT_INCLUDES[[#This Row],[order_delivered_customer_date]]&lt;=FACT_INCLUDES[[#This Row],[order_estimated_delivery_date]],1,0)</f>
        <v>1</v>
      </c>
      <c r="T30" t="str">
        <f>VLOOKUP(FACT_INCLUDES[[#This Row],[DW Product]],DIM_PRODUCTS!A:I,3,FALSE)</f>
        <v>Accessories</v>
      </c>
      <c r="U30" t="str">
        <f>VLOOKUP(FACT_INCLUDES[[#This Row],[DW Seller]],DIM_SELLERS!A:I,4,FALSE)</f>
        <v>SP</v>
      </c>
      <c r="V30" s="30">
        <f>IF(FACT_INCLUDES[[#This Row],[order_delivered_customer_date]]&lt;=FACT_INCLUDES[[#This Row],[order_estimated_delivery_date]], 1,0)</f>
        <v>1</v>
      </c>
    </row>
    <row r="31" spans="1:22" ht="15.75" x14ac:dyDescent="0.25">
      <c r="A31">
        <v>30</v>
      </c>
      <c r="B31" s="2" t="s">
        <v>1477</v>
      </c>
      <c r="C31" s="10">
        <v>1</v>
      </c>
      <c r="D31" s="13">
        <v>43082.136111111111</v>
      </c>
      <c r="E31" s="20">
        <v>119.9</v>
      </c>
      <c r="F31" s="20">
        <v>17.32</v>
      </c>
      <c r="G31" t="str">
        <f>VLOOKUP(FACT_INCLUDES[[#This Row],[order_id]],ORDERS!A:B,2,FALSE)</f>
        <v>6e8180fd61b4280c3d74dc2056256940</v>
      </c>
      <c r="H31" s="17">
        <f>VLOOKUP(FACT_INCLUDES[[#This Row],[order_id]],ORDERS!A:F,4,FALSE)</f>
        <v>43054.936805555553</v>
      </c>
      <c r="I31" s="17">
        <f>VLOOKUP(FACT_INCLUDES[[#This Row],[order_id]],ORDERS!A:G,5,FALSE)</f>
        <v>43073.99722222222</v>
      </c>
      <c r="J31" s="17">
        <f>VLOOKUP(FACT_INCLUDES[[#This Row],[order_id]],ORDERS!A:G,6,FALSE)</f>
        <v>43076</v>
      </c>
      <c r="K31" t="str">
        <f>VLOOKUP(FACT_INCLUDES[[#This Row],[order_id]],ORDERS!A:G,3,FALSE)</f>
        <v>delivered</v>
      </c>
      <c r="L31" s="18">
        <f>FACT_INCLUDES[[#This Row],[price]]+FACT_INCLUDES[[#This Row],[freight_value]]</f>
        <v>137.22</v>
      </c>
      <c r="M31">
        <f ca="1">_xlfn.XLOOKUP(FACT_INCLUDES[[#This Row],[customer_unique_id]], DIM_CUSTOMERS[customer_unique_id], DIM_CUSTOMERS[Age],,0)</f>
        <v>23</v>
      </c>
      <c r="N31">
        <f>IFERROR(VLOOKUP(FACT_INCLUDES[[#This Row],[order_id]], ORDERS!A:G, 7, FALSE), "")</f>
        <v>19</v>
      </c>
      <c r="O31">
        <f>_xlfn.XLOOKUP(FACT_INCLUDES[[#This Row],[DW Product]],FACT_PRODUCT_REVIEWS!L:L,FACT_PRODUCT_REVIEWS!A:A,,0)</f>
        <v>30</v>
      </c>
      <c r="P31">
        <f>_xlfn.XLOOKUP(FACT_INCLUDES[[#This Row],[customer_unique_id]],DIM_CUSTOMERS[customer_unique_id],DIM_CUSTOMERS[DW Customer],,0)</f>
        <v>337</v>
      </c>
      <c r="Q31">
        <v>30</v>
      </c>
      <c r="R31">
        <v>30</v>
      </c>
      <c r="S31">
        <f>IF(FACT_INCLUDES[[#This Row],[order_delivered_customer_date]]&lt;=FACT_INCLUDES[[#This Row],[order_estimated_delivery_date]],1,0)</f>
        <v>1</v>
      </c>
      <c r="T31" t="str">
        <f>VLOOKUP(FACT_INCLUDES[[#This Row],[DW Product]],DIM_PRODUCTS!A:I,3,FALSE)</f>
        <v>Musical Instruments</v>
      </c>
      <c r="U31" t="str">
        <f>VLOOKUP(FACT_INCLUDES[[#This Row],[DW Seller]],DIM_SELLERS!A:I,4,FALSE)</f>
        <v>SP</v>
      </c>
      <c r="V31" s="30">
        <f>IF(FACT_INCLUDES[[#This Row],[order_delivered_customer_date]]&lt;=FACT_INCLUDES[[#This Row],[order_estimated_delivery_date]], 1,0)</f>
        <v>1</v>
      </c>
    </row>
    <row r="32" spans="1:22" ht="15.75" x14ac:dyDescent="0.25">
      <c r="A32">
        <v>31</v>
      </c>
      <c r="B32" s="2" t="s">
        <v>922</v>
      </c>
      <c r="C32" s="10">
        <v>1</v>
      </c>
      <c r="D32" s="13">
        <v>43069.270833333336</v>
      </c>
      <c r="E32" s="20">
        <v>397</v>
      </c>
      <c r="F32" s="20">
        <v>24.65</v>
      </c>
      <c r="G32" t="str">
        <f>VLOOKUP(FACT_INCLUDES[[#This Row],[order_id]],ORDERS!A:B,2,FALSE)</f>
        <v>10d5890ed5e7ec78a7db23b5ac579b17</v>
      </c>
      <c r="H32" s="17">
        <f>VLOOKUP(FACT_INCLUDES[[#This Row],[order_id]],ORDERS!A:F,4,FALSE)</f>
        <v>43304.920138888891</v>
      </c>
      <c r="I32" s="17">
        <f>VLOOKUP(FACT_INCLUDES[[#This Row],[order_id]],ORDERS!A:G,5,FALSE)</f>
        <v>43311.533333333333</v>
      </c>
      <c r="J32" s="17">
        <f>VLOOKUP(FACT_INCLUDES[[#This Row],[order_id]],ORDERS!A:G,6,FALSE)</f>
        <v>43326</v>
      </c>
      <c r="K32" t="str">
        <f>VLOOKUP(FACT_INCLUDES[[#This Row],[order_id]],ORDERS!A:G,3,FALSE)</f>
        <v>delivered</v>
      </c>
      <c r="L32" s="18">
        <f>FACT_INCLUDES[[#This Row],[price]]+FACT_INCLUDES[[#This Row],[freight_value]]</f>
        <v>421.65</v>
      </c>
      <c r="M32">
        <f ca="1">_xlfn.XLOOKUP(FACT_INCLUDES[[#This Row],[customer_unique_id]], DIM_CUSTOMERS[customer_unique_id], DIM_CUSTOMERS[Age],,0)</f>
        <v>18</v>
      </c>
      <c r="N32">
        <f>IFERROR(VLOOKUP(FACT_INCLUDES[[#This Row],[order_id]], ORDERS!A:G, 7, FALSE), "")</f>
        <v>7</v>
      </c>
      <c r="O32">
        <f>_xlfn.XLOOKUP(FACT_INCLUDES[[#This Row],[DW Product]],FACT_PRODUCT_REVIEWS!L:L,FACT_PRODUCT_REVIEWS!A:A,,0)</f>
        <v>31</v>
      </c>
      <c r="P32">
        <f>_xlfn.XLOOKUP(FACT_INCLUDES[[#This Row],[customer_unique_id]],DIM_CUSTOMERS[customer_unique_id],DIM_CUSTOMERS[DW Customer],,0)</f>
        <v>234</v>
      </c>
      <c r="Q32">
        <v>31</v>
      </c>
      <c r="R32">
        <v>31</v>
      </c>
      <c r="S32">
        <f>IF(FACT_INCLUDES[[#This Row],[order_delivered_customer_date]]&lt;=FACT_INCLUDES[[#This Row],[order_estimated_delivery_date]],1,0)</f>
        <v>1</v>
      </c>
      <c r="T32" t="str">
        <f>VLOOKUP(FACT_INCLUDES[[#This Row],[DW Product]],DIM_PRODUCTS!A:I,3,FALSE)</f>
        <v>Pets</v>
      </c>
      <c r="U32" t="str">
        <f>VLOOKUP(FACT_INCLUDES[[#This Row],[DW Seller]],DIM_SELLERS!A:I,4,FALSE)</f>
        <v>PR</v>
      </c>
      <c r="V32" s="30">
        <f>IF(FACT_INCLUDES[[#This Row],[order_delivered_customer_date]]&lt;=FACT_INCLUDES[[#This Row],[order_estimated_delivery_date]], 1,0)</f>
        <v>1</v>
      </c>
    </row>
    <row r="33" spans="1:22" ht="15.75" x14ac:dyDescent="0.25">
      <c r="A33">
        <v>32</v>
      </c>
      <c r="B33" s="2" t="s">
        <v>1096</v>
      </c>
      <c r="C33" s="10">
        <v>1</v>
      </c>
      <c r="D33" s="13">
        <v>43202.797222222223</v>
      </c>
      <c r="E33" s="20">
        <v>59.9</v>
      </c>
      <c r="F33" s="20">
        <v>23.35</v>
      </c>
      <c r="G33" t="str">
        <f>VLOOKUP(FACT_INCLUDES[[#This Row],[order_id]],ORDERS!A:B,2,FALSE)</f>
        <v>12d1cda209613cd60b9d242181be7077</v>
      </c>
      <c r="H33" s="17">
        <f>VLOOKUP(FACT_INCLUDES[[#This Row],[order_id]],ORDERS!A:F,4,FALSE)</f>
        <v>43042.807638888888</v>
      </c>
      <c r="I33" s="17">
        <f>VLOOKUP(FACT_INCLUDES[[#This Row],[order_id]],ORDERS!A:G,5,FALSE)</f>
        <v>43053.793749999997</v>
      </c>
      <c r="J33" s="17">
        <f>VLOOKUP(FACT_INCLUDES[[#This Row],[order_id]],ORDERS!A:G,6,FALSE)</f>
        <v>43062</v>
      </c>
      <c r="K33" t="str">
        <f>VLOOKUP(FACT_INCLUDES[[#This Row],[order_id]],ORDERS!A:G,3,FALSE)</f>
        <v>delivered</v>
      </c>
      <c r="L33" s="18">
        <f>FACT_INCLUDES[[#This Row],[price]]+FACT_INCLUDES[[#This Row],[freight_value]]</f>
        <v>83.25</v>
      </c>
      <c r="M33">
        <f ca="1">_xlfn.XLOOKUP(FACT_INCLUDES[[#This Row],[customer_unique_id]], DIM_CUSTOMERS[customer_unique_id], DIM_CUSTOMERS[Age],,0)</f>
        <v>35</v>
      </c>
      <c r="N33">
        <f>IFERROR(VLOOKUP(FACT_INCLUDES[[#This Row],[order_id]], ORDERS!A:G, 7, FALSE), "")</f>
        <v>11</v>
      </c>
      <c r="O33">
        <f>_xlfn.XLOOKUP(FACT_INCLUDES[[#This Row],[DW Product]],FACT_PRODUCT_REVIEWS!L:L,FACT_PRODUCT_REVIEWS!A:A,,0)</f>
        <v>32</v>
      </c>
      <c r="P33">
        <f>_xlfn.XLOOKUP(FACT_INCLUDES[[#This Row],[customer_unique_id]],DIM_CUSTOMERS[customer_unique_id],DIM_CUSTOMERS[DW Customer],,0)</f>
        <v>92</v>
      </c>
      <c r="Q33">
        <v>32</v>
      </c>
      <c r="R33">
        <v>32</v>
      </c>
      <c r="S33">
        <f>IF(FACT_INCLUDES[[#This Row],[order_delivered_customer_date]]&lt;=FACT_INCLUDES[[#This Row],[order_estimated_delivery_date]],1,0)</f>
        <v>1</v>
      </c>
      <c r="T33" t="str">
        <f>VLOOKUP(FACT_INCLUDES[[#This Row],[DW Product]],DIM_PRODUCTS!A:I,3,FALSE)</f>
        <v>Decor</v>
      </c>
      <c r="U33" t="str">
        <f>VLOOKUP(FACT_INCLUDES[[#This Row],[DW Seller]],DIM_SELLERS!A:I,4,FALSE)</f>
        <v>SP</v>
      </c>
      <c r="V33" s="30">
        <f>IF(FACT_INCLUDES[[#This Row],[order_delivered_customer_date]]&lt;=FACT_INCLUDES[[#This Row],[order_estimated_delivery_date]], 1,0)</f>
        <v>1</v>
      </c>
    </row>
    <row r="34" spans="1:22" ht="15.75" x14ac:dyDescent="0.25">
      <c r="A34">
        <v>33</v>
      </c>
      <c r="B34" s="2" t="s">
        <v>1088</v>
      </c>
      <c r="C34" s="10">
        <v>1</v>
      </c>
      <c r="D34" s="13">
        <v>43028.671527777777</v>
      </c>
      <c r="E34" s="20">
        <v>21.33</v>
      </c>
      <c r="F34" s="20">
        <v>15.1</v>
      </c>
      <c r="G34" t="str">
        <f>VLOOKUP(FACT_INCLUDES[[#This Row],[order_id]],ORDERS!A:B,2,FALSE)</f>
        <v>c573caf2e2c12c731885273e03dc5471</v>
      </c>
      <c r="H34" s="17">
        <f>VLOOKUP(FACT_INCLUDES[[#This Row],[order_id]],ORDERS!A:F,4,FALSE)</f>
        <v>42893.913194444445</v>
      </c>
      <c r="I34" s="17">
        <f>VLOOKUP(FACT_INCLUDES[[#This Row],[order_id]],ORDERS!A:G,5,FALSE)</f>
        <v>42902.600694444445</v>
      </c>
      <c r="J34" s="17">
        <f>VLOOKUP(FACT_INCLUDES[[#This Row],[order_id]],ORDERS!A:G,6,FALSE)</f>
        <v>42907</v>
      </c>
      <c r="K34" t="str">
        <f>VLOOKUP(FACT_INCLUDES[[#This Row],[order_id]],ORDERS!A:G,3,FALSE)</f>
        <v>delivered</v>
      </c>
      <c r="L34" s="18">
        <f>FACT_INCLUDES[[#This Row],[price]]+FACT_INCLUDES[[#This Row],[freight_value]]</f>
        <v>36.43</v>
      </c>
      <c r="M34">
        <f ca="1">_xlfn.XLOOKUP(FACT_INCLUDES[[#This Row],[customer_unique_id]], DIM_CUSTOMERS[customer_unique_id], DIM_CUSTOMERS[Age],,0)</f>
        <v>60</v>
      </c>
      <c r="N34">
        <f>IFERROR(VLOOKUP(FACT_INCLUDES[[#This Row],[order_id]], ORDERS!A:G, 7, FALSE), "")</f>
        <v>9</v>
      </c>
      <c r="O34">
        <f>_xlfn.XLOOKUP(FACT_INCLUDES[[#This Row],[DW Product]],FACT_PRODUCT_REVIEWS!L:L,FACT_PRODUCT_REVIEWS!A:A,,0)</f>
        <v>33</v>
      </c>
      <c r="P34">
        <f>_xlfn.XLOOKUP(FACT_INCLUDES[[#This Row],[customer_unique_id]],DIM_CUSTOMERS[customer_unique_id],DIM_CUSTOMERS[DW Customer],,0)</f>
        <v>151</v>
      </c>
      <c r="Q34">
        <v>33</v>
      </c>
      <c r="R34">
        <v>33</v>
      </c>
      <c r="S34">
        <f>IF(FACT_INCLUDES[[#This Row],[order_delivered_customer_date]]&lt;=FACT_INCLUDES[[#This Row],[order_estimated_delivery_date]],1,0)</f>
        <v>1</v>
      </c>
      <c r="T34" t="str">
        <f>VLOOKUP(FACT_INCLUDES[[#This Row],[DW Product]],DIM_PRODUCTS!A:I,3,FALSE)</f>
        <v>Books</v>
      </c>
      <c r="U34" t="str">
        <f>VLOOKUP(FACT_INCLUDES[[#This Row],[DW Seller]],DIM_SELLERS!A:I,4,FALSE)</f>
        <v>SC</v>
      </c>
      <c r="V34" s="30">
        <f>IF(FACT_INCLUDES[[#This Row],[order_delivered_customer_date]]&lt;=FACT_INCLUDES[[#This Row],[order_estimated_delivery_date]], 1,0)</f>
        <v>1</v>
      </c>
    </row>
    <row r="35" spans="1:22" ht="15.75" x14ac:dyDescent="0.25">
      <c r="A35">
        <v>34</v>
      </c>
      <c r="B35" s="2" t="s">
        <v>1268</v>
      </c>
      <c r="C35" s="10">
        <v>1</v>
      </c>
      <c r="D35" s="13">
        <v>43028.671527777777</v>
      </c>
      <c r="E35" s="20">
        <v>21.33</v>
      </c>
      <c r="F35" s="20">
        <v>15.1</v>
      </c>
      <c r="G35" t="str">
        <f>VLOOKUP(FACT_INCLUDES[[#This Row],[order_id]],ORDERS!A:B,2,FALSE)</f>
        <v>14843983d4a159080f6afe4b7f346e7c</v>
      </c>
      <c r="H35" s="17">
        <f>VLOOKUP(FACT_INCLUDES[[#This Row],[order_id]],ORDERS!A:F,4,FALSE)</f>
        <v>43161.740972222222</v>
      </c>
      <c r="I35" s="17">
        <f>VLOOKUP(FACT_INCLUDES[[#This Row],[order_id]],ORDERS!A:G,5,FALSE)</f>
        <v>43207.720138888886</v>
      </c>
      <c r="J35" s="17">
        <f>VLOOKUP(FACT_INCLUDES[[#This Row],[order_id]],ORDERS!A:G,6,FALSE)</f>
        <v>43181</v>
      </c>
      <c r="K35" t="str">
        <f>VLOOKUP(FACT_INCLUDES[[#This Row],[order_id]],ORDERS!A:G,3,FALSE)</f>
        <v>delivered</v>
      </c>
      <c r="L35" s="18">
        <f>FACT_INCLUDES[[#This Row],[price]]+FACT_INCLUDES[[#This Row],[freight_value]]</f>
        <v>36.43</v>
      </c>
      <c r="M35">
        <f ca="1">_xlfn.XLOOKUP(FACT_INCLUDES[[#This Row],[customer_unique_id]], DIM_CUSTOMERS[customer_unique_id], DIM_CUSTOMERS[Age],,0)</f>
        <v>52</v>
      </c>
      <c r="N35">
        <f>IFERROR(VLOOKUP(FACT_INCLUDES[[#This Row],[order_id]], ORDERS!A:G, 7, FALSE), "")</f>
        <v>46</v>
      </c>
      <c r="O35">
        <f>_xlfn.XLOOKUP(FACT_INCLUDES[[#This Row],[DW Product]],FACT_PRODUCT_REVIEWS!L:L,FACT_PRODUCT_REVIEWS!A:A,,0)</f>
        <v>34</v>
      </c>
      <c r="P35">
        <f>_xlfn.XLOOKUP(FACT_INCLUDES[[#This Row],[customer_unique_id]],DIM_CUSTOMERS[customer_unique_id],DIM_CUSTOMERS[DW Customer],,0)</f>
        <v>7</v>
      </c>
      <c r="Q35">
        <v>34</v>
      </c>
      <c r="R35">
        <v>34</v>
      </c>
      <c r="S35">
        <f>IF(FACT_INCLUDES[[#This Row],[order_delivered_customer_date]]&lt;=FACT_INCLUDES[[#This Row],[order_estimated_delivery_date]],1,0)</f>
        <v>0</v>
      </c>
      <c r="T35" t="str">
        <f>VLOOKUP(FACT_INCLUDES[[#This Row],[DW Product]],DIM_PRODUCTS!A:I,3,FALSE)</f>
        <v>Jewelry</v>
      </c>
      <c r="U35" t="str">
        <f>VLOOKUP(FACT_INCLUDES[[#This Row],[DW Seller]],DIM_SELLERS!A:I,4,FALSE)</f>
        <v>SP</v>
      </c>
      <c r="V35" s="30">
        <f>IF(FACT_INCLUDES[[#This Row],[order_delivered_customer_date]]&lt;=FACT_INCLUDES[[#This Row],[order_estimated_delivery_date]], 1,0)</f>
        <v>0</v>
      </c>
    </row>
    <row r="36" spans="1:22" ht="15.75" x14ac:dyDescent="0.25">
      <c r="A36">
        <v>35</v>
      </c>
      <c r="B36" s="2" t="s">
        <v>902</v>
      </c>
      <c r="C36" s="10">
        <v>1</v>
      </c>
      <c r="D36" s="13">
        <v>43028.671527777777</v>
      </c>
      <c r="E36" s="20">
        <v>21.33</v>
      </c>
      <c r="F36" s="20">
        <v>15.1</v>
      </c>
      <c r="G36" t="str">
        <f>VLOOKUP(FACT_INCLUDES[[#This Row],[order_id]],ORDERS!A:B,2,FALSE)</f>
        <v>d40aaaf342e2e82da754042ef4f0dcca</v>
      </c>
      <c r="H36" s="17">
        <f>VLOOKUP(FACT_INCLUDES[[#This Row],[order_id]],ORDERS!A:F,4,FALSE)</f>
        <v>42919.658333333333</v>
      </c>
      <c r="I36" s="17">
        <f>VLOOKUP(FACT_INCLUDES[[#This Row],[order_id]],ORDERS!A:G,5,FALSE)</f>
        <v>42935.82916666667</v>
      </c>
      <c r="J36" s="17">
        <f>VLOOKUP(FACT_INCLUDES[[#This Row],[order_id]],ORDERS!A:G,6,FALSE)</f>
        <v>42951</v>
      </c>
      <c r="K36" t="str">
        <f>VLOOKUP(FACT_INCLUDES[[#This Row],[order_id]],ORDERS!A:G,3,FALSE)</f>
        <v>delivered</v>
      </c>
      <c r="L36" s="18">
        <f>FACT_INCLUDES[[#This Row],[price]]+FACT_INCLUDES[[#This Row],[freight_value]]</f>
        <v>36.43</v>
      </c>
      <c r="M36">
        <f ca="1">_xlfn.XLOOKUP(FACT_INCLUDES[[#This Row],[customer_unique_id]], DIM_CUSTOMERS[customer_unique_id], DIM_CUSTOMERS[Age],,0)</f>
        <v>18</v>
      </c>
      <c r="N36">
        <f>IFERROR(VLOOKUP(FACT_INCLUDES[[#This Row],[order_id]], ORDERS!A:G, 7, FALSE), "")</f>
        <v>16</v>
      </c>
      <c r="O36">
        <f>_xlfn.XLOOKUP(FACT_INCLUDES[[#This Row],[DW Product]],FACT_PRODUCT_REVIEWS!L:L,FACT_PRODUCT_REVIEWS!A:A,,0)</f>
        <v>35</v>
      </c>
      <c r="P36">
        <f>_xlfn.XLOOKUP(FACT_INCLUDES[[#This Row],[customer_unique_id]],DIM_CUSTOMERS[customer_unique_id],DIM_CUSTOMERS[DW Customer],,0)</f>
        <v>144</v>
      </c>
      <c r="Q36">
        <v>35</v>
      </c>
      <c r="R36">
        <v>35</v>
      </c>
      <c r="S36">
        <f>IF(FACT_INCLUDES[[#This Row],[order_delivered_customer_date]]&lt;=FACT_INCLUDES[[#This Row],[order_estimated_delivery_date]],1,0)</f>
        <v>1</v>
      </c>
      <c r="T36" t="str">
        <f>VLOOKUP(FACT_INCLUDES[[#This Row],[DW Product]],DIM_PRODUCTS!A:I,3,FALSE)</f>
        <v>Bathroom</v>
      </c>
      <c r="U36" t="str">
        <f>VLOOKUP(FACT_INCLUDES[[#This Row],[DW Seller]],DIM_SELLERS!A:I,4,FALSE)</f>
        <v>MG</v>
      </c>
      <c r="V36" s="30">
        <f>IF(FACT_INCLUDES[[#This Row],[order_delivered_customer_date]]&lt;=FACT_INCLUDES[[#This Row],[order_estimated_delivery_date]], 1,0)</f>
        <v>1</v>
      </c>
    </row>
    <row r="37" spans="1:22" ht="15.75" x14ac:dyDescent="0.25">
      <c r="A37">
        <v>36</v>
      </c>
      <c r="B37" s="2" t="s">
        <v>1751</v>
      </c>
      <c r="C37" s="10">
        <v>1</v>
      </c>
      <c r="D37" s="13">
        <v>42884.135416666664</v>
      </c>
      <c r="E37" s="20">
        <v>16.5</v>
      </c>
      <c r="F37" s="20">
        <v>14.1</v>
      </c>
      <c r="G37" t="str">
        <f>VLOOKUP(FACT_INCLUDES[[#This Row],[order_id]],ORDERS!A:B,2,FALSE)</f>
        <v>9f19c80b64945cd7abd1fb91ff5157a7</v>
      </c>
      <c r="H37" s="17">
        <f>VLOOKUP(FACT_INCLUDES[[#This Row],[order_id]],ORDERS!A:F,4,FALSE)</f>
        <v>43056.03402777778</v>
      </c>
      <c r="I37" s="17">
        <f>VLOOKUP(FACT_INCLUDES[[#This Row],[order_id]],ORDERS!A:G,5,FALSE)</f>
        <v>43074.484722222223</v>
      </c>
      <c r="J37" s="17">
        <f>VLOOKUP(FACT_INCLUDES[[#This Row],[order_id]],ORDERS!A:G,6,FALSE)</f>
        <v>43083</v>
      </c>
      <c r="K37" t="str">
        <f>VLOOKUP(FACT_INCLUDES[[#This Row],[order_id]],ORDERS!A:G,3,FALSE)</f>
        <v>delivered</v>
      </c>
      <c r="L37" s="18">
        <f>FACT_INCLUDES[[#This Row],[price]]+FACT_INCLUDES[[#This Row],[freight_value]]</f>
        <v>30.6</v>
      </c>
      <c r="M37">
        <f ca="1">_xlfn.XLOOKUP(FACT_INCLUDES[[#This Row],[customer_unique_id]], DIM_CUSTOMERS[customer_unique_id], DIM_CUSTOMERS[Age],,0)</f>
        <v>24</v>
      </c>
      <c r="N37">
        <f>IFERROR(VLOOKUP(FACT_INCLUDES[[#This Row],[order_id]], ORDERS!A:G, 7, FALSE), "")</f>
        <v>18</v>
      </c>
      <c r="O37">
        <f>_xlfn.XLOOKUP(FACT_INCLUDES[[#This Row],[DW Product]],FACT_PRODUCT_REVIEWS!L:L,FACT_PRODUCT_REVIEWS!A:A,,0)</f>
        <v>36</v>
      </c>
      <c r="P37">
        <f>_xlfn.XLOOKUP(FACT_INCLUDES[[#This Row],[customer_unique_id]],DIM_CUSTOMERS[customer_unique_id],DIM_CUSTOMERS[DW Customer],,0)</f>
        <v>220</v>
      </c>
      <c r="Q37">
        <v>36</v>
      </c>
      <c r="R37">
        <v>36</v>
      </c>
      <c r="S37">
        <f>IF(FACT_INCLUDES[[#This Row],[order_delivered_customer_date]]&lt;=FACT_INCLUDES[[#This Row],[order_estimated_delivery_date]],1,0)</f>
        <v>1</v>
      </c>
      <c r="T37" t="str">
        <f>VLOOKUP(FACT_INCLUDES[[#This Row],[DW Product]],DIM_PRODUCTS!A:I,3,FALSE)</f>
        <v>Gadgets</v>
      </c>
      <c r="U37" t="str">
        <f>VLOOKUP(FACT_INCLUDES[[#This Row],[DW Seller]],DIM_SELLERS!A:I,4,FALSE)</f>
        <v>SP</v>
      </c>
      <c r="V37" s="30">
        <f>IF(FACT_INCLUDES[[#This Row],[order_delivered_customer_date]]&lt;=FACT_INCLUDES[[#This Row],[order_estimated_delivery_date]], 1,0)</f>
        <v>1</v>
      </c>
    </row>
    <row r="38" spans="1:22" ht="15.75" x14ac:dyDescent="0.25">
      <c r="A38">
        <v>37</v>
      </c>
      <c r="B38" s="2" t="s">
        <v>800</v>
      </c>
      <c r="C38" s="10">
        <v>1</v>
      </c>
      <c r="D38" s="13">
        <v>43118.382638888892</v>
      </c>
      <c r="E38" s="20">
        <v>21.9</v>
      </c>
      <c r="F38" s="20">
        <v>15.1</v>
      </c>
      <c r="G38" t="str">
        <f>VLOOKUP(FACT_INCLUDES[[#This Row],[order_id]],ORDERS!A:B,2,FALSE)</f>
        <v>2a86852b89b186bb8aed750efd95ce73</v>
      </c>
      <c r="H38" s="17">
        <f>VLOOKUP(FACT_INCLUDES[[#This Row],[order_id]],ORDERS!A:F,4,FALSE)</f>
        <v>43311.587500000001</v>
      </c>
      <c r="I38" s="17">
        <f>VLOOKUP(FACT_INCLUDES[[#This Row],[order_id]],ORDERS!A:G,5,FALSE)</f>
        <v>43325.693055555559</v>
      </c>
      <c r="J38" s="17">
        <f>VLOOKUP(FACT_INCLUDES[[#This Row],[order_id]],ORDERS!A:G,6,FALSE)</f>
        <v>43319</v>
      </c>
      <c r="K38" t="str">
        <f>VLOOKUP(FACT_INCLUDES[[#This Row],[order_id]],ORDERS!A:G,3,FALSE)</f>
        <v>delivered</v>
      </c>
      <c r="L38" s="18">
        <f>FACT_INCLUDES[[#This Row],[price]]+FACT_INCLUDES[[#This Row],[freight_value]]</f>
        <v>37</v>
      </c>
      <c r="M38">
        <f ca="1">_xlfn.XLOOKUP(FACT_INCLUDES[[#This Row],[customer_unique_id]], DIM_CUSTOMERS[customer_unique_id], DIM_CUSTOMERS[Age],,0)</f>
        <v>29</v>
      </c>
      <c r="N38">
        <f>IFERROR(VLOOKUP(FACT_INCLUDES[[#This Row],[order_id]], ORDERS!A:G, 7, FALSE), "")</f>
        <v>14</v>
      </c>
      <c r="O38">
        <f>_xlfn.XLOOKUP(FACT_INCLUDES[[#This Row],[DW Product]],FACT_PRODUCT_REVIEWS!L:L,FACT_PRODUCT_REVIEWS!A:A,,0)</f>
        <v>37</v>
      </c>
      <c r="P38">
        <f>_xlfn.XLOOKUP(FACT_INCLUDES[[#This Row],[customer_unique_id]],DIM_CUSTOMERS[customer_unique_id],DIM_CUSTOMERS[DW Customer],,0)</f>
        <v>133</v>
      </c>
      <c r="Q38">
        <v>37</v>
      </c>
      <c r="R38">
        <v>37</v>
      </c>
      <c r="S38">
        <f>IF(FACT_INCLUDES[[#This Row],[order_delivered_customer_date]]&lt;=FACT_INCLUDES[[#This Row],[order_estimated_delivery_date]],1,0)</f>
        <v>0</v>
      </c>
      <c r="T38" t="str">
        <f>VLOOKUP(FACT_INCLUDES[[#This Row],[DW Product]],DIM_PRODUCTS!A:I,3,FALSE)</f>
        <v>Art</v>
      </c>
      <c r="U38" t="str">
        <f>VLOOKUP(FACT_INCLUDES[[#This Row],[DW Seller]],DIM_SELLERS!A:I,4,FALSE)</f>
        <v>SP</v>
      </c>
      <c r="V38" s="30">
        <f>IF(FACT_INCLUDES[[#This Row],[order_delivered_customer_date]]&lt;=FACT_INCLUDES[[#This Row],[order_estimated_delivery_date]], 1,0)</f>
        <v>0</v>
      </c>
    </row>
    <row r="39" spans="1:22" ht="15.75" x14ac:dyDescent="0.25">
      <c r="A39">
        <v>38</v>
      </c>
      <c r="B39" s="2" t="s">
        <v>1318</v>
      </c>
      <c r="C39" s="10">
        <v>1</v>
      </c>
      <c r="D39" s="13">
        <v>43123.149305555555</v>
      </c>
      <c r="E39" s="20">
        <v>39</v>
      </c>
      <c r="F39" s="20">
        <v>16.11</v>
      </c>
      <c r="G39" t="str">
        <f>VLOOKUP(FACT_INCLUDES[[#This Row],[order_id]],ORDERS!A:B,2,FALSE)</f>
        <v>6acc5385a15c441abe050fc7abda50bf</v>
      </c>
      <c r="H39" s="17">
        <f>VLOOKUP(FACT_INCLUDES[[#This Row],[order_id]],ORDERS!A:F,4,FALSE)</f>
        <v>43260.050694444442</v>
      </c>
      <c r="I39" s="17">
        <f>VLOOKUP(FACT_INCLUDES[[#This Row],[order_id]],ORDERS!A:G,5,FALSE)</f>
        <v>43265.813888888886</v>
      </c>
      <c r="J39" s="17">
        <f>VLOOKUP(FACT_INCLUDES[[#This Row],[order_id]],ORDERS!A:G,6,FALSE)</f>
        <v>43276</v>
      </c>
      <c r="K39" t="str">
        <f>VLOOKUP(FACT_INCLUDES[[#This Row],[order_id]],ORDERS!A:G,3,FALSE)</f>
        <v>delivered</v>
      </c>
      <c r="L39" s="18">
        <f>FACT_INCLUDES[[#This Row],[price]]+FACT_INCLUDES[[#This Row],[freight_value]]</f>
        <v>55.11</v>
      </c>
      <c r="M39">
        <f ca="1">_xlfn.XLOOKUP(FACT_INCLUDES[[#This Row],[customer_unique_id]], DIM_CUSTOMERS[customer_unique_id], DIM_CUSTOMERS[Age],,0)</f>
        <v>37</v>
      </c>
      <c r="N39">
        <f>IFERROR(VLOOKUP(FACT_INCLUDES[[#This Row],[order_id]], ORDERS!A:G, 7, FALSE), "")</f>
        <v>5</v>
      </c>
      <c r="O39">
        <f>_xlfn.XLOOKUP(FACT_INCLUDES[[#This Row],[DW Product]],FACT_PRODUCT_REVIEWS!L:L,FACT_PRODUCT_REVIEWS!A:A,,0)</f>
        <v>38</v>
      </c>
      <c r="P39">
        <f>_xlfn.XLOOKUP(FACT_INCLUDES[[#This Row],[customer_unique_id]],DIM_CUSTOMERS[customer_unique_id],DIM_CUSTOMERS[DW Customer],,0)</f>
        <v>196</v>
      </c>
      <c r="Q39">
        <v>38</v>
      </c>
      <c r="R39">
        <v>38</v>
      </c>
      <c r="S39">
        <f>IF(FACT_INCLUDES[[#This Row],[order_delivered_customer_date]]&lt;=FACT_INCLUDES[[#This Row],[order_estimated_delivery_date]],1,0)</f>
        <v>1</v>
      </c>
      <c r="T39" t="str">
        <f>VLOOKUP(FACT_INCLUDES[[#This Row],[DW Product]],DIM_PRODUCTS!A:I,3,FALSE)</f>
        <v>Gadgets</v>
      </c>
      <c r="U39" t="str">
        <f>VLOOKUP(FACT_INCLUDES[[#This Row],[DW Seller]],DIM_SELLERS!A:I,4,FALSE)</f>
        <v>PR</v>
      </c>
      <c r="V39" s="30">
        <f>IF(FACT_INCLUDES[[#This Row],[order_delivered_customer_date]]&lt;=FACT_INCLUDES[[#This Row],[order_estimated_delivery_date]], 1,0)</f>
        <v>1</v>
      </c>
    </row>
    <row r="40" spans="1:22" ht="15.75" x14ac:dyDescent="0.25">
      <c r="A40">
        <v>39</v>
      </c>
      <c r="B40" s="2" t="s">
        <v>1489</v>
      </c>
      <c r="C40" s="10">
        <v>1</v>
      </c>
      <c r="D40" s="13">
        <v>42860.420138888891</v>
      </c>
      <c r="E40" s="20">
        <v>49.75</v>
      </c>
      <c r="F40" s="20">
        <v>20.8</v>
      </c>
      <c r="G40" t="str">
        <f>VLOOKUP(FACT_INCLUDES[[#This Row],[order_id]],ORDERS!A:B,2,FALSE)</f>
        <v>2ed2d94955614ec3262ce7575ef997f9</v>
      </c>
      <c r="H40" s="17">
        <f>VLOOKUP(FACT_INCLUDES[[#This Row],[order_id]],ORDERS!A:F,4,FALSE)</f>
        <v>42845.542361111111</v>
      </c>
      <c r="I40" s="17">
        <f>VLOOKUP(FACT_INCLUDES[[#This Row],[order_id]],ORDERS!A:G,5,FALSE)</f>
        <v>42868</v>
      </c>
      <c r="J40" s="17">
        <f>VLOOKUP(FACT_INCLUDES[[#This Row],[order_id]],ORDERS!A:G,6,FALSE)</f>
        <v>42867</v>
      </c>
      <c r="K40" t="str">
        <f>VLOOKUP(FACT_INCLUDES[[#This Row],[order_id]],ORDERS!A:G,3,FALSE)</f>
        <v>shipped</v>
      </c>
      <c r="L40" s="18">
        <f>FACT_INCLUDES[[#This Row],[price]]+FACT_INCLUDES[[#This Row],[freight_value]]</f>
        <v>70.55</v>
      </c>
      <c r="M40">
        <f ca="1">_xlfn.XLOOKUP(FACT_INCLUDES[[#This Row],[customer_unique_id]], DIM_CUSTOMERS[customer_unique_id], DIM_CUSTOMERS[Age],,0)</f>
        <v>23</v>
      </c>
      <c r="N40">
        <f>IFERROR(VLOOKUP(FACT_INCLUDES[[#This Row],[order_id]], ORDERS!A:G, 7, FALSE), "")</f>
        <v>23</v>
      </c>
      <c r="O40">
        <f>_xlfn.XLOOKUP(FACT_INCLUDES[[#This Row],[DW Product]],FACT_PRODUCT_REVIEWS!L:L,FACT_PRODUCT_REVIEWS!A:A,,0)</f>
        <v>39</v>
      </c>
      <c r="P40">
        <f>_xlfn.XLOOKUP(FACT_INCLUDES[[#This Row],[customer_unique_id]],DIM_CUSTOMERS[customer_unique_id],DIM_CUSTOMERS[DW Customer],,0)</f>
        <v>165</v>
      </c>
      <c r="Q40">
        <v>39</v>
      </c>
      <c r="R40">
        <v>39</v>
      </c>
      <c r="S40">
        <f>IF(FACT_INCLUDES[[#This Row],[order_delivered_customer_date]]&lt;=FACT_INCLUDES[[#This Row],[order_estimated_delivery_date]],1,0)</f>
        <v>0</v>
      </c>
      <c r="T40" t="str">
        <f>VLOOKUP(FACT_INCLUDES[[#This Row],[DW Product]],DIM_PRODUCTS!A:I,3,FALSE)</f>
        <v>Home Design</v>
      </c>
      <c r="U40" t="str">
        <f>VLOOKUP(FACT_INCLUDES[[#This Row],[DW Seller]],DIM_SELLERS!A:I,4,FALSE)</f>
        <v>SP</v>
      </c>
      <c r="V40" s="30">
        <f>IF(FACT_INCLUDES[[#This Row],[order_delivered_customer_date]]&lt;=FACT_INCLUDES[[#This Row],[order_estimated_delivery_date]], 1,0)</f>
        <v>0</v>
      </c>
    </row>
    <row r="41" spans="1:22" ht="15.75" x14ac:dyDescent="0.25">
      <c r="A41">
        <v>40</v>
      </c>
      <c r="B41" s="2" t="s">
        <v>1648</v>
      </c>
      <c r="C41" s="10">
        <v>1</v>
      </c>
      <c r="D41" s="13">
        <v>42849.934027777781</v>
      </c>
      <c r="E41" s="20">
        <v>809.1</v>
      </c>
      <c r="F41" s="20">
        <v>44.29</v>
      </c>
      <c r="G41" t="str">
        <f>VLOOKUP(FACT_INCLUDES[[#This Row],[order_id]],ORDERS!A:B,2,FALSE)</f>
        <v>7e7c1cf8c1a7ae4149f5a2fc2b1b65b4</v>
      </c>
      <c r="H41" s="17">
        <f>VLOOKUP(FACT_INCLUDES[[#This Row],[order_id]],ORDERS!A:F,4,FALSE)</f>
        <v>43127.467361111114</v>
      </c>
      <c r="I41" s="17">
        <f>VLOOKUP(FACT_INCLUDES[[#This Row],[order_id]],ORDERS!A:G,5,FALSE)</f>
        <v>43131.775694444441</v>
      </c>
      <c r="J41" s="17">
        <f>VLOOKUP(FACT_INCLUDES[[#This Row],[order_id]],ORDERS!A:G,6,FALSE)</f>
        <v>43145</v>
      </c>
      <c r="K41" t="str">
        <f>VLOOKUP(FACT_INCLUDES[[#This Row],[order_id]],ORDERS!A:G,3,FALSE)</f>
        <v>delivered</v>
      </c>
      <c r="L41" s="18">
        <f>FACT_INCLUDES[[#This Row],[price]]+FACT_INCLUDES[[#This Row],[freight_value]]</f>
        <v>853.39</v>
      </c>
      <c r="M41">
        <f ca="1">_xlfn.XLOOKUP(FACT_INCLUDES[[#This Row],[customer_unique_id]], DIM_CUSTOMERS[customer_unique_id], DIM_CUSTOMERS[Age],,0)</f>
        <v>53</v>
      </c>
      <c r="N41">
        <f>IFERROR(VLOOKUP(FACT_INCLUDES[[#This Row],[order_id]], ORDERS!A:G, 7, FALSE), "")</f>
        <v>4</v>
      </c>
      <c r="O41">
        <f>_xlfn.XLOOKUP(FACT_INCLUDES[[#This Row],[DW Product]],FACT_PRODUCT_REVIEWS!L:L,FACT_PRODUCT_REVIEWS!A:A,,0)</f>
        <v>40</v>
      </c>
      <c r="P41">
        <f>_xlfn.XLOOKUP(FACT_INCLUDES[[#This Row],[customer_unique_id]],DIM_CUSTOMERS[customer_unique_id],DIM_CUSTOMERS[DW Customer],,0)</f>
        <v>161</v>
      </c>
      <c r="Q41">
        <v>40</v>
      </c>
      <c r="R41">
        <v>40</v>
      </c>
      <c r="S41">
        <f>IF(FACT_INCLUDES[[#This Row],[order_delivered_customer_date]]&lt;=FACT_INCLUDES[[#This Row],[order_estimated_delivery_date]],1,0)</f>
        <v>1</v>
      </c>
      <c r="T41" t="str">
        <f>VLOOKUP(FACT_INCLUDES[[#This Row],[DW Product]],DIM_PRODUCTS!A:I,3,FALSE)</f>
        <v>Accessories</v>
      </c>
      <c r="U41" t="str">
        <f>VLOOKUP(FACT_INCLUDES[[#This Row],[DW Seller]],DIM_SELLERS!A:I,4,FALSE)</f>
        <v>SP</v>
      </c>
      <c r="V41" s="30">
        <f>IF(FACT_INCLUDES[[#This Row],[order_delivered_customer_date]]&lt;=FACT_INCLUDES[[#This Row],[order_estimated_delivery_date]], 1,0)</f>
        <v>1</v>
      </c>
    </row>
    <row r="42" spans="1:22" ht="15.75" x14ac:dyDescent="0.25">
      <c r="A42">
        <v>41</v>
      </c>
      <c r="B42" s="5" t="s">
        <v>1460</v>
      </c>
      <c r="C42" s="10">
        <v>1</v>
      </c>
      <c r="D42" s="13">
        <v>43144.798611111109</v>
      </c>
      <c r="E42" s="20">
        <v>99.99</v>
      </c>
      <c r="F42" s="20">
        <v>13.72</v>
      </c>
      <c r="G42" t="str">
        <f>VLOOKUP(FACT_INCLUDES[[#This Row],[order_id]],ORDERS!A:B,2,FALSE)</f>
        <v>e36a621e869b643b15983fa8085eb541</v>
      </c>
      <c r="H42" s="17">
        <f>VLOOKUP(FACT_INCLUDES[[#This Row],[order_id]],ORDERS!A:F,4,FALSE)</f>
        <v>43219.820833333331</v>
      </c>
      <c r="I42" s="17">
        <f>VLOOKUP(FACT_INCLUDES[[#This Row],[order_id]],ORDERS!A:G,5,FALSE)</f>
        <v>43264.522222222222</v>
      </c>
      <c r="J42" s="17">
        <f>VLOOKUP(FACT_INCLUDES[[#This Row],[order_id]],ORDERS!A:G,6,FALSE)</f>
        <v>43255</v>
      </c>
      <c r="K42" t="str">
        <f>VLOOKUP(FACT_INCLUDES[[#This Row],[order_id]],ORDERS!A:G,3,FALSE)</f>
        <v>delivered</v>
      </c>
      <c r="L42" s="18">
        <f>FACT_INCLUDES[[#This Row],[price]]+FACT_INCLUDES[[#This Row],[freight_value]]</f>
        <v>113.71</v>
      </c>
      <c r="M42">
        <f ca="1">_xlfn.XLOOKUP(FACT_INCLUDES[[#This Row],[customer_unique_id]], DIM_CUSTOMERS[customer_unique_id], DIM_CUSTOMERS[Age],,0)</f>
        <v>18</v>
      </c>
      <c r="N42">
        <f>IFERROR(VLOOKUP(FACT_INCLUDES[[#This Row],[order_id]], ORDERS!A:G, 7, FALSE), "")</f>
        <v>45</v>
      </c>
      <c r="O42">
        <f>_xlfn.XLOOKUP(FACT_INCLUDES[[#This Row],[DW Product]],FACT_PRODUCT_REVIEWS!L:L,FACT_PRODUCT_REVIEWS!A:A,,0)</f>
        <v>41</v>
      </c>
      <c r="P42">
        <f>_xlfn.XLOOKUP(FACT_INCLUDES[[#This Row],[customer_unique_id]],DIM_CUSTOMERS[customer_unique_id],DIM_CUSTOMERS[DW Customer],,0)</f>
        <v>35</v>
      </c>
      <c r="Q42">
        <v>41</v>
      </c>
      <c r="R42">
        <v>41</v>
      </c>
      <c r="S42">
        <f>IF(FACT_INCLUDES[[#This Row],[order_delivered_customer_date]]&lt;=FACT_INCLUDES[[#This Row],[order_estimated_delivery_date]],1,0)</f>
        <v>0</v>
      </c>
      <c r="T42" t="str">
        <f>VLOOKUP(FACT_INCLUDES[[#This Row],[DW Product]],DIM_PRODUCTS!A:I,3,FALSE)</f>
        <v>Jewelry</v>
      </c>
      <c r="U42" t="str">
        <f>VLOOKUP(FACT_INCLUDES[[#This Row],[DW Seller]],DIM_SELLERS!A:I,4,FALSE)</f>
        <v>DF</v>
      </c>
      <c r="V42" s="30">
        <f>IF(FACT_INCLUDES[[#This Row],[order_delivered_customer_date]]&lt;=FACT_INCLUDES[[#This Row],[order_estimated_delivery_date]], 1,0)</f>
        <v>0</v>
      </c>
    </row>
    <row r="43" spans="1:22" ht="15.75" x14ac:dyDescent="0.25">
      <c r="A43">
        <v>42</v>
      </c>
      <c r="B43" s="2" t="s">
        <v>1362</v>
      </c>
      <c r="C43" s="10">
        <v>1</v>
      </c>
      <c r="D43" s="13">
        <v>43171.284722222219</v>
      </c>
      <c r="E43" s="20">
        <v>59.9</v>
      </c>
      <c r="F43" s="20">
        <v>19.95</v>
      </c>
      <c r="G43" t="str">
        <f>VLOOKUP(FACT_INCLUDES[[#This Row],[order_id]],ORDERS!A:B,2,FALSE)</f>
        <v>f807403776737da279aba36583afa4df</v>
      </c>
      <c r="H43" s="17">
        <f>VLOOKUP(FACT_INCLUDES[[#This Row],[order_id]],ORDERS!A:F,4,FALSE)</f>
        <v>43236.414583333331</v>
      </c>
      <c r="I43" s="17">
        <f>VLOOKUP(FACT_INCLUDES[[#This Row],[order_id]],ORDERS!A:G,5,FALSE)</f>
        <v>43241.661111111112</v>
      </c>
      <c r="J43" s="17">
        <f>VLOOKUP(FACT_INCLUDES[[#This Row],[order_id]],ORDERS!A:G,6,FALSE)</f>
        <v>43250</v>
      </c>
      <c r="K43" t="str">
        <f>VLOOKUP(FACT_INCLUDES[[#This Row],[order_id]],ORDERS!A:G,3,FALSE)</f>
        <v>delivered</v>
      </c>
      <c r="L43" s="18">
        <f>FACT_INCLUDES[[#This Row],[price]]+FACT_INCLUDES[[#This Row],[freight_value]]</f>
        <v>79.849999999999994</v>
      </c>
      <c r="M43">
        <f ca="1">_xlfn.XLOOKUP(FACT_INCLUDES[[#This Row],[customer_unique_id]], DIM_CUSTOMERS[customer_unique_id], DIM_CUSTOMERS[Age],,0)</f>
        <v>19</v>
      </c>
      <c r="N43">
        <f>IFERROR(VLOOKUP(FACT_INCLUDES[[#This Row],[order_id]], ORDERS!A:G, 7, FALSE), "")</f>
        <v>5</v>
      </c>
      <c r="O43">
        <f>_xlfn.XLOOKUP(FACT_INCLUDES[[#This Row],[DW Product]],FACT_PRODUCT_REVIEWS!L:L,FACT_PRODUCT_REVIEWS!A:A,,0)</f>
        <v>42</v>
      </c>
      <c r="P43">
        <f>_xlfn.XLOOKUP(FACT_INCLUDES[[#This Row],[customer_unique_id]],DIM_CUSTOMERS[customer_unique_id],DIM_CUSTOMERS[DW Customer],,0)</f>
        <v>194</v>
      </c>
      <c r="Q43">
        <v>42</v>
      </c>
      <c r="R43">
        <v>42</v>
      </c>
      <c r="S43">
        <f>IF(FACT_INCLUDES[[#This Row],[order_delivered_customer_date]]&lt;=FACT_INCLUDES[[#This Row],[order_estimated_delivery_date]],1,0)</f>
        <v>1</v>
      </c>
      <c r="T43" t="str">
        <f>VLOOKUP(FACT_INCLUDES[[#This Row],[DW Product]],DIM_PRODUCTS!A:I,3,FALSE)</f>
        <v>Home Design</v>
      </c>
      <c r="U43" t="str">
        <f>VLOOKUP(FACT_INCLUDES[[#This Row],[DW Seller]],DIM_SELLERS!A:I,4,FALSE)</f>
        <v>DF</v>
      </c>
      <c r="V43" s="30">
        <f>IF(FACT_INCLUDES[[#This Row],[order_delivered_customer_date]]&lt;=FACT_INCLUDES[[#This Row],[order_estimated_delivery_date]], 1,0)</f>
        <v>1</v>
      </c>
    </row>
    <row r="44" spans="1:22" ht="15.75" x14ac:dyDescent="0.25">
      <c r="A44">
        <v>43</v>
      </c>
      <c r="B44" s="2" t="s">
        <v>1323</v>
      </c>
      <c r="C44" s="10">
        <v>1</v>
      </c>
      <c r="D44" s="13">
        <v>43104.106249999997</v>
      </c>
      <c r="E44" s="20">
        <v>24.89</v>
      </c>
      <c r="F44" s="20">
        <v>17.63</v>
      </c>
      <c r="G44" t="str">
        <f>VLOOKUP(FACT_INCLUDES[[#This Row],[order_id]],ORDERS!A:B,2,FALSE)</f>
        <v>56a9c159fffe93bdef88ffbf6e729712</v>
      </c>
      <c r="H44" s="17">
        <f>VLOOKUP(FACT_INCLUDES[[#This Row],[order_id]],ORDERS!A:F,4,FALSE)</f>
        <v>42956.897222222222</v>
      </c>
      <c r="I44" s="17">
        <f>VLOOKUP(FACT_INCLUDES[[#This Row],[order_id]],ORDERS!A:G,5,FALSE)</f>
        <v>42961.592361111114</v>
      </c>
      <c r="J44" s="17">
        <f>VLOOKUP(FACT_INCLUDES[[#This Row],[order_id]],ORDERS!A:G,6,FALSE)</f>
        <v>42971</v>
      </c>
      <c r="K44" t="str">
        <f>VLOOKUP(FACT_INCLUDES[[#This Row],[order_id]],ORDERS!A:G,3,FALSE)</f>
        <v>delivered</v>
      </c>
      <c r="L44" s="18">
        <f>FACT_INCLUDES[[#This Row],[price]]+FACT_INCLUDES[[#This Row],[freight_value]]</f>
        <v>42.519999999999996</v>
      </c>
      <c r="M44">
        <f ca="1">_xlfn.XLOOKUP(FACT_INCLUDES[[#This Row],[customer_unique_id]], DIM_CUSTOMERS[customer_unique_id], DIM_CUSTOMERS[Age],,0)</f>
        <v>19</v>
      </c>
      <c r="N44">
        <f>IFERROR(VLOOKUP(FACT_INCLUDES[[#This Row],[order_id]], ORDERS!A:G, 7, FALSE), "")</f>
        <v>5</v>
      </c>
      <c r="O44">
        <f>_xlfn.XLOOKUP(FACT_INCLUDES[[#This Row],[DW Product]],FACT_PRODUCT_REVIEWS!L:L,FACT_PRODUCT_REVIEWS!A:A,,0)</f>
        <v>43</v>
      </c>
      <c r="P44">
        <f>_xlfn.XLOOKUP(FACT_INCLUDES[[#This Row],[customer_unique_id]],DIM_CUSTOMERS[customer_unique_id],DIM_CUSTOMERS[DW Customer],,0)</f>
        <v>206</v>
      </c>
      <c r="Q44">
        <v>43</v>
      </c>
      <c r="R44">
        <v>43</v>
      </c>
      <c r="S44">
        <f>IF(FACT_INCLUDES[[#This Row],[order_delivered_customer_date]]&lt;=FACT_INCLUDES[[#This Row],[order_estimated_delivery_date]],1,0)</f>
        <v>1</v>
      </c>
      <c r="T44" t="str">
        <f>VLOOKUP(FACT_INCLUDES[[#This Row],[DW Product]],DIM_PRODUCTS!A:I,3,FALSE)</f>
        <v>Gadgets</v>
      </c>
      <c r="U44" t="str">
        <f>VLOOKUP(FACT_INCLUDES[[#This Row],[DW Seller]],DIM_SELLERS!A:I,4,FALSE)</f>
        <v>SC</v>
      </c>
      <c r="V44" s="30">
        <f>IF(FACT_INCLUDES[[#This Row],[order_delivered_customer_date]]&lt;=FACT_INCLUDES[[#This Row],[order_estimated_delivery_date]], 1,0)</f>
        <v>1</v>
      </c>
    </row>
    <row r="45" spans="1:22" ht="15.75" x14ac:dyDescent="0.25">
      <c r="A45">
        <v>44</v>
      </c>
      <c r="B45" s="2" t="s">
        <v>1237</v>
      </c>
      <c r="C45" s="10">
        <v>1</v>
      </c>
      <c r="D45" s="13">
        <v>43104.106249999997</v>
      </c>
      <c r="E45" s="20">
        <v>24.89</v>
      </c>
      <c r="F45" s="20">
        <v>17.63</v>
      </c>
      <c r="G45" t="str">
        <f>VLOOKUP(FACT_INCLUDES[[#This Row],[order_id]],ORDERS!A:B,2,FALSE)</f>
        <v>82c199ce18d8d976f3029a4310e8ac5c</v>
      </c>
      <c r="H45" s="17">
        <f>VLOOKUP(FACT_INCLUDES[[#This Row],[order_id]],ORDERS!A:F,4,FALSE)</f>
        <v>42929.935416666667</v>
      </c>
      <c r="I45" s="17">
        <f>VLOOKUP(FACT_INCLUDES[[#This Row],[order_id]],ORDERS!A:G,5,FALSE)</f>
        <v>42936.76458333333</v>
      </c>
      <c r="J45" s="17">
        <f>VLOOKUP(FACT_INCLUDES[[#This Row],[order_id]],ORDERS!A:G,6,FALSE)</f>
        <v>42942</v>
      </c>
      <c r="K45" t="str">
        <f>VLOOKUP(FACT_INCLUDES[[#This Row],[order_id]],ORDERS!A:G,3,FALSE)</f>
        <v>delivered</v>
      </c>
      <c r="L45" s="18">
        <f>FACT_INCLUDES[[#This Row],[price]]+FACT_INCLUDES[[#This Row],[freight_value]]</f>
        <v>42.519999999999996</v>
      </c>
      <c r="M45">
        <f ca="1">_xlfn.XLOOKUP(FACT_INCLUDES[[#This Row],[customer_unique_id]], DIM_CUSTOMERS[customer_unique_id], DIM_CUSTOMERS[Age],,0)</f>
        <v>57</v>
      </c>
      <c r="N45">
        <f>IFERROR(VLOOKUP(FACT_INCLUDES[[#This Row],[order_id]], ORDERS!A:G, 7, FALSE), "")</f>
        <v>7</v>
      </c>
      <c r="O45">
        <f>_xlfn.XLOOKUP(FACT_INCLUDES[[#This Row],[DW Product]],FACT_PRODUCT_REVIEWS!L:L,FACT_PRODUCT_REVIEWS!A:A,,0)</f>
        <v>44</v>
      </c>
      <c r="P45">
        <f>_xlfn.XLOOKUP(FACT_INCLUDES[[#This Row],[customer_unique_id]],DIM_CUSTOMERS[customer_unique_id],DIM_CUSTOMERS[DW Customer],,0)</f>
        <v>270</v>
      </c>
      <c r="Q45">
        <v>44</v>
      </c>
      <c r="R45">
        <v>44</v>
      </c>
      <c r="S45">
        <f>IF(FACT_INCLUDES[[#This Row],[order_delivered_customer_date]]&lt;=FACT_INCLUDES[[#This Row],[order_estimated_delivery_date]],1,0)</f>
        <v>1</v>
      </c>
      <c r="T45" t="str">
        <f>VLOOKUP(FACT_INCLUDES[[#This Row],[DW Product]],DIM_PRODUCTS!A:I,3,FALSE)</f>
        <v>Toys</v>
      </c>
      <c r="U45" t="str">
        <f>VLOOKUP(FACT_INCLUDES[[#This Row],[DW Seller]],DIM_SELLERS!A:I,4,FALSE)</f>
        <v>SC</v>
      </c>
      <c r="V45" s="30">
        <f>IF(FACT_INCLUDES[[#This Row],[order_delivered_customer_date]]&lt;=FACT_INCLUDES[[#This Row],[order_estimated_delivery_date]], 1,0)</f>
        <v>1</v>
      </c>
    </row>
    <row r="46" spans="1:22" ht="15.75" x14ac:dyDescent="0.25">
      <c r="A46">
        <v>45</v>
      </c>
      <c r="B46" s="2" t="s">
        <v>1317</v>
      </c>
      <c r="C46" s="10">
        <v>1</v>
      </c>
      <c r="D46" s="13">
        <v>43104.106249999997</v>
      </c>
      <c r="E46" s="20">
        <v>24.89</v>
      </c>
      <c r="F46" s="20">
        <v>17.63</v>
      </c>
      <c r="G46" t="str">
        <f>VLOOKUP(FACT_INCLUDES[[#This Row],[order_id]],ORDERS!A:B,2,FALSE)</f>
        <v>456351381464fe44c74f85a122d86839</v>
      </c>
      <c r="H46" s="17">
        <f>VLOOKUP(FACT_INCLUDES[[#This Row],[order_id]],ORDERS!A:F,4,FALSE)</f>
        <v>43259.911805555559</v>
      </c>
      <c r="I46" s="17">
        <f>VLOOKUP(FACT_INCLUDES[[#This Row],[order_id]],ORDERS!A:G,5,FALSE)</f>
        <v>43265.90347222222</v>
      </c>
      <c r="J46" s="17">
        <f>VLOOKUP(FACT_INCLUDES[[#This Row],[order_id]],ORDERS!A:G,6,FALSE)</f>
        <v>43279</v>
      </c>
      <c r="K46" t="str">
        <f>VLOOKUP(FACT_INCLUDES[[#This Row],[order_id]],ORDERS!A:G,3,FALSE)</f>
        <v>delivered</v>
      </c>
      <c r="L46" s="18">
        <f>FACT_INCLUDES[[#This Row],[price]]+FACT_INCLUDES[[#This Row],[freight_value]]</f>
        <v>42.519999999999996</v>
      </c>
      <c r="M46">
        <f ca="1">_xlfn.XLOOKUP(FACT_INCLUDES[[#This Row],[customer_unique_id]], DIM_CUSTOMERS[customer_unique_id], DIM_CUSTOMERS[Age],,0)</f>
        <v>30</v>
      </c>
      <c r="N46">
        <f>IFERROR(VLOOKUP(FACT_INCLUDES[[#This Row],[order_id]], ORDERS!A:G, 7, FALSE), "")</f>
        <v>6</v>
      </c>
      <c r="O46">
        <f>_xlfn.XLOOKUP(FACT_INCLUDES[[#This Row],[DW Product]],FACT_PRODUCT_REVIEWS!L:L,FACT_PRODUCT_REVIEWS!A:A,,0)</f>
        <v>45</v>
      </c>
      <c r="P46">
        <f>_xlfn.XLOOKUP(FACT_INCLUDES[[#This Row],[customer_unique_id]],DIM_CUSTOMERS[customer_unique_id],DIM_CUSTOMERS[DW Customer],,0)</f>
        <v>252</v>
      </c>
      <c r="Q46">
        <v>45</v>
      </c>
      <c r="R46">
        <v>45</v>
      </c>
      <c r="S46">
        <f>IF(FACT_INCLUDES[[#This Row],[order_delivered_customer_date]]&lt;=FACT_INCLUDES[[#This Row],[order_estimated_delivery_date]],1,0)</f>
        <v>1</v>
      </c>
      <c r="T46" t="str">
        <f>VLOOKUP(FACT_INCLUDES[[#This Row],[DW Product]],DIM_PRODUCTS!A:I,3,FALSE)</f>
        <v>Gadgets</v>
      </c>
      <c r="U46" t="str">
        <f>VLOOKUP(FACT_INCLUDES[[#This Row],[DW Seller]],DIM_SELLERS!A:I,4,FALSE)</f>
        <v>SP</v>
      </c>
      <c r="V46" s="30">
        <f>IF(FACT_INCLUDES[[#This Row],[order_delivered_customer_date]]&lt;=FACT_INCLUDES[[#This Row],[order_estimated_delivery_date]], 1,0)</f>
        <v>1</v>
      </c>
    </row>
    <row r="47" spans="1:22" ht="15.75" x14ac:dyDescent="0.25">
      <c r="A47">
        <v>46</v>
      </c>
      <c r="B47" s="2" t="s">
        <v>1742</v>
      </c>
      <c r="C47" s="10">
        <v>1</v>
      </c>
      <c r="D47" s="13">
        <v>43291.118750000001</v>
      </c>
      <c r="E47" s="20">
        <v>54</v>
      </c>
      <c r="F47" s="20">
        <v>8.5399999999999991</v>
      </c>
      <c r="G47" t="str">
        <f>VLOOKUP(FACT_INCLUDES[[#This Row],[order_id]],ORDERS!A:B,2,FALSE)</f>
        <v>0cbd5dfde4c06bbe2960d2c0c95e5e7d</v>
      </c>
      <c r="H47" s="17">
        <f>VLOOKUP(FACT_INCLUDES[[#This Row],[order_id]],ORDERS!A:F,4,FALSE)</f>
        <v>43205.898611111108</v>
      </c>
      <c r="I47" s="17">
        <f>VLOOKUP(FACT_INCLUDES[[#This Row],[order_id]],ORDERS!A:G,5,FALSE)</f>
        <v>43223.711805555555</v>
      </c>
      <c r="J47" s="17">
        <f>VLOOKUP(FACT_INCLUDES[[#This Row],[order_id]],ORDERS!A:G,6,FALSE)</f>
        <v>43229</v>
      </c>
      <c r="K47" t="str">
        <f>VLOOKUP(FACT_INCLUDES[[#This Row],[order_id]],ORDERS!A:G,3,FALSE)</f>
        <v>delivered</v>
      </c>
      <c r="L47" s="18">
        <f>FACT_INCLUDES[[#This Row],[price]]+FACT_INCLUDES[[#This Row],[freight_value]]</f>
        <v>62.54</v>
      </c>
      <c r="M47">
        <f ca="1">_xlfn.XLOOKUP(FACT_INCLUDES[[#This Row],[customer_unique_id]], DIM_CUSTOMERS[customer_unique_id], DIM_CUSTOMERS[Age],,0)</f>
        <v>22</v>
      </c>
      <c r="N47">
        <f>IFERROR(VLOOKUP(FACT_INCLUDES[[#This Row],[order_id]], ORDERS!A:G, 7, FALSE), "")</f>
        <v>18</v>
      </c>
      <c r="O47">
        <f>_xlfn.XLOOKUP(FACT_INCLUDES[[#This Row],[DW Product]],FACT_PRODUCT_REVIEWS!L:L,FACT_PRODUCT_REVIEWS!A:A,,0)</f>
        <v>46</v>
      </c>
      <c r="P47">
        <f>_xlfn.XLOOKUP(FACT_INCLUDES[[#This Row],[customer_unique_id]],DIM_CUSTOMERS[customer_unique_id],DIM_CUSTOMERS[DW Customer],,0)</f>
        <v>288</v>
      </c>
      <c r="Q47">
        <v>46</v>
      </c>
      <c r="R47">
        <v>46</v>
      </c>
      <c r="S47">
        <f>IF(FACT_INCLUDES[[#This Row],[order_delivered_customer_date]]&lt;=FACT_INCLUDES[[#This Row],[order_estimated_delivery_date]],1,0)</f>
        <v>1</v>
      </c>
      <c r="T47" t="str">
        <f>VLOOKUP(FACT_INCLUDES[[#This Row],[DW Product]],DIM_PRODUCTS!A:I,3,FALSE)</f>
        <v>Toys</v>
      </c>
      <c r="U47" t="str">
        <f>VLOOKUP(FACT_INCLUDES[[#This Row],[DW Seller]],DIM_SELLERS!A:I,4,FALSE)</f>
        <v>RS</v>
      </c>
      <c r="V47" s="30">
        <f>IF(FACT_INCLUDES[[#This Row],[order_delivered_customer_date]]&lt;=FACT_INCLUDES[[#This Row],[order_estimated_delivery_date]], 1,0)</f>
        <v>1</v>
      </c>
    </row>
    <row r="48" spans="1:22" ht="15.75" x14ac:dyDescent="0.25">
      <c r="A48">
        <v>47</v>
      </c>
      <c r="B48" s="2" t="s">
        <v>1616</v>
      </c>
      <c r="C48" s="10">
        <v>1</v>
      </c>
      <c r="D48" s="13">
        <v>43192.743055555555</v>
      </c>
      <c r="E48" s="20">
        <v>81.99</v>
      </c>
      <c r="F48" s="20">
        <v>13.01</v>
      </c>
      <c r="G48" t="str">
        <f>VLOOKUP(FACT_INCLUDES[[#This Row],[order_id]],ORDERS!A:B,2,FALSE)</f>
        <v>320388520e5f7afe7c97489ea2732796</v>
      </c>
      <c r="H48" s="17">
        <f>VLOOKUP(FACT_INCLUDES[[#This Row],[order_id]],ORDERS!A:F,4,FALSE)</f>
        <v>43282.927777777775</v>
      </c>
      <c r="I48" s="17">
        <f>VLOOKUP(FACT_INCLUDES[[#This Row],[order_id]],ORDERS!A:G,5,FALSE)</f>
        <v>43287.755555555559</v>
      </c>
      <c r="J48" s="17">
        <f>VLOOKUP(FACT_INCLUDES[[#This Row],[order_id]],ORDERS!A:G,6,FALSE)</f>
        <v>43307</v>
      </c>
      <c r="K48" t="str">
        <f>VLOOKUP(FACT_INCLUDES[[#This Row],[order_id]],ORDERS!A:G,3,FALSE)</f>
        <v>delivered</v>
      </c>
      <c r="L48" s="18">
        <f>FACT_INCLUDES[[#This Row],[price]]+FACT_INCLUDES[[#This Row],[freight_value]]</f>
        <v>95</v>
      </c>
      <c r="M48">
        <f ca="1">_xlfn.XLOOKUP(FACT_INCLUDES[[#This Row],[customer_unique_id]], DIM_CUSTOMERS[customer_unique_id], DIM_CUSTOMERS[Age],,0)</f>
        <v>25</v>
      </c>
      <c r="N48">
        <f>IFERROR(VLOOKUP(FACT_INCLUDES[[#This Row],[order_id]], ORDERS!A:G, 7, FALSE), "")</f>
        <v>5</v>
      </c>
      <c r="O48">
        <f>_xlfn.XLOOKUP(FACT_INCLUDES[[#This Row],[DW Product]],FACT_PRODUCT_REVIEWS!L:L,FACT_PRODUCT_REVIEWS!A:A,,0)</f>
        <v>47</v>
      </c>
      <c r="P48">
        <f>_xlfn.XLOOKUP(FACT_INCLUDES[[#This Row],[customer_unique_id]],DIM_CUSTOMERS[customer_unique_id],DIM_CUSTOMERS[DW Customer],,0)</f>
        <v>208</v>
      </c>
      <c r="Q48">
        <v>47</v>
      </c>
      <c r="R48">
        <v>47</v>
      </c>
      <c r="S48">
        <f>IF(FACT_INCLUDES[[#This Row],[order_delivered_customer_date]]&lt;=FACT_INCLUDES[[#This Row],[order_estimated_delivery_date]],1,0)</f>
        <v>1</v>
      </c>
      <c r="T48" t="str">
        <f>VLOOKUP(FACT_INCLUDES[[#This Row],[DW Product]],DIM_PRODUCTS!A:I,3,FALSE)</f>
        <v>Appliances</v>
      </c>
      <c r="U48" t="str">
        <f>VLOOKUP(FACT_INCLUDES[[#This Row],[DW Seller]],DIM_SELLERS!A:I,4,FALSE)</f>
        <v>MG</v>
      </c>
      <c r="V48" s="30">
        <f>IF(FACT_INCLUDES[[#This Row],[order_delivered_customer_date]]&lt;=FACT_INCLUDES[[#This Row],[order_estimated_delivery_date]], 1,0)</f>
        <v>1</v>
      </c>
    </row>
    <row r="49" spans="1:22" ht="15.75" x14ac:dyDescent="0.25">
      <c r="A49">
        <v>48</v>
      </c>
      <c r="B49" s="2" t="s">
        <v>1506</v>
      </c>
      <c r="C49" s="10">
        <v>1</v>
      </c>
      <c r="D49" s="13">
        <v>43068.943055555559</v>
      </c>
      <c r="E49" s="20">
        <v>99</v>
      </c>
      <c r="F49" s="20">
        <v>13.71</v>
      </c>
      <c r="G49" t="str">
        <f>VLOOKUP(FACT_INCLUDES[[#This Row],[order_id]],ORDERS!A:B,2,FALSE)</f>
        <v>c6b7dcd3718d1ad87f069d32a8566ce2</v>
      </c>
      <c r="H49" s="17">
        <f>VLOOKUP(FACT_INCLUDES[[#This Row],[order_id]],ORDERS!A:F,4,FALSE)</f>
        <v>42970.862500000003</v>
      </c>
      <c r="I49" s="17">
        <f>VLOOKUP(FACT_INCLUDES[[#This Row],[order_id]],ORDERS!A:G,5,FALSE)</f>
        <v>42982.940972222219</v>
      </c>
      <c r="J49" s="17">
        <f>VLOOKUP(FACT_INCLUDES[[#This Row],[order_id]],ORDERS!A:G,6,FALSE)</f>
        <v>42993</v>
      </c>
      <c r="K49" t="str">
        <f>VLOOKUP(FACT_INCLUDES[[#This Row],[order_id]],ORDERS!A:G,3,FALSE)</f>
        <v>delivered</v>
      </c>
      <c r="L49" s="18">
        <f>FACT_INCLUDES[[#This Row],[price]]+FACT_INCLUDES[[#This Row],[freight_value]]</f>
        <v>112.71000000000001</v>
      </c>
      <c r="M49">
        <f ca="1">_xlfn.XLOOKUP(FACT_INCLUDES[[#This Row],[customer_unique_id]], DIM_CUSTOMERS[customer_unique_id], DIM_CUSTOMERS[Age],,0)</f>
        <v>25</v>
      </c>
      <c r="N49">
        <f>IFERROR(VLOOKUP(FACT_INCLUDES[[#This Row],[order_id]], ORDERS!A:G, 7, FALSE), "")</f>
        <v>12</v>
      </c>
      <c r="O49">
        <f>_xlfn.XLOOKUP(FACT_INCLUDES[[#This Row],[DW Product]],FACT_PRODUCT_REVIEWS!L:L,FACT_PRODUCT_REVIEWS!A:A,,0)</f>
        <v>48</v>
      </c>
      <c r="P49">
        <f>_xlfn.XLOOKUP(FACT_INCLUDES[[#This Row],[customer_unique_id]],DIM_CUSTOMERS[customer_unique_id],DIM_CUSTOMERS[DW Customer],,0)</f>
        <v>45</v>
      </c>
      <c r="Q49">
        <v>48</v>
      </c>
      <c r="R49">
        <v>48</v>
      </c>
      <c r="S49">
        <f>IF(FACT_INCLUDES[[#This Row],[order_delivered_customer_date]]&lt;=FACT_INCLUDES[[#This Row],[order_estimated_delivery_date]],1,0)</f>
        <v>1</v>
      </c>
      <c r="T49" t="str">
        <f>VLOOKUP(FACT_INCLUDES[[#This Row],[DW Product]],DIM_PRODUCTS!A:I,3,FALSE)</f>
        <v>Shoes</v>
      </c>
      <c r="U49" t="str">
        <f>VLOOKUP(FACT_INCLUDES[[#This Row],[DW Seller]],DIM_SELLERS!A:I,4,FALSE)</f>
        <v>MG</v>
      </c>
      <c r="V49" s="30">
        <f>IF(FACT_INCLUDES[[#This Row],[order_delivered_customer_date]]&lt;=FACT_INCLUDES[[#This Row],[order_estimated_delivery_date]], 1,0)</f>
        <v>1</v>
      </c>
    </row>
    <row r="50" spans="1:22" ht="15.75" x14ac:dyDescent="0.25">
      <c r="A50">
        <v>49</v>
      </c>
      <c r="B50" s="2" t="s">
        <v>774</v>
      </c>
      <c r="C50" s="10">
        <v>1</v>
      </c>
      <c r="D50" s="13">
        <v>42873.732638888891</v>
      </c>
      <c r="E50" s="20">
        <v>18.989999999999998</v>
      </c>
      <c r="F50" s="20">
        <v>7.78</v>
      </c>
      <c r="G50" t="str">
        <f>VLOOKUP(FACT_INCLUDES[[#This Row],[order_id]],ORDERS!A:B,2,FALSE)</f>
        <v>0b83f73b19c2019e182fd552c048a22c</v>
      </c>
      <c r="H50" s="17">
        <f>VLOOKUP(FACT_INCLUDES[[#This Row],[order_id]],ORDERS!A:F,4,FALSE)</f>
        <v>43192.570833333331</v>
      </c>
      <c r="I50" s="17">
        <f>VLOOKUP(FACT_INCLUDES[[#This Row],[order_id]],ORDERS!A:G,5,FALSE)</f>
        <v>43203.847916666666</v>
      </c>
      <c r="J50" s="17">
        <f>VLOOKUP(FACT_INCLUDES[[#This Row],[order_id]],ORDERS!A:G,6,FALSE)</f>
        <v>43208</v>
      </c>
      <c r="K50" t="str">
        <f>VLOOKUP(FACT_INCLUDES[[#This Row],[order_id]],ORDERS!A:G,3,FALSE)</f>
        <v>delivered</v>
      </c>
      <c r="L50" s="18">
        <f>FACT_INCLUDES[[#This Row],[price]]+FACT_INCLUDES[[#This Row],[freight_value]]</f>
        <v>26.77</v>
      </c>
      <c r="M50">
        <f ca="1">_xlfn.XLOOKUP(FACT_INCLUDES[[#This Row],[customer_unique_id]], DIM_CUSTOMERS[customer_unique_id], DIM_CUSTOMERS[Age],,0)</f>
        <v>52</v>
      </c>
      <c r="N50">
        <f>IFERROR(VLOOKUP(FACT_INCLUDES[[#This Row],[order_id]], ORDERS!A:G, 7, FALSE), "")</f>
        <v>11</v>
      </c>
      <c r="O50">
        <f>_xlfn.XLOOKUP(FACT_INCLUDES[[#This Row],[DW Product]],FACT_PRODUCT_REVIEWS!L:L,FACT_PRODUCT_REVIEWS!A:A,,0)</f>
        <v>49</v>
      </c>
      <c r="P50">
        <f>_xlfn.XLOOKUP(FACT_INCLUDES[[#This Row],[customer_unique_id]],DIM_CUSTOMERS[customer_unique_id],DIM_CUSTOMERS[DW Customer],,0)</f>
        <v>5</v>
      </c>
      <c r="Q50">
        <v>49</v>
      </c>
      <c r="R50">
        <v>49</v>
      </c>
      <c r="S50">
        <f>IF(FACT_INCLUDES[[#This Row],[order_delivered_customer_date]]&lt;=FACT_INCLUDES[[#This Row],[order_estimated_delivery_date]],1,0)</f>
        <v>1</v>
      </c>
      <c r="T50" t="str">
        <f>VLOOKUP(FACT_INCLUDES[[#This Row],[DW Product]],DIM_PRODUCTS!A:I,3,FALSE)</f>
        <v>Art</v>
      </c>
      <c r="U50" t="str">
        <f>VLOOKUP(FACT_INCLUDES[[#This Row],[DW Seller]],DIM_SELLERS!A:I,4,FALSE)</f>
        <v>MG</v>
      </c>
      <c r="V50" s="30">
        <f>IF(FACT_INCLUDES[[#This Row],[order_delivered_customer_date]]&lt;=FACT_INCLUDES[[#This Row],[order_estimated_delivery_date]], 1,0)</f>
        <v>1</v>
      </c>
    </row>
    <row r="51" spans="1:22" ht="15.75" x14ac:dyDescent="0.25">
      <c r="A51">
        <v>50</v>
      </c>
      <c r="B51" s="2" t="s">
        <v>1002</v>
      </c>
      <c r="C51" s="10">
        <v>1</v>
      </c>
      <c r="D51" s="13">
        <v>42873.732638888891</v>
      </c>
      <c r="E51" s="20">
        <v>18.989999999999998</v>
      </c>
      <c r="F51" s="20">
        <v>7.78</v>
      </c>
      <c r="G51" t="str">
        <f>VLOOKUP(FACT_INCLUDES[[#This Row],[order_id]],ORDERS!A:B,2,FALSE)</f>
        <v>526807e2a25ea0db271efcc9fc646db1</v>
      </c>
      <c r="H51" s="17">
        <f>VLOOKUP(FACT_INCLUDES[[#This Row],[order_id]],ORDERS!A:F,4,FALSE)</f>
        <v>42863.545138888891</v>
      </c>
      <c r="I51" s="17">
        <f>VLOOKUP(FACT_INCLUDES[[#This Row],[order_id]],ORDERS!A:G,5,FALSE)</f>
        <v>42873.592361111114</v>
      </c>
      <c r="J51" s="17">
        <f>VLOOKUP(FACT_INCLUDES[[#This Row],[order_id]],ORDERS!A:G,6,FALSE)</f>
        <v>42887</v>
      </c>
      <c r="K51" t="str">
        <f>VLOOKUP(FACT_INCLUDES[[#This Row],[order_id]],ORDERS!A:G,3,FALSE)</f>
        <v>delivered</v>
      </c>
      <c r="L51" s="18">
        <f>FACT_INCLUDES[[#This Row],[price]]+FACT_INCLUDES[[#This Row],[freight_value]]</f>
        <v>26.77</v>
      </c>
      <c r="M51">
        <f ca="1">_xlfn.XLOOKUP(FACT_INCLUDES[[#This Row],[customer_unique_id]], DIM_CUSTOMERS[customer_unique_id], DIM_CUSTOMERS[Age],,0)</f>
        <v>21</v>
      </c>
      <c r="N51">
        <f>IFERROR(VLOOKUP(FACT_INCLUDES[[#This Row],[order_id]], ORDERS!A:G, 7, FALSE), "")</f>
        <v>10</v>
      </c>
      <c r="O51">
        <f>_xlfn.XLOOKUP(FACT_INCLUDES[[#This Row],[DW Product]],FACT_PRODUCT_REVIEWS!L:L,FACT_PRODUCT_REVIEWS!A:A,,0)</f>
        <v>50</v>
      </c>
      <c r="P51">
        <f>_xlfn.XLOOKUP(FACT_INCLUDES[[#This Row],[customer_unique_id]],DIM_CUSTOMERS[customer_unique_id],DIM_CUSTOMERS[DW Customer],,0)</f>
        <v>175</v>
      </c>
      <c r="Q51">
        <v>50</v>
      </c>
      <c r="R51">
        <v>50</v>
      </c>
      <c r="S51">
        <f>IF(FACT_INCLUDES[[#This Row],[order_delivered_customer_date]]&lt;=FACT_INCLUDES[[#This Row],[order_estimated_delivery_date]],1,0)</f>
        <v>1</v>
      </c>
      <c r="T51" t="str">
        <f>VLOOKUP(FACT_INCLUDES[[#This Row],[DW Product]],DIM_PRODUCTS!A:I,3,FALSE)</f>
        <v>Decor</v>
      </c>
      <c r="U51" t="str">
        <f>VLOOKUP(FACT_INCLUDES[[#This Row],[DW Seller]],DIM_SELLERS!A:I,4,FALSE)</f>
        <v>SP</v>
      </c>
      <c r="V51" s="30">
        <f>IF(FACT_INCLUDES[[#This Row],[order_delivered_customer_date]]&lt;=FACT_INCLUDES[[#This Row],[order_estimated_delivery_date]], 1,0)</f>
        <v>1</v>
      </c>
    </row>
    <row r="52" spans="1:22" ht="15.75" x14ac:dyDescent="0.25">
      <c r="A52">
        <v>51</v>
      </c>
      <c r="B52" s="2" t="s">
        <v>1821</v>
      </c>
      <c r="C52" s="10">
        <v>1</v>
      </c>
      <c r="D52" s="13">
        <v>42880.09375</v>
      </c>
      <c r="E52" s="20">
        <v>38.33</v>
      </c>
      <c r="F52" s="20">
        <v>16.79</v>
      </c>
      <c r="G52" t="str">
        <f>VLOOKUP(FACT_INCLUDES[[#This Row],[order_id]],ORDERS!A:B,2,FALSE)</f>
        <v>23af7ed42b446329e95c7645ba337f86</v>
      </c>
      <c r="H52" s="17">
        <f>VLOOKUP(FACT_INCLUDES[[#This Row],[order_id]],ORDERS!A:F,4,FALSE)</f>
        <v>42968.881249999999</v>
      </c>
      <c r="I52" s="17">
        <f>VLOOKUP(FACT_INCLUDES[[#This Row],[order_id]],ORDERS!A:G,5,FALSE)</f>
        <v>42993.872916666667</v>
      </c>
      <c r="J52" s="17">
        <f>VLOOKUP(FACT_INCLUDES[[#This Row],[order_id]],ORDERS!A:G,6,FALSE)</f>
        <v>43003</v>
      </c>
      <c r="K52" t="str">
        <f>VLOOKUP(FACT_INCLUDES[[#This Row],[order_id]],ORDERS!A:G,3,FALSE)</f>
        <v>delivered</v>
      </c>
      <c r="L52" s="18">
        <f>FACT_INCLUDES[[#This Row],[price]]+FACT_INCLUDES[[#This Row],[freight_value]]</f>
        <v>55.12</v>
      </c>
      <c r="M52">
        <f ca="1">_xlfn.XLOOKUP(FACT_INCLUDES[[#This Row],[customer_unique_id]], DIM_CUSTOMERS[customer_unique_id], DIM_CUSTOMERS[Age],,0)</f>
        <v>49</v>
      </c>
      <c r="N52">
        <f>IFERROR(VLOOKUP(FACT_INCLUDES[[#This Row],[order_id]], ORDERS!A:G, 7, FALSE), "")</f>
        <v>25</v>
      </c>
      <c r="O52">
        <f>_xlfn.XLOOKUP(FACT_INCLUDES[[#This Row],[DW Product]],FACT_PRODUCT_REVIEWS!L:L,FACT_PRODUCT_REVIEWS!A:A,,0)</f>
        <v>51</v>
      </c>
      <c r="P52">
        <f>_xlfn.XLOOKUP(FACT_INCLUDES[[#This Row],[customer_unique_id]],DIM_CUSTOMERS[customer_unique_id],DIM_CUSTOMERS[DW Customer],,0)</f>
        <v>211</v>
      </c>
      <c r="Q52">
        <v>51</v>
      </c>
      <c r="R52">
        <v>51</v>
      </c>
      <c r="S52">
        <f>IF(FACT_INCLUDES[[#This Row],[order_delivered_customer_date]]&lt;=FACT_INCLUDES[[#This Row],[order_estimated_delivery_date]],1,0)</f>
        <v>1</v>
      </c>
      <c r="T52" t="str">
        <f>VLOOKUP(FACT_INCLUDES[[#This Row],[DW Product]],DIM_PRODUCTS!A:I,3,FALSE)</f>
        <v>Furniture</v>
      </c>
      <c r="U52" t="str">
        <f>VLOOKUP(FACT_INCLUDES[[#This Row],[DW Seller]],DIM_SELLERS!A:I,4,FALSE)</f>
        <v>SP</v>
      </c>
      <c r="V52" s="30">
        <f>IF(FACT_INCLUDES[[#This Row],[order_delivered_customer_date]]&lt;=FACT_INCLUDES[[#This Row],[order_estimated_delivery_date]], 1,0)</f>
        <v>1</v>
      </c>
    </row>
    <row r="53" spans="1:22" ht="15.75" x14ac:dyDescent="0.25">
      <c r="A53">
        <v>52</v>
      </c>
      <c r="B53" s="2" t="s">
        <v>1103</v>
      </c>
      <c r="C53" s="10">
        <v>1</v>
      </c>
      <c r="D53" s="13">
        <v>42767.553472222222</v>
      </c>
      <c r="E53" s="20">
        <v>69.900000000000006</v>
      </c>
      <c r="F53" s="20">
        <v>18</v>
      </c>
      <c r="G53" t="str">
        <f>VLOOKUP(FACT_INCLUDES[[#This Row],[order_id]],ORDERS!A:B,2,FALSE)</f>
        <v>fb7321c807106363b749c783f41de4fc</v>
      </c>
      <c r="H53" s="17">
        <f>VLOOKUP(FACT_INCLUDES[[#This Row],[order_id]],ORDERS!A:F,4,FALSE)</f>
        <v>43158.375</v>
      </c>
      <c r="I53" s="17">
        <f>VLOOKUP(FACT_INCLUDES[[#This Row],[order_id]],ORDERS!A:G,5,FALSE)</f>
        <v>43167.73541666667</v>
      </c>
      <c r="J53" s="17">
        <f>VLOOKUP(FACT_INCLUDES[[#This Row],[order_id]],ORDERS!A:G,6,FALSE)</f>
        <v>43180</v>
      </c>
      <c r="K53" t="str">
        <f>VLOOKUP(FACT_INCLUDES[[#This Row],[order_id]],ORDERS!A:G,3,FALSE)</f>
        <v>delivered</v>
      </c>
      <c r="L53" s="18">
        <f>FACT_INCLUDES[[#This Row],[price]]+FACT_INCLUDES[[#This Row],[freight_value]]</f>
        <v>87.9</v>
      </c>
      <c r="M53">
        <f ca="1">_xlfn.XLOOKUP(FACT_INCLUDES[[#This Row],[customer_unique_id]], DIM_CUSTOMERS[customer_unique_id], DIM_CUSTOMERS[Age],,0)</f>
        <v>20</v>
      </c>
      <c r="N53">
        <f>IFERROR(VLOOKUP(FACT_INCLUDES[[#This Row],[order_id]], ORDERS!A:G, 7, FALSE), "")</f>
        <v>9</v>
      </c>
      <c r="O53">
        <f>_xlfn.XLOOKUP(FACT_INCLUDES[[#This Row],[DW Product]],FACT_PRODUCT_REVIEWS!L:L,FACT_PRODUCT_REVIEWS!A:A,,0)</f>
        <v>52</v>
      </c>
      <c r="P53">
        <f>_xlfn.XLOOKUP(FACT_INCLUDES[[#This Row],[customer_unique_id]],DIM_CUSTOMERS[customer_unique_id],DIM_CUSTOMERS[DW Customer],,0)</f>
        <v>281</v>
      </c>
      <c r="Q53">
        <v>52</v>
      </c>
      <c r="R53">
        <v>52</v>
      </c>
      <c r="S53">
        <f>IF(FACT_INCLUDES[[#This Row],[order_delivered_customer_date]]&lt;=FACT_INCLUDES[[#This Row],[order_estimated_delivery_date]],1,0)</f>
        <v>1</v>
      </c>
      <c r="T53" t="str">
        <f>VLOOKUP(FACT_INCLUDES[[#This Row],[DW Product]],DIM_PRODUCTS!A:I,3,FALSE)</f>
        <v>Gadgets</v>
      </c>
      <c r="U53" t="str">
        <f>VLOOKUP(FACT_INCLUDES[[#This Row],[DW Seller]],DIM_SELLERS!A:I,4,FALSE)</f>
        <v>SP</v>
      </c>
      <c r="V53" s="30">
        <f>IF(FACT_INCLUDES[[#This Row],[order_delivered_customer_date]]&lt;=FACT_INCLUDES[[#This Row],[order_estimated_delivery_date]], 1,0)</f>
        <v>1</v>
      </c>
    </row>
    <row r="54" spans="1:22" ht="15.75" x14ac:dyDescent="0.25">
      <c r="A54">
        <v>53</v>
      </c>
      <c r="B54" s="2" t="s">
        <v>1469</v>
      </c>
      <c r="C54" s="10">
        <v>1</v>
      </c>
      <c r="D54" s="13">
        <v>42817.490972222222</v>
      </c>
      <c r="E54" s="20">
        <v>195</v>
      </c>
      <c r="F54" s="20">
        <v>18.21</v>
      </c>
      <c r="G54" t="str">
        <f>VLOOKUP(FACT_INCLUDES[[#This Row],[order_id]],ORDERS!A:B,2,FALSE)</f>
        <v>e3170caa179176b49f1265ffde5c27fc</v>
      </c>
      <c r="H54" s="17">
        <f>VLOOKUP(FACT_INCLUDES[[#This Row],[order_id]],ORDERS!A:F,4,FALSE)</f>
        <v>42943.615277777775</v>
      </c>
      <c r="I54" s="17">
        <f>VLOOKUP(FACT_INCLUDES[[#This Row],[order_id]],ORDERS!A:G,5,FALSE)</f>
        <v>42954.943749999999</v>
      </c>
      <c r="J54" s="17">
        <f>VLOOKUP(FACT_INCLUDES[[#This Row],[order_id]],ORDERS!A:G,6,FALSE)</f>
        <v>42969</v>
      </c>
      <c r="K54" t="str">
        <f>VLOOKUP(FACT_INCLUDES[[#This Row],[order_id]],ORDERS!A:G,3,FALSE)</f>
        <v>delivered</v>
      </c>
      <c r="L54" s="18">
        <f>FACT_INCLUDES[[#This Row],[price]]+FACT_INCLUDES[[#This Row],[freight_value]]</f>
        <v>213.21</v>
      </c>
      <c r="M54">
        <f ca="1">_xlfn.XLOOKUP(FACT_INCLUDES[[#This Row],[customer_unique_id]], DIM_CUSTOMERS[customer_unique_id], DIM_CUSTOMERS[Age],,0)</f>
        <v>19</v>
      </c>
      <c r="N54">
        <f>IFERROR(VLOOKUP(FACT_INCLUDES[[#This Row],[order_id]], ORDERS!A:G, 7, FALSE), "")</f>
        <v>11</v>
      </c>
      <c r="O54">
        <f>_xlfn.XLOOKUP(FACT_INCLUDES[[#This Row],[DW Product]],FACT_PRODUCT_REVIEWS!L:L,FACT_PRODUCT_REVIEWS!A:A,,0)</f>
        <v>53</v>
      </c>
      <c r="P54">
        <f>_xlfn.XLOOKUP(FACT_INCLUDES[[#This Row],[customer_unique_id]],DIM_CUSTOMERS[customer_unique_id],DIM_CUSTOMERS[DW Customer],,0)</f>
        <v>299</v>
      </c>
      <c r="Q54">
        <v>53</v>
      </c>
      <c r="R54">
        <v>53</v>
      </c>
      <c r="S54">
        <f>IF(FACT_INCLUDES[[#This Row],[order_delivered_customer_date]]&lt;=FACT_INCLUDES[[#This Row],[order_estimated_delivery_date]],1,0)</f>
        <v>1</v>
      </c>
      <c r="T54" t="str">
        <f>VLOOKUP(FACT_INCLUDES[[#This Row],[DW Product]],DIM_PRODUCTS!A:I,3,FALSE)</f>
        <v>Toys</v>
      </c>
      <c r="U54" t="str">
        <f>VLOOKUP(FACT_INCLUDES[[#This Row],[DW Seller]],DIM_SELLERS!A:I,4,FALSE)</f>
        <v>SP</v>
      </c>
      <c r="V54" s="30">
        <f>IF(FACT_INCLUDES[[#This Row],[order_delivered_customer_date]]&lt;=FACT_INCLUDES[[#This Row],[order_estimated_delivery_date]], 1,0)</f>
        <v>1</v>
      </c>
    </row>
    <row r="55" spans="1:22" ht="15.75" x14ac:dyDescent="0.25">
      <c r="A55">
        <v>54</v>
      </c>
      <c r="B55" s="2" t="s">
        <v>1807</v>
      </c>
      <c r="C55" s="10">
        <v>1</v>
      </c>
      <c r="D55" s="13">
        <v>43242.457638888889</v>
      </c>
      <c r="E55" s="20">
        <v>35.9</v>
      </c>
      <c r="F55" s="20">
        <v>15.2</v>
      </c>
      <c r="G55" t="str">
        <f>VLOOKUP(FACT_INCLUDES[[#This Row],[order_id]],ORDERS!A:B,2,FALSE)</f>
        <v>1bd843b2bc9b09595f3ed35d4f031506</v>
      </c>
      <c r="H55" s="17">
        <f>VLOOKUP(FACT_INCLUDES[[#This Row],[order_id]],ORDERS!A:F,4,FALSE)</f>
        <v>43027.49722222222</v>
      </c>
      <c r="I55" s="17">
        <f>VLOOKUP(FACT_INCLUDES[[#This Row],[order_id]],ORDERS!A:G,5,FALSE)</f>
        <v>43035.821527777778</v>
      </c>
      <c r="J55" s="17">
        <f>VLOOKUP(FACT_INCLUDES[[#This Row],[order_id]],ORDERS!A:G,6,FALSE)</f>
        <v>43047</v>
      </c>
      <c r="K55" t="str">
        <f>VLOOKUP(FACT_INCLUDES[[#This Row],[order_id]],ORDERS!A:G,3,FALSE)</f>
        <v>delivered</v>
      </c>
      <c r="L55" s="18">
        <f>FACT_INCLUDES[[#This Row],[price]]+FACT_INCLUDES[[#This Row],[freight_value]]</f>
        <v>51.099999999999994</v>
      </c>
      <c r="M55">
        <f ca="1">_xlfn.XLOOKUP(FACT_INCLUDES[[#This Row],[customer_unique_id]], DIM_CUSTOMERS[customer_unique_id], DIM_CUSTOMERS[Age],,0)</f>
        <v>28</v>
      </c>
      <c r="N55">
        <f>IFERROR(VLOOKUP(FACT_INCLUDES[[#This Row],[order_id]], ORDERS!A:G, 7, FALSE), "")</f>
        <v>8</v>
      </c>
      <c r="O55">
        <f>_xlfn.XLOOKUP(FACT_INCLUDES[[#This Row],[DW Product]],FACT_PRODUCT_REVIEWS!L:L,FACT_PRODUCT_REVIEWS!A:A,,0)</f>
        <v>54</v>
      </c>
      <c r="P55">
        <f>_xlfn.XLOOKUP(FACT_INCLUDES[[#This Row],[customer_unique_id]],DIM_CUSTOMERS[customer_unique_id],DIM_CUSTOMERS[DW Customer],,0)</f>
        <v>155</v>
      </c>
      <c r="Q55">
        <v>54</v>
      </c>
      <c r="R55">
        <v>54</v>
      </c>
      <c r="S55">
        <f>IF(FACT_INCLUDES[[#This Row],[order_delivered_customer_date]]&lt;=FACT_INCLUDES[[#This Row],[order_estimated_delivery_date]],1,0)</f>
        <v>1</v>
      </c>
      <c r="T55" t="str">
        <f>VLOOKUP(FACT_INCLUDES[[#This Row],[DW Product]],DIM_PRODUCTS!A:I,3,FALSE)</f>
        <v>Gadgets</v>
      </c>
      <c r="U55" t="str">
        <f>VLOOKUP(FACT_INCLUDES[[#This Row],[DW Seller]],DIM_SELLERS!A:I,4,FALSE)</f>
        <v>SC</v>
      </c>
      <c r="V55" s="30">
        <f>IF(FACT_INCLUDES[[#This Row],[order_delivered_customer_date]]&lt;=FACT_INCLUDES[[#This Row],[order_estimated_delivery_date]], 1,0)</f>
        <v>1</v>
      </c>
    </row>
    <row r="56" spans="1:22" ht="15.75" x14ac:dyDescent="0.25">
      <c r="A56">
        <v>55</v>
      </c>
      <c r="B56" s="2" t="s">
        <v>1826</v>
      </c>
      <c r="C56" s="10">
        <v>1</v>
      </c>
      <c r="D56" s="13">
        <v>43073.415277777778</v>
      </c>
      <c r="E56" s="20">
        <v>79.5</v>
      </c>
      <c r="F56" s="20">
        <v>21.05</v>
      </c>
      <c r="G56" t="str">
        <f>VLOOKUP(FACT_INCLUDES[[#This Row],[order_id]],ORDERS!A:B,2,FALSE)</f>
        <v>a672e4e4af506e713c1b4373e038cabb</v>
      </c>
      <c r="H56" s="17">
        <f>VLOOKUP(FACT_INCLUDES[[#This Row],[order_id]],ORDERS!A:F,4,FALSE)</f>
        <v>43203.425694444442</v>
      </c>
      <c r="I56" s="17">
        <f>VLOOKUP(FACT_INCLUDES[[#This Row],[order_id]],ORDERS!A:G,5,FALSE)</f>
        <v>43208.786111111112</v>
      </c>
      <c r="J56" s="17">
        <f>VLOOKUP(FACT_INCLUDES[[#This Row],[order_id]],ORDERS!A:G,6,FALSE)</f>
        <v>43220</v>
      </c>
      <c r="K56" t="str">
        <f>VLOOKUP(FACT_INCLUDES[[#This Row],[order_id]],ORDERS!A:G,3,FALSE)</f>
        <v>delivered</v>
      </c>
      <c r="L56" s="18">
        <f>FACT_INCLUDES[[#This Row],[price]]+FACT_INCLUDES[[#This Row],[freight_value]]</f>
        <v>100.55</v>
      </c>
      <c r="M56">
        <f ca="1">_xlfn.XLOOKUP(FACT_INCLUDES[[#This Row],[customer_unique_id]], DIM_CUSTOMERS[customer_unique_id], DIM_CUSTOMERS[Age],,0)</f>
        <v>20</v>
      </c>
      <c r="N56">
        <f>IFERROR(VLOOKUP(FACT_INCLUDES[[#This Row],[order_id]], ORDERS!A:G, 7, FALSE), "")</f>
        <v>5</v>
      </c>
      <c r="O56">
        <f>_xlfn.XLOOKUP(FACT_INCLUDES[[#This Row],[DW Product]],FACT_PRODUCT_REVIEWS!L:L,FACT_PRODUCT_REVIEWS!A:A,,0)</f>
        <v>55</v>
      </c>
      <c r="P56">
        <f>_xlfn.XLOOKUP(FACT_INCLUDES[[#This Row],[customer_unique_id]],DIM_CUSTOMERS[customer_unique_id],DIM_CUSTOMERS[DW Customer],,0)</f>
        <v>285</v>
      </c>
      <c r="Q56">
        <v>55</v>
      </c>
      <c r="R56">
        <v>55</v>
      </c>
      <c r="S56">
        <f>IF(FACT_INCLUDES[[#This Row],[order_delivered_customer_date]]&lt;=FACT_INCLUDES[[#This Row],[order_estimated_delivery_date]],1,0)</f>
        <v>1</v>
      </c>
      <c r="T56" t="str">
        <f>VLOOKUP(FACT_INCLUDES[[#This Row],[DW Product]],DIM_PRODUCTS!A:I,3,FALSE)</f>
        <v>Books</v>
      </c>
      <c r="U56" t="str">
        <f>VLOOKUP(FACT_INCLUDES[[#This Row],[DW Seller]],DIM_SELLERS!A:I,4,FALSE)</f>
        <v>SP</v>
      </c>
      <c r="V56" s="30">
        <f>IF(FACT_INCLUDES[[#This Row],[order_delivered_customer_date]]&lt;=FACT_INCLUDES[[#This Row],[order_estimated_delivery_date]], 1,0)</f>
        <v>1</v>
      </c>
    </row>
    <row r="57" spans="1:22" ht="15.75" x14ac:dyDescent="0.25">
      <c r="A57">
        <v>56</v>
      </c>
      <c r="B57" s="2" t="s">
        <v>1385</v>
      </c>
      <c r="C57" s="10">
        <v>1</v>
      </c>
      <c r="D57" s="13">
        <v>42968.127083333333</v>
      </c>
      <c r="E57" s="20">
        <v>29.99</v>
      </c>
      <c r="F57" s="20">
        <v>15.1</v>
      </c>
      <c r="G57" t="str">
        <f>VLOOKUP(FACT_INCLUDES[[#This Row],[order_id]],ORDERS!A:B,2,FALSE)</f>
        <v>63606d6ecee30138790da5be23cac8e4</v>
      </c>
      <c r="H57" s="17">
        <f>VLOOKUP(FACT_INCLUDES[[#This Row],[order_id]],ORDERS!A:F,4,FALSE)</f>
        <v>43171.588194444441</v>
      </c>
      <c r="I57" s="17">
        <f>VLOOKUP(FACT_INCLUDES[[#This Row],[order_id]],ORDERS!A:G,5,FALSE)</f>
        <v>43204.070138888892</v>
      </c>
      <c r="J57" s="17">
        <f>VLOOKUP(FACT_INCLUDES[[#This Row],[order_id]],ORDERS!A:G,6,FALSE)</f>
        <v>43194</v>
      </c>
      <c r="K57" t="str">
        <f>VLOOKUP(FACT_INCLUDES[[#This Row],[order_id]],ORDERS!A:G,3,FALSE)</f>
        <v>delivered</v>
      </c>
      <c r="L57" s="18">
        <f>FACT_INCLUDES[[#This Row],[price]]+FACT_INCLUDES[[#This Row],[freight_value]]</f>
        <v>45.089999999999996</v>
      </c>
      <c r="M57">
        <f ca="1">_xlfn.XLOOKUP(FACT_INCLUDES[[#This Row],[customer_unique_id]], DIM_CUSTOMERS[customer_unique_id], DIM_CUSTOMERS[Age],,0)</f>
        <v>42</v>
      </c>
      <c r="N57">
        <f>IFERROR(VLOOKUP(FACT_INCLUDES[[#This Row],[order_id]], ORDERS!A:G, 7, FALSE), "")</f>
        <v>33</v>
      </c>
      <c r="O57">
        <f>_xlfn.XLOOKUP(FACT_INCLUDES[[#This Row],[DW Product]],FACT_PRODUCT_REVIEWS!L:L,FACT_PRODUCT_REVIEWS!A:A,,0)</f>
        <v>56</v>
      </c>
      <c r="P57">
        <f>_xlfn.XLOOKUP(FACT_INCLUDES[[#This Row],[customer_unique_id]],DIM_CUSTOMERS[customer_unique_id],DIM_CUSTOMERS[DW Customer],,0)</f>
        <v>331</v>
      </c>
      <c r="Q57">
        <v>56</v>
      </c>
      <c r="R57">
        <v>56</v>
      </c>
      <c r="S57">
        <f>IF(FACT_INCLUDES[[#This Row],[order_delivered_customer_date]]&lt;=FACT_INCLUDES[[#This Row],[order_estimated_delivery_date]],1,0)</f>
        <v>0</v>
      </c>
      <c r="T57" t="str">
        <f>VLOOKUP(FACT_INCLUDES[[#This Row],[DW Product]],DIM_PRODUCTS!A:I,3,FALSE)</f>
        <v>Accessories</v>
      </c>
      <c r="U57" t="str">
        <f>VLOOKUP(FACT_INCLUDES[[#This Row],[DW Seller]],DIM_SELLERS!A:I,4,FALSE)</f>
        <v>RJ</v>
      </c>
      <c r="V57" s="30">
        <f>IF(FACT_INCLUDES[[#This Row],[order_delivered_customer_date]]&lt;=FACT_INCLUDES[[#This Row],[order_estimated_delivery_date]], 1,0)</f>
        <v>0</v>
      </c>
    </row>
    <row r="58" spans="1:22" ht="15.75" x14ac:dyDescent="0.25">
      <c r="A58">
        <v>57</v>
      </c>
      <c r="B58" s="2" t="s">
        <v>832</v>
      </c>
      <c r="C58" s="10">
        <v>1</v>
      </c>
      <c r="D58" s="13">
        <v>43216.520833333336</v>
      </c>
      <c r="E58" s="20">
        <v>109.9</v>
      </c>
      <c r="F58" s="20">
        <v>13.21</v>
      </c>
      <c r="G58" t="str">
        <f>VLOOKUP(FACT_INCLUDES[[#This Row],[order_id]],ORDERS!A:B,2,FALSE)</f>
        <v>be062ffc58427d6c959180b68a67471d</v>
      </c>
      <c r="H58" s="17">
        <f>VLOOKUP(FACT_INCLUDES[[#This Row],[order_id]],ORDERS!A:F,4,FALSE)</f>
        <v>43063.415277777778</v>
      </c>
      <c r="I58" s="17">
        <f>VLOOKUP(FACT_INCLUDES[[#This Row],[order_id]],ORDERS!A:G,5,FALSE)</f>
        <v>43070.902083333334</v>
      </c>
      <c r="J58" s="17">
        <f>VLOOKUP(FACT_INCLUDES[[#This Row],[order_id]],ORDERS!A:G,6,FALSE)</f>
        <v>43077</v>
      </c>
      <c r="K58" t="str">
        <f>VLOOKUP(FACT_INCLUDES[[#This Row],[order_id]],ORDERS!A:G,3,FALSE)</f>
        <v>delivered</v>
      </c>
      <c r="L58" s="18">
        <f>FACT_INCLUDES[[#This Row],[price]]+FACT_INCLUDES[[#This Row],[freight_value]]</f>
        <v>123.11000000000001</v>
      </c>
      <c r="M58">
        <f ca="1">_xlfn.XLOOKUP(FACT_INCLUDES[[#This Row],[customer_unique_id]], DIM_CUSTOMERS[customer_unique_id], DIM_CUSTOMERS[Age],,0)</f>
        <v>35</v>
      </c>
      <c r="N58">
        <f>IFERROR(VLOOKUP(FACT_INCLUDES[[#This Row],[order_id]], ORDERS!A:G, 7, FALSE), "")</f>
        <v>7</v>
      </c>
      <c r="O58">
        <f>_xlfn.XLOOKUP(FACT_INCLUDES[[#This Row],[DW Product]],FACT_PRODUCT_REVIEWS!L:L,FACT_PRODUCT_REVIEWS!A:A,,0)</f>
        <v>57</v>
      </c>
      <c r="P58">
        <f>_xlfn.XLOOKUP(FACT_INCLUDES[[#This Row],[customer_unique_id]],DIM_CUSTOMERS[customer_unique_id],DIM_CUSTOMERS[DW Customer],,0)</f>
        <v>160</v>
      </c>
      <c r="Q58">
        <v>57</v>
      </c>
      <c r="R58">
        <v>57</v>
      </c>
      <c r="S58">
        <f>IF(FACT_INCLUDES[[#This Row],[order_delivered_customer_date]]&lt;=FACT_INCLUDES[[#This Row],[order_estimated_delivery_date]],1,0)</f>
        <v>1</v>
      </c>
      <c r="T58" t="str">
        <f>VLOOKUP(FACT_INCLUDES[[#This Row],[DW Product]],DIM_PRODUCTS!A:I,3,FALSE)</f>
        <v>Clothing</v>
      </c>
      <c r="U58" t="str">
        <f>VLOOKUP(FACT_INCLUDES[[#This Row],[DW Seller]],DIM_SELLERS!A:I,4,FALSE)</f>
        <v>SC</v>
      </c>
      <c r="V58" s="30">
        <f>IF(FACT_INCLUDES[[#This Row],[order_delivered_customer_date]]&lt;=FACT_INCLUDES[[#This Row],[order_estimated_delivery_date]], 1,0)</f>
        <v>1</v>
      </c>
    </row>
    <row r="59" spans="1:22" ht="15.75" x14ac:dyDescent="0.25">
      <c r="A59">
        <v>58</v>
      </c>
      <c r="B59" s="2" t="s">
        <v>1589</v>
      </c>
      <c r="C59" s="10">
        <v>1</v>
      </c>
      <c r="D59" s="13">
        <v>43200.701388888891</v>
      </c>
      <c r="E59" s="20">
        <v>74.900000000000006</v>
      </c>
      <c r="F59" s="20">
        <v>16.489999999999998</v>
      </c>
      <c r="G59" t="str">
        <f>VLOOKUP(FACT_INCLUDES[[#This Row],[order_id]],ORDERS!A:B,2,FALSE)</f>
        <v>2f53681bf01c5cff02bada5809fe302e</v>
      </c>
      <c r="H59" s="17">
        <f>VLOOKUP(FACT_INCLUDES[[#This Row],[order_id]],ORDERS!A:F,4,FALSE)</f>
        <v>43099.95208333333</v>
      </c>
      <c r="I59" s="17">
        <f>VLOOKUP(FACT_INCLUDES[[#This Row],[order_id]],ORDERS!A:G,5,FALSE)</f>
        <v>43106.578472222223</v>
      </c>
      <c r="J59" s="17">
        <f>VLOOKUP(FACT_INCLUDES[[#This Row],[order_id]],ORDERS!A:G,6,FALSE)</f>
        <v>43124</v>
      </c>
      <c r="K59" t="str">
        <f>VLOOKUP(FACT_INCLUDES[[#This Row],[order_id]],ORDERS!A:G,3,FALSE)</f>
        <v>delivered</v>
      </c>
      <c r="L59" s="18">
        <f>FACT_INCLUDES[[#This Row],[price]]+FACT_INCLUDES[[#This Row],[freight_value]]</f>
        <v>91.39</v>
      </c>
      <c r="M59">
        <f ca="1">_xlfn.XLOOKUP(FACT_INCLUDES[[#This Row],[customer_unique_id]], DIM_CUSTOMERS[customer_unique_id], DIM_CUSTOMERS[Age],,0)</f>
        <v>18</v>
      </c>
      <c r="N59">
        <f>IFERROR(VLOOKUP(FACT_INCLUDES[[#This Row],[order_id]], ORDERS!A:G, 7, FALSE), "")</f>
        <v>7</v>
      </c>
      <c r="O59">
        <f>_xlfn.XLOOKUP(FACT_INCLUDES[[#This Row],[DW Product]],FACT_PRODUCT_REVIEWS!L:L,FACT_PRODUCT_REVIEWS!A:A,,0)</f>
        <v>58</v>
      </c>
      <c r="P59">
        <f>_xlfn.XLOOKUP(FACT_INCLUDES[[#This Row],[customer_unique_id]],DIM_CUSTOMERS[customer_unique_id],DIM_CUSTOMERS[DW Customer],,0)</f>
        <v>177</v>
      </c>
      <c r="Q59">
        <v>58</v>
      </c>
      <c r="R59">
        <v>58</v>
      </c>
      <c r="S59">
        <f>IF(FACT_INCLUDES[[#This Row],[order_delivered_customer_date]]&lt;=FACT_INCLUDES[[#This Row],[order_estimated_delivery_date]],1,0)</f>
        <v>1</v>
      </c>
      <c r="T59" t="str">
        <f>VLOOKUP(FACT_INCLUDES[[#This Row],[DW Product]],DIM_PRODUCTS!A:I,3,FALSE)</f>
        <v>Furniture</v>
      </c>
      <c r="U59" t="str">
        <f>VLOOKUP(FACT_INCLUDES[[#This Row],[DW Seller]],DIM_SELLERS!A:I,4,FALSE)</f>
        <v>RJ</v>
      </c>
      <c r="V59" s="30">
        <f>IF(FACT_INCLUDES[[#This Row],[order_delivered_customer_date]]&lt;=FACT_INCLUDES[[#This Row],[order_estimated_delivery_date]], 1,0)</f>
        <v>1</v>
      </c>
    </row>
    <row r="60" spans="1:22" ht="15.75" x14ac:dyDescent="0.25">
      <c r="A60">
        <v>59</v>
      </c>
      <c r="B60" s="2" t="s">
        <v>706</v>
      </c>
      <c r="C60" s="10">
        <v>1</v>
      </c>
      <c r="D60" s="13">
        <v>43192.690972222219</v>
      </c>
      <c r="E60" s="20">
        <v>14.95</v>
      </c>
      <c r="F60" s="20">
        <v>18.23</v>
      </c>
      <c r="G60" t="str">
        <f>VLOOKUP(FACT_INCLUDES[[#This Row],[order_id]],ORDERS!A:B,2,FALSE)</f>
        <v>6dade60d28a0f5b8ae7e8d67321b4141</v>
      </c>
      <c r="H60" s="17">
        <f>VLOOKUP(FACT_INCLUDES[[#This Row],[order_id]],ORDERS!A:F,4,FALSE)</f>
        <v>43255.356249999997</v>
      </c>
      <c r="I60" s="17">
        <f>VLOOKUP(FACT_INCLUDES[[#This Row],[order_id]],ORDERS!A:G,5,FALSE)</f>
        <v>43271.786111111112</v>
      </c>
      <c r="J60" s="17">
        <f>VLOOKUP(FACT_INCLUDES[[#This Row],[order_id]],ORDERS!A:G,6,FALSE)</f>
        <v>43292</v>
      </c>
      <c r="K60" t="str">
        <f>VLOOKUP(FACT_INCLUDES[[#This Row],[order_id]],ORDERS!A:G,3,FALSE)</f>
        <v>delivered</v>
      </c>
      <c r="L60" s="18">
        <f>FACT_INCLUDES[[#This Row],[price]]+FACT_INCLUDES[[#This Row],[freight_value]]</f>
        <v>33.18</v>
      </c>
      <c r="M60">
        <f ca="1">_xlfn.XLOOKUP(FACT_INCLUDES[[#This Row],[customer_unique_id]], DIM_CUSTOMERS[customer_unique_id], DIM_CUSTOMERS[Age],,0)</f>
        <v>18</v>
      </c>
      <c r="N60">
        <f>IFERROR(VLOOKUP(FACT_INCLUDES[[#This Row],[order_id]], ORDERS!A:G, 7, FALSE), "")</f>
        <v>16</v>
      </c>
      <c r="O60">
        <f>_xlfn.XLOOKUP(FACT_INCLUDES[[#This Row],[DW Product]],FACT_PRODUCT_REVIEWS!L:L,FACT_PRODUCT_REVIEWS!A:A,,0)</f>
        <v>59</v>
      </c>
      <c r="P60">
        <f>_xlfn.XLOOKUP(FACT_INCLUDES[[#This Row],[customer_unique_id]],DIM_CUSTOMERS[customer_unique_id],DIM_CUSTOMERS[DW Customer],,0)</f>
        <v>102</v>
      </c>
      <c r="Q60">
        <v>59</v>
      </c>
      <c r="R60">
        <v>59</v>
      </c>
      <c r="S60">
        <f>IF(FACT_INCLUDES[[#This Row],[order_delivered_customer_date]]&lt;=FACT_INCLUDES[[#This Row],[order_estimated_delivery_date]],1,0)</f>
        <v>1</v>
      </c>
      <c r="T60" t="str">
        <f>VLOOKUP(FACT_INCLUDES[[#This Row],[DW Product]],DIM_PRODUCTS!A:I,3,FALSE)</f>
        <v>Gadgets</v>
      </c>
      <c r="U60" t="str">
        <f>VLOOKUP(FACT_INCLUDES[[#This Row],[DW Seller]],DIM_SELLERS!A:I,4,FALSE)</f>
        <v>RS</v>
      </c>
      <c r="V60" s="30">
        <f>IF(FACT_INCLUDES[[#This Row],[order_delivered_customer_date]]&lt;=FACT_INCLUDES[[#This Row],[order_estimated_delivery_date]], 1,0)</f>
        <v>1</v>
      </c>
    </row>
    <row r="61" spans="1:22" ht="15.75" x14ac:dyDescent="0.25">
      <c r="A61">
        <v>60</v>
      </c>
      <c r="B61" s="2" t="s">
        <v>1669</v>
      </c>
      <c r="C61" s="10">
        <v>1</v>
      </c>
      <c r="D61" s="13">
        <v>43234.926388888889</v>
      </c>
      <c r="E61" s="20">
        <v>149.9</v>
      </c>
      <c r="F61" s="20">
        <v>43.11</v>
      </c>
      <c r="G61" t="str">
        <f>VLOOKUP(FACT_INCLUDES[[#This Row],[order_id]],ORDERS!A:B,2,FALSE)</f>
        <v>29869c1422b9c068973f8e44575f73d6</v>
      </c>
      <c r="H61" s="17">
        <f>VLOOKUP(FACT_INCLUDES[[#This Row],[order_id]],ORDERS!A:F,4,FALSE)</f>
        <v>43218.345138888886</v>
      </c>
      <c r="I61" s="17">
        <f>VLOOKUP(FACT_INCLUDES[[#This Row],[order_id]],ORDERS!A:G,5,FALSE)</f>
        <v>43231.88958333333</v>
      </c>
      <c r="J61" s="17">
        <f>VLOOKUP(FACT_INCLUDES[[#This Row],[order_id]],ORDERS!A:G,6,FALSE)</f>
        <v>43241</v>
      </c>
      <c r="K61" t="str">
        <f>VLOOKUP(FACT_INCLUDES[[#This Row],[order_id]],ORDERS!A:G,3,FALSE)</f>
        <v>delivered</v>
      </c>
      <c r="L61" s="18">
        <f>FACT_INCLUDES[[#This Row],[price]]+FACT_INCLUDES[[#This Row],[freight_value]]</f>
        <v>193.01</v>
      </c>
      <c r="M61">
        <f ca="1">_xlfn.XLOOKUP(FACT_INCLUDES[[#This Row],[customer_unique_id]], DIM_CUSTOMERS[customer_unique_id], DIM_CUSTOMERS[Age],,0)</f>
        <v>21</v>
      </c>
      <c r="N61">
        <f>IFERROR(VLOOKUP(FACT_INCLUDES[[#This Row],[order_id]], ORDERS!A:G, 7, FALSE), "")</f>
        <v>13</v>
      </c>
      <c r="O61">
        <f>_xlfn.XLOOKUP(FACT_INCLUDES[[#This Row],[DW Product]],FACT_PRODUCT_REVIEWS!L:L,FACT_PRODUCT_REVIEWS!A:A,,0)</f>
        <v>60</v>
      </c>
      <c r="P61">
        <f>_xlfn.XLOOKUP(FACT_INCLUDES[[#This Row],[customer_unique_id]],DIM_CUSTOMERS[customer_unique_id],DIM_CUSTOMERS[DW Customer],,0)</f>
        <v>292</v>
      </c>
      <c r="Q61">
        <v>60</v>
      </c>
      <c r="R61">
        <v>60</v>
      </c>
      <c r="S61">
        <f>IF(FACT_INCLUDES[[#This Row],[order_delivered_customer_date]]&lt;=FACT_INCLUDES[[#This Row],[order_estimated_delivery_date]],1,0)</f>
        <v>1</v>
      </c>
      <c r="T61" t="str">
        <f>VLOOKUP(FACT_INCLUDES[[#This Row],[DW Product]],DIM_PRODUCTS!A:I,3,FALSE)</f>
        <v>Appliances</v>
      </c>
      <c r="U61" t="str">
        <f>VLOOKUP(FACT_INCLUDES[[#This Row],[DW Seller]],DIM_SELLERS!A:I,4,FALSE)</f>
        <v>PR</v>
      </c>
      <c r="V61" s="30">
        <f>IF(FACT_INCLUDES[[#This Row],[order_delivered_customer_date]]&lt;=FACT_INCLUDES[[#This Row],[order_estimated_delivery_date]], 1,0)</f>
        <v>1</v>
      </c>
    </row>
    <row r="62" spans="1:22" ht="15.75" x14ac:dyDescent="0.25">
      <c r="A62">
        <v>61</v>
      </c>
      <c r="B62" s="2" t="s">
        <v>1382</v>
      </c>
      <c r="C62" s="10">
        <v>1</v>
      </c>
      <c r="D62" s="13">
        <v>43103.749305555553</v>
      </c>
      <c r="E62" s="20">
        <v>19.989999999999998</v>
      </c>
      <c r="F62" s="20">
        <v>14.1</v>
      </c>
      <c r="G62" t="str">
        <f>VLOOKUP(FACT_INCLUDES[[#This Row],[order_id]],ORDERS!A:B,2,FALSE)</f>
        <v>2ed2d94955614ec3262ce7575ef997f9</v>
      </c>
      <c r="H62" s="17">
        <f>VLOOKUP(FACT_INCLUDES[[#This Row],[order_id]],ORDERS!A:F,4,FALSE)</f>
        <v>42988.945833333331</v>
      </c>
      <c r="I62" s="17">
        <f>VLOOKUP(FACT_INCLUDES[[#This Row],[order_id]],ORDERS!A:G,5,FALSE)</f>
        <v>42997.897222222222</v>
      </c>
      <c r="J62" s="17">
        <f>VLOOKUP(FACT_INCLUDES[[#This Row],[order_id]],ORDERS!A:G,6,FALSE)</f>
        <v>42999</v>
      </c>
      <c r="K62" t="str">
        <f>VLOOKUP(FACT_INCLUDES[[#This Row],[order_id]],ORDERS!A:G,3,FALSE)</f>
        <v>delivered</v>
      </c>
      <c r="L62" s="18">
        <f>FACT_INCLUDES[[#This Row],[price]]+FACT_INCLUDES[[#This Row],[freight_value]]</f>
        <v>34.089999999999996</v>
      </c>
      <c r="M62">
        <f ca="1">_xlfn.XLOOKUP(FACT_INCLUDES[[#This Row],[customer_unique_id]], DIM_CUSTOMERS[customer_unique_id], DIM_CUSTOMERS[Age],,0)</f>
        <v>23</v>
      </c>
      <c r="N62">
        <f>IFERROR(VLOOKUP(FACT_INCLUDES[[#This Row],[order_id]], ORDERS!A:G, 7, FALSE), "")</f>
        <v>9</v>
      </c>
      <c r="O62">
        <f>_xlfn.XLOOKUP(FACT_INCLUDES[[#This Row],[DW Product]],FACT_PRODUCT_REVIEWS!L:L,FACT_PRODUCT_REVIEWS!A:A,,0)</f>
        <v>61</v>
      </c>
      <c r="P62">
        <f>_xlfn.XLOOKUP(FACT_INCLUDES[[#This Row],[customer_unique_id]],DIM_CUSTOMERS[customer_unique_id],DIM_CUSTOMERS[DW Customer],,0)</f>
        <v>165</v>
      </c>
      <c r="Q62">
        <v>61</v>
      </c>
      <c r="R62">
        <v>61</v>
      </c>
      <c r="S62">
        <f>IF(FACT_INCLUDES[[#This Row],[order_delivered_customer_date]]&lt;=FACT_INCLUDES[[#This Row],[order_estimated_delivery_date]],1,0)</f>
        <v>1</v>
      </c>
      <c r="T62" t="str">
        <f>VLOOKUP(FACT_INCLUDES[[#This Row],[DW Product]],DIM_PRODUCTS!A:I,3,FALSE)</f>
        <v>Books</v>
      </c>
      <c r="U62" t="str">
        <f>VLOOKUP(FACT_INCLUDES[[#This Row],[DW Seller]],DIM_SELLERS!A:I,4,FALSE)</f>
        <v>SP</v>
      </c>
      <c r="V62" s="30">
        <f>IF(FACT_INCLUDES[[#This Row],[order_delivered_customer_date]]&lt;=FACT_INCLUDES[[#This Row],[order_estimated_delivery_date]], 1,0)</f>
        <v>1</v>
      </c>
    </row>
    <row r="63" spans="1:22" ht="15.75" x14ac:dyDescent="0.25">
      <c r="A63">
        <v>62</v>
      </c>
      <c r="B63" s="2" t="s">
        <v>1864</v>
      </c>
      <c r="C63" s="10">
        <v>1</v>
      </c>
      <c r="D63" s="13">
        <v>43291.395833333336</v>
      </c>
      <c r="E63" s="20">
        <v>390</v>
      </c>
      <c r="F63" s="20">
        <v>29.39</v>
      </c>
      <c r="G63" t="str">
        <f>VLOOKUP(FACT_INCLUDES[[#This Row],[order_id]],ORDERS!A:B,2,FALSE)</f>
        <v>28a4a9aa9bd3640e1f9a9cf542cb25fd</v>
      </c>
      <c r="H63" s="17">
        <f>VLOOKUP(FACT_INCLUDES[[#This Row],[order_id]],ORDERS!A:F,4,FALSE)</f>
        <v>43232.743750000001</v>
      </c>
      <c r="I63" s="17">
        <f>VLOOKUP(FACT_INCLUDES[[#This Row],[order_id]],ORDERS!A:G,5,FALSE)</f>
        <v>43279.585416666669</v>
      </c>
      <c r="J63" s="17">
        <f>VLOOKUP(FACT_INCLUDES[[#This Row],[order_id]],ORDERS!A:G,6,FALSE)</f>
        <v>43277</v>
      </c>
      <c r="K63" t="str">
        <f>VLOOKUP(FACT_INCLUDES[[#This Row],[order_id]],ORDERS!A:G,3,FALSE)</f>
        <v>delivered</v>
      </c>
      <c r="L63" s="18">
        <f>FACT_INCLUDES[[#This Row],[price]]+FACT_INCLUDES[[#This Row],[freight_value]]</f>
        <v>419.39</v>
      </c>
      <c r="M63">
        <f ca="1">_xlfn.XLOOKUP(FACT_INCLUDES[[#This Row],[customer_unique_id]], DIM_CUSTOMERS[customer_unique_id], DIM_CUSTOMERS[Age],,0)</f>
        <v>26</v>
      </c>
      <c r="N63">
        <f>IFERROR(VLOOKUP(FACT_INCLUDES[[#This Row],[order_id]], ORDERS!A:G, 7, FALSE), "")</f>
        <v>47</v>
      </c>
      <c r="O63">
        <f>_xlfn.XLOOKUP(FACT_INCLUDES[[#This Row],[DW Product]],FACT_PRODUCT_REVIEWS!L:L,FACT_PRODUCT_REVIEWS!A:A,,0)</f>
        <v>62</v>
      </c>
      <c r="P63">
        <f>_xlfn.XLOOKUP(FACT_INCLUDES[[#This Row],[customer_unique_id]],DIM_CUSTOMERS[customer_unique_id],DIM_CUSTOMERS[DW Customer],,0)</f>
        <v>46</v>
      </c>
      <c r="Q63">
        <v>62</v>
      </c>
      <c r="R63">
        <v>62</v>
      </c>
      <c r="S63">
        <f>IF(FACT_INCLUDES[[#This Row],[order_delivered_customer_date]]&lt;=FACT_INCLUDES[[#This Row],[order_estimated_delivery_date]],1,0)</f>
        <v>0</v>
      </c>
      <c r="T63" t="str">
        <f>VLOOKUP(FACT_INCLUDES[[#This Row],[DW Product]],DIM_PRODUCTS!A:I,3,FALSE)</f>
        <v>Pets</v>
      </c>
      <c r="U63" t="str">
        <f>VLOOKUP(FACT_INCLUDES[[#This Row],[DW Seller]],DIM_SELLERS!A:I,4,FALSE)</f>
        <v>SP</v>
      </c>
      <c r="V63" s="30">
        <f>IF(FACT_INCLUDES[[#This Row],[order_delivered_customer_date]]&lt;=FACT_INCLUDES[[#This Row],[order_estimated_delivery_date]], 1,0)</f>
        <v>0</v>
      </c>
    </row>
    <row r="64" spans="1:22" ht="15.75" x14ac:dyDescent="0.25">
      <c r="A64">
        <v>63</v>
      </c>
      <c r="B64" s="2" t="s">
        <v>1356</v>
      </c>
      <c r="C64" s="10">
        <v>1</v>
      </c>
      <c r="D64" s="13">
        <v>43166.117361111108</v>
      </c>
      <c r="E64" s="20">
        <v>135</v>
      </c>
      <c r="F64" s="20">
        <v>21.75</v>
      </c>
      <c r="G64" t="str">
        <f>VLOOKUP(FACT_INCLUDES[[#This Row],[order_id]],ORDERS!A:B,2,FALSE)</f>
        <v>02bc079a58dfe937bdc5d97c8bac00ac</v>
      </c>
      <c r="H64" s="17">
        <f>VLOOKUP(FACT_INCLUDES[[#This Row],[order_id]],ORDERS!A:F,4,FALSE)</f>
        <v>43177.76458333333</v>
      </c>
      <c r="I64" s="17">
        <f>VLOOKUP(FACT_INCLUDES[[#This Row],[order_id]],ORDERS!A:G,5,FALSE)</f>
        <v>43198.804861111108</v>
      </c>
      <c r="J64" s="17">
        <f>VLOOKUP(FACT_INCLUDES[[#This Row],[order_id]],ORDERS!A:G,6,FALSE)</f>
        <v>43203</v>
      </c>
      <c r="K64" t="str">
        <f>VLOOKUP(FACT_INCLUDES[[#This Row],[order_id]],ORDERS!A:G,3,FALSE)</f>
        <v>delivered</v>
      </c>
      <c r="L64" s="18">
        <f>FACT_INCLUDES[[#This Row],[price]]+FACT_INCLUDES[[#This Row],[freight_value]]</f>
        <v>156.75</v>
      </c>
      <c r="M64">
        <f ca="1">_xlfn.XLOOKUP(FACT_INCLUDES[[#This Row],[customer_unique_id]], DIM_CUSTOMERS[customer_unique_id], DIM_CUSTOMERS[Age],,0)</f>
        <v>24</v>
      </c>
      <c r="N64">
        <f>IFERROR(VLOOKUP(FACT_INCLUDES[[#This Row],[order_id]], ORDERS!A:G, 7, FALSE), "")</f>
        <v>21</v>
      </c>
      <c r="O64">
        <f>_xlfn.XLOOKUP(FACT_INCLUDES[[#This Row],[DW Product]],FACT_PRODUCT_REVIEWS!L:L,FACT_PRODUCT_REVIEWS!A:A,,0)</f>
        <v>63</v>
      </c>
      <c r="P64">
        <f>_xlfn.XLOOKUP(FACT_INCLUDES[[#This Row],[customer_unique_id]],DIM_CUSTOMERS[customer_unique_id],DIM_CUSTOMERS[DW Customer],,0)</f>
        <v>268</v>
      </c>
      <c r="Q64">
        <v>63</v>
      </c>
      <c r="R64">
        <v>63</v>
      </c>
      <c r="S64">
        <f>IF(FACT_INCLUDES[[#This Row],[order_delivered_customer_date]]&lt;=FACT_INCLUDES[[#This Row],[order_estimated_delivery_date]],1,0)</f>
        <v>1</v>
      </c>
      <c r="T64" t="str">
        <f>VLOOKUP(FACT_INCLUDES[[#This Row],[DW Product]],DIM_PRODUCTS!A:I,3,FALSE)</f>
        <v>Accessories</v>
      </c>
      <c r="U64" t="str">
        <f>VLOOKUP(FACT_INCLUDES[[#This Row],[DW Seller]],DIM_SELLERS!A:I,4,FALSE)</f>
        <v>SP</v>
      </c>
      <c r="V64" s="30">
        <f>IF(FACT_INCLUDES[[#This Row],[order_delivered_customer_date]]&lt;=FACT_INCLUDES[[#This Row],[order_estimated_delivery_date]], 1,0)</f>
        <v>1</v>
      </c>
    </row>
    <row r="65" spans="1:22" ht="15.75" x14ac:dyDescent="0.25">
      <c r="A65">
        <v>64</v>
      </c>
      <c r="B65" s="2" t="s">
        <v>721</v>
      </c>
      <c r="C65" s="10">
        <v>1</v>
      </c>
      <c r="D65" s="13">
        <v>42772.887499999997</v>
      </c>
      <c r="E65" s="20">
        <v>104</v>
      </c>
      <c r="F65" s="20">
        <v>16.43</v>
      </c>
      <c r="G65" t="str">
        <f>VLOOKUP(FACT_INCLUDES[[#This Row],[order_id]],ORDERS!A:B,2,FALSE)</f>
        <v>688bb6776d5f885e4b46d4c4bac240c2</v>
      </c>
      <c r="H65" s="17">
        <f>VLOOKUP(FACT_INCLUDES[[#This Row],[order_id]],ORDERS!A:F,4,FALSE)</f>
        <v>43282.754861111112</v>
      </c>
      <c r="I65" s="17">
        <f>VLOOKUP(FACT_INCLUDES[[#This Row],[order_id]],ORDERS!A:G,5,FALSE)</f>
        <v>43288.657638888886</v>
      </c>
      <c r="J65" s="17">
        <f>VLOOKUP(FACT_INCLUDES[[#This Row],[order_id]],ORDERS!A:G,6,FALSE)</f>
        <v>43301</v>
      </c>
      <c r="K65" t="str">
        <f>VLOOKUP(FACT_INCLUDES[[#This Row],[order_id]],ORDERS!A:G,3,FALSE)</f>
        <v>delivered</v>
      </c>
      <c r="L65" s="18">
        <f>FACT_INCLUDES[[#This Row],[price]]+FACT_INCLUDES[[#This Row],[freight_value]]</f>
        <v>120.43</v>
      </c>
      <c r="M65">
        <f ca="1">_xlfn.XLOOKUP(FACT_INCLUDES[[#This Row],[customer_unique_id]], DIM_CUSTOMERS[customer_unique_id], DIM_CUSTOMERS[Age],,0)</f>
        <v>25</v>
      </c>
      <c r="N65">
        <f>IFERROR(VLOOKUP(FACT_INCLUDES[[#This Row],[order_id]], ORDERS!A:G, 7, FALSE), "")</f>
        <v>6</v>
      </c>
      <c r="O65">
        <f>_xlfn.XLOOKUP(FACT_INCLUDES[[#This Row],[DW Product]],FACT_PRODUCT_REVIEWS!L:L,FACT_PRODUCT_REVIEWS!A:A,,0)</f>
        <v>64</v>
      </c>
      <c r="P65">
        <f>_xlfn.XLOOKUP(FACT_INCLUDES[[#This Row],[customer_unique_id]],DIM_CUSTOMERS[customer_unique_id],DIM_CUSTOMERS[DW Customer],,0)</f>
        <v>36</v>
      </c>
      <c r="Q65">
        <v>64</v>
      </c>
      <c r="R65">
        <v>64</v>
      </c>
      <c r="S65">
        <f>IF(FACT_INCLUDES[[#This Row],[order_delivered_customer_date]]&lt;=FACT_INCLUDES[[#This Row],[order_estimated_delivery_date]],1,0)</f>
        <v>1</v>
      </c>
      <c r="T65" t="str">
        <f>VLOOKUP(FACT_INCLUDES[[#This Row],[DW Product]],DIM_PRODUCTS!A:I,3,FALSE)</f>
        <v>Jewelry</v>
      </c>
      <c r="U65" t="str">
        <f>VLOOKUP(FACT_INCLUDES[[#This Row],[DW Seller]],DIM_SELLERS!A:I,4,FALSE)</f>
        <v>SP</v>
      </c>
      <c r="V65" s="30">
        <f>IF(FACT_INCLUDES[[#This Row],[order_delivered_customer_date]]&lt;=FACT_INCLUDES[[#This Row],[order_estimated_delivery_date]], 1,0)</f>
        <v>1</v>
      </c>
    </row>
    <row r="66" spans="1:22" ht="15.75" x14ac:dyDescent="0.25">
      <c r="A66">
        <v>65</v>
      </c>
      <c r="B66" s="2" t="s">
        <v>1024</v>
      </c>
      <c r="C66" s="10">
        <v>1</v>
      </c>
      <c r="D66" s="13">
        <v>43049.893055555556</v>
      </c>
      <c r="E66" s="20">
        <v>149</v>
      </c>
      <c r="F66" s="20">
        <v>15.8</v>
      </c>
      <c r="G66" t="str">
        <f>VLOOKUP(FACT_INCLUDES[[#This Row],[order_id]],ORDERS!A:B,2,FALSE)</f>
        <v>aed838b04abeb2fb94566d0a073bd718</v>
      </c>
      <c r="H66" s="17">
        <f>VLOOKUP(FACT_INCLUDES[[#This Row],[order_id]],ORDERS!A:F,4,FALSE)</f>
        <v>42794.872916666667</v>
      </c>
      <c r="I66" s="17">
        <f>VLOOKUP(FACT_INCLUDES[[#This Row],[order_id]],ORDERS!A:G,5,FALSE)</f>
        <v>42797.295138888891</v>
      </c>
      <c r="J66" s="17">
        <f>VLOOKUP(FACT_INCLUDES[[#This Row],[order_id]],ORDERS!A:G,6,FALSE)</f>
        <v>42815</v>
      </c>
      <c r="K66" t="str">
        <f>VLOOKUP(FACT_INCLUDES[[#This Row],[order_id]],ORDERS!A:G,3,FALSE)</f>
        <v>delivered</v>
      </c>
      <c r="L66" s="18">
        <f>FACT_INCLUDES[[#This Row],[price]]+FACT_INCLUDES[[#This Row],[freight_value]]</f>
        <v>164.8</v>
      </c>
      <c r="M66">
        <f ca="1">_xlfn.XLOOKUP(FACT_INCLUDES[[#This Row],[customer_unique_id]], DIM_CUSTOMERS[customer_unique_id], DIM_CUSTOMERS[Age],,0)</f>
        <v>29</v>
      </c>
      <c r="N66">
        <f>IFERROR(VLOOKUP(FACT_INCLUDES[[#This Row],[order_id]], ORDERS!A:G, 7, FALSE), "")</f>
        <v>3</v>
      </c>
      <c r="O66">
        <f>_xlfn.XLOOKUP(FACT_INCLUDES[[#This Row],[DW Product]],FACT_PRODUCT_REVIEWS!L:L,FACT_PRODUCT_REVIEWS!A:A,,0)</f>
        <v>65</v>
      </c>
      <c r="P66">
        <f>_xlfn.XLOOKUP(FACT_INCLUDES[[#This Row],[customer_unique_id]],DIM_CUSTOMERS[customer_unique_id],DIM_CUSTOMERS[DW Customer],,0)</f>
        <v>104</v>
      </c>
      <c r="Q66">
        <v>65</v>
      </c>
      <c r="R66">
        <v>65</v>
      </c>
      <c r="S66">
        <f>IF(FACT_INCLUDES[[#This Row],[order_delivered_customer_date]]&lt;=FACT_INCLUDES[[#This Row],[order_estimated_delivery_date]],1,0)</f>
        <v>1</v>
      </c>
      <c r="T66" t="str">
        <f>VLOOKUP(FACT_INCLUDES[[#This Row],[DW Product]],DIM_PRODUCTS!A:I,3,FALSE)</f>
        <v>Makeup</v>
      </c>
      <c r="U66" t="str">
        <f>VLOOKUP(FACT_INCLUDES[[#This Row],[DW Seller]],DIM_SELLERS!A:I,4,FALSE)</f>
        <v>SP</v>
      </c>
      <c r="V66" s="30">
        <f>IF(FACT_INCLUDES[[#This Row],[order_delivered_customer_date]]&lt;=FACT_INCLUDES[[#This Row],[order_estimated_delivery_date]], 1,0)</f>
        <v>1</v>
      </c>
    </row>
    <row r="67" spans="1:22" ht="15.75" x14ac:dyDescent="0.25">
      <c r="A67">
        <v>66</v>
      </c>
      <c r="B67" s="2" t="s">
        <v>1373</v>
      </c>
      <c r="C67" s="10">
        <v>1</v>
      </c>
      <c r="D67" s="13">
        <v>43073.147222222222</v>
      </c>
      <c r="E67" s="20">
        <v>279.89999999999998</v>
      </c>
      <c r="F67" s="20">
        <v>13.46</v>
      </c>
      <c r="G67" t="str">
        <f>VLOOKUP(FACT_INCLUDES[[#This Row],[order_id]],ORDERS!A:B,2,FALSE)</f>
        <v>9e8993ba2665307b71bd1641c2e1cb3d</v>
      </c>
      <c r="H67" s="17">
        <f>VLOOKUP(FACT_INCLUDES[[#This Row],[order_id]],ORDERS!A:F,4,FALSE)</f>
        <v>42859.359722222223</v>
      </c>
      <c r="I67" s="17">
        <f>VLOOKUP(FACT_INCLUDES[[#This Row],[order_id]],ORDERS!A:G,5,FALSE)</f>
        <v>42872.435416666667</v>
      </c>
      <c r="J67" s="17">
        <f>VLOOKUP(FACT_INCLUDES[[#This Row],[order_id]],ORDERS!A:G,6,FALSE)</f>
        <v>42895</v>
      </c>
      <c r="K67" t="str">
        <f>VLOOKUP(FACT_INCLUDES[[#This Row],[order_id]],ORDERS!A:G,3,FALSE)</f>
        <v>delivered</v>
      </c>
      <c r="L67" s="18">
        <f>FACT_INCLUDES[[#This Row],[price]]+FACT_INCLUDES[[#This Row],[freight_value]]</f>
        <v>293.35999999999996</v>
      </c>
      <c r="M67">
        <f ca="1">_xlfn.XLOOKUP(FACT_INCLUDES[[#This Row],[customer_unique_id]], DIM_CUSTOMERS[customer_unique_id], DIM_CUSTOMERS[Age],,0)</f>
        <v>29</v>
      </c>
      <c r="N67">
        <f>IFERROR(VLOOKUP(FACT_INCLUDES[[#This Row],[order_id]], ORDERS!A:G, 7, FALSE), "")</f>
        <v>13</v>
      </c>
      <c r="O67">
        <f>_xlfn.XLOOKUP(FACT_INCLUDES[[#This Row],[DW Product]],FACT_PRODUCT_REVIEWS!L:L,FACT_PRODUCT_REVIEWS!A:A,,0)</f>
        <v>66</v>
      </c>
      <c r="P67">
        <f>_xlfn.XLOOKUP(FACT_INCLUDES[[#This Row],[customer_unique_id]],DIM_CUSTOMERS[customer_unique_id],DIM_CUSTOMERS[DW Customer],,0)</f>
        <v>137</v>
      </c>
      <c r="Q67">
        <v>66</v>
      </c>
      <c r="R67">
        <v>66</v>
      </c>
      <c r="S67">
        <f>IF(FACT_INCLUDES[[#This Row],[order_delivered_customer_date]]&lt;=FACT_INCLUDES[[#This Row],[order_estimated_delivery_date]],1,0)</f>
        <v>1</v>
      </c>
      <c r="T67" t="str">
        <f>VLOOKUP(FACT_INCLUDES[[#This Row],[DW Product]],DIM_PRODUCTS!A:I,3,FALSE)</f>
        <v>Books</v>
      </c>
      <c r="U67" t="str">
        <f>VLOOKUP(FACT_INCLUDES[[#This Row],[DW Seller]],DIM_SELLERS!A:I,4,FALSE)</f>
        <v>SP</v>
      </c>
      <c r="V67" s="30">
        <f>IF(FACT_INCLUDES[[#This Row],[order_delivered_customer_date]]&lt;=FACT_INCLUDES[[#This Row],[order_estimated_delivery_date]], 1,0)</f>
        <v>1</v>
      </c>
    </row>
    <row r="68" spans="1:22" ht="15.75" x14ac:dyDescent="0.25">
      <c r="A68">
        <v>67</v>
      </c>
      <c r="B68" s="2" t="s">
        <v>749</v>
      </c>
      <c r="C68" s="10">
        <v>1</v>
      </c>
      <c r="D68" s="13">
        <v>43158.496527777781</v>
      </c>
      <c r="E68" s="20">
        <v>44.9</v>
      </c>
      <c r="F68" s="20">
        <v>23.22</v>
      </c>
      <c r="G68" t="str">
        <f>VLOOKUP(FACT_INCLUDES[[#This Row],[order_id]],ORDERS!A:B,2,FALSE)</f>
        <v>06caeba6db23a17bf9bcb3846b768387</v>
      </c>
      <c r="H68" s="17">
        <f>VLOOKUP(FACT_INCLUDES[[#This Row],[order_id]],ORDERS!A:F,4,FALSE)</f>
        <v>42881.102777777778</v>
      </c>
      <c r="I68" s="17">
        <f>VLOOKUP(FACT_INCLUDES[[#This Row],[order_id]],ORDERS!A:G,5,FALSE)</f>
        <v>42898.620138888888</v>
      </c>
      <c r="J68" s="17">
        <f>VLOOKUP(FACT_INCLUDES[[#This Row],[order_id]],ORDERS!A:G,6,FALSE)</f>
        <v>42913</v>
      </c>
      <c r="K68" t="str">
        <f>VLOOKUP(FACT_INCLUDES[[#This Row],[order_id]],ORDERS!A:G,3,FALSE)</f>
        <v>delivered</v>
      </c>
      <c r="L68" s="18">
        <f>FACT_INCLUDES[[#This Row],[price]]+FACT_INCLUDES[[#This Row],[freight_value]]</f>
        <v>68.12</v>
      </c>
      <c r="M68">
        <f ca="1">_xlfn.XLOOKUP(FACT_INCLUDES[[#This Row],[customer_unique_id]], DIM_CUSTOMERS[customer_unique_id], DIM_CUSTOMERS[Age],,0)</f>
        <v>35</v>
      </c>
      <c r="N68">
        <f>IFERROR(VLOOKUP(FACT_INCLUDES[[#This Row],[order_id]], ORDERS!A:G, 7, FALSE), "")</f>
        <v>17</v>
      </c>
      <c r="O68">
        <f>_xlfn.XLOOKUP(FACT_INCLUDES[[#This Row],[DW Product]],FACT_PRODUCT_REVIEWS!L:L,FACT_PRODUCT_REVIEWS!A:A,,0)</f>
        <v>67</v>
      </c>
      <c r="P68">
        <f>_xlfn.XLOOKUP(FACT_INCLUDES[[#This Row],[customer_unique_id]],DIM_CUSTOMERS[customer_unique_id],DIM_CUSTOMERS[DW Customer],,0)</f>
        <v>27</v>
      </c>
      <c r="Q68">
        <v>67</v>
      </c>
      <c r="R68">
        <v>67</v>
      </c>
      <c r="S68">
        <f>IF(FACT_INCLUDES[[#This Row],[order_delivered_customer_date]]&lt;=FACT_INCLUDES[[#This Row],[order_estimated_delivery_date]],1,0)</f>
        <v>1</v>
      </c>
      <c r="T68" t="str">
        <f>VLOOKUP(FACT_INCLUDES[[#This Row],[DW Product]],DIM_PRODUCTS!A:I,3,FALSE)</f>
        <v>Decor</v>
      </c>
      <c r="U68" t="str">
        <f>VLOOKUP(FACT_INCLUDES[[#This Row],[DW Seller]],DIM_SELLERS!A:I,4,FALSE)</f>
        <v>PR</v>
      </c>
      <c r="V68" s="30">
        <f>IF(FACT_INCLUDES[[#This Row],[order_delivered_customer_date]]&lt;=FACT_INCLUDES[[#This Row],[order_estimated_delivery_date]], 1,0)</f>
        <v>1</v>
      </c>
    </row>
    <row r="69" spans="1:22" ht="15.75" x14ac:dyDescent="0.25">
      <c r="A69">
        <v>68</v>
      </c>
      <c r="B69" s="2" t="s">
        <v>942</v>
      </c>
      <c r="C69" s="10">
        <v>1</v>
      </c>
      <c r="D69" s="13">
        <v>43307.738888888889</v>
      </c>
      <c r="E69" s="20">
        <v>37.99</v>
      </c>
      <c r="F69" s="20">
        <v>19.18</v>
      </c>
      <c r="G69" t="str">
        <f>VLOOKUP(FACT_INCLUDES[[#This Row],[order_id]],ORDERS!A:B,2,FALSE)</f>
        <v>693343dbec3bbc6b1641ee705715a12f</v>
      </c>
      <c r="H69" s="17">
        <f>VLOOKUP(FACT_INCLUDES[[#This Row],[order_id]],ORDERS!A:F,4,FALSE)</f>
        <v>43277.890972222223</v>
      </c>
      <c r="I69" s="17">
        <f>VLOOKUP(FACT_INCLUDES[[#This Row],[order_id]],ORDERS!A:G,5,FALSE)</f>
        <v>43290.572222222225</v>
      </c>
      <c r="J69" s="17">
        <f>VLOOKUP(FACT_INCLUDES[[#This Row],[order_id]],ORDERS!A:G,6,FALSE)</f>
        <v>43307</v>
      </c>
      <c r="K69" t="str">
        <f>VLOOKUP(FACT_INCLUDES[[#This Row],[order_id]],ORDERS!A:G,3,FALSE)</f>
        <v>delivered</v>
      </c>
      <c r="L69" s="18">
        <f>FACT_INCLUDES[[#This Row],[price]]+FACT_INCLUDES[[#This Row],[freight_value]]</f>
        <v>57.17</v>
      </c>
      <c r="M69">
        <f ca="1">_xlfn.XLOOKUP(FACT_INCLUDES[[#This Row],[customer_unique_id]], DIM_CUSTOMERS[customer_unique_id], DIM_CUSTOMERS[Age],,0)</f>
        <v>24</v>
      </c>
      <c r="N69">
        <f>IFERROR(VLOOKUP(FACT_INCLUDES[[#This Row],[order_id]], ORDERS!A:G, 7, FALSE), "")</f>
        <v>13</v>
      </c>
      <c r="O69">
        <f>_xlfn.XLOOKUP(FACT_INCLUDES[[#This Row],[DW Product]],FACT_PRODUCT_REVIEWS!L:L,FACT_PRODUCT_REVIEWS!A:A,,0)</f>
        <v>68</v>
      </c>
      <c r="P69">
        <f>_xlfn.XLOOKUP(FACT_INCLUDES[[#This Row],[customer_unique_id]],DIM_CUSTOMERS[customer_unique_id],DIM_CUSTOMERS[DW Customer],,0)</f>
        <v>223</v>
      </c>
      <c r="Q69">
        <v>68</v>
      </c>
      <c r="R69">
        <v>68</v>
      </c>
      <c r="S69">
        <f>IF(FACT_INCLUDES[[#This Row],[order_delivered_customer_date]]&lt;=FACT_INCLUDES[[#This Row],[order_estimated_delivery_date]],1,0)</f>
        <v>1</v>
      </c>
      <c r="T69" t="str">
        <f>VLOOKUP(FACT_INCLUDES[[#This Row],[DW Product]],DIM_PRODUCTS!A:I,3,FALSE)</f>
        <v>Decor</v>
      </c>
      <c r="U69" t="str">
        <f>VLOOKUP(FACT_INCLUDES[[#This Row],[DW Seller]],DIM_SELLERS!A:I,4,FALSE)</f>
        <v>SP</v>
      </c>
      <c r="V69" s="30">
        <f>IF(FACT_INCLUDES[[#This Row],[order_delivered_customer_date]]&lt;=FACT_INCLUDES[[#This Row],[order_estimated_delivery_date]], 1,0)</f>
        <v>1</v>
      </c>
    </row>
    <row r="70" spans="1:22" ht="15.75" x14ac:dyDescent="0.25">
      <c r="A70">
        <v>69</v>
      </c>
      <c r="B70" s="2" t="s">
        <v>1709</v>
      </c>
      <c r="C70" s="10">
        <v>1</v>
      </c>
      <c r="D70" s="13">
        <v>43333.149305555555</v>
      </c>
      <c r="E70" s="20">
        <v>29.99</v>
      </c>
      <c r="F70" s="20">
        <v>15.31</v>
      </c>
      <c r="G70" t="str">
        <f>VLOOKUP(FACT_INCLUDES[[#This Row],[order_id]],ORDERS!A:B,2,FALSE)</f>
        <v>851f75e1a1ffe3612cde92428a7e9701</v>
      </c>
      <c r="H70" s="17">
        <f>VLOOKUP(FACT_INCLUDES[[#This Row],[order_id]],ORDERS!A:F,4,FALSE)</f>
        <v>42652.993055555555</v>
      </c>
      <c r="I70" s="17">
        <f>VLOOKUP(FACT_INCLUDES[[#This Row],[order_id]],ORDERS!A:G,5,FALSE)</f>
        <v>42674.495833333334</v>
      </c>
      <c r="J70" s="17">
        <f>VLOOKUP(FACT_INCLUDES[[#This Row],[order_id]],ORDERS!A:G,6,FALSE)</f>
        <v>42706</v>
      </c>
      <c r="K70" t="str">
        <f>VLOOKUP(FACT_INCLUDES[[#This Row],[order_id]],ORDERS!A:G,3,FALSE)</f>
        <v>delivered</v>
      </c>
      <c r="L70" s="18">
        <f>FACT_INCLUDES[[#This Row],[price]]+FACT_INCLUDES[[#This Row],[freight_value]]</f>
        <v>45.3</v>
      </c>
      <c r="M70">
        <f ca="1">_xlfn.XLOOKUP(FACT_INCLUDES[[#This Row],[customer_unique_id]], DIM_CUSTOMERS[customer_unique_id], DIM_CUSTOMERS[Age],,0)</f>
        <v>18</v>
      </c>
      <c r="N70">
        <f>IFERROR(VLOOKUP(FACT_INCLUDES[[#This Row],[order_id]], ORDERS!A:G, 7, FALSE), "")</f>
        <v>22</v>
      </c>
      <c r="O70">
        <f>_xlfn.XLOOKUP(FACT_INCLUDES[[#This Row],[DW Product]],FACT_PRODUCT_REVIEWS!L:L,FACT_PRODUCT_REVIEWS!A:A,,0)</f>
        <v>69</v>
      </c>
      <c r="P70">
        <f>_xlfn.XLOOKUP(FACT_INCLUDES[[#This Row],[customer_unique_id]],DIM_CUSTOMERS[customer_unique_id],DIM_CUSTOMERS[DW Customer],,0)</f>
        <v>139</v>
      </c>
      <c r="Q70">
        <v>69</v>
      </c>
      <c r="R70">
        <v>69</v>
      </c>
      <c r="S70">
        <f>IF(FACT_INCLUDES[[#This Row],[order_delivered_customer_date]]&lt;=FACT_INCLUDES[[#This Row],[order_estimated_delivery_date]],1,0)</f>
        <v>1</v>
      </c>
      <c r="T70" t="str">
        <f>VLOOKUP(FACT_INCLUDES[[#This Row],[DW Product]],DIM_PRODUCTS!A:I,3,FALSE)</f>
        <v>Clothing</v>
      </c>
      <c r="U70" t="str">
        <f>VLOOKUP(FACT_INCLUDES[[#This Row],[DW Seller]],DIM_SELLERS!A:I,4,FALSE)</f>
        <v>SP</v>
      </c>
      <c r="V70" s="30">
        <f>IF(FACT_INCLUDES[[#This Row],[order_delivered_customer_date]]&lt;=FACT_INCLUDES[[#This Row],[order_estimated_delivery_date]], 1,0)</f>
        <v>1</v>
      </c>
    </row>
    <row r="71" spans="1:22" ht="15.75" x14ac:dyDescent="0.25">
      <c r="A71">
        <v>70</v>
      </c>
      <c r="B71" s="2" t="s">
        <v>715</v>
      </c>
      <c r="C71" s="10">
        <v>1</v>
      </c>
      <c r="D71" s="13">
        <v>43091.660416666666</v>
      </c>
      <c r="E71" s="20">
        <v>120</v>
      </c>
      <c r="F71" s="20">
        <v>15.59</v>
      </c>
      <c r="G71" t="str">
        <f>VLOOKUP(FACT_INCLUDES[[#This Row],[order_id]],ORDERS!A:B,2,FALSE)</f>
        <v>1cdf413d3539b5e8c100bea1ec5a881f</v>
      </c>
      <c r="H71" s="17">
        <f>VLOOKUP(FACT_INCLUDES[[#This Row],[order_id]],ORDERS!A:F,4,FALSE)</f>
        <v>43159.987500000003</v>
      </c>
      <c r="I71" s="17">
        <f>VLOOKUP(FACT_INCLUDES[[#This Row],[order_id]],ORDERS!A:G,5,FALSE)</f>
        <v>43173.040277777778</v>
      </c>
      <c r="J71" s="17">
        <f>VLOOKUP(FACT_INCLUDES[[#This Row],[order_id]],ORDERS!A:G,6,FALSE)</f>
        <v>43178</v>
      </c>
      <c r="K71" t="str">
        <f>VLOOKUP(FACT_INCLUDES[[#This Row],[order_id]],ORDERS!A:G,3,FALSE)</f>
        <v>delivered</v>
      </c>
      <c r="L71" s="18">
        <f>FACT_INCLUDES[[#This Row],[price]]+FACT_INCLUDES[[#This Row],[freight_value]]</f>
        <v>135.59</v>
      </c>
      <c r="M71">
        <f ca="1">_xlfn.XLOOKUP(FACT_INCLUDES[[#This Row],[customer_unique_id]], DIM_CUSTOMERS[customer_unique_id], DIM_CUSTOMERS[Age],,0)</f>
        <v>19</v>
      </c>
      <c r="N71">
        <f>IFERROR(VLOOKUP(FACT_INCLUDES[[#This Row],[order_id]], ORDERS!A:G, 7, FALSE), "")</f>
        <v>14</v>
      </c>
      <c r="O71">
        <f>_xlfn.XLOOKUP(FACT_INCLUDES[[#This Row],[DW Product]],FACT_PRODUCT_REVIEWS!L:L,FACT_PRODUCT_REVIEWS!A:A,,0)</f>
        <v>70</v>
      </c>
      <c r="P71">
        <f>_xlfn.XLOOKUP(FACT_INCLUDES[[#This Row],[customer_unique_id]],DIM_CUSTOMERS[customer_unique_id],DIM_CUSTOMERS[DW Customer],,0)</f>
        <v>166</v>
      </c>
      <c r="Q71">
        <v>70</v>
      </c>
      <c r="R71">
        <v>70</v>
      </c>
      <c r="S71">
        <f>IF(FACT_INCLUDES[[#This Row],[order_delivered_customer_date]]&lt;=FACT_INCLUDES[[#This Row],[order_estimated_delivery_date]],1,0)</f>
        <v>1</v>
      </c>
      <c r="T71" t="str">
        <f>VLOOKUP(FACT_INCLUDES[[#This Row],[DW Product]],DIM_PRODUCTS!A:I,3,FALSE)</f>
        <v>Toys</v>
      </c>
      <c r="U71" t="str">
        <f>VLOOKUP(FACT_INCLUDES[[#This Row],[DW Seller]],DIM_SELLERS!A:I,4,FALSE)</f>
        <v>SP</v>
      </c>
      <c r="V71" s="30">
        <f>IF(FACT_INCLUDES[[#This Row],[order_delivered_customer_date]]&lt;=FACT_INCLUDES[[#This Row],[order_estimated_delivery_date]], 1,0)</f>
        <v>1</v>
      </c>
    </row>
    <row r="72" spans="1:22" ht="15.75" x14ac:dyDescent="0.25">
      <c r="A72">
        <v>71</v>
      </c>
      <c r="B72" s="2" t="s">
        <v>784</v>
      </c>
      <c r="C72" s="10">
        <v>1</v>
      </c>
      <c r="D72" s="13">
        <v>43346.159722222219</v>
      </c>
      <c r="E72" s="20">
        <v>492.75</v>
      </c>
      <c r="F72" s="20">
        <v>21.62</v>
      </c>
      <c r="G72" t="str">
        <f>VLOOKUP(FACT_INCLUDES[[#This Row],[order_id]],ORDERS!A:B,2,FALSE)</f>
        <v>ed3540836eb82093f5647ec31a037f42</v>
      </c>
      <c r="H72" s="17">
        <f>VLOOKUP(FACT_INCLUDES[[#This Row],[order_id]],ORDERS!A:F,4,FALSE)</f>
        <v>43070.518055555556</v>
      </c>
      <c r="I72" s="17">
        <f>VLOOKUP(FACT_INCLUDES[[#This Row],[order_id]],ORDERS!A:G,5,FALSE)</f>
        <v>43091.758333333331</v>
      </c>
      <c r="J72" s="17">
        <f>VLOOKUP(FACT_INCLUDES[[#This Row],[order_id]],ORDERS!A:G,6,FALSE)</f>
        <v>43109</v>
      </c>
      <c r="K72" t="str">
        <f>VLOOKUP(FACT_INCLUDES[[#This Row],[order_id]],ORDERS!A:G,3,FALSE)</f>
        <v>delivered</v>
      </c>
      <c r="L72" s="18">
        <f>FACT_INCLUDES[[#This Row],[price]]+FACT_INCLUDES[[#This Row],[freight_value]]</f>
        <v>514.37</v>
      </c>
      <c r="M72">
        <f ca="1">_xlfn.XLOOKUP(FACT_INCLUDES[[#This Row],[customer_unique_id]], DIM_CUSTOMERS[customer_unique_id], DIM_CUSTOMERS[Age],,0)</f>
        <v>25</v>
      </c>
      <c r="N72">
        <f>IFERROR(VLOOKUP(FACT_INCLUDES[[#This Row],[order_id]], ORDERS!A:G, 7, FALSE), "")</f>
        <v>21</v>
      </c>
      <c r="O72">
        <f>_xlfn.XLOOKUP(FACT_INCLUDES[[#This Row],[DW Product]],FACT_PRODUCT_REVIEWS!L:L,FACT_PRODUCT_REVIEWS!A:A,,0)</f>
        <v>71</v>
      </c>
      <c r="P72">
        <f>_xlfn.XLOOKUP(FACT_INCLUDES[[#This Row],[customer_unique_id]],DIM_CUSTOMERS[customer_unique_id],DIM_CUSTOMERS[DW Customer],,0)</f>
        <v>241</v>
      </c>
      <c r="Q72">
        <v>71</v>
      </c>
      <c r="R72">
        <v>71</v>
      </c>
      <c r="S72">
        <f>IF(FACT_INCLUDES[[#This Row],[order_delivered_customer_date]]&lt;=FACT_INCLUDES[[#This Row],[order_estimated_delivery_date]],1,0)</f>
        <v>1</v>
      </c>
      <c r="T72" t="str">
        <f>VLOOKUP(FACT_INCLUDES[[#This Row],[DW Product]],DIM_PRODUCTS!A:I,3,FALSE)</f>
        <v>Gadgets</v>
      </c>
      <c r="U72" t="str">
        <f>VLOOKUP(FACT_INCLUDES[[#This Row],[DW Seller]],DIM_SELLERS!A:I,4,FALSE)</f>
        <v>SP</v>
      </c>
      <c r="V72" s="30">
        <f>IF(FACT_INCLUDES[[#This Row],[order_delivered_customer_date]]&lt;=FACT_INCLUDES[[#This Row],[order_estimated_delivery_date]], 1,0)</f>
        <v>1</v>
      </c>
    </row>
    <row r="73" spans="1:22" ht="15.75" x14ac:dyDescent="0.25">
      <c r="A73">
        <v>72</v>
      </c>
      <c r="B73" s="2" t="s">
        <v>1599</v>
      </c>
      <c r="C73" s="10">
        <v>1</v>
      </c>
      <c r="D73" s="13">
        <v>43228.509722222225</v>
      </c>
      <c r="E73" s="20">
        <v>94.9</v>
      </c>
      <c r="F73" s="20">
        <v>18.54</v>
      </c>
      <c r="G73" t="str">
        <f>VLOOKUP(FACT_INCLUDES[[#This Row],[order_id]],ORDERS!A:B,2,FALSE)</f>
        <v>1500da334da019c68fda219f942ba38a</v>
      </c>
      <c r="H73" s="17">
        <f>VLOOKUP(FACT_INCLUDES[[#This Row],[order_id]],ORDERS!A:F,4,FALSE)</f>
        <v>43219.404861111114</v>
      </c>
      <c r="I73" s="17">
        <f>VLOOKUP(FACT_INCLUDES[[#This Row],[order_id]],ORDERS!A:G,5,FALSE)</f>
        <v>43234.790277777778</v>
      </c>
      <c r="J73" s="17">
        <f>VLOOKUP(FACT_INCLUDES[[#This Row],[order_id]],ORDERS!A:G,6,FALSE)</f>
        <v>43243</v>
      </c>
      <c r="K73" t="str">
        <f>VLOOKUP(FACT_INCLUDES[[#This Row],[order_id]],ORDERS!A:G,3,FALSE)</f>
        <v>delivered</v>
      </c>
      <c r="L73" s="18">
        <f>FACT_INCLUDES[[#This Row],[price]]+FACT_INCLUDES[[#This Row],[freight_value]]</f>
        <v>113.44</v>
      </c>
      <c r="M73">
        <f ca="1">_xlfn.XLOOKUP(FACT_INCLUDES[[#This Row],[customer_unique_id]], DIM_CUSTOMERS[customer_unique_id], DIM_CUSTOMERS[Age],,0)</f>
        <v>26</v>
      </c>
      <c r="N73">
        <f>IFERROR(VLOOKUP(FACT_INCLUDES[[#This Row],[order_id]], ORDERS!A:G, 7, FALSE), "")</f>
        <v>15</v>
      </c>
      <c r="O73">
        <f>_xlfn.XLOOKUP(FACT_INCLUDES[[#This Row],[DW Product]],FACT_PRODUCT_REVIEWS!L:L,FACT_PRODUCT_REVIEWS!A:A,,0)</f>
        <v>72</v>
      </c>
      <c r="P73">
        <f>_xlfn.XLOOKUP(FACT_INCLUDES[[#This Row],[customer_unique_id]],DIM_CUSTOMERS[customer_unique_id],DIM_CUSTOMERS[DW Customer],,0)</f>
        <v>332</v>
      </c>
      <c r="Q73">
        <v>72</v>
      </c>
      <c r="R73">
        <v>72</v>
      </c>
      <c r="S73">
        <f>IF(FACT_INCLUDES[[#This Row],[order_delivered_customer_date]]&lt;=FACT_INCLUDES[[#This Row],[order_estimated_delivery_date]],1,0)</f>
        <v>1</v>
      </c>
      <c r="T73" t="str">
        <f>VLOOKUP(FACT_INCLUDES[[#This Row],[DW Product]],DIM_PRODUCTS!A:I,3,FALSE)</f>
        <v>Decor</v>
      </c>
      <c r="U73" t="str">
        <f>VLOOKUP(FACT_INCLUDES[[#This Row],[DW Seller]],DIM_SELLERS!A:I,4,FALSE)</f>
        <v>SP</v>
      </c>
      <c r="V73" s="30">
        <f>IF(FACT_INCLUDES[[#This Row],[order_delivered_customer_date]]&lt;=FACT_INCLUDES[[#This Row],[order_estimated_delivery_date]], 1,0)</f>
        <v>1</v>
      </c>
    </row>
    <row r="74" spans="1:22" ht="15.75" x14ac:dyDescent="0.25">
      <c r="A74">
        <v>73</v>
      </c>
      <c r="B74" s="2" t="s">
        <v>1047</v>
      </c>
      <c r="C74" s="10">
        <v>1</v>
      </c>
      <c r="D74" s="13">
        <v>43153.823611111111</v>
      </c>
      <c r="E74" s="20">
        <v>88.34</v>
      </c>
      <c r="F74" s="20">
        <v>21.11</v>
      </c>
      <c r="G74" t="str">
        <f>VLOOKUP(FACT_INCLUDES[[#This Row],[order_id]],ORDERS!A:B,2,FALSE)</f>
        <v>18ae61c98401cffe6c25c525f8ecc7bd</v>
      </c>
      <c r="H74" s="17">
        <f>VLOOKUP(FACT_INCLUDES[[#This Row],[order_id]],ORDERS!A:F,4,FALSE)</f>
        <v>42952.934027777781</v>
      </c>
      <c r="I74" s="17">
        <f>VLOOKUP(FACT_INCLUDES[[#This Row],[order_id]],ORDERS!A:G,5,FALSE)</f>
        <v>42972.851388888892</v>
      </c>
      <c r="J74" s="17">
        <f>VLOOKUP(FACT_INCLUDES[[#This Row],[order_id]],ORDERS!A:G,6,FALSE)</f>
        <v>42989</v>
      </c>
      <c r="K74" t="str">
        <f>VLOOKUP(FACT_INCLUDES[[#This Row],[order_id]],ORDERS!A:G,3,FALSE)</f>
        <v>delivered</v>
      </c>
      <c r="L74" s="18">
        <f>FACT_INCLUDES[[#This Row],[price]]+FACT_INCLUDES[[#This Row],[freight_value]]</f>
        <v>109.45</v>
      </c>
      <c r="M74">
        <f ca="1">_xlfn.XLOOKUP(FACT_INCLUDES[[#This Row],[customer_unique_id]], DIM_CUSTOMERS[customer_unique_id], DIM_CUSTOMERS[Age],,0)</f>
        <v>19</v>
      </c>
      <c r="N74">
        <f>IFERROR(VLOOKUP(FACT_INCLUDES[[#This Row],[order_id]], ORDERS!A:G, 7, FALSE), "")</f>
        <v>20</v>
      </c>
      <c r="O74">
        <f>_xlfn.XLOOKUP(FACT_INCLUDES[[#This Row],[DW Product]],FACT_PRODUCT_REVIEWS!L:L,FACT_PRODUCT_REVIEWS!A:A,,0)</f>
        <v>73</v>
      </c>
      <c r="P74">
        <f>_xlfn.XLOOKUP(FACT_INCLUDES[[#This Row],[customer_unique_id]],DIM_CUSTOMERS[customer_unique_id],DIM_CUSTOMERS[DW Customer],,0)</f>
        <v>226</v>
      </c>
      <c r="Q74">
        <v>73</v>
      </c>
      <c r="R74">
        <v>73</v>
      </c>
      <c r="S74">
        <f>IF(FACT_INCLUDES[[#This Row],[order_delivered_customer_date]]&lt;=FACT_INCLUDES[[#This Row],[order_estimated_delivery_date]],1,0)</f>
        <v>1</v>
      </c>
      <c r="T74" t="str">
        <f>VLOOKUP(FACT_INCLUDES[[#This Row],[DW Product]],DIM_PRODUCTS!A:I,3,FALSE)</f>
        <v>Clothing</v>
      </c>
      <c r="U74" t="str">
        <f>VLOOKUP(FACT_INCLUDES[[#This Row],[DW Seller]],DIM_SELLERS!A:I,4,FALSE)</f>
        <v>SC</v>
      </c>
      <c r="V74" s="30">
        <f>IF(FACT_INCLUDES[[#This Row],[order_delivered_customer_date]]&lt;=FACT_INCLUDES[[#This Row],[order_estimated_delivery_date]], 1,0)</f>
        <v>1</v>
      </c>
    </row>
    <row r="75" spans="1:22" ht="15.75" x14ac:dyDescent="0.25">
      <c r="A75">
        <v>74</v>
      </c>
      <c r="B75" s="2" t="s">
        <v>1581</v>
      </c>
      <c r="C75" s="10">
        <v>1</v>
      </c>
      <c r="D75" s="13">
        <v>42912.923611111109</v>
      </c>
      <c r="E75" s="20">
        <v>199.99</v>
      </c>
      <c r="F75" s="20">
        <v>65.56</v>
      </c>
      <c r="G75" t="str">
        <f>VLOOKUP(FACT_INCLUDES[[#This Row],[order_id]],ORDERS!A:B,2,FALSE)</f>
        <v>5476fc5a4a6fd7f746b9e0461a585ec8</v>
      </c>
      <c r="H75" s="17">
        <f>VLOOKUP(FACT_INCLUDES[[#This Row],[order_id]],ORDERS!A:F,4,FALSE)</f>
        <v>42981.337500000001</v>
      </c>
      <c r="I75" s="17">
        <f>VLOOKUP(FACT_INCLUDES[[#This Row],[order_id]],ORDERS!A:G,5,FALSE)</f>
        <v>42986.68472222222</v>
      </c>
      <c r="J75" s="17">
        <f>VLOOKUP(FACT_INCLUDES[[#This Row],[order_id]],ORDERS!A:G,6,FALSE)</f>
        <v>43005</v>
      </c>
      <c r="K75" t="str">
        <f>VLOOKUP(FACT_INCLUDES[[#This Row],[order_id]],ORDERS!A:G,3,FALSE)</f>
        <v>delivered</v>
      </c>
      <c r="L75" s="18">
        <f>FACT_INCLUDES[[#This Row],[price]]+FACT_INCLUDES[[#This Row],[freight_value]]</f>
        <v>265.55</v>
      </c>
      <c r="M75">
        <f ca="1">_xlfn.XLOOKUP(FACT_INCLUDES[[#This Row],[customer_unique_id]], DIM_CUSTOMERS[customer_unique_id], DIM_CUSTOMERS[Age],,0)</f>
        <v>53</v>
      </c>
      <c r="N75">
        <f>IFERROR(VLOOKUP(FACT_INCLUDES[[#This Row],[order_id]], ORDERS!A:G, 7, FALSE), "")</f>
        <v>5</v>
      </c>
      <c r="O75">
        <f>_xlfn.XLOOKUP(FACT_INCLUDES[[#This Row],[DW Product]],FACT_PRODUCT_REVIEWS!L:L,FACT_PRODUCT_REVIEWS!A:A,,0)</f>
        <v>74</v>
      </c>
      <c r="P75">
        <f>_xlfn.XLOOKUP(FACT_INCLUDES[[#This Row],[customer_unique_id]],DIM_CUSTOMERS[customer_unique_id],DIM_CUSTOMERS[DW Customer],,0)</f>
        <v>191</v>
      </c>
      <c r="Q75">
        <v>74</v>
      </c>
      <c r="R75">
        <v>74</v>
      </c>
      <c r="S75">
        <f>IF(FACT_INCLUDES[[#This Row],[order_delivered_customer_date]]&lt;=FACT_INCLUDES[[#This Row],[order_estimated_delivery_date]],1,0)</f>
        <v>1</v>
      </c>
      <c r="T75" t="str">
        <f>VLOOKUP(FACT_INCLUDES[[#This Row],[DW Product]],DIM_PRODUCTS!A:I,3,FALSE)</f>
        <v>Gadgets</v>
      </c>
      <c r="U75" t="str">
        <f>VLOOKUP(FACT_INCLUDES[[#This Row],[DW Seller]],DIM_SELLERS!A:I,4,FALSE)</f>
        <v>MG</v>
      </c>
      <c r="V75" s="30">
        <f>IF(FACT_INCLUDES[[#This Row],[order_delivered_customer_date]]&lt;=FACT_INCLUDES[[#This Row],[order_estimated_delivery_date]], 1,0)</f>
        <v>1</v>
      </c>
    </row>
    <row r="76" spans="1:22" ht="15.75" x14ac:dyDescent="0.25">
      <c r="A76">
        <v>75</v>
      </c>
      <c r="B76" s="2" t="s">
        <v>716</v>
      </c>
      <c r="C76" s="10">
        <v>1</v>
      </c>
      <c r="D76" s="13">
        <v>43174.440972222219</v>
      </c>
      <c r="E76" s="20">
        <v>99.9</v>
      </c>
      <c r="F76" s="20">
        <v>19.670000000000002</v>
      </c>
      <c r="G76" t="str">
        <f>VLOOKUP(FACT_INCLUDES[[#This Row],[order_id]],ORDERS!A:B,2,FALSE)</f>
        <v>d7104510a89e6fb895b8104650173787</v>
      </c>
      <c r="H76" s="17">
        <f>VLOOKUP(FACT_INCLUDES[[#This Row],[order_id]],ORDERS!A:F,4,FALSE)</f>
        <v>43003.408333333333</v>
      </c>
      <c r="I76" s="17">
        <f>VLOOKUP(FACT_INCLUDES[[#This Row],[order_id]],ORDERS!A:G,5,FALSE)</f>
        <v>43018.956944444442</v>
      </c>
      <c r="J76" s="17">
        <f>VLOOKUP(FACT_INCLUDES[[#This Row],[order_id]],ORDERS!A:G,6,FALSE)</f>
        <v>43027</v>
      </c>
      <c r="K76" t="str">
        <f>VLOOKUP(FACT_INCLUDES[[#This Row],[order_id]],ORDERS!A:G,3,FALSE)</f>
        <v>delivered</v>
      </c>
      <c r="L76" s="18">
        <f>FACT_INCLUDES[[#This Row],[price]]+FACT_INCLUDES[[#This Row],[freight_value]]</f>
        <v>119.57000000000001</v>
      </c>
      <c r="M76">
        <f ca="1">_xlfn.XLOOKUP(FACT_INCLUDES[[#This Row],[customer_unique_id]], DIM_CUSTOMERS[customer_unique_id], DIM_CUSTOMERS[Age],,0)</f>
        <v>27</v>
      </c>
      <c r="N76">
        <f>IFERROR(VLOOKUP(FACT_INCLUDES[[#This Row],[order_id]], ORDERS!A:G, 7, FALSE), "")</f>
        <v>15</v>
      </c>
      <c r="O76">
        <f>_xlfn.XLOOKUP(FACT_INCLUDES[[#This Row],[DW Product]],FACT_PRODUCT_REVIEWS!L:L,FACT_PRODUCT_REVIEWS!A:A,,0)</f>
        <v>75</v>
      </c>
      <c r="P76">
        <f>_xlfn.XLOOKUP(FACT_INCLUDES[[#This Row],[customer_unique_id]],DIM_CUSTOMERS[customer_unique_id],DIM_CUSTOMERS[DW Customer],,0)</f>
        <v>159</v>
      </c>
      <c r="Q76">
        <v>75</v>
      </c>
      <c r="R76">
        <v>75</v>
      </c>
      <c r="S76">
        <f>IF(FACT_INCLUDES[[#This Row],[order_delivered_customer_date]]&lt;=FACT_INCLUDES[[#This Row],[order_estimated_delivery_date]],1,0)</f>
        <v>1</v>
      </c>
      <c r="T76" t="str">
        <f>VLOOKUP(FACT_INCLUDES[[#This Row],[DW Product]],DIM_PRODUCTS!A:I,3,FALSE)</f>
        <v>Musical Instruments</v>
      </c>
      <c r="U76" t="str">
        <f>VLOOKUP(FACT_INCLUDES[[#This Row],[DW Seller]],DIM_SELLERS!A:I,4,FALSE)</f>
        <v>MG</v>
      </c>
      <c r="V76" s="30">
        <f>IF(FACT_INCLUDES[[#This Row],[order_delivered_customer_date]]&lt;=FACT_INCLUDES[[#This Row],[order_estimated_delivery_date]], 1,0)</f>
        <v>1</v>
      </c>
    </row>
    <row r="77" spans="1:22" ht="15.75" x14ac:dyDescent="0.25">
      <c r="A77">
        <v>76</v>
      </c>
      <c r="B77" s="2" t="s">
        <v>1319</v>
      </c>
      <c r="C77" s="10">
        <v>1</v>
      </c>
      <c r="D77" s="13">
        <v>43241.730555555558</v>
      </c>
      <c r="E77" s="20">
        <v>78</v>
      </c>
      <c r="F77" s="20">
        <v>8.9</v>
      </c>
      <c r="G77" t="str">
        <f>VLOOKUP(FACT_INCLUDES[[#This Row],[order_id]],ORDERS!A:B,2,FALSE)</f>
        <v>9dfcc502727549f99c9f73dbd28b35e9</v>
      </c>
      <c r="H77" s="17">
        <f>VLOOKUP(FACT_INCLUDES[[#This Row],[order_id]],ORDERS!A:F,4,FALSE)</f>
        <v>43060.488888888889</v>
      </c>
      <c r="I77" s="17">
        <f>VLOOKUP(FACT_INCLUDES[[#This Row],[order_id]],ORDERS!A:G,5,FALSE)</f>
        <v>43076.881944444445</v>
      </c>
      <c r="J77" s="17">
        <f>VLOOKUP(FACT_INCLUDES[[#This Row],[order_id]],ORDERS!A:G,6,FALSE)</f>
        <v>43081</v>
      </c>
      <c r="K77" t="str">
        <f>VLOOKUP(FACT_INCLUDES[[#This Row],[order_id]],ORDERS!A:G,3,FALSE)</f>
        <v>delivered</v>
      </c>
      <c r="L77" s="18">
        <f>FACT_INCLUDES[[#This Row],[price]]+FACT_INCLUDES[[#This Row],[freight_value]]</f>
        <v>86.9</v>
      </c>
      <c r="M77">
        <f ca="1">_xlfn.XLOOKUP(FACT_INCLUDES[[#This Row],[customer_unique_id]], DIM_CUSTOMERS[customer_unique_id], DIM_CUSTOMERS[Age],,0)</f>
        <v>23</v>
      </c>
      <c r="N77">
        <f>IFERROR(VLOOKUP(FACT_INCLUDES[[#This Row],[order_id]], ORDERS!A:G, 7, FALSE), "")</f>
        <v>16</v>
      </c>
      <c r="O77">
        <f>_xlfn.XLOOKUP(FACT_INCLUDES[[#This Row],[DW Product]],FACT_PRODUCT_REVIEWS!L:L,FACT_PRODUCT_REVIEWS!A:A,,0)</f>
        <v>76</v>
      </c>
      <c r="P77">
        <f>_xlfn.XLOOKUP(FACT_INCLUDES[[#This Row],[customer_unique_id]],DIM_CUSTOMERS[customer_unique_id],DIM_CUSTOMERS[DW Customer],,0)</f>
        <v>107</v>
      </c>
      <c r="Q77">
        <v>76</v>
      </c>
      <c r="R77">
        <v>76</v>
      </c>
      <c r="S77">
        <f>IF(FACT_INCLUDES[[#This Row],[order_delivered_customer_date]]&lt;=FACT_INCLUDES[[#This Row],[order_estimated_delivery_date]],1,0)</f>
        <v>1</v>
      </c>
      <c r="T77" t="str">
        <f>VLOOKUP(FACT_INCLUDES[[#This Row],[DW Product]],DIM_PRODUCTS!A:I,3,FALSE)</f>
        <v>Decor</v>
      </c>
      <c r="U77" t="str">
        <f>VLOOKUP(FACT_INCLUDES[[#This Row],[DW Seller]],DIM_SELLERS!A:I,4,FALSE)</f>
        <v>SC</v>
      </c>
      <c r="V77" s="30">
        <f>IF(FACT_INCLUDES[[#This Row],[order_delivered_customer_date]]&lt;=FACT_INCLUDES[[#This Row],[order_estimated_delivery_date]], 1,0)</f>
        <v>1</v>
      </c>
    </row>
    <row r="78" spans="1:22" ht="15.75" x14ac:dyDescent="0.25">
      <c r="A78">
        <v>77</v>
      </c>
      <c r="B78" s="2" t="s">
        <v>1683</v>
      </c>
      <c r="C78" s="10">
        <v>1</v>
      </c>
      <c r="D78" s="13">
        <v>43241.730555555558</v>
      </c>
      <c r="E78" s="20">
        <v>78</v>
      </c>
      <c r="F78" s="20">
        <v>8.9</v>
      </c>
      <c r="G78" t="str">
        <f>VLOOKUP(FACT_INCLUDES[[#This Row],[order_id]],ORDERS!A:B,2,FALSE)</f>
        <v>24807abbbdb040003fa4c1f72b686431</v>
      </c>
      <c r="H78" s="17">
        <f>VLOOKUP(FACT_INCLUDES[[#This Row],[order_id]],ORDERS!A:F,4,FALSE)</f>
        <v>43302.630555555559</v>
      </c>
      <c r="I78" s="17">
        <f>VLOOKUP(FACT_INCLUDES[[#This Row],[order_id]],ORDERS!A:G,5,FALSE)</f>
        <v>43309.797222222223</v>
      </c>
      <c r="J78" s="17">
        <f>VLOOKUP(FACT_INCLUDES[[#This Row],[order_id]],ORDERS!A:G,6,FALSE)</f>
        <v>43319</v>
      </c>
      <c r="K78" t="str">
        <f>VLOOKUP(FACT_INCLUDES[[#This Row],[order_id]],ORDERS!A:G,3,FALSE)</f>
        <v>delivered</v>
      </c>
      <c r="L78" s="18">
        <f>FACT_INCLUDES[[#This Row],[price]]+FACT_INCLUDES[[#This Row],[freight_value]]</f>
        <v>86.9</v>
      </c>
      <c r="M78">
        <f ca="1">_xlfn.XLOOKUP(FACT_INCLUDES[[#This Row],[customer_unique_id]], DIM_CUSTOMERS[customer_unique_id], DIM_CUSTOMERS[Age],,0)</f>
        <v>28</v>
      </c>
      <c r="N78">
        <f>IFERROR(VLOOKUP(FACT_INCLUDES[[#This Row],[order_id]], ORDERS!A:G, 7, FALSE), "")</f>
        <v>7</v>
      </c>
      <c r="O78">
        <f>_xlfn.XLOOKUP(FACT_INCLUDES[[#This Row],[DW Product]],FACT_PRODUCT_REVIEWS!L:L,FACT_PRODUCT_REVIEWS!A:A,,0)</f>
        <v>77</v>
      </c>
      <c r="P78">
        <f>_xlfn.XLOOKUP(FACT_INCLUDES[[#This Row],[customer_unique_id]],DIM_CUSTOMERS[customer_unique_id],DIM_CUSTOMERS[DW Customer],,0)</f>
        <v>277</v>
      </c>
      <c r="Q78">
        <v>77</v>
      </c>
      <c r="R78">
        <v>77</v>
      </c>
      <c r="S78">
        <f>IF(FACT_INCLUDES[[#This Row],[order_delivered_customer_date]]&lt;=FACT_INCLUDES[[#This Row],[order_estimated_delivery_date]],1,0)</f>
        <v>1</v>
      </c>
      <c r="T78" t="str">
        <f>VLOOKUP(FACT_INCLUDES[[#This Row],[DW Product]],DIM_PRODUCTS!A:I,3,FALSE)</f>
        <v>Books</v>
      </c>
      <c r="U78" t="str">
        <f>VLOOKUP(FACT_INCLUDES[[#This Row],[DW Seller]],DIM_SELLERS!A:I,4,FALSE)</f>
        <v>SP</v>
      </c>
      <c r="V78" s="30">
        <f>IF(FACT_INCLUDES[[#This Row],[order_delivered_customer_date]]&lt;=FACT_INCLUDES[[#This Row],[order_estimated_delivery_date]], 1,0)</f>
        <v>1</v>
      </c>
    </row>
    <row r="79" spans="1:22" ht="15.75" x14ac:dyDescent="0.25">
      <c r="A79">
        <v>78</v>
      </c>
      <c r="B79" s="2" t="s">
        <v>1361</v>
      </c>
      <c r="C79" s="10">
        <v>1</v>
      </c>
      <c r="D79" s="13">
        <v>43066.157638888886</v>
      </c>
      <c r="E79" s="20">
        <v>155</v>
      </c>
      <c r="F79" s="20">
        <v>14.84</v>
      </c>
      <c r="G79" t="str">
        <f>VLOOKUP(FACT_INCLUDES[[#This Row],[order_id]],ORDERS!A:B,2,FALSE)</f>
        <v>de94076bba3c66ffaaa867d14a663cbe</v>
      </c>
      <c r="H79" s="17">
        <f>VLOOKUP(FACT_INCLUDES[[#This Row],[order_id]],ORDERS!A:F,4,FALSE)</f>
        <v>43027.396527777775</v>
      </c>
      <c r="I79" s="17">
        <f>VLOOKUP(FACT_INCLUDES[[#This Row],[order_id]],ORDERS!A:G,5,FALSE)</f>
        <v>43038.938194444447</v>
      </c>
      <c r="J79" s="17">
        <f>VLOOKUP(FACT_INCLUDES[[#This Row],[order_id]],ORDERS!A:G,6,FALSE)</f>
        <v>43049</v>
      </c>
      <c r="K79" t="str">
        <f>VLOOKUP(FACT_INCLUDES[[#This Row],[order_id]],ORDERS!A:G,3,FALSE)</f>
        <v>delivered</v>
      </c>
      <c r="L79" s="18">
        <f>FACT_INCLUDES[[#This Row],[price]]+FACT_INCLUDES[[#This Row],[freight_value]]</f>
        <v>169.84</v>
      </c>
      <c r="M79">
        <f ca="1">_xlfn.XLOOKUP(FACT_INCLUDES[[#This Row],[customer_unique_id]], DIM_CUSTOMERS[customer_unique_id], DIM_CUSTOMERS[Age],,0)</f>
        <v>46</v>
      </c>
      <c r="N79">
        <f>IFERROR(VLOOKUP(FACT_INCLUDES[[#This Row],[order_id]], ORDERS!A:G, 7, FALSE), "")</f>
        <v>11</v>
      </c>
      <c r="O79">
        <f>_xlfn.XLOOKUP(FACT_INCLUDES[[#This Row],[DW Product]],FACT_PRODUCT_REVIEWS!L:L,FACT_PRODUCT_REVIEWS!A:A,,0)</f>
        <v>78</v>
      </c>
      <c r="P79">
        <f>_xlfn.XLOOKUP(FACT_INCLUDES[[#This Row],[customer_unique_id]],DIM_CUSTOMERS[customer_unique_id],DIM_CUSTOMERS[DW Customer],,0)</f>
        <v>68</v>
      </c>
      <c r="Q79">
        <v>78</v>
      </c>
      <c r="R79">
        <v>78</v>
      </c>
      <c r="S79">
        <f>IF(FACT_INCLUDES[[#This Row],[order_delivered_customer_date]]&lt;=FACT_INCLUDES[[#This Row],[order_estimated_delivery_date]],1,0)</f>
        <v>1</v>
      </c>
      <c r="T79" t="str">
        <f>VLOOKUP(FACT_INCLUDES[[#This Row],[DW Product]],DIM_PRODUCTS!A:I,3,FALSE)</f>
        <v>Kitchen Products</v>
      </c>
      <c r="U79" t="str">
        <f>VLOOKUP(FACT_INCLUDES[[#This Row],[DW Seller]],DIM_SELLERS!A:I,4,FALSE)</f>
        <v>SP</v>
      </c>
      <c r="V79" s="30">
        <f>IF(FACT_INCLUDES[[#This Row],[order_delivered_customer_date]]&lt;=FACT_INCLUDES[[#This Row],[order_estimated_delivery_date]], 1,0)</f>
        <v>1</v>
      </c>
    </row>
    <row r="80" spans="1:22" ht="15.75" x14ac:dyDescent="0.25">
      <c r="A80">
        <v>79</v>
      </c>
      <c r="B80" s="5" t="s">
        <v>1368</v>
      </c>
      <c r="C80" s="10">
        <v>1</v>
      </c>
      <c r="D80" s="13">
        <v>43285.71597222222</v>
      </c>
      <c r="E80" s="20">
        <v>249.9</v>
      </c>
      <c r="F80" s="20">
        <v>34.229999999999997</v>
      </c>
      <c r="G80" t="str">
        <f>VLOOKUP(FACT_INCLUDES[[#This Row],[order_id]],ORDERS!A:B,2,FALSE)</f>
        <v>aaf46bd4e1ad43275a5a20bd485e7661</v>
      </c>
      <c r="H80" s="17">
        <f>VLOOKUP(FACT_INCLUDES[[#This Row],[order_id]],ORDERS!A:F,4,FALSE)</f>
        <v>42860.867361111108</v>
      </c>
      <c r="I80" s="17">
        <f>VLOOKUP(FACT_INCLUDES[[#This Row],[order_id]],ORDERS!A:G,5,FALSE)</f>
        <v>42873.495833333334</v>
      </c>
      <c r="J80" s="17">
        <f>VLOOKUP(FACT_INCLUDES[[#This Row],[order_id]],ORDERS!A:G,6,FALSE)</f>
        <v>42891</v>
      </c>
      <c r="K80" t="str">
        <f>VLOOKUP(FACT_INCLUDES[[#This Row],[order_id]],ORDERS!A:G,3,FALSE)</f>
        <v>delivered</v>
      </c>
      <c r="L80" s="18">
        <f>FACT_INCLUDES[[#This Row],[price]]+FACT_INCLUDES[[#This Row],[freight_value]]</f>
        <v>284.13</v>
      </c>
      <c r="M80">
        <f ca="1">_xlfn.XLOOKUP(FACT_INCLUDES[[#This Row],[customer_unique_id]], DIM_CUSTOMERS[customer_unique_id], DIM_CUSTOMERS[Age],,0)</f>
        <v>21</v>
      </c>
      <c r="N80">
        <f>IFERROR(VLOOKUP(FACT_INCLUDES[[#This Row],[order_id]], ORDERS!A:G, 7, FALSE), "")</f>
        <v>13</v>
      </c>
      <c r="O80">
        <f>_xlfn.XLOOKUP(FACT_INCLUDES[[#This Row],[DW Product]],FACT_PRODUCT_REVIEWS!L:L,FACT_PRODUCT_REVIEWS!A:A,,0)</f>
        <v>79</v>
      </c>
      <c r="P80">
        <f>_xlfn.XLOOKUP(FACT_INCLUDES[[#This Row],[customer_unique_id]],DIM_CUSTOMERS[customer_unique_id],DIM_CUSTOMERS[DW Customer],,0)</f>
        <v>75</v>
      </c>
      <c r="Q80">
        <v>79</v>
      </c>
      <c r="R80">
        <v>79</v>
      </c>
      <c r="S80">
        <f>IF(FACT_INCLUDES[[#This Row],[order_delivered_customer_date]]&lt;=FACT_INCLUDES[[#This Row],[order_estimated_delivery_date]],1,0)</f>
        <v>1</v>
      </c>
      <c r="T80" t="str">
        <f>VLOOKUP(FACT_INCLUDES[[#This Row],[DW Product]],DIM_PRODUCTS!A:I,3,FALSE)</f>
        <v>Jewelry</v>
      </c>
      <c r="U80" t="str">
        <f>VLOOKUP(FACT_INCLUDES[[#This Row],[DW Seller]],DIM_SELLERS!A:I,4,FALSE)</f>
        <v>SC</v>
      </c>
      <c r="V80" s="30">
        <f>IF(FACT_INCLUDES[[#This Row],[order_delivered_customer_date]]&lt;=FACT_INCLUDES[[#This Row],[order_estimated_delivery_date]], 1,0)</f>
        <v>1</v>
      </c>
    </row>
    <row r="81" spans="1:22" ht="15.75" x14ac:dyDescent="0.25">
      <c r="A81">
        <v>80</v>
      </c>
      <c r="B81" s="2" t="s">
        <v>1091</v>
      </c>
      <c r="C81" s="10">
        <v>1</v>
      </c>
      <c r="D81" s="13">
        <v>43186.552083333336</v>
      </c>
      <c r="E81" s="20">
        <v>53.98</v>
      </c>
      <c r="F81" s="20">
        <v>23.31</v>
      </c>
      <c r="G81" t="str">
        <f>VLOOKUP(FACT_INCLUDES[[#This Row],[order_id]],ORDERS!A:B,2,FALSE)</f>
        <v>1bd843b2bc9b09595f3ed35d4f031506</v>
      </c>
      <c r="H81" s="17">
        <f>VLOOKUP(FACT_INCLUDES[[#This Row],[order_id]],ORDERS!A:F,4,FALSE)</f>
        <v>43061.410416666666</v>
      </c>
      <c r="I81" s="17">
        <f>VLOOKUP(FACT_INCLUDES[[#This Row],[order_id]],ORDERS!A:G,5,FALSE)</f>
        <v>43075.594444444447</v>
      </c>
      <c r="J81" s="17">
        <f>VLOOKUP(FACT_INCLUDES[[#This Row],[order_id]],ORDERS!A:G,6,FALSE)</f>
        <v>43081</v>
      </c>
      <c r="K81" t="str">
        <f>VLOOKUP(FACT_INCLUDES[[#This Row],[order_id]],ORDERS!A:G,3,FALSE)</f>
        <v>delivered</v>
      </c>
      <c r="L81" s="18">
        <f>FACT_INCLUDES[[#This Row],[price]]+FACT_INCLUDES[[#This Row],[freight_value]]</f>
        <v>77.289999999999992</v>
      </c>
      <c r="M81">
        <f ca="1">_xlfn.XLOOKUP(FACT_INCLUDES[[#This Row],[customer_unique_id]], DIM_CUSTOMERS[customer_unique_id], DIM_CUSTOMERS[Age],,0)</f>
        <v>28</v>
      </c>
      <c r="N81">
        <f>IFERROR(VLOOKUP(FACT_INCLUDES[[#This Row],[order_id]], ORDERS!A:G, 7, FALSE), "")</f>
        <v>14</v>
      </c>
      <c r="O81">
        <f>_xlfn.XLOOKUP(FACT_INCLUDES[[#This Row],[DW Product]],FACT_PRODUCT_REVIEWS!L:L,FACT_PRODUCT_REVIEWS!A:A,,0)</f>
        <v>80</v>
      </c>
      <c r="P81">
        <f>_xlfn.XLOOKUP(FACT_INCLUDES[[#This Row],[customer_unique_id]],DIM_CUSTOMERS[customer_unique_id],DIM_CUSTOMERS[DW Customer],,0)</f>
        <v>155</v>
      </c>
      <c r="Q81">
        <v>80</v>
      </c>
      <c r="R81">
        <v>80</v>
      </c>
      <c r="S81">
        <f>IF(FACT_INCLUDES[[#This Row],[order_delivered_customer_date]]&lt;=FACT_INCLUDES[[#This Row],[order_estimated_delivery_date]],1,0)</f>
        <v>1</v>
      </c>
      <c r="T81" t="str">
        <f>VLOOKUP(FACT_INCLUDES[[#This Row],[DW Product]],DIM_PRODUCTS!A:I,3,FALSE)</f>
        <v>Furniture</v>
      </c>
      <c r="U81" t="str">
        <f>VLOOKUP(FACT_INCLUDES[[#This Row],[DW Seller]],DIM_SELLERS!A:I,4,FALSE)</f>
        <v>RS</v>
      </c>
      <c r="V81" s="30">
        <f>IF(FACT_INCLUDES[[#This Row],[order_delivered_customer_date]]&lt;=FACT_INCLUDES[[#This Row],[order_estimated_delivery_date]], 1,0)</f>
        <v>1</v>
      </c>
    </row>
    <row r="82" spans="1:22" ht="15.75" x14ac:dyDescent="0.25">
      <c r="A82">
        <v>81</v>
      </c>
      <c r="B82" s="2" t="s">
        <v>998</v>
      </c>
      <c r="C82" s="10">
        <v>1</v>
      </c>
      <c r="D82" s="13">
        <v>42957.395833333336</v>
      </c>
      <c r="E82" s="20">
        <v>8.99</v>
      </c>
      <c r="F82" s="20">
        <v>32.57</v>
      </c>
      <c r="G82" t="str">
        <f>VLOOKUP(FACT_INCLUDES[[#This Row],[order_id]],ORDERS!A:B,2,FALSE)</f>
        <v>14843983d4a159080f6afe4b7f346e7c</v>
      </c>
      <c r="H82" s="17">
        <f>VLOOKUP(FACT_INCLUDES[[#This Row],[order_id]],ORDERS!A:F,4,FALSE)</f>
        <v>43261.95208333333</v>
      </c>
      <c r="I82" s="17">
        <f>VLOOKUP(FACT_INCLUDES[[#This Row],[order_id]],ORDERS!A:G,5,FALSE)</f>
        <v>43265.993750000001</v>
      </c>
      <c r="J82" s="17">
        <f>VLOOKUP(FACT_INCLUDES[[#This Row],[order_id]],ORDERS!A:G,6,FALSE)</f>
        <v>43271</v>
      </c>
      <c r="K82" t="str">
        <f>VLOOKUP(FACT_INCLUDES[[#This Row],[order_id]],ORDERS!A:G,3,FALSE)</f>
        <v>delivered</v>
      </c>
      <c r="L82" s="18">
        <f>FACT_INCLUDES[[#This Row],[price]]+FACT_INCLUDES[[#This Row],[freight_value]]</f>
        <v>41.56</v>
      </c>
      <c r="M82">
        <f ca="1">_xlfn.XLOOKUP(FACT_INCLUDES[[#This Row],[customer_unique_id]], DIM_CUSTOMERS[customer_unique_id], DIM_CUSTOMERS[Age],,0)</f>
        <v>52</v>
      </c>
      <c r="N82">
        <f>IFERROR(VLOOKUP(FACT_INCLUDES[[#This Row],[order_id]], ORDERS!A:G, 7, FALSE), "")</f>
        <v>4</v>
      </c>
      <c r="O82">
        <f>_xlfn.XLOOKUP(FACT_INCLUDES[[#This Row],[DW Product]],FACT_PRODUCT_REVIEWS!L:L,FACT_PRODUCT_REVIEWS!A:A,,0)</f>
        <v>81</v>
      </c>
      <c r="P82">
        <f>_xlfn.XLOOKUP(FACT_INCLUDES[[#This Row],[customer_unique_id]],DIM_CUSTOMERS[customer_unique_id],DIM_CUSTOMERS[DW Customer],,0)</f>
        <v>7</v>
      </c>
      <c r="Q82">
        <v>81</v>
      </c>
      <c r="R82">
        <v>81</v>
      </c>
      <c r="S82">
        <f>IF(FACT_INCLUDES[[#This Row],[order_delivered_customer_date]]&lt;=FACT_INCLUDES[[#This Row],[order_estimated_delivery_date]],1,0)</f>
        <v>1</v>
      </c>
      <c r="T82" t="str">
        <f>VLOOKUP(FACT_INCLUDES[[#This Row],[DW Product]],DIM_PRODUCTS!A:I,3,FALSE)</f>
        <v>Gadgets</v>
      </c>
      <c r="U82" t="str">
        <f>VLOOKUP(FACT_INCLUDES[[#This Row],[DW Seller]],DIM_SELLERS!A:I,4,FALSE)</f>
        <v>SP</v>
      </c>
      <c r="V82" s="30">
        <f>IF(FACT_INCLUDES[[#This Row],[order_delivered_customer_date]]&lt;=FACT_INCLUDES[[#This Row],[order_estimated_delivery_date]], 1,0)</f>
        <v>1</v>
      </c>
    </row>
    <row r="83" spans="1:22" ht="15.75" x14ac:dyDescent="0.25">
      <c r="A83">
        <v>82</v>
      </c>
      <c r="B83" s="2" t="s">
        <v>946</v>
      </c>
      <c r="C83" s="10">
        <v>1</v>
      </c>
      <c r="D83" s="13">
        <v>42957.395833333336</v>
      </c>
      <c r="E83" s="20">
        <v>44.9</v>
      </c>
      <c r="F83" s="20">
        <v>7.16</v>
      </c>
      <c r="G83" t="str">
        <f>VLOOKUP(FACT_INCLUDES[[#This Row],[order_id]],ORDERS!A:B,2,FALSE)</f>
        <v>41b75ed52acfa208903915c459a5e3fd</v>
      </c>
      <c r="H83" s="17">
        <f>VLOOKUP(FACT_INCLUDES[[#This Row],[order_id]],ORDERS!A:F,4,FALSE)</f>
        <v>43198.056250000001</v>
      </c>
      <c r="I83" s="17">
        <f>VLOOKUP(FACT_INCLUDES[[#This Row],[order_id]],ORDERS!A:G,5,FALSE)</f>
        <v>43210.418749999997</v>
      </c>
      <c r="J83" s="17">
        <f>VLOOKUP(FACT_INCLUDES[[#This Row],[order_id]],ORDERS!A:G,6,FALSE)</f>
        <v>43215</v>
      </c>
      <c r="K83" t="str">
        <f>VLOOKUP(FACT_INCLUDES[[#This Row],[order_id]],ORDERS!A:G,3,FALSE)</f>
        <v>delivered</v>
      </c>
      <c r="L83" s="18">
        <f>FACT_INCLUDES[[#This Row],[price]]+FACT_INCLUDES[[#This Row],[freight_value]]</f>
        <v>52.06</v>
      </c>
      <c r="M83">
        <f ca="1">_xlfn.XLOOKUP(FACT_INCLUDES[[#This Row],[customer_unique_id]], DIM_CUSTOMERS[customer_unique_id], DIM_CUSTOMERS[Age],,0)</f>
        <v>25</v>
      </c>
      <c r="N83">
        <f>IFERROR(VLOOKUP(FACT_INCLUDES[[#This Row],[order_id]], ORDERS!A:G, 7, FALSE), "")</f>
        <v>12</v>
      </c>
      <c r="O83">
        <f>_xlfn.XLOOKUP(FACT_INCLUDES[[#This Row],[DW Product]],FACT_PRODUCT_REVIEWS!L:L,FACT_PRODUCT_REVIEWS!A:A,,0)</f>
        <v>82</v>
      </c>
      <c r="P83">
        <f>_xlfn.XLOOKUP(FACT_INCLUDES[[#This Row],[customer_unique_id]],DIM_CUSTOMERS[customer_unique_id],DIM_CUSTOMERS[DW Customer],,0)</f>
        <v>279</v>
      </c>
      <c r="Q83">
        <v>82</v>
      </c>
      <c r="R83">
        <v>82</v>
      </c>
      <c r="S83">
        <f>IF(FACT_INCLUDES[[#This Row],[order_delivered_customer_date]]&lt;=FACT_INCLUDES[[#This Row],[order_estimated_delivery_date]],1,0)</f>
        <v>1</v>
      </c>
      <c r="T83" t="str">
        <f>VLOOKUP(FACT_INCLUDES[[#This Row],[DW Product]],DIM_PRODUCTS!A:I,3,FALSE)</f>
        <v>Clothing</v>
      </c>
      <c r="U83" t="str">
        <f>VLOOKUP(FACT_INCLUDES[[#This Row],[DW Seller]],DIM_SELLERS!A:I,4,FALSE)</f>
        <v>SP</v>
      </c>
      <c r="V83" s="30">
        <f>IF(FACT_INCLUDES[[#This Row],[order_delivered_customer_date]]&lt;=FACT_INCLUDES[[#This Row],[order_estimated_delivery_date]], 1,0)</f>
        <v>1</v>
      </c>
    </row>
    <row r="84" spans="1:22" ht="15.75" x14ac:dyDescent="0.25">
      <c r="A84">
        <v>83</v>
      </c>
      <c r="B84" s="2" t="s">
        <v>1148</v>
      </c>
      <c r="C84" s="10">
        <v>1</v>
      </c>
      <c r="D84" s="13">
        <v>43068.967361111114</v>
      </c>
      <c r="E84" s="20">
        <v>60.6</v>
      </c>
      <c r="F84" s="20">
        <v>17.670000000000002</v>
      </c>
      <c r="G84" t="str">
        <f>VLOOKUP(FACT_INCLUDES[[#This Row],[order_id]],ORDERS!A:B,2,FALSE)</f>
        <v>31d436bafbad927dc79b130826dc3404</v>
      </c>
      <c r="H84" s="17">
        <f>VLOOKUP(FACT_INCLUDES[[#This Row],[order_id]],ORDERS!A:F,4,FALSE)</f>
        <v>43060.694444444445</v>
      </c>
      <c r="I84" s="17">
        <f>VLOOKUP(FACT_INCLUDES[[#This Row],[order_id]],ORDERS!A:G,5,FALSE)</f>
        <v>43081.047222222223</v>
      </c>
      <c r="J84" s="17">
        <f>VLOOKUP(FACT_INCLUDES[[#This Row],[order_id]],ORDERS!A:G,6,FALSE)</f>
        <v>43076</v>
      </c>
      <c r="K84" t="str">
        <f>VLOOKUP(FACT_INCLUDES[[#This Row],[order_id]],ORDERS!A:G,3,FALSE)</f>
        <v>delivered</v>
      </c>
      <c r="L84" s="18">
        <f>FACT_INCLUDES[[#This Row],[price]]+FACT_INCLUDES[[#This Row],[freight_value]]</f>
        <v>78.27000000000001</v>
      </c>
      <c r="M84">
        <f ca="1">_xlfn.XLOOKUP(FACT_INCLUDES[[#This Row],[customer_unique_id]], DIM_CUSTOMERS[customer_unique_id], DIM_CUSTOMERS[Age],,0)</f>
        <v>20</v>
      </c>
      <c r="N84">
        <f>IFERROR(VLOOKUP(FACT_INCLUDES[[#This Row],[order_id]], ORDERS!A:G, 7, FALSE), "")</f>
        <v>21</v>
      </c>
      <c r="O84">
        <f>_xlfn.XLOOKUP(FACT_INCLUDES[[#This Row],[DW Product]],FACT_PRODUCT_REVIEWS!L:L,FACT_PRODUCT_REVIEWS!A:A,,0)</f>
        <v>83</v>
      </c>
      <c r="P84">
        <f>_xlfn.XLOOKUP(FACT_INCLUDES[[#This Row],[customer_unique_id]],DIM_CUSTOMERS[customer_unique_id],DIM_CUSTOMERS[DW Customer],,0)</f>
        <v>183</v>
      </c>
      <c r="Q84">
        <v>83</v>
      </c>
      <c r="R84">
        <v>83</v>
      </c>
      <c r="S84">
        <f>IF(FACT_INCLUDES[[#This Row],[order_delivered_customer_date]]&lt;=FACT_INCLUDES[[#This Row],[order_estimated_delivery_date]],1,0)</f>
        <v>0</v>
      </c>
      <c r="T84" t="str">
        <f>VLOOKUP(FACT_INCLUDES[[#This Row],[DW Product]],DIM_PRODUCTS!A:I,3,FALSE)</f>
        <v>Toys</v>
      </c>
      <c r="U84" t="str">
        <f>VLOOKUP(FACT_INCLUDES[[#This Row],[DW Seller]],DIM_SELLERS!A:I,4,FALSE)</f>
        <v>SP</v>
      </c>
      <c r="V84" s="30">
        <f>IF(FACT_INCLUDES[[#This Row],[order_delivered_customer_date]]&lt;=FACT_INCLUDES[[#This Row],[order_estimated_delivery_date]], 1,0)</f>
        <v>0</v>
      </c>
    </row>
    <row r="85" spans="1:22" ht="15.75" x14ac:dyDescent="0.25">
      <c r="A85">
        <v>84</v>
      </c>
      <c r="B85" s="2" t="s">
        <v>1039</v>
      </c>
      <c r="C85" s="10">
        <v>1</v>
      </c>
      <c r="D85" s="13">
        <v>43196.715277777781</v>
      </c>
      <c r="E85" s="20">
        <v>225</v>
      </c>
      <c r="F85" s="20">
        <v>67.239999999999995</v>
      </c>
      <c r="G85" t="str">
        <f>VLOOKUP(FACT_INCLUDES[[#This Row],[order_id]],ORDERS!A:B,2,FALSE)</f>
        <v>6b1070bfaad94d225e6cab57b47e2326</v>
      </c>
      <c r="H85" s="17">
        <f>VLOOKUP(FACT_INCLUDES[[#This Row],[order_id]],ORDERS!A:F,4,FALSE)</f>
        <v>42754.568055555559</v>
      </c>
      <c r="I85" s="17">
        <f>VLOOKUP(FACT_INCLUDES[[#This Row],[order_id]],ORDERS!A:G,5,FALSE)</f>
        <v>42762.445833333331</v>
      </c>
      <c r="J85" s="17">
        <f>VLOOKUP(FACT_INCLUDES[[#This Row],[order_id]],ORDERS!A:G,6,FALSE)</f>
        <v>42787</v>
      </c>
      <c r="K85" t="str">
        <f>VLOOKUP(FACT_INCLUDES[[#This Row],[order_id]],ORDERS!A:G,3,FALSE)</f>
        <v>delivered</v>
      </c>
      <c r="L85" s="18">
        <f>FACT_INCLUDES[[#This Row],[price]]+FACT_INCLUDES[[#This Row],[freight_value]]</f>
        <v>292.24</v>
      </c>
      <c r="M85">
        <f ca="1">_xlfn.XLOOKUP(FACT_INCLUDES[[#This Row],[customer_unique_id]], DIM_CUSTOMERS[customer_unique_id], DIM_CUSTOMERS[Age],,0)</f>
        <v>18</v>
      </c>
      <c r="N85">
        <f>IFERROR(VLOOKUP(FACT_INCLUDES[[#This Row],[order_id]], ORDERS!A:G, 7, FALSE), "")</f>
        <v>8</v>
      </c>
      <c r="O85">
        <f>_xlfn.XLOOKUP(FACT_INCLUDES[[#This Row],[DW Product]],FACT_PRODUCT_REVIEWS!L:L,FACT_PRODUCT_REVIEWS!A:A,,0)</f>
        <v>84</v>
      </c>
      <c r="P85">
        <f>_xlfn.XLOOKUP(FACT_INCLUDES[[#This Row],[customer_unique_id]],DIM_CUSTOMERS[customer_unique_id],DIM_CUSTOMERS[DW Customer],,0)</f>
        <v>163</v>
      </c>
      <c r="Q85">
        <v>84</v>
      </c>
      <c r="R85">
        <v>84</v>
      </c>
      <c r="S85">
        <f>IF(FACT_INCLUDES[[#This Row],[order_delivered_customer_date]]&lt;=FACT_INCLUDES[[#This Row],[order_estimated_delivery_date]],1,0)</f>
        <v>1</v>
      </c>
      <c r="T85" t="str">
        <f>VLOOKUP(FACT_INCLUDES[[#This Row],[DW Product]],DIM_PRODUCTS!A:I,3,FALSE)</f>
        <v>Appliances</v>
      </c>
      <c r="U85" t="str">
        <f>VLOOKUP(FACT_INCLUDES[[#This Row],[DW Seller]],DIM_SELLERS!A:I,4,FALSE)</f>
        <v>SP</v>
      </c>
      <c r="V85" s="30">
        <f>IF(FACT_INCLUDES[[#This Row],[order_delivered_customer_date]]&lt;=FACT_INCLUDES[[#This Row],[order_estimated_delivery_date]], 1,0)</f>
        <v>1</v>
      </c>
    </row>
    <row r="86" spans="1:22" ht="15.75" x14ac:dyDescent="0.25">
      <c r="A86">
        <v>85</v>
      </c>
      <c r="B86" s="5" t="s">
        <v>1254</v>
      </c>
      <c r="C86" s="10">
        <v>1</v>
      </c>
      <c r="D86" s="13">
        <v>43329.62777777778</v>
      </c>
      <c r="E86" s="20">
        <v>39.9</v>
      </c>
      <c r="F86" s="20">
        <v>15.38</v>
      </c>
      <c r="G86" t="str">
        <f>VLOOKUP(FACT_INCLUDES[[#This Row],[order_id]],ORDERS!A:B,2,FALSE)</f>
        <v>77e0a2e2281e2a533eb62268371a4bc6</v>
      </c>
      <c r="H86" s="17">
        <f>VLOOKUP(FACT_INCLUDES[[#This Row],[order_id]],ORDERS!A:F,4,FALSE)</f>
        <v>42878.439583333333</v>
      </c>
      <c r="I86" s="17">
        <f>VLOOKUP(FACT_INCLUDES[[#This Row],[order_id]],ORDERS!A:G,5,FALSE)</f>
        <v>42884.40902777778</v>
      </c>
      <c r="J86" s="17">
        <f>VLOOKUP(FACT_INCLUDES[[#This Row],[order_id]],ORDERS!A:G,6,FALSE)</f>
        <v>42900</v>
      </c>
      <c r="K86" t="str">
        <f>VLOOKUP(FACT_INCLUDES[[#This Row],[order_id]],ORDERS!A:G,3,FALSE)</f>
        <v>delivered</v>
      </c>
      <c r="L86" s="18">
        <f>FACT_INCLUDES[[#This Row],[price]]+FACT_INCLUDES[[#This Row],[freight_value]]</f>
        <v>55.28</v>
      </c>
      <c r="M86">
        <f ca="1">_xlfn.XLOOKUP(FACT_INCLUDES[[#This Row],[customer_unique_id]], DIM_CUSTOMERS[customer_unique_id], DIM_CUSTOMERS[Age],,0)</f>
        <v>18</v>
      </c>
      <c r="N86">
        <f>IFERROR(VLOOKUP(FACT_INCLUDES[[#This Row],[order_id]], ORDERS!A:G, 7, FALSE), "")</f>
        <v>6</v>
      </c>
      <c r="O86">
        <f>_xlfn.XLOOKUP(FACT_INCLUDES[[#This Row],[DW Product]],FACT_PRODUCT_REVIEWS!L:L,FACT_PRODUCT_REVIEWS!A:A,,0)</f>
        <v>85</v>
      </c>
      <c r="P86">
        <f>_xlfn.XLOOKUP(FACT_INCLUDES[[#This Row],[customer_unique_id]],DIM_CUSTOMERS[customer_unique_id],DIM_CUSTOMERS[DW Customer],,0)</f>
        <v>168</v>
      </c>
      <c r="Q86">
        <v>85</v>
      </c>
      <c r="R86">
        <v>85</v>
      </c>
      <c r="S86">
        <f>IF(FACT_INCLUDES[[#This Row],[order_delivered_customer_date]]&lt;=FACT_INCLUDES[[#This Row],[order_estimated_delivery_date]],1,0)</f>
        <v>1</v>
      </c>
      <c r="T86" t="str">
        <f>VLOOKUP(FACT_INCLUDES[[#This Row],[DW Product]],DIM_PRODUCTS!A:I,3,FALSE)</f>
        <v>Furniture</v>
      </c>
      <c r="U86" t="str">
        <f>VLOOKUP(FACT_INCLUDES[[#This Row],[DW Seller]],DIM_SELLERS!A:I,4,FALSE)</f>
        <v>SP</v>
      </c>
      <c r="V86" s="30">
        <f>IF(FACT_INCLUDES[[#This Row],[order_delivered_customer_date]]&lt;=FACT_INCLUDES[[#This Row],[order_estimated_delivery_date]], 1,0)</f>
        <v>1</v>
      </c>
    </row>
    <row r="87" spans="1:22" ht="15.75" x14ac:dyDescent="0.25">
      <c r="A87">
        <v>86</v>
      </c>
      <c r="B87" s="2" t="s">
        <v>1756</v>
      </c>
      <c r="C87" s="10">
        <v>1</v>
      </c>
      <c r="D87" s="13">
        <v>43207.383333333331</v>
      </c>
      <c r="E87" s="20">
        <v>76</v>
      </c>
      <c r="F87" s="20">
        <v>34.07</v>
      </c>
      <c r="G87" t="str">
        <f>VLOOKUP(FACT_INCLUDES[[#This Row],[order_id]],ORDERS!A:B,2,FALSE)</f>
        <v>0be419a69453900fff1337bc4c3e0f0f</v>
      </c>
      <c r="H87" s="17">
        <f>VLOOKUP(FACT_INCLUDES[[#This Row],[order_id]],ORDERS!A:F,4,FALSE)</f>
        <v>42796.893750000003</v>
      </c>
      <c r="I87" s="17">
        <f>VLOOKUP(FACT_INCLUDES[[#This Row],[order_id]],ORDERS!A:G,5,FALSE)</f>
        <v>42822</v>
      </c>
      <c r="J87" s="17">
        <f>VLOOKUP(FACT_INCLUDES[[#This Row],[order_id]],ORDERS!A:G,6,FALSE)</f>
        <v>42822</v>
      </c>
      <c r="K87" t="str">
        <f>VLOOKUP(FACT_INCLUDES[[#This Row],[order_id]],ORDERS!A:G,3,FALSE)</f>
        <v>unavailable</v>
      </c>
      <c r="L87" s="18">
        <f>FACT_INCLUDES[[#This Row],[price]]+FACT_INCLUDES[[#This Row],[freight_value]]</f>
        <v>110.07</v>
      </c>
      <c r="M87">
        <f ca="1">_xlfn.XLOOKUP(FACT_INCLUDES[[#This Row],[customer_unique_id]], DIM_CUSTOMERS[customer_unique_id], DIM_CUSTOMERS[Age],,0)</f>
        <v>30</v>
      </c>
      <c r="N87">
        <f>IFERROR(VLOOKUP(FACT_INCLUDES[[#This Row],[order_id]], ORDERS!A:G, 7, FALSE), "")</f>
        <v>26</v>
      </c>
      <c r="O87">
        <f>_xlfn.XLOOKUP(FACT_INCLUDES[[#This Row],[DW Product]],FACT_PRODUCT_REVIEWS!L:L,FACT_PRODUCT_REVIEWS!A:A,,0)</f>
        <v>86</v>
      </c>
      <c r="P87">
        <f>_xlfn.XLOOKUP(FACT_INCLUDES[[#This Row],[customer_unique_id]],DIM_CUSTOMERS[customer_unique_id],DIM_CUSTOMERS[DW Customer],,0)</f>
        <v>181</v>
      </c>
      <c r="Q87">
        <v>86</v>
      </c>
      <c r="R87">
        <v>86</v>
      </c>
      <c r="S87">
        <f>IF(FACT_INCLUDES[[#This Row],[order_delivered_customer_date]]&lt;=FACT_INCLUDES[[#This Row],[order_estimated_delivery_date]],1,0)</f>
        <v>1</v>
      </c>
      <c r="T87" t="str">
        <f>VLOOKUP(FACT_INCLUDES[[#This Row],[DW Product]],DIM_PRODUCTS!A:I,3,FALSE)</f>
        <v>Makeup</v>
      </c>
      <c r="U87" t="str">
        <f>VLOOKUP(FACT_INCLUDES[[#This Row],[DW Seller]],DIM_SELLERS!A:I,4,FALSE)</f>
        <v>SP</v>
      </c>
      <c r="V87" s="30">
        <f>IF(FACT_INCLUDES[[#This Row],[order_delivered_customer_date]]&lt;=FACT_INCLUDES[[#This Row],[order_estimated_delivery_date]], 1,0)</f>
        <v>1</v>
      </c>
    </row>
    <row r="88" spans="1:22" ht="15.75" x14ac:dyDescent="0.25">
      <c r="A88">
        <v>87</v>
      </c>
      <c r="B88" s="2" t="s">
        <v>1414</v>
      </c>
      <c r="C88" s="10">
        <v>1</v>
      </c>
      <c r="D88" s="13">
        <v>43174.811111111114</v>
      </c>
      <c r="E88" s="20">
        <v>159</v>
      </c>
      <c r="F88" s="20">
        <v>27.19</v>
      </c>
      <c r="G88" t="str">
        <f>VLOOKUP(FACT_INCLUDES[[#This Row],[order_id]],ORDERS!A:B,2,FALSE)</f>
        <v>fd45ef982d27eb5aaa153990b7c8140b</v>
      </c>
      <c r="H88" s="17">
        <f>VLOOKUP(FACT_INCLUDES[[#This Row],[order_id]],ORDERS!A:F,4,FALSE)</f>
        <v>42902.745833333334</v>
      </c>
      <c r="I88" s="17">
        <f>VLOOKUP(FACT_INCLUDES[[#This Row],[order_id]],ORDERS!A:G,5,FALSE)</f>
        <v>42908.543749999997</v>
      </c>
      <c r="J88" s="17">
        <f>VLOOKUP(FACT_INCLUDES[[#This Row],[order_id]],ORDERS!A:G,6,FALSE)</f>
        <v>42915</v>
      </c>
      <c r="K88" t="str">
        <f>VLOOKUP(FACT_INCLUDES[[#This Row],[order_id]],ORDERS!A:G,3,FALSE)</f>
        <v>delivered</v>
      </c>
      <c r="L88" s="18">
        <f>FACT_INCLUDES[[#This Row],[price]]+FACT_INCLUDES[[#This Row],[freight_value]]</f>
        <v>186.19</v>
      </c>
      <c r="M88">
        <f ca="1">_xlfn.XLOOKUP(FACT_INCLUDES[[#This Row],[customer_unique_id]], DIM_CUSTOMERS[customer_unique_id], DIM_CUSTOMERS[Age],,0)</f>
        <v>23</v>
      </c>
      <c r="N88">
        <f>IFERROR(VLOOKUP(FACT_INCLUDES[[#This Row],[order_id]], ORDERS!A:G, 7, FALSE), "")</f>
        <v>6</v>
      </c>
      <c r="O88">
        <f>_xlfn.XLOOKUP(FACT_INCLUDES[[#This Row],[DW Product]],FACT_PRODUCT_REVIEWS!L:L,FACT_PRODUCT_REVIEWS!A:A,,0)</f>
        <v>87</v>
      </c>
      <c r="P88">
        <f>_xlfn.XLOOKUP(FACT_INCLUDES[[#This Row],[customer_unique_id]],DIM_CUSTOMERS[customer_unique_id],DIM_CUSTOMERS[DW Customer],,0)</f>
        <v>263</v>
      </c>
      <c r="Q88">
        <v>87</v>
      </c>
      <c r="R88">
        <v>87</v>
      </c>
      <c r="S88">
        <f>IF(FACT_INCLUDES[[#This Row],[order_delivered_customer_date]]&lt;=FACT_INCLUDES[[#This Row],[order_estimated_delivery_date]],1,0)</f>
        <v>1</v>
      </c>
      <c r="T88" t="str">
        <f>VLOOKUP(FACT_INCLUDES[[#This Row],[DW Product]],DIM_PRODUCTS!A:I,3,FALSE)</f>
        <v>Home Design</v>
      </c>
      <c r="U88" t="str">
        <f>VLOOKUP(FACT_INCLUDES[[#This Row],[DW Seller]],DIM_SELLERS!A:I,4,FALSE)</f>
        <v>SC</v>
      </c>
      <c r="V88" s="30">
        <f>IF(FACT_INCLUDES[[#This Row],[order_delivered_customer_date]]&lt;=FACT_INCLUDES[[#This Row],[order_estimated_delivery_date]], 1,0)</f>
        <v>1</v>
      </c>
    </row>
    <row r="89" spans="1:22" ht="15.75" x14ac:dyDescent="0.25">
      <c r="A89">
        <v>88</v>
      </c>
      <c r="B89" s="2" t="s">
        <v>1659</v>
      </c>
      <c r="C89" s="10">
        <v>1</v>
      </c>
      <c r="D89" s="13">
        <v>42879.806944444441</v>
      </c>
      <c r="E89" s="20">
        <v>102.9</v>
      </c>
      <c r="F89" s="20">
        <v>14.45</v>
      </c>
      <c r="G89" t="str">
        <f>VLOOKUP(FACT_INCLUDES[[#This Row],[order_id]],ORDERS!A:B,2,FALSE)</f>
        <v>4e0e24ed6b791dca50eacced49d5e2d1</v>
      </c>
      <c r="H89" s="17">
        <f>VLOOKUP(FACT_INCLUDES[[#This Row],[order_id]],ORDERS!A:F,4,FALSE)</f>
        <v>43305.895833333336</v>
      </c>
      <c r="I89" s="17">
        <f>VLOOKUP(FACT_INCLUDES[[#This Row],[order_id]],ORDERS!A:G,5,FALSE)</f>
        <v>43314.823611111111</v>
      </c>
      <c r="J89" s="17">
        <f>VLOOKUP(FACT_INCLUDES[[#This Row],[order_id]],ORDERS!A:G,6,FALSE)</f>
        <v>43322</v>
      </c>
      <c r="K89" t="str">
        <f>VLOOKUP(FACT_INCLUDES[[#This Row],[order_id]],ORDERS!A:G,3,FALSE)</f>
        <v>delivered</v>
      </c>
      <c r="L89" s="18">
        <f>FACT_INCLUDES[[#This Row],[price]]+FACT_INCLUDES[[#This Row],[freight_value]]</f>
        <v>117.35000000000001</v>
      </c>
      <c r="M89">
        <f ca="1">_xlfn.XLOOKUP(FACT_INCLUDES[[#This Row],[customer_unique_id]], DIM_CUSTOMERS[customer_unique_id], DIM_CUSTOMERS[Age],,0)</f>
        <v>51</v>
      </c>
      <c r="N89">
        <f>IFERROR(VLOOKUP(FACT_INCLUDES[[#This Row],[order_id]], ORDERS!A:G, 7, FALSE), "")</f>
        <v>9</v>
      </c>
      <c r="O89">
        <f>_xlfn.XLOOKUP(FACT_INCLUDES[[#This Row],[DW Product]],FACT_PRODUCT_REVIEWS!L:L,FACT_PRODUCT_REVIEWS!A:A,,0)</f>
        <v>88</v>
      </c>
      <c r="P89">
        <f>_xlfn.XLOOKUP(FACT_INCLUDES[[#This Row],[customer_unique_id]],DIM_CUSTOMERS[customer_unique_id],DIM_CUSTOMERS[DW Customer],,0)</f>
        <v>222</v>
      </c>
      <c r="Q89">
        <v>88</v>
      </c>
      <c r="R89">
        <v>88</v>
      </c>
      <c r="S89">
        <f>IF(FACT_INCLUDES[[#This Row],[order_delivered_customer_date]]&lt;=FACT_INCLUDES[[#This Row],[order_estimated_delivery_date]],1,0)</f>
        <v>1</v>
      </c>
      <c r="T89" t="str">
        <f>VLOOKUP(FACT_INCLUDES[[#This Row],[DW Product]],DIM_PRODUCTS!A:I,3,FALSE)</f>
        <v>Accessories</v>
      </c>
      <c r="U89" t="str">
        <f>VLOOKUP(FACT_INCLUDES[[#This Row],[DW Seller]],DIM_SELLERS!A:I,4,FALSE)</f>
        <v>SP</v>
      </c>
      <c r="V89" s="30">
        <f>IF(FACT_INCLUDES[[#This Row],[order_delivered_customer_date]]&lt;=FACT_INCLUDES[[#This Row],[order_estimated_delivery_date]], 1,0)</f>
        <v>1</v>
      </c>
    </row>
    <row r="90" spans="1:22" ht="15.75" x14ac:dyDescent="0.25">
      <c r="A90">
        <v>89</v>
      </c>
      <c r="B90" s="2" t="s">
        <v>1022</v>
      </c>
      <c r="C90" s="10">
        <v>1</v>
      </c>
      <c r="D90" s="13">
        <v>42879.806944444441</v>
      </c>
      <c r="E90" s="20">
        <v>102.9</v>
      </c>
      <c r="F90" s="20">
        <v>14.45</v>
      </c>
      <c r="G90" t="str">
        <f>VLOOKUP(FACT_INCLUDES[[#This Row],[order_id]],ORDERS!A:B,2,FALSE)</f>
        <v>c836c92436fdcd6e5475ef442481385c</v>
      </c>
      <c r="H90" s="17">
        <f>VLOOKUP(FACT_INCLUDES[[#This Row],[order_id]],ORDERS!A:F,4,FALSE)</f>
        <v>43155.715277777781</v>
      </c>
      <c r="I90" s="17">
        <f>VLOOKUP(FACT_INCLUDES[[#This Row],[order_id]],ORDERS!A:G,5,FALSE)</f>
        <v>43178.980555555558</v>
      </c>
      <c r="J90" s="17">
        <f>VLOOKUP(FACT_INCLUDES[[#This Row],[order_id]],ORDERS!A:G,6,FALSE)</f>
        <v>43175</v>
      </c>
      <c r="K90" t="str">
        <f>VLOOKUP(FACT_INCLUDES[[#This Row],[order_id]],ORDERS!A:G,3,FALSE)</f>
        <v>delivered</v>
      </c>
      <c r="L90" s="18">
        <f>FACT_INCLUDES[[#This Row],[price]]+FACT_INCLUDES[[#This Row],[freight_value]]</f>
        <v>117.35000000000001</v>
      </c>
      <c r="M90">
        <f ca="1">_xlfn.XLOOKUP(FACT_INCLUDES[[#This Row],[customer_unique_id]], DIM_CUSTOMERS[customer_unique_id], DIM_CUSTOMERS[Age],,0)</f>
        <v>21</v>
      </c>
      <c r="N90">
        <f>IFERROR(VLOOKUP(FACT_INCLUDES[[#This Row],[order_id]], ORDERS!A:G, 7, FALSE), "")</f>
        <v>23</v>
      </c>
      <c r="O90">
        <f>_xlfn.XLOOKUP(FACT_INCLUDES[[#This Row],[DW Product]],FACT_PRODUCT_REVIEWS!L:L,FACT_PRODUCT_REVIEWS!A:A,,0)</f>
        <v>89</v>
      </c>
      <c r="P90">
        <f>_xlfn.XLOOKUP(FACT_INCLUDES[[#This Row],[customer_unique_id]],DIM_CUSTOMERS[customer_unique_id],DIM_CUSTOMERS[DW Customer],,0)</f>
        <v>138</v>
      </c>
      <c r="Q90">
        <v>89</v>
      </c>
      <c r="R90">
        <v>89</v>
      </c>
      <c r="S90">
        <f>IF(FACT_INCLUDES[[#This Row],[order_delivered_customer_date]]&lt;=FACT_INCLUDES[[#This Row],[order_estimated_delivery_date]],1,0)</f>
        <v>0</v>
      </c>
      <c r="T90" t="str">
        <f>VLOOKUP(FACT_INCLUDES[[#This Row],[DW Product]],DIM_PRODUCTS!A:I,3,FALSE)</f>
        <v>Gadgets</v>
      </c>
      <c r="U90" t="str">
        <f>VLOOKUP(FACT_INCLUDES[[#This Row],[DW Seller]],DIM_SELLERS!A:I,4,FALSE)</f>
        <v>SP</v>
      </c>
      <c r="V90" s="30">
        <f>IF(FACT_INCLUDES[[#This Row],[order_delivered_customer_date]]&lt;=FACT_INCLUDES[[#This Row],[order_estimated_delivery_date]], 1,0)</f>
        <v>0</v>
      </c>
    </row>
    <row r="91" spans="1:22" ht="15.75" x14ac:dyDescent="0.25">
      <c r="A91">
        <v>90</v>
      </c>
      <c r="B91" s="2" t="s">
        <v>1504</v>
      </c>
      <c r="C91" s="10">
        <v>1</v>
      </c>
      <c r="D91" s="13">
        <v>42944.15625</v>
      </c>
      <c r="E91" s="20">
        <v>63.9</v>
      </c>
      <c r="F91" s="20">
        <v>16.89</v>
      </c>
      <c r="G91" t="str">
        <f>VLOOKUP(FACT_INCLUDES[[#This Row],[order_id]],ORDERS!A:B,2,FALSE)</f>
        <v>1cdf413d3539b5e8c100bea1ec5a881f</v>
      </c>
      <c r="H91" s="17">
        <f>VLOOKUP(FACT_INCLUDES[[#This Row],[order_id]],ORDERS!A:F,4,FALSE)</f>
        <v>43302.811805555553</v>
      </c>
      <c r="I91" s="17">
        <f>VLOOKUP(FACT_INCLUDES[[#This Row],[order_id]],ORDERS!A:G,5,FALSE)</f>
        <v>43311.901388888888</v>
      </c>
      <c r="J91" s="17">
        <f>VLOOKUP(FACT_INCLUDES[[#This Row],[order_id]],ORDERS!A:G,6,FALSE)</f>
        <v>43325</v>
      </c>
      <c r="K91" t="str">
        <f>VLOOKUP(FACT_INCLUDES[[#This Row],[order_id]],ORDERS!A:G,3,FALSE)</f>
        <v>delivered</v>
      </c>
      <c r="L91" s="18">
        <f>FACT_INCLUDES[[#This Row],[price]]+FACT_INCLUDES[[#This Row],[freight_value]]</f>
        <v>80.789999999999992</v>
      </c>
      <c r="M91">
        <f ca="1">_xlfn.XLOOKUP(FACT_INCLUDES[[#This Row],[customer_unique_id]], DIM_CUSTOMERS[customer_unique_id], DIM_CUSTOMERS[Age],,0)</f>
        <v>19</v>
      </c>
      <c r="N91">
        <f>IFERROR(VLOOKUP(FACT_INCLUDES[[#This Row],[order_id]], ORDERS!A:G, 7, FALSE), "")</f>
        <v>9</v>
      </c>
      <c r="O91">
        <f>_xlfn.XLOOKUP(FACT_INCLUDES[[#This Row],[DW Product]],FACT_PRODUCT_REVIEWS!L:L,FACT_PRODUCT_REVIEWS!A:A,,0)</f>
        <v>90</v>
      </c>
      <c r="P91">
        <f>_xlfn.XLOOKUP(FACT_INCLUDES[[#This Row],[customer_unique_id]],DIM_CUSTOMERS[customer_unique_id],DIM_CUSTOMERS[DW Customer],,0)</f>
        <v>166</v>
      </c>
      <c r="Q91">
        <v>90</v>
      </c>
      <c r="R91">
        <v>90</v>
      </c>
      <c r="S91">
        <f>IF(FACT_INCLUDES[[#This Row],[order_delivered_customer_date]]&lt;=FACT_INCLUDES[[#This Row],[order_estimated_delivery_date]],1,0)</f>
        <v>1</v>
      </c>
      <c r="T91" t="str">
        <f>VLOOKUP(FACT_INCLUDES[[#This Row],[DW Product]],DIM_PRODUCTS!A:I,3,FALSE)</f>
        <v>Art</v>
      </c>
      <c r="U91" t="str">
        <f>VLOOKUP(FACT_INCLUDES[[#This Row],[DW Seller]],DIM_SELLERS!A:I,4,FALSE)</f>
        <v>RJ</v>
      </c>
      <c r="V91" s="30">
        <f>IF(FACT_INCLUDES[[#This Row],[order_delivered_customer_date]]&lt;=FACT_INCLUDES[[#This Row],[order_estimated_delivery_date]], 1,0)</f>
        <v>1</v>
      </c>
    </row>
    <row r="92" spans="1:22" ht="15.75" x14ac:dyDescent="0.25">
      <c r="A92">
        <v>91</v>
      </c>
      <c r="B92" s="2" t="s">
        <v>1604</v>
      </c>
      <c r="C92" s="10">
        <v>1</v>
      </c>
      <c r="D92" s="13">
        <v>43222.923611111109</v>
      </c>
      <c r="E92" s="20">
        <v>168.8</v>
      </c>
      <c r="F92" s="20">
        <v>8.2100000000000009</v>
      </c>
      <c r="G92" t="str">
        <f>VLOOKUP(FACT_INCLUDES[[#This Row],[order_id]],ORDERS!A:B,2,FALSE)</f>
        <v>ccd9fc8fd74bc87817d864a5dfc1bf1d</v>
      </c>
      <c r="H92" s="17">
        <f>VLOOKUP(FACT_INCLUDES[[#This Row],[order_id]],ORDERS!A:F,4,FALSE)</f>
        <v>43262.606944444444</v>
      </c>
      <c r="I92" s="17">
        <f>VLOOKUP(FACT_INCLUDES[[#This Row],[order_id]],ORDERS!A:G,5,FALSE)</f>
        <v>43265.929166666669</v>
      </c>
      <c r="J92" s="17">
        <f>VLOOKUP(FACT_INCLUDES[[#This Row],[order_id]],ORDERS!A:G,6,FALSE)</f>
        <v>43286</v>
      </c>
      <c r="K92" t="str">
        <f>VLOOKUP(FACT_INCLUDES[[#This Row],[order_id]],ORDERS!A:G,3,FALSE)</f>
        <v>delivered</v>
      </c>
      <c r="L92" s="18">
        <f>FACT_INCLUDES[[#This Row],[price]]+FACT_INCLUDES[[#This Row],[freight_value]]</f>
        <v>177.01000000000002</v>
      </c>
      <c r="M92">
        <f ca="1">_xlfn.XLOOKUP(FACT_INCLUDES[[#This Row],[customer_unique_id]], DIM_CUSTOMERS[customer_unique_id], DIM_CUSTOMERS[Age],,0)</f>
        <v>25</v>
      </c>
      <c r="N92">
        <f>IFERROR(VLOOKUP(FACT_INCLUDES[[#This Row],[order_id]], ORDERS!A:G, 7, FALSE), "")</f>
        <v>3</v>
      </c>
      <c r="O92">
        <f>_xlfn.XLOOKUP(FACT_INCLUDES[[#This Row],[DW Product]],FACT_PRODUCT_REVIEWS!L:L,FACT_PRODUCT_REVIEWS!A:A,,0)</f>
        <v>91</v>
      </c>
      <c r="P92">
        <f>_xlfn.XLOOKUP(FACT_INCLUDES[[#This Row],[customer_unique_id]],DIM_CUSTOMERS[customer_unique_id],DIM_CUSTOMERS[DW Customer],,0)</f>
        <v>305</v>
      </c>
      <c r="Q92">
        <v>91</v>
      </c>
      <c r="R92">
        <v>91</v>
      </c>
      <c r="S92">
        <f>IF(FACT_INCLUDES[[#This Row],[order_delivered_customer_date]]&lt;=FACT_INCLUDES[[#This Row],[order_estimated_delivery_date]],1,0)</f>
        <v>1</v>
      </c>
      <c r="T92" t="str">
        <f>VLOOKUP(FACT_INCLUDES[[#This Row],[DW Product]],DIM_PRODUCTS!A:I,3,FALSE)</f>
        <v>Jewelry</v>
      </c>
      <c r="U92" t="str">
        <f>VLOOKUP(FACT_INCLUDES[[#This Row],[DW Seller]],DIM_SELLERS!A:I,4,FALSE)</f>
        <v>SP</v>
      </c>
      <c r="V92" s="30">
        <f>IF(FACT_INCLUDES[[#This Row],[order_delivered_customer_date]]&lt;=FACT_INCLUDES[[#This Row],[order_estimated_delivery_date]], 1,0)</f>
        <v>1</v>
      </c>
    </row>
    <row r="93" spans="1:22" ht="15.75" x14ac:dyDescent="0.25">
      <c r="A93">
        <v>92</v>
      </c>
      <c r="B93" s="2" t="s">
        <v>959</v>
      </c>
      <c r="C93" s="10">
        <v>1</v>
      </c>
      <c r="D93" s="13">
        <v>43007.743055555555</v>
      </c>
      <c r="E93" s="20">
        <v>59.9</v>
      </c>
      <c r="F93" s="20">
        <v>9.94</v>
      </c>
      <c r="G93" t="str">
        <f>VLOOKUP(FACT_INCLUDES[[#This Row],[order_id]],ORDERS!A:B,2,FALSE)</f>
        <v>e3170caa179176b49f1265ffde5c27fc</v>
      </c>
      <c r="H93" s="17">
        <f>VLOOKUP(FACT_INCLUDES[[#This Row],[order_id]],ORDERS!A:F,4,FALSE)</f>
        <v>42845.920138888891</v>
      </c>
      <c r="I93" s="17">
        <f>VLOOKUP(FACT_INCLUDES[[#This Row],[order_id]],ORDERS!A:G,5,FALSE)</f>
        <v>42868.503472222219</v>
      </c>
      <c r="J93" s="17">
        <f>VLOOKUP(FACT_INCLUDES[[#This Row],[order_id]],ORDERS!A:G,6,FALSE)</f>
        <v>42865</v>
      </c>
      <c r="K93" t="str">
        <f>VLOOKUP(FACT_INCLUDES[[#This Row],[order_id]],ORDERS!A:G,3,FALSE)</f>
        <v>delivered</v>
      </c>
      <c r="L93" s="18">
        <f>FACT_INCLUDES[[#This Row],[price]]+FACT_INCLUDES[[#This Row],[freight_value]]</f>
        <v>69.84</v>
      </c>
      <c r="M93">
        <f ca="1">_xlfn.XLOOKUP(FACT_INCLUDES[[#This Row],[customer_unique_id]], DIM_CUSTOMERS[customer_unique_id], DIM_CUSTOMERS[Age],,0)</f>
        <v>19</v>
      </c>
      <c r="N93">
        <f>IFERROR(VLOOKUP(FACT_INCLUDES[[#This Row],[order_id]], ORDERS!A:G, 7, FALSE), "")</f>
        <v>23</v>
      </c>
      <c r="O93">
        <f>_xlfn.XLOOKUP(FACT_INCLUDES[[#This Row],[DW Product]],FACT_PRODUCT_REVIEWS!L:L,FACT_PRODUCT_REVIEWS!A:A,,0)</f>
        <v>92</v>
      </c>
      <c r="P93">
        <f>_xlfn.XLOOKUP(FACT_INCLUDES[[#This Row],[customer_unique_id]],DIM_CUSTOMERS[customer_unique_id],DIM_CUSTOMERS[DW Customer],,0)</f>
        <v>299</v>
      </c>
      <c r="Q93">
        <v>92</v>
      </c>
      <c r="R93">
        <v>92</v>
      </c>
      <c r="S93">
        <f>IF(FACT_INCLUDES[[#This Row],[order_delivered_customer_date]]&lt;=FACT_INCLUDES[[#This Row],[order_estimated_delivery_date]],1,0)</f>
        <v>0</v>
      </c>
      <c r="T93" t="str">
        <f>VLOOKUP(FACT_INCLUDES[[#This Row],[DW Product]],DIM_PRODUCTS!A:I,3,FALSE)</f>
        <v>Shoes</v>
      </c>
      <c r="U93" t="str">
        <f>VLOOKUP(FACT_INCLUDES[[#This Row],[DW Seller]],DIM_SELLERS!A:I,4,FALSE)</f>
        <v>RJ</v>
      </c>
      <c r="V93" s="30">
        <f>IF(FACT_INCLUDES[[#This Row],[order_delivered_customer_date]]&lt;=FACT_INCLUDES[[#This Row],[order_estimated_delivery_date]], 1,0)</f>
        <v>0</v>
      </c>
    </row>
    <row r="94" spans="1:22" ht="15.75" x14ac:dyDescent="0.25">
      <c r="A94">
        <v>93</v>
      </c>
      <c r="B94" s="2" t="s">
        <v>1416</v>
      </c>
      <c r="C94" s="10">
        <v>1</v>
      </c>
      <c r="D94" s="13">
        <v>43007.743055555555</v>
      </c>
      <c r="E94" s="20">
        <v>59.9</v>
      </c>
      <c r="F94" s="20">
        <v>9.94</v>
      </c>
      <c r="G94" t="str">
        <f>VLOOKUP(FACT_INCLUDES[[#This Row],[order_id]],ORDERS!A:B,2,FALSE)</f>
        <v>bfb0780e4148d65b5490d6195da4bcb0</v>
      </c>
      <c r="H94" s="17">
        <f>VLOOKUP(FACT_INCLUDES[[#This Row],[order_id]],ORDERS!A:F,4,FALSE)</f>
        <v>43097.847916666666</v>
      </c>
      <c r="I94" s="17">
        <f>VLOOKUP(FACT_INCLUDES[[#This Row],[order_id]],ORDERS!A:G,5,FALSE)</f>
        <v>43126.981944444444</v>
      </c>
      <c r="J94" s="17">
        <f>VLOOKUP(FACT_INCLUDES[[#This Row],[order_id]],ORDERS!A:G,6,FALSE)</f>
        <v>43150</v>
      </c>
      <c r="K94" t="str">
        <f>VLOOKUP(FACT_INCLUDES[[#This Row],[order_id]],ORDERS!A:G,3,FALSE)</f>
        <v>delivered</v>
      </c>
      <c r="L94" s="18">
        <f>FACT_INCLUDES[[#This Row],[price]]+FACT_INCLUDES[[#This Row],[freight_value]]</f>
        <v>69.84</v>
      </c>
      <c r="M94">
        <f ca="1">_xlfn.XLOOKUP(FACT_INCLUDES[[#This Row],[customer_unique_id]], DIM_CUSTOMERS[customer_unique_id], DIM_CUSTOMERS[Age],,0)</f>
        <v>58</v>
      </c>
      <c r="N94">
        <f>IFERROR(VLOOKUP(FACT_INCLUDES[[#This Row],[order_id]], ORDERS!A:G, 7, FALSE), "")</f>
        <v>29</v>
      </c>
      <c r="O94">
        <f>_xlfn.XLOOKUP(FACT_INCLUDES[[#This Row],[DW Product]],FACT_PRODUCT_REVIEWS!L:L,FACT_PRODUCT_REVIEWS!A:A,,0)</f>
        <v>93</v>
      </c>
      <c r="P94">
        <f>_xlfn.XLOOKUP(FACT_INCLUDES[[#This Row],[customer_unique_id]],DIM_CUSTOMERS[customer_unique_id],DIM_CUSTOMERS[DW Customer],,0)</f>
        <v>132</v>
      </c>
      <c r="Q94">
        <v>93</v>
      </c>
      <c r="R94">
        <v>93</v>
      </c>
      <c r="S94">
        <f>IF(FACT_INCLUDES[[#This Row],[order_delivered_customer_date]]&lt;=FACT_INCLUDES[[#This Row],[order_estimated_delivery_date]],1,0)</f>
        <v>1</v>
      </c>
      <c r="T94" t="str">
        <f>VLOOKUP(FACT_INCLUDES[[#This Row],[DW Product]],DIM_PRODUCTS!A:I,3,FALSE)</f>
        <v>Appliances</v>
      </c>
      <c r="U94" t="str">
        <f>VLOOKUP(FACT_INCLUDES[[#This Row],[DW Seller]],DIM_SELLERS!A:I,4,FALSE)</f>
        <v>SP</v>
      </c>
      <c r="V94" s="30">
        <f>IF(FACT_INCLUDES[[#This Row],[order_delivered_customer_date]]&lt;=FACT_INCLUDES[[#This Row],[order_estimated_delivery_date]], 1,0)</f>
        <v>1</v>
      </c>
    </row>
    <row r="95" spans="1:22" ht="15.75" x14ac:dyDescent="0.25">
      <c r="A95">
        <v>94</v>
      </c>
      <c r="B95" s="2" t="s">
        <v>797</v>
      </c>
      <c r="C95" s="10">
        <v>1</v>
      </c>
      <c r="D95" s="13">
        <v>43299.184027777781</v>
      </c>
      <c r="E95" s="20">
        <v>232.75</v>
      </c>
      <c r="F95" s="20">
        <v>28.58</v>
      </c>
      <c r="G95" t="str">
        <f>VLOOKUP(FACT_INCLUDES[[#This Row],[order_id]],ORDERS!A:B,2,FALSE)</f>
        <v>bacd3fc37792ceefcb45e0e90c9ffe42</v>
      </c>
      <c r="H95" s="17">
        <f>VLOOKUP(FACT_INCLUDES[[#This Row],[order_id]],ORDERS!A:F,4,FALSE)</f>
        <v>43024.803472222222</v>
      </c>
      <c r="I95" s="17">
        <f>VLOOKUP(FACT_INCLUDES[[#This Row],[order_id]],ORDERS!A:G,5,FALSE)</f>
        <v>43027.676388888889</v>
      </c>
      <c r="J95" s="17">
        <f>VLOOKUP(FACT_INCLUDES[[#This Row],[order_id]],ORDERS!A:G,6,FALSE)</f>
        <v>43034</v>
      </c>
      <c r="K95" t="str">
        <f>VLOOKUP(FACT_INCLUDES[[#This Row],[order_id]],ORDERS!A:G,3,FALSE)</f>
        <v>delivered</v>
      </c>
      <c r="L95" s="18">
        <f>FACT_INCLUDES[[#This Row],[price]]+FACT_INCLUDES[[#This Row],[freight_value]]</f>
        <v>261.33</v>
      </c>
      <c r="M95">
        <f ca="1">_xlfn.XLOOKUP(FACT_INCLUDES[[#This Row],[customer_unique_id]], DIM_CUSTOMERS[customer_unique_id], DIM_CUSTOMERS[Age],,0)</f>
        <v>27</v>
      </c>
      <c r="N95">
        <f>IFERROR(VLOOKUP(FACT_INCLUDES[[#This Row],[order_id]], ORDERS!A:G, 7, FALSE), "")</f>
        <v>3</v>
      </c>
      <c r="O95">
        <f>_xlfn.XLOOKUP(FACT_INCLUDES[[#This Row],[DW Product]],FACT_PRODUCT_REVIEWS!L:L,FACT_PRODUCT_REVIEWS!A:A,,0)</f>
        <v>94</v>
      </c>
      <c r="P95">
        <f>_xlfn.XLOOKUP(FACT_INCLUDES[[#This Row],[customer_unique_id]],DIM_CUSTOMERS[customer_unique_id],DIM_CUSTOMERS[DW Customer],,0)</f>
        <v>83</v>
      </c>
      <c r="Q95">
        <v>94</v>
      </c>
      <c r="R95">
        <v>94</v>
      </c>
      <c r="S95">
        <f>IF(FACT_INCLUDES[[#This Row],[order_delivered_customer_date]]&lt;=FACT_INCLUDES[[#This Row],[order_estimated_delivery_date]],1,0)</f>
        <v>1</v>
      </c>
      <c r="T95" t="str">
        <f>VLOOKUP(FACT_INCLUDES[[#This Row],[DW Product]],DIM_PRODUCTS!A:I,3,FALSE)</f>
        <v>Books</v>
      </c>
      <c r="U95" t="str">
        <f>VLOOKUP(FACT_INCLUDES[[#This Row],[DW Seller]],DIM_SELLERS!A:I,4,FALSE)</f>
        <v>RJ</v>
      </c>
      <c r="V95" s="30">
        <f>IF(FACT_INCLUDES[[#This Row],[order_delivered_customer_date]]&lt;=FACT_INCLUDES[[#This Row],[order_estimated_delivery_date]], 1,0)</f>
        <v>1</v>
      </c>
    </row>
    <row r="96" spans="1:22" ht="15.75" x14ac:dyDescent="0.25">
      <c r="A96">
        <v>95</v>
      </c>
      <c r="B96" s="2" t="s">
        <v>1196</v>
      </c>
      <c r="C96" s="10">
        <v>1</v>
      </c>
      <c r="D96" s="13">
        <v>43335.632638888892</v>
      </c>
      <c r="E96" s="20">
        <v>48.9</v>
      </c>
      <c r="F96" s="20">
        <v>18.440000000000001</v>
      </c>
      <c r="G96" t="str">
        <f>VLOOKUP(FACT_INCLUDES[[#This Row],[order_id]],ORDERS!A:B,2,FALSE)</f>
        <v>6acc5385a15c441abe050fc7abda50bf</v>
      </c>
      <c r="H96" s="17">
        <f>VLOOKUP(FACT_INCLUDES[[#This Row],[order_id]],ORDERS!A:F,4,FALSE)</f>
        <v>42911.582638888889</v>
      </c>
      <c r="I96" s="17">
        <f>VLOOKUP(FACT_INCLUDES[[#This Row],[order_id]],ORDERS!A:G,5,FALSE)</f>
        <v>42942.669444444444</v>
      </c>
      <c r="J96" s="17">
        <f>VLOOKUP(FACT_INCLUDES[[#This Row],[order_id]],ORDERS!A:G,6,FALSE)</f>
        <v>42934</v>
      </c>
      <c r="K96" t="str">
        <f>VLOOKUP(FACT_INCLUDES[[#This Row],[order_id]],ORDERS!A:G,3,FALSE)</f>
        <v>delivered</v>
      </c>
      <c r="L96" s="18">
        <f>FACT_INCLUDES[[#This Row],[price]]+FACT_INCLUDES[[#This Row],[freight_value]]</f>
        <v>67.34</v>
      </c>
      <c r="M96">
        <f ca="1">_xlfn.XLOOKUP(FACT_INCLUDES[[#This Row],[customer_unique_id]], DIM_CUSTOMERS[customer_unique_id], DIM_CUSTOMERS[Age],,0)</f>
        <v>37</v>
      </c>
      <c r="N96">
        <f>IFERROR(VLOOKUP(FACT_INCLUDES[[#This Row],[order_id]], ORDERS!A:G, 7, FALSE), "")</f>
        <v>31</v>
      </c>
      <c r="O96">
        <f>_xlfn.XLOOKUP(FACT_INCLUDES[[#This Row],[DW Product]],FACT_PRODUCT_REVIEWS!L:L,FACT_PRODUCT_REVIEWS!A:A,,0)</f>
        <v>95</v>
      </c>
      <c r="P96">
        <f>_xlfn.XLOOKUP(FACT_INCLUDES[[#This Row],[customer_unique_id]],DIM_CUSTOMERS[customer_unique_id],DIM_CUSTOMERS[DW Customer],,0)</f>
        <v>196</v>
      </c>
      <c r="Q96">
        <v>95</v>
      </c>
      <c r="R96">
        <v>95</v>
      </c>
      <c r="S96">
        <f>IF(FACT_INCLUDES[[#This Row],[order_delivered_customer_date]]&lt;=FACT_INCLUDES[[#This Row],[order_estimated_delivery_date]],1,0)</f>
        <v>0</v>
      </c>
      <c r="T96" t="str">
        <f>VLOOKUP(FACT_INCLUDES[[#This Row],[DW Product]],DIM_PRODUCTS!A:I,3,FALSE)</f>
        <v>Kitchen Products</v>
      </c>
      <c r="U96" t="str">
        <f>VLOOKUP(FACT_INCLUDES[[#This Row],[DW Seller]],DIM_SELLERS!A:I,4,FALSE)</f>
        <v>SP</v>
      </c>
      <c r="V96" s="30">
        <f>IF(FACT_INCLUDES[[#This Row],[order_delivered_customer_date]]&lt;=FACT_INCLUDES[[#This Row],[order_estimated_delivery_date]], 1,0)</f>
        <v>0</v>
      </c>
    </row>
    <row r="97" spans="1:22" ht="15.75" x14ac:dyDescent="0.25">
      <c r="A97">
        <v>96</v>
      </c>
      <c r="B97" s="2" t="s">
        <v>1566</v>
      </c>
      <c r="C97" s="10">
        <v>1</v>
      </c>
      <c r="D97" s="13">
        <v>42970.059027777781</v>
      </c>
      <c r="E97" s="20">
        <v>87</v>
      </c>
      <c r="F97" s="20">
        <v>12.11</v>
      </c>
      <c r="G97" t="str">
        <f>VLOOKUP(FACT_INCLUDES[[#This Row],[order_id]],ORDERS!A:B,2,FALSE)</f>
        <v>d3857f98166ef23ca95d44cbe9b1828c</v>
      </c>
      <c r="H97" s="17">
        <f>VLOOKUP(FACT_INCLUDES[[#This Row],[order_id]],ORDERS!A:F,4,FALSE)</f>
        <v>43285.563194444447</v>
      </c>
      <c r="I97" s="17">
        <f>VLOOKUP(FACT_INCLUDES[[#This Row],[order_id]],ORDERS!A:G,5,FALSE)</f>
        <v>43305.55</v>
      </c>
      <c r="J97" s="17">
        <f>VLOOKUP(FACT_INCLUDES[[#This Row],[order_id]],ORDERS!A:G,6,FALSE)</f>
        <v>43311</v>
      </c>
      <c r="K97" t="str">
        <f>VLOOKUP(FACT_INCLUDES[[#This Row],[order_id]],ORDERS!A:G,3,FALSE)</f>
        <v>delivered</v>
      </c>
      <c r="L97" s="18">
        <f>FACT_INCLUDES[[#This Row],[price]]+FACT_INCLUDES[[#This Row],[freight_value]]</f>
        <v>99.11</v>
      </c>
      <c r="M97">
        <f ca="1">_xlfn.XLOOKUP(FACT_INCLUDES[[#This Row],[customer_unique_id]], DIM_CUSTOMERS[customer_unique_id], DIM_CUSTOMERS[Age],,0)</f>
        <v>33</v>
      </c>
      <c r="N97">
        <f>IFERROR(VLOOKUP(FACT_INCLUDES[[#This Row],[order_id]], ORDERS!A:G, 7, FALSE), "")</f>
        <v>20</v>
      </c>
      <c r="O97">
        <f>_xlfn.XLOOKUP(FACT_INCLUDES[[#This Row],[DW Product]],FACT_PRODUCT_REVIEWS!L:L,FACT_PRODUCT_REVIEWS!A:A,,0)</f>
        <v>96</v>
      </c>
      <c r="P97">
        <f>_xlfn.XLOOKUP(FACT_INCLUDES[[#This Row],[customer_unique_id]],DIM_CUSTOMERS[customer_unique_id],DIM_CUSTOMERS[DW Customer],,0)</f>
        <v>199</v>
      </c>
      <c r="Q97">
        <v>96</v>
      </c>
      <c r="R97">
        <v>96</v>
      </c>
      <c r="S97">
        <f>IF(FACT_INCLUDES[[#This Row],[order_delivered_customer_date]]&lt;=FACT_INCLUDES[[#This Row],[order_estimated_delivery_date]],1,0)</f>
        <v>1</v>
      </c>
      <c r="T97" t="str">
        <f>VLOOKUP(FACT_INCLUDES[[#This Row],[DW Product]],DIM_PRODUCTS!A:I,3,FALSE)</f>
        <v>Makeup</v>
      </c>
      <c r="U97" t="str">
        <f>VLOOKUP(FACT_INCLUDES[[#This Row],[DW Seller]],DIM_SELLERS!A:I,4,FALSE)</f>
        <v>SP</v>
      </c>
      <c r="V97" s="30">
        <f>IF(FACT_INCLUDES[[#This Row],[order_delivered_customer_date]]&lt;=FACT_INCLUDES[[#This Row],[order_estimated_delivery_date]], 1,0)</f>
        <v>1</v>
      </c>
    </row>
    <row r="98" spans="1:22" ht="15.75" x14ac:dyDescent="0.25">
      <c r="A98">
        <v>97</v>
      </c>
      <c r="B98" s="2" t="s">
        <v>1270</v>
      </c>
      <c r="C98" s="10">
        <v>1</v>
      </c>
      <c r="D98" s="13">
        <v>43081.061805555553</v>
      </c>
      <c r="E98" s="20">
        <v>131.9</v>
      </c>
      <c r="F98" s="20">
        <v>18.54</v>
      </c>
      <c r="G98" t="str">
        <f>VLOOKUP(FACT_INCLUDES[[#This Row],[order_id]],ORDERS!A:B,2,FALSE)</f>
        <v>249749451a0cae7e2de98adce5811f02</v>
      </c>
      <c r="H98" s="17">
        <f>VLOOKUP(FACT_INCLUDES[[#This Row],[order_id]],ORDERS!A:F,4,FALSE)</f>
        <v>42921.724999999999</v>
      </c>
      <c r="I98" s="17">
        <f>VLOOKUP(FACT_INCLUDES[[#This Row],[order_id]],ORDERS!A:G,5,FALSE)</f>
        <v>42931.519444444442</v>
      </c>
      <c r="J98" s="17">
        <f>VLOOKUP(FACT_INCLUDES[[#This Row],[order_id]],ORDERS!A:G,6,FALSE)</f>
        <v>42941</v>
      </c>
      <c r="K98" t="str">
        <f>VLOOKUP(FACT_INCLUDES[[#This Row],[order_id]],ORDERS!A:G,3,FALSE)</f>
        <v>delivered</v>
      </c>
      <c r="L98" s="18">
        <f>FACT_INCLUDES[[#This Row],[price]]+FACT_INCLUDES[[#This Row],[freight_value]]</f>
        <v>150.44</v>
      </c>
      <c r="M98">
        <f ca="1">_xlfn.XLOOKUP(FACT_INCLUDES[[#This Row],[customer_unique_id]], DIM_CUSTOMERS[customer_unique_id], DIM_CUSTOMERS[Age],,0)</f>
        <v>31</v>
      </c>
      <c r="N98">
        <f>IFERROR(VLOOKUP(FACT_INCLUDES[[#This Row],[order_id]], ORDERS!A:G, 7, FALSE), "")</f>
        <v>10</v>
      </c>
      <c r="O98">
        <f>_xlfn.XLOOKUP(FACT_INCLUDES[[#This Row],[DW Product]],FACT_PRODUCT_REVIEWS!L:L,FACT_PRODUCT_REVIEWS!A:A,,0)</f>
        <v>97</v>
      </c>
      <c r="P98">
        <f>_xlfn.XLOOKUP(FACT_INCLUDES[[#This Row],[customer_unique_id]],DIM_CUSTOMERS[customer_unique_id],DIM_CUSTOMERS[DW Customer],,0)</f>
        <v>336</v>
      </c>
      <c r="Q98">
        <v>97</v>
      </c>
      <c r="R98">
        <v>97</v>
      </c>
      <c r="S98">
        <f>IF(FACT_INCLUDES[[#This Row],[order_delivered_customer_date]]&lt;=FACT_INCLUDES[[#This Row],[order_estimated_delivery_date]],1,0)</f>
        <v>1</v>
      </c>
      <c r="T98" t="str">
        <f>VLOOKUP(FACT_INCLUDES[[#This Row],[DW Product]],DIM_PRODUCTS!A:I,3,FALSE)</f>
        <v>Shoes</v>
      </c>
      <c r="U98" t="str">
        <f>VLOOKUP(FACT_INCLUDES[[#This Row],[DW Seller]],DIM_SELLERS!A:I,4,FALSE)</f>
        <v>SP</v>
      </c>
      <c r="V98" s="30">
        <f>IF(FACT_INCLUDES[[#This Row],[order_delivered_customer_date]]&lt;=FACT_INCLUDES[[#This Row],[order_estimated_delivery_date]], 1,0)</f>
        <v>1</v>
      </c>
    </row>
    <row r="99" spans="1:22" ht="15.75" x14ac:dyDescent="0.25">
      <c r="A99">
        <v>98</v>
      </c>
      <c r="B99" s="2" t="s">
        <v>1674</v>
      </c>
      <c r="C99" s="10">
        <v>1</v>
      </c>
      <c r="D99" s="13">
        <v>43158.146527777775</v>
      </c>
      <c r="E99" s="20">
        <v>19.899999999999999</v>
      </c>
      <c r="F99" s="20">
        <v>14.1</v>
      </c>
      <c r="G99" t="str">
        <f>VLOOKUP(FACT_INCLUDES[[#This Row],[order_id]],ORDERS!A:B,2,FALSE)</f>
        <v>570eb70ff97166b85ea96be3bfb65fef</v>
      </c>
      <c r="H99" s="17">
        <f>VLOOKUP(FACT_INCLUDES[[#This Row],[order_id]],ORDERS!A:F,4,FALSE)</f>
        <v>43113.556250000001</v>
      </c>
      <c r="I99" s="17">
        <f>VLOOKUP(FACT_INCLUDES[[#This Row],[order_id]],ORDERS!A:G,5,FALSE)</f>
        <v>43124.842361111114</v>
      </c>
      <c r="J99" s="17">
        <f>VLOOKUP(FACT_INCLUDES[[#This Row],[order_id]],ORDERS!A:G,6,FALSE)</f>
        <v>43146</v>
      </c>
      <c r="K99" t="str">
        <f>VLOOKUP(FACT_INCLUDES[[#This Row],[order_id]],ORDERS!A:G,3,FALSE)</f>
        <v>delivered</v>
      </c>
      <c r="L99" s="18">
        <f>FACT_INCLUDES[[#This Row],[price]]+FACT_INCLUDES[[#This Row],[freight_value]]</f>
        <v>34</v>
      </c>
      <c r="M99">
        <f ca="1">_xlfn.XLOOKUP(FACT_INCLUDES[[#This Row],[customer_unique_id]], DIM_CUSTOMERS[customer_unique_id], DIM_CUSTOMERS[Age],,0)</f>
        <v>58</v>
      </c>
      <c r="N99">
        <f>IFERROR(VLOOKUP(FACT_INCLUDES[[#This Row],[order_id]], ORDERS!A:G, 7, FALSE), "")</f>
        <v>11</v>
      </c>
      <c r="O99">
        <f>_xlfn.XLOOKUP(FACT_INCLUDES[[#This Row],[DW Product]],FACT_PRODUCT_REVIEWS!L:L,FACT_PRODUCT_REVIEWS!A:A,,0)</f>
        <v>98</v>
      </c>
      <c r="P99">
        <f>_xlfn.XLOOKUP(FACT_INCLUDES[[#This Row],[customer_unique_id]],DIM_CUSTOMERS[customer_unique_id],DIM_CUSTOMERS[DW Customer],,0)</f>
        <v>186</v>
      </c>
      <c r="Q99">
        <v>98</v>
      </c>
      <c r="R99">
        <v>98</v>
      </c>
      <c r="S99">
        <f>IF(FACT_INCLUDES[[#This Row],[order_delivered_customer_date]]&lt;=FACT_INCLUDES[[#This Row],[order_estimated_delivery_date]],1,0)</f>
        <v>1</v>
      </c>
      <c r="T99" t="str">
        <f>VLOOKUP(FACT_INCLUDES[[#This Row],[DW Product]],DIM_PRODUCTS!A:I,3,FALSE)</f>
        <v>Accessories</v>
      </c>
      <c r="U99" t="str">
        <f>VLOOKUP(FACT_INCLUDES[[#This Row],[DW Seller]],DIM_SELLERS!A:I,4,FALSE)</f>
        <v>SP</v>
      </c>
      <c r="V99" s="30">
        <f>IF(FACT_INCLUDES[[#This Row],[order_delivered_customer_date]]&lt;=FACT_INCLUDES[[#This Row],[order_estimated_delivery_date]], 1,0)</f>
        <v>1</v>
      </c>
    </row>
    <row r="100" spans="1:22" ht="15.75" x14ac:dyDescent="0.25">
      <c r="A100">
        <v>99</v>
      </c>
      <c r="B100" s="2" t="s">
        <v>1575</v>
      </c>
      <c r="C100" s="10">
        <v>1</v>
      </c>
      <c r="D100" s="13">
        <v>43320.631944444445</v>
      </c>
      <c r="E100" s="20">
        <v>136.99</v>
      </c>
      <c r="F100" s="20">
        <v>66.040000000000006</v>
      </c>
      <c r="G100" t="str">
        <f>VLOOKUP(FACT_INCLUDES[[#This Row],[order_id]],ORDERS!A:B,2,FALSE)</f>
        <v>3ee932c2f695c34affbbeb9a299c8166</v>
      </c>
      <c r="H100" s="17">
        <f>VLOOKUP(FACT_INCLUDES[[#This Row],[order_id]],ORDERS!A:F,4,FALSE)</f>
        <v>43144.638194444444</v>
      </c>
      <c r="I100" s="17">
        <f>VLOOKUP(FACT_INCLUDES[[#This Row],[order_id]],ORDERS!A:G,5,FALSE)</f>
        <v>43153.661111111112</v>
      </c>
      <c r="J100" s="17">
        <f>VLOOKUP(FACT_INCLUDES[[#This Row],[order_id]],ORDERS!A:G,6,FALSE)</f>
        <v>43167</v>
      </c>
      <c r="K100" t="str">
        <f>VLOOKUP(FACT_INCLUDES[[#This Row],[order_id]],ORDERS!A:G,3,FALSE)</f>
        <v>delivered</v>
      </c>
      <c r="L100" s="18">
        <f>FACT_INCLUDES[[#This Row],[price]]+FACT_INCLUDES[[#This Row],[freight_value]]</f>
        <v>203.03000000000003</v>
      </c>
      <c r="M100">
        <f ca="1">_xlfn.XLOOKUP(FACT_INCLUDES[[#This Row],[customer_unique_id]], DIM_CUSTOMERS[customer_unique_id], DIM_CUSTOMERS[Age],,0)</f>
        <v>49</v>
      </c>
      <c r="N100">
        <f>IFERROR(VLOOKUP(FACT_INCLUDES[[#This Row],[order_id]], ORDERS!A:G, 7, FALSE), "")</f>
        <v>9</v>
      </c>
      <c r="O100">
        <f>_xlfn.XLOOKUP(FACT_INCLUDES[[#This Row],[DW Product]],FACT_PRODUCT_REVIEWS!L:L,FACT_PRODUCT_REVIEWS!A:A,,0)</f>
        <v>99</v>
      </c>
      <c r="P100">
        <f>_xlfn.XLOOKUP(FACT_INCLUDES[[#This Row],[customer_unique_id]],DIM_CUSTOMERS[customer_unique_id],DIM_CUSTOMERS[DW Customer],,0)</f>
        <v>214</v>
      </c>
      <c r="Q100">
        <v>99</v>
      </c>
      <c r="R100">
        <v>99</v>
      </c>
      <c r="S100">
        <f>IF(FACT_INCLUDES[[#This Row],[order_delivered_customer_date]]&lt;=FACT_INCLUDES[[#This Row],[order_estimated_delivery_date]],1,0)</f>
        <v>1</v>
      </c>
      <c r="T100" t="str">
        <f>VLOOKUP(FACT_INCLUDES[[#This Row],[DW Product]],DIM_PRODUCTS!A:I,3,FALSE)</f>
        <v>Furniture</v>
      </c>
      <c r="U100" t="str">
        <f>VLOOKUP(FACT_INCLUDES[[#This Row],[DW Seller]],DIM_SELLERS!A:I,4,FALSE)</f>
        <v>SP</v>
      </c>
      <c r="V100" s="30">
        <f>IF(FACT_INCLUDES[[#This Row],[order_delivered_customer_date]]&lt;=FACT_INCLUDES[[#This Row],[order_estimated_delivery_date]], 1,0)</f>
        <v>1</v>
      </c>
    </row>
    <row r="101" spans="1:22" ht="15.75" x14ac:dyDescent="0.25">
      <c r="A101">
        <v>100</v>
      </c>
      <c r="B101" s="2" t="s">
        <v>1650</v>
      </c>
      <c r="C101" s="10">
        <v>1</v>
      </c>
      <c r="D101" s="13">
        <v>43027.046527777777</v>
      </c>
      <c r="E101" s="20">
        <v>399.99</v>
      </c>
      <c r="F101" s="20">
        <v>23.64</v>
      </c>
      <c r="G101" t="str">
        <f>VLOOKUP(FACT_INCLUDES[[#This Row],[order_id]],ORDERS!A:B,2,FALSE)</f>
        <v>e5ab9d9cc98f8d5befc51f952a44c87b</v>
      </c>
      <c r="H101" s="17">
        <f>VLOOKUP(FACT_INCLUDES[[#This Row],[order_id]],ORDERS!A:F,4,FALSE)</f>
        <v>43083.863194444442</v>
      </c>
      <c r="I101" s="17">
        <f>VLOOKUP(FACT_INCLUDES[[#This Row],[order_id]],ORDERS!A:G,5,FALSE)</f>
        <v>43111.781944444447</v>
      </c>
      <c r="J101" s="17">
        <f>VLOOKUP(FACT_INCLUDES[[#This Row],[order_id]],ORDERS!A:G,6,FALSE)</f>
        <v>43110</v>
      </c>
      <c r="K101" t="str">
        <f>VLOOKUP(FACT_INCLUDES[[#This Row],[order_id]],ORDERS!A:G,3,FALSE)</f>
        <v>delivered</v>
      </c>
      <c r="L101" s="18">
        <f>FACT_INCLUDES[[#This Row],[price]]+FACT_INCLUDES[[#This Row],[freight_value]]</f>
        <v>423.63</v>
      </c>
      <c r="M101">
        <f ca="1">_xlfn.XLOOKUP(FACT_INCLUDES[[#This Row],[customer_unique_id]], DIM_CUSTOMERS[customer_unique_id], DIM_CUSTOMERS[Age],,0)</f>
        <v>25</v>
      </c>
      <c r="N101">
        <f>IFERROR(VLOOKUP(FACT_INCLUDES[[#This Row],[order_id]], ORDERS!A:G, 7, FALSE), "")</f>
        <v>28</v>
      </c>
      <c r="O101">
        <f>_xlfn.XLOOKUP(FACT_INCLUDES[[#This Row],[DW Product]],FACT_PRODUCT_REVIEWS!L:L,FACT_PRODUCT_REVIEWS!A:A,,0)</f>
        <v>100</v>
      </c>
      <c r="P101">
        <f>_xlfn.XLOOKUP(FACT_INCLUDES[[#This Row],[customer_unique_id]],DIM_CUSTOMERS[customer_unique_id],DIM_CUSTOMERS[DW Customer],,0)</f>
        <v>122</v>
      </c>
      <c r="Q101">
        <v>100</v>
      </c>
      <c r="R101">
        <v>100</v>
      </c>
      <c r="S101">
        <f>IF(FACT_INCLUDES[[#This Row],[order_delivered_customer_date]]&lt;=FACT_INCLUDES[[#This Row],[order_estimated_delivery_date]],1,0)</f>
        <v>0</v>
      </c>
      <c r="T101" t="str">
        <f>VLOOKUP(FACT_INCLUDES[[#This Row],[DW Product]],DIM_PRODUCTS!A:I,3,FALSE)</f>
        <v>Clothing</v>
      </c>
      <c r="U101" t="str">
        <f>VLOOKUP(FACT_INCLUDES[[#This Row],[DW Seller]],DIM_SELLERS!A:I,4,FALSE)</f>
        <v>MG</v>
      </c>
      <c r="V101" s="30">
        <f>IF(FACT_INCLUDES[[#This Row],[order_delivered_customer_date]]&lt;=FACT_INCLUDES[[#This Row],[order_estimated_delivery_date]], 1,0)</f>
        <v>0</v>
      </c>
    </row>
    <row r="102" spans="1:22" ht="15.75" x14ac:dyDescent="0.25">
      <c r="A102">
        <v>101</v>
      </c>
      <c r="B102" s="2" t="s">
        <v>1755</v>
      </c>
      <c r="C102" s="10">
        <v>1</v>
      </c>
      <c r="D102" s="13">
        <v>43139.826388888891</v>
      </c>
      <c r="E102" s="20">
        <v>41</v>
      </c>
      <c r="F102" s="20">
        <v>11.85</v>
      </c>
      <c r="G102" t="str">
        <f>VLOOKUP(FACT_INCLUDES[[#This Row],[order_id]],ORDERS!A:B,2,FALSE)</f>
        <v>15b3549f16e0f7bdc1afcbad647eb8a6</v>
      </c>
      <c r="H102" s="17">
        <f>VLOOKUP(FACT_INCLUDES[[#This Row],[order_id]],ORDERS!A:F,4,FALSE)</f>
        <v>43279.979166666664</v>
      </c>
      <c r="I102" s="17">
        <f>VLOOKUP(FACT_INCLUDES[[#This Row],[order_id]],ORDERS!A:G,5,FALSE)</f>
        <v>43290.788888888892</v>
      </c>
      <c r="J102" s="17">
        <f>VLOOKUP(FACT_INCLUDES[[#This Row],[order_id]],ORDERS!A:G,6,FALSE)</f>
        <v>43305</v>
      </c>
      <c r="K102" t="str">
        <f>VLOOKUP(FACT_INCLUDES[[#This Row],[order_id]],ORDERS!A:G,3,FALSE)</f>
        <v>delivered</v>
      </c>
      <c r="L102" s="18">
        <f>FACT_INCLUDES[[#This Row],[price]]+FACT_INCLUDES[[#This Row],[freight_value]]</f>
        <v>52.85</v>
      </c>
      <c r="M102">
        <f ca="1">_xlfn.XLOOKUP(FACT_INCLUDES[[#This Row],[customer_unique_id]], DIM_CUSTOMERS[customer_unique_id], DIM_CUSTOMERS[Age],,0)</f>
        <v>54</v>
      </c>
      <c r="N102">
        <f>IFERROR(VLOOKUP(FACT_INCLUDES[[#This Row],[order_id]], ORDERS!A:G, 7, FALSE), "")</f>
        <v>11</v>
      </c>
      <c r="O102">
        <f>_xlfn.XLOOKUP(FACT_INCLUDES[[#This Row],[DW Product]],FACT_PRODUCT_REVIEWS!L:L,FACT_PRODUCT_REVIEWS!A:A,,0)</f>
        <v>101</v>
      </c>
      <c r="P102">
        <f>_xlfn.XLOOKUP(FACT_INCLUDES[[#This Row],[customer_unique_id]],DIM_CUSTOMERS[customer_unique_id],DIM_CUSTOMERS[DW Customer],,0)</f>
        <v>221</v>
      </c>
      <c r="Q102">
        <v>101</v>
      </c>
      <c r="R102">
        <v>101</v>
      </c>
      <c r="S102">
        <f>IF(FACT_INCLUDES[[#This Row],[order_delivered_customer_date]]&lt;=FACT_INCLUDES[[#This Row],[order_estimated_delivery_date]],1,0)</f>
        <v>1</v>
      </c>
      <c r="T102" t="str">
        <f>VLOOKUP(FACT_INCLUDES[[#This Row],[DW Product]],DIM_PRODUCTS!A:I,3,FALSE)</f>
        <v>Bathroom</v>
      </c>
      <c r="U102" t="str">
        <f>VLOOKUP(FACT_INCLUDES[[#This Row],[DW Seller]],DIM_SELLERS!A:I,4,FALSE)</f>
        <v>RJ</v>
      </c>
      <c r="V102" s="30">
        <f>IF(FACT_INCLUDES[[#This Row],[order_delivered_customer_date]]&lt;=FACT_INCLUDES[[#This Row],[order_estimated_delivery_date]], 1,0)</f>
        <v>1</v>
      </c>
    </row>
    <row r="103" spans="1:22" ht="15.75" x14ac:dyDescent="0.25">
      <c r="A103">
        <v>102</v>
      </c>
      <c r="B103" s="2" t="s">
        <v>703</v>
      </c>
      <c r="C103" s="10">
        <v>1</v>
      </c>
      <c r="D103" s="13">
        <v>43272.104166666664</v>
      </c>
      <c r="E103" s="20">
        <v>69</v>
      </c>
      <c r="F103" s="20">
        <v>18.579999999999998</v>
      </c>
      <c r="G103" t="str">
        <f>VLOOKUP(FACT_INCLUDES[[#This Row],[order_id]],ORDERS!A:B,2,FALSE)</f>
        <v>73e879f10191d104c98f767f967b1e63</v>
      </c>
      <c r="H103" s="17">
        <f>VLOOKUP(FACT_INCLUDES[[#This Row],[order_id]],ORDERS!A:F,4,FALSE)</f>
        <v>43254.880555555559</v>
      </c>
      <c r="I103" s="17">
        <f>VLOOKUP(FACT_INCLUDES[[#This Row],[order_id]],ORDERS!A:G,5,FALSE)</f>
        <v>43256.855555555558</v>
      </c>
      <c r="J103" s="17">
        <f>VLOOKUP(FACT_INCLUDES[[#This Row],[order_id]],ORDERS!A:G,6,FALSE)</f>
        <v>43279</v>
      </c>
      <c r="K103" t="str">
        <f>VLOOKUP(FACT_INCLUDES[[#This Row],[order_id]],ORDERS!A:G,3,FALSE)</f>
        <v>delivered</v>
      </c>
      <c r="L103" s="18">
        <f>FACT_INCLUDES[[#This Row],[price]]+FACT_INCLUDES[[#This Row],[freight_value]]</f>
        <v>87.58</v>
      </c>
      <c r="M103">
        <f ca="1">_xlfn.XLOOKUP(FACT_INCLUDES[[#This Row],[customer_unique_id]], DIM_CUSTOMERS[customer_unique_id], DIM_CUSTOMERS[Age],,0)</f>
        <v>30</v>
      </c>
      <c r="N103">
        <f>IFERROR(VLOOKUP(FACT_INCLUDES[[#This Row],[order_id]], ORDERS!A:G, 7, FALSE), "")</f>
        <v>2</v>
      </c>
      <c r="O103">
        <f>_xlfn.XLOOKUP(FACT_INCLUDES[[#This Row],[DW Product]],FACT_PRODUCT_REVIEWS!L:L,FACT_PRODUCT_REVIEWS!A:A,,0)</f>
        <v>102</v>
      </c>
      <c r="P103">
        <f>_xlfn.XLOOKUP(FACT_INCLUDES[[#This Row],[customer_unique_id]],DIM_CUSTOMERS[customer_unique_id],DIM_CUSTOMERS[DW Customer],,0)</f>
        <v>335</v>
      </c>
      <c r="Q103">
        <v>102</v>
      </c>
      <c r="R103">
        <v>102</v>
      </c>
      <c r="S103">
        <f>IF(FACT_INCLUDES[[#This Row],[order_delivered_customer_date]]&lt;=FACT_INCLUDES[[#This Row],[order_estimated_delivery_date]],1,0)</f>
        <v>1</v>
      </c>
      <c r="T103" t="str">
        <f>VLOOKUP(FACT_INCLUDES[[#This Row],[DW Product]],DIM_PRODUCTS!A:I,3,FALSE)</f>
        <v>Appliances</v>
      </c>
      <c r="U103" t="str">
        <f>VLOOKUP(FACT_INCLUDES[[#This Row],[DW Seller]],DIM_SELLERS!A:I,4,FALSE)</f>
        <v>RJ</v>
      </c>
      <c r="V103" s="30">
        <f>IF(FACT_INCLUDES[[#This Row],[order_delivered_customer_date]]&lt;=FACT_INCLUDES[[#This Row],[order_estimated_delivery_date]], 1,0)</f>
        <v>1</v>
      </c>
    </row>
    <row r="104" spans="1:22" ht="15.75" x14ac:dyDescent="0.25">
      <c r="A104">
        <v>103</v>
      </c>
      <c r="B104" s="2" t="s">
        <v>1733</v>
      </c>
      <c r="C104" s="10">
        <v>1</v>
      </c>
      <c r="D104" s="13">
        <v>43272.104166666664</v>
      </c>
      <c r="E104" s="20">
        <v>69</v>
      </c>
      <c r="F104" s="20">
        <v>18.579999999999998</v>
      </c>
      <c r="G104" t="str">
        <f>VLOOKUP(FACT_INCLUDES[[#This Row],[order_id]],ORDERS!A:B,2,FALSE)</f>
        <v>2f53681bf01c5cff02bada5809fe302e</v>
      </c>
      <c r="H104" s="17">
        <f>VLOOKUP(FACT_INCLUDES[[#This Row],[order_id]],ORDERS!A:F,4,FALSE)</f>
        <v>43229.572222222225</v>
      </c>
      <c r="I104" s="17">
        <f>VLOOKUP(FACT_INCLUDES[[#This Row],[order_id]],ORDERS!A:G,5,FALSE)</f>
        <v>43232.129166666666</v>
      </c>
      <c r="J104" s="17">
        <f>VLOOKUP(FACT_INCLUDES[[#This Row],[order_id]],ORDERS!A:G,6,FALSE)</f>
        <v>43237</v>
      </c>
      <c r="K104" t="str">
        <f>VLOOKUP(FACT_INCLUDES[[#This Row],[order_id]],ORDERS!A:G,3,FALSE)</f>
        <v>delivered</v>
      </c>
      <c r="L104" s="18">
        <f>FACT_INCLUDES[[#This Row],[price]]+FACT_INCLUDES[[#This Row],[freight_value]]</f>
        <v>87.58</v>
      </c>
      <c r="M104">
        <f ca="1">_xlfn.XLOOKUP(FACT_INCLUDES[[#This Row],[customer_unique_id]], DIM_CUSTOMERS[customer_unique_id], DIM_CUSTOMERS[Age],,0)</f>
        <v>18</v>
      </c>
      <c r="N104">
        <f>IFERROR(VLOOKUP(FACT_INCLUDES[[#This Row],[order_id]], ORDERS!A:G, 7, FALSE), "")</f>
        <v>3</v>
      </c>
      <c r="O104">
        <f>_xlfn.XLOOKUP(FACT_INCLUDES[[#This Row],[DW Product]],FACT_PRODUCT_REVIEWS!L:L,FACT_PRODUCT_REVIEWS!A:A,,0)</f>
        <v>103</v>
      </c>
      <c r="P104">
        <f>_xlfn.XLOOKUP(FACT_INCLUDES[[#This Row],[customer_unique_id]],DIM_CUSTOMERS[customer_unique_id],DIM_CUSTOMERS[DW Customer],,0)</f>
        <v>177</v>
      </c>
      <c r="Q104">
        <v>103</v>
      </c>
      <c r="R104">
        <v>103</v>
      </c>
      <c r="S104">
        <f>IF(FACT_INCLUDES[[#This Row],[order_delivered_customer_date]]&lt;=FACT_INCLUDES[[#This Row],[order_estimated_delivery_date]],1,0)</f>
        <v>1</v>
      </c>
      <c r="T104" t="str">
        <f>VLOOKUP(FACT_INCLUDES[[#This Row],[DW Product]],DIM_PRODUCTS!A:I,3,FALSE)</f>
        <v>Books</v>
      </c>
      <c r="U104" t="str">
        <f>VLOOKUP(FACT_INCLUDES[[#This Row],[DW Seller]],DIM_SELLERS!A:I,4,FALSE)</f>
        <v>SP</v>
      </c>
      <c r="V104" s="30">
        <f>IF(FACT_INCLUDES[[#This Row],[order_delivered_customer_date]]&lt;=FACT_INCLUDES[[#This Row],[order_estimated_delivery_date]], 1,0)</f>
        <v>1</v>
      </c>
    </row>
    <row r="105" spans="1:22" ht="15.75" x14ac:dyDescent="0.25">
      <c r="A105">
        <v>104</v>
      </c>
      <c r="B105" s="2" t="s">
        <v>1325</v>
      </c>
      <c r="C105" s="10">
        <v>1</v>
      </c>
      <c r="D105" s="13">
        <v>43291.45208333333</v>
      </c>
      <c r="E105" s="20">
        <v>169.9</v>
      </c>
      <c r="F105" s="20">
        <v>33.33</v>
      </c>
      <c r="G105" t="str">
        <f>VLOOKUP(FACT_INCLUDES[[#This Row],[order_id]],ORDERS!A:B,2,FALSE)</f>
        <v>0b5295fc9819d831f68eb0e9a3e13ab7</v>
      </c>
      <c r="H105" s="17">
        <f>VLOOKUP(FACT_INCLUDES[[#This Row],[order_id]],ORDERS!A:F,4,FALSE)</f>
        <v>43159.570833333331</v>
      </c>
      <c r="I105" s="17">
        <f>VLOOKUP(FACT_INCLUDES[[#This Row],[order_id]],ORDERS!A:G,5,FALSE)</f>
        <v>43173.668055555558</v>
      </c>
      <c r="J105" s="17">
        <f>VLOOKUP(FACT_INCLUDES[[#This Row],[order_id]],ORDERS!A:G,6,FALSE)</f>
        <v>43185</v>
      </c>
      <c r="K105" t="str">
        <f>VLOOKUP(FACT_INCLUDES[[#This Row],[order_id]],ORDERS!A:G,3,FALSE)</f>
        <v>delivered</v>
      </c>
      <c r="L105" s="18">
        <f>FACT_INCLUDES[[#This Row],[price]]+FACT_INCLUDES[[#This Row],[freight_value]]</f>
        <v>203.23000000000002</v>
      </c>
      <c r="M105">
        <f ca="1">_xlfn.XLOOKUP(FACT_INCLUDES[[#This Row],[customer_unique_id]], DIM_CUSTOMERS[customer_unique_id], DIM_CUSTOMERS[Age],,0)</f>
        <v>28</v>
      </c>
      <c r="N105">
        <f>IFERROR(VLOOKUP(FACT_INCLUDES[[#This Row],[order_id]], ORDERS!A:G, 7, FALSE), "")</f>
        <v>14</v>
      </c>
      <c r="O105">
        <f>_xlfn.XLOOKUP(FACT_INCLUDES[[#This Row],[DW Product]],FACT_PRODUCT_REVIEWS!L:L,FACT_PRODUCT_REVIEWS!A:A,,0)</f>
        <v>104</v>
      </c>
      <c r="P105">
        <f>_xlfn.XLOOKUP(FACT_INCLUDES[[#This Row],[customer_unique_id]],DIM_CUSTOMERS[customer_unique_id],DIM_CUSTOMERS[DW Customer],,0)</f>
        <v>8</v>
      </c>
      <c r="Q105">
        <v>104</v>
      </c>
      <c r="R105">
        <v>104</v>
      </c>
      <c r="S105">
        <f>IF(FACT_INCLUDES[[#This Row],[order_delivered_customer_date]]&lt;=FACT_INCLUDES[[#This Row],[order_estimated_delivery_date]],1,0)</f>
        <v>1</v>
      </c>
      <c r="T105" t="str">
        <f>VLOOKUP(FACT_INCLUDES[[#This Row],[DW Product]],DIM_PRODUCTS!A:I,3,FALSE)</f>
        <v>Appliances</v>
      </c>
      <c r="U105" t="str">
        <f>VLOOKUP(FACT_INCLUDES[[#This Row],[DW Seller]],DIM_SELLERS!A:I,4,FALSE)</f>
        <v>SP</v>
      </c>
      <c r="V105" s="30">
        <f>IF(FACT_INCLUDES[[#This Row],[order_delivered_customer_date]]&lt;=FACT_INCLUDES[[#This Row],[order_estimated_delivery_date]], 1,0)</f>
        <v>1</v>
      </c>
    </row>
    <row r="106" spans="1:22" ht="15.75" x14ac:dyDescent="0.25">
      <c r="A106">
        <v>105</v>
      </c>
      <c r="B106" s="2" t="s">
        <v>1496</v>
      </c>
      <c r="C106" s="10">
        <v>1</v>
      </c>
      <c r="D106" s="13">
        <v>43334.492361111108</v>
      </c>
      <c r="E106" s="20">
        <v>119</v>
      </c>
      <c r="F106" s="20">
        <v>15.28</v>
      </c>
      <c r="G106" t="str">
        <f>VLOOKUP(FACT_INCLUDES[[#This Row],[order_id]],ORDERS!A:B,2,FALSE)</f>
        <v>b53bb01fd133da16d7c7d9b602a3aac7</v>
      </c>
      <c r="H106" s="17">
        <f>VLOOKUP(FACT_INCLUDES[[#This Row],[order_id]],ORDERS!A:F,4,FALSE)</f>
        <v>43208.794444444444</v>
      </c>
      <c r="I106" s="17">
        <f>VLOOKUP(FACT_INCLUDES[[#This Row],[order_id]],ORDERS!A:G,5,FALSE)</f>
        <v>43230.84097222222</v>
      </c>
      <c r="J106" s="17">
        <f>VLOOKUP(FACT_INCLUDES[[#This Row],[order_id]],ORDERS!A:G,6,FALSE)</f>
        <v>43241</v>
      </c>
      <c r="K106" t="str">
        <f>VLOOKUP(FACT_INCLUDES[[#This Row],[order_id]],ORDERS!A:G,3,FALSE)</f>
        <v>delivered</v>
      </c>
      <c r="L106" s="18">
        <f>FACT_INCLUDES[[#This Row],[price]]+FACT_INCLUDES[[#This Row],[freight_value]]</f>
        <v>134.28</v>
      </c>
      <c r="M106">
        <f ca="1">_xlfn.XLOOKUP(FACT_INCLUDES[[#This Row],[customer_unique_id]], DIM_CUSTOMERS[customer_unique_id], DIM_CUSTOMERS[Age],,0)</f>
        <v>21</v>
      </c>
      <c r="N106">
        <f>IFERROR(VLOOKUP(FACT_INCLUDES[[#This Row],[order_id]], ORDERS!A:G, 7, FALSE), "")</f>
        <v>22</v>
      </c>
      <c r="O106">
        <f>_xlfn.XLOOKUP(FACT_INCLUDES[[#This Row],[DW Product]],FACT_PRODUCT_REVIEWS!L:L,FACT_PRODUCT_REVIEWS!A:A,,0)</f>
        <v>105</v>
      </c>
      <c r="P106">
        <f>_xlfn.XLOOKUP(FACT_INCLUDES[[#This Row],[customer_unique_id]],DIM_CUSTOMERS[customer_unique_id],DIM_CUSTOMERS[DW Customer],,0)</f>
        <v>91</v>
      </c>
      <c r="Q106">
        <v>105</v>
      </c>
      <c r="R106">
        <v>105</v>
      </c>
      <c r="S106">
        <f>IF(FACT_INCLUDES[[#This Row],[order_delivered_customer_date]]&lt;=FACT_INCLUDES[[#This Row],[order_estimated_delivery_date]],1,0)</f>
        <v>1</v>
      </c>
      <c r="T106" t="str">
        <f>VLOOKUP(FACT_INCLUDES[[#This Row],[DW Product]],DIM_PRODUCTS!A:I,3,FALSE)</f>
        <v>Art</v>
      </c>
      <c r="U106" t="str">
        <f>VLOOKUP(FACT_INCLUDES[[#This Row],[DW Seller]],DIM_SELLERS!A:I,4,FALSE)</f>
        <v>SP</v>
      </c>
      <c r="V106" s="30">
        <f>IF(FACT_INCLUDES[[#This Row],[order_delivered_customer_date]]&lt;=FACT_INCLUDES[[#This Row],[order_estimated_delivery_date]], 1,0)</f>
        <v>1</v>
      </c>
    </row>
    <row r="107" spans="1:22" ht="15.75" x14ac:dyDescent="0.25">
      <c r="A107">
        <v>106</v>
      </c>
      <c r="B107" s="2" t="s">
        <v>1611</v>
      </c>
      <c r="C107" s="10">
        <v>1</v>
      </c>
      <c r="D107" s="13">
        <v>43319.628472222219</v>
      </c>
      <c r="E107" s="20">
        <v>39.9</v>
      </c>
      <c r="F107" s="20">
        <v>18.079999999999998</v>
      </c>
      <c r="G107" t="str">
        <f>VLOOKUP(FACT_INCLUDES[[#This Row],[order_id]],ORDERS!A:B,2,FALSE)</f>
        <v>63606d6ecee30138790da5be23cac8e4</v>
      </c>
      <c r="H107" s="17">
        <f>VLOOKUP(FACT_INCLUDES[[#This Row],[order_id]],ORDERS!A:F,4,FALSE)</f>
        <v>43238.481944444444</v>
      </c>
      <c r="I107" s="17">
        <f>VLOOKUP(FACT_INCLUDES[[#This Row],[order_id]],ORDERS!A:G,5,FALSE)</f>
        <v>43243.856944444444</v>
      </c>
      <c r="J107" s="17">
        <f>VLOOKUP(FACT_INCLUDES[[#This Row],[order_id]],ORDERS!A:G,6,FALSE)</f>
        <v>43249</v>
      </c>
      <c r="K107" t="str">
        <f>VLOOKUP(FACT_INCLUDES[[#This Row],[order_id]],ORDERS!A:G,3,FALSE)</f>
        <v>delivered</v>
      </c>
      <c r="L107" s="18">
        <f>FACT_INCLUDES[[#This Row],[price]]+FACT_INCLUDES[[#This Row],[freight_value]]</f>
        <v>57.98</v>
      </c>
      <c r="M107">
        <f ca="1">_xlfn.XLOOKUP(FACT_INCLUDES[[#This Row],[customer_unique_id]], DIM_CUSTOMERS[customer_unique_id], DIM_CUSTOMERS[Age],,0)</f>
        <v>42</v>
      </c>
      <c r="N107">
        <f>IFERROR(VLOOKUP(FACT_INCLUDES[[#This Row],[order_id]], ORDERS!A:G, 7, FALSE), "")</f>
        <v>5</v>
      </c>
      <c r="O107">
        <f>_xlfn.XLOOKUP(FACT_INCLUDES[[#This Row],[DW Product]],FACT_PRODUCT_REVIEWS!L:L,FACT_PRODUCT_REVIEWS!A:A,,0)</f>
        <v>106</v>
      </c>
      <c r="P107">
        <f>_xlfn.XLOOKUP(FACT_INCLUDES[[#This Row],[customer_unique_id]],DIM_CUSTOMERS[customer_unique_id],DIM_CUSTOMERS[DW Customer],,0)</f>
        <v>331</v>
      </c>
      <c r="Q107">
        <v>106</v>
      </c>
      <c r="R107">
        <v>106</v>
      </c>
      <c r="S107">
        <f>IF(FACT_INCLUDES[[#This Row],[order_delivered_customer_date]]&lt;=FACT_INCLUDES[[#This Row],[order_estimated_delivery_date]],1,0)</f>
        <v>1</v>
      </c>
      <c r="T107" t="str">
        <f>VLOOKUP(FACT_INCLUDES[[#This Row],[DW Product]],DIM_PRODUCTS!A:I,3,FALSE)</f>
        <v>Sports</v>
      </c>
      <c r="U107" t="str">
        <f>VLOOKUP(FACT_INCLUDES[[#This Row],[DW Seller]],DIM_SELLERS!A:I,4,FALSE)</f>
        <v>SP</v>
      </c>
      <c r="V107" s="30">
        <f>IF(FACT_INCLUDES[[#This Row],[order_delivered_customer_date]]&lt;=FACT_INCLUDES[[#This Row],[order_estimated_delivery_date]], 1,0)</f>
        <v>1</v>
      </c>
    </row>
    <row r="108" spans="1:22" ht="15.75" x14ac:dyDescent="0.25">
      <c r="A108">
        <v>107</v>
      </c>
      <c r="B108" s="2" t="s">
        <v>1366</v>
      </c>
      <c r="C108" s="10">
        <v>1</v>
      </c>
      <c r="D108" s="13">
        <v>43319.836111111108</v>
      </c>
      <c r="E108" s="20">
        <v>85</v>
      </c>
      <c r="F108" s="20">
        <v>12.9</v>
      </c>
      <c r="G108" t="str">
        <f>VLOOKUP(FACT_INCLUDES[[#This Row],[order_id]],ORDERS!A:B,2,FALSE)</f>
        <v>ffe254cc039740e17dd15a5305035928</v>
      </c>
      <c r="H108" s="17">
        <f>VLOOKUP(FACT_INCLUDES[[#This Row],[order_id]],ORDERS!A:F,4,FALSE)</f>
        <v>43086.864583333336</v>
      </c>
      <c r="I108" s="17">
        <f>VLOOKUP(FACT_INCLUDES[[#This Row],[order_id]],ORDERS!A:G,5,FALSE)</f>
        <v>43091.545138888891</v>
      </c>
      <c r="J108" s="17">
        <f>VLOOKUP(FACT_INCLUDES[[#This Row],[order_id]],ORDERS!A:G,6,FALSE)</f>
        <v>43112</v>
      </c>
      <c r="K108" t="str">
        <f>VLOOKUP(FACT_INCLUDES[[#This Row],[order_id]],ORDERS!A:G,3,FALSE)</f>
        <v>delivered</v>
      </c>
      <c r="L108" s="18">
        <f>FACT_INCLUDES[[#This Row],[price]]+FACT_INCLUDES[[#This Row],[freight_value]]</f>
        <v>97.9</v>
      </c>
      <c r="M108">
        <f ca="1">_xlfn.XLOOKUP(FACT_INCLUDES[[#This Row],[customer_unique_id]], DIM_CUSTOMERS[customer_unique_id], DIM_CUSTOMERS[Age],,0)</f>
        <v>35</v>
      </c>
      <c r="N108">
        <f>IFERROR(VLOOKUP(FACT_INCLUDES[[#This Row],[order_id]], ORDERS!A:G, 7, FALSE), "")</f>
        <v>5</v>
      </c>
      <c r="O108">
        <f>_xlfn.XLOOKUP(FACT_INCLUDES[[#This Row],[DW Product]],FACT_PRODUCT_REVIEWS!L:L,FACT_PRODUCT_REVIEWS!A:A,,0)</f>
        <v>107</v>
      </c>
      <c r="P108">
        <f>_xlfn.XLOOKUP(FACT_INCLUDES[[#This Row],[customer_unique_id]],DIM_CUSTOMERS[customer_unique_id],DIM_CUSTOMERS[DW Customer],,0)</f>
        <v>205</v>
      </c>
      <c r="Q108">
        <v>107</v>
      </c>
      <c r="R108">
        <v>107</v>
      </c>
      <c r="S108">
        <f>IF(FACT_INCLUDES[[#This Row],[order_delivered_customer_date]]&lt;=FACT_INCLUDES[[#This Row],[order_estimated_delivery_date]],1,0)</f>
        <v>1</v>
      </c>
      <c r="T108" t="str">
        <f>VLOOKUP(FACT_INCLUDES[[#This Row],[DW Product]],DIM_PRODUCTS!A:I,3,FALSE)</f>
        <v>Furniture</v>
      </c>
      <c r="U108" t="str">
        <f>VLOOKUP(FACT_INCLUDES[[#This Row],[DW Seller]],DIM_SELLERS!A:I,4,FALSE)</f>
        <v>SP</v>
      </c>
      <c r="V108" s="30">
        <f>IF(FACT_INCLUDES[[#This Row],[order_delivered_customer_date]]&lt;=FACT_INCLUDES[[#This Row],[order_estimated_delivery_date]], 1,0)</f>
        <v>1</v>
      </c>
    </row>
    <row r="109" spans="1:22" ht="15.75" x14ac:dyDescent="0.25">
      <c r="A109">
        <v>108</v>
      </c>
      <c r="B109" s="2" t="s">
        <v>762</v>
      </c>
      <c r="C109" s="10">
        <v>1</v>
      </c>
      <c r="D109" s="13">
        <v>43181.755555555559</v>
      </c>
      <c r="E109" s="20">
        <v>220</v>
      </c>
      <c r="F109" s="20">
        <v>8.89</v>
      </c>
      <c r="G109" t="str">
        <f>VLOOKUP(FACT_INCLUDES[[#This Row],[order_id]],ORDERS!A:B,2,FALSE)</f>
        <v>7ad12bd39f33737cb4f634c8c44af118</v>
      </c>
      <c r="H109" s="17">
        <f>VLOOKUP(FACT_INCLUDES[[#This Row],[order_id]],ORDERS!A:F,4,FALSE)</f>
        <v>43285.967361111114</v>
      </c>
      <c r="I109" s="17">
        <f>VLOOKUP(FACT_INCLUDES[[#This Row],[order_id]],ORDERS!A:G,5,FALSE)</f>
        <v>43294.586111111108</v>
      </c>
      <c r="J109" s="17">
        <f>VLOOKUP(FACT_INCLUDES[[#This Row],[order_id]],ORDERS!A:G,6,FALSE)</f>
        <v>43305</v>
      </c>
      <c r="K109" t="str">
        <f>VLOOKUP(FACT_INCLUDES[[#This Row],[order_id]],ORDERS!A:G,3,FALSE)</f>
        <v>delivered</v>
      </c>
      <c r="L109" s="18">
        <f>FACT_INCLUDES[[#This Row],[price]]+FACT_INCLUDES[[#This Row],[freight_value]]</f>
        <v>228.89</v>
      </c>
      <c r="M109">
        <f ca="1">_xlfn.XLOOKUP(FACT_INCLUDES[[#This Row],[customer_unique_id]], DIM_CUSTOMERS[customer_unique_id], DIM_CUSTOMERS[Age],,0)</f>
        <v>18</v>
      </c>
      <c r="N109">
        <f>IFERROR(VLOOKUP(FACT_INCLUDES[[#This Row],[order_id]], ORDERS!A:G, 7, FALSE), "")</f>
        <v>9</v>
      </c>
      <c r="O109">
        <f>_xlfn.XLOOKUP(FACT_INCLUDES[[#This Row],[DW Product]],FACT_PRODUCT_REVIEWS!L:L,FACT_PRODUCT_REVIEWS!A:A,,0)</f>
        <v>108</v>
      </c>
      <c r="P109">
        <f>_xlfn.XLOOKUP(FACT_INCLUDES[[#This Row],[customer_unique_id]],DIM_CUSTOMERS[customer_unique_id],DIM_CUSTOMERS[DW Customer],,0)</f>
        <v>110</v>
      </c>
      <c r="Q109">
        <v>108</v>
      </c>
      <c r="R109">
        <v>108</v>
      </c>
      <c r="S109">
        <f>IF(FACT_INCLUDES[[#This Row],[order_delivered_customer_date]]&lt;=FACT_INCLUDES[[#This Row],[order_estimated_delivery_date]],1,0)</f>
        <v>1</v>
      </c>
      <c r="T109" t="str">
        <f>VLOOKUP(FACT_INCLUDES[[#This Row],[DW Product]],DIM_PRODUCTS!A:I,3,FALSE)</f>
        <v>Makeup</v>
      </c>
      <c r="U109" t="str">
        <f>VLOOKUP(FACT_INCLUDES[[#This Row],[DW Seller]],DIM_SELLERS!A:I,4,FALSE)</f>
        <v>SP</v>
      </c>
      <c r="V109" s="30">
        <f>IF(FACT_INCLUDES[[#This Row],[order_delivered_customer_date]]&lt;=FACT_INCLUDES[[#This Row],[order_estimated_delivery_date]], 1,0)</f>
        <v>1</v>
      </c>
    </row>
    <row r="110" spans="1:22" ht="15.75" x14ac:dyDescent="0.25">
      <c r="A110">
        <v>109</v>
      </c>
      <c r="B110" s="2" t="s">
        <v>871</v>
      </c>
      <c r="C110" s="10">
        <v>1</v>
      </c>
      <c r="D110" s="13">
        <v>43066.510416666664</v>
      </c>
      <c r="E110" s="20">
        <v>277</v>
      </c>
      <c r="F110" s="20">
        <v>35.74</v>
      </c>
      <c r="G110" t="str">
        <f>VLOOKUP(FACT_INCLUDES[[#This Row],[order_id]],ORDERS!A:B,2,FALSE)</f>
        <v>e1d387b30e693029c1e3d9ffe5df61e0</v>
      </c>
      <c r="H110" s="17">
        <f>VLOOKUP(FACT_INCLUDES[[#This Row],[order_id]],ORDERS!A:F,4,FALSE)</f>
        <v>43159.853472222225</v>
      </c>
      <c r="I110" s="17">
        <f>VLOOKUP(FACT_INCLUDES[[#This Row],[order_id]],ORDERS!A:G,5,FALSE)</f>
        <v>43184.509027777778</v>
      </c>
      <c r="J110" s="17">
        <f>VLOOKUP(FACT_INCLUDES[[#This Row],[order_id]],ORDERS!A:G,6,FALSE)</f>
        <v>43172</v>
      </c>
      <c r="K110" t="str">
        <f>VLOOKUP(FACT_INCLUDES[[#This Row],[order_id]],ORDERS!A:G,3,FALSE)</f>
        <v>delivered</v>
      </c>
      <c r="L110" s="18">
        <f>FACT_INCLUDES[[#This Row],[price]]+FACT_INCLUDES[[#This Row],[freight_value]]</f>
        <v>312.74</v>
      </c>
      <c r="M110">
        <f ca="1">_xlfn.XLOOKUP(FACT_INCLUDES[[#This Row],[customer_unique_id]], DIM_CUSTOMERS[customer_unique_id], DIM_CUSTOMERS[Age],,0)</f>
        <v>19</v>
      </c>
      <c r="N110">
        <f>IFERROR(VLOOKUP(FACT_INCLUDES[[#This Row],[order_id]], ORDERS!A:G, 7, FALSE), "")</f>
        <v>25</v>
      </c>
      <c r="O110">
        <f>_xlfn.XLOOKUP(FACT_INCLUDES[[#This Row],[DW Product]],FACT_PRODUCT_REVIEWS!L:L,FACT_PRODUCT_REVIEWS!A:A,,0)</f>
        <v>109</v>
      </c>
      <c r="P110">
        <f>_xlfn.XLOOKUP(FACT_INCLUDES[[#This Row],[customer_unique_id]],DIM_CUSTOMERS[customer_unique_id],DIM_CUSTOMERS[DW Customer],,0)</f>
        <v>80</v>
      </c>
      <c r="Q110">
        <v>109</v>
      </c>
      <c r="R110">
        <v>109</v>
      </c>
      <c r="S110">
        <f>IF(FACT_INCLUDES[[#This Row],[order_delivered_customer_date]]&lt;=FACT_INCLUDES[[#This Row],[order_estimated_delivery_date]],1,0)</f>
        <v>0</v>
      </c>
      <c r="T110" t="str">
        <f>VLOOKUP(FACT_INCLUDES[[#This Row],[DW Product]],DIM_PRODUCTS!A:I,3,FALSE)</f>
        <v>Musical Instruments</v>
      </c>
      <c r="U110" t="str">
        <f>VLOOKUP(FACT_INCLUDES[[#This Row],[DW Seller]],DIM_SELLERS!A:I,4,FALSE)</f>
        <v>RJ</v>
      </c>
      <c r="V110" s="30">
        <f>IF(FACT_INCLUDES[[#This Row],[order_delivered_customer_date]]&lt;=FACT_INCLUDES[[#This Row],[order_estimated_delivery_date]], 1,0)</f>
        <v>0</v>
      </c>
    </row>
    <row r="111" spans="1:22" ht="15.75" x14ac:dyDescent="0.25">
      <c r="A111">
        <v>110</v>
      </c>
      <c r="B111" s="2" t="s">
        <v>1544</v>
      </c>
      <c r="C111" s="10">
        <v>1</v>
      </c>
      <c r="D111" s="13">
        <v>43334.815972222219</v>
      </c>
      <c r="E111" s="20">
        <v>66.989999999999995</v>
      </c>
      <c r="F111" s="20">
        <v>27.75</v>
      </c>
      <c r="G111" t="str">
        <f>VLOOKUP(FACT_INCLUDES[[#This Row],[order_id]],ORDERS!A:B,2,FALSE)</f>
        <v>10b960a4f2cfecc03e6c89b4b02ebab6</v>
      </c>
      <c r="H111" s="17">
        <f>VLOOKUP(FACT_INCLUDES[[#This Row],[order_id]],ORDERS!A:F,4,FALSE)</f>
        <v>43083.475694444445</v>
      </c>
      <c r="I111" s="17">
        <f>VLOOKUP(FACT_INCLUDES[[#This Row],[order_id]],ORDERS!A:G,5,FALSE)</f>
        <v>43096.887499999997</v>
      </c>
      <c r="J111" s="17">
        <f>VLOOKUP(FACT_INCLUDES[[#This Row],[order_id]],ORDERS!A:G,6,FALSE)</f>
        <v>43115</v>
      </c>
      <c r="K111" t="str">
        <f>VLOOKUP(FACT_INCLUDES[[#This Row],[order_id]],ORDERS!A:G,3,FALSE)</f>
        <v>delivered</v>
      </c>
      <c r="L111" s="18">
        <f>FACT_INCLUDES[[#This Row],[price]]+FACT_INCLUDES[[#This Row],[freight_value]]</f>
        <v>94.74</v>
      </c>
      <c r="M111">
        <f ca="1">_xlfn.XLOOKUP(FACT_INCLUDES[[#This Row],[customer_unique_id]], DIM_CUSTOMERS[customer_unique_id], DIM_CUSTOMERS[Age],,0)</f>
        <v>19</v>
      </c>
      <c r="N111">
        <f>IFERROR(VLOOKUP(FACT_INCLUDES[[#This Row],[order_id]], ORDERS!A:G, 7, FALSE), "")</f>
        <v>13</v>
      </c>
      <c r="O111">
        <f>_xlfn.XLOOKUP(FACT_INCLUDES[[#This Row],[DW Product]],FACT_PRODUCT_REVIEWS!L:L,FACT_PRODUCT_REVIEWS!A:A,,0)</f>
        <v>110</v>
      </c>
      <c r="P111">
        <f>_xlfn.XLOOKUP(FACT_INCLUDES[[#This Row],[customer_unique_id]],DIM_CUSTOMERS[customer_unique_id],DIM_CUSTOMERS[DW Customer],,0)</f>
        <v>202</v>
      </c>
      <c r="Q111">
        <v>110</v>
      </c>
      <c r="R111">
        <v>110</v>
      </c>
      <c r="S111">
        <f>IF(FACT_INCLUDES[[#This Row],[order_delivered_customer_date]]&lt;=FACT_INCLUDES[[#This Row],[order_estimated_delivery_date]],1,0)</f>
        <v>1</v>
      </c>
      <c r="T111" t="str">
        <f>VLOOKUP(FACT_INCLUDES[[#This Row],[DW Product]],DIM_PRODUCTS!A:I,3,FALSE)</f>
        <v>Jewelry</v>
      </c>
      <c r="U111" t="str">
        <f>VLOOKUP(FACT_INCLUDES[[#This Row],[DW Seller]],DIM_SELLERS!A:I,4,FALSE)</f>
        <v>SP</v>
      </c>
      <c r="V111" s="30">
        <f>IF(FACT_INCLUDES[[#This Row],[order_delivered_customer_date]]&lt;=FACT_INCLUDES[[#This Row],[order_estimated_delivery_date]], 1,0)</f>
        <v>1</v>
      </c>
    </row>
    <row r="112" spans="1:22" ht="15.75" x14ac:dyDescent="0.25">
      <c r="A112">
        <v>111</v>
      </c>
      <c r="B112" s="2" t="s">
        <v>1161</v>
      </c>
      <c r="C112" s="10">
        <v>1</v>
      </c>
      <c r="D112" s="13">
        <v>43293.427083333336</v>
      </c>
      <c r="E112" s="20">
        <v>14</v>
      </c>
      <c r="F112" s="20">
        <v>50.85</v>
      </c>
      <c r="G112" t="str">
        <f>VLOOKUP(FACT_INCLUDES[[#This Row],[order_id]],ORDERS!A:B,2,FALSE)</f>
        <v>56a9c159fffe93bdef88ffbf6e729712</v>
      </c>
      <c r="H112" s="17">
        <f>VLOOKUP(FACT_INCLUDES[[#This Row],[order_id]],ORDERS!A:F,4,FALSE)</f>
        <v>43139.563194444447</v>
      </c>
      <c r="I112" s="17">
        <f>VLOOKUP(FACT_INCLUDES[[#This Row],[order_id]],ORDERS!A:G,5,FALSE)</f>
        <v>43157.53402777778</v>
      </c>
      <c r="J112" s="17">
        <f>VLOOKUP(FACT_INCLUDES[[#This Row],[order_id]],ORDERS!A:G,6,FALSE)</f>
        <v>43167</v>
      </c>
      <c r="K112" t="str">
        <f>VLOOKUP(FACT_INCLUDES[[#This Row],[order_id]],ORDERS!A:G,3,FALSE)</f>
        <v>delivered</v>
      </c>
      <c r="L112" s="18">
        <f>FACT_INCLUDES[[#This Row],[price]]+FACT_INCLUDES[[#This Row],[freight_value]]</f>
        <v>64.849999999999994</v>
      </c>
      <c r="M112">
        <f ca="1">_xlfn.XLOOKUP(FACT_INCLUDES[[#This Row],[customer_unique_id]], DIM_CUSTOMERS[customer_unique_id], DIM_CUSTOMERS[Age],,0)</f>
        <v>19</v>
      </c>
      <c r="N112">
        <f>IFERROR(VLOOKUP(FACT_INCLUDES[[#This Row],[order_id]], ORDERS!A:G, 7, FALSE), "")</f>
        <v>18</v>
      </c>
      <c r="O112">
        <f>_xlfn.XLOOKUP(FACT_INCLUDES[[#This Row],[DW Product]],FACT_PRODUCT_REVIEWS!L:L,FACT_PRODUCT_REVIEWS!A:A,,0)</f>
        <v>111</v>
      </c>
      <c r="P112">
        <f>_xlfn.XLOOKUP(FACT_INCLUDES[[#This Row],[customer_unique_id]],DIM_CUSTOMERS[customer_unique_id],DIM_CUSTOMERS[DW Customer],,0)</f>
        <v>206</v>
      </c>
      <c r="Q112">
        <v>111</v>
      </c>
      <c r="R112">
        <v>111</v>
      </c>
      <c r="S112">
        <f>IF(FACT_INCLUDES[[#This Row],[order_delivered_customer_date]]&lt;=FACT_INCLUDES[[#This Row],[order_estimated_delivery_date]],1,0)</f>
        <v>1</v>
      </c>
      <c r="T112" t="str">
        <f>VLOOKUP(FACT_INCLUDES[[#This Row],[DW Product]],DIM_PRODUCTS!A:I,3,FALSE)</f>
        <v>Furniture</v>
      </c>
      <c r="U112" t="str">
        <f>VLOOKUP(FACT_INCLUDES[[#This Row],[DW Seller]],DIM_SELLERS!A:I,4,FALSE)</f>
        <v>SP</v>
      </c>
      <c r="V112" s="30">
        <f>IF(FACT_INCLUDES[[#This Row],[order_delivered_customer_date]]&lt;=FACT_INCLUDES[[#This Row],[order_estimated_delivery_date]], 1,0)</f>
        <v>1</v>
      </c>
    </row>
    <row r="113" spans="1:22" ht="15.75" x14ac:dyDescent="0.25">
      <c r="A113">
        <v>112</v>
      </c>
      <c r="B113" s="2" t="s">
        <v>1217</v>
      </c>
      <c r="C113" s="10">
        <v>1</v>
      </c>
      <c r="D113" s="13">
        <v>43164.715277777781</v>
      </c>
      <c r="E113" s="20">
        <v>85</v>
      </c>
      <c r="F113" s="20">
        <v>17.03</v>
      </c>
      <c r="G113" t="str">
        <f>VLOOKUP(FACT_INCLUDES[[#This Row],[order_id]],ORDERS!A:B,2,FALSE)</f>
        <v>8dfb9fff0eac6a63f34ed7707068e988</v>
      </c>
      <c r="H113" s="17">
        <f>VLOOKUP(FACT_INCLUDES[[#This Row],[order_id]],ORDERS!A:F,4,FALSE)</f>
        <v>43222.558333333334</v>
      </c>
      <c r="I113" s="17">
        <f>VLOOKUP(FACT_INCLUDES[[#This Row],[order_id]],ORDERS!A:G,5,FALSE)</f>
        <v>43224.873611111114</v>
      </c>
      <c r="J113" s="17">
        <f>VLOOKUP(FACT_INCLUDES[[#This Row],[order_id]],ORDERS!A:G,6,FALSE)</f>
        <v>43235</v>
      </c>
      <c r="K113" t="str">
        <f>VLOOKUP(FACT_INCLUDES[[#This Row],[order_id]],ORDERS!A:G,3,FALSE)</f>
        <v>delivered</v>
      </c>
      <c r="L113" s="18">
        <f>FACT_INCLUDES[[#This Row],[price]]+FACT_INCLUDES[[#This Row],[freight_value]]</f>
        <v>102.03</v>
      </c>
      <c r="M113">
        <f ca="1">_xlfn.XLOOKUP(FACT_INCLUDES[[#This Row],[customer_unique_id]], DIM_CUSTOMERS[customer_unique_id], DIM_CUSTOMERS[Age],,0)</f>
        <v>25</v>
      </c>
      <c r="N113">
        <f>IFERROR(VLOOKUP(FACT_INCLUDES[[#This Row],[order_id]], ORDERS!A:G, 7, FALSE), "")</f>
        <v>2</v>
      </c>
      <c r="O113">
        <f>_xlfn.XLOOKUP(FACT_INCLUDES[[#This Row],[DW Product]],FACT_PRODUCT_REVIEWS!L:L,FACT_PRODUCT_REVIEWS!A:A,,0)</f>
        <v>112</v>
      </c>
      <c r="P113">
        <f>_xlfn.XLOOKUP(FACT_INCLUDES[[#This Row],[customer_unique_id]],DIM_CUSTOMERS[customer_unique_id],DIM_CUSTOMERS[DW Customer],,0)</f>
        <v>101</v>
      </c>
      <c r="Q113">
        <v>112</v>
      </c>
      <c r="R113">
        <v>112</v>
      </c>
      <c r="S113">
        <f>IF(FACT_INCLUDES[[#This Row],[order_delivered_customer_date]]&lt;=FACT_INCLUDES[[#This Row],[order_estimated_delivery_date]],1,0)</f>
        <v>1</v>
      </c>
      <c r="T113" t="str">
        <f>VLOOKUP(FACT_INCLUDES[[#This Row],[DW Product]],DIM_PRODUCTS!A:I,3,FALSE)</f>
        <v>Decor</v>
      </c>
      <c r="U113" t="str">
        <f>VLOOKUP(FACT_INCLUDES[[#This Row],[DW Seller]],DIM_SELLERS!A:I,4,FALSE)</f>
        <v>PR</v>
      </c>
      <c r="V113" s="30">
        <f>IF(FACT_INCLUDES[[#This Row],[order_delivered_customer_date]]&lt;=FACT_INCLUDES[[#This Row],[order_estimated_delivery_date]], 1,0)</f>
        <v>1</v>
      </c>
    </row>
    <row r="114" spans="1:22" ht="15.75" x14ac:dyDescent="0.25">
      <c r="A114">
        <v>113</v>
      </c>
      <c r="B114" s="2" t="s">
        <v>1353</v>
      </c>
      <c r="C114" s="10">
        <v>1</v>
      </c>
      <c r="D114" s="13">
        <v>43164.715277777781</v>
      </c>
      <c r="E114" s="20">
        <v>85</v>
      </c>
      <c r="F114" s="20">
        <v>17.03</v>
      </c>
      <c r="G114" t="str">
        <f>VLOOKUP(FACT_INCLUDES[[#This Row],[order_id]],ORDERS!A:B,2,FALSE)</f>
        <v>7cdad7ad32a8ed3d160ca312e16d29f1</v>
      </c>
      <c r="H114" s="17">
        <f>VLOOKUP(FACT_INCLUDES[[#This Row],[order_id]],ORDERS!A:F,4,FALSE)</f>
        <v>43144.95416666667</v>
      </c>
      <c r="I114" s="17">
        <f>VLOOKUP(FACT_INCLUDES[[#This Row],[order_id]],ORDERS!A:G,5,FALSE)</f>
        <v>43157.815972222219</v>
      </c>
      <c r="J114" s="17">
        <f>VLOOKUP(FACT_INCLUDES[[#This Row],[order_id]],ORDERS!A:G,6,FALSE)</f>
        <v>43165</v>
      </c>
      <c r="K114" t="str">
        <f>VLOOKUP(FACT_INCLUDES[[#This Row],[order_id]],ORDERS!A:G,3,FALSE)</f>
        <v>delivered</v>
      </c>
      <c r="L114" s="18">
        <f>FACT_INCLUDES[[#This Row],[price]]+FACT_INCLUDES[[#This Row],[freight_value]]</f>
        <v>102.03</v>
      </c>
      <c r="M114">
        <f ca="1">_xlfn.XLOOKUP(FACT_INCLUDES[[#This Row],[customer_unique_id]], DIM_CUSTOMERS[customer_unique_id], DIM_CUSTOMERS[Age],,0)</f>
        <v>49</v>
      </c>
      <c r="N114">
        <f>IFERROR(VLOOKUP(FACT_INCLUDES[[#This Row],[order_id]], ORDERS!A:G, 7, FALSE), "")</f>
        <v>13</v>
      </c>
      <c r="O114">
        <f>_xlfn.XLOOKUP(FACT_INCLUDES[[#This Row],[DW Product]],FACT_PRODUCT_REVIEWS!L:L,FACT_PRODUCT_REVIEWS!A:A,,0)</f>
        <v>113</v>
      </c>
      <c r="P114">
        <f>_xlfn.XLOOKUP(FACT_INCLUDES[[#This Row],[customer_unique_id]],DIM_CUSTOMERS[customer_unique_id],DIM_CUSTOMERS[DW Customer],,0)</f>
        <v>261</v>
      </c>
      <c r="Q114">
        <v>113</v>
      </c>
      <c r="R114">
        <v>113</v>
      </c>
      <c r="S114">
        <f>IF(FACT_INCLUDES[[#This Row],[order_delivered_customer_date]]&lt;=FACT_INCLUDES[[#This Row],[order_estimated_delivery_date]],1,0)</f>
        <v>1</v>
      </c>
      <c r="T114" t="str">
        <f>VLOOKUP(FACT_INCLUDES[[#This Row],[DW Product]],DIM_PRODUCTS!A:I,3,FALSE)</f>
        <v>Art</v>
      </c>
      <c r="U114" t="str">
        <f>VLOOKUP(FACT_INCLUDES[[#This Row],[DW Seller]],DIM_SELLERS!A:I,4,FALSE)</f>
        <v>SP</v>
      </c>
      <c r="V114" s="30">
        <f>IF(FACT_INCLUDES[[#This Row],[order_delivered_customer_date]]&lt;=FACT_INCLUDES[[#This Row],[order_estimated_delivery_date]], 1,0)</f>
        <v>1</v>
      </c>
    </row>
    <row r="115" spans="1:22" ht="15.75" x14ac:dyDescent="0.25">
      <c r="A115">
        <v>114</v>
      </c>
      <c r="B115" s="2" t="s">
        <v>1044</v>
      </c>
      <c r="C115" s="10">
        <v>1</v>
      </c>
      <c r="D115" s="13">
        <v>43143.552083333336</v>
      </c>
      <c r="E115" s="20">
        <v>229</v>
      </c>
      <c r="F115" s="20">
        <v>9.8000000000000007</v>
      </c>
      <c r="G115" t="str">
        <f>VLOOKUP(FACT_INCLUDES[[#This Row],[order_id]],ORDERS!A:B,2,FALSE)</f>
        <v>b6a3c8559ca50f11853e81dcc7674f2f</v>
      </c>
      <c r="H115" s="17">
        <f>VLOOKUP(FACT_INCLUDES[[#This Row],[order_id]],ORDERS!A:F,4,FALSE)</f>
        <v>43167.79583333333</v>
      </c>
      <c r="I115" s="17">
        <f>VLOOKUP(FACT_INCLUDES[[#This Row],[order_id]],ORDERS!A:G,5,FALSE)</f>
        <v>43182.630555555559</v>
      </c>
      <c r="J115" s="17">
        <f>VLOOKUP(FACT_INCLUDES[[#This Row],[order_id]],ORDERS!A:G,6,FALSE)</f>
        <v>43194</v>
      </c>
      <c r="K115" t="str">
        <f>VLOOKUP(FACT_INCLUDES[[#This Row],[order_id]],ORDERS!A:G,3,FALSE)</f>
        <v>delivered</v>
      </c>
      <c r="L115" s="18">
        <f>FACT_INCLUDES[[#This Row],[price]]+FACT_INCLUDES[[#This Row],[freight_value]]</f>
        <v>238.8</v>
      </c>
      <c r="M115">
        <f ca="1">_xlfn.XLOOKUP(FACT_INCLUDES[[#This Row],[customer_unique_id]], DIM_CUSTOMERS[customer_unique_id], DIM_CUSTOMERS[Age],,0)</f>
        <v>54</v>
      </c>
      <c r="N115">
        <f>IFERROR(VLOOKUP(FACT_INCLUDES[[#This Row],[order_id]], ORDERS!A:G, 7, FALSE), "")</f>
        <v>15</v>
      </c>
      <c r="O115">
        <f>_xlfn.XLOOKUP(FACT_INCLUDES[[#This Row],[DW Product]],FACT_PRODUCT_REVIEWS!L:L,FACT_PRODUCT_REVIEWS!A:A,,0)</f>
        <v>114</v>
      </c>
      <c r="P115">
        <f>_xlfn.XLOOKUP(FACT_INCLUDES[[#This Row],[customer_unique_id]],DIM_CUSTOMERS[customer_unique_id],DIM_CUSTOMERS[DW Customer],,0)</f>
        <v>57</v>
      </c>
      <c r="Q115">
        <v>114</v>
      </c>
      <c r="R115">
        <v>114</v>
      </c>
      <c r="S115">
        <f>IF(FACT_INCLUDES[[#This Row],[order_delivered_customer_date]]&lt;=FACT_INCLUDES[[#This Row],[order_estimated_delivery_date]],1,0)</f>
        <v>1</v>
      </c>
      <c r="T115" t="str">
        <f>VLOOKUP(FACT_INCLUDES[[#This Row],[DW Product]],DIM_PRODUCTS!A:I,3,FALSE)</f>
        <v>Pets</v>
      </c>
      <c r="U115" t="str">
        <f>VLOOKUP(FACT_INCLUDES[[#This Row],[DW Seller]],DIM_SELLERS!A:I,4,FALSE)</f>
        <v>SP</v>
      </c>
      <c r="V115" s="30">
        <f>IF(FACT_INCLUDES[[#This Row],[order_delivered_customer_date]]&lt;=FACT_INCLUDES[[#This Row],[order_estimated_delivery_date]], 1,0)</f>
        <v>1</v>
      </c>
    </row>
    <row r="116" spans="1:22" ht="15.75" x14ac:dyDescent="0.25">
      <c r="A116">
        <v>115</v>
      </c>
      <c r="B116" s="2" t="s">
        <v>1358</v>
      </c>
      <c r="C116" s="10">
        <v>1</v>
      </c>
      <c r="D116" s="13">
        <v>43235.188194444447</v>
      </c>
      <c r="E116" s="20">
        <v>99.9</v>
      </c>
      <c r="F116" s="20">
        <v>0</v>
      </c>
      <c r="G116" t="str">
        <f>VLOOKUP(FACT_INCLUDES[[#This Row],[order_id]],ORDERS!A:B,2,FALSE)</f>
        <v>f4dc0a81a11d3d270ccf5a9c4b5b187b</v>
      </c>
      <c r="H116" s="17">
        <f>VLOOKUP(FACT_INCLUDES[[#This Row],[order_id]],ORDERS!A:F,4,FALSE)</f>
        <v>42887.822222222225</v>
      </c>
      <c r="I116" s="17">
        <f>VLOOKUP(FACT_INCLUDES[[#This Row],[order_id]],ORDERS!A:G,5,FALSE)</f>
        <v>42898.654861111114</v>
      </c>
      <c r="J116" s="17">
        <f>VLOOKUP(FACT_INCLUDES[[#This Row],[order_id]],ORDERS!A:G,6,FALSE)</f>
        <v>42913</v>
      </c>
      <c r="K116" t="str">
        <f>VLOOKUP(FACT_INCLUDES[[#This Row],[order_id]],ORDERS!A:G,3,FALSE)</f>
        <v>delivered</v>
      </c>
      <c r="L116" s="18">
        <f>FACT_INCLUDES[[#This Row],[price]]+FACT_INCLUDES[[#This Row],[freight_value]]</f>
        <v>99.9</v>
      </c>
      <c r="M116">
        <f ca="1">_xlfn.XLOOKUP(FACT_INCLUDES[[#This Row],[customer_unique_id]], DIM_CUSTOMERS[customer_unique_id], DIM_CUSTOMERS[Age],,0)</f>
        <v>47</v>
      </c>
      <c r="N116">
        <f>IFERROR(VLOOKUP(FACT_INCLUDES[[#This Row],[order_id]], ORDERS!A:G, 7, FALSE), "")</f>
        <v>11</v>
      </c>
      <c r="O116">
        <f>_xlfn.XLOOKUP(FACT_INCLUDES[[#This Row],[DW Product]],FACT_PRODUCT_REVIEWS!L:L,FACT_PRODUCT_REVIEWS!A:A,,0)</f>
        <v>115</v>
      </c>
      <c r="P116">
        <f>_xlfn.XLOOKUP(FACT_INCLUDES[[#This Row],[customer_unique_id]],DIM_CUSTOMERS[customer_unique_id],DIM_CUSTOMERS[DW Customer],,0)</f>
        <v>24</v>
      </c>
      <c r="Q116">
        <v>115</v>
      </c>
      <c r="R116">
        <v>115</v>
      </c>
      <c r="S116">
        <f>IF(FACT_INCLUDES[[#This Row],[order_delivered_customer_date]]&lt;=FACT_INCLUDES[[#This Row],[order_estimated_delivery_date]],1,0)</f>
        <v>1</v>
      </c>
      <c r="T116" t="str">
        <f>VLOOKUP(FACT_INCLUDES[[#This Row],[DW Product]],DIM_PRODUCTS!A:I,3,FALSE)</f>
        <v>Musical Instruments</v>
      </c>
      <c r="U116" t="str">
        <f>VLOOKUP(FACT_INCLUDES[[#This Row],[DW Seller]],DIM_SELLERS!A:I,4,FALSE)</f>
        <v>RN</v>
      </c>
      <c r="V116" s="30">
        <f>IF(FACT_INCLUDES[[#This Row],[order_delivered_customer_date]]&lt;=FACT_INCLUDES[[#This Row],[order_estimated_delivery_date]], 1,0)</f>
        <v>1</v>
      </c>
    </row>
    <row r="117" spans="1:22" ht="15.75" x14ac:dyDescent="0.25">
      <c r="A117">
        <v>116</v>
      </c>
      <c r="B117" s="2" t="s">
        <v>794</v>
      </c>
      <c r="C117" s="10">
        <v>1</v>
      </c>
      <c r="D117" s="13">
        <v>43129.010416666664</v>
      </c>
      <c r="E117" s="20">
        <v>84.9</v>
      </c>
      <c r="F117" s="20">
        <v>34.39</v>
      </c>
      <c r="G117" t="str">
        <f>VLOOKUP(FACT_INCLUDES[[#This Row],[order_id]],ORDERS!A:B,2,FALSE)</f>
        <v>5cc1fbd02e6b7cd1113dd836fbbbcc13</v>
      </c>
      <c r="H117" s="17">
        <f>VLOOKUP(FACT_INCLUDES[[#This Row],[order_id]],ORDERS!A:F,4,FALSE)</f>
        <v>43258.949305555558</v>
      </c>
      <c r="I117" s="17">
        <f>VLOOKUP(FACT_INCLUDES[[#This Row],[order_id]],ORDERS!A:G,5,FALSE)</f>
        <v>43267.686111111114</v>
      </c>
      <c r="J117" s="17">
        <f>VLOOKUP(FACT_INCLUDES[[#This Row],[order_id]],ORDERS!A:G,6,FALSE)</f>
        <v>43280</v>
      </c>
      <c r="K117" t="str">
        <f>VLOOKUP(FACT_INCLUDES[[#This Row],[order_id]],ORDERS!A:G,3,FALSE)</f>
        <v>delivered</v>
      </c>
      <c r="L117" s="18">
        <f>FACT_INCLUDES[[#This Row],[price]]+FACT_INCLUDES[[#This Row],[freight_value]]</f>
        <v>119.29</v>
      </c>
      <c r="M117">
        <f ca="1">_xlfn.XLOOKUP(FACT_INCLUDES[[#This Row],[customer_unique_id]], DIM_CUSTOMERS[customer_unique_id], DIM_CUSTOMERS[Age],,0)</f>
        <v>21</v>
      </c>
      <c r="N117">
        <f>IFERROR(VLOOKUP(FACT_INCLUDES[[#This Row],[order_id]], ORDERS!A:G, 7, FALSE), "")</f>
        <v>9</v>
      </c>
      <c r="O117">
        <f>_xlfn.XLOOKUP(FACT_INCLUDES[[#This Row],[DW Product]],FACT_PRODUCT_REVIEWS!L:L,FACT_PRODUCT_REVIEWS!A:A,,0)</f>
        <v>116</v>
      </c>
      <c r="P117">
        <f>_xlfn.XLOOKUP(FACT_INCLUDES[[#This Row],[customer_unique_id]],DIM_CUSTOMERS[customer_unique_id],DIM_CUSTOMERS[DW Customer],,0)</f>
        <v>146</v>
      </c>
      <c r="Q117">
        <v>116</v>
      </c>
      <c r="R117">
        <v>116</v>
      </c>
      <c r="S117">
        <f>IF(FACT_INCLUDES[[#This Row],[order_delivered_customer_date]]&lt;=FACT_INCLUDES[[#This Row],[order_estimated_delivery_date]],1,0)</f>
        <v>1</v>
      </c>
      <c r="T117" t="str">
        <f>VLOOKUP(FACT_INCLUDES[[#This Row],[DW Product]],DIM_PRODUCTS!A:I,3,FALSE)</f>
        <v>Decor</v>
      </c>
      <c r="U117" t="str">
        <f>VLOOKUP(FACT_INCLUDES[[#This Row],[DW Seller]],DIM_SELLERS!A:I,4,FALSE)</f>
        <v>MG</v>
      </c>
      <c r="V117" s="30">
        <f>IF(FACT_INCLUDES[[#This Row],[order_delivered_customer_date]]&lt;=FACT_INCLUDES[[#This Row],[order_estimated_delivery_date]], 1,0)</f>
        <v>1</v>
      </c>
    </row>
    <row r="118" spans="1:22" ht="15.75" x14ac:dyDescent="0.25">
      <c r="A118">
        <v>117</v>
      </c>
      <c r="B118" s="2" t="s">
        <v>1456</v>
      </c>
      <c r="C118" s="10">
        <v>1</v>
      </c>
      <c r="D118" s="13">
        <v>42880.559027777781</v>
      </c>
      <c r="E118" s="20">
        <v>189</v>
      </c>
      <c r="F118" s="20">
        <v>33.909999999999997</v>
      </c>
      <c r="G118" t="str">
        <f>VLOOKUP(FACT_INCLUDES[[#This Row],[order_id]],ORDERS!A:B,2,FALSE)</f>
        <v>af13324b5f4c0a838fe662c52a44b959</v>
      </c>
      <c r="H118" s="17">
        <f>VLOOKUP(FACT_INCLUDES[[#This Row],[order_id]],ORDERS!A:F,4,FALSE)</f>
        <v>43018.924305555556</v>
      </c>
      <c r="I118" s="17">
        <f>VLOOKUP(FACT_INCLUDES[[#This Row],[order_id]],ORDERS!A:G,5,FALSE)</f>
        <v>43035.919444444444</v>
      </c>
      <c r="J118" s="17">
        <f>VLOOKUP(FACT_INCLUDES[[#This Row],[order_id]],ORDERS!A:G,6,FALSE)</f>
        <v>43048</v>
      </c>
      <c r="K118" t="str">
        <f>VLOOKUP(FACT_INCLUDES[[#This Row],[order_id]],ORDERS!A:G,3,FALSE)</f>
        <v>delivered</v>
      </c>
      <c r="L118" s="18">
        <f>FACT_INCLUDES[[#This Row],[price]]+FACT_INCLUDES[[#This Row],[freight_value]]</f>
        <v>222.91</v>
      </c>
      <c r="M118">
        <f ca="1">_xlfn.XLOOKUP(FACT_INCLUDES[[#This Row],[customer_unique_id]], DIM_CUSTOMERS[customer_unique_id], DIM_CUSTOMERS[Age],,0)</f>
        <v>38</v>
      </c>
      <c r="N118">
        <f>IFERROR(VLOOKUP(FACT_INCLUDES[[#This Row],[order_id]], ORDERS!A:G, 7, FALSE), "")</f>
        <v>17</v>
      </c>
      <c r="O118">
        <f>_xlfn.XLOOKUP(FACT_INCLUDES[[#This Row],[DW Product]],FACT_PRODUCT_REVIEWS!L:L,FACT_PRODUCT_REVIEWS!A:A,,0)</f>
        <v>117</v>
      </c>
      <c r="P118">
        <f>_xlfn.XLOOKUP(FACT_INCLUDES[[#This Row],[customer_unique_id]],DIM_CUSTOMERS[customer_unique_id],DIM_CUSTOMERS[DW Customer],,0)</f>
        <v>295</v>
      </c>
      <c r="Q118">
        <v>117</v>
      </c>
      <c r="R118">
        <v>117</v>
      </c>
      <c r="S118">
        <f>IF(FACT_INCLUDES[[#This Row],[order_delivered_customer_date]]&lt;=FACT_INCLUDES[[#This Row],[order_estimated_delivery_date]],1,0)</f>
        <v>1</v>
      </c>
      <c r="T118" t="str">
        <f>VLOOKUP(FACT_INCLUDES[[#This Row],[DW Product]],DIM_PRODUCTS!A:I,3,FALSE)</f>
        <v>Jewelry</v>
      </c>
      <c r="U118" t="str">
        <f>VLOOKUP(FACT_INCLUDES[[#This Row],[DW Seller]],DIM_SELLERS!A:I,4,FALSE)</f>
        <v>SP</v>
      </c>
      <c r="V118" s="30">
        <f>IF(FACT_INCLUDES[[#This Row],[order_delivered_customer_date]]&lt;=FACT_INCLUDES[[#This Row],[order_estimated_delivery_date]], 1,0)</f>
        <v>1</v>
      </c>
    </row>
    <row r="119" spans="1:22" ht="15.75" x14ac:dyDescent="0.25">
      <c r="A119">
        <v>118</v>
      </c>
      <c r="B119" s="2" t="s">
        <v>1614</v>
      </c>
      <c r="C119" s="10">
        <v>1</v>
      </c>
      <c r="D119" s="13">
        <v>43017.868055555555</v>
      </c>
      <c r="E119" s="20">
        <v>49</v>
      </c>
      <c r="F119" s="20">
        <v>7.78</v>
      </c>
      <c r="G119" t="str">
        <f>VLOOKUP(FACT_INCLUDES[[#This Row],[order_id]],ORDERS!A:B,2,FALSE)</f>
        <v>7af8bc059cb4c4c55038a142b99da13b</v>
      </c>
      <c r="H119" s="17">
        <f>VLOOKUP(FACT_INCLUDES[[#This Row],[order_id]],ORDERS!A:F,4,FALSE)</f>
        <v>42992.679166666669</v>
      </c>
      <c r="I119" s="17">
        <f>VLOOKUP(FACT_INCLUDES[[#This Row],[order_id]],ORDERS!A:G,5,FALSE)</f>
        <v>43017.654861111114</v>
      </c>
      <c r="J119" s="17">
        <f>VLOOKUP(FACT_INCLUDES[[#This Row],[order_id]],ORDERS!A:G,6,FALSE)</f>
        <v>43014</v>
      </c>
      <c r="K119" t="str">
        <f>VLOOKUP(FACT_INCLUDES[[#This Row],[order_id]],ORDERS!A:G,3,FALSE)</f>
        <v>delivered</v>
      </c>
      <c r="L119" s="18">
        <f>FACT_INCLUDES[[#This Row],[price]]+FACT_INCLUDES[[#This Row],[freight_value]]</f>
        <v>56.78</v>
      </c>
      <c r="M119">
        <f ca="1">_xlfn.XLOOKUP(FACT_INCLUDES[[#This Row],[customer_unique_id]], DIM_CUSTOMERS[customer_unique_id], DIM_CUSTOMERS[Age],,0)</f>
        <v>31</v>
      </c>
      <c r="N119">
        <f>IFERROR(VLOOKUP(FACT_INCLUDES[[#This Row],[order_id]], ORDERS!A:G, 7, FALSE), "")</f>
        <v>25</v>
      </c>
      <c r="O119">
        <f>_xlfn.XLOOKUP(FACT_INCLUDES[[#This Row],[DW Product]],FACT_PRODUCT_REVIEWS!L:L,FACT_PRODUCT_REVIEWS!A:A,,0)</f>
        <v>118</v>
      </c>
      <c r="P119">
        <f>_xlfn.XLOOKUP(FACT_INCLUDES[[#This Row],[customer_unique_id]],DIM_CUSTOMERS[customer_unique_id],DIM_CUSTOMERS[DW Customer],,0)</f>
        <v>215</v>
      </c>
      <c r="Q119">
        <v>118</v>
      </c>
      <c r="R119">
        <v>118</v>
      </c>
      <c r="S119">
        <f>IF(FACT_INCLUDES[[#This Row],[order_delivered_customer_date]]&lt;=FACT_INCLUDES[[#This Row],[order_estimated_delivery_date]],1,0)</f>
        <v>0</v>
      </c>
      <c r="T119" t="str">
        <f>VLOOKUP(FACT_INCLUDES[[#This Row],[DW Product]],DIM_PRODUCTS!A:I,3,FALSE)</f>
        <v>Clothing</v>
      </c>
      <c r="U119" t="str">
        <f>VLOOKUP(FACT_INCLUDES[[#This Row],[DW Seller]],DIM_SELLERS!A:I,4,FALSE)</f>
        <v>SP</v>
      </c>
      <c r="V119" s="30">
        <f>IF(FACT_INCLUDES[[#This Row],[order_delivered_customer_date]]&lt;=FACT_INCLUDES[[#This Row],[order_estimated_delivery_date]], 1,0)</f>
        <v>0</v>
      </c>
    </row>
    <row r="120" spans="1:22" ht="15.75" x14ac:dyDescent="0.25">
      <c r="A120">
        <v>119</v>
      </c>
      <c r="B120" s="2" t="s">
        <v>1793</v>
      </c>
      <c r="C120" s="10">
        <v>1</v>
      </c>
      <c r="D120" s="13">
        <v>43291.313194444447</v>
      </c>
      <c r="E120" s="20">
        <v>37.9</v>
      </c>
      <c r="F120" s="20">
        <v>15.37</v>
      </c>
      <c r="G120" t="str">
        <f>VLOOKUP(FACT_INCLUDES[[#This Row],[order_id]],ORDERS!A:B,2,FALSE)</f>
        <v>9bca65d60b3dffad98eafa3c50101fad</v>
      </c>
      <c r="H120" s="17">
        <f>VLOOKUP(FACT_INCLUDES[[#This Row],[order_id]],ORDERS!A:F,4,FALSE)</f>
        <v>42794.736111111109</v>
      </c>
      <c r="I120" s="17">
        <f>VLOOKUP(FACT_INCLUDES[[#This Row],[order_id]],ORDERS!A:G,5,FALSE)</f>
        <v>42804.505555555559</v>
      </c>
      <c r="J120" s="17">
        <f>VLOOKUP(FACT_INCLUDES[[#This Row],[order_id]],ORDERS!A:G,6,FALSE)</f>
        <v>42816</v>
      </c>
      <c r="K120" t="str">
        <f>VLOOKUP(FACT_INCLUDES[[#This Row],[order_id]],ORDERS!A:G,3,FALSE)</f>
        <v>delivered</v>
      </c>
      <c r="L120" s="18">
        <f>FACT_INCLUDES[[#This Row],[price]]+FACT_INCLUDES[[#This Row],[freight_value]]</f>
        <v>53.269999999999996</v>
      </c>
      <c r="M120">
        <f ca="1">_xlfn.XLOOKUP(FACT_INCLUDES[[#This Row],[customer_unique_id]], DIM_CUSTOMERS[customer_unique_id], DIM_CUSTOMERS[Age],,0)</f>
        <v>41</v>
      </c>
      <c r="N120">
        <f>IFERROR(VLOOKUP(FACT_INCLUDES[[#This Row],[order_id]], ORDERS!A:G, 7, FALSE), "")</f>
        <v>10</v>
      </c>
      <c r="O120">
        <f>_xlfn.XLOOKUP(FACT_INCLUDES[[#This Row],[DW Product]],FACT_PRODUCT_REVIEWS!L:L,FACT_PRODUCT_REVIEWS!A:A,,0)</f>
        <v>119</v>
      </c>
      <c r="P120">
        <f>_xlfn.XLOOKUP(FACT_INCLUDES[[#This Row],[customer_unique_id]],DIM_CUSTOMERS[customer_unique_id],DIM_CUSTOMERS[DW Customer],,0)</f>
        <v>71</v>
      </c>
      <c r="Q120">
        <v>119</v>
      </c>
      <c r="R120">
        <v>119</v>
      </c>
      <c r="S120">
        <f>IF(FACT_INCLUDES[[#This Row],[order_delivered_customer_date]]&lt;=FACT_INCLUDES[[#This Row],[order_estimated_delivery_date]],1,0)</f>
        <v>1</v>
      </c>
      <c r="T120" t="str">
        <f>VLOOKUP(FACT_INCLUDES[[#This Row],[DW Product]],DIM_PRODUCTS!A:I,3,FALSE)</f>
        <v>Decor</v>
      </c>
      <c r="U120" t="str">
        <f>VLOOKUP(FACT_INCLUDES[[#This Row],[DW Seller]],DIM_SELLERS!A:I,4,FALSE)</f>
        <v>SP</v>
      </c>
      <c r="V120" s="30">
        <f>IF(FACT_INCLUDES[[#This Row],[order_delivered_customer_date]]&lt;=FACT_INCLUDES[[#This Row],[order_estimated_delivery_date]], 1,0)</f>
        <v>1</v>
      </c>
    </row>
    <row r="121" spans="1:22" ht="15.75" x14ac:dyDescent="0.25">
      <c r="A121">
        <v>120</v>
      </c>
      <c r="B121" s="2" t="s">
        <v>1333</v>
      </c>
      <c r="C121" s="10">
        <v>1</v>
      </c>
      <c r="D121" s="13">
        <v>43243.71875</v>
      </c>
      <c r="E121" s="20">
        <v>179.93</v>
      </c>
      <c r="F121" s="20">
        <v>16.14</v>
      </c>
      <c r="G121" t="str">
        <f>VLOOKUP(FACT_INCLUDES[[#This Row],[order_id]],ORDERS!A:B,2,FALSE)</f>
        <v>10b960a4f2cfecc03e6c89b4b02ebab6</v>
      </c>
      <c r="H121" s="17">
        <f>VLOOKUP(FACT_INCLUDES[[#This Row],[order_id]],ORDERS!A:F,4,FALSE)</f>
        <v>43333.59652777778</v>
      </c>
      <c r="I121" s="17">
        <f>VLOOKUP(FACT_INCLUDES[[#This Row],[order_id]],ORDERS!A:G,5,FALSE)</f>
        <v>43341.772222222222</v>
      </c>
      <c r="J121" s="17">
        <f>VLOOKUP(FACT_INCLUDES[[#This Row],[order_id]],ORDERS!A:G,6,FALSE)</f>
        <v>43364</v>
      </c>
      <c r="K121" t="str">
        <f>VLOOKUP(FACT_INCLUDES[[#This Row],[order_id]],ORDERS!A:G,3,FALSE)</f>
        <v>delivered</v>
      </c>
      <c r="L121" s="18">
        <f>FACT_INCLUDES[[#This Row],[price]]+FACT_INCLUDES[[#This Row],[freight_value]]</f>
        <v>196.07</v>
      </c>
      <c r="M121">
        <f ca="1">_xlfn.XLOOKUP(FACT_INCLUDES[[#This Row],[customer_unique_id]], DIM_CUSTOMERS[customer_unique_id], DIM_CUSTOMERS[Age],,0)</f>
        <v>19</v>
      </c>
      <c r="N121">
        <f>IFERROR(VLOOKUP(FACT_INCLUDES[[#This Row],[order_id]], ORDERS!A:G, 7, FALSE), "")</f>
        <v>8</v>
      </c>
      <c r="O121">
        <f>_xlfn.XLOOKUP(FACT_INCLUDES[[#This Row],[DW Product]],FACT_PRODUCT_REVIEWS!L:L,FACT_PRODUCT_REVIEWS!A:A,,0)</f>
        <v>120</v>
      </c>
      <c r="P121">
        <f>_xlfn.XLOOKUP(FACT_INCLUDES[[#This Row],[customer_unique_id]],DIM_CUSTOMERS[customer_unique_id],DIM_CUSTOMERS[DW Customer],,0)</f>
        <v>202</v>
      </c>
      <c r="Q121">
        <v>120</v>
      </c>
      <c r="R121">
        <v>120</v>
      </c>
      <c r="S121">
        <f>IF(FACT_INCLUDES[[#This Row],[order_delivered_customer_date]]&lt;=FACT_INCLUDES[[#This Row],[order_estimated_delivery_date]],1,0)</f>
        <v>1</v>
      </c>
      <c r="T121" t="str">
        <f>VLOOKUP(FACT_INCLUDES[[#This Row],[DW Product]],DIM_PRODUCTS!A:I,3,FALSE)</f>
        <v>Clothing</v>
      </c>
      <c r="U121" t="str">
        <f>VLOOKUP(FACT_INCLUDES[[#This Row],[DW Seller]],DIM_SELLERS!A:I,4,FALSE)</f>
        <v>SP</v>
      </c>
      <c r="V121" s="30">
        <f>IF(FACT_INCLUDES[[#This Row],[order_delivered_customer_date]]&lt;=FACT_INCLUDES[[#This Row],[order_estimated_delivery_date]], 1,0)</f>
        <v>1</v>
      </c>
    </row>
    <row r="122" spans="1:22" ht="15.75" x14ac:dyDescent="0.25">
      <c r="A122">
        <v>121</v>
      </c>
      <c r="B122" s="2" t="s">
        <v>1141</v>
      </c>
      <c r="C122" s="10">
        <v>1</v>
      </c>
      <c r="D122" s="13">
        <v>42964.302083333336</v>
      </c>
      <c r="E122" s="20">
        <v>116.9</v>
      </c>
      <c r="F122" s="20">
        <v>13.84</v>
      </c>
      <c r="G122" t="str">
        <f>VLOOKUP(FACT_INCLUDES[[#This Row],[order_id]],ORDERS!A:B,2,FALSE)</f>
        <v>6cd042e0832c40d2eebf82b2521a8487</v>
      </c>
      <c r="H122" s="17">
        <f>VLOOKUP(FACT_INCLUDES[[#This Row],[order_id]],ORDERS!A:F,4,FALSE)</f>
        <v>43048.672222222223</v>
      </c>
      <c r="I122" s="17">
        <f>VLOOKUP(FACT_INCLUDES[[#This Row],[order_id]],ORDERS!A:G,5,FALSE)</f>
        <v>0</v>
      </c>
      <c r="J122" s="17">
        <f>VLOOKUP(FACT_INCLUDES[[#This Row],[order_id]],ORDERS!A:G,6,FALSE)</f>
        <v>43068</v>
      </c>
      <c r="K122" t="str">
        <f>VLOOKUP(FACT_INCLUDES[[#This Row],[order_id]],ORDERS!A:G,3,FALSE)</f>
        <v>shipped</v>
      </c>
      <c r="L122" s="18">
        <f>FACT_INCLUDES[[#This Row],[price]]+FACT_INCLUDES[[#This Row],[freight_value]]</f>
        <v>130.74</v>
      </c>
      <c r="M122">
        <f ca="1">_xlfn.XLOOKUP(FACT_INCLUDES[[#This Row],[customer_unique_id]], DIM_CUSTOMERS[customer_unique_id], DIM_CUSTOMERS[Age],,0)</f>
        <v>19</v>
      </c>
      <c r="N122" t="str">
        <f>IFERROR(VLOOKUP(FACT_INCLUDES[[#This Row],[order_id]], ORDERS!A:G, 7, FALSE), "")</f>
        <v/>
      </c>
      <c r="O122">
        <f>_xlfn.XLOOKUP(FACT_INCLUDES[[#This Row],[DW Product]],FACT_PRODUCT_REVIEWS!L:L,FACT_PRODUCT_REVIEWS!A:A,,0)</f>
        <v>121</v>
      </c>
      <c r="P122">
        <f>_xlfn.XLOOKUP(FACT_INCLUDES[[#This Row],[customer_unique_id]],DIM_CUSTOMERS[customer_unique_id],DIM_CUSTOMERS[DW Customer],,0)</f>
        <v>53</v>
      </c>
      <c r="Q122">
        <v>121</v>
      </c>
      <c r="R122">
        <v>121</v>
      </c>
      <c r="S122">
        <f>IF(FACT_INCLUDES[[#This Row],[order_delivered_customer_date]]&lt;=FACT_INCLUDES[[#This Row],[order_estimated_delivery_date]],1,0)</f>
        <v>1</v>
      </c>
      <c r="T122" t="str">
        <f>VLOOKUP(FACT_INCLUDES[[#This Row],[DW Product]],DIM_PRODUCTS!A:I,3,FALSE)</f>
        <v>Bathroom</v>
      </c>
      <c r="U122" t="str">
        <f>VLOOKUP(FACT_INCLUDES[[#This Row],[DW Seller]],DIM_SELLERS!A:I,4,FALSE)</f>
        <v>DF</v>
      </c>
      <c r="V122" s="30">
        <f>IF(FACT_INCLUDES[[#This Row],[order_delivered_customer_date]]&lt;=FACT_INCLUDES[[#This Row],[order_estimated_delivery_date]], 1,0)</f>
        <v>1</v>
      </c>
    </row>
    <row r="123" spans="1:22" ht="15.75" x14ac:dyDescent="0.25">
      <c r="A123">
        <v>122</v>
      </c>
      <c r="B123" s="2" t="s">
        <v>1132</v>
      </c>
      <c r="C123" s="10">
        <v>1</v>
      </c>
      <c r="D123" s="13">
        <v>43270.178472222222</v>
      </c>
      <c r="E123" s="20">
        <v>94.9</v>
      </c>
      <c r="F123" s="20">
        <v>15.51</v>
      </c>
      <c r="G123" t="str">
        <f>VLOOKUP(FACT_INCLUDES[[#This Row],[order_id]],ORDERS!A:B,2,FALSE)</f>
        <v>cd3f977fbad60553fce0f193593802bb</v>
      </c>
      <c r="H123" s="17">
        <f>VLOOKUP(FACT_INCLUDES[[#This Row],[order_id]],ORDERS!A:F,4,FALSE)</f>
        <v>43324.57708333333</v>
      </c>
      <c r="I123" s="17">
        <f>VLOOKUP(FACT_INCLUDES[[#This Row],[order_id]],ORDERS!A:G,5,FALSE)</f>
        <v>43342.51458333333</v>
      </c>
      <c r="J123" s="17">
        <f>VLOOKUP(FACT_INCLUDES[[#This Row],[order_id]],ORDERS!A:G,6,FALSE)</f>
        <v>43360</v>
      </c>
      <c r="K123" t="str">
        <f>VLOOKUP(FACT_INCLUDES[[#This Row],[order_id]],ORDERS!A:G,3,FALSE)</f>
        <v>delivered</v>
      </c>
      <c r="L123" s="18">
        <f>FACT_INCLUDES[[#This Row],[price]]+FACT_INCLUDES[[#This Row],[freight_value]]</f>
        <v>110.41000000000001</v>
      </c>
      <c r="M123">
        <f ca="1">_xlfn.XLOOKUP(FACT_INCLUDES[[#This Row],[customer_unique_id]], DIM_CUSTOMERS[customer_unique_id], DIM_CUSTOMERS[Age],,0)</f>
        <v>45</v>
      </c>
      <c r="N123">
        <f>IFERROR(VLOOKUP(FACT_INCLUDES[[#This Row],[order_id]], ORDERS!A:G, 7, FALSE), "")</f>
        <v>18</v>
      </c>
      <c r="O123">
        <f>_xlfn.XLOOKUP(FACT_INCLUDES[[#This Row],[DW Product]],FACT_PRODUCT_REVIEWS!L:L,FACT_PRODUCT_REVIEWS!A:A,,0)</f>
        <v>122</v>
      </c>
      <c r="P123">
        <f>_xlfn.XLOOKUP(FACT_INCLUDES[[#This Row],[customer_unique_id]],DIM_CUSTOMERS[customer_unique_id],DIM_CUSTOMERS[DW Customer],,0)</f>
        <v>74</v>
      </c>
      <c r="Q123">
        <v>122</v>
      </c>
      <c r="R123">
        <v>122</v>
      </c>
      <c r="S123">
        <f>IF(FACT_INCLUDES[[#This Row],[order_delivered_customer_date]]&lt;=FACT_INCLUDES[[#This Row],[order_estimated_delivery_date]],1,0)</f>
        <v>1</v>
      </c>
      <c r="T123" t="str">
        <f>VLOOKUP(FACT_INCLUDES[[#This Row],[DW Product]],DIM_PRODUCTS!A:I,3,FALSE)</f>
        <v>Appliances</v>
      </c>
      <c r="U123" t="str">
        <f>VLOOKUP(FACT_INCLUDES[[#This Row],[DW Seller]],DIM_SELLERS!A:I,4,FALSE)</f>
        <v>SP</v>
      </c>
      <c r="V123" s="30">
        <f>IF(FACT_INCLUDES[[#This Row],[order_delivered_customer_date]]&lt;=FACT_INCLUDES[[#This Row],[order_estimated_delivery_date]], 1,0)</f>
        <v>1</v>
      </c>
    </row>
    <row r="124" spans="1:22" ht="15.75" x14ac:dyDescent="0.25">
      <c r="A124">
        <v>123</v>
      </c>
      <c r="B124" s="2" t="s">
        <v>1697</v>
      </c>
      <c r="C124" s="10">
        <v>1</v>
      </c>
      <c r="D124" s="13">
        <v>43257.815972222219</v>
      </c>
      <c r="E124" s="20">
        <v>121.99</v>
      </c>
      <c r="F124" s="20">
        <v>15.73</v>
      </c>
      <c r="G124" t="str">
        <f>VLOOKUP(FACT_INCLUDES[[#This Row],[order_id]],ORDERS!A:B,2,FALSE)</f>
        <v>e46d6bcd22d95a9d167d807372d08add</v>
      </c>
      <c r="H124" s="17">
        <f>VLOOKUP(FACT_INCLUDES[[#This Row],[order_id]],ORDERS!A:F,4,FALSE)</f>
        <v>43100.456250000003</v>
      </c>
      <c r="I124" s="17">
        <f>VLOOKUP(FACT_INCLUDES[[#This Row],[order_id]],ORDERS!A:G,5,FALSE)</f>
        <v>43117.761111111111</v>
      </c>
      <c r="J124" s="17">
        <f>VLOOKUP(FACT_INCLUDES[[#This Row],[order_id]],ORDERS!A:G,6,FALSE)</f>
        <v>43139</v>
      </c>
      <c r="K124" t="str">
        <f>VLOOKUP(FACT_INCLUDES[[#This Row],[order_id]],ORDERS!A:G,3,FALSE)</f>
        <v>delivered</v>
      </c>
      <c r="L124" s="18">
        <f>FACT_INCLUDES[[#This Row],[price]]+FACT_INCLUDES[[#This Row],[freight_value]]</f>
        <v>137.72</v>
      </c>
      <c r="M124">
        <f ca="1">_xlfn.XLOOKUP(FACT_INCLUDES[[#This Row],[customer_unique_id]], DIM_CUSTOMERS[customer_unique_id], DIM_CUSTOMERS[Age],,0)</f>
        <v>27</v>
      </c>
      <c r="N124">
        <f>IFERROR(VLOOKUP(FACT_INCLUDES[[#This Row],[order_id]], ORDERS!A:G, 7, FALSE), "")</f>
        <v>17</v>
      </c>
      <c r="O124">
        <f>_xlfn.XLOOKUP(FACT_INCLUDES[[#This Row],[DW Product]],FACT_PRODUCT_REVIEWS!L:L,FACT_PRODUCT_REVIEWS!A:A,,0)</f>
        <v>123</v>
      </c>
      <c r="P124">
        <f>_xlfn.XLOOKUP(FACT_INCLUDES[[#This Row],[customer_unique_id]],DIM_CUSTOMERS[customer_unique_id],DIM_CUSTOMERS[DW Customer],,0)</f>
        <v>284</v>
      </c>
      <c r="Q124">
        <v>123</v>
      </c>
      <c r="R124">
        <v>123</v>
      </c>
      <c r="S124">
        <f>IF(FACT_INCLUDES[[#This Row],[order_delivered_customer_date]]&lt;=FACT_INCLUDES[[#This Row],[order_estimated_delivery_date]],1,0)</f>
        <v>1</v>
      </c>
      <c r="T124" t="str">
        <f>VLOOKUP(FACT_INCLUDES[[#This Row],[DW Product]],DIM_PRODUCTS!A:I,3,FALSE)</f>
        <v>Decor</v>
      </c>
      <c r="U124" t="str">
        <f>VLOOKUP(FACT_INCLUDES[[#This Row],[DW Seller]],DIM_SELLERS!A:I,4,FALSE)</f>
        <v>SP</v>
      </c>
      <c r="V124" s="30">
        <f>IF(FACT_INCLUDES[[#This Row],[order_delivered_customer_date]]&lt;=FACT_INCLUDES[[#This Row],[order_estimated_delivery_date]], 1,0)</f>
        <v>1</v>
      </c>
    </row>
    <row r="125" spans="1:22" ht="15.75" x14ac:dyDescent="0.25">
      <c r="A125">
        <v>124</v>
      </c>
      <c r="B125" s="2" t="s">
        <v>1277</v>
      </c>
      <c r="C125" s="10">
        <v>1</v>
      </c>
      <c r="D125" s="13">
        <v>43010.65902777778</v>
      </c>
      <c r="E125" s="20">
        <v>7.79</v>
      </c>
      <c r="F125" s="20">
        <v>7.78</v>
      </c>
      <c r="G125" t="str">
        <f>VLOOKUP(FACT_INCLUDES[[#This Row],[order_id]],ORDERS!A:B,2,FALSE)</f>
        <v>456351381464fe44c74f85a122d86839</v>
      </c>
      <c r="H125" s="17">
        <f>VLOOKUP(FACT_INCLUDES[[#This Row],[order_id]],ORDERS!A:F,4,FALSE)</f>
        <v>43128.803472222222</v>
      </c>
      <c r="I125" s="17">
        <f>VLOOKUP(FACT_INCLUDES[[#This Row],[order_id]],ORDERS!A:G,5,FALSE)</f>
        <v>43131.772916666669</v>
      </c>
      <c r="J125" s="17">
        <f>VLOOKUP(FACT_INCLUDES[[#This Row],[order_id]],ORDERS!A:G,6,FALSE)</f>
        <v>43145</v>
      </c>
      <c r="K125" t="str">
        <f>VLOOKUP(FACT_INCLUDES[[#This Row],[order_id]],ORDERS!A:G,3,FALSE)</f>
        <v>delivered</v>
      </c>
      <c r="L125" s="18">
        <f>FACT_INCLUDES[[#This Row],[price]]+FACT_INCLUDES[[#This Row],[freight_value]]</f>
        <v>15.57</v>
      </c>
      <c r="M125">
        <f ca="1">_xlfn.XLOOKUP(FACT_INCLUDES[[#This Row],[customer_unique_id]], DIM_CUSTOMERS[customer_unique_id], DIM_CUSTOMERS[Age],,0)</f>
        <v>30</v>
      </c>
      <c r="N125">
        <f>IFERROR(VLOOKUP(FACT_INCLUDES[[#This Row],[order_id]], ORDERS!A:G, 7, FALSE), "")</f>
        <v>3</v>
      </c>
      <c r="O125">
        <f>_xlfn.XLOOKUP(FACT_INCLUDES[[#This Row],[DW Product]],FACT_PRODUCT_REVIEWS!L:L,FACT_PRODUCT_REVIEWS!A:A,,0)</f>
        <v>124</v>
      </c>
      <c r="P125">
        <f>_xlfn.XLOOKUP(FACT_INCLUDES[[#This Row],[customer_unique_id]],DIM_CUSTOMERS[customer_unique_id],DIM_CUSTOMERS[DW Customer],,0)</f>
        <v>252</v>
      </c>
      <c r="Q125">
        <v>124</v>
      </c>
      <c r="R125">
        <v>124</v>
      </c>
      <c r="S125">
        <f>IF(FACT_INCLUDES[[#This Row],[order_delivered_customer_date]]&lt;=FACT_INCLUDES[[#This Row],[order_estimated_delivery_date]],1,0)</f>
        <v>1</v>
      </c>
      <c r="T125" t="str">
        <f>VLOOKUP(FACT_INCLUDES[[#This Row],[DW Product]],DIM_PRODUCTS!A:I,3,FALSE)</f>
        <v>Art</v>
      </c>
      <c r="U125" t="str">
        <f>VLOOKUP(FACT_INCLUDES[[#This Row],[DW Seller]],DIM_SELLERS!A:I,4,FALSE)</f>
        <v>SC</v>
      </c>
      <c r="V125" s="30">
        <f>IF(FACT_INCLUDES[[#This Row],[order_delivered_customer_date]]&lt;=FACT_INCLUDES[[#This Row],[order_estimated_delivery_date]], 1,0)</f>
        <v>1</v>
      </c>
    </row>
    <row r="126" spans="1:22" ht="15.75" x14ac:dyDescent="0.25">
      <c r="A126">
        <v>125</v>
      </c>
      <c r="B126" s="2" t="s">
        <v>1243</v>
      </c>
      <c r="C126" s="10">
        <v>1</v>
      </c>
      <c r="D126" s="13">
        <v>43011.948611111111</v>
      </c>
      <c r="E126" s="20">
        <v>179.99</v>
      </c>
      <c r="F126" s="20">
        <v>85.97</v>
      </c>
      <c r="G126" t="str">
        <f>VLOOKUP(FACT_INCLUDES[[#This Row],[order_id]],ORDERS!A:B,2,FALSE)</f>
        <v>1973beff39565594011f9a0ef66f923e</v>
      </c>
      <c r="H126" s="17">
        <f>VLOOKUP(FACT_INCLUDES[[#This Row],[order_id]],ORDERS!A:F,4,FALSE)</f>
        <v>43036.486805555556</v>
      </c>
      <c r="I126" s="17">
        <f>VLOOKUP(FACT_INCLUDES[[#This Row],[order_id]],ORDERS!A:G,5,FALSE)</f>
        <v>43040.711805555555</v>
      </c>
      <c r="J126" s="17">
        <f>VLOOKUP(FACT_INCLUDES[[#This Row],[order_id]],ORDERS!A:G,6,FALSE)</f>
        <v>43052</v>
      </c>
      <c r="K126" t="str">
        <f>VLOOKUP(FACT_INCLUDES[[#This Row],[order_id]],ORDERS!A:G,3,FALSE)</f>
        <v>delivered</v>
      </c>
      <c r="L126" s="18">
        <f>FACT_INCLUDES[[#This Row],[price]]+FACT_INCLUDES[[#This Row],[freight_value]]</f>
        <v>265.96000000000004</v>
      </c>
      <c r="M126">
        <f ca="1">_xlfn.XLOOKUP(FACT_INCLUDES[[#This Row],[customer_unique_id]], DIM_CUSTOMERS[customer_unique_id], DIM_CUSTOMERS[Age],,0)</f>
        <v>60</v>
      </c>
      <c r="N126">
        <f>IFERROR(VLOOKUP(FACT_INCLUDES[[#This Row],[order_id]], ORDERS!A:G, 7, FALSE), "")</f>
        <v>4</v>
      </c>
      <c r="O126">
        <f>_xlfn.XLOOKUP(FACT_INCLUDES[[#This Row],[DW Product]],FACT_PRODUCT_REVIEWS!L:L,FACT_PRODUCT_REVIEWS!A:A,,0)</f>
        <v>125</v>
      </c>
      <c r="P126">
        <f>_xlfn.XLOOKUP(FACT_INCLUDES[[#This Row],[customer_unique_id]],DIM_CUSTOMERS[customer_unique_id],DIM_CUSTOMERS[DW Customer],,0)</f>
        <v>301</v>
      </c>
      <c r="Q126">
        <v>125</v>
      </c>
      <c r="R126">
        <v>125</v>
      </c>
      <c r="S126">
        <f>IF(FACT_INCLUDES[[#This Row],[order_delivered_customer_date]]&lt;=FACT_INCLUDES[[#This Row],[order_estimated_delivery_date]],1,0)</f>
        <v>1</v>
      </c>
      <c r="T126" t="str">
        <f>VLOOKUP(FACT_INCLUDES[[#This Row],[DW Product]],DIM_PRODUCTS!A:I,3,FALSE)</f>
        <v>Sports</v>
      </c>
      <c r="U126" t="str">
        <f>VLOOKUP(FACT_INCLUDES[[#This Row],[DW Seller]],DIM_SELLERS!A:I,4,FALSE)</f>
        <v>DF</v>
      </c>
      <c r="V126" s="30">
        <f>IF(FACT_INCLUDES[[#This Row],[order_delivered_customer_date]]&lt;=FACT_INCLUDES[[#This Row],[order_estimated_delivery_date]], 1,0)</f>
        <v>1</v>
      </c>
    </row>
    <row r="127" spans="1:22" ht="15.75" x14ac:dyDescent="0.25">
      <c r="A127">
        <v>126</v>
      </c>
      <c r="B127" s="2" t="s">
        <v>1738</v>
      </c>
      <c r="C127" s="10">
        <v>1</v>
      </c>
      <c r="D127" s="13">
        <v>42783.679166666669</v>
      </c>
      <c r="E127" s="20">
        <v>7.6</v>
      </c>
      <c r="F127" s="20">
        <v>10.96</v>
      </c>
      <c r="G127" t="str">
        <f>VLOOKUP(FACT_INCLUDES[[#This Row],[order_id]],ORDERS!A:B,2,FALSE)</f>
        <v>a590fdd68e210fa5f42764a2493f6223</v>
      </c>
      <c r="H127" s="17">
        <f>VLOOKUP(FACT_INCLUDES[[#This Row],[order_id]],ORDERS!A:F,4,FALSE)</f>
        <v>43032.606249999997</v>
      </c>
      <c r="I127" s="17">
        <f>VLOOKUP(FACT_INCLUDES[[#This Row],[order_id]],ORDERS!A:G,5,FALSE)</f>
        <v>43047.679166666669</v>
      </c>
      <c r="J127" s="17">
        <f>VLOOKUP(FACT_INCLUDES[[#This Row],[order_id]],ORDERS!A:G,6,FALSE)</f>
        <v>43053</v>
      </c>
      <c r="K127" t="str">
        <f>VLOOKUP(FACT_INCLUDES[[#This Row],[order_id]],ORDERS!A:G,3,FALSE)</f>
        <v>delivered</v>
      </c>
      <c r="L127" s="18">
        <f>FACT_INCLUDES[[#This Row],[price]]+FACT_INCLUDES[[#This Row],[freight_value]]</f>
        <v>18.560000000000002</v>
      </c>
      <c r="M127">
        <f ca="1">_xlfn.XLOOKUP(FACT_INCLUDES[[#This Row],[customer_unique_id]], DIM_CUSTOMERS[customer_unique_id], DIM_CUSTOMERS[Age],,0)</f>
        <v>57</v>
      </c>
      <c r="N127">
        <f>IFERROR(VLOOKUP(FACT_INCLUDES[[#This Row],[order_id]], ORDERS!A:G, 7, FALSE), "")</f>
        <v>15</v>
      </c>
      <c r="O127">
        <f>_xlfn.XLOOKUP(FACT_INCLUDES[[#This Row],[DW Product]],FACT_PRODUCT_REVIEWS!L:L,FACT_PRODUCT_REVIEWS!A:A,,0)</f>
        <v>126</v>
      </c>
      <c r="P127">
        <f>_xlfn.XLOOKUP(FACT_INCLUDES[[#This Row],[customer_unique_id]],DIM_CUSTOMERS[customer_unique_id],DIM_CUSTOMERS[DW Customer],,0)</f>
        <v>112</v>
      </c>
      <c r="Q127">
        <v>126</v>
      </c>
      <c r="R127">
        <v>126</v>
      </c>
      <c r="S127">
        <f>IF(FACT_INCLUDES[[#This Row],[order_delivered_customer_date]]&lt;=FACT_INCLUDES[[#This Row],[order_estimated_delivery_date]],1,0)</f>
        <v>1</v>
      </c>
      <c r="T127" t="str">
        <f>VLOOKUP(FACT_INCLUDES[[#This Row],[DW Product]],DIM_PRODUCTS!A:I,3,FALSE)</f>
        <v>Clothing</v>
      </c>
      <c r="U127" t="str">
        <f>VLOOKUP(FACT_INCLUDES[[#This Row],[DW Seller]],DIM_SELLERS!A:I,4,FALSE)</f>
        <v>SP</v>
      </c>
      <c r="V127" s="30">
        <f>IF(FACT_INCLUDES[[#This Row],[order_delivered_customer_date]]&lt;=FACT_INCLUDES[[#This Row],[order_estimated_delivery_date]], 1,0)</f>
        <v>1</v>
      </c>
    </row>
    <row r="128" spans="1:22" ht="15.75" x14ac:dyDescent="0.25">
      <c r="A128">
        <v>127</v>
      </c>
      <c r="B128" s="2" t="s">
        <v>1257</v>
      </c>
      <c r="C128" s="10">
        <v>1</v>
      </c>
      <c r="D128" s="13">
        <v>43105.533333333333</v>
      </c>
      <c r="E128" s="20">
        <v>49.9</v>
      </c>
      <c r="F128" s="20">
        <v>17.600000000000001</v>
      </c>
      <c r="G128" t="str">
        <f>VLOOKUP(FACT_INCLUDES[[#This Row],[order_id]],ORDERS!A:B,2,FALSE)</f>
        <v>bbdf651cbace0c9efc7fd3184235aa74</v>
      </c>
      <c r="H128" s="17">
        <f>VLOOKUP(FACT_INCLUDES[[#This Row],[order_id]],ORDERS!A:F,4,FALSE)</f>
        <v>43063.524305555555</v>
      </c>
      <c r="I128" s="17">
        <f>VLOOKUP(FACT_INCLUDES[[#This Row],[order_id]],ORDERS!A:G,5,FALSE)</f>
        <v>43098.718055555553</v>
      </c>
      <c r="J128" s="17">
        <f>VLOOKUP(FACT_INCLUDES[[#This Row],[order_id]],ORDERS!A:G,6,FALSE)</f>
        <v>43096</v>
      </c>
      <c r="K128" t="str">
        <f>VLOOKUP(FACT_INCLUDES[[#This Row],[order_id]],ORDERS!A:G,3,FALSE)</f>
        <v>delivered</v>
      </c>
      <c r="L128" s="18">
        <f>FACT_INCLUDES[[#This Row],[price]]+FACT_INCLUDES[[#This Row],[freight_value]]</f>
        <v>67.5</v>
      </c>
      <c r="M128">
        <f ca="1">_xlfn.XLOOKUP(FACT_INCLUDES[[#This Row],[customer_unique_id]], DIM_CUSTOMERS[customer_unique_id], DIM_CUSTOMERS[Age],,0)</f>
        <v>59</v>
      </c>
      <c r="N128">
        <f>IFERROR(VLOOKUP(FACT_INCLUDES[[#This Row],[order_id]], ORDERS!A:G, 7, FALSE), "")</f>
        <v>35</v>
      </c>
      <c r="O128">
        <f>_xlfn.XLOOKUP(FACT_INCLUDES[[#This Row],[DW Product]],FACT_PRODUCT_REVIEWS!L:L,FACT_PRODUCT_REVIEWS!A:A,,0)</f>
        <v>127</v>
      </c>
      <c r="P128">
        <f>_xlfn.XLOOKUP(FACT_INCLUDES[[#This Row],[customer_unique_id]],DIM_CUSTOMERS[customer_unique_id],DIM_CUSTOMERS[DW Customer],,0)</f>
        <v>171</v>
      </c>
      <c r="Q128">
        <v>127</v>
      </c>
      <c r="R128">
        <v>127</v>
      </c>
      <c r="S128">
        <f>IF(FACT_INCLUDES[[#This Row],[order_delivered_customer_date]]&lt;=FACT_INCLUDES[[#This Row],[order_estimated_delivery_date]],1,0)</f>
        <v>0</v>
      </c>
      <c r="T128" t="str">
        <f>VLOOKUP(FACT_INCLUDES[[#This Row],[DW Product]],DIM_PRODUCTS!A:I,3,FALSE)</f>
        <v>Toys</v>
      </c>
      <c r="U128" t="str">
        <f>VLOOKUP(FACT_INCLUDES[[#This Row],[DW Seller]],DIM_SELLERS!A:I,4,FALSE)</f>
        <v>SP</v>
      </c>
      <c r="V128" s="30">
        <f>IF(FACT_INCLUDES[[#This Row],[order_delivered_customer_date]]&lt;=FACT_INCLUDES[[#This Row],[order_estimated_delivery_date]], 1,0)</f>
        <v>0</v>
      </c>
    </row>
    <row r="129" spans="1:22" ht="15.75" x14ac:dyDescent="0.25">
      <c r="A129">
        <v>128</v>
      </c>
      <c r="B129" s="2" t="s">
        <v>1665</v>
      </c>
      <c r="C129" s="10">
        <v>1</v>
      </c>
      <c r="D129" s="13">
        <v>43291.229861111111</v>
      </c>
      <c r="E129" s="20">
        <v>110.32</v>
      </c>
      <c r="F129" s="20">
        <v>8.0299999999999994</v>
      </c>
      <c r="G129" t="str">
        <f>VLOOKUP(FACT_INCLUDES[[#This Row],[order_id]],ORDERS!A:B,2,FALSE)</f>
        <v>6e066424e17b2da4b735194531fb99a6</v>
      </c>
      <c r="H129" s="17">
        <f>VLOOKUP(FACT_INCLUDES[[#This Row],[order_id]],ORDERS!A:F,4,FALSE)</f>
        <v>43194.607638888891</v>
      </c>
      <c r="I129" s="17">
        <f>VLOOKUP(FACT_INCLUDES[[#This Row],[order_id]],ORDERS!A:G,5,FALSE)</f>
        <v>43201.661111111112</v>
      </c>
      <c r="J129" s="17">
        <f>VLOOKUP(FACT_INCLUDES[[#This Row],[order_id]],ORDERS!A:G,6,FALSE)</f>
        <v>43210</v>
      </c>
      <c r="K129" t="str">
        <f>VLOOKUP(FACT_INCLUDES[[#This Row],[order_id]],ORDERS!A:G,3,FALSE)</f>
        <v>delivered</v>
      </c>
      <c r="L129" s="18">
        <f>FACT_INCLUDES[[#This Row],[price]]+FACT_INCLUDES[[#This Row],[freight_value]]</f>
        <v>118.35</v>
      </c>
      <c r="M129">
        <f ca="1">_xlfn.XLOOKUP(FACT_INCLUDES[[#This Row],[customer_unique_id]], DIM_CUSTOMERS[customer_unique_id], DIM_CUSTOMERS[Age],,0)</f>
        <v>39</v>
      </c>
      <c r="N129">
        <f>IFERROR(VLOOKUP(FACT_INCLUDES[[#This Row],[order_id]], ORDERS!A:G, 7, FALSE), "")</f>
        <v>7</v>
      </c>
      <c r="O129">
        <f>_xlfn.XLOOKUP(FACT_INCLUDES[[#This Row],[DW Product]],FACT_PRODUCT_REVIEWS!L:L,FACT_PRODUCT_REVIEWS!A:A,,0)</f>
        <v>128</v>
      </c>
      <c r="P129">
        <f>_xlfn.XLOOKUP(FACT_INCLUDES[[#This Row],[customer_unique_id]],DIM_CUSTOMERS[customer_unique_id],DIM_CUSTOMERS[DW Customer],,0)</f>
        <v>294</v>
      </c>
      <c r="Q129">
        <v>128</v>
      </c>
      <c r="R129">
        <v>128</v>
      </c>
      <c r="S129">
        <f>IF(FACT_INCLUDES[[#This Row],[order_delivered_customer_date]]&lt;=FACT_INCLUDES[[#This Row],[order_estimated_delivery_date]],1,0)</f>
        <v>1</v>
      </c>
      <c r="T129" t="str">
        <f>VLOOKUP(FACT_INCLUDES[[#This Row],[DW Product]],DIM_PRODUCTS!A:I,3,FALSE)</f>
        <v>Accessories</v>
      </c>
      <c r="U129" t="str">
        <f>VLOOKUP(FACT_INCLUDES[[#This Row],[DW Seller]],DIM_SELLERS!A:I,4,FALSE)</f>
        <v>MT</v>
      </c>
      <c r="V129" s="30">
        <f>IF(FACT_INCLUDES[[#This Row],[order_delivered_customer_date]]&lt;=FACT_INCLUDES[[#This Row],[order_estimated_delivery_date]], 1,0)</f>
        <v>1</v>
      </c>
    </row>
    <row r="130" spans="1:22" ht="15.75" x14ac:dyDescent="0.25">
      <c r="A130">
        <v>129</v>
      </c>
      <c r="B130" s="2" t="s">
        <v>1292</v>
      </c>
      <c r="C130" s="10">
        <v>1</v>
      </c>
      <c r="D130" s="13">
        <v>43098.866666666669</v>
      </c>
      <c r="E130" s="20">
        <v>49</v>
      </c>
      <c r="F130" s="20">
        <v>11.85</v>
      </c>
      <c r="G130" t="str">
        <f>VLOOKUP(FACT_INCLUDES[[#This Row],[order_id]],ORDERS!A:B,2,FALSE)</f>
        <v>0a3f32fce9d5056b96a9fe604715982b</v>
      </c>
      <c r="H130" s="17">
        <f>VLOOKUP(FACT_INCLUDES[[#This Row],[order_id]],ORDERS!A:F,4,FALSE)</f>
        <v>43025.371527777781</v>
      </c>
      <c r="I130" s="17">
        <f>VLOOKUP(FACT_INCLUDES[[#This Row],[order_id]],ORDERS!A:G,5,FALSE)</f>
        <v>43034.882638888892</v>
      </c>
      <c r="J130" s="17">
        <f>VLOOKUP(FACT_INCLUDES[[#This Row],[order_id]],ORDERS!A:G,6,FALSE)</f>
        <v>43046</v>
      </c>
      <c r="K130" t="str">
        <f>VLOOKUP(FACT_INCLUDES[[#This Row],[order_id]],ORDERS!A:G,3,FALSE)</f>
        <v>delivered</v>
      </c>
      <c r="L130" s="18">
        <f>FACT_INCLUDES[[#This Row],[price]]+FACT_INCLUDES[[#This Row],[freight_value]]</f>
        <v>60.85</v>
      </c>
      <c r="M130">
        <f ca="1">_xlfn.XLOOKUP(FACT_INCLUDES[[#This Row],[customer_unique_id]], DIM_CUSTOMERS[customer_unique_id], DIM_CUSTOMERS[Age],,0)</f>
        <v>20</v>
      </c>
      <c r="N130">
        <f>IFERROR(VLOOKUP(FACT_INCLUDES[[#This Row],[order_id]], ORDERS!A:G, 7, FALSE), "")</f>
        <v>9</v>
      </c>
      <c r="O130">
        <f>_xlfn.XLOOKUP(FACT_INCLUDES[[#This Row],[DW Product]],FACT_PRODUCT_REVIEWS!L:L,FACT_PRODUCT_REVIEWS!A:A,,0)</f>
        <v>129</v>
      </c>
      <c r="P130">
        <f>_xlfn.XLOOKUP(FACT_INCLUDES[[#This Row],[customer_unique_id]],DIM_CUSTOMERS[customer_unique_id],DIM_CUSTOMERS[DW Customer],,0)</f>
        <v>188</v>
      </c>
      <c r="Q130">
        <v>129</v>
      </c>
      <c r="R130">
        <v>129</v>
      </c>
      <c r="S130">
        <f>IF(FACT_INCLUDES[[#This Row],[order_delivered_customer_date]]&lt;=FACT_INCLUDES[[#This Row],[order_estimated_delivery_date]],1,0)</f>
        <v>1</v>
      </c>
      <c r="T130" t="str">
        <f>VLOOKUP(FACT_INCLUDES[[#This Row],[DW Product]],DIM_PRODUCTS!A:I,3,FALSE)</f>
        <v>Home Design</v>
      </c>
      <c r="U130" t="str">
        <f>VLOOKUP(FACT_INCLUDES[[#This Row],[DW Seller]],DIM_SELLERS!A:I,4,FALSE)</f>
        <v>SP</v>
      </c>
      <c r="V130" s="30">
        <f>IF(FACT_INCLUDES[[#This Row],[order_delivered_customer_date]]&lt;=FACT_INCLUDES[[#This Row],[order_estimated_delivery_date]], 1,0)</f>
        <v>1</v>
      </c>
    </row>
    <row r="131" spans="1:22" ht="15.75" x14ac:dyDescent="0.25">
      <c r="A131">
        <v>130</v>
      </c>
      <c r="B131" s="2" t="s">
        <v>1040</v>
      </c>
      <c r="C131" s="10">
        <v>1</v>
      </c>
      <c r="D131" s="13">
        <v>43265.786111111112</v>
      </c>
      <c r="E131" s="20">
        <v>159.9</v>
      </c>
      <c r="F131" s="20">
        <v>61.18</v>
      </c>
      <c r="G131" t="str">
        <f>VLOOKUP(FACT_INCLUDES[[#This Row],[order_id]],ORDERS!A:B,2,FALSE)</f>
        <v>ba7ae7b528a2b8359ff63e3014da964c</v>
      </c>
      <c r="H131" s="17">
        <f>VLOOKUP(FACT_INCLUDES[[#This Row],[order_id]],ORDERS!A:F,4,FALSE)</f>
        <v>42809.81527777778</v>
      </c>
      <c r="I131" s="17">
        <f>VLOOKUP(FACT_INCLUDES[[#This Row],[order_id]],ORDERS!A:G,5,FALSE)</f>
        <v>42817.654166666667</v>
      </c>
      <c r="J131" s="17">
        <f>VLOOKUP(FACT_INCLUDES[[#This Row],[order_id]],ORDERS!A:G,6,FALSE)</f>
        <v>42828</v>
      </c>
      <c r="K131" t="str">
        <f>VLOOKUP(FACT_INCLUDES[[#This Row],[order_id]],ORDERS!A:G,3,FALSE)</f>
        <v>delivered</v>
      </c>
      <c r="L131" s="18">
        <f>FACT_INCLUDES[[#This Row],[price]]+FACT_INCLUDES[[#This Row],[freight_value]]</f>
        <v>221.08</v>
      </c>
      <c r="M131">
        <f ca="1">_xlfn.XLOOKUP(FACT_INCLUDES[[#This Row],[customer_unique_id]], DIM_CUSTOMERS[customer_unique_id], DIM_CUSTOMERS[Age],,0)</f>
        <v>48</v>
      </c>
      <c r="N131">
        <f>IFERROR(VLOOKUP(FACT_INCLUDES[[#This Row],[order_id]], ORDERS!A:G, 7, FALSE), "")</f>
        <v>8</v>
      </c>
      <c r="O131">
        <f>_xlfn.XLOOKUP(FACT_INCLUDES[[#This Row],[DW Product]],FACT_PRODUCT_REVIEWS!L:L,FACT_PRODUCT_REVIEWS!A:A,,0)</f>
        <v>130</v>
      </c>
      <c r="P131">
        <f>_xlfn.XLOOKUP(FACT_INCLUDES[[#This Row],[customer_unique_id]],DIM_CUSTOMERS[customer_unique_id],DIM_CUSTOMERS[DW Customer],,0)</f>
        <v>41</v>
      </c>
      <c r="Q131">
        <v>130</v>
      </c>
      <c r="R131">
        <v>130</v>
      </c>
      <c r="S131">
        <f>IF(FACT_INCLUDES[[#This Row],[order_delivered_customer_date]]&lt;=FACT_INCLUDES[[#This Row],[order_estimated_delivery_date]],1,0)</f>
        <v>1</v>
      </c>
      <c r="T131" t="str">
        <f>VLOOKUP(FACT_INCLUDES[[#This Row],[DW Product]],DIM_PRODUCTS!A:I,3,FALSE)</f>
        <v>Decor</v>
      </c>
      <c r="U131" t="str">
        <f>VLOOKUP(FACT_INCLUDES[[#This Row],[DW Seller]],DIM_SELLERS!A:I,4,FALSE)</f>
        <v>SP</v>
      </c>
      <c r="V131" s="30">
        <f>IF(FACT_INCLUDES[[#This Row],[order_delivered_customer_date]]&lt;=FACT_INCLUDES[[#This Row],[order_estimated_delivery_date]], 1,0)</f>
        <v>1</v>
      </c>
    </row>
    <row r="132" spans="1:22" ht="15.75" x14ac:dyDescent="0.25">
      <c r="A132">
        <v>131</v>
      </c>
      <c r="B132" s="2" t="s">
        <v>1238</v>
      </c>
      <c r="C132" s="10">
        <v>1</v>
      </c>
      <c r="D132" s="13">
        <v>43096.465277777781</v>
      </c>
      <c r="E132" s="20">
        <v>120</v>
      </c>
      <c r="F132" s="20">
        <v>27.39</v>
      </c>
      <c r="G132" t="str">
        <f>VLOOKUP(FACT_INCLUDES[[#This Row],[order_id]],ORDERS!A:B,2,FALSE)</f>
        <v>5608c8ba4ec9e036b755a199c5fd51ef</v>
      </c>
      <c r="H132" s="17">
        <f>VLOOKUP(FACT_INCLUDES[[#This Row],[order_id]],ORDERS!A:F,4,FALSE)</f>
        <v>42948.419444444444</v>
      </c>
      <c r="I132" s="17">
        <f>VLOOKUP(FACT_INCLUDES[[#This Row],[order_id]],ORDERS!A:G,5,FALSE)</f>
        <v>42961.498611111114</v>
      </c>
      <c r="J132" s="17">
        <f>VLOOKUP(FACT_INCLUDES[[#This Row],[order_id]],ORDERS!A:G,6,FALSE)</f>
        <v>42972</v>
      </c>
      <c r="K132" t="str">
        <f>VLOOKUP(FACT_INCLUDES[[#This Row],[order_id]],ORDERS!A:G,3,FALSE)</f>
        <v>delivered</v>
      </c>
      <c r="L132" s="18">
        <f>FACT_INCLUDES[[#This Row],[price]]+FACT_INCLUDES[[#This Row],[freight_value]]</f>
        <v>147.38999999999999</v>
      </c>
      <c r="M132">
        <f ca="1">_xlfn.XLOOKUP(FACT_INCLUDES[[#This Row],[customer_unique_id]], DIM_CUSTOMERS[customer_unique_id], DIM_CUSTOMERS[Age],,0)</f>
        <v>19</v>
      </c>
      <c r="N132">
        <f>IFERROR(VLOOKUP(FACT_INCLUDES[[#This Row],[order_id]], ORDERS!A:G, 7, FALSE), "")</f>
        <v>13</v>
      </c>
      <c r="O132">
        <f>_xlfn.XLOOKUP(FACT_INCLUDES[[#This Row],[DW Product]],FACT_PRODUCT_REVIEWS!L:L,FACT_PRODUCT_REVIEWS!A:A,,0)</f>
        <v>131</v>
      </c>
      <c r="P132">
        <f>_xlfn.XLOOKUP(FACT_INCLUDES[[#This Row],[customer_unique_id]],DIM_CUSTOMERS[customer_unique_id],DIM_CUSTOMERS[DW Customer],,0)</f>
        <v>280</v>
      </c>
      <c r="Q132">
        <v>131</v>
      </c>
      <c r="R132">
        <v>131</v>
      </c>
      <c r="S132">
        <f>IF(FACT_INCLUDES[[#This Row],[order_delivered_customer_date]]&lt;=FACT_INCLUDES[[#This Row],[order_estimated_delivery_date]],1,0)</f>
        <v>1</v>
      </c>
      <c r="T132" t="str">
        <f>VLOOKUP(FACT_INCLUDES[[#This Row],[DW Product]],DIM_PRODUCTS!A:I,3,FALSE)</f>
        <v>Gadgets</v>
      </c>
      <c r="U132" t="str">
        <f>VLOOKUP(FACT_INCLUDES[[#This Row],[DW Seller]],DIM_SELLERS!A:I,4,FALSE)</f>
        <v>SP</v>
      </c>
      <c r="V132" s="30">
        <f>IF(FACT_INCLUDES[[#This Row],[order_delivered_customer_date]]&lt;=FACT_INCLUDES[[#This Row],[order_estimated_delivery_date]], 1,0)</f>
        <v>1</v>
      </c>
    </row>
    <row r="133" spans="1:22" ht="15.75" x14ac:dyDescent="0.25">
      <c r="A133">
        <v>132</v>
      </c>
      <c r="B133" s="2" t="s">
        <v>1275</v>
      </c>
      <c r="C133" s="10">
        <v>1</v>
      </c>
      <c r="D133" s="13">
        <v>42955.65625</v>
      </c>
      <c r="E133" s="20">
        <v>21.5</v>
      </c>
      <c r="F133" s="20">
        <v>11.98</v>
      </c>
      <c r="G133" t="str">
        <f>VLOOKUP(FACT_INCLUDES[[#This Row],[order_id]],ORDERS!A:B,2,FALSE)</f>
        <v>02bc079a58dfe937bdc5d97c8bac00ac</v>
      </c>
      <c r="H133" s="17">
        <f>VLOOKUP(FACT_INCLUDES[[#This Row],[order_id]],ORDERS!A:F,4,FALSE)</f>
        <v>43185.929166666669</v>
      </c>
      <c r="I133" s="17">
        <f>VLOOKUP(FACT_INCLUDES[[#This Row],[order_id]],ORDERS!A:G,5,FALSE)</f>
        <v>43192.873611111114</v>
      </c>
      <c r="J133" s="17">
        <f>VLOOKUP(FACT_INCLUDES[[#This Row],[order_id]],ORDERS!A:G,6,FALSE)</f>
        <v>43208</v>
      </c>
      <c r="K133" t="str">
        <f>VLOOKUP(FACT_INCLUDES[[#This Row],[order_id]],ORDERS!A:G,3,FALSE)</f>
        <v>delivered</v>
      </c>
      <c r="L133" s="18">
        <f>FACT_INCLUDES[[#This Row],[price]]+FACT_INCLUDES[[#This Row],[freight_value]]</f>
        <v>33.480000000000004</v>
      </c>
      <c r="M133">
        <f ca="1">_xlfn.XLOOKUP(FACT_INCLUDES[[#This Row],[customer_unique_id]], DIM_CUSTOMERS[customer_unique_id], DIM_CUSTOMERS[Age],,0)</f>
        <v>24</v>
      </c>
      <c r="N133">
        <f>IFERROR(VLOOKUP(FACT_INCLUDES[[#This Row],[order_id]], ORDERS!A:G, 7, FALSE), "")</f>
        <v>7</v>
      </c>
      <c r="O133">
        <f>_xlfn.XLOOKUP(FACT_INCLUDES[[#This Row],[DW Product]],FACT_PRODUCT_REVIEWS!L:L,FACT_PRODUCT_REVIEWS!A:A,,0)</f>
        <v>132</v>
      </c>
      <c r="P133">
        <f>_xlfn.XLOOKUP(FACT_INCLUDES[[#This Row],[customer_unique_id]],DIM_CUSTOMERS[customer_unique_id],DIM_CUSTOMERS[DW Customer],,0)</f>
        <v>268</v>
      </c>
      <c r="Q133">
        <v>132</v>
      </c>
      <c r="R133">
        <v>132</v>
      </c>
      <c r="S133">
        <f>IF(FACT_INCLUDES[[#This Row],[order_delivered_customer_date]]&lt;=FACT_INCLUDES[[#This Row],[order_estimated_delivery_date]],1,0)</f>
        <v>1</v>
      </c>
      <c r="T133" t="str">
        <f>VLOOKUP(FACT_INCLUDES[[#This Row],[DW Product]],DIM_PRODUCTS!A:I,3,FALSE)</f>
        <v>Books</v>
      </c>
      <c r="U133" t="str">
        <f>VLOOKUP(FACT_INCLUDES[[#This Row],[DW Seller]],DIM_SELLERS!A:I,4,FALSE)</f>
        <v>RJ</v>
      </c>
      <c r="V133" s="30">
        <f>IF(FACT_INCLUDES[[#This Row],[order_delivered_customer_date]]&lt;=FACT_INCLUDES[[#This Row],[order_estimated_delivery_date]], 1,0)</f>
        <v>1</v>
      </c>
    </row>
    <row r="134" spans="1:22" ht="15.75" x14ac:dyDescent="0.25">
      <c r="A134">
        <v>133</v>
      </c>
      <c r="B134" s="2" t="s">
        <v>1706</v>
      </c>
      <c r="C134" s="10">
        <v>1</v>
      </c>
      <c r="D134" s="13">
        <v>43165.395138888889</v>
      </c>
      <c r="E134" s="20">
        <v>122.99</v>
      </c>
      <c r="F134" s="20">
        <v>15.61</v>
      </c>
      <c r="G134" t="str">
        <f>VLOOKUP(FACT_INCLUDES[[#This Row],[order_id]],ORDERS!A:B,2,FALSE)</f>
        <v>a1605a83a0e36258d7eb2da55bb5ff4c</v>
      </c>
      <c r="H134" s="17">
        <f>VLOOKUP(FACT_INCLUDES[[#This Row],[order_id]],ORDERS!A:F,4,FALSE)</f>
        <v>43223.942361111112</v>
      </c>
      <c r="I134" s="17">
        <f>VLOOKUP(FACT_INCLUDES[[#This Row],[order_id]],ORDERS!A:G,5,FALSE)</f>
        <v>43230.886805555558</v>
      </c>
      <c r="J134" s="17">
        <f>VLOOKUP(FACT_INCLUDES[[#This Row],[order_id]],ORDERS!A:G,6,FALSE)</f>
        <v>43248</v>
      </c>
      <c r="K134" t="str">
        <f>VLOOKUP(FACT_INCLUDES[[#This Row],[order_id]],ORDERS!A:G,3,FALSE)</f>
        <v>delivered</v>
      </c>
      <c r="L134" s="18">
        <f>FACT_INCLUDES[[#This Row],[price]]+FACT_INCLUDES[[#This Row],[freight_value]]</f>
        <v>138.6</v>
      </c>
      <c r="M134">
        <f ca="1">_xlfn.XLOOKUP(FACT_INCLUDES[[#This Row],[customer_unique_id]], DIM_CUSTOMERS[customer_unique_id], DIM_CUSTOMERS[Age],,0)</f>
        <v>20</v>
      </c>
      <c r="N134">
        <f>IFERROR(VLOOKUP(FACT_INCLUDES[[#This Row],[order_id]], ORDERS!A:G, 7, FALSE), "")</f>
        <v>7</v>
      </c>
      <c r="O134">
        <f>_xlfn.XLOOKUP(FACT_INCLUDES[[#This Row],[DW Product]],FACT_PRODUCT_REVIEWS!L:L,FACT_PRODUCT_REVIEWS!A:A,,0)</f>
        <v>133</v>
      </c>
      <c r="P134">
        <f>_xlfn.XLOOKUP(FACT_INCLUDES[[#This Row],[customer_unique_id]],DIM_CUSTOMERS[customer_unique_id],DIM_CUSTOMERS[DW Customer],,0)</f>
        <v>217</v>
      </c>
      <c r="Q134">
        <v>133</v>
      </c>
      <c r="R134">
        <v>133</v>
      </c>
      <c r="S134">
        <f>IF(FACT_INCLUDES[[#This Row],[order_delivered_customer_date]]&lt;=FACT_INCLUDES[[#This Row],[order_estimated_delivery_date]],1,0)</f>
        <v>1</v>
      </c>
      <c r="T134" t="str">
        <f>VLOOKUP(FACT_INCLUDES[[#This Row],[DW Product]],DIM_PRODUCTS!A:I,3,FALSE)</f>
        <v>Appliances</v>
      </c>
      <c r="U134" t="str">
        <f>VLOOKUP(FACT_INCLUDES[[#This Row],[DW Seller]],DIM_SELLERS!A:I,4,FALSE)</f>
        <v>PR</v>
      </c>
      <c r="V134" s="30">
        <f>IF(FACT_INCLUDES[[#This Row],[order_delivered_customer_date]]&lt;=FACT_INCLUDES[[#This Row],[order_estimated_delivery_date]], 1,0)</f>
        <v>1</v>
      </c>
    </row>
    <row r="135" spans="1:22" ht="15.75" x14ac:dyDescent="0.25">
      <c r="A135">
        <v>134</v>
      </c>
      <c r="B135" s="2" t="s">
        <v>709</v>
      </c>
      <c r="C135" s="10">
        <v>1</v>
      </c>
      <c r="D135" s="13">
        <v>43069.594444444447</v>
      </c>
      <c r="E135" s="20">
        <v>72.989999999999995</v>
      </c>
      <c r="F135" s="20">
        <v>19.75</v>
      </c>
      <c r="G135" t="str">
        <f>VLOOKUP(FACT_INCLUDES[[#This Row],[order_id]],ORDERS!A:B,2,FALSE)</f>
        <v>e8085241eb1297eaa9bfa9453ea0b1ca</v>
      </c>
      <c r="H135" s="17">
        <f>VLOOKUP(FACT_INCLUDES[[#This Row],[order_id]],ORDERS!A:F,4,FALSE)</f>
        <v>42878.84652777778</v>
      </c>
      <c r="I135" s="17">
        <f>VLOOKUP(FACT_INCLUDES[[#This Row],[order_id]],ORDERS!A:G,5,FALSE)</f>
        <v>42883.515277777777</v>
      </c>
      <c r="J135" s="17">
        <f>VLOOKUP(FACT_INCLUDES[[#This Row],[order_id]],ORDERS!A:G,6,FALSE)</f>
        <v>42891</v>
      </c>
      <c r="K135" t="str">
        <f>VLOOKUP(FACT_INCLUDES[[#This Row],[order_id]],ORDERS!A:G,3,FALSE)</f>
        <v>delivered</v>
      </c>
      <c r="L135" s="18">
        <f>FACT_INCLUDES[[#This Row],[price]]+FACT_INCLUDES[[#This Row],[freight_value]]</f>
        <v>92.74</v>
      </c>
      <c r="M135">
        <f ca="1">_xlfn.XLOOKUP(FACT_INCLUDES[[#This Row],[customer_unique_id]], DIM_CUSTOMERS[customer_unique_id], DIM_CUSTOMERS[Age],,0)</f>
        <v>51</v>
      </c>
      <c r="N135">
        <f>IFERROR(VLOOKUP(FACT_INCLUDES[[#This Row],[order_id]], ORDERS!A:G, 7, FALSE), "")</f>
        <v>5</v>
      </c>
      <c r="O135">
        <f>_xlfn.XLOOKUP(FACT_INCLUDES[[#This Row],[DW Product]],FACT_PRODUCT_REVIEWS!L:L,FACT_PRODUCT_REVIEWS!A:A,,0)</f>
        <v>134</v>
      </c>
      <c r="P135">
        <f>_xlfn.XLOOKUP(FACT_INCLUDES[[#This Row],[customer_unique_id]],DIM_CUSTOMERS[customer_unique_id],DIM_CUSTOMERS[DW Customer],,0)</f>
        <v>204</v>
      </c>
      <c r="Q135">
        <v>134</v>
      </c>
      <c r="R135">
        <v>134</v>
      </c>
      <c r="S135">
        <f>IF(FACT_INCLUDES[[#This Row],[order_delivered_customer_date]]&lt;=FACT_INCLUDES[[#This Row],[order_estimated_delivery_date]],1,0)</f>
        <v>1</v>
      </c>
      <c r="T135" t="str">
        <f>VLOOKUP(FACT_INCLUDES[[#This Row],[DW Product]],DIM_PRODUCTS!A:I,3,FALSE)</f>
        <v>Home Design</v>
      </c>
      <c r="U135" t="str">
        <f>VLOOKUP(FACT_INCLUDES[[#This Row],[DW Seller]],DIM_SELLERS!A:I,4,FALSE)</f>
        <v>RJ</v>
      </c>
      <c r="V135" s="30">
        <f>IF(FACT_INCLUDES[[#This Row],[order_delivered_customer_date]]&lt;=FACT_INCLUDES[[#This Row],[order_estimated_delivery_date]], 1,0)</f>
        <v>1</v>
      </c>
    </row>
    <row r="136" spans="1:22" ht="15.75" x14ac:dyDescent="0.25">
      <c r="A136">
        <v>135</v>
      </c>
      <c r="B136" s="2" t="s">
        <v>1092</v>
      </c>
      <c r="C136" s="10">
        <v>1</v>
      </c>
      <c r="D136" s="13">
        <v>42901.418055555558</v>
      </c>
      <c r="E136" s="20">
        <v>129.99</v>
      </c>
      <c r="F136" s="20">
        <v>13.93</v>
      </c>
      <c r="G136" t="str">
        <f>VLOOKUP(FACT_INCLUDES[[#This Row],[order_id]],ORDERS!A:B,2,FALSE)</f>
        <v>8bc183d9b9efac18f96f680940191c45</v>
      </c>
      <c r="H136" s="17">
        <f>VLOOKUP(FACT_INCLUDES[[#This Row],[order_id]],ORDERS!A:F,4,FALSE)</f>
        <v>43303.717361111114</v>
      </c>
      <c r="I136" s="17">
        <f>VLOOKUP(FACT_INCLUDES[[#This Row],[order_id]],ORDERS!A:G,5,FALSE)</f>
        <v>43320.022222222222</v>
      </c>
      <c r="J136" s="17">
        <f>VLOOKUP(FACT_INCLUDES[[#This Row],[order_id]],ORDERS!A:G,6,FALSE)</f>
        <v>43329</v>
      </c>
      <c r="K136" t="str">
        <f>VLOOKUP(FACT_INCLUDES[[#This Row],[order_id]],ORDERS!A:G,3,FALSE)</f>
        <v>delivered</v>
      </c>
      <c r="L136" s="18">
        <f>FACT_INCLUDES[[#This Row],[price]]+FACT_INCLUDES[[#This Row],[freight_value]]</f>
        <v>143.92000000000002</v>
      </c>
      <c r="M136">
        <f ca="1">_xlfn.XLOOKUP(FACT_INCLUDES[[#This Row],[customer_unique_id]], DIM_CUSTOMERS[customer_unique_id], DIM_CUSTOMERS[Age],,0)</f>
        <v>49</v>
      </c>
      <c r="N136">
        <f>IFERROR(VLOOKUP(FACT_INCLUDES[[#This Row],[order_id]], ORDERS!A:G, 7, FALSE), "")</f>
        <v>17</v>
      </c>
      <c r="O136">
        <f>_xlfn.XLOOKUP(FACT_INCLUDES[[#This Row],[DW Product]],FACT_PRODUCT_REVIEWS!L:L,FACT_PRODUCT_REVIEWS!A:A,,0)</f>
        <v>135</v>
      </c>
      <c r="P136">
        <f>_xlfn.XLOOKUP(FACT_INCLUDES[[#This Row],[customer_unique_id]],DIM_CUSTOMERS[customer_unique_id],DIM_CUSTOMERS[DW Customer],,0)</f>
        <v>56</v>
      </c>
      <c r="Q136">
        <v>135</v>
      </c>
      <c r="R136">
        <v>135</v>
      </c>
      <c r="S136">
        <f>IF(FACT_INCLUDES[[#This Row],[order_delivered_customer_date]]&lt;=FACT_INCLUDES[[#This Row],[order_estimated_delivery_date]],1,0)</f>
        <v>1</v>
      </c>
      <c r="T136" t="str">
        <f>VLOOKUP(FACT_INCLUDES[[#This Row],[DW Product]],DIM_PRODUCTS!A:I,3,FALSE)</f>
        <v>Shoes</v>
      </c>
      <c r="U136" t="str">
        <f>VLOOKUP(FACT_INCLUDES[[#This Row],[DW Seller]],DIM_SELLERS!A:I,4,FALSE)</f>
        <v>SP</v>
      </c>
      <c r="V136" s="30">
        <f>IF(FACT_INCLUDES[[#This Row],[order_delivered_customer_date]]&lt;=FACT_INCLUDES[[#This Row],[order_estimated_delivery_date]], 1,0)</f>
        <v>1</v>
      </c>
    </row>
    <row r="137" spans="1:22" ht="15.75" x14ac:dyDescent="0.25">
      <c r="A137">
        <v>136</v>
      </c>
      <c r="B137" s="2" t="s">
        <v>1673</v>
      </c>
      <c r="C137" s="10">
        <v>1</v>
      </c>
      <c r="D137" s="13">
        <v>43143.770833333336</v>
      </c>
      <c r="E137" s="20">
        <v>92</v>
      </c>
      <c r="F137" s="20">
        <v>17.89</v>
      </c>
      <c r="G137" t="str">
        <f>VLOOKUP(FACT_INCLUDES[[#This Row],[order_id]],ORDERS!A:B,2,FALSE)</f>
        <v>9e5f9798a71d8f5ec3020a5500d70430</v>
      </c>
      <c r="H137" s="17">
        <f>VLOOKUP(FACT_INCLUDES[[#This Row],[order_id]],ORDERS!A:F,4,FALSE)</f>
        <v>43243.856944444444</v>
      </c>
      <c r="I137" s="17">
        <f>VLOOKUP(FACT_INCLUDES[[#This Row],[order_id]],ORDERS!A:G,5,FALSE)</f>
        <v>43256.647916666669</v>
      </c>
      <c r="J137" s="17">
        <f>VLOOKUP(FACT_INCLUDES[[#This Row],[order_id]],ORDERS!A:G,6,FALSE)</f>
        <v>43265</v>
      </c>
      <c r="K137" t="str">
        <f>VLOOKUP(FACT_INCLUDES[[#This Row],[order_id]],ORDERS!A:G,3,FALSE)</f>
        <v>delivered</v>
      </c>
      <c r="L137" s="18">
        <f>FACT_INCLUDES[[#This Row],[price]]+FACT_INCLUDES[[#This Row],[freight_value]]</f>
        <v>109.89</v>
      </c>
      <c r="M137">
        <f ca="1">_xlfn.XLOOKUP(FACT_INCLUDES[[#This Row],[customer_unique_id]], DIM_CUSTOMERS[customer_unique_id], DIM_CUSTOMERS[Age],,0)</f>
        <v>27</v>
      </c>
      <c r="N137">
        <f>IFERROR(VLOOKUP(FACT_INCLUDES[[#This Row],[order_id]], ORDERS!A:G, 7, FALSE), "")</f>
        <v>13</v>
      </c>
      <c r="O137">
        <f>_xlfn.XLOOKUP(FACT_INCLUDES[[#This Row],[DW Product]],FACT_PRODUCT_REVIEWS!L:L,FACT_PRODUCT_REVIEWS!A:A,,0)</f>
        <v>136</v>
      </c>
      <c r="P137">
        <f>_xlfn.XLOOKUP(FACT_INCLUDES[[#This Row],[customer_unique_id]],DIM_CUSTOMERS[customer_unique_id],DIM_CUSTOMERS[DW Customer],,0)</f>
        <v>105</v>
      </c>
      <c r="Q137">
        <v>136</v>
      </c>
      <c r="R137">
        <v>136</v>
      </c>
      <c r="S137">
        <f>IF(FACT_INCLUDES[[#This Row],[order_delivered_customer_date]]&lt;=FACT_INCLUDES[[#This Row],[order_estimated_delivery_date]],1,0)</f>
        <v>1</v>
      </c>
      <c r="T137" t="str">
        <f>VLOOKUP(FACT_INCLUDES[[#This Row],[DW Product]],DIM_PRODUCTS!A:I,3,FALSE)</f>
        <v>Musical Instruments</v>
      </c>
      <c r="U137" t="str">
        <f>VLOOKUP(FACT_INCLUDES[[#This Row],[DW Seller]],DIM_SELLERS!A:I,4,FALSE)</f>
        <v>SP</v>
      </c>
      <c r="V137" s="30">
        <f>IF(FACT_INCLUDES[[#This Row],[order_delivered_customer_date]]&lt;=FACT_INCLUDES[[#This Row],[order_estimated_delivery_date]], 1,0)</f>
        <v>1</v>
      </c>
    </row>
    <row r="138" spans="1:22" ht="15.75" x14ac:dyDescent="0.25">
      <c r="A138">
        <v>137</v>
      </c>
      <c r="B138" s="2" t="s">
        <v>1530</v>
      </c>
      <c r="C138" s="10">
        <v>1</v>
      </c>
      <c r="D138" s="13">
        <v>43143.770833333336</v>
      </c>
      <c r="E138" s="20">
        <v>92</v>
      </c>
      <c r="F138" s="20">
        <v>17.89</v>
      </c>
      <c r="G138" t="str">
        <f>VLOOKUP(FACT_INCLUDES[[#This Row],[order_id]],ORDERS!A:B,2,FALSE)</f>
        <v>57f06135a2656bfab535243f705fc8f6</v>
      </c>
      <c r="H138" s="17">
        <f>VLOOKUP(FACT_INCLUDES[[#This Row],[order_id]],ORDERS!A:F,4,FALSE)</f>
        <v>43088.438888888886</v>
      </c>
      <c r="I138" s="17">
        <f>VLOOKUP(FACT_INCLUDES[[#This Row],[order_id]],ORDERS!A:G,5,FALSE)</f>
        <v>43098.906944444447</v>
      </c>
      <c r="J138" s="17">
        <f>VLOOKUP(FACT_INCLUDES[[#This Row],[order_id]],ORDERS!A:G,6,FALSE)</f>
        <v>43119</v>
      </c>
      <c r="K138" t="str">
        <f>VLOOKUP(FACT_INCLUDES[[#This Row],[order_id]],ORDERS!A:G,3,FALSE)</f>
        <v>delivered</v>
      </c>
      <c r="L138" s="18">
        <f>FACT_INCLUDES[[#This Row],[price]]+FACT_INCLUDES[[#This Row],[freight_value]]</f>
        <v>109.89</v>
      </c>
      <c r="M138">
        <f ca="1">_xlfn.XLOOKUP(FACT_INCLUDES[[#This Row],[customer_unique_id]], DIM_CUSTOMERS[customer_unique_id], DIM_CUSTOMERS[Age],,0)</f>
        <v>25</v>
      </c>
      <c r="N138">
        <f>IFERROR(VLOOKUP(FACT_INCLUDES[[#This Row],[order_id]], ORDERS!A:G, 7, FALSE), "")</f>
        <v>10</v>
      </c>
      <c r="O138">
        <f>_xlfn.XLOOKUP(FACT_INCLUDES[[#This Row],[DW Product]],FACT_PRODUCT_REVIEWS!L:L,FACT_PRODUCT_REVIEWS!A:A,,0)</f>
        <v>137</v>
      </c>
      <c r="P138">
        <f>_xlfn.XLOOKUP(FACT_INCLUDES[[#This Row],[customer_unique_id]],DIM_CUSTOMERS[customer_unique_id],DIM_CUSTOMERS[DW Customer],,0)</f>
        <v>203</v>
      </c>
      <c r="Q138">
        <v>137</v>
      </c>
      <c r="R138">
        <v>137</v>
      </c>
      <c r="S138">
        <f>IF(FACT_INCLUDES[[#This Row],[order_delivered_customer_date]]&lt;=FACT_INCLUDES[[#This Row],[order_estimated_delivery_date]],1,0)</f>
        <v>1</v>
      </c>
      <c r="T138" t="str">
        <f>VLOOKUP(FACT_INCLUDES[[#This Row],[DW Product]],DIM_PRODUCTS!A:I,3,FALSE)</f>
        <v>Sports</v>
      </c>
      <c r="U138" t="str">
        <f>VLOOKUP(FACT_INCLUDES[[#This Row],[DW Seller]],DIM_SELLERS!A:I,4,FALSE)</f>
        <v>GO</v>
      </c>
      <c r="V138" s="30">
        <f>IF(FACT_INCLUDES[[#This Row],[order_delivered_customer_date]]&lt;=FACT_INCLUDES[[#This Row],[order_estimated_delivery_date]], 1,0)</f>
        <v>1</v>
      </c>
    </row>
    <row r="139" spans="1:22" ht="15.75" x14ac:dyDescent="0.25">
      <c r="A139">
        <v>138</v>
      </c>
      <c r="B139" s="2" t="s">
        <v>1227</v>
      </c>
      <c r="C139" s="10">
        <v>1</v>
      </c>
      <c r="D139" s="13">
        <v>43326.927083333336</v>
      </c>
      <c r="E139" s="20">
        <v>33.89</v>
      </c>
      <c r="F139" s="20">
        <v>8.4</v>
      </c>
      <c r="G139" t="str">
        <f>VLOOKUP(FACT_INCLUDES[[#This Row],[order_id]],ORDERS!A:B,2,FALSE)</f>
        <v>7d373e92dd3086b4c37e9868fc8999c1</v>
      </c>
      <c r="H139" s="17">
        <f>VLOOKUP(FACT_INCLUDES[[#This Row],[order_id]],ORDERS!A:F,4,FALSE)</f>
        <v>42836.350694444445</v>
      </c>
      <c r="I139" s="17">
        <f>VLOOKUP(FACT_INCLUDES[[#This Row],[order_id]],ORDERS!A:G,5,FALSE)</f>
        <v>0</v>
      </c>
      <c r="J139" s="17">
        <f>VLOOKUP(FACT_INCLUDES[[#This Row],[order_id]],ORDERS!A:G,6,FALSE)</f>
        <v>42858</v>
      </c>
      <c r="K139" t="str">
        <f>VLOOKUP(FACT_INCLUDES[[#This Row],[order_id]],ORDERS!A:G,3,FALSE)</f>
        <v>unavailable</v>
      </c>
      <c r="L139" s="18">
        <f>FACT_INCLUDES[[#This Row],[price]]+FACT_INCLUDES[[#This Row],[freight_value]]</f>
        <v>42.29</v>
      </c>
      <c r="M139">
        <f ca="1">_xlfn.XLOOKUP(FACT_INCLUDES[[#This Row],[customer_unique_id]], DIM_CUSTOMERS[customer_unique_id], DIM_CUSTOMERS[Age],,0)</f>
        <v>28</v>
      </c>
      <c r="N139" t="str">
        <f>IFERROR(VLOOKUP(FACT_INCLUDES[[#This Row],[order_id]], ORDERS!A:G, 7, FALSE), "")</f>
        <v/>
      </c>
      <c r="O139">
        <f>_xlfn.XLOOKUP(FACT_INCLUDES[[#This Row],[DW Product]],FACT_PRODUCT_REVIEWS!L:L,FACT_PRODUCT_REVIEWS!A:A,,0)</f>
        <v>138</v>
      </c>
      <c r="P139">
        <f>_xlfn.XLOOKUP(FACT_INCLUDES[[#This Row],[customer_unique_id]],DIM_CUSTOMERS[customer_unique_id],DIM_CUSTOMERS[DW Customer],,0)</f>
        <v>212</v>
      </c>
      <c r="Q139">
        <v>138</v>
      </c>
      <c r="R139">
        <v>138</v>
      </c>
      <c r="S139">
        <f>IF(FACT_INCLUDES[[#This Row],[order_delivered_customer_date]]&lt;=FACT_INCLUDES[[#This Row],[order_estimated_delivery_date]],1,0)</f>
        <v>1</v>
      </c>
      <c r="T139" t="str">
        <f>VLOOKUP(FACT_INCLUDES[[#This Row],[DW Product]],DIM_PRODUCTS!A:I,3,FALSE)</f>
        <v>Bathroom</v>
      </c>
      <c r="U139" t="str">
        <f>VLOOKUP(FACT_INCLUDES[[#This Row],[DW Seller]],DIM_SELLERS!A:I,4,FALSE)</f>
        <v>PR</v>
      </c>
      <c r="V139" s="30">
        <f>IF(FACT_INCLUDES[[#This Row],[order_delivered_customer_date]]&lt;=FACT_INCLUDES[[#This Row],[order_estimated_delivery_date]], 1,0)</f>
        <v>1</v>
      </c>
    </row>
    <row r="140" spans="1:22" ht="15.75" x14ac:dyDescent="0.25">
      <c r="A140">
        <v>139</v>
      </c>
      <c r="B140" s="2" t="s">
        <v>1473</v>
      </c>
      <c r="C140" s="10">
        <v>1</v>
      </c>
      <c r="D140" s="13">
        <v>43326.927083333336</v>
      </c>
      <c r="E140" s="20">
        <v>33.89</v>
      </c>
      <c r="F140" s="20">
        <v>8.4</v>
      </c>
      <c r="G140" t="str">
        <f>VLOOKUP(FACT_INCLUDES[[#This Row],[order_id]],ORDERS!A:B,2,FALSE)</f>
        <v>9a7b819bc0d6d9e9ce14fc7bb3925ff8</v>
      </c>
      <c r="H140" s="17">
        <f>VLOOKUP(FACT_INCLUDES[[#This Row],[order_id]],ORDERS!A:F,4,FALSE)</f>
        <v>43271.677083333336</v>
      </c>
      <c r="I140" s="17">
        <f>VLOOKUP(FACT_INCLUDES[[#This Row],[order_id]],ORDERS!A:G,5,FALSE)</f>
        <v>43278.803472222222</v>
      </c>
      <c r="J140" s="17">
        <f>VLOOKUP(FACT_INCLUDES[[#This Row],[order_id]],ORDERS!A:G,6,FALSE)</f>
        <v>43300</v>
      </c>
      <c r="K140" t="str">
        <f>VLOOKUP(FACT_INCLUDES[[#This Row],[order_id]],ORDERS!A:G,3,FALSE)</f>
        <v>delivered</v>
      </c>
      <c r="L140" s="18">
        <f>FACT_INCLUDES[[#This Row],[price]]+FACT_INCLUDES[[#This Row],[freight_value]]</f>
        <v>42.29</v>
      </c>
      <c r="M140">
        <f ca="1">_xlfn.XLOOKUP(FACT_INCLUDES[[#This Row],[customer_unique_id]], DIM_CUSTOMERS[customer_unique_id], DIM_CUSTOMERS[Age],,0)</f>
        <v>22</v>
      </c>
      <c r="N140">
        <f>IFERROR(VLOOKUP(FACT_INCLUDES[[#This Row],[order_id]], ORDERS!A:G, 7, FALSE), "")</f>
        <v>7</v>
      </c>
      <c r="O140">
        <f>_xlfn.XLOOKUP(FACT_INCLUDES[[#This Row],[DW Product]],FACT_PRODUCT_REVIEWS!L:L,FACT_PRODUCT_REVIEWS!A:A,,0)</f>
        <v>139</v>
      </c>
      <c r="P140">
        <f>_xlfn.XLOOKUP(FACT_INCLUDES[[#This Row],[customer_unique_id]],DIM_CUSTOMERS[customer_unique_id],DIM_CUSTOMERS[DW Customer],,0)</f>
        <v>314</v>
      </c>
      <c r="Q140">
        <v>139</v>
      </c>
      <c r="R140">
        <v>139</v>
      </c>
      <c r="S140">
        <f>IF(FACT_INCLUDES[[#This Row],[order_delivered_customer_date]]&lt;=FACT_INCLUDES[[#This Row],[order_estimated_delivery_date]],1,0)</f>
        <v>1</v>
      </c>
      <c r="T140" t="str">
        <f>VLOOKUP(FACT_INCLUDES[[#This Row],[DW Product]],DIM_PRODUCTS!A:I,3,FALSE)</f>
        <v>Appliances</v>
      </c>
      <c r="U140" t="str">
        <f>VLOOKUP(FACT_INCLUDES[[#This Row],[DW Seller]],DIM_SELLERS!A:I,4,FALSE)</f>
        <v>SP</v>
      </c>
      <c r="V140" s="30">
        <f>IF(FACT_INCLUDES[[#This Row],[order_delivered_customer_date]]&lt;=FACT_INCLUDES[[#This Row],[order_estimated_delivery_date]], 1,0)</f>
        <v>1</v>
      </c>
    </row>
    <row r="141" spans="1:22" ht="15.75" x14ac:dyDescent="0.25">
      <c r="A141">
        <v>140</v>
      </c>
      <c r="B141" s="2" t="s">
        <v>1563</v>
      </c>
      <c r="C141" s="10">
        <v>1</v>
      </c>
      <c r="D141" s="13">
        <v>43326.927083333336</v>
      </c>
      <c r="E141" s="20">
        <v>33.89</v>
      </c>
      <c r="F141" s="20">
        <v>8.4</v>
      </c>
      <c r="G141" t="str">
        <f>VLOOKUP(FACT_INCLUDES[[#This Row],[order_id]],ORDERS!A:B,2,FALSE)</f>
        <v>8f20ece0099d6e5c22c1fd0c24a1e681</v>
      </c>
      <c r="H141" s="17">
        <f>VLOOKUP(FACT_INCLUDES[[#This Row],[order_id]],ORDERS!A:F,4,FALSE)</f>
        <v>43169.836111111108</v>
      </c>
      <c r="I141" s="17">
        <f>VLOOKUP(FACT_INCLUDES[[#This Row],[order_id]],ORDERS!A:G,5,FALSE)</f>
        <v>43193.677777777775</v>
      </c>
      <c r="J141" s="17">
        <f>VLOOKUP(FACT_INCLUDES[[#This Row],[order_id]],ORDERS!A:G,6,FALSE)</f>
        <v>43188</v>
      </c>
      <c r="K141" t="str">
        <f>VLOOKUP(FACT_INCLUDES[[#This Row],[order_id]],ORDERS!A:G,3,FALSE)</f>
        <v>delivered</v>
      </c>
      <c r="L141" s="18">
        <f>FACT_INCLUDES[[#This Row],[price]]+FACT_INCLUDES[[#This Row],[freight_value]]</f>
        <v>42.29</v>
      </c>
      <c r="M141">
        <f ca="1">_xlfn.XLOOKUP(FACT_INCLUDES[[#This Row],[customer_unique_id]], DIM_CUSTOMERS[customer_unique_id], DIM_CUSTOMERS[Age],,0)</f>
        <v>54</v>
      </c>
      <c r="N141">
        <f>IFERROR(VLOOKUP(FACT_INCLUDES[[#This Row],[order_id]], ORDERS!A:G, 7, FALSE), "")</f>
        <v>24</v>
      </c>
      <c r="O141">
        <f>_xlfn.XLOOKUP(FACT_INCLUDES[[#This Row],[DW Product]],FACT_PRODUCT_REVIEWS!L:L,FACT_PRODUCT_REVIEWS!A:A,,0)</f>
        <v>140</v>
      </c>
      <c r="P141">
        <f>_xlfn.XLOOKUP(FACT_INCLUDES[[#This Row],[customer_unique_id]],DIM_CUSTOMERS[customer_unique_id],DIM_CUSTOMERS[DW Customer],,0)</f>
        <v>106</v>
      </c>
      <c r="Q141">
        <v>140</v>
      </c>
      <c r="R141">
        <v>140</v>
      </c>
      <c r="S141">
        <f>IF(FACT_INCLUDES[[#This Row],[order_delivered_customer_date]]&lt;=FACT_INCLUDES[[#This Row],[order_estimated_delivery_date]],1,0)</f>
        <v>0</v>
      </c>
      <c r="T141" t="str">
        <f>VLOOKUP(FACT_INCLUDES[[#This Row],[DW Product]],DIM_PRODUCTS!A:I,3,FALSE)</f>
        <v>Makeup</v>
      </c>
      <c r="U141" t="str">
        <f>VLOOKUP(FACT_INCLUDES[[#This Row],[DW Seller]],DIM_SELLERS!A:I,4,FALSE)</f>
        <v>RS</v>
      </c>
      <c r="V141" s="30">
        <f>IF(FACT_INCLUDES[[#This Row],[order_delivered_customer_date]]&lt;=FACT_INCLUDES[[#This Row],[order_estimated_delivery_date]], 1,0)</f>
        <v>0</v>
      </c>
    </row>
    <row r="142" spans="1:22" ht="15.75" x14ac:dyDescent="0.25">
      <c r="A142">
        <v>141</v>
      </c>
      <c r="B142" s="2" t="s">
        <v>1017</v>
      </c>
      <c r="C142" s="10">
        <v>1</v>
      </c>
      <c r="D142" s="13">
        <v>43326.927083333336</v>
      </c>
      <c r="E142" s="20">
        <v>33.89</v>
      </c>
      <c r="F142" s="20">
        <v>8.4</v>
      </c>
      <c r="G142" t="str">
        <f>VLOOKUP(FACT_INCLUDES[[#This Row],[order_id]],ORDERS!A:B,2,FALSE)</f>
        <v>8d78819a02ccaa0243dbdb0888c7ba8b</v>
      </c>
      <c r="H142" s="17">
        <f>VLOOKUP(FACT_INCLUDES[[#This Row],[order_id]],ORDERS!A:F,4,FALSE)</f>
        <v>42954.899305555555</v>
      </c>
      <c r="I142" s="17">
        <f>VLOOKUP(FACT_INCLUDES[[#This Row],[order_id]],ORDERS!A:G,5,FALSE)</f>
        <v>42957.753472222219</v>
      </c>
      <c r="J142" s="17">
        <f>VLOOKUP(FACT_INCLUDES[[#This Row],[order_id]],ORDERS!A:G,6,FALSE)</f>
        <v>42972</v>
      </c>
      <c r="K142" t="str">
        <f>VLOOKUP(FACT_INCLUDES[[#This Row],[order_id]],ORDERS!A:G,3,FALSE)</f>
        <v>delivered</v>
      </c>
      <c r="L142" s="18">
        <f>FACT_INCLUDES[[#This Row],[price]]+FACT_INCLUDES[[#This Row],[freight_value]]</f>
        <v>42.29</v>
      </c>
      <c r="M142">
        <f ca="1">_xlfn.XLOOKUP(FACT_INCLUDES[[#This Row],[customer_unique_id]], DIM_CUSTOMERS[customer_unique_id], DIM_CUSTOMERS[Age],,0)</f>
        <v>53</v>
      </c>
      <c r="N142">
        <f>IFERROR(VLOOKUP(FACT_INCLUDES[[#This Row],[order_id]], ORDERS!A:G, 7, FALSE), "")</f>
        <v>3</v>
      </c>
      <c r="O142">
        <f>_xlfn.XLOOKUP(FACT_INCLUDES[[#This Row],[DW Product]],FACT_PRODUCT_REVIEWS!L:L,FACT_PRODUCT_REVIEWS!A:A,,0)</f>
        <v>141</v>
      </c>
      <c r="P142">
        <f>_xlfn.XLOOKUP(FACT_INCLUDES[[#This Row],[customer_unique_id]],DIM_CUSTOMERS[customer_unique_id],DIM_CUSTOMERS[DW Customer],,0)</f>
        <v>230</v>
      </c>
      <c r="Q142">
        <v>141</v>
      </c>
      <c r="R142">
        <v>141</v>
      </c>
      <c r="S142">
        <f>IF(FACT_INCLUDES[[#This Row],[order_delivered_customer_date]]&lt;=FACT_INCLUDES[[#This Row],[order_estimated_delivery_date]],1,0)</f>
        <v>1</v>
      </c>
      <c r="T142" t="str">
        <f>VLOOKUP(FACT_INCLUDES[[#This Row],[DW Product]],DIM_PRODUCTS!A:I,3,FALSE)</f>
        <v>Art</v>
      </c>
      <c r="U142" t="str">
        <f>VLOOKUP(FACT_INCLUDES[[#This Row],[DW Seller]],DIM_SELLERS!A:I,4,FALSE)</f>
        <v>SP</v>
      </c>
      <c r="V142" s="30">
        <f>IF(FACT_INCLUDES[[#This Row],[order_delivered_customer_date]]&lt;=FACT_INCLUDES[[#This Row],[order_estimated_delivery_date]], 1,0)</f>
        <v>1</v>
      </c>
    </row>
    <row r="143" spans="1:22" ht="15.75" x14ac:dyDescent="0.25">
      <c r="A143">
        <v>142</v>
      </c>
      <c r="B143" s="2" t="s">
        <v>1803</v>
      </c>
      <c r="C143" s="10">
        <v>1</v>
      </c>
      <c r="D143" s="13">
        <v>43156.949305555558</v>
      </c>
      <c r="E143" s="20">
        <v>149</v>
      </c>
      <c r="F143" s="20">
        <v>40.369999999999997</v>
      </c>
      <c r="G143" t="str">
        <f>VLOOKUP(FACT_INCLUDES[[#This Row],[order_id]],ORDERS!A:B,2,FALSE)</f>
        <v>32ea836b21bcefba824d2b279bc42e53</v>
      </c>
      <c r="H143" s="17">
        <f>VLOOKUP(FACT_INCLUDES[[#This Row],[order_id]],ORDERS!A:F,4,FALSE)</f>
        <v>43125.659722222219</v>
      </c>
      <c r="I143" s="17">
        <f>VLOOKUP(FACT_INCLUDES[[#This Row],[order_id]],ORDERS!A:G,5,FALSE)</f>
        <v>43149.806944444441</v>
      </c>
      <c r="J143" s="17">
        <f>VLOOKUP(FACT_INCLUDES[[#This Row],[order_id]],ORDERS!A:G,6,FALSE)</f>
        <v>43164</v>
      </c>
      <c r="K143" t="str">
        <f>VLOOKUP(FACT_INCLUDES[[#This Row],[order_id]],ORDERS!A:G,3,FALSE)</f>
        <v>delivered</v>
      </c>
      <c r="L143" s="18">
        <f>FACT_INCLUDES[[#This Row],[price]]+FACT_INCLUDES[[#This Row],[freight_value]]</f>
        <v>189.37</v>
      </c>
      <c r="M143">
        <f ca="1">_xlfn.XLOOKUP(FACT_INCLUDES[[#This Row],[customer_unique_id]], DIM_CUSTOMERS[customer_unique_id], DIM_CUSTOMERS[Age],,0)</f>
        <v>20</v>
      </c>
      <c r="N143">
        <f>IFERROR(VLOOKUP(FACT_INCLUDES[[#This Row],[order_id]], ORDERS!A:G, 7, FALSE), "")</f>
        <v>24</v>
      </c>
      <c r="O143">
        <f>_xlfn.XLOOKUP(FACT_INCLUDES[[#This Row],[DW Product]],FACT_PRODUCT_REVIEWS!L:L,FACT_PRODUCT_REVIEWS!A:A,,0)</f>
        <v>142</v>
      </c>
      <c r="P143">
        <f>_xlfn.XLOOKUP(FACT_INCLUDES[[#This Row],[customer_unique_id]],DIM_CUSTOMERS[customer_unique_id],DIM_CUSTOMERS[DW Customer],,0)</f>
        <v>87</v>
      </c>
      <c r="Q143">
        <v>142</v>
      </c>
      <c r="R143">
        <v>142</v>
      </c>
      <c r="S143">
        <f>IF(FACT_INCLUDES[[#This Row],[order_delivered_customer_date]]&lt;=FACT_INCLUDES[[#This Row],[order_estimated_delivery_date]],1,0)</f>
        <v>1</v>
      </c>
      <c r="T143" t="str">
        <f>VLOOKUP(FACT_INCLUDES[[#This Row],[DW Product]],DIM_PRODUCTS!A:I,3,FALSE)</f>
        <v>Sports</v>
      </c>
      <c r="U143" t="str">
        <f>VLOOKUP(FACT_INCLUDES[[#This Row],[DW Seller]],DIM_SELLERS!A:I,4,FALSE)</f>
        <v>SP</v>
      </c>
      <c r="V143" s="30">
        <f>IF(FACT_INCLUDES[[#This Row],[order_delivered_customer_date]]&lt;=FACT_INCLUDES[[#This Row],[order_estimated_delivery_date]], 1,0)</f>
        <v>1</v>
      </c>
    </row>
    <row r="144" spans="1:22" ht="15.75" x14ac:dyDescent="0.25">
      <c r="A144">
        <v>143</v>
      </c>
      <c r="B144" s="2" t="s">
        <v>1656</v>
      </c>
      <c r="C144" s="10">
        <v>1</v>
      </c>
      <c r="D144" s="13">
        <v>43125.379861111112</v>
      </c>
      <c r="E144" s="20">
        <v>20.3</v>
      </c>
      <c r="F144" s="20">
        <v>16.79</v>
      </c>
      <c r="G144" t="str">
        <f>VLOOKUP(FACT_INCLUDES[[#This Row],[order_id]],ORDERS!A:B,2,FALSE)</f>
        <v>66d201c13937598dd4e036788a10a203</v>
      </c>
      <c r="H144" s="17">
        <f>VLOOKUP(FACT_INCLUDES[[#This Row],[order_id]],ORDERS!A:F,4,FALSE)</f>
        <v>43153.674305555556</v>
      </c>
      <c r="I144" s="17">
        <f>VLOOKUP(FACT_INCLUDES[[#This Row],[order_id]],ORDERS!A:G,5,FALSE)</f>
        <v>43165.79583333333</v>
      </c>
      <c r="J144" s="17">
        <f>VLOOKUP(FACT_INCLUDES[[#This Row],[order_id]],ORDERS!A:G,6,FALSE)</f>
        <v>43178</v>
      </c>
      <c r="K144" t="str">
        <f>VLOOKUP(FACT_INCLUDES[[#This Row],[order_id]],ORDERS!A:G,3,FALSE)</f>
        <v>delivered</v>
      </c>
      <c r="L144" s="18">
        <f>FACT_INCLUDES[[#This Row],[price]]+FACT_INCLUDES[[#This Row],[freight_value]]</f>
        <v>37.090000000000003</v>
      </c>
      <c r="M144">
        <f ca="1">_xlfn.XLOOKUP(FACT_INCLUDES[[#This Row],[customer_unique_id]], DIM_CUSTOMERS[customer_unique_id], DIM_CUSTOMERS[Age],,0)</f>
        <v>24</v>
      </c>
      <c r="N144">
        <f>IFERROR(VLOOKUP(FACT_INCLUDES[[#This Row],[order_id]], ORDERS!A:G, 7, FALSE), "")</f>
        <v>12</v>
      </c>
      <c r="O144">
        <f>_xlfn.XLOOKUP(FACT_INCLUDES[[#This Row],[DW Product]],FACT_PRODUCT_REVIEWS!L:L,FACT_PRODUCT_REVIEWS!A:A,,0)</f>
        <v>143</v>
      </c>
      <c r="P144">
        <f>_xlfn.XLOOKUP(FACT_INCLUDES[[#This Row],[customer_unique_id]],DIM_CUSTOMERS[customer_unique_id],DIM_CUSTOMERS[DW Customer],,0)</f>
        <v>286</v>
      </c>
      <c r="Q144">
        <v>143</v>
      </c>
      <c r="R144">
        <v>143</v>
      </c>
      <c r="S144">
        <f>IF(FACT_INCLUDES[[#This Row],[order_delivered_customer_date]]&lt;=FACT_INCLUDES[[#This Row],[order_estimated_delivery_date]],1,0)</f>
        <v>1</v>
      </c>
      <c r="T144" t="str">
        <f>VLOOKUP(FACT_INCLUDES[[#This Row],[DW Product]],DIM_PRODUCTS!A:I,3,FALSE)</f>
        <v>Art</v>
      </c>
      <c r="U144" t="str">
        <f>VLOOKUP(FACT_INCLUDES[[#This Row],[DW Seller]],DIM_SELLERS!A:I,4,FALSE)</f>
        <v>MG</v>
      </c>
      <c r="V144" s="30">
        <f>IF(FACT_INCLUDES[[#This Row],[order_delivered_customer_date]]&lt;=FACT_INCLUDES[[#This Row],[order_estimated_delivery_date]], 1,0)</f>
        <v>1</v>
      </c>
    </row>
    <row r="145" spans="1:22" ht="15.75" x14ac:dyDescent="0.25">
      <c r="A145">
        <v>144</v>
      </c>
      <c r="B145" s="2" t="s">
        <v>984</v>
      </c>
      <c r="C145" s="10">
        <v>1</v>
      </c>
      <c r="D145" s="13">
        <v>42880.881944444445</v>
      </c>
      <c r="E145" s="20">
        <v>179.9</v>
      </c>
      <c r="F145" s="20">
        <v>15.01</v>
      </c>
      <c r="G145" t="str">
        <f>VLOOKUP(FACT_INCLUDES[[#This Row],[order_id]],ORDERS!A:B,2,FALSE)</f>
        <v>0181f57a87c6a2f0e0fe2807f67aef0e</v>
      </c>
      <c r="H145" s="17">
        <f>VLOOKUP(FACT_INCLUDES[[#This Row],[order_id]],ORDERS!A:F,4,FALSE)</f>
        <v>43059.489583333336</v>
      </c>
      <c r="I145" s="17">
        <f>VLOOKUP(FACT_INCLUDES[[#This Row],[order_id]],ORDERS!A:G,5,FALSE)</f>
        <v>43070.020138888889</v>
      </c>
      <c r="J145" s="17">
        <f>VLOOKUP(FACT_INCLUDES[[#This Row],[order_id]],ORDERS!A:G,6,FALSE)</f>
        <v>43082</v>
      </c>
      <c r="K145" t="str">
        <f>VLOOKUP(FACT_INCLUDES[[#This Row],[order_id]],ORDERS!A:G,3,FALSE)</f>
        <v>delivered</v>
      </c>
      <c r="L145" s="18">
        <f>FACT_INCLUDES[[#This Row],[price]]+FACT_INCLUDES[[#This Row],[freight_value]]</f>
        <v>194.91</v>
      </c>
      <c r="M145">
        <f ca="1">_xlfn.XLOOKUP(FACT_INCLUDES[[#This Row],[customer_unique_id]], DIM_CUSTOMERS[customer_unique_id], DIM_CUSTOMERS[Age],,0)</f>
        <v>22</v>
      </c>
      <c r="N145">
        <f>IFERROR(VLOOKUP(FACT_INCLUDES[[#This Row],[order_id]], ORDERS!A:G, 7, FALSE), "")</f>
        <v>11</v>
      </c>
      <c r="O145">
        <f>_xlfn.XLOOKUP(FACT_INCLUDES[[#This Row],[DW Product]],FACT_PRODUCT_REVIEWS!L:L,FACT_PRODUCT_REVIEWS!A:A,,0)</f>
        <v>144</v>
      </c>
      <c r="P145">
        <f>_xlfn.XLOOKUP(FACT_INCLUDES[[#This Row],[customer_unique_id]],DIM_CUSTOMERS[customer_unique_id],DIM_CUSTOMERS[DW Customer],,0)</f>
        <v>300</v>
      </c>
      <c r="Q145">
        <v>144</v>
      </c>
      <c r="R145">
        <v>144</v>
      </c>
      <c r="S145">
        <f>IF(FACT_INCLUDES[[#This Row],[order_delivered_customer_date]]&lt;=FACT_INCLUDES[[#This Row],[order_estimated_delivery_date]],1,0)</f>
        <v>1</v>
      </c>
      <c r="T145" t="str">
        <f>VLOOKUP(FACT_INCLUDES[[#This Row],[DW Product]],DIM_PRODUCTS!A:I,3,FALSE)</f>
        <v>Accessories</v>
      </c>
      <c r="U145" t="str">
        <f>VLOOKUP(FACT_INCLUDES[[#This Row],[DW Seller]],DIM_SELLERS!A:I,4,FALSE)</f>
        <v>RS</v>
      </c>
      <c r="V145" s="30">
        <f>IF(FACT_INCLUDES[[#This Row],[order_delivered_customer_date]]&lt;=FACT_INCLUDES[[#This Row],[order_estimated_delivery_date]], 1,0)</f>
        <v>1</v>
      </c>
    </row>
    <row r="146" spans="1:22" ht="15.75" x14ac:dyDescent="0.25">
      <c r="A146">
        <v>145</v>
      </c>
      <c r="B146" s="2" t="s">
        <v>1433</v>
      </c>
      <c r="C146" s="10">
        <v>1</v>
      </c>
      <c r="D146" s="13">
        <v>42880.881944444445</v>
      </c>
      <c r="E146" s="20">
        <v>179.9</v>
      </c>
      <c r="F146" s="20">
        <v>15.01</v>
      </c>
      <c r="G146" t="str">
        <f>VLOOKUP(FACT_INCLUDES[[#This Row],[order_id]],ORDERS!A:B,2,FALSE)</f>
        <v>a06d94b5d758fbc36c8f679d98ae1fc5</v>
      </c>
      <c r="H146" s="17">
        <f>VLOOKUP(FACT_INCLUDES[[#This Row],[order_id]],ORDERS!A:F,4,FALSE)</f>
        <v>43014.706250000003</v>
      </c>
      <c r="I146" s="17">
        <f>VLOOKUP(FACT_INCLUDES[[#This Row],[order_id]],ORDERS!A:G,5,FALSE)</f>
        <v>43026.75277777778</v>
      </c>
      <c r="J146" s="17">
        <f>VLOOKUP(FACT_INCLUDES[[#This Row],[order_id]],ORDERS!A:G,6,FALSE)</f>
        <v>43039</v>
      </c>
      <c r="K146" t="str">
        <f>VLOOKUP(FACT_INCLUDES[[#This Row],[order_id]],ORDERS!A:G,3,FALSE)</f>
        <v>delivered</v>
      </c>
      <c r="L146" s="18">
        <f>FACT_INCLUDES[[#This Row],[price]]+FACT_INCLUDES[[#This Row],[freight_value]]</f>
        <v>194.91</v>
      </c>
      <c r="M146">
        <f ca="1">_xlfn.XLOOKUP(FACT_INCLUDES[[#This Row],[customer_unique_id]], DIM_CUSTOMERS[customer_unique_id], DIM_CUSTOMERS[Age],,0)</f>
        <v>47</v>
      </c>
      <c r="N146">
        <f>IFERROR(VLOOKUP(FACT_INCLUDES[[#This Row],[order_id]], ORDERS!A:G, 7, FALSE), "")</f>
        <v>12</v>
      </c>
      <c r="O146">
        <f>_xlfn.XLOOKUP(FACT_INCLUDES[[#This Row],[DW Product]],FACT_PRODUCT_REVIEWS!L:L,FACT_PRODUCT_REVIEWS!A:A,,0)</f>
        <v>145</v>
      </c>
      <c r="P146">
        <f>_xlfn.XLOOKUP(FACT_INCLUDES[[#This Row],[customer_unique_id]],DIM_CUSTOMERS[customer_unique_id],DIM_CUSTOMERS[DW Customer],,0)</f>
        <v>189</v>
      </c>
      <c r="Q146">
        <v>145</v>
      </c>
      <c r="R146">
        <v>145</v>
      </c>
      <c r="S146">
        <f>IF(FACT_INCLUDES[[#This Row],[order_delivered_customer_date]]&lt;=FACT_INCLUDES[[#This Row],[order_estimated_delivery_date]],1,0)</f>
        <v>1</v>
      </c>
      <c r="T146" t="str">
        <f>VLOOKUP(FACT_INCLUDES[[#This Row],[DW Product]],DIM_PRODUCTS!A:I,3,FALSE)</f>
        <v>Art</v>
      </c>
      <c r="U146" t="str">
        <f>VLOOKUP(FACT_INCLUDES[[#This Row],[DW Seller]],DIM_SELLERS!A:I,4,FALSE)</f>
        <v>PE</v>
      </c>
      <c r="V146" s="30">
        <f>IF(FACT_INCLUDES[[#This Row],[order_delivered_customer_date]]&lt;=FACT_INCLUDES[[#This Row],[order_estimated_delivery_date]], 1,0)</f>
        <v>1</v>
      </c>
    </row>
    <row r="147" spans="1:22" ht="15.75" x14ac:dyDescent="0.25">
      <c r="A147">
        <v>146</v>
      </c>
      <c r="B147" s="2" t="s">
        <v>841</v>
      </c>
      <c r="C147" s="10">
        <v>1</v>
      </c>
      <c r="D147" s="13">
        <v>42943.810416666667</v>
      </c>
      <c r="E147" s="20">
        <v>109.9</v>
      </c>
      <c r="F147" s="20">
        <v>12.27</v>
      </c>
      <c r="G147" t="str">
        <f>VLOOKUP(FACT_INCLUDES[[#This Row],[order_id]],ORDERS!A:B,2,FALSE)</f>
        <v>af13324b5f4c0a838fe662c52a44b959</v>
      </c>
      <c r="H147" s="17">
        <f>VLOOKUP(FACT_INCLUDES[[#This Row],[order_id]],ORDERS!A:F,4,FALSE)</f>
        <v>43166.363888888889</v>
      </c>
      <c r="I147" s="17">
        <f>VLOOKUP(FACT_INCLUDES[[#This Row],[order_id]],ORDERS!A:G,5,FALSE)</f>
        <v>43232</v>
      </c>
      <c r="J147" s="17">
        <f>VLOOKUP(FACT_INCLUDES[[#This Row],[order_id]],ORDERS!A:G,6,FALSE)</f>
        <v>43222</v>
      </c>
      <c r="K147" t="str">
        <f>VLOOKUP(FACT_INCLUDES[[#This Row],[order_id]],ORDERS!A:G,3,FALSE)</f>
        <v>shipped</v>
      </c>
      <c r="L147" s="18">
        <f>FACT_INCLUDES[[#This Row],[price]]+FACT_INCLUDES[[#This Row],[freight_value]]</f>
        <v>122.17</v>
      </c>
      <c r="M147">
        <f ca="1">_xlfn.XLOOKUP(FACT_INCLUDES[[#This Row],[customer_unique_id]], DIM_CUSTOMERS[customer_unique_id], DIM_CUSTOMERS[Age],,0)</f>
        <v>38</v>
      </c>
      <c r="N147">
        <f>IFERROR(VLOOKUP(FACT_INCLUDES[[#This Row],[order_id]], ORDERS!A:G, 7, FALSE), "")</f>
        <v>66</v>
      </c>
      <c r="O147">
        <f>_xlfn.XLOOKUP(FACT_INCLUDES[[#This Row],[DW Product]],FACT_PRODUCT_REVIEWS!L:L,FACT_PRODUCT_REVIEWS!A:A,,0)</f>
        <v>146</v>
      </c>
      <c r="P147">
        <f>_xlfn.XLOOKUP(FACT_INCLUDES[[#This Row],[customer_unique_id]],DIM_CUSTOMERS[customer_unique_id],DIM_CUSTOMERS[DW Customer],,0)</f>
        <v>295</v>
      </c>
      <c r="Q147">
        <v>146</v>
      </c>
      <c r="R147">
        <v>146</v>
      </c>
      <c r="S147">
        <f>IF(FACT_INCLUDES[[#This Row],[order_delivered_customer_date]]&lt;=FACT_INCLUDES[[#This Row],[order_estimated_delivery_date]],1,0)</f>
        <v>0</v>
      </c>
      <c r="T147" t="str">
        <f>VLOOKUP(FACT_INCLUDES[[#This Row],[DW Product]],DIM_PRODUCTS!A:I,3,FALSE)</f>
        <v>Home Design</v>
      </c>
      <c r="U147" t="str">
        <f>VLOOKUP(FACT_INCLUDES[[#This Row],[DW Seller]],DIM_SELLERS!A:I,4,FALSE)</f>
        <v>PR</v>
      </c>
      <c r="V147" s="30">
        <f>IF(FACT_INCLUDES[[#This Row],[order_delivered_customer_date]]&lt;=FACT_INCLUDES[[#This Row],[order_estimated_delivery_date]], 1,0)</f>
        <v>0</v>
      </c>
    </row>
    <row r="148" spans="1:22" ht="15.75" x14ac:dyDescent="0.25">
      <c r="A148">
        <v>147</v>
      </c>
      <c r="B148" s="2" t="s">
        <v>1428</v>
      </c>
      <c r="C148" s="10">
        <v>1</v>
      </c>
      <c r="D148" s="13">
        <v>42976.669444444444</v>
      </c>
      <c r="E148" s="20">
        <v>89</v>
      </c>
      <c r="F148" s="20">
        <v>25.9</v>
      </c>
      <c r="G148" t="str">
        <f>VLOOKUP(FACT_INCLUDES[[#This Row],[order_id]],ORDERS!A:B,2,FALSE)</f>
        <v>10d5890ed5e7ec78a7db23b5ac579b17</v>
      </c>
      <c r="H148" s="17">
        <f>VLOOKUP(FACT_INCLUDES[[#This Row],[order_id]],ORDERS!A:F,4,FALSE)</f>
        <v>43127.472222222219</v>
      </c>
      <c r="I148" s="17">
        <f>VLOOKUP(FACT_INCLUDES[[#This Row],[order_id]],ORDERS!A:G,5,FALSE)</f>
        <v>43148.00277777778</v>
      </c>
      <c r="J148" s="17">
        <f>VLOOKUP(FACT_INCLUDES[[#This Row],[order_id]],ORDERS!A:G,6,FALSE)</f>
        <v>43160</v>
      </c>
      <c r="K148" t="str">
        <f>VLOOKUP(FACT_INCLUDES[[#This Row],[order_id]],ORDERS!A:G,3,FALSE)</f>
        <v>delivered</v>
      </c>
      <c r="L148" s="18">
        <f>FACT_INCLUDES[[#This Row],[price]]+FACT_INCLUDES[[#This Row],[freight_value]]</f>
        <v>114.9</v>
      </c>
      <c r="M148">
        <f ca="1">_xlfn.XLOOKUP(FACT_INCLUDES[[#This Row],[customer_unique_id]], DIM_CUSTOMERS[customer_unique_id], DIM_CUSTOMERS[Age],,0)</f>
        <v>18</v>
      </c>
      <c r="N148">
        <f>IFERROR(VLOOKUP(FACT_INCLUDES[[#This Row],[order_id]], ORDERS!A:G, 7, FALSE), "")</f>
        <v>21</v>
      </c>
      <c r="O148">
        <f>_xlfn.XLOOKUP(FACT_INCLUDES[[#This Row],[DW Product]],FACT_PRODUCT_REVIEWS!L:L,FACT_PRODUCT_REVIEWS!A:A,,0)</f>
        <v>147</v>
      </c>
      <c r="P148">
        <f>_xlfn.XLOOKUP(FACT_INCLUDES[[#This Row],[customer_unique_id]],DIM_CUSTOMERS[customer_unique_id],DIM_CUSTOMERS[DW Customer],,0)</f>
        <v>234</v>
      </c>
      <c r="Q148">
        <v>147</v>
      </c>
      <c r="R148">
        <v>147</v>
      </c>
      <c r="S148">
        <f>IF(FACT_INCLUDES[[#This Row],[order_delivered_customer_date]]&lt;=FACT_INCLUDES[[#This Row],[order_estimated_delivery_date]],1,0)</f>
        <v>1</v>
      </c>
      <c r="T148" t="str">
        <f>VLOOKUP(FACT_INCLUDES[[#This Row],[DW Product]],DIM_PRODUCTS!A:I,3,FALSE)</f>
        <v>Home Design</v>
      </c>
      <c r="U148" t="str">
        <f>VLOOKUP(FACT_INCLUDES[[#This Row],[DW Seller]],DIM_SELLERS!A:I,4,FALSE)</f>
        <v>SP</v>
      </c>
      <c r="V148" s="30">
        <f>IF(FACT_INCLUDES[[#This Row],[order_delivered_customer_date]]&lt;=FACT_INCLUDES[[#This Row],[order_estimated_delivery_date]], 1,0)</f>
        <v>1</v>
      </c>
    </row>
    <row r="149" spans="1:22" ht="15.75" x14ac:dyDescent="0.25">
      <c r="A149">
        <v>148</v>
      </c>
      <c r="B149" s="2" t="s">
        <v>1052</v>
      </c>
      <c r="C149" s="10">
        <v>1</v>
      </c>
      <c r="D149" s="13">
        <v>43206.760416666664</v>
      </c>
      <c r="E149" s="20">
        <v>120</v>
      </c>
      <c r="F149" s="20">
        <v>13.75</v>
      </c>
      <c r="G149" t="str">
        <f>VLOOKUP(FACT_INCLUDES[[#This Row],[order_id]],ORDERS!A:B,2,FALSE)</f>
        <v>d43e7cbf7354f1f46a7a1b30701017b3</v>
      </c>
      <c r="H149" s="17">
        <f>VLOOKUP(FACT_INCLUDES[[#This Row],[order_id]],ORDERS!A:F,4,FALSE)</f>
        <v>43203.80972222222</v>
      </c>
      <c r="I149" s="17">
        <f>VLOOKUP(FACT_INCLUDES[[#This Row],[order_id]],ORDERS!A:G,5,FALSE)</f>
        <v>43218.05972222222</v>
      </c>
      <c r="J149" s="17">
        <f>VLOOKUP(FACT_INCLUDES[[#This Row],[order_id]],ORDERS!A:G,6,FALSE)</f>
        <v>43229</v>
      </c>
      <c r="K149" t="str">
        <f>VLOOKUP(FACT_INCLUDES[[#This Row],[order_id]],ORDERS!A:G,3,FALSE)</f>
        <v>delivered</v>
      </c>
      <c r="L149" s="18">
        <f>FACT_INCLUDES[[#This Row],[price]]+FACT_INCLUDES[[#This Row],[freight_value]]</f>
        <v>133.75</v>
      </c>
      <c r="M149">
        <f ca="1">_xlfn.XLOOKUP(FACT_INCLUDES[[#This Row],[customer_unique_id]], DIM_CUSTOMERS[customer_unique_id], DIM_CUSTOMERS[Age],,0)</f>
        <v>26</v>
      </c>
      <c r="N149">
        <f>IFERROR(VLOOKUP(FACT_INCLUDES[[#This Row],[order_id]], ORDERS!A:G, 7, FALSE), "")</f>
        <v>15</v>
      </c>
      <c r="O149">
        <f>_xlfn.XLOOKUP(FACT_INCLUDES[[#This Row],[DW Product]],FACT_PRODUCT_REVIEWS!L:L,FACT_PRODUCT_REVIEWS!A:A,,0)</f>
        <v>148</v>
      </c>
      <c r="P149">
        <f>_xlfn.XLOOKUP(FACT_INCLUDES[[#This Row],[customer_unique_id]],DIM_CUSTOMERS[customer_unique_id],DIM_CUSTOMERS[DW Customer],,0)</f>
        <v>259</v>
      </c>
      <c r="Q149">
        <v>148</v>
      </c>
      <c r="R149">
        <v>148</v>
      </c>
      <c r="S149">
        <f>IF(FACT_INCLUDES[[#This Row],[order_delivered_customer_date]]&lt;=FACT_INCLUDES[[#This Row],[order_estimated_delivery_date]],1,0)</f>
        <v>1</v>
      </c>
      <c r="T149" t="str">
        <f>VLOOKUP(FACT_INCLUDES[[#This Row],[DW Product]],DIM_PRODUCTS!A:I,3,FALSE)</f>
        <v>Pets</v>
      </c>
      <c r="U149" t="str">
        <f>VLOOKUP(FACT_INCLUDES[[#This Row],[DW Seller]],DIM_SELLERS!A:I,4,FALSE)</f>
        <v>PR</v>
      </c>
      <c r="V149" s="30">
        <f>IF(FACT_INCLUDES[[#This Row],[order_delivered_customer_date]]&lt;=FACT_INCLUDES[[#This Row],[order_estimated_delivery_date]], 1,0)</f>
        <v>1</v>
      </c>
    </row>
    <row r="150" spans="1:22" ht="15.75" x14ac:dyDescent="0.25">
      <c r="A150">
        <v>149</v>
      </c>
      <c r="B150" s="2" t="s">
        <v>1717</v>
      </c>
      <c r="C150" s="10">
        <v>1</v>
      </c>
      <c r="D150" s="13">
        <v>43146.756944444445</v>
      </c>
      <c r="E150" s="20">
        <v>75</v>
      </c>
      <c r="F150" s="20">
        <v>14.28</v>
      </c>
      <c r="G150" t="str">
        <f>VLOOKUP(FACT_INCLUDES[[#This Row],[order_id]],ORDERS!A:B,2,FALSE)</f>
        <v>d5a1c9ee66337a40a8b95be64166da60</v>
      </c>
      <c r="H150" s="17">
        <f>VLOOKUP(FACT_INCLUDES[[#This Row],[order_id]],ORDERS!A:F,4,FALSE)</f>
        <v>42998.042361111111</v>
      </c>
      <c r="I150" s="17">
        <f>VLOOKUP(FACT_INCLUDES[[#This Row],[order_id]],ORDERS!A:G,5,FALSE)</f>
        <v>43001.740972222222</v>
      </c>
      <c r="J150" s="17">
        <f>VLOOKUP(FACT_INCLUDES[[#This Row],[order_id]],ORDERS!A:G,6,FALSE)</f>
        <v>43010</v>
      </c>
      <c r="K150" t="str">
        <f>VLOOKUP(FACT_INCLUDES[[#This Row],[order_id]],ORDERS!A:G,3,FALSE)</f>
        <v>delivered</v>
      </c>
      <c r="L150" s="18">
        <f>FACT_INCLUDES[[#This Row],[price]]+FACT_INCLUDES[[#This Row],[freight_value]]</f>
        <v>89.28</v>
      </c>
      <c r="M150">
        <f ca="1">_xlfn.XLOOKUP(FACT_INCLUDES[[#This Row],[customer_unique_id]], DIM_CUSTOMERS[customer_unique_id], DIM_CUSTOMERS[Age],,0)</f>
        <v>22</v>
      </c>
      <c r="N150">
        <f>IFERROR(VLOOKUP(FACT_INCLUDES[[#This Row],[order_id]], ORDERS!A:G, 7, FALSE), "")</f>
        <v>3</v>
      </c>
      <c r="O150">
        <f>_xlfn.XLOOKUP(FACT_INCLUDES[[#This Row],[DW Product]],FACT_PRODUCT_REVIEWS!L:L,FACT_PRODUCT_REVIEWS!A:A,,0)</f>
        <v>149</v>
      </c>
      <c r="P150">
        <f>_xlfn.XLOOKUP(FACT_INCLUDES[[#This Row],[customer_unique_id]],DIM_CUSTOMERS[customer_unique_id],DIM_CUSTOMERS[DW Customer],,0)</f>
        <v>264</v>
      </c>
      <c r="Q150">
        <v>149</v>
      </c>
      <c r="R150">
        <v>149</v>
      </c>
      <c r="S150">
        <f>IF(FACT_INCLUDES[[#This Row],[order_delivered_customer_date]]&lt;=FACT_INCLUDES[[#This Row],[order_estimated_delivery_date]],1,0)</f>
        <v>1</v>
      </c>
      <c r="T150" t="str">
        <f>VLOOKUP(FACT_INCLUDES[[#This Row],[DW Product]],DIM_PRODUCTS!A:I,3,FALSE)</f>
        <v>Jewelry</v>
      </c>
      <c r="U150" t="str">
        <f>VLOOKUP(FACT_INCLUDES[[#This Row],[DW Seller]],DIM_SELLERS!A:I,4,FALSE)</f>
        <v>BA</v>
      </c>
      <c r="V150" s="30">
        <f>IF(FACT_INCLUDES[[#This Row],[order_delivered_customer_date]]&lt;=FACT_INCLUDES[[#This Row],[order_estimated_delivery_date]], 1,0)</f>
        <v>1</v>
      </c>
    </row>
    <row r="151" spans="1:22" ht="15.75" x14ac:dyDescent="0.25">
      <c r="A151">
        <v>150</v>
      </c>
      <c r="B151" s="2" t="s">
        <v>764</v>
      </c>
      <c r="C151" s="10">
        <v>1</v>
      </c>
      <c r="D151" s="13">
        <v>42838.576388888891</v>
      </c>
      <c r="E151" s="20">
        <v>46.86</v>
      </c>
      <c r="F151" s="20">
        <v>14.52</v>
      </c>
      <c r="G151" t="str">
        <f>VLOOKUP(FACT_INCLUDES[[#This Row],[order_id]],ORDERS!A:B,2,FALSE)</f>
        <v>fcad3faa5c09b2baf9164b8fd20098b5</v>
      </c>
      <c r="H151" s="17">
        <f>VLOOKUP(FACT_INCLUDES[[#This Row],[order_id]],ORDERS!A:F,4,FALSE)</f>
        <v>43205.95</v>
      </c>
      <c r="I151" s="17">
        <f>VLOOKUP(FACT_INCLUDES[[#This Row],[order_id]],ORDERS!A:G,5,FALSE)</f>
        <v>43215.598611111112</v>
      </c>
      <c r="J151" s="17">
        <f>VLOOKUP(FACT_INCLUDES[[#This Row],[order_id]],ORDERS!A:G,6,FALSE)</f>
        <v>43234</v>
      </c>
      <c r="K151" t="str">
        <f>VLOOKUP(FACT_INCLUDES[[#This Row],[order_id]],ORDERS!A:G,3,FALSE)</f>
        <v>delivered</v>
      </c>
      <c r="L151" s="18">
        <f>FACT_INCLUDES[[#This Row],[price]]+FACT_INCLUDES[[#This Row],[freight_value]]</f>
        <v>61.379999999999995</v>
      </c>
      <c r="M151">
        <f ca="1">_xlfn.XLOOKUP(FACT_INCLUDES[[#This Row],[customer_unique_id]], DIM_CUSTOMERS[customer_unique_id], DIM_CUSTOMERS[Age],,0)</f>
        <v>49</v>
      </c>
      <c r="N151">
        <f>IFERROR(VLOOKUP(FACT_INCLUDES[[#This Row],[order_id]], ORDERS!A:G, 7, FALSE), "")</f>
        <v>10</v>
      </c>
      <c r="O151">
        <f>_xlfn.XLOOKUP(FACT_INCLUDES[[#This Row],[DW Product]],FACT_PRODUCT_REVIEWS!L:L,FACT_PRODUCT_REVIEWS!A:A,,0)</f>
        <v>150</v>
      </c>
      <c r="P151">
        <f>_xlfn.XLOOKUP(FACT_INCLUDES[[#This Row],[customer_unique_id]],DIM_CUSTOMERS[customer_unique_id],DIM_CUSTOMERS[DW Customer],,0)</f>
        <v>179</v>
      </c>
      <c r="Q151">
        <v>150</v>
      </c>
      <c r="R151">
        <v>150</v>
      </c>
      <c r="S151">
        <f>IF(FACT_INCLUDES[[#This Row],[order_delivered_customer_date]]&lt;=FACT_INCLUDES[[#This Row],[order_estimated_delivery_date]],1,0)</f>
        <v>1</v>
      </c>
      <c r="T151" t="str">
        <f>VLOOKUP(FACT_INCLUDES[[#This Row],[DW Product]],DIM_PRODUCTS!A:I,3,FALSE)</f>
        <v>Jewelry</v>
      </c>
      <c r="U151" t="str">
        <f>VLOOKUP(FACT_INCLUDES[[#This Row],[DW Seller]],DIM_SELLERS!A:I,4,FALSE)</f>
        <v>SP</v>
      </c>
      <c r="V151" s="30">
        <f>IF(FACT_INCLUDES[[#This Row],[order_delivered_customer_date]]&lt;=FACT_INCLUDES[[#This Row],[order_estimated_delivery_date]], 1,0)</f>
        <v>1</v>
      </c>
    </row>
    <row r="152" spans="1:22" ht="15.75" x14ac:dyDescent="0.25">
      <c r="A152">
        <v>151</v>
      </c>
      <c r="B152" s="2" t="s">
        <v>830</v>
      </c>
      <c r="C152" s="10">
        <v>1</v>
      </c>
      <c r="D152" s="13">
        <v>42845.697916666664</v>
      </c>
      <c r="E152" s="20">
        <v>96</v>
      </c>
      <c r="F152" s="20">
        <v>14.84</v>
      </c>
      <c r="G152" t="str">
        <f>VLOOKUP(FACT_INCLUDES[[#This Row],[order_id]],ORDERS!A:B,2,FALSE)</f>
        <v>be31ab006786747df81854035a1960f4</v>
      </c>
      <c r="H152" s="17">
        <f>VLOOKUP(FACT_INCLUDES[[#This Row],[order_id]],ORDERS!A:F,4,FALSE)</f>
        <v>43101.993055555555</v>
      </c>
      <c r="I152" s="17">
        <f>VLOOKUP(FACT_INCLUDES[[#This Row],[order_id]],ORDERS!A:G,5,FALSE)</f>
        <v>43115.802083333336</v>
      </c>
      <c r="J152" s="17">
        <f>VLOOKUP(FACT_INCLUDES[[#This Row],[order_id]],ORDERS!A:G,6,FALSE)</f>
        <v>43131</v>
      </c>
      <c r="K152" t="str">
        <f>VLOOKUP(FACT_INCLUDES[[#This Row],[order_id]],ORDERS!A:G,3,FALSE)</f>
        <v>delivered</v>
      </c>
      <c r="L152" s="18">
        <f>FACT_INCLUDES[[#This Row],[price]]+FACT_INCLUDES[[#This Row],[freight_value]]</f>
        <v>110.84</v>
      </c>
      <c r="M152">
        <f ca="1">_xlfn.XLOOKUP(FACT_INCLUDES[[#This Row],[customer_unique_id]], DIM_CUSTOMERS[customer_unique_id], DIM_CUSTOMERS[Age],,0)</f>
        <v>21</v>
      </c>
      <c r="N152">
        <f>IFERROR(VLOOKUP(FACT_INCLUDES[[#This Row],[order_id]], ORDERS!A:G, 7, FALSE), "")</f>
        <v>14</v>
      </c>
      <c r="O152">
        <f>_xlfn.XLOOKUP(FACT_INCLUDES[[#This Row],[DW Product]],FACT_PRODUCT_REVIEWS!L:L,FACT_PRODUCT_REVIEWS!A:A,,0)</f>
        <v>151</v>
      </c>
      <c r="P152">
        <f>_xlfn.XLOOKUP(FACT_INCLUDES[[#This Row],[customer_unique_id]],DIM_CUSTOMERS[customer_unique_id],DIM_CUSTOMERS[DW Customer],,0)</f>
        <v>298</v>
      </c>
      <c r="Q152">
        <v>151</v>
      </c>
      <c r="R152">
        <v>151</v>
      </c>
      <c r="S152">
        <f>IF(FACT_INCLUDES[[#This Row],[order_delivered_customer_date]]&lt;=FACT_INCLUDES[[#This Row],[order_estimated_delivery_date]],1,0)</f>
        <v>1</v>
      </c>
      <c r="T152" t="str">
        <f>VLOOKUP(FACT_INCLUDES[[#This Row],[DW Product]],DIM_PRODUCTS!A:I,3,FALSE)</f>
        <v>Art</v>
      </c>
      <c r="U152" t="str">
        <f>VLOOKUP(FACT_INCLUDES[[#This Row],[DW Seller]],DIM_SELLERS!A:I,4,FALSE)</f>
        <v>SP</v>
      </c>
      <c r="V152" s="30">
        <f>IF(FACT_INCLUDES[[#This Row],[order_delivered_customer_date]]&lt;=FACT_INCLUDES[[#This Row],[order_estimated_delivery_date]], 1,0)</f>
        <v>1</v>
      </c>
    </row>
    <row r="153" spans="1:22" ht="15.75" x14ac:dyDescent="0.25">
      <c r="A153">
        <v>152</v>
      </c>
      <c r="B153" s="2" t="s">
        <v>1239</v>
      </c>
      <c r="C153" s="10">
        <v>1</v>
      </c>
      <c r="D153" s="13">
        <v>43032.519444444442</v>
      </c>
      <c r="E153" s="20">
        <v>49.99</v>
      </c>
      <c r="F153" s="20">
        <v>18.12</v>
      </c>
      <c r="G153" t="str">
        <f>VLOOKUP(FACT_INCLUDES[[#This Row],[order_id]],ORDERS!A:B,2,FALSE)</f>
        <v>32ea836b21bcefba824d2b279bc42e53</v>
      </c>
      <c r="H153" s="17">
        <f>VLOOKUP(FACT_INCLUDES[[#This Row],[order_id]],ORDERS!A:F,4,FALSE)</f>
        <v>43159.465277777781</v>
      </c>
      <c r="I153" s="17">
        <f>VLOOKUP(FACT_INCLUDES[[#This Row],[order_id]],ORDERS!A:G,5,FALSE)</f>
        <v>43171.710416666669</v>
      </c>
      <c r="J153" s="17">
        <f>VLOOKUP(FACT_INCLUDES[[#This Row],[order_id]],ORDERS!A:G,6,FALSE)</f>
        <v>43182</v>
      </c>
      <c r="K153" t="str">
        <f>VLOOKUP(FACT_INCLUDES[[#This Row],[order_id]],ORDERS!A:G,3,FALSE)</f>
        <v>delivered</v>
      </c>
      <c r="L153" s="18">
        <f>FACT_INCLUDES[[#This Row],[price]]+FACT_INCLUDES[[#This Row],[freight_value]]</f>
        <v>68.11</v>
      </c>
      <c r="M153">
        <f ca="1">_xlfn.XLOOKUP(FACT_INCLUDES[[#This Row],[customer_unique_id]], DIM_CUSTOMERS[customer_unique_id], DIM_CUSTOMERS[Age],,0)</f>
        <v>20</v>
      </c>
      <c r="N153">
        <f>IFERROR(VLOOKUP(FACT_INCLUDES[[#This Row],[order_id]], ORDERS!A:G, 7, FALSE), "")</f>
        <v>12</v>
      </c>
      <c r="O153">
        <f>_xlfn.XLOOKUP(FACT_INCLUDES[[#This Row],[DW Product]],FACT_PRODUCT_REVIEWS!L:L,FACT_PRODUCT_REVIEWS!A:A,,0)</f>
        <v>152</v>
      </c>
      <c r="P153">
        <f>_xlfn.XLOOKUP(FACT_INCLUDES[[#This Row],[customer_unique_id]],DIM_CUSTOMERS[customer_unique_id],DIM_CUSTOMERS[DW Customer],,0)</f>
        <v>87</v>
      </c>
      <c r="Q153">
        <v>152</v>
      </c>
      <c r="R153">
        <v>152</v>
      </c>
      <c r="S153">
        <f>IF(FACT_INCLUDES[[#This Row],[order_delivered_customer_date]]&lt;=FACT_INCLUDES[[#This Row],[order_estimated_delivery_date]],1,0)</f>
        <v>1</v>
      </c>
      <c r="T153" t="str">
        <f>VLOOKUP(FACT_INCLUDES[[#This Row],[DW Product]],DIM_PRODUCTS!A:I,3,FALSE)</f>
        <v>Makeup</v>
      </c>
      <c r="U153" t="str">
        <f>VLOOKUP(FACT_INCLUDES[[#This Row],[DW Seller]],DIM_SELLERS!A:I,4,FALSE)</f>
        <v>SP</v>
      </c>
      <c r="V153" s="30">
        <f>IF(FACT_INCLUDES[[#This Row],[order_delivered_customer_date]]&lt;=FACT_INCLUDES[[#This Row],[order_estimated_delivery_date]], 1,0)</f>
        <v>1</v>
      </c>
    </row>
    <row r="154" spans="1:22" ht="15.75" x14ac:dyDescent="0.25">
      <c r="A154">
        <v>153</v>
      </c>
      <c r="B154" s="2" t="s">
        <v>727</v>
      </c>
      <c r="C154" s="10">
        <v>1</v>
      </c>
      <c r="D154" s="13">
        <v>43032.519444444442</v>
      </c>
      <c r="E154" s="20">
        <v>24.99</v>
      </c>
      <c r="F154" s="20">
        <v>13.58</v>
      </c>
      <c r="G154" t="str">
        <f>VLOOKUP(FACT_INCLUDES[[#This Row],[order_id]],ORDERS!A:B,2,FALSE)</f>
        <v>6f8b40e5fdbd4a4b4dbaadc56f4bf681</v>
      </c>
      <c r="H154" s="17">
        <f>VLOOKUP(FACT_INCLUDES[[#This Row],[order_id]],ORDERS!A:F,4,FALSE)</f>
        <v>43117.414583333331</v>
      </c>
      <c r="I154" s="17">
        <f>VLOOKUP(FACT_INCLUDES[[#This Row],[order_id]],ORDERS!A:G,5,FALSE)</f>
        <v>43129.865277777775</v>
      </c>
      <c r="J154" s="17">
        <f>VLOOKUP(FACT_INCLUDES[[#This Row],[order_id]],ORDERS!A:G,6,FALSE)</f>
        <v>43146</v>
      </c>
      <c r="K154" t="str">
        <f>VLOOKUP(FACT_INCLUDES[[#This Row],[order_id]],ORDERS!A:G,3,FALSE)</f>
        <v>delivered</v>
      </c>
      <c r="L154" s="18">
        <f>FACT_INCLUDES[[#This Row],[price]]+FACT_INCLUDES[[#This Row],[freight_value]]</f>
        <v>38.57</v>
      </c>
      <c r="M154">
        <f ca="1">_xlfn.XLOOKUP(FACT_INCLUDES[[#This Row],[customer_unique_id]], DIM_CUSTOMERS[customer_unique_id], DIM_CUSTOMERS[Age],,0)</f>
        <v>40</v>
      </c>
      <c r="N154">
        <f>IFERROR(VLOOKUP(FACT_INCLUDES[[#This Row],[order_id]], ORDERS!A:G, 7, FALSE), "")</f>
        <v>12</v>
      </c>
      <c r="O154">
        <f>_xlfn.XLOOKUP(FACT_INCLUDES[[#This Row],[DW Product]],FACT_PRODUCT_REVIEWS!L:L,FACT_PRODUCT_REVIEWS!A:A,,0)</f>
        <v>153</v>
      </c>
      <c r="P154">
        <f>_xlfn.XLOOKUP(FACT_INCLUDES[[#This Row],[customer_unique_id]],DIM_CUSTOMERS[customer_unique_id],DIM_CUSTOMERS[DW Customer],,0)</f>
        <v>97</v>
      </c>
      <c r="Q154">
        <v>153</v>
      </c>
      <c r="R154">
        <v>153</v>
      </c>
      <c r="S154">
        <f>IF(FACT_INCLUDES[[#This Row],[order_delivered_customer_date]]&lt;=FACT_INCLUDES[[#This Row],[order_estimated_delivery_date]],1,0)</f>
        <v>1</v>
      </c>
      <c r="T154" t="str">
        <f>VLOOKUP(FACT_INCLUDES[[#This Row],[DW Product]],DIM_PRODUCTS!A:I,3,FALSE)</f>
        <v>Art</v>
      </c>
      <c r="U154" t="str">
        <f>VLOOKUP(FACT_INCLUDES[[#This Row],[DW Seller]],DIM_SELLERS!A:I,4,FALSE)</f>
        <v>SP</v>
      </c>
      <c r="V154" s="30">
        <f>IF(FACT_INCLUDES[[#This Row],[order_delivered_customer_date]]&lt;=FACT_INCLUDES[[#This Row],[order_estimated_delivery_date]], 1,0)</f>
        <v>1</v>
      </c>
    </row>
    <row r="155" spans="1:22" ht="15.75" x14ac:dyDescent="0.25">
      <c r="A155">
        <v>154</v>
      </c>
      <c r="B155" s="2" t="s">
        <v>1299</v>
      </c>
      <c r="C155" s="10">
        <v>1</v>
      </c>
      <c r="D155" s="13">
        <v>43032.519444444442</v>
      </c>
      <c r="E155" s="20">
        <v>24.99</v>
      </c>
      <c r="F155" s="20">
        <v>13.58</v>
      </c>
      <c r="G155" t="str">
        <f>VLOOKUP(FACT_INCLUDES[[#This Row],[order_id]],ORDERS!A:B,2,FALSE)</f>
        <v>f807403776737da279aba36583afa4df</v>
      </c>
      <c r="H155" s="17">
        <f>VLOOKUP(FACT_INCLUDES[[#This Row],[order_id]],ORDERS!A:F,4,FALSE)</f>
        <v>43110.519444444442</v>
      </c>
      <c r="I155" s="17">
        <f>VLOOKUP(FACT_INCLUDES[[#This Row],[order_id]],ORDERS!A:G,5,FALSE)</f>
        <v>43122.753472222219</v>
      </c>
      <c r="J155" s="17">
        <f>VLOOKUP(FACT_INCLUDES[[#This Row],[order_id]],ORDERS!A:G,6,FALSE)</f>
        <v>43140</v>
      </c>
      <c r="K155" t="str">
        <f>VLOOKUP(FACT_INCLUDES[[#This Row],[order_id]],ORDERS!A:G,3,FALSE)</f>
        <v>delivered</v>
      </c>
      <c r="L155" s="18">
        <f>FACT_INCLUDES[[#This Row],[price]]+FACT_INCLUDES[[#This Row],[freight_value]]</f>
        <v>38.57</v>
      </c>
      <c r="M155">
        <f ca="1">_xlfn.XLOOKUP(FACT_INCLUDES[[#This Row],[customer_unique_id]], DIM_CUSTOMERS[customer_unique_id], DIM_CUSTOMERS[Age],,0)</f>
        <v>19</v>
      </c>
      <c r="N155">
        <f>IFERROR(VLOOKUP(FACT_INCLUDES[[#This Row],[order_id]], ORDERS!A:G, 7, FALSE), "")</f>
        <v>12</v>
      </c>
      <c r="O155">
        <f>_xlfn.XLOOKUP(FACT_INCLUDES[[#This Row],[DW Product]],FACT_PRODUCT_REVIEWS!L:L,FACT_PRODUCT_REVIEWS!A:A,,0)</f>
        <v>154</v>
      </c>
      <c r="P155">
        <f>_xlfn.XLOOKUP(FACT_INCLUDES[[#This Row],[customer_unique_id]],DIM_CUSTOMERS[customer_unique_id],DIM_CUSTOMERS[DW Customer],,0)</f>
        <v>194</v>
      </c>
      <c r="Q155">
        <v>154</v>
      </c>
      <c r="R155">
        <v>154</v>
      </c>
      <c r="S155">
        <f>IF(FACT_INCLUDES[[#This Row],[order_delivered_customer_date]]&lt;=FACT_INCLUDES[[#This Row],[order_estimated_delivery_date]],1,0)</f>
        <v>1</v>
      </c>
      <c r="T155" t="str">
        <f>VLOOKUP(FACT_INCLUDES[[#This Row],[DW Product]],DIM_PRODUCTS!A:I,3,FALSE)</f>
        <v>Sports</v>
      </c>
      <c r="U155" t="str">
        <f>VLOOKUP(FACT_INCLUDES[[#This Row],[DW Seller]],DIM_SELLERS!A:I,4,FALSE)</f>
        <v>SP</v>
      </c>
      <c r="V155" s="30">
        <f>IF(FACT_INCLUDES[[#This Row],[order_delivered_customer_date]]&lt;=FACT_INCLUDES[[#This Row],[order_estimated_delivery_date]], 1,0)</f>
        <v>1</v>
      </c>
    </row>
    <row r="156" spans="1:22" ht="15.75" x14ac:dyDescent="0.25">
      <c r="A156">
        <v>155</v>
      </c>
      <c r="B156" s="2" t="s">
        <v>1454</v>
      </c>
      <c r="C156" s="10">
        <v>1</v>
      </c>
      <c r="D156" s="13">
        <v>43160.089583333334</v>
      </c>
      <c r="E156" s="20">
        <v>120.1</v>
      </c>
      <c r="F156" s="20">
        <v>16.600000000000001</v>
      </c>
      <c r="G156" t="str">
        <f>VLOOKUP(FACT_INCLUDES[[#This Row],[order_id]],ORDERS!A:B,2,FALSE)</f>
        <v>217ffba1efeab7f634bde4c18d312bd8</v>
      </c>
      <c r="H156" s="17">
        <f>VLOOKUP(FACT_INCLUDES[[#This Row],[order_id]],ORDERS!A:F,4,FALSE)</f>
        <v>43321.509027777778</v>
      </c>
      <c r="I156" s="17">
        <f>VLOOKUP(FACT_INCLUDES[[#This Row],[order_id]],ORDERS!A:G,5,FALSE)</f>
        <v>43335.743750000001</v>
      </c>
      <c r="J156" s="17">
        <f>VLOOKUP(FACT_INCLUDES[[#This Row],[order_id]],ORDERS!A:G,6,FALSE)</f>
        <v>43362</v>
      </c>
      <c r="K156" t="str">
        <f>VLOOKUP(FACT_INCLUDES[[#This Row],[order_id]],ORDERS!A:G,3,FALSE)</f>
        <v>delivered</v>
      </c>
      <c r="L156" s="18">
        <f>FACT_INCLUDES[[#This Row],[price]]+FACT_INCLUDES[[#This Row],[freight_value]]</f>
        <v>136.69999999999999</v>
      </c>
      <c r="M156">
        <f ca="1">_xlfn.XLOOKUP(FACT_INCLUDES[[#This Row],[customer_unique_id]], DIM_CUSTOMERS[customer_unique_id], DIM_CUSTOMERS[Age],,0)</f>
        <v>54</v>
      </c>
      <c r="N156">
        <f>IFERROR(VLOOKUP(FACT_INCLUDES[[#This Row],[order_id]], ORDERS!A:G, 7, FALSE), "")</f>
        <v>14</v>
      </c>
      <c r="O156">
        <f>_xlfn.XLOOKUP(FACT_INCLUDES[[#This Row],[DW Product]],FACT_PRODUCT_REVIEWS!L:L,FACT_PRODUCT_REVIEWS!A:A,,0)</f>
        <v>155</v>
      </c>
      <c r="P156">
        <f>_xlfn.XLOOKUP(FACT_INCLUDES[[#This Row],[customer_unique_id]],DIM_CUSTOMERS[customer_unique_id],DIM_CUSTOMERS[DW Customer],,0)</f>
        <v>229</v>
      </c>
      <c r="Q156">
        <v>155</v>
      </c>
      <c r="R156">
        <v>155</v>
      </c>
      <c r="S156">
        <f>IF(FACT_INCLUDES[[#This Row],[order_delivered_customer_date]]&lt;=FACT_INCLUDES[[#This Row],[order_estimated_delivery_date]],1,0)</f>
        <v>1</v>
      </c>
      <c r="T156" t="str">
        <f>VLOOKUP(FACT_INCLUDES[[#This Row],[DW Product]],DIM_PRODUCTS!A:I,3,FALSE)</f>
        <v>Sports</v>
      </c>
      <c r="U156" t="str">
        <f>VLOOKUP(FACT_INCLUDES[[#This Row],[DW Seller]],DIM_SELLERS!A:I,4,FALSE)</f>
        <v>GO</v>
      </c>
      <c r="V156" s="30">
        <f>IF(FACT_INCLUDES[[#This Row],[order_delivered_customer_date]]&lt;=FACT_INCLUDES[[#This Row],[order_estimated_delivery_date]], 1,0)</f>
        <v>1</v>
      </c>
    </row>
    <row r="157" spans="1:22" ht="15.75" x14ac:dyDescent="0.25">
      <c r="A157">
        <v>156</v>
      </c>
      <c r="B157" s="2" t="s">
        <v>1313</v>
      </c>
      <c r="C157" s="10">
        <v>1</v>
      </c>
      <c r="D157" s="13">
        <v>43167.618055555555</v>
      </c>
      <c r="E157" s="20">
        <v>69.900000000000006</v>
      </c>
      <c r="F157" s="20">
        <v>16.25</v>
      </c>
      <c r="G157" t="str">
        <f>VLOOKUP(FACT_INCLUDES[[#This Row],[order_id]],ORDERS!A:B,2,FALSE)</f>
        <v>c573caf2e2c12c731885273e03dc5471</v>
      </c>
      <c r="H157" s="17">
        <f>VLOOKUP(FACT_INCLUDES[[#This Row],[order_id]],ORDERS!A:F,4,FALSE)</f>
        <v>43302.522222222222</v>
      </c>
      <c r="I157" s="17">
        <f>VLOOKUP(FACT_INCLUDES[[#This Row],[order_id]],ORDERS!A:G,5,FALSE)</f>
        <v>43314.827777777777</v>
      </c>
      <c r="J157" s="17">
        <f>VLOOKUP(FACT_INCLUDES[[#This Row],[order_id]],ORDERS!A:G,6,FALSE)</f>
        <v>43334</v>
      </c>
      <c r="K157" t="str">
        <f>VLOOKUP(FACT_INCLUDES[[#This Row],[order_id]],ORDERS!A:G,3,FALSE)</f>
        <v>delivered</v>
      </c>
      <c r="L157" s="18">
        <f>FACT_INCLUDES[[#This Row],[price]]+FACT_INCLUDES[[#This Row],[freight_value]]</f>
        <v>86.15</v>
      </c>
      <c r="M157">
        <f ca="1">_xlfn.XLOOKUP(FACT_INCLUDES[[#This Row],[customer_unique_id]], DIM_CUSTOMERS[customer_unique_id], DIM_CUSTOMERS[Age],,0)</f>
        <v>60</v>
      </c>
      <c r="N157">
        <f>IFERROR(VLOOKUP(FACT_INCLUDES[[#This Row],[order_id]], ORDERS!A:G, 7, FALSE), "")</f>
        <v>12</v>
      </c>
      <c r="O157">
        <f>_xlfn.XLOOKUP(FACT_INCLUDES[[#This Row],[DW Product]],FACT_PRODUCT_REVIEWS!L:L,FACT_PRODUCT_REVIEWS!A:A,,0)</f>
        <v>156</v>
      </c>
      <c r="P157">
        <f>_xlfn.XLOOKUP(FACT_INCLUDES[[#This Row],[customer_unique_id]],DIM_CUSTOMERS[customer_unique_id],DIM_CUSTOMERS[DW Customer],,0)</f>
        <v>151</v>
      </c>
      <c r="Q157">
        <v>156</v>
      </c>
      <c r="R157">
        <v>156</v>
      </c>
      <c r="S157">
        <f>IF(FACT_INCLUDES[[#This Row],[order_delivered_customer_date]]&lt;=FACT_INCLUDES[[#This Row],[order_estimated_delivery_date]],1,0)</f>
        <v>1</v>
      </c>
      <c r="T157" t="str">
        <f>VLOOKUP(FACT_INCLUDES[[#This Row],[DW Product]],DIM_PRODUCTS!A:I,3,FALSE)</f>
        <v>Gadgets</v>
      </c>
      <c r="U157" t="str">
        <f>VLOOKUP(FACT_INCLUDES[[#This Row],[DW Seller]],DIM_SELLERS!A:I,4,FALSE)</f>
        <v>SC</v>
      </c>
      <c r="V157" s="30">
        <f>IF(FACT_INCLUDES[[#This Row],[order_delivered_customer_date]]&lt;=FACT_INCLUDES[[#This Row],[order_estimated_delivery_date]], 1,0)</f>
        <v>1</v>
      </c>
    </row>
    <row r="158" spans="1:22" ht="15.75" x14ac:dyDescent="0.25">
      <c r="A158">
        <v>157</v>
      </c>
      <c r="B158" s="2" t="s">
        <v>925</v>
      </c>
      <c r="C158" s="10">
        <v>1</v>
      </c>
      <c r="D158" s="13">
        <v>43047.104861111111</v>
      </c>
      <c r="E158" s="20">
        <v>39.9</v>
      </c>
      <c r="F158" s="20">
        <v>54.02</v>
      </c>
      <c r="G158" t="str">
        <f>VLOOKUP(FACT_INCLUDES[[#This Row],[order_id]],ORDERS!A:B,2,FALSE)</f>
        <v>6f8b40e5fdbd4a4b4dbaadc56f4bf681</v>
      </c>
      <c r="H158" s="17">
        <f>VLOOKUP(FACT_INCLUDES[[#This Row],[order_id]],ORDERS!A:F,4,FALSE)</f>
        <v>42828.805555555555</v>
      </c>
      <c r="I158" s="17">
        <f>VLOOKUP(FACT_INCLUDES[[#This Row],[order_id]],ORDERS!A:G,5,FALSE)</f>
        <v>42838.779166666667</v>
      </c>
      <c r="J158" s="17">
        <f>VLOOKUP(FACT_INCLUDES[[#This Row],[order_id]],ORDERS!A:G,6,FALSE)</f>
        <v>42859</v>
      </c>
      <c r="K158" t="str">
        <f>VLOOKUP(FACT_INCLUDES[[#This Row],[order_id]],ORDERS!A:G,3,FALSE)</f>
        <v>delivered</v>
      </c>
      <c r="L158" s="18">
        <f>FACT_INCLUDES[[#This Row],[price]]+FACT_INCLUDES[[#This Row],[freight_value]]</f>
        <v>93.92</v>
      </c>
      <c r="M158">
        <f ca="1">_xlfn.XLOOKUP(FACT_INCLUDES[[#This Row],[customer_unique_id]], DIM_CUSTOMERS[customer_unique_id], DIM_CUSTOMERS[Age],,0)</f>
        <v>40</v>
      </c>
      <c r="N158">
        <f>IFERROR(VLOOKUP(FACT_INCLUDES[[#This Row],[order_id]], ORDERS!A:G, 7, FALSE), "")</f>
        <v>10</v>
      </c>
      <c r="O158">
        <f>_xlfn.XLOOKUP(FACT_INCLUDES[[#This Row],[DW Product]],FACT_PRODUCT_REVIEWS!L:L,FACT_PRODUCT_REVIEWS!A:A,,0)</f>
        <v>157</v>
      </c>
      <c r="P158">
        <f>_xlfn.XLOOKUP(FACT_INCLUDES[[#This Row],[customer_unique_id]],DIM_CUSTOMERS[customer_unique_id],DIM_CUSTOMERS[DW Customer],,0)</f>
        <v>97</v>
      </c>
      <c r="Q158">
        <v>157</v>
      </c>
      <c r="R158">
        <v>157</v>
      </c>
      <c r="S158">
        <f>IF(FACT_INCLUDES[[#This Row],[order_delivered_customer_date]]&lt;=FACT_INCLUDES[[#This Row],[order_estimated_delivery_date]],1,0)</f>
        <v>1</v>
      </c>
      <c r="T158" t="str">
        <f>VLOOKUP(FACT_INCLUDES[[#This Row],[DW Product]],DIM_PRODUCTS!A:I,3,FALSE)</f>
        <v>Gadgets</v>
      </c>
      <c r="U158" t="str">
        <f>VLOOKUP(FACT_INCLUDES[[#This Row],[DW Seller]],DIM_SELLERS!A:I,4,FALSE)</f>
        <v>SP</v>
      </c>
      <c r="V158" s="30">
        <f>IF(FACT_INCLUDES[[#This Row],[order_delivered_customer_date]]&lt;=FACT_INCLUDES[[#This Row],[order_estimated_delivery_date]], 1,0)</f>
        <v>1</v>
      </c>
    </row>
    <row r="159" spans="1:22" ht="15.75" x14ac:dyDescent="0.25">
      <c r="A159">
        <v>158</v>
      </c>
      <c r="B159" s="2" t="s">
        <v>796</v>
      </c>
      <c r="C159" s="10">
        <v>1</v>
      </c>
      <c r="D159" s="13">
        <v>43315.576388888891</v>
      </c>
      <c r="E159" s="20">
        <v>159.9</v>
      </c>
      <c r="F159" s="20">
        <v>20.309999999999999</v>
      </c>
      <c r="G159" t="str">
        <f>VLOOKUP(FACT_INCLUDES[[#This Row],[order_id]],ORDERS!A:B,2,FALSE)</f>
        <v>ffe254cc039740e17dd15a5305035928</v>
      </c>
      <c r="H159" s="17">
        <f>VLOOKUP(FACT_INCLUDES[[#This Row],[order_id]],ORDERS!A:F,4,FALSE)</f>
        <v>43312.959722222222</v>
      </c>
      <c r="I159" s="17">
        <f>VLOOKUP(FACT_INCLUDES[[#This Row],[order_id]],ORDERS!A:G,5,FALSE)</f>
        <v>43318.810416666667</v>
      </c>
      <c r="J159" s="17">
        <f>VLOOKUP(FACT_INCLUDES[[#This Row],[order_id]],ORDERS!A:G,6,FALSE)</f>
        <v>43320</v>
      </c>
      <c r="K159" t="str">
        <f>VLOOKUP(FACT_INCLUDES[[#This Row],[order_id]],ORDERS!A:G,3,FALSE)</f>
        <v>delivered</v>
      </c>
      <c r="L159" s="18">
        <f>FACT_INCLUDES[[#This Row],[price]]+FACT_INCLUDES[[#This Row],[freight_value]]</f>
        <v>180.21</v>
      </c>
      <c r="M159">
        <f ca="1">_xlfn.XLOOKUP(FACT_INCLUDES[[#This Row],[customer_unique_id]], DIM_CUSTOMERS[customer_unique_id], DIM_CUSTOMERS[Age],,0)</f>
        <v>35</v>
      </c>
      <c r="N159">
        <f>IFERROR(VLOOKUP(FACT_INCLUDES[[#This Row],[order_id]], ORDERS!A:G, 7, FALSE), "")</f>
        <v>6</v>
      </c>
      <c r="O159">
        <f>_xlfn.XLOOKUP(FACT_INCLUDES[[#This Row],[DW Product]],FACT_PRODUCT_REVIEWS!L:L,FACT_PRODUCT_REVIEWS!A:A,,0)</f>
        <v>158</v>
      </c>
      <c r="P159">
        <f>_xlfn.XLOOKUP(FACT_INCLUDES[[#This Row],[customer_unique_id]],DIM_CUSTOMERS[customer_unique_id],DIM_CUSTOMERS[DW Customer],,0)</f>
        <v>205</v>
      </c>
      <c r="Q159">
        <v>158</v>
      </c>
      <c r="R159">
        <v>158</v>
      </c>
      <c r="S159">
        <f>IF(FACT_INCLUDES[[#This Row],[order_delivered_customer_date]]&lt;=FACT_INCLUDES[[#This Row],[order_estimated_delivery_date]],1,0)</f>
        <v>1</v>
      </c>
      <c r="T159" t="str">
        <f>VLOOKUP(FACT_INCLUDES[[#This Row],[DW Product]],DIM_PRODUCTS!A:I,3,FALSE)</f>
        <v>Jewelry</v>
      </c>
      <c r="U159" t="str">
        <f>VLOOKUP(FACT_INCLUDES[[#This Row],[DW Seller]],DIM_SELLERS!A:I,4,FALSE)</f>
        <v>SP</v>
      </c>
      <c r="V159" s="30">
        <f>IF(FACT_INCLUDES[[#This Row],[order_delivered_customer_date]]&lt;=FACT_INCLUDES[[#This Row],[order_estimated_delivery_date]], 1,0)</f>
        <v>1</v>
      </c>
    </row>
    <row r="160" spans="1:22" ht="15.75" x14ac:dyDescent="0.25">
      <c r="A160">
        <v>159</v>
      </c>
      <c r="B160" s="2" t="s">
        <v>1684</v>
      </c>
      <c r="C160" s="10">
        <v>1</v>
      </c>
      <c r="D160" s="13">
        <v>43174.104166666664</v>
      </c>
      <c r="E160" s="20">
        <v>540</v>
      </c>
      <c r="F160" s="20">
        <v>16.22</v>
      </c>
      <c r="G160" t="str">
        <f>VLOOKUP(FACT_INCLUDES[[#This Row],[order_id]],ORDERS!A:B,2,FALSE)</f>
        <v>859a9b67726d9c9306eb28b8938c59a0</v>
      </c>
      <c r="H160" s="17">
        <f>VLOOKUP(FACT_INCLUDES[[#This Row],[order_id]],ORDERS!A:F,4,FALSE)</f>
        <v>42899.911111111112</v>
      </c>
      <c r="I160" s="17">
        <f>VLOOKUP(FACT_INCLUDES[[#This Row],[order_id]],ORDERS!A:G,5,FALSE)</f>
        <v>42909.396527777775</v>
      </c>
      <c r="J160" s="17">
        <f>VLOOKUP(FACT_INCLUDES[[#This Row],[order_id]],ORDERS!A:G,6,FALSE)</f>
        <v>42920</v>
      </c>
      <c r="K160" t="str">
        <f>VLOOKUP(FACT_INCLUDES[[#This Row],[order_id]],ORDERS!A:G,3,FALSE)</f>
        <v>delivered</v>
      </c>
      <c r="L160" s="18">
        <f>FACT_INCLUDES[[#This Row],[price]]+FACT_INCLUDES[[#This Row],[freight_value]]</f>
        <v>556.22</v>
      </c>
      <c r="M160">
        <f ca="1">_xlfn.XLOOKUP(FACT_INCLUDES[[#This Row],[customer_unique_id]], DIM_CUSTOMERS[customer_unique_id], DIM_CUSTOMERS[Age],,0)</f>
        <v>22</v>
      </c>
      <c r="N160">
        <f>IFERROR(VLOOKUP(FACT_INCLUDES[[#This Row],[order_id]], ORDERS!A:G, 7, FALSE), "")</f>
        <v>10</v>
      </c>
      <c r="O160">
        <f>_xlfn.XLOOKUP(FACT_INCLUDES[[#This Row],[DW Product]],FACT_PRODUCT_REVIEWS!L:L,FACT_PRODUCT_REVIEWS!A:A,,0)</f>
        <v>159</v>
      </c>
      <c r="P160">
        <f>_xlfn.XLOOKUP(FACT_INCLUDES[[#This Row],[customer_unique_id]],DIM_CUSTOMERS[customer_unique_id],DIM_CUSTOMERS[DW Customer],,0)</f>
        <v>296</v>
      </c>
      <c r="Q160">
        <v>159</v>
      </c>
      <c r="R160">
        <v>159</v>
      </c>
      <c r="S160">
        <f>IF(FACT_INCLUDES[[#This Row],[order_delivered_customer_date]]&lt;=FACT_INCLUDES[[#This Row],[order_estimated_delivery_date]],1,0)</f>
        <v>1</v>
      </c>
      <c r="T160" t="str">
        <f>VLOOKUP(FACT_INCLUDES[[#This Row],[DW Product]],DIM_PRODUCTS!A:I,3,FALSE)</f>
        <v>Clothing</v>
      </c>
      <c r="U160" t="str">
        <f>VLOOKUP(FACT_INCLUDES[[#This Row],[DW Seller]],DIM_SELLERS!A:I,4,FALSE)</f>
        <v>SP</v>
      </c>
      <c r="V160" s="30">
        <f>IF(FACT_INCLUDES[[#This Row],[order_delivered_customer_date]]&lt;=FACT_INCLUDES[[#This Row],[order_estimated_delivery_date]], 1,0)</f>
        <v>1</v>
      </c>
    </row>
    <row r="161" spans="1:22" ht="15.75" x14ac:dyDescent="0.25">
      <c r="A161">
        <v>160</v>
      </c>
      <c r="B161" s="2" t="s">
        <v>1340</v>
      </c>
      <c r="C161" s="10">
        <v>1</v>
      </c>
      <c r="D161" s="13">
        <v>42992.913194444445</v>
      </c>
      <c r="E161" s="20">
        <v>189.9</v>
      </c>
      <c r="F161" s="20">
        <v>31.17</v>
      </c>
      <c r="G161" t="str">
        <f>VLOOKUP(FACT_INCLUDES[[#This Row],[order_id]],ORDERS!A:B,2,FALSE)</f>
        <v>90a8e532133d8d1bb8a49c3ea08aaff6</v>
      </c>
      <c r="H161" s="17">
        <f>VLOOKUP(FACT_INCLUDES[[#This Row],[order_id]],ORDERS!A:F,4,FALSE)</f>
        <v>42963.932638888888</v>
      </c>
      <c r="I161" s="17">
        <f>VLOOKUP(FACT_INCLUDES[[#This Row],[order_id]],ORDERS!A:G,5,FALSE)</f>
        <v>42975.70208333333</v>
      </c>
      <c r="J161" s="17">
        <f>VLOOKUP(FACT_INCLUDES[[#This Row],[order_id]],ORDERS!A:G,6,FALSE)</f>
        <v>42996</v>
      </c>
      <c r="K161" t="str">
        <f>VLOOKUP(FACT_INCLUDES[[#This Row],[order_id]],ORDERS!A:G,3,FALSE)</f>
        <v>delivered</v>
      </c>
      <c r="L161" s="18">
        <f>FACT_INCLUDES[[#This Row],[price]]+FACT_INCLUDES[[#This Row],[freight_value]]</f>
        <v>221.07</v>
      </c>
      <c r="M161">
        <f ca="1">_xlfn.XLOOKUP(FACT_INCLUDES[[#This Row],[customer_unique_id]], DIM_CUSTOMERS[customer_unique_id], DIM_CUSTOMERS[Age],,0)</f>
        <v>30</v>
      </c>
      <c r="N161">
        <f>IFERROR(VLOOKUP(FACT_INCLUDES[[#This Row],[order_id]], ORDERS!A:G, 7, FALSE), "")</f>
        <v>12</v>
      </c>
      <c r="O161">
        <f>_xlfn.XLOOKUP(FACT_INCLUDES[[#This Row],[DW Product]],FACT_PRODUCT_REVIEWS!L:L,FACT_PRODUCT_REVIEWS!A:A,,0)</f>
        <v>160</v>
      </c>
      <c r="P161">
        <f>_xlfn.XLOOKUP(FACT_INCLUDES[[#This Row],[customer_unique_id]],DIM_CUSTOMERS[customer_unique_id],DIM_CUSTOMERS[DW Customer],,0)</f>
        <v>320</v>
      </c>
      <c r="Q161">
        <v>160</v>
      </c>
      <c r="R161">
        <v>160</v>
      </c>
      <c r="S161">
        <f>IF(FACT_INCLUDES[[#This Row],[order_delivered_customer_date]]&lt;=FACT_INCLUDES[[#This Row],[order_estimated_delivery_date]],1,0)</f>
        <v>1</v>
      </c>
      <c r="T161" t="str">
        <f>VLOOKUP(FACT_INCLUDES[[#This Row],[DW Product]],DIM_PRODUCTS!A:I,3,FALSE)</f>
        <v>Appliances</v>
      </c>
      <c r="U161" t="str">
        <f>VLOOKUP(FACT_INCLUDES[[#This Row],[DW Seller]],DIM_SELLERS!A:I,4,FALSE)</f>
        <v>PR</v>
      </c>
      <c r="V161" s="30">
        <f>IF(FACT_INCLUDES[[#This Row],[order_delivered_customer_date]]&lt;=FACT_INCLUDES[[#This Row],[order_estimated_delivery_date]], 1,0)</f>
        <v>1</v>
      </c>
    </row>
    <row r="162" spans="1:22" ht="15.75" x14ac:dyDescent="0.25">
      <c r="A162">
        <v>161</v>
      </c>
      <c r="B162" s="2" t="s">
        <v>1588</v>
      </c>
      <c r="C162" s="10">
        <v>1</v>
      </c>
      <c r="D162" s="13">
        <v>43160.618750000001</v>
      </c>
      <c r="E162" s="20">
        <v>14.9</v>
      </c>
      <c r="F162" s="20">
        <v>8.27</v>
      </c>
      <c r="G162" t="str">
        <f>VLOOKUP(FACT_INCLUDES[[#This Row],[order_id]],ORDERS!A:B,2,FALSE)</f>
        <v>3ee932c2f695c34affbbeb9a299c8166</v>
      </c>
      <c r="H162" s="17">
        <f>VLOOKUP(FACT_INCLUDES[[#This Row],[order_id]],ORDERS!A:F,4,FALSE)</f>
        <v>42968.568055555559</v>
      </c>
      <c r="I162" s="17">
        <f>VLOOKUP(FACT_INCLUDES[[#This Row],[order_id]],ORDERS!A:G,5,FALSE)</f>
        <v>42984.775000000001</v>
      </c>
      <c r="J162" s="17">
        <f>VLOOKUP(FACT_INCLUDES[[#This Row],[order_id]],ORDERS!A:G,6,FALSE)</f>
        <v>42993</v>
      </c>
      <c r="K162" t="str">
        <f>VLOOKUP(FACT_INCLUDES[[#This Row],[order_id]],ORDERS!A:G,3,FALSE)</f>
        <v>delivered</v>
      </c>
      <c r="L162" s="18">
        <f>FACT_INCLUDES[[#This Row],[price]]+FACT_INCLUDES[[#This Row],[freight_value]]</f>
        <v>23.17</v>
      </c>
      <c r="M162">
        <f ca="1">_xlfn.XLOOKUP(FACT_INCLUDES[[#This Row],[customer_unique_id]], DIM_CUSTOMERS[customer_unique_id], DIM_CUSTOMERS[Age],,0)</f>
        <v>49</v>
      </c>
      <c r="N162">
        <f>IFERROR(VLOOKUP(FACT_INCLUDES[[#This Row],[order_id]], ORDERS!A:G, 7, FALSE), "")</f>
        <v>16</v>
      </c>
      <c r="O162">
        <f>_xlfn.XLOOKUP(FACT_INCLUDES[[#This Row],[DW Product]],FACT_PRODUCT_REVIEWS!L:L,FACT_PRODUCT_REVIEWS!A:A,,0)</f>
        <v>161</v>
      </c>
      <c r="P162">
        <f>_xlfn.XLOOKUP(FACT_INCLUDES[[#This Row],[customer_unique_id]],DIM_CUSTOMERS[customer_unique_id],DIM_CUSTOMERS[DW Customer],,0)</f>
        <v>214</v>
      </c>
      <c r="Q162">
        <v>161</v>
      </c>
      <c r="R162">
        <v>161</v>
      </c>
      <c r="S162">
        <f>IF(FACT_INCLUDES[[#This Row],[order_delivered_customer_date]]&lt;=FACT_INCLUDES[[#This Row],[order_estimated_delivery_date]],1,0)</f>
        <v>1</v>
      </c>
      <c r="T162" t="str">
        <f>VLOOKUP(FACT_INCLUDES[[#This Row],[DW Product]],DIM_PRODUCTS!A:I,3,FALSE)</f>
        <v>Home Design</v>
      </c>
      <c r="U162" t="str">
        <f>VLOOKUP(FACT_INCLUDES[[#This Row],[DW Seller]],DIM_SELLERS!A:I,4,FALSE)</f>
        <v>PR</v>
      </c>
      <c r="V162" s="30">
        <f>IF(FACT_INCLUDES[[#This Row],[order_delivered_customer_date]]&lt;=FACT_INCLUDES[[#This Row],[order_estimated_delivery_date]], 1,0)</f>
        <v>1</v>
      </c>
    </row>
    <row r="163" spans="1:22" ht="15.75" x14ac:dyDescent="0.25">
      <c r="A163">
        <v>162</v>
      </c>
      <c r="B163" s="2" t="s">
        <v>1607</v>
      </c>
      <c r="C163" s="10">
        <v>1</v>
      </c>
      <c r="D163" s="13">
        <v>43006.5625</v>
      </c>
      <c r="E163" s="20">
        <v>43.9</v>
      </c>
      <c r="F163" s="20">
        <v>11.85</v>
      </c>
      <c r="G163" t="str">
        <f>VLOOKUP(FACT_INCLUDES[[#This Row],[order_id]],ORDERS!A:B,2,FALSE)</f>
        <v>0125fb08af5c9dd55731090aafc63ac8</v>
      </c>
      <c r="H163" s="17">
        <f>VLOOKUP(FACT_INCLUDES[[#This Row],[order_id]],ORDERS!A:F,4,FALSE)</f>
        <v>43305.129861111112</v>
      </c>
      <c r="I163" s="17">
        <f>VLOOKUP(FACT_INCLUDES[[#This Row],[order_id]],ORDERS!A:G,5,FALSE)</f>
        <v>43311.752083333333</v>
      </c>
      <c r="J163" s="17">
        <f>VLOOKUP(FACT_INCLUDES[[#This Row],[order_id]],ORDERS!A:G,6,FALSE)</f>
        <v>43322</v>
      </c>
      <c r="K163" t="str">
        <f>VLOOKUP(FACT_INCLUDES[[#This Row],[order_id]],ORDERS!A:G,3,FALSE)</f>
        <v>delivered</v>
      </c>
      <c r="L163" s="18">
        <f>FACT_INCLUDES[[#This Row],[price]]+FACT_INCLUDES[[#This Row],[freight_value]]</f>
        <v>55.75</v>
      </c>
      <c r="M163">
        <f ca="1">_xlfn.XLOOKUP(FACT_INCLUDES[[#This Row],[customer_unique_id]], DIM_CUSTOMERS[customer_unique_id], DIM_CUSTOMERS[Age],,0)</f>
        <v>59</v>
      </c>
      <c r="N163">
        <f>IFERROR(VLOOKUP(FACT_INCLUDES[[#This Row],[order_id]], ORDERS!A:G, 7, FALSE), "")</f>
        <v>6</v>
      </c>
      <c r="O163">
        <f>_xlfn.XLOOKUP(FACT_INCLUDES[[#This Row],[DW Product]],FACT_PRODUCT_REVIEWS!L:L,FACT_PRODUCT_REVIEWS!A:A,,0)</f>
        <v>162</v>
      </c>
      <c r="P163">
        <f>_xlfn.XLOOKUP(FACT_INCLUDES[[#This Row],[customer_unique_id]],DIM_CUSTOMERS[customer_unique_id],DIM_CUSTOMERS[DW Customer],,0)</f>
        <v>99</v>
      </c>
      <c r="Q163">
        <v>162</v>
      </c>
      <c r="R163">
        <v>162</v>
      </c>
      <c r="S163">
        <f>IF(FACT_INCLUDES[[#This Row],[order_delivered_customer_date]]&lt;=FACT_INCLUDES[[#This Row],[order_estimated_delivery_date]],1,0)</f>
        <v>1</v>
      </c>
      <c r="T163" t="str">
        <f>VLOOKUP(FACT_INCLUDES[[#This Row],[DW Product]],DIM_PRODUCTS!A:I,3,FALSE)</f>
        <v>Art</v>
      </c>
      <c r="U163" t="str">
        <f>VLOOKUP(FACT_INCLUDES[[#This Row],[DW Seller]],DIM_SELLERS!A:I,4,FALSE)</f>
        <v>SP</v>
      </c>
      <c r="V163" s="30">
        <f>IF(FACT_INCLUDES[[#This Row],[order_delivered_customer_date]]&lt;=FACT_INCLUDES[[#This Row],[order_estimated_delivery_date]], 1,0)</f>
        <v>1</v>
      </c>
    </row>
    <row r="164" spans="1:22" ht="15.75" x14ac:dyDescent="0.25">
      <c r="A164">
        <v>163</v>
      </c>
      <c r="B164" s="2" t="s">
        <v>1080</v>
      </c>
      <c r="C164" s="10">
        <v>1</v>
      </c>
      <c r="D164" s="13">
        <v>43265.845138888886</v>
      </c>
      <c r="E164" s="20">
        <v>139</v>
      </c>
      <c r="F164" s="20">
        <v>87.28</v>
      </c>
      <c r="G164" t="str">
        <f>VLOOKUP(FACT_INCLUDES[[#This Row],[order_id]],ORDERS!A:B,2,FALSE)</f>
        <v>76e5f3bca2b1f5c510c41563c2ea31a4</v>
      </c>
      <c r="H164" s="17">
        <f>VLOOKUP(FACT_INCLUDES[[#This Row],[order_id]],ORDERS!A:F,4,FALSE)</f>
        <v>43353.743750000001</v>
      </c>
      <c r="I164" s="17">
        <f>VLOOKUP(FACT_INCLUDES[[#This Row],[order_id]],ORDERS!A:G,5,FALSE)</f>
        <v>43364</v>
      </c>
      <c r="J164" s="17">
        <f>VLOOKUP(FACT_INCLUDES[[#This Row],[order_id]],ORDERS!A:G,6,FALSE)</f>
        <v>43363</v>
      </c>
      <c r="K164" t="str">
        <f>VLOOKUP(FACT_INCLUDES[[#This Row],[order_id]],ORDERS!A:G,3,FALSE)</f>
        <v>canceled</v>
      </c>
      <c r="L164" s="18">
        <f>FACT_INCLUDES[[#This Row],[price]]+FACT_INCLUDES[[#This Row],[freight_value]]</f>
        <v>226.28</v>
      </c>
      <c r="M164">
        <f ca="1">_xlfn.XLOOKUP(FACT_INCLUDES[[#This Row],[customer_unique_id]], DIM_CUSTOMERS[customer_unique_id], DIM_CUSTOMERS[Age],,0)</f>
        <v>51</v>
      </c>
      <c r="N164">
        <f>IFERROR(VLOOKUP(FACT_INCLUDES[[#This Row],[order_id]], ORDERS!A:G, 7, FALSE), "")</f>
        <v>11</v>
      </c>
      <c r="O164">
        <f>_xlfn.XLOOKUP(FACT_INCLUDES[[#This Row],[DW Product]],FACT_PRODUCT_REVIEWS!L:L,FACT_PRODUCT_REVIEWS!A:A,,0)</f>
        <v>163</v>
      </c>
      <c r="P164">
        <f>_xlfn.XLOOKUP(FACT_INCLUDES[[#This Row],[customer_unique_id]],DIM_CUSTOMERS[customer_unique_id],DIM_CUSTOMERS[DW Customer],,0)</f>
        <v>61</v>
      </c>
      <c r="Q164">
        <v>163</v>
      </c>
      <c r="R164">
        <v>163</v>
      </c>
      <c r="S164">
        <f>IF(FACT_INCLUDES[[#This Row],[order_delivered_customer_date]]&lt;=FACT_INCLUDES[[#This Row],[order_estimated_delivery_date]],1,0)</f>
        <v>0</v>
      </c>
      <c r="T164" t="str">
        <f>VLOOKUP(FACT_INCLUDES[[#This Row],[DW Product]],DIM_PRODUCTS!A:I,3,FALSE)</f>
        <v>Bathroom</v>
      </c>
      <c r="U164" t="str">
        <f>VLOOKUP(FACT_INCLUDES[[#This Row],[DW Seller]],DIM_SELLERS!A:I,4,FALSE)</f>
        <v>SP</v>
      </c>
      <c r="V164" s="30">
        <f>IF(FACT_INCLUDES[[#This Row],[order_delivered_customer_date]]&lt;=FACT_INCLUDES[[#This Row],[order_estimated_delivery_date]], 1,0)</f>
        <v>0</v>
      </c>
    </row>
    <row r="165" spans="1:22" ht="15.75" x14ac:dyDescent="0.25">
      <c r="A165">
        <v>164</v>
      </c>
      <c r="B165" s="2" t="s">
        <v>1875</v>
      </c>
      <c r="C165" s="10">
        <v>1</v>
      </c>
      <c r="D165" s="13">
        <v>43223.911111111112</v>
      </c>
      <c r="E165" s="20">
        <v>40.35</v>
      </c>
      <c r="F165" s="20">
        <v>13.71</v>
      </c>
      <c r="G165" t="str">
        <f>VLOOKUP(FACT_INCLUDES[[#This Row],[order_id]],ORDERS!A:B,2,FALSE)</f>
        <v>b228692e71b74a9931496bf59debce23</v>
      </c>
      <c r="H165" s="17">
        <f>VLOOKUP(FACT_INCLUDES[[#This Row],[order_id]],ORDERS!A:F,4,FALSE)</f>
        <v>43034.961805555555</v>
      </c>
      <c r="I165" s="17">
        <f>VLOOKUP(FACT_INCLUDES[[#This Row],[order_id]],ORDERS!A:G,5,FALSE)</f>
        <v>43048.722916666666</v>
      </c>
      <c r="J165" s="17">
        <f>VLOOKUP(FACT_INCLUDES[[#This Row],[order_id]],ORDERS!A:G,6,FALSE)</f>
        <v>43063</v>
      </c>
      <c r="K165" t="str">
        <f>VLOOKUP(FACT_INCLUDES[[#This Row],[order_id]],ORDERS!A:G,3,FALSE)</f>
        <v>delivered</v>
      </c>
      <c r="L165" s="18">
        <f>FACT_INCLUDES[[#This Row],[price]]+FACT_INCLUDES[[#This Row],[freight_value]]</f>
        <v>54.06</v>
      </c>
      <c r="M165">
        <f ca="1">_xlfn.XLOOKUP(FACT_INCLUDES[[#This Row],[customer_unique_id]], DIM_CUSTOMERS[customer_unique_id], DIM_CUSTOMERS[Age],,0)</f>
        <v>19</v>
      </c>
      <c r="N165">
        <f>IFERROR(VLOOKUP(FACT_INCLUDES[[#This Row],[order_id]], ORDERS!A:G, 7, FALSE), "")</f>
        <v>14</v>
      </c>
      <c r="O165">
        <f>_xlfn.XLOOKUP(FACT_INCLUDES[[#This Row],[DW Product]],FACT_PRODUCT_REVIEWS!L:L,FACT_PRODUCT_REVIEWS!A:A,,0)</f>
        <v>164</v>
      </c>
      <c r="P165">
        <f>_xlfn.XLOOKUP(FACT_INCLUDES[[#This Row],[customer_unique_id]],DIM_CUSTOMERS[customer_unique_id],DIM_CUSTOMERS[DW Customer],,0)</f>
        <v>338</v>
      </c>
      <c r="Q165">
        <v>164</v>
      </c>
      <c r="R165">
        <v>164</v>
      </c>
      <c r="S165">
        <f>IF(FACT_INCLUDES[[#This Row],[order_delivered_customer_date]]&lt;=FACT_INCLUDES[[#This Row],[order_estimated_delivery_date]],1,0)</f>
        <v>1</v>
      </c>
      <c r="T165" t="str">
        <f>VLOOKUP(FACT_INCLUDES[[#This Row],[DW Product]],DIM_PRODUCTS!A:I,3,FALSE)</f>
        <v>Musical Instruments</v>
      </c>
      <c r="U165" t="str">
        <f>VLOOKUP(FACT_INCLUDES[[#This Row],[DW Seller]],DIM_SELLERS!A:I,4,FALSE)</f>
        <v>SP</v>
      </c>
      <c r="V165" s="30">
        <f>IF(FACT_INCLUDES[[#This Row],[order_delivered_customer_date]]&lt;=FACT_INCLUDES[[#This Row],[order_estimated_delivery_date]], 1,0)</f>
        <v>1</v>
      </c>
    </row>
    <row r="166" spans="1:22" ht="15.75" x14ac:dyDescent="0.25">
      <c r="A166">
        <v>165</v>
      </c>
      <c r="B166" s="2" t="s">
        <v>1042</v>
      </c>
      <c r="C166" s="10">
        <v>1</v>
      </c>
      <c r="D166" s="13">
        <v>43069.036111111112</v>
      </c>
      <c r="E166" s="20">
        <v>469</v>
      </c>
      <c r="F166" s="20">
        <v>20.85</v>
      </c>
      <c r="G166" t="str">
        <f>VLOOKUP(FACT_INCLUDES[[#This Row],[order_id]],ORDERS!A:B,2,FALSE)</f>
        <v>754fd85b66cc83bb73ffb06a4bc729f8</v>
      </c>
      <c r="H166" s="17">
        <f>VLOOKUP(FACT_INCLUDES[[#This Row],[order_id]],ORDERS!A:F,4,FALSE)</f>
        <v>43030.453472222223</v>
      </c>
      <c r="I166" s="17">
        <f>VLOOKUP(FACT_INCLUDES[[#This Row],[order_id]],ORDERS!A:G,5,FALSE)</f>
        <v>43039.843055555553</v>
      </c>
      <c r="J166" s="17">
        <f>VLOOKUP(FACT_INCLUDES[[#This Row],[order_id]],ORDERS!A:G,6,FALSE)</f>
        <v>43055</v>
      </c>
      <c r="K166" t="str">
        <f>VLOOKUP(FACT_INCLUDES[[#This Row],[order_id]],ORDERS!A:G,3,FALSE)</f>
        <v>delivered</v>
      </c>
      <c r="L166" s="18">
        <f>FACT_INCLUDES[[#This Row],[price]]+FACT_INCLUDES[[#This Row],[freight_value]]</f>
        <v>489.85</v>
      </c>
      <c r="M166">
        <f ca="1">_xlfn.XLOOKUP(FACT_INCLUDES[[#This Row],[customer_unique_id]], DIM_CUSTOMERS[customer_unique_id], DIM_CUSTOMERS[Age],,0)</f>
        <v>32</v>
      </c>
      <c r="N166">
        <f>IFERROR(VLOOKUP(FACT_INCLUDES[[#This Row],[order_id]], ORDERS!A:G, 7, FALSE), "")</f>
        <v>9</v>
      </c>
      <c r="O166">
        <f>_xlfn.XLOOKUP(FACT_INCLUDES[[#This Row],[DW Product]],FACT_PRODUCT_REVIEWS!L:L,FACT_PRODUCT_REVIEWS!A:A,,0)</f>
        <v>165</v>
      </c>
      <c r="P166">
        <f>_xlfn.XLOOKUP(FACT_INCLUDES[[#This Row],[customer_unique_id]],DIM_CUSTOMERS[customer_unique_id],DIM_CUSTOMERS[DW Customer],,0)</f>
        <v>225</v>
      </c>
      <c r="Q166">
        <v>165</v>
      </c>
      <c r="R166">
        <v>165</v>
      </c>
      <c r="S166">
        <f>IF(FACT_INCLUDES[[#This Row],[order_delivered_customer_date]]&lt;=FACT_INCLUDES[[#This Row],[order_estimated_delivery_date]],1,0)</f>
        <v>1</v>
      </c>
      <c r="T166" t="str">
        <f>VLOOKUP(FACT_INCLUDES[[#This Row],[DW Product]],DIM_PRODUCTS!A:I,3,FALSE)</f>
        <v>Home Design</v>
      </c>
      <c r="U166" t="str">
        <f>VLOOKUP(FACT_INCLUDES[[#This Row],[DW Seller]],DIM_SELLERS!A:I,4,FALSE)</f>
        <v>PR</v>
      </c>
      <c r="V166" s="30">
        <f>IF(FACT_INCLUDES[[#This Row],[order_delivered_customer_date]]&lt;=FACT_INCLUDES[[#This Row],[order_estimated_delivery_date]], 1,0)</f>
        <v>1</v>
      </c>
    </row>
    <row r="167" spans="1:22" ht="15.75" x14ac:dyDescent="0.25">
      <c r="A167">
        <v>166</v>
      </c>
      <c r="B167" s="2" t="s">
        <v>1565</v>
      </c>
      <c r="C167" s="10">
        <v>1</v>
      </c>
      <c r="D167" s="13">
        <v>42978.913194444445</v>
      </c>
      <c r="E167" s="20">
        <v>59</v>
      </c>
      <c r="F167" s="20">
        <v>16.170000000000002</v>
      </c>
      <c r="G167" t="str">
        <f>VLOOKUP(FACT_INCLUDES[[#This Row],[order_id]],ORDERS!A:B,2,FALSE)</f>
        <v>fcad3faa5c09b2baf9164b8fd20098b5</v>
      </c>
      <c r="H167" s="17">
        <f>VLOOKUP(FACT_INCLUDES[[#This Row],[order_id]],ORDERS!A:F,4,FALSE)</f>
        <v>43068.99722222222</v>
      </c>
      <c r="I167" s="17">
        <f>VLOOKUP(FACT_INCLUDES[[#This Row],[order_id]],ORDERS!A:G,5,FALSE)</f>
        <v>43073.765972222223</v>
      </c>
      <c r="J167" s="17">
        <f>VLOOKUP(FACT_INCLUDES[[#This Row],[order_id]],ORDERS!A:G,6,FALSE)</f>
        <v>43084</v>
      </c>
      <c r="K167" t="str">
        <f>VLOOKUP(FACT_INCLUDES[[#This Row],[order_id]],ORDERS!A:G,3,FALSE)</f>
        <v>delivered</v>
      </c>
      <c r="L167" s="18">
        <f>FACT_INCLUDES[[#This Row],[price]]+FACT_INCLUDES[[#This Row],[freight_value]]</f>
        <v>75.17</v>
      </c>
      <c r="M167">
        <f ca="1">_xlfn.XLOOKUP(FACT_INCLUDES[[#This Row],[customer_unique_id]], DIM_CUSTOMERS[customer_unique_id], DIM_CUSTOMERS[Age],,0)</f>
        <v>49</v>
      </c>
      <c r="N167">
        <f>IFERROR(VLOOKUP(FACT_INCLUDES[[#This Row],[order_id]], ORDERS!A:G, 7, FALSE), "")</f>
        <v>5</v>
      </c>
      <c r="O167">
        <f>_xlfn.XLOOKUP(FACT_INCLUDES[[#This Row],[DW Product]],FACT_PRODUCT_REVIEWS!L:L,FACT_PRODUCT_REVIEWS!A:A,,0)</f>
        <v>166</v>
      </c>
      <c r="P167">
        <f>_xlfn.XLOOKUP(FACT_INCLUDES[[#This Row],[customer_unique_id]],DIM_CUSTOMERS[customer_unique_id],DIM_CUSTOMERS[DW Customer],,0)</f>
        <v>179</v>
      </c>
      <c r="Q167">
        <v>166</v>
      </c>
      <c r="R167">
        <v>166</v>
      </c>
      <c r="S167">
        <f>IF(FACT_INCLUDES[[#This Row],[order_delivered_customer_date]]&lt;=FACT_INCLUDES[[#This Row],[order_estimated_delivery_date]],1,0)</f>
        <v>1</v>
      </c>
      <c r="T167" t="str">
        <f>VLOOKUP(FACT_INCLUDES[[#This Row],[DW Product]],DIM_PRODUCTS!A:I,3,FALSE)</f>
        <v>Pets</v>
      </c>
      <c r="U167" t="str">
        <f>VLOOKUP(FACT_INCLUDES[[#This Row],[DW Seller]],DIM_SELLERS!A:I,4,FALSE)</f>
        <v>SP</v>
      </c>
      <c r="V167" s="30">
        <f>IF(FACT_INCLUDES[[#This Row],[order_delivered_customer_date]]&lt;=FACT_INCLUDES[[#This Row],[order_estimated_delivery_date]], 1,0)</f>
        <v>1</v>
      </c>
    </row>
    <row r="168" spans="1:22" ht="15.75" x14ac:dyDescent="0.25">
      <c r="A168">
        <v>167</v>
      </c>
      <c r="B168" s="2" t="s">
        <v>1729</v>
      </c>
      <c r="C168" s="10">
        <v>1</v>
      </c>
      <c r="D168" s="13">
        <v>43130.120138888888</v>
      </c>
      <c r="E168" s="20">
        <v>35.9</v>
      </c>
      <c r="F168" s="20">
        <v>15.79</v>
      </c>
      <c r="G168" t="str">
        <f>VLOOKUP(FACT_INCLUDES[[#This Row],[order_id]],ORDERS!A:B,2,FALSE)</f>
        <v>e3170caa179176b49f1265ffde5c27fc</v>
      </c>
      <c r="H168" s="17">
        <f>VLOOKUP(FACT_INCLUDES[[#This Row],[order_id]],ORDERS!A:F,4,FALSE)</f>
        <v>43053.855555555558</v>
      </c>
      <c r="I168" s="17">
        <f>VLOOKUP(FACT_INCLUDES[[#This Row],[order_id]],ORDERS!A:G,5,FALSE)</f>
        <v>43069.674305555556</v>
      </c>
      <c r="J168" s="17">
        <f>VLOOKUP(FACT_INCLUDES[[#This Row],[order_id]],ORDERS!A:G,6,FALSE)</f>
        <v>43080</v>
      </c>
      <c r="K168" t="str">
        <f>VLOOKUP(FACT_INCLUDES[[#This Row],[order_id]],ORDERS!A:G,3,FALSE)</f>
        <v>delivered</v>
      </c>
      <c r="L168" s="18">
        <f>FACT_INCLUDES[[#This Row],[price]]+FACT_INCLUDES[[#This Row],[freight_value]]</f>
        <v>51.69</v>
      </c>
      <c r="M168">
        <f ca="1">_xlfn.XLOOKUP(FACT_INCLUDES[[#This Row],[customer_unique_id]], DIM_CUSTOMERS[customer_unique_id], DIM_CUSTOMERS[Age],,0)</f>
        <v>19</v>
      </c>
      <c r="N168">
        <f>IFERROR(VLOOKUP(FACT_INCLUDES[[#This Row],[order_id]], ORDERS!A:G, 7, FALSE), "")</f>
        <v>16</v>
      </c>
      <c r="O168">
        <f>_xlfn.XLOOKUP(FACT_INCLUDES[[#This Row],[DW Product]],FACT_PRODUCT_REVIEWS!L:L,FACT_PRODUCT_REVIEWS!A:A,,0)</f>
        <v>167</v>
      </c>
      <c r="P168">
        <f>_xlfn.XLOOKUP(FACT_INCLUDES[[#This Row],[customer_unique_id]],DIM_CUSTOMERS[customer_unique_id],DIM_CUSTOMERS[DW Customer],,0)</f>
        <v>299</v>
      </c>
      <c r="Q168">
        <v>167</v>
      </c>
      <c r="R168">
        <v>167</v>
      </c>
      <c r="S168">
        <f>IF(FACT_INCLUDES[[#This Row],[order_delivered_customer_date]]&lt;=FACT_INCLUDES[[#This Row],[order_estimated_delivery_date]],1,0)</f>
        <v>1</v>
      </c>
      <c r="T168" t="str">
        <f>VLOOKUP(FACT_INCLUDES[[#This Row],[DW Product]],DIM_PRODUCTS!A:I,3,FALSE)</f>
        <v>Accessories</v>
      </c>
      <c r="U168" t="str">
        <f>VLOOKUP(FACT_INCLUDES[[#This Row],[DW Seller]],DIM_SELLERS!A:I,4,FALSE)</f>
        <v>SP</v>
      </c>
      <c r="V168" s="30">
        <f>IF(FACT_INCLUDES[[#This Row],[order_delivered_customer_date]]&lt;=FACT_INCLUDES[[#This Row],[order_estimated_delivery_date]], 1,0)</f>
        <v>1</v>
      </c>
    </row>
    <row r="169" spans="1:22" ht="15.75" x14ac:dyDescent="0.25">
      <c r="A169">
        <v>168</v>
      </c>
      <c r="B169" s="2" t="s">
        <v>1494</v>
      </c>
      <c r="C169" s="10">
        <v>1</v>
      </c>
      <c r="D169" s="13">
        <v>43130.120138888888</v>
      </c>
      <c r="E169" s="20">
        <v>35.9</v>
      </c>
      <c r="F169" s="20">
        <v>15.79</v>
      </c>
      <c r="G169" t="str">
        <f>VLOOKUP(FACT_INCLUDES[[#This Row],[order_id]],ORDERS!A:B,2,FALSE)</f>
        <v>5cc1fbd02e6b7cd1113dd836fbbbcc13</v>
      </c>
      <c r="H169" s="17">
        <f>VLOOKUP(FACT_INCLUDES[[#This Row],[order_id]],ORDERS!A:F,4,FALSE)</f>
        <v>42828.946527777778</v>
      </c>
      <c r="I169" s="17">
        <f>VLOOKUP(FACT_INCLUDES[[#This Row],[order_id]],ORDERS!A:G,5,FALSE)</f>
        <v>42870.470138888886</v>
      </c>
      <c r="J169" s="17">
        <f>VLOOKUP(FACT_INCLUDES[[#This Row],[order_id]],ORDERS!A:G,6,FALSE)</f>
        <v>42852</v>
      </c>
      <c r="K169" t="str">
        <f>VLOOKUP(FACT_INCLUDES[[#This Row],[order_id]],ORDERS!A:G,3,FALSE)</f>
        <v>delivered</v>
      </c>
      <c r="L169" s="18">
        <f>FACT_INCLUDES[[#This Row],[price]]+FACT_INCLUDES[[#This Row],[freight_value]]</f>
        <v>51.69</v>
      </c>
      <c r="M169">
        <f ca="1">_xlfn.XLOOKUP(FACT_INCLUDES[[#This Row],[customer_unique_id]], DIM_CUSTOMERS[customer_unique_id], DIM_CUSTOMERS[Age],,0)</f>
        <v>21</v>
      </c>
      <c r="N169">
        <f>IFERROR(VLOOKUP(FACT_INCLUDES[[#This Row],[order_id]], ORDERS!A:G, 7, FALSE), "")</f>
        <v>42</v>
      </c>
      <c r="O169">
        <f>_xlfn.XLOOKUP(FACT_INCLUDES[[#This Row],[DW Product]],FACT_PRODUCT_REVIEWS!L:L,FACT_PRODUCT_REVIEWS!A:A,,0)</f>
        <v>168</v>
      </c>
      <c r="P169">
        <f>_xlfn.XLOOKUP(FACT_INCLUDES[[#This Row],[customer_unique_id]],DIM_CUSTOMERS[customer_unique_id],DIM_CUSTOMERS[DW Customer],,0)</f>
        <v>146</v>
      </c>
      <c r="Q169">
        <v>168</v>
      </c>
      <c r="R169">
        <v>168</v>
      </c>
      <c r="S169">
        <f>IF(FACT_INCLUDES[[#This Row],[order_delivered_customer_date]]&lt;=FACT_INCLUDES[[#This Row],[order_estimated_delivery_date]],1,0)</f>
        <v>0</v>
      </c>
      <c r="T169" t="str">
        <f>VLOOKUP(FACT_INCLUDES[[#This Row],[DW Product]],DIM_PRODUCTS!A:I,3,FALSE)</f>
        <v>Art</v>
      </c>
      <c r="U169" t="str">
        <f>VLOOKUP(FACT_INCLUDES[[#This Row],[DW Seller]],DIM_SELLERS!A:I,4,FALSE)</f>
        <v>MG</v>
      </c>
      <c r="V169" s="30">
        <f>IF(FACT_INCLUDES[[#This Row],[order_delivered_customer_date]]&lt;=FACT_INCLUDES[[#This Row],[order_estimated_delivery_date]], 1,0)</f>
        <v>0</v>
      </c>
    </row>
    <row r="170" spans="1:22" ht="15.75" x14ac:dyDescent="0.25">
      <c r="A170">
        <v>169</v>
      </c>
      <c r="B170" s="2" t="s">
        <v>1402</v>
      </c>
      <c r="C170" s="10">
        <v>1</v>
      </c>
      <c r="D170" s="13">
        <v>43013.1</v>
      </c>
      <c r="E170" s="20">
        <v>96.99</v>
      </c>
      <c r="F170" s="20">
        <v>16.440000000000001</v>
      </c>
      <c r="G170" t="str">
        <f>VLOOKUP(FACT_INCLUDES[[#This Row],[order_id]],ORDERS!A:B,2,FALSE)</f>
        <v>934c19eeef04da89928f995df85cf3f8</v>
      </c>
      <c r="H170" s="17">
        <f>VLOOKUP(FACT_INCLUDES[[#This Row],[order_id]],ORDERS!A:F,4,FALSE)</f>
        <v>43002.525694444441</v>
      </c>
      <c r="I170" s="17">
        <f>VLOOKUP(FACT_INCLUDES[[#This Row],[order_id]],ORDERS!A:G,5,FALSE)</f>
        <v>43019.890277777777</v>
      </c>
      <c r="J170" s="17">
        <f>VLOOKUP(FACT_INCLUDES[[#This Row],[order_id]],ORDERS!A:G,6,FALSE)</f>
        <v>43034</v>
      </c>
      <c r="K170" t="str">
        <f>VLOOKUP(FACT_INCLUDES[[#This Row],[order_id]],ORDERS!A:G,3,FALSE)</f>
        <v>delivered</v>
      </c>
      <c r="L170" s="18">
        <f>FACT_INCLUDES[[#This Row],[price]]+FACT_INCLUDES[[#This Row],[freight_value]]</f>
        <v>113.42999999999999</v>
      </c>
      <c r="M170">
        <f ca="1">_xlfn.XLOOKUP(FACT_INCLUDES[[#This Row],[customer_unique_id]], DIM_CUSTOMERS[customer_unique_id], DIM_CUSTOMERS[Age],,0)</f>
        <v>25</v>
      </c>
      <c r="N170">
        <f>IFERROR(VLOOKUP(FACT_INCLUDES[[#This Row],[order_id]], ORDERS!A:G, 7, FALSE), "")</f>
        <v>17</v>
      </c>
      <c r="O170">
        <f>_xlfn.XLOOKUP(FACT_INCLUDES[[#This Row],[DW Product]],FACT_PRODUCT_REVIEWS!L:L,FACT_PRODUCT_REVIEWS!A:A,,0)</f>
        <v>169</v>
      </c>
      <c r="P170">
        <f>_xlfn.XLOOKUP(FACT_INCLUDES[[#This Row],[customer_unique_id]],DIM_CUSTOMERS[customer_unique_id],DIM_CUSTOMERS[DW Customer],,0)</f>
        <v>48</v>
      </c>
      <c r="Q170">
        <v>169</v>
      </c>
      <c r="R170">
        <v>169</v>
      </c>
      <c r="S170">
        <f>IF(FACT_INCLUDES[[#This Row],[order_delivered_customer_date]]&lt;=FACT_INCLUDES[[#This Row],[order_estimated_delivery_date]],1,0)</f>
        <v>1</v>
      </c>
      <c r="T170" t="str">
        <f>VLOOKUP(FACT_INCLUDES[[#This Row],[DW Product]],DIM_PRODUCTS!A:I,3,FALSE)</f>
        <v>Accessories</v>
      </c>
      <c r="U170" t="str">
        <f>VLOOKUP(FACT_INCLUDES[[#This Row],[DW Seller]],DIM_SELLERS!A:I,4,FALSE)</f>
        <v>SP</v>
      </c>
      <c r="V170" s="30">
        <f>IF(FACT_INCLUDES[[#This Row],[order_delivered_customer_date]]&lt;=FACT_INCLUDES[[#This Row],[order_estimated_delivery_date]], 1,0)</f>
        <v>1</v>
      </c>
    </row>
    <row r="171" spans="1:22" ht="15.75" x14ac:dyDescent="0.25">
      <c r="A171">
        <v>170</v>
      </c>
      <c r="B171" s="5" t="s">
        <v>1836</v>
      </c>
      <c r="C171" s="10">
        <v>1</v>
      </c>
      <c r="D171" s="13">
        <v>43312.118055555555</v>
      </c>
      <c r="E171" s="20">
        <v>77.900000000000006</v>
      </c>
      <c r="F171" s="20">
        <v>13.89</v>
      </c>
      <c r="G171" t="str">
        <f>VLOOKUP(FACT_INCLUDES[[#This Row],[order_id]],ORDERS!A:B,2,FALSE)</f>
        <v>b7c13491fd2aecd9308c75bb4de979d8</v>
      </c>
      <c r="H171" s="17">
        <f>VLOOKUP(FACT_INCLUDES[[#This Row],[order_id]],ORDERS!A:F,4,FALSE)</f>
        <v>42979.39166666667</v>
      </c>
      <c r="I171" s="17">
        <f>VLOOKUP(FACT_INCLUDES[[#This Row],[order_id]],ORDERS!A:G,5,FALSE)</f>
        <v>42992.772916666669</v>
      </c>
      <c r="J171" s="17">
        <f>VLOOKUP(FACT_INCLUDES[[#This Row],[order_id]],ORDERS!A:G,6,FALSE)</f>
        <v>43005</v>
      </c>
      <c r="K171" t="str">
        <f>VLOOKUP(FACT_INCLUDES[[#This Row],[order_id]],ORDERS!A:G,3,FALSE)</f>
        <v>delivered</v>
      </c>
      <c r="L171" s="18">
        <f>FACT_INCLUDES[[#This Row],[price]]+FACT_INCLUDES[[#This Row],[freight_value]]</f>
        <v>91.79</v>
      </c>
      <c r="M171">
        <f ca="1">_xlfn.XLOOKUP(FACT_INCLUDES[[#This Row],[customer_unique_id]], DIM_CUSTOMERS[customer_unique_id], DIM_CUSTOMERS[Age],,0)</f>
        <v>42</v>
      </c>
      <c r="N171">
        <f>IFERROR(VLOOKUP(FACT_INCLUDES[[#This Row],[order_id]], ORDERS!A:G, 7, FALSE), "")</f>
        <v>13</v>
      </c>
      <c r="O171">
        <f>_xlfn.XLOOKUP(FACT_INCLUDES[[#This Row],[DW Product]],FACT_PRODUCT_REVIEWS!L:L,FACT_PRODUCT_REVIEWS!A:A,,0)</f>
        <v>170</v>
      </c>
      <c r="P171">
        <f>_xlfn.XLOOKUP(FACT_INCLUDES[[#This Row],[customer_unique_id]],DIM_CUSTOMERS[customer_unique_id],DIM_CUSTOMERS[DW Customer],,0)</f>
        <v>14</v>
      </c>
      <c r="Q171">
        <v>170</v>
      </c>
      <c r="R171">
        <v>170</v>
      </c>
      <c r="S171">
        <f>IF(FACT_INCLUDES[[#This Row],[order_delivered_customer_date]]&lt;=FACT_INCLUDES[[#This Row],[order_estimated_delivery_date]],1,0)</f>
        <v>1</v>
      </c>
      <c r="T171" t="str">
        <f>VLOOKUP(FACT_INCLUDES[[#This Row],[DW Product]],DIM_PRODUCTS!A:I,3,FALSE)</f>
        <v>Bathroom</v>
      </c>
      <c r="U171" t="str">
        <f>VLOOKUP(FACT_INCLUDES[[#This Row],[DW Seller]],DIM_SELLERS!A:I,4,FALSE)</f>
        <v>SP</v>
      </c>
      <c r="V171" s="30">
        <f>IF(FACT_INCLUDES[[#This Row],[order_delivered_customer_date]]&lt;=FACT_INCLUDES[[#This Row],[order_estimated_delivery_date]], 1,0)</f>
        <v>1</v>
      </c>
    </row>
    <row r="172" spans="1:22" ht="15.75" x14ac:dyDescent="0.25">
      <c r="A172">
        <v>171</v>
      </c>
      <c r="B172" s="2" t="s">
        <v>1159</v>
      </c>
      <c r="C172" s="10">
        <v>1</v>
      </c>
      <c r="D172" s="13">
        <v>43320.683333333334</v>
      </c>
      <c r="E172" s="20">
        <v>229.99</v>
      </c>
      <c r="F172" s="20">
        <v>20.8</v>
      </c>
      <c r="G172" t="str">
        <f>VLOOKUP(FACT_INCLUDES[[#This Row],[order_id]],ORDERS!A:B,2,FALSE)</f>
        <v>e6fe68d7c7867dac3659cb4a8e06880c</v>
      </c>
      <c r="H172" s="17">
        <f>VLOOKUP(FACT_INCLUDES[[#This Row],[order_id]],ORDERS!A:F,4,FALSE)</f>
        <v>43226.895138888889</v>
      </c>
      <c r="I172" s="17">
        <f>VLOOKUP(FACT_INCLUDES[[#This Row],[order_id]],ORDERS!A:G,5,FALSE)</f>
        <v>43231.771527777775</v>
      </c>
      <c r="J172" s="17">
        <f>VLOOKUP(FACT_INCLUDES[[#This Row],[order_id]],ORDERS!A:G,6,FALSE)</f>
        <v>43235</v>
      </c>
      <c r="K172" t="str">
        <f>VLOOKUP(FACT_INCLUDES[[#This Row],[order_id]],ORDERS!A:G,3,FALSE)</f>
        <v>delivered</v>
      </c>
      <c r="L172" s="18">
        <f>FACT_INCLUDES[[#This Row],[price]]+FACT_INCLUDES[[#This Row],[freight_value]]</f>
        <v>250.79000000000002</v>
      </c>
      <c r="M172">
        <f ca="1">_xlfn.XLOOKUP(FACT_INCLUDES[[#This Row],[customer_unique_id]], DIM_CUSTOMERS[customer_unique_id], DIM_CUSTOMERS[Age],,0)</f>
        <v>54</v>
      </c>
      <c r="N172">
        <f>IFERROR(VLOOKUP(FACT_INCLUDES[[#This Row],[order_id]], ORDERS!A:G, 7, FALSE), "")</f>
        <v>5</v>
      </c>
      <c r="O172">
        <f>_xlfn.XLOOKUP(FACT_INCLUDES[[#This Row],[DW Product]],FACT_PRODUCT_REVIEWS!L:L,FACT_PRODUCT_REVIEWS!A:A,,0)</f>
        <v>171</v>
      </c>
      <c r="P172">
        <f>_xlfn.XLOOKUP(FACT_INCLUDES[[#This Row],[customer_unique_id]],DIM_CUSTOMERS[customer_unique_id],DIM_CUSTOMERS[DW Customer],,0)</f>
        <v>156</v>
      </c>
      <c r="Q172">
        <v>171</v>
      </c>
      <c r="R172">
        <v>171</v>
      </c>
      <c r="S172">
        <f>IF(FACT_INCLUDES[[#This Row],[order_delivered_customer_date]]&lt;=FACT_INCLUDES[[#This Row],[order_estimated_delivery_date]],1,0)</f>
        <v>1</v>
      </c>
      <c r="T172" t="str">
        <f>VLOOKUP(FACT_INCLUDES[[#This Row],[DW Product]],DIM_PRODUCTS!A:I,3,FALSE)</f>
        <v>Appliances</v>
      </c>
      <c r="U172" t="str">
        <f>VLOOKUP(FACT_INCLUDES[[#This Row],[DW Seller]],DIM_SELLERS!A:I,4,FALSE)</f>
        <v>SP</v>
      </c>
      <c r="V172" s="30">
        <f>IF(FACT_INCLUDES[[#This Row],[order_delivered_customer_date]]&lt;=FACT_INCLUDES[[#This Row],[order_estimated_delivery_date]], 1,0)</f>
        <v>1</v>
      </c>
    </row>
    <row r="173" spans="1:22" ht="15.75" x14ac:dyDescent="0.25">
      <c r="A173">
        <v>172</v>
      </c>
      <c r="B173" s="2" t="s">
        <v>1354</v>
      </c>
      <c r="C173" s="10">
        <v>1</v>
      </c>
      <c r="D173" s="13">
        <v>43153.565972222219</v>
      </c>
      <c r="E173" s="20">
        <v>56</v>
      </c>
      <c r="F173" s="20">
        <v>14.14</v>
      </c>
      <c r="G173" t="str">
        <f>VLOOKUP(FACT_INCLUDES[[#This Row],[order_id]],ORDERS!A:B,2,FALSE)</f>
        <v>6b2ef099439c81743bd02edd480829d5</v>
      </c>
      <c r="H173" s="17">
        <f>VLOOKUP(FACT_INCLUDES[[#This Row],[order_id]],ORDERS!A:F,4,FALSE)</f>
        <v>43090.642361111109</v>
      </c>
      <c r="I173" s="17">
        <f>VLOOKUP(FACT_INCLUDES[[#This Row],[order_id]],ORDERS!A:G,5,FALSE)</f>
        <v>43109.902083333334</v>
      </c>
      <c r="J173" s="17">
        <f>VLOOKUP(FACT_INCLUDES[[#This Row],[order_id]],ORDERS!A:G,6,FALSE)</f>
        <v>43126</v>
      </c>
      <c r="K173" t="str">
        <f>VLOOKUP(FACT_INCLUDES[[#This Row],[order_id]],ORDERS!A:G,3,FALSE)</f>
        <v>delivered</v>
      </c>
      <c r="L173" s="18">
        <f>FACT_INCLUDES[[#This Row],[price]]+FACT_INCLUDES[[#This Row],[freight_value]]</f>
        <v>70.14</v>
      </c>
      <c r="M173">
        <f ca="1">_xlfn.XLOOKUP(FACT_INCLUDES[[#This Row],[customer_unique_id]], DIM_CUSTOMERS[customer_unique_id], DIM_CUSTOMERS[Age],,0)</f>
        <v>42</v>
      </c>
      <c r="N173">
        <f>IFERROR(VLOOKUP(FACT_INCLUDES[[#This Row],[order_id]], ORDERS!A:G, 7, FALSE), "")</f>
        <v>19</v>
      </c>
      <c r="O173">
        <f>_xlfn.XLOOKUP(FACT_INCLUDES[[#This Row],[DW Product]],FACT_PRODUCT_REVIEWS!L:L,FACT_PRODUCT_REVIEWS!A:A,,0)</f>
        <v>172</v>
      </c>
      <c r="P173">
        <f>_xlfn.XLOOKUP(FACT_INCLUDES[[#This Row],[customer_unique_id]],DIM_CUSTOMERS[customer_unique_id],DIM_CUSTOMERS[DW Customer],,0)</f>
        <v>218</v>
      </c>
      <c r="Q173">
        <v>172</v>
      </c>
      <c r="R173">
        <v>172</v>
      </c>
      <c r="S173">
        <f>IF(FACT_INCLUDES[[#This Row],[order_delivered_customer_date]]&lt;=FACT_INCLUDES[[#This Row],[order_estimated_delivery_date]],1,0)</f>
        <v>1</v>
      </c>
      <c r="T173" t="str">
        <f>VLOOKUP(FACT_INCLUDES[[#This Row],[DW Product]],DIM_PRODUCTS!A:I,3,FALSE)</f>
        <v>Decor</v>
      </c>
      <c r="U173" t="str">
        <f>VLOOKUP(FACT_INCLUDES[[#This Row],[DW Seller]],DIM_SELLERS!A:I,4,FALSE)</f>
        <v>SP</v>
      </c>
      <c r="V173" s="30">
        <f>IF(FACT_INCLUDES[[#This Row],[order_delivered_customer_date]]&lt;=FACT_INCLUDES[[#This Row],[order_estimated_delivery_date]], 1,0)</f>
        <v>1</v>
      </c>
    </row>
    <row r="174" spans="1:22" ht="15.75" x14ac:dyDescent="0.25">
      <c r="A174">
        <v>173</v>
      </c>
      <c r="B174" s="2" t="s">
        <v>1472</v>
      </c>
      <c r="C174" s="10">
        <v>1</v>
      </c>
      <c r="D174" s="13">
        <v>42967.878472222219</v>
      </c>
      <c r="E174" s="20">
        <v>69.989999999999995</v>
      </c>
      <c r="F174" s="20">
        <v>11.99</v>
      </c>
      <c r="G174" t="str">
        <f>VLOOKUP(FACT_INCLUDES[[#This Row],[order_id]],ORDERS!A:B,2,FALSE)</f>
        <v>2ed2d94955614ec3262ce7575ef997f9</v>
      </c>
      <c r="H174" s="17">
        <f>VLOOKUP(FACT_INCLUDES[[#This Row],[order_id]],ORDERS!A:F,4,FALSE)</f>
        <v>43215.779166666667</v>
      </c>
      <c r="I174" s="17">
        <f>VLOOKUP(FACT_INCLUDES[[#This Row],[order_id]],ORDERS!A:G,5,FALSE)</f>
        <v>43222.829861111109</v>
      </c>
      <c r="J174" s="17">
        <f>VLOOKUP(FACT_INCLUDES[[#This Row],[order_id]],ORDERS!A:G,6,FALSE)</f>
        <v>43235</v>
      </c>
      <c r="K174" t="str">
        <f>VLOOKUP(FACT_INCLUDES[[#This Row],[order_id]],ORDERS!A:G,3,FALSE)</f>
        <v>delivered</v>
      </c>
      <c r="L174" s="18">
        <f>FACT_INCLUDES[[#This Row],[price]]+FACT_INCLUDES[[#This Row],[freight_value]]</f>
        <v>81.97999999999999</v>
      </c>
      <c r="M174">
        <f ca="1">_xlfn.XLOOKUP(FACT_INCLUDES[[#This Row],[customer_unique_id]], DIM_CUSTOMERS[customer_unique_id], DIM_CUSTOMERS[Age],,0)</f>
        <v>23</v>
      </c>
      <c r="N174">
        <f>IFERROR(VLOOKUP(FACT_INCLUDES[[#This Row],[order_id]], ORDERS!A:G, 7, FALSE), "")</f>
        <v>7</v>
      </c>
      <c r="O174">
        <f>_xlfn.XLOOKUP(FACT_INCLUDES[[#This Row],[DW Product]],FACT_PRODUCT_REVIEWS!L:L,FACT_PRODUCT_REVIEWS!A:A,,0)</f>
        <v>173</v>
      </c>
      <c r="P174">
        <f>_xlfn.XLOOKUP(FACT_INCLUDES[[#This Row],[customer_unique_id]],DIM_CUSTOMERS[customer_unique_id],DIM_CUSTOMERS[DW Customer],,0)</f>
        <v>165</v>
      </c>
      <c r="Q174">
        <v>173</v>
      </c>
      <c r="R174">
        <v>173</v>
      </c>
      <c r="S174">
        <f>IF(FACT_INCLUDES[[#This Row],[order_delivered_customer_date]]&lt;=FACT_INCLUDES[[#This Row],[order_estimated_delivery_date]],1,0)</f>
        <v>1</v>
      </c>
      <c r="T174" t="str">
        <f>VLOOKUP(FACT_INCLUDES[[#This Row],[DW Product]],DIM_PRODUCTS!A:I,3,FALSE)</f>
        <v>Kitchen Products</v>
      </c>
      <c r="U174" t="str">
        <f>VLOOKUP(FACT_INCLUDES[[#This Row],[DW Seller]],DIM_SELLERS!A:I,4,FALSE)</f>
        <v>SP</v>
      </c>
      <c r="V174" s="30">
        <f>IF(FACT_INCLUDES[[#This Row],[order_delivered_customer_date]]&lt;=FACT_INCLUDES[[#This Row],[order_estimated_delivery_date]], 1,0)</f>
        <v>1</v>
      </c>
    </row>
    <row r="175" spans="1:22" ht="15.75" x14ac:dyDescent="0.25">
      <c r="A175">
        <v>174</v>
      </c>
      <c r="B175" s="5" t="s">
        <v>1722</v>
      </c>
      <c r="C175" s="10">
        <v>1</v>
      </c>
      <c r="D175" s="13">
        <v>43076.061805555553</v>
      </c>
      <c r="E175" s="20">
        <v>49.9</v>
      </c>
      <c r="F175" s="20">
        <v>7.78</v>
      </c>
      <c r="G175" t="str">
        <f>VLOOKUP(FACT_INCLUDES[[#This Row],[order_id]],ORDERS!A:B,2,FALSE)</f>
        <v>2f53681bf01c5cff02bada5809fe302e</v>
      </c>
      <c r="H175" s="17">
        <f>VLOOKUP(FACT_INCLUDES[[#This Row],[order_id]],ORDERS!A:F,4,FALSE)</f>
        <v>43039.918055555558</v>
      </c>
      <c r="I175" s="17">
        <f>VLOOKUP(FACT_INCLUDES[[#This Row],[order_id]],ORDERS!A:G,5,FALSE)</f>
        <v>43045.847916666666</v>
      </c>
      <c r="J175" s="17">
        <f>VLOOKUP(FACT_INCLUDES[[#This Row],[order_id]],ORDERS!A:G,6,FALSE)</f>
        <v>43049</v>
      </c>
      <c r="K175" t="str">
        <f>VLOOKUP(FACT_INCLUDES[[#This Row],[order_id]],ORDERS!A:G,3,FALSE)</f>
        <v>delivered</v>
      </c>
      <c r="L175" s="18">
        <f>FACT_INCLUDES[[#This Row],[price]]+FACT_INCLUDES[[#This Row],[freight_value]]</f>
        <v>57.68</v>
      </c>
      <c r="M175">
        <f ca="1">_xlfn.XLOOKUP(FACT_INCLUDES[[#This Row],[customer_unique_id]], DIM_CUSTOMERS[customer_unique_id], DIM_CUSTOMERS[Age],,0)</f>
        <v>18</v>
      </c>
      <c r="N175">
        <f>IFERROR(VLOOKUP(FACT_INCLUDES[[#This Row],[order_id]], ORDERS!A:G, 7, FALSE), "")</f>
        <v>6</v>
      </c>
      <c r="O175">
        <f>_xlfn.XLOOKUP(FACT_INCLUDES[[#This Row],[DW Product]],FACT_PRODUCT_REVIEWS!L:L,FACT_PRODUCT_REVIEWS!A:A,,0)</f>
        <v>174</v>
      </c>
      <c r="P175">
        <f>_xlfn.XLOOKUP(FACT_INCLUDES[[#This Row],[customer_unique_id]],DIM_CUSTOMERS[customer_unique_id],DIM_CUSTOMERS[DW Customer],,0)</f>
        <v>177</v>
      </c>
      <c r="Q175">
        <v>174</v>
      </c>
      <c r="R175">
        <v>174</v>
      </c>
      <c r="S175">
        <f>IF(FACT_INCLUDES[[#This Row],[order_delivered_customer_date]]&lt;=FACT_INCLUDES[[#This Row],[order_estimated_delivery_date]],1,0)</f>
        <v>1</v>
      </c>
      <c r="T175" t="str">
        <f>VLOOKUP(FACT_INCLUDES[[#This Row],[DW Product]],DIM_PRODUCTS!A:I,3,FALSE)</f>
        <v>Toys</v>
      </c>
      <c r="U175" t="str">
        <f>VLOOKUP(FACT_INCLUDES[[#This Row],[DW Seller]],DIM_SELLERS!A:I,4,FALSE)</f>
        <v>SP</v>
      </c>
      <c r="V175" s="30">
        <f>IF(FACT_INCLUDES[[#This Row],[order_delivered_customer_date]]&lt;=FACT_INCLUDES[[#This Row],[order_estimated_delivery_date]], 1,0)</f>
        <v>1</v>
      </c>
    </row>
    <row r="176" spans="1:22" ht="15.75" x14ac:dyDescent="0.25">
      <c r="A176">
        <v>175</v>
      </c>
      <c r="B176" s="2" t="s">
        <v>1562</v>
      </c>
      <c r="C176" s="10">
        <v>1</v>
      </c>
      <c r="D176" s="13">
        <v>43328.59375</v>
      </c>
      <c r="E176" s="20">
        <v>14</v>
      </c>
      <c r="F176" s="20">
        <v>7.39</v>
      </c>
      <c r="G176" t="str">
        <f>VLOOKUP(FACT_INCLUDES[[#This Row],[order_id]],ORDERS!A:B,2,FALSE)</f>
        <v>36fbd29c230b156ac9b04a382bb20842</v>
      </c>
      <c r="H176" s="17">
        <f>VLOOKUP(FACT_INCLUDES[[#This Row],[order_id]],ORDERS!A:F,4,FALSE)</f>
        <v>43216.245138888888</v>
      </c>
      <c r="I176" s="17">
        <f>VLOOKUP(FACT_INCLUDES[[#This Row],[order_id]],ORDERS!A:G,5,FALSE)</f>
        <v>43229.956944444442</v>
      </c>
      <c r="J176" s="17">
        <f>VLOOKUP(FACT_INCLUDES[[#This Row],[order_id]],ORDERS!A:G,6,FALSE)</f>
        <v>43236</v>
      </c>
      <c r="K176" t="str">
        <f>VLOOKUP(FACT_INCLUDES[[#This Row],[order_id]],ORDERS!A:G,3,FALSE)</f>
        <v>delivered</v>
      </c>
      <c r="L176" s="18">
        <f>FACT_INCLUDES[[#This Row],[price]]+FACT_INCLUDES[[#This Row],[freight_value]]</f>
        <v>21.39</v>
      </c>
      <c r="M176">
        <f ca="1">_xlfn.XLOOKUP(FACT_INCLUDES[[#This Row],[customer_unique_id]], DIM_CUSTOMERS[customer_unique_id], DIM_CUSTOMERS[Age],,0)</f>
        <v>19</v>
      </c>
      <c r="N176">
        <f>IFERROR(VLOOKUP(FACT_INCLUDES[[#This Row],[order_id]], ORDERS!A:G, 7, FALSE), "")</f>
        <v>13</v>
      </c>
      <c r="O176">
        <f>_xlfn.XLOOKUP(FACT_INCLUDES[[#This Row],[DW Product]],FACT_PRODUCT_REVIEWS!L:L,FACT_PRODUCT_REVIEWS!A:A,,0)</f>
        <v>175</v>
      </c>
      <c r="P176">
        <f>_xlfn.XLOOKUP(FACT_INCLUDES[[#This Row],[customer_unique_id]],DIM_CUSTOMERS[customer_unique_id],DIM_CUSTOMERS[DW Customer],,0)</f>
        <v>134</v>
      </c>
      <c r="Q176">
        <v>175</v>
      </c>
      <c r="R176">
        <v>175</v>
      </c>
      <c r="S176">
        <f>IF(FACT_INCLUDES[[#This Row],[order_delivered_customer_date]]&lt;=FACT_INCLUDES[[#This Row],[order_estimated_delivery_date]],1,0)</f>
        <v>1</v>
      </c>
      <c r="T176" t="str">
        <f>VLOOKUP(FACT_INCLUDES[[#This Row],[DW Product]],DIM_PRODUCTS!A:I,3,FALSE)</f>
        <v>Home Design</v>
      </c>
      <c r="U176" t="str">
        <f>VLOOKUP(FACT_INCLUDES[[#This Row],[DW Seller]],DIM_SELLERS!A:I,4,FALSE)</f>
        <v>MG</v>
      </c>
      <c r="V176" s="30">
        <f>IF(FACT_INCLUDES[[#This Row],[order_delivered_customer_date]]&lt;=FACT_INCLUDES[[#This Row],[order_estimated_delivery_date]], 1,0)</f>
        <v>1</v>
      </c>
    </row>
    <row r="177" spans="1:22" ht="15.75" x14ac:dyDescent="0.25">
      <c r="A177">
        <v>176</v>
      </c>
      <c r="B177" s="2" t="s">
        <v>857</v>
      </c>
      <c r="C177" s="10">
        <v>1</v>
      </c>
      <c r="D177" s="13">
        <v>43103.921527777777</v>
      </c>
      <c r="E177" s="20">
        <v>29</v>
      </c>
      <c r="F177" s="20">
        <v>14.1</v>
      </c>
      <c r="G177" t="str">
        <f>VLOOKUP(FACT_INCLUDES[[#This Row],[order_id]],ORDERS!A:B,2,FALSE)</f>
        <v>422ce018570adf9fa031a7838717be81</v>
      </c>
      <c r="H177" s="17">
        <f>VLOOKUP(FACT_INCLUDES[[#This Row],[order_id]],ORDERS!A:F,4,FALSE)</f>
        <v>43075.80972222222</v>
      </c>
      <c r="I177" s="17">
        <f>VLOOKUP(FACT_INCLUDES[[#This Row],[order_id]],ORDERS!A:G,5,FALSE)</f>
        <v>43110.864583333336</v>
      </c>
      <c r="J177" s="17">
        <f>VLOOKUP(FACT_INCLUDES[[#This Row],[order_id]],ORDERS!A:G,6,FALSE)</f>
        <v>43111</v>
      </c>
      <c r="K177" t="str">
        <f>VLOOKUP(FACT_INCLUDES[[#This Row],[order_id]],ORDERS!A:G,3,FALSE)</f>
        <v>delivered</v>
      </c>
      <c r="L177" s="18">
        <f>FACT_INCLUDES[[#This Row],[price]]+FACT_INCLUDES[[#This Row],[freight_value]]</f>
        <v>43.1</v>
      </c>
      <c r="M177">
        <f ca="1">_xlfn.XLOOKUP(FACT_INCLUDES[[#This Row],[customer_unique_id]], DIM_CUSTOMERS[customer_unique_id], DIM_CUSTOMERS[Age],,0)</f>
        <v>31</v>
      </c>
      <c r="N177">
        <f>IFERROR(VLOOKUP(FACT_INCLUDES[[#This Row],[order_id]], ORDERS!A:G, 7, FALSE), "")</f>
        <v>35</v>
      </c>
      <c r="O177">
        <f>_xlfn.XLOOKUP(FACT_INCLUDES[[#This Row],[DW Product]],FACT_PRODUCT_REVIEWS!L:L,FACT_PRODUCT_REVIEWS!A:A,,0)</f>
        <v>176</v>
      </c>
      <c r="P177">
        <f>_xlfn.XLOOKUP(FACT_INCLUDES[[#This Row],[customer_unique_id]],DIM_CUSTOMERS[customer_unique_id],DIM_CUSTOMERS[DW Customer],,0)</f>
        <v>84</v>
      </c>
      <c r="Q177">
        <v>176</v>
      </c>
      <c r="R177">
        <v>176</v>
      </c>
      <c r="S177">
        <f>IF(FACT_INCLUDES[[#This Row],[order_delivered_customer_date]]&lt;=FACT_INCLUDES[[#This Row],[order_estimated_delivery_date]],1,0)</f>
        <v>1</v>
      </c>
      <c r="T177" t="str">
        <f>VLOOKUP(FACT_INCLUDES[[#This Row],[DW Product]],DIM_PRODUCTS!A:I,3,FALSE)</f>
        <v>Kitchen Products</v>
      </c>
      <c r="U177" t="str">
        <f>VLOOKUP(FACT_INCLUDES[[#This Row],[DW Seller]],DIM_SELLERS!A:I,4,FALSE)</f>
        <v>SP</v>
      </c>
      <c r="V177" s="30">
        <f>IF(FACT_INCLUDES[[#This Row],[order_delivered_customer_date]]&lt;=FACT_INCLUDES[[#This Row],[order_estimated_delivery_date]], 1,0)</f>
        <v>1</v>
      </c>
    </row>
    <row r="178" spans="1:22" ht="15.75" x14ac:dyDescent="0.25">
      <c r="A178">
        <v>177</v>
      </c>
      <c r="B178" s="2" t="s">
        <v>1688</v>
      </c>
      <c r="C178" s="10">
        <v>1</v>
      </c>
      <c r="D178" s="13">
        <v>42872.0625</v>
      </c>
      <c r="E178" s="20">
        <v>99</v>
      </c>
      <c r="F178" s="20">
        <v>43.06</v>
      </c>
      <c r="G178" t="str">
        <f>VLOOKUP(FACT_INCLUDES[[#This Row],[order_id]],ORDERS!A:B,2,FALSE)</f>
        <v>a73c5464692d3bc09d64e3edefae9015</v>
      </c>
      <c r="H178" s="17">
        <f>VLOOKUP(FACT_INCLUDES[[#This Row],[order_id]],ORDERS!A:F,4,FALSE)</f>
        <v>43121.950694444444</v>
      </c>
      <c r="I178" s="17">
        <f>VLOOKUP(FACT_INCLUDES[[#This Row],[order_id]],ORDERS!A:G,5,FALSE)</f>
        <v>43129.967361111114</v>
      </c>
      <c r="J178" s="17">
        <f>VLOOKUP(FACT_INCLUDES[[#This Row],[order_id]],ORDERS!A:G,6,FALSE)</f>
        <v>43147</v>
      </c>
      <c r="K178" t="str">
        <f>VLOOKUP(FACT_INCLUDES[[#This Row],[order_id]],ORDERS!A:G,3,FALSE)</f>
        <v>delivered</v>
      </c>
      <c r="L178" s="18">
        <f>FACT_INCLUDES[[#This Row],[price]]+FACT_INCLUDES[[#This Row],[freight_value]]</f>
        <v>142.06</v>
      </c>
      <c r="M178">
        <f ca="1">_xlfn.XLOOKUP(FACT_INCLUDES[[#This Row],[customer_unique_id]], DIM_CUSTOMERS[customer_unique_id], DIM_CUSTOMERS[Age],,0)</f>
        <v>47</v>
      </c>
      <c r="N178">
        <f>IFERROR(VLOOKUP(FACT_INCLUDES[[#This Row],[order_id]], ORDERS!A:G, 7, FALSE), "")</f>
        <v>8</v>
      </c>
      <c r="O178">
        <f>_xlfn.XLOOKUP(FACT_INCLUDES[[#This Row],[DW Product]],FACT_PRODUCT_REVIEWS!L:L,FACT_PRODUCT_REVIEWS!A:A,,0)</f>
        <v>177</v>
      </c>
      <c r="P178">
        <f>_xlfn.XLOOKUP(FACT_INCLUDES[[#This Row],[customer_unique_id]],DIM_CUSTOMERS[customer_unique_id],DIM_CUSTOMERS[DW Customer],,0)</f>
        <v>85</v>
      </c>
      <c r="Q178">
        <v>177</v>
      </c>
      <c r="R178">
        <v>177</v>
      </c>
      <c r="S178">
        <f>IF(FACT_INCLUDES[[#This Row],[order_delivered_customer_date]]&lt;=FACT_INCLUDES[[#This Row],[order_estimated_delivery_date]],1,0)</f>
        <v>1</v>
      </c>
      <c r="T178" t="str">
        <f>VLOOKUP(FACT_INCLUDES[[#This Row],[DW Product]],DIM_PRODUCTS!A:I,3,FALSE)</f>
        <v>Toys</v>
      </c>
      <c r="U178" t="str">
        <f>VLOOKUP(FACT_INCLUDES[[#This Row],[DW Seller]],DIM_SELLERS!A:I,4,FALSE)</f>
        <v>RJ</v>
      </c>
      <c r="V178" s="30">
        <f>IF(FACT_INCLUDES[[#This Row],[order_delivered_customer_date]]&lt;=FACT_INCLUDES[[#This Row],[order_estimated_delivery_date]], 1,0)</f>
        <v>1</v>
      </c>
    </row>
    <row r="179" spans="1:22" ht="15.75" x14ac:dyDescent="0.25">
      <c r="A179">
        <v>178</v>
      </c>
      <c r="B179" s="2" t="s">
        <v>1252</v>
      </c>
      <c r="C179" s="10">
        <v>1</v>
      </c>
      <c r="D179" s="13">
        <v>43206.813194444447</v>
      </c>
      <c r="E179" s="20">
        <v>499</v>
      </c>
      <c r="F179" s="20">
        <v>30.35</v>
      </c>
      <c r="G179" t="str">
        <f>VLOOKUP(FACT_INCLUDES[[#This Row],[order_id]],ORDERS!A:B,2,FALSE)</f>
        <v>c9aa56428d8b5bba23a9c7a435b09645</v>
      </c>
      <c r="H179" s="17">
        <f>VLOOKUP(FACT_INCLUDES[[#This Row],[order_id]],ORDERS!A:F,4,FALSE)</f>
        <v>42961.95208333333</v>
      </c>
      <c r="I179" s="17">
        <f>VLOOKUP(FACT_INCLUDES[[#This Row],[order_id]],ORDERS!A:G,5,FALSE)</f>
        <v>42968.859027777777</v>
      </c>
      <c r="J179" s="17">
        <f>VLOOKUP(FACT_INCLUDES[[#This Row],[order_id]],ORDERS!A:G,6,FALSE)</f>
        <v>42983</v>
      </c>
      <c r="K179" t="str">
        <f>VLOOKUP(FACT_INCLUDES[[#This Row],[order_id]],ORDERS!A:G,3,FALSE)</f>
        <v>delivered</v>
      </c>
      <c r="L179" s="18">
        <f>FACT_INCLUDES[[#This Row],[price]]+FACT_INCLUDES[[#This Row],[freight_value]]</f>
        <v>529.35</v>
      </c>
      <c r="M179">
        <f ca="1">_xlfn.XLOOKUP(FACT_INCLUDES[[#This Row],[customer_unique_id]], DIM_CUSTOMERS[customer_unique_id], DIM_CUSTOMERS[Age],,0)</f>
        <v>22</v>
      </c>
      <c r="N179">
        <f>IFERROR(VLOOKUP(FACT_INCLUDES[[#This Row],[order_id]], ORDERS!A:G, 7, FALSE), "")</f>
        <v>7</v>
      </c>
      <c r="O179">
        <f>_xlfn.XLOOKUP(FACT_INCLUDES[[#This Row],[DW Product]],FACT_PRODUCT_REVIEWS!L:L,FACT_PRODUCT_REVIEWS!A:A,,0)</f>
        <v>178</v>
      </c>
      <c r="P179">
        <f>_xlfn.XLOOKUP(FACT_INCLUDES[[#This Row],[customer_unique_id]],DIM_CUSTOMERS[customer_unique_id],DIM_CUSTOMERS[DW Customer],,0)</f>
        <v>145</v>
      </c>
      <c r="Q179">
        <v>178</v>
      </c>
      <c r="R179">
        <v>178</v>
      </c>
      <c r="S179">
        <f>IF(FACT_INCLUDES[[#This Row],[order_delivered_customer_date]]&lt;=FACT_INCLUDES[[#This Row],[order_estimated_delivery_date]],1,0)</f>
        <v>1</v>
      </c>
      <c r="T179" t="str">
        <f>VLOOKUP(FACT_INCLUDES[[#This Row],[DW Product]],DIM_PRODUCTS!A:I,3,FALSE)</f>
        <v>Accessories</v>
      </c>
      <c r="U179" t="str">
        <f>VLOOKUP(FACT_INCLUDES[[#This Row],[DW Seller]],DIM_SELLERS!A:I,4,FALSE)</f>
        <v>SP</v>
      </c>
      <c r="V179" s="30">
        <f>IF(FACT_INCLUDES[[#This Row],[order_delivered_customer_date]]&lt;=FACT_INCLUDES[[#This Row],[order_estimated_delivery_date]], 1,0)</f>
        <v>1</v>
      </c>
    </row>
    <row r="180" spans="1:22" ht="15.75" x14ac:dyDescent="0.25">
      <c r="A180">
        <v>179</v>
      </c>
      <c r="B180" s="2" t="s">
        <v>954</v>
      </c>
      <c r="C180" s="10">
        <v>1</v>
      </c>
      <c r="D180" s="13">
        <v>43187.963194444441</v>
      </c>
      <c r="E180" s="20">
        <v>39.85</v>
      </c>
      <c r="F180" s="20">
        <v>12.79</v>
      </c>
      <c r="G180" t="str">
        <f>VLOOKUP(FACT_INCLUDES[[#This Row],[order_id]],ORDERS!A:B,2,FALSE)</f>
        <v>6cc9821bbb49f3a6159c6bca3542f795</v>
      </c>
      <c r="H180" s="17">
        <f>VLOOKUP(FACT_INCLUDES[[#This Row],[order_id]],ORDERS!A:F,4,FALSE)</f>
        <v>43221.563888888886</v>
      </c>
      <c r="I180" s="17">
        <f>VLOOKUP(FACT_INCLUDES[[#This Row],[order_id]],ORDERS!A:G,5,FALSE)</f>
        <v>43241.820138888892</v>
      </c>
      <c r="J180" s="17">
        <f>VLOOKUP(FACT_INCLUDES[[#This Row],[order_id]],ORDERS!A:G,6,FALSE)</f>
        <v>43249</v>
      </c>
      <c r="K180" t="str">
        <f>VLOOKUP(FACT_INCLUDES[[#This Row],[order_id]],ORDERS!A:G,3,FALSE)</f>
        <v>delivered</v>
      </c>
      <c r="L180" s="18">
        <f>FACT_INCLUDES[[#This Row],[price]]+FACT_INCLUDES[[#This Row],[freight_value]]</f>
        <v>52.64</v>
      </c>
      <c r="M180">
        <f ca="1">_xlfn.XLOOKUP(FACT_INCLUDES[[#This Row],[customer_unique_id]], DIM_CUSTOMERS[customer_unique_id], DIM_CUSTOMERS[Age],,0)</f>
        <v>50</v>
      </c>
      <c r="N180">
        <f>IFERROR(VLOOKUP(FACT_INCLUDES[[#This Row],[order_id]], ORDERS!A:G, 7, FALSE), "")</f>
        <v>20</v>
      </c>
      <c r="O180">
        <f>_xlfn.XLOOKUP(FACT_INCLUDES[[#This Row],[DW Product]],FACT_PRODUCT_REVIEWS!L:L,FACT_PRODUCT_REVIEWS!A:A,,0)</f>
        <v>179</v>
      </c>
      <c r="P180">
        <f>_xlfn.XLOOKUP(FACT_INCLUDES[[#This Row],[customer_unique_id]],DIM_CUSTOMERS[customer_unique_id],DIM_CUSTOMERS[DW Customer],,0)</f>
        <v>237</v>
      </c>
      <c r="Q180">
        <v>179</v>
      </c>
      <c r="R180">
        <v>179</v>
      </c>
      <c r="S180">
        <f>IF(FACT_INCLUDES[[#This Row],[order_delivered_customer_date]]&lt;=FACT_INCLUDES[[#This Row],[order_estimated_delivery_date]],1,0)</f>
        <v>1</v>
      </c>
      <c r="T180" t="str">
        <f>VLOOKUP(FACT_INCLUDES[[#This Row],[DW Product]],DIM_PRODUCTS!A:I,3,FALSE)</f>
        <v>Bathroom</v>
      </c>
      <c r="U180" t="str">
        <f>VLOOKUP(FACT_INCLUDES[[#This Row],[DW Seller]],DIM_SELLERS!A:I,4,FALSE)</f>
        <v>SP</v>
      </c>
      <c r="V180" s="30">
        <f>IF(FACT_INCLUDES[[#This Row],[order_delivered_customer_date]]&lt;=FACT_INCLUDES[[#This Row],[order_estimated_delivery_date]], 1,0)</f>
        <v>1</v>
      </c>
    </row>
    <row r="181" spans="1:22" ht="15.75" x14ac:dyDescent="0.25">
      <c r="A181">
        <v>180</v>
      </c>
      <c r="B181" s="2" t="s">
        <v>1369</v>
      </c>
      <c r="C181" s="10">
        <v>1</v>
      </c>
      <c r="D181" s="13">
        <v>42947.496527777781</v>
      </c>
      <c r="E181" s="20">
        <v>149</v>
      </c>
      <c r="F181" s="20">
        <v>14.06</v>
      </c>
      <c r="G181" t="str">
        <f>VLOOKUP(FACT_INCLUDES[[#This Row],[order_id]],ORDERS!A:B,2,FALSE)</f>
        <v>3c4d7fdb25ab947c7ac866ba940f9c32</v>
      </c>
      <c r="H181" s="17">
        <f>VLOOKUP(FACT_INCLUDES[[#This Row],[order_id]],ORDERS!A:F,4,FALSE)</f>
        <v>43309.912499999999</v>
      </c>
      <c r="I181" s="17">
        <f>VLOOKUP(FACT_INCLUDES[[#This Row],[order_id]],ORDERS!A:G,5,FALSE)</f>
        <v>43319.619444444441</v>
      </c>
      <c r="J181" s="17">
        <f>VLOOKUP(FACT_INCLUDES[[#This Row],[order_id]],ORDERS!A:G,6,FALSE)</f>
        <v>43340</v>
      </c>
      <c r="K181" t="str">
        <f>VLOOKUP(FACT_INCLUDES[[#This Row],[order_id]],ORDERS!A:G,3,FALSE)</f>
        <v>delivered</v>
      </c>
      <c r="L181" s="18">
        <f>FACT_INCLUDES[[#This Row],[price]]+FACT_INCLUDES[[#This Row],[freight_value]]</f>
        <v>163.06</v>
      </c>
      <c r="M181">
        <f ca="1">_xlfn.XLOOKUP(FACT_INCLUDES[[#This Row],[customer_unique_id]], DIM_CUSTOMERS[customer_unique_id], DIM_CUSTOMERS[Age],,0)</f>
        <v>19</v>
      </c>
      <c r="N181">
        <f>IFERROR(VLOOKUP(FACT_INCLUDES[[#This Row],[order_id]], ORDERS!A:G, 7, FALSE), "")</f>
        <v>10</v>
      </c>
      <c r="O181">
        <f>_xlfn.XLOOKUP(FACT_INCLUDES[[#This Row],[DW Product]],FACT_PRODUCT_REVIEWS!L:L,FACT_PRODUCT_REVIEWS!A:A,,0)</f>
        <v>180</v>
      </c>
      <c r="P181">
        <f>_xlfn.XLOOKUP(FACT_INCLUDES[[#This Row],[customer_unique_id]],DIM_CUSTOMERS[customer_unique_id],DIM_CUSTOMERS[DW Customer],,0)</f>
        <v>207</v>
      </c>
      <c r="Q181">
        <v>180</v>
      </c>
      <c r="R181">
        <v>180</v>
      </c>
      <c r="S181">
        <f>IF(FACT_INCLUDES[[#This Row],[order_delivered_customer_date]]&lt;=FACT_INCLUDES[[#This Row],[order_estimated_delivery_date]],1,0)</f>
        <v>1</v>
      </c>
      <c r="T181" t="str">
        <f>VLOOKUP(FACT_INCLUDES[[#This Row],[DW Product]],DIM_PRODUCTS!A:I,3,FALSE)</f>
        <v>Clothing</v>
      </c>
      <c r="U181" t="str">
        <f>VLOOKUP(FACT_INCLUDES[[#This Row],[DW Seller]],DIM_SELLERS!A:I,4,FALSE)</f>
        <v>SP</v>
      </c>
      <c r="V181" s="30">
        <f>IF(FACT_INCLUDES[[#This Row],[order_delivered_customer_date]]&lt;=FACT_INCLUDES[[#This Row],[order_estimated_delivery_date]], 1,0)</f>
        <v>1</v>
      </c>
    </row>
    <row r="182" spans="1:22" ht="15.75" x14ac:dyDescent="0.25">
      <c r="A182">
        <v>181</v>
      </c>
      <c r="B182" s="2" t="s">
        <v>1815</v>
      </c>
      <c r="C182" s="10">
        <v>1</v>
      </c>
      <c r="D182" s="13">
        <v>43126.595138888886</v>
      </c>
      <c r="E182" s="20">
        <v>179.98</v>
      </c>
      <c r="F182" s="20">
        <v>12.46</v>
      </c>
      <c r="G182" t="str">
        <f>VLOOKUP(FACT_INCLUDES[[#This Row],[order_id]],ORDERS!A:B,2,FALSE)</f>
        <v>84ca742f08b69a3cff5b18ffe90551d3</v>
      </c>
      <c r="H182" s="17">
        <f>VLOOKUP(FACT_INCLUDES[[#This Row],[order_id]],ORDERS!A:F,4,FALSE)</f>
        <v>42935.819444444445</v>
      </c>
      <c r="I182" s="17">
        <f>VLOOKUP(FACT_INCLUDES[[#This Row],[order_id]],ORDERS!A:G,5,FALSE)</f>
        <v>42950.809027777781</v>
      </c>
      <c r="J182" s="17">
        <f>VLOOKUP(FACT_INCLUDES[[#This Row],[order_id]],ORDERS!A:G,6,FALSE)</f>
        <v>42957</v>
      </c>
      <c r="K182" t="str">
        <f>VLOOKUP(FACT_INCLUDES[[#This Row],[order_id]],ORDERS!A:G,3,FALSE)</f>
        <v>delivered</v>
      </c>
      <c r="L182" s="18">
        <f>FACT_INCLUDES[[#This Row],[price]]+FACT_INCLUDES[[#This Row],[freight_value]]</f>
        <v>192.44</v>
      </c>
      <c r="M182">
        <f ca="1">_xlfn.XLOOKUP(FACT_INCLUDES[[#This Row],[customer_unique_id]], DIM_CUSTOMERS[customer_unique_id], DIM_CUSTOMERS[Age],,0)</f>
        <v>48</v>
      </c>
      <c r="N182">
        <f>IFERROR(VLOOKUP(FACT_INCLUDES[[#This Row],[order_id]], ORDERS!A:G, 7, FALSE), "")</f>
        <v>15</v>
      </c>
      <c r="O182">
        <f>_xlfn.XLOOKUP(FACT_INCLUDES[[#This Row],[DW Product]],FACT_PRODUCT_REVIEWS!L:L,FACT_PRODUCT_REVIEWS!A:A,,0)</f>
        <v>181</v>
      </c>
      <c r="P182">
        <f>_xlfn.XLOOKUP(FACT_INCLUDES[[#This Row],[customer_unique_id]],DIM_CUSTOMERS[customer_unique_id],DIM_CUSTOMERS[DW Customer],,0)</f>
        <v>303</v>
      </c>
      <c r="Q182">
        <v>181</v>
      </c>
      <c r="R182">
        <v>181</v>
      </c>
      <c r="S182">
        <f>IF(FACT_INCLUDES[[#This Row],[order_delivered_customer_date]]&lt;=FACT_INCLUDES[[#This Row],[order_estimated_delivery_date]],1,0)</f>
        <v>1</v>
      </c>
      <c r="T182" t="str">
        <f>VLOOKUP(FACT_INCLUDES[[#This Row],[DW Product]],DIM_PRODUCTS!A:I,3,FALSE)</f>
        <v>Shoes</v>
      </c>
      <c r="U182" t="str">
        <f>VLOOKUP(FACT_INCLUDES[[#This Row],[DW Seller]],DIM_SELLERS!A:I,4,FALSE)</f>
        <v>RJ</v>
      </c>
      <c r="V182" s="30">
        <f>IF(FACT_INCLUDES[[#This Row],[order_delivered_customer_date]]&lt;=FACT_INCLUDES[[#This Row],[order_estimated_delivery_date]], 1,0)</f>
        <v>1</v>
      </c>
    </row>
    <row r="183" spans="1:22" ht="15.75" x14ac:dyDescent="0.25">
      <c r="A183">
        <v>182</v>
      </c>
      <c r="B183" s="2" t="s">
        <v>1671</v>
      </c>
      <c r="C183" s="10">
        <v>1</v>
      </c>
      <c r="D183" s="13">
        <v>43238.202777777777</v>
      </c>
      <c r="E183" s="20">
        <v>219.99</v>
      </c>
      <c r="F183" s="20">
        <v>14.9</v>
      </c>
      <c r="G183" t="str">
        <f>VLOOKUP(FACT_INCLUDES[[#This Row],[order_id]],ORDERS!A:B,2,FALSE)</f>
        <v>96d0aa18ee946b81f6b78e07830194a2</v>
      </c>
      <c r="H183" s="17">
        <f>VLOOKUP(FACT_INCLUDES[[#This Row],[order_id]],ORDERS!A:F,4,FALSE)</f>
        <v>43227.637499999997</v>
      </c>
      <c r="I183" s="17">
        <f>VLOOKUP(FACT_INCLUDES[[#This Row],[order_id]],ORDERS!A:G,5,FALSE)</f>
        <v>43258.525694444441</v>
      </c>
      <c r="J183" s="17">
        <f>VLOOKUP(FACT_INCLUDES[[#This Row],[order_id]],ORDERS!A:G,6,FALSE)</f>
        <v>43257</v>
      </c>
      <c r="K183" t="str">
        <f>VLOOKUP(FACT_INCLUDES[[#This Row],[order_id]],ORDERS!A:G,3,FALSE)</f>
        <v>delivered</v>
      </c>
      <c r="L183" s="18">
        <f>FACT_INCLUDES[[#This Row],[price]]+FACT_INCLUDES[[#This Row],[freight_value]]</f>
        <v>234.89000000000001</v>
      </c>
      <c r="M183">
        <f ca="1">_xlfn.XLOOKUP(FACT_INCLUDES[[#This Row],[customer_unique_id]], DIM_CUSTOMERS[customer_unique_id], DIM_CUSTOMERS[Age],,0)</f>
        <v>28</v>
      </c>
      <c r="N183">
        <f>IFERROR(VLOOKUP(FACT_INCLUDES[[#This Row],[order_id]], ORDERS!A:G, 7, FALSE), "")</f>
        <v>31</v>
      </c>
      <c r="O183">
        <f>_xlfn.XLOOKUP(FACT_INCLUDES[[#This Row],[DW Product]],FACT_PRODUCT_REVIEWS!L:L,FACT_PRODUCT_REVIEWS!A:A,,0)</f>
        <v>182</v>
      </c>
      <c r="P183">
        <f>_xlfn.XLOOKUP(FACT_INCLUDES[[#This Row],[customer_unique_id]],DIM_CUSTOMERS[customer_unique_id],DIM_CUSTOMERS[DW Customer],,0)</f>
        <v>109</v>
      </c>
      <c r="Q183">
        <v>182</v>
      </c>
      <c r="R183">
        <v>182</v>
      </c>
      <c r="S183">
        <f>IF(FACT_INCLUDES[[#This Row],[order_delivered_customer_date]]&lt;=FACT_INCLUDES[[#This Row],[order_estimated_delivery_date]],1,0)</f>
        <v>0</v>
      </c>
      <c r="T183" t="str">
        <f>VLOOKUP(FACT_INCLUDES[[#This Row],[DW Product]],DIM_PRODUCTS!A:I,3,FALSE)</f>
        <v>Kitchen Products</v>
      </c>
      <c r="U183" t="str">
        <f>VLOOKUP(FACT_INCLUDES[[#This Row],[DW Seller]],DIM_SELLERS!A:I,4,FALSE)</f>
        <v>MT</v>
      </c>
      <c r="V183" s="30">
        <f>IF(FACT_INCLUDES[[#This Row],[order_delivered_customer_date]]&lt;=FACT_INCLUDES[[#This Row],[order_estimated_delivery_date]], 1,0)</f>
        <v>0</v>
      </c>
    </row>
    <row r="184" spans="1:22" ht="15.75" x14ac:dyDescent="0.25">
      <c r="A184">
        <v>183</v>
      </c>
      <c r="B184" s="2" t="s">
        <v>1109</v>
      </c>
      <c r="C184" s="10">
        <v>1</v>
      </c>
      <c r="D184" s="13">
        <v>43056.423611111109</v>
      </c>
      <c r="E184" s="20">
        <v>129</v>
      </c>
      <c r="F184" s="20">
        <v>8.16</v>
      </c>
      <c r="G184" t="str">
        <f>VLOOKUP(FACT_INCLUDES[[#This Row],[order_id]],ORDERS!A:B,2,FALSE)</f>
        <v>0be419a69453900fff1337bc4c3e0f0f</v>
      </c>
      <c r="H184" s="17">
        <f>VLOOKUP(FACT_INCLUDES[[#This Row],[order_id]],ORDERS!A:F,4,FALSE)</f>
        <v>42819.838194444441</v>
      </c>
      <c r="I184" s="17">
        <f>VLOOKUP(FACT_INCLUDES[[#This Row],[order_id]],ORDERS!A:G,5,FALSE)</f>
        <v>42853.488194444442</v>
      </c>
      <c r="J184" s="17">
        <f>VLOOKUP(FACT_INCLUDES[[#This Row],[order_id]],ORDERS!A:G,6,FALSE)</f>
        <v>42857</v>
      </c>
      <c r="K184" t="str">
        <f>VLOOKUP(FACT_INCLUDES[[#This Row],[order_id]],ORDERS!A:G,3,FALSE)</f>
        <v>delivered</v>
      </c>
      <c r="L184" s="18">
        <f>FACT_INCLUDES[[#This Row],[price]]+FACT_INCLUDES[[#This Row],[freight_value]]</f>
        <v>137.16</v>
      </c>
      <c r="M184">
        <f ca="1">_xlfn.XLOOKUP(FACT_INCLUDES[[#This Row],[customer_unique_id]], DIM_CUSTOMERS[customer_unique_id], DIM_CUSTOMERS[Age],,0)</f>
        <v>30</v>
      </c>
      <c r="N184">
        <f>IFERROR(VLOOKUP(FACT_INCLUDES[[#This Row],[order_id]], ORDERS!A:G, 7, FALSE), "")</f>
        <v>34</v>
      </c>
      <c r="O184">
        <f>_xlfn.XLOOKUP(FACT_INCLUDES[[#This Row],[DW Product]],FACT_PRODUCT_REVIEWS!L:L,FACT_PRODUCT_REVIEWS!A:A,,0)</f>
        <v>183</v>
      </c>
      <c r="P184">
        <f>_xlfn.XLOOKUP(FACT_INCLUDES[[#This Row],[customer_unique_id]],DIM_CUSTOMERS[customer_unique_id],DIM_CUSTOMERS[DW Customer],,0)</f>
        <v>181</v>
      </c>
      <c r="Q184">
        <v>183</v>
      </c>
      <c r="R184">
        <v>183</v>
      </c>
      <c r="S184">
        <f>IF(FACT_INCLUDES[[#This Row],[order_delivered_customer_date]]&lt;=FACT_INCLUDES[[#This Row],[order_estimated_delivery_date]],1,0)</f>
        <v>1</v>
      </c>
      <c r="T184" t="str">
        <f>VLOOKUP(FACT_INCLUDES[[#This Row],[DW Product]],DIM_PRODUCTS!A:I,3,FALSE)</f>
        <v>Toys</v>
      </c>
      <c r="U184" t="str">
        <f>VLOOKUP(FACT_INCLUDES[[#This Row],[DW Seller]],DIM_SELLERS!A:I,4,FALSE)</f>
        <v>SC</v>
      </c>
      <c r="V184" s="30">
        <f>IF(FACT_INCLUDES[[#This Row],[order_delivered_customer_date]]&lt;=FACT_INCLUDES[[#This Row],[order_estimated_delivery_date]], 1,0)</f>
        <v>1</v>
      </c>
    </row>
    <row r="185" spans="1:22" ht="15.75" x14ac:dyDescent="0.25">
      <c r="A185">
        <v>184</v>
      </c>
      <c r="B185" s="5" t="s">
        <v>934</v>
      </c>
      <c r="C185" s="10">
        <v>1</v>
      </c>
      <c r="D185" s="13">
        <v>43137.120138888888</v>
      </c>
      <c r="E185" s="20">
        <v>137</v>
      </c>
      <c r="F185" s="20">
        <v>15.71</v>
      </c>
      <c r="G185" t="str">
        <f>VLOOKUP(FACT_INCLUDES[[#This Row],[order_id]],ORDERS!A:B,2,FALSE)</f>
        <v>19cb50ca8ff9afe19ce39c5d9562f3bd</v>
      </c>
      <c r="H185" s="17">
        <f>VLOOKUP(FACT_INCLUDES[[#This Row],[order_id]],ORDERS!A:F,4,FALSE)</f>
        <v>43069.484722222223</v>
      </c>
      <c r="I185" s="17">
        <f>VLOOKUP(FACT_INCLUDES[[#This Row],[order_id]],ORDERS!A:G,5,FALSE)</f>
        <v>43084.941666666666</v>
      </c>
      <c r="J185" s="17">
        <f>VLOOKUP(FACT_INCLUDES[[#This Row],[order_id]],ORDERS!A:G,6,FALSE)</f>
        <v>43091</v>
      </c>
      <c r="K185" t="str">
        <f>VLOOKUP(FACT_INCLUDES[[#This Row],[order_id]],ORDERS!A:G,3,FALSE)</f>
        <v>delivered</v>
      </c>
      <c r="L185" s="18">
        <f>FACT_INCLUDES[[#This Row],[price]]+FACT_INCLUDES[[#This Row],[freight_value]]</f>
        <v>152.71</v>
      </c>
      <c r="M185">
        <f ca="1">_xlfn.XLOOKUP(FACT_INCLUDES[[#This Row],[customer_unique_id]], DIM_CUSTOMERS[customer_unique_id], DIM_CUSTOMERS[Age],,0)</f>
        <v>21</v>
      </c>
      <c r="N185">
        <f>IFERROR(VLOOKUP(FACT_INCLUDES[[#This Row],[order_id]], ORDERS!A:G, 7, FALSE), "")</f>
        <v>15</v>
      </c>
      <c r="O185">
        <f>_xlfn.XLOOKUP(FACT_INCLUDES[[#This Row],[DW Product]],FACT_PRODUCT_REVIEWS!L:L,FACT_PRODUCT_REVIEWS!A:A,,0)</f>
        <v>184</v>
      </c>
      <c r="P185">
        <f>_xlfn.XLOOKUP(FACT_INCLUDES[[#This Row],[customer_unique_id]],DIM_CUSTOMERS[customer_unique_id],DIM_CUSTOMERS[DW Customer],,0)</f>
        <v>170</v>
      </c>
      <c r="Q185">
        <v>184</v>
      </c>
      <c r="R185">
        <v>184</v>
      </c>
      <c r="S185">
        <f>IF(FACT_INCLUDES[[#This Row],[order_delivered_customer_date]]&lt;=FACT_INCLUDES[[#This Row],[order_estimated_delivery_date]],1,0)</f>
        <v>1</v>
      </c>
      <c r="T185" t="str">
        <f>VLOOKUP(FACT_INCLUDES[[#This Row],[DW Product]],DIM_PRODUCTS!A:I,3,FALSE)</f>
        <v>Decor</v>
      </c>
      <c r="U185" t="str">
        <f>VLOOKUP(FACT_INCLUDES[[#This Row],[DW Seller]],DIM_SELLERS!A:I,4,FALSE)</f>
        <v>SP</v>
      </c>
      <c r="V185" s="30">
        <f>IF(FACT_INCLUDES[[#This Row],[order_delivered_customer_date]]&lt;=FACT_INCLUDES[[#This Row],[order_estimated_delivery_date]], 1,0)</f>
        <v>1</v>
      </c>
    </row>
    <row r="186" spans="1:22" ht="15.75" x14ac:dyDescent="0.25">
      <c r="A186">
        <v>185</v>
      </c>
      <c r="B186" s="2" t="s">
        <v>1261</v>
      </c>
      <c r="C186" s="10">
        <v>1</v>
      </c>
      <c r="D186" s="13">
        <v>42857.461805555555</v>
      </c>
      <c r="E186" s="20">
        <v>37</v>
      </c>
      <c r="F186" s="20">
        <v>10.96</v>
      </c>
      <c r="G186" t="str">
        <f>VLOOKUP(FACT_INCLUDES[[#This Row],[order_id]],ORDERS!A:B,2,FALSE)</f>
        <v>ccd9fc8fd74bc87817d864a5dfc1bf1d</v>
      </c>
      <c r="H186" s="17">
        <f>VLOOKUP(FACT_INCLUDES[[#This Row],[order_id]],ORDERS!A:F,4,FALSE)</f>
        <v>42927.535416666666</v>
      </c>
      <c r="I186" s="17">
        <f>VLOOKUP(FACT_INCLUDES[[#This Row],[order_id]],ORDERS!A:G,5,FALSE)</f>
        <v>42971</v>
      </c>
      <c r="J186" s="17">
        <f>VLOOKUP(FACT_INCLUDES[[#This Row],[order_id]],ORDERS!A:G,6,FALSE)</f>
        <v>42961</v>
      </c>
      <c r="K186" t="str">
        <f>VLOOKUP(FACT_INCLUDES[[#This Row],[order_id]],ORDERS!A:G,3,FALSE)</f>
        <v>canceled</v>
      </c>
      <c r="L186" s="18">
        <f>FACT_INCLUDES[[#This Row],[price]]+FACT_INCLUDES[[#This Row],[freight_value]]</f>
        <v>47.96</v>
      </c>
      <c r="M186">
        <f ca="1">_xlfn.XLOOKUP(FACT_INCLUDES[[#This Row],[customer_unique_id]], DIM_CUSTOMERS[customer_unique_id], DIM_CUSTOMERS[Age],,0)</f>
        <v>25</v>
      </c>
      <c r="N186">
        <f>IFERROR(VLOOKUP(FACT_INCLUDES[[#This Row],[order_id]], ORDERS!A:G, 7, FALSE), "")</f>
        <v>44</v>
      </c>
      <c r="O186">
        <f>_xlfn.XLOOKUP(FACT_INCLUDES[[#This Row],[DW Product]],FACT_PRODUCT_REVIEWS!L:L,FACT_PRODUCT_REVIEWS!A:A,,0)</f>
        <v>185</v>
      </c>
      <c r="P186">
        <f>_xlfn.XLOOKUP(FACT_INCLUDES[[#This Row],[customer_unique_id]],DIM_CUSTOMERS[customer_unique_id],DIM_CUSTOMERS[DW Customer],,0)</f>
        <v>305</v>
      </c>
      <c r="Q186">
        <v>185</v>
      </c>
      <c r="R186">
        <v>185</v>
      </c>
      <c r="S186">
        <f>IF(FACT_INCLUDES[[#This Row],[order_delivered_customer_date]]&lt;=FACT_INCLUDES[[#This Row],[order_estimated_delivery_date]],1,0)</f>
        <v>0</v>
      </c>
      <c r="T186" t="str">
        <f>VLOOKUP(FACT_INCLUDES[[#This Row],[DW Product]],DIM_PRODUCTS!A:I,3,FALSE)</f>
        <v>Books</v>
      </c>
      <c r="U186" t="str">
        <f>VLOOKUP(FACT_INCLUDES[[#This Row],[DW Seller]],DIM_SELLERS!A:I,4,FALSE)</f>
        <v>SC</v>
      </c>
      <c r="V186" s="30">
        <f>IF(FACT_INCLUDES[[#This Row],[order_delivered_customer_date]]&lt;=FACT_INCLUDES[[#This Row],[order_estimated_delivery_date]], 1,0)</f>
        <v>0</v>
      </c>
    </row>
    <row r="187" spans="1:22" ht="15.75" x14ac:dyDescent="0.25">
      <c r="A187">
        <v>186</v>
      </c>
      <c r="B187" s="2" t="s">
        <v>1120</v>
      </c>
      <c r="C187" s="10">
        <v>1</v>
      </c>
      <c r="D187" s="13">
        <v>42920.988194444442</v>
      </c>
      <c r="E187" s="20">
        <v>154</v>
      </c>
      <c r="F187" s="20">
        <v>14.83</v>
      </c>
      <c r="G187" t="str">
        <f>VLOOKUP(FACT_INCLUDES[[#This Row],[order_id]],ORDERS!A:B,2,FALSE)</f>
        <v>587547bf360f33a6466aac68caecdde3</v>
      </c>
      <c r="H187" s="17">
        <f>VLOOKUP(FACT_INCLUDES[[#This Row],[order_id]],ORDERS!A:F,4,FALSE)</f>
        <v>43332.499305555553</v>
      </c>
      <c r="I187" s="17">
        <f>VLOOKUP(FACT_INCLUDES[[#This Row],[order_id]],ORDERS!A:G,5,FALSE)</f>
        <v>43339.68472222222</v>
      </c>
      <c r="J187" s="17">
        <f>VLOOKUP(FACT_INCLUDES[[#This Row],[order_id]],ORDERS!A:G,6,FALSE)</f>
        <v>43348</v>
      </c>
      <c r="K187" t="str">
        <f>VLOOKUP(FACT_INCLUDES[[#This Row],[order_id]],ORDERS!A:G,3,FALSE)</f>
        <v>delivered</v>
      </c>
      <c r="L187" s="18">
        <f>FACT_INCLUDES[[#This Row],[price]]+FACT_INCLUDES[[#This Row],[freight_value]]</f>
        <v>168.83</v>
      </c>
      <c r="M187">
        <f ca="1">_xlfn.XLOOKUP(FACT_INCLUDES[[#This Row],[customer_unique_id]], DIM_CUSTOMERS[customer_unique_id], DIM_CUSTOMERS[Age],,0)</f>
        <v>18</v>
      </c>
      <c r="N187">
        <f>IFERROR(VLOOKUP(FACT_INCLUDES[[#This Row],[order_id]], ORDERS!A:G, 7, FALSE), "")</f>
        <v>7</v>
      </c>
      <c r="O187">
        <f>_xlfn.XLOOKUP(FACT_INCLUDES[[#This Row],[DW Product]],FACT_PRODUCT_REVIEWS!L:L,FACT_PRODUCT_REVIEWS!A:A,,0)</f>
        <v>186</v>
      </c>
      <c r="P187">
        <f>_xlfn.XLOOKUP(FACT_INCLUDES[[#This Row],[customer_unique_id]],DIM_CUSTOMERS[customer_unique_id],DIM_CUSTOMERS[DW Customer],,0)</f>
        <v>154</v>
      </c>
      <c r="Q187">
        <v>186</v>
      </c>
      <c r="R187">
        <v>186</v>
      </c>
      <c r="S187">
        <f>IF(FACT_INCLUDES[[#This Row],[order_delivered_customer_date]]&lt;=FACT_INCLUDES[[#This Row],[order_estimated_delivery_date]],1,0)</f>
        <v>1</v>
      </c>
      <c r="T187" t="str">
        <f>VLOOKUP(FACT_INCLUDES[[#This Row],[DW Product]],DIM_PRODUCTS!A:I,3,FALSE)</f>
        <v>Sports</v>
      </c>
      <c r="U187" t="str">
        <f>VLOOKUP(FACT_INCLUDES[[#This Row],[DW Seller]],DIM_SELLERS!A:I,4,FALSE)</f>
        <v>SP</v>
      </c>
      <c r="V187" s="30">
        <f>IF(FACT_INCLUDES[[#This Row],[order_delivered_customer_date]]&lt;=FACT_INCLUDES[[#This Row],[order_estimated_delivery_date]], 1,0)</f>
        <v>1</v>
      </c>
    </row>
    <row r="188" spans="1:22" ht="15.75" x14ac:dyDescent="0.25">
      <c r="A188">
        <v>187</v>
      </c>
      <c r="B188" s="2" t="s">
        <v>713</v>
      </c>
      <c r="C188" s="10">
        <v>1</v>
      </c>
      <c r="D188" s="13">
        <v>43049.663194444445</v>
      </c>
      <c r="E188" s="20">
        <v>253.52</v>
      </c>
      <c r="F188" s="20">
        <v>82.86</v>
      </c>
      <c r="G188" t="str">
        <f>VLOOKUP(FACT_INCLUDES[[#This Row],[order_id]],ORDERS!A:B,2,FALSE)</f>
        <v>616309b2eeb7bd9c05b0fdfbab28e6c6</v>
      </c>
      <c r="H188" s="17">
        <f>VLOOKUP(FACT_INCLUDES[[#This Row],[order_id]],ORDERS!A:F,4,FALSE)</f>
        <v>43271.406944444447</v>
      </c>
      <c r="I188" s="17">
        <f>VLOOKUP(FACT_INCLUDES[[#This Row],[order_id]],ORDERS!A:G,5,FALSE)</f>
        <v>43273.748611111114</v>
      </c>
      <c r="J188" s="17">
        <f>VLOOKUP(FACT_INCLUDES[[#This Row],[order_id]],ORDERS!A:G,6,FALSE)</f>
        <v>43284</v>
      </c>
      <c r="K188" t="str">
        <f>VLOOKUP(FACT_INCLUDES[[#This Row],[order_id]],ORDERS!A:G,3,FALSE)</f>
        <v>delivered</v>
      </c>
      <c r="L188" s="18">
        <f>FACT_INCLUDES[[#This Row],[price]]+FACT_INCLUDES[[#This Row],[freight_value]]</f>
        <v>336.38</v>
      </c>
      <c r="M188">
        <f ca="1">_xlfn.XLOOKUP(FACT_INCLUDES[[#This Row],[customer_unique_id]], DIM_CUSTOMERS[customer_unique_id], DIM_CUSTOMERS[Age],,0)</f>
        <v>39</v>
      </c>
      <c r="N188">
        <f>IFERROR(VLOOKUP(FACT_INCLUDES[[#This Row],[order_id]], ORDERS!A:G, 7, FALSE), "")</f>
        <v>2</v>
      </c>
      <c r="O188">
        <f>_xlfn.XLOOKUP(FACT_INCLUDES[[#This Row],[DW Product]],FACT_PRODUCT_REVIEWS!L:L,FACT_PRODUCT_REVIEWS!A:A,,0)</f>
        <v>187</v>
      </c>
      <c r="P188">
        <f>_xlfn.XLOOKUP(FACT_INCLUDES[[#This Row],[customer_unique_id]],DIM_CUSTOMERS[customer_unique_id],DIM_CUSTOMERS[DW Customer],,0)</f>
        <v>11</v>
      </c>
      <c r="Q188">
        <v>187</v>
      </c>
      <c r="R188">
        <v>187</v>
      </c>
      <c r="S188">
        <f>IF(FACT_INCLUDES[[#This Row],[order_delivered_customer_date]]&lt;=FACT_INCLUDES[[#This Row],[order_estimated_delivery_date]],1,0)</f>
        <v>1</v>
      </c>
      <c r="T188" t="str">
        <f>VLOOKUP(FACT_INCLUDES[[#This Row],[DW Product]],DIM_PRODUCTS!A:I,3,FALSE)</f>
        <v>Pets</v>
      </c>
      <c r="U188" t="str">
        <f>VLOOKUP(FACT_INCLUDES[[#This Row],[DW Seller]],DIM_SELLERS!A:I,4,FALSE)</f>
        <v>SP</v>
      </c>
      <c r="V188" s="30">
        <f>IF(FACT_INCLUDES[[#This Row],[order_delivered_customer_date]]&lt;=FACT_INCLUDES[[#This Row],[order_estimated_delivery_date]], 1,0)</f>
        <v>1</v>
      </c>
    </row>
    <row r="189" spans="1:22" ht="15.75" x14ac:dyDescent="0.25">
      <c r="A189">
        <v>188</v>
      </c>
      <c r="B189" s="2" t="s">
        <v>1251</v>
      </c>
      <c r="C189" s="10">
        <v>1</v>
      </c>
      <c r="D189" s="13">
        <v>43230.146527777775</v>
      </c>
      <c r="E189" s="20">
        <v>49.9</v>
      </c>
      <c r="F189" s="20">
        <v>7.39</v>
      </c>
      <c r="G189" t="str">
        <f>VLOOKUP(FACT_INCLUDES[[#This Row],[order_id]],ORDERS!A:B,2,FALSE)</f>
        <v>1973beff39565594011f9a0ef66f923e</v>
      </c>
      <c r="H189" s="17">
        <f>VLOOKUP(FACT_INCLUDES[[#This Row],[order_id]],ORDERS!A:F,4,FALSE)</f>
        <v>43273.850694444445</v>
      </c>
      <c r="I189" s="17">
        <f>VLOOKUP(FACT_INCLUDES[[#This Row],[order_id]],ORDERS!A:G,5,FALSE)</f>
        <v>43315.915972222225</v>
      </c>
      <c r="J189" s="17">
        <f>VLOOKUP(FACT_INCLUDES[[#This Row],[order_id]],ORDERS!A:G,6,FALSE)</f>
        <v>43305</v>
      </c>
      <c r="K189" t="str">
        <f>VLOOKUP(FACT_INCLUDES[[#This Row],[order_id]],ORDERS!A:G,3,FALSE)</f>
        <v>delivered</v>
      </c>
      <c r="L189" s="18">
        <f>FACT_INCLUDES[[#This Row],[price]]+FACT_INCLUDES[[#This Row],[freight_value]]</f>
        <v>57.29</v>
      </c>
      <c r="M189">
        <f ca="1">_xlfn.XLOOKUP(FACT_INCLUDES[[#This Row],[customer_unique_id]], DIM_CUSTOMERS[customer_unique_id], DIM_CUSTOMERS[Age],,0)</f>
        <v>60</v>
      </c>
      <c r="N189">
        <f>IFERROR(VLOOKUP(FACT_INCLUDES[[#This Row],[order_id]], ORDERS!A:G, 7, FALSE), "")</f>
        <v>42</v>
      </c>
      <c r="O189">
        <f>_xlfn.XLOOKUP(FACT_INCLUDES[[#This Row],[DW Product]],FACT_PRODUCT_REVIEWS!L:L,FACT_PRODUCT_REVIEWS!A:A,,0)</f>
        <v>188</v>
      </c>
      <c r="P189">
        <f>_xlfn.XLOOKUP(FACT_INCLUDES[[#This Row],[customer_unique_id]],DIM_CUSTOMERS[customer_unique_id],DIM_CUSTOMERS[DW Customer],,0)</f>
        <v>301</v>
      </c>
      <c r="Q189">
        <v>188</v>
      </c>
      <c r="R189">
        <v>188</v>
      </c>
      <c r="S189">
        <f>IF(FACT_INCLUDES[[#This Row],[order_delivered_customer_date]]&lt;=FACT_INCLUDES[[#This Row],[order_estimated_delivery_date]],1,0)</f>
        <v>0</v>
      </c>
      <c r="T189" t="str">
        <f>VLOOKUP(FACT_INCLUDES[[#This Row],[DW Product]],DIM_PRODUCTS!A:I,3,FALSE)</f>
        <v>Art</v>
      </c>
      <c r="U189" t="str">
        <f>VLOOKUP(FACT_INCLUDES[[#This Row],[DW Seller]],DIM_SELLERS!A:I,4,FALSE)</f>
        <v>RS</v>
      </c>
      <c r="V189" s="30">
        <f>IF(FACT_INCLUDES[[#This Row],[order_delivered_customer_date]]&lt;=FACT_INCLUDES[[#This Row],[order_estimated_delivery_date]], 1,0)</f>
        <v>0</v>
      </c>
    </row>
    <row r="190" spans="1:22" ht="15.75" x14ac:dyDescent="0.25">
      <c r="A190">
        <v>189</v>
      </c>
      <c r="B190" s="2" t="s">
        <v>758</v>
      </c>
      <c r="C190" s="10">
        <v>1</v>
      </c>
      <c r="D190" s="13">
        <v>43220.479861111111</v>
      </c>
      <c r="E190" s="20">
        <v>148.9</v>
      </c>
      <c r="F190" s="20">
        <v>13.95</v>
      </c>
      <c r="G190" t="str">
        <f>VLOOKUP(FACT_INCLUDES[[#This Row],[order_id]],ORDERS!A:B,2,FALSE)</f>
        <v>449cc26294cc2d6e2e88a82cea3e42c0</v>
      </c>
      <c r="H190" s="17">
        <f>VLOOKUP(FACT_INCLUDES[[#This Row],[order_id]],ORDERS!A:F,4,FALSE)</f>
        <v>43276.497916666667</v>
      </c>
      <c r="I190" s="17">
        <f>VLOOKUP(FACT_INCLUDES[[#This Row],[order_id]],ORDERS!A:G,5,FALSE)</f>
        <v>43280.568055555559</v>
      </c>
      <c r="J190" s="17">
        <f>VLOOKUP(FACT_INCLUDES[[#This Row],[order_id]],ORDERS!A:G,6,FALSE)</f>
        <v>43293</v>
      </c>
      <c r="K190" t="str">
        <f>VLOOKUP(FACT_INCLUDES[[#This Row],[order_id]],ORDERS!A:G,3,FALSE)</f>
        <v>delivered</v>
      </c>
      <c r="L190" s="18">
        <f>FACT_INCLUDES[[#This Row],[price]]+FACT_INCLUDES[[#This Row],[freight_value]]</f>
        <v>162.85</v>
      </c>
      <c r="M190">
        <f ca="1">_xlfn.XLOOKUP(FACT_INCLUDES[[#This Row],[customer_unique_id]], DIM_CUSTOMERS[customer_unique_id], DIM_CUSTOMERS[Age],,0)</f>
        <v>26</v>
      </c>
      <c r="N190">
        <f>IFERROR(VLOOKUP(FACT_INCLUDES[[#This Row],[order_id]], ORDERS!A:G, 7, FALSE), "")</f>
        <v>4</v>
      </c>
      <c r="O190">
        <f>_xlfn.XLOOKUP(FACT_INCLUDES[[#This Row],[DW Product]],FACT_PRODUCT_REVIEWS!L:L,FACT_PRODUCT_REVIEWS!A:A,,0)</f>
        <v>189</v>
      </c>
      <c r="P190">
        <f>_xlfn.XLOOKUP(FACT_INCLUDES[[#This Row],[customer_unique_id]],DIM_CUSTOMERS[customer_unique_id],DIM_CUSTOMERS[DW Customer],,0)</f>
        <v>143</v>
      </c>
      <c r="Q190">
        <v>189</v>
      </c>
      <c r="R190">
        <v>189</v>
      </c>
      <c r="S190">
        <f>IF(FACT_INCLUDES[[#This Row],[order_delivered_customer_date]]&lt;=FACT_INCLUDES[[#This Row],[order_estimated_delivery_date]],1,0)</f>
        <v>1</v>
      </c>
      <c r="T190" t="str">
        <f>VLOOKUP(FACT_INCLUDES[[#This Row],[DW Product]],DIM_PRODUCTS!A:I,3,FALSE)</f>
        <v>Toys</v>
      </c>
      <c r="U190" t="str">
        <f>VLOOKUP(FACT_INCLUDES[[#This Row],[DW Seller]],DIM_SELLERS!A:I,4,FALSE)</f>
        <v>CE</v>
      </c>
      <c r="V190" s="30">
        <f>IF(FACT_INCLUDES[[#This Row],[order_delivered_customer_date]]&lt;=FACT_INCLUDES[[#This Row],[order_estimated_delivery_date]], 1,0)</f>
        <v>1</v>
      </c>
    </row>
    <row r="191" spans="1:22" ht="15.75" x14ac:dyDescent="0.25">
      <c r="A191">
        <v>190</v>
      </c>
      <c r="B191" s="2" t="s">
        <v>1660</v>
      </c>
      <c r="C191" s="10">
        <v>1</v>
      </c>
      <c r="D191" s="13">
        <v>43006.368055555555</v>
      </c>
      <c r="E191" s="20">
        <v>64.900000000000006</v>
      </c>
      <c r="F191" s="20">
        <v>18.690000000000001</v>
      </c>
      <c r="G191" t="str">
        <f>VLOOKUP(FACT_INCLUDES[[#This Row],[order_id]],ORDERS!A:B,2,FALSE)</f>
        <v>36fbd29c230b156ac9b04a382bb20842</v>
      </c>
      <c r="H191" s="17">
        <f>VLOOKUP(FACT_INCLUDES[[#This Row],[order_id]],ORDERS!A:F,4,FALSE)</f>
        <v>43146.599305555559</v>
      </c>
      <c r="I191" s="17">
        <f>VLOOKUP(FACT_INCLUDES[[#This Row],[order_id]],ORDERS!A:G,5,FALSE)</f>
        <v>43164.981944444444</v>
      </c>
      <c r="J191" s="17">
        <f>VLOOKUP(FACT_INCLUDES[[#This Row],[order_id]],ORDERS!A:G,6,FALSE)</f>
        <v>43166</v>
      </c>
      <c r="K191" t="str">
        <f>VLOOKUP(FACT_INCLUDES[[#This Row],[order_id]],ORDERS!A:G,3,FALSE)</f>
        <v>delivered</v>
      </c>
      <c r="L191" s="18">
        <f>FACT_INCLUDES[[#This Row],[price]]+FACT_INCLUDES[[#This Row],[freight_value]]</f>
        <v>83.59</v>
      </c>
      <c r="M191">
        <f ca="1">_xlfn.XLOOKUP(FACT_INCLUDES[[#This Row],[customer_unique_id]], DIM_CUSTOMERS[customer_unique_id], DIM_CUSTOMERS[Age],,0)</f>
        <v>19</v>
      </c>
      <c r="N191">
        <f>IFERROR(VLOOKUP(FACT_INCLUDES[[#This Row],[order_id]], ORDERS!A:G, 7, FALSE), "")</f>
        <v>18</v>
      </c>
      <c r="O191">
        <f>_xlfn.XLOOKUP(FACT_INCLUDES[[#This Row],[DW Product]],FACT_PRODUCT_REVIEWS!L:L,FACT_PRODUCT_REVIEWS!A:A,,0)</f>
        <v>190</v>
      </c>
      <c r="P191">
        <f>_xlfn.XLOOKUP(FACT_INCLUDES[[#This Row],[customer_unique_id]],DIM_CUSTOMERS[customer_unique_id],DIM_CUSTOMERS[DW Customer],,0)</f>
        <v>134</v>
      </c>
      <c r="Q191">
        <v>190</v>
      </c>
      <c r="R191">
        <v>190</v>
      </c>
      <c r="S191">
        <f>IF(FACT_INCLUDES[[#This Row],[order_delivered_customer_date]]&lt;=FACT_INCLUDES[[#This Row],[order_estimated_delivery_date]],1,0)</f>
        <v>1</v>
      </c>
      <c r="T191" t="str">
        <f>VLOOKUP(FACT_INCLUDES[[#This Row],[DW Product]],DIM_PRODUCTS!A:I,3,FALSE)</f>
        <v>Shoes</v>
      </c>
      <c r="U191" t="str">
        <f>VLOOKUP(FACT_INCLUDES[[#This Row],[DW Seller]],DIM_SELLERS!A:I,4,FALSE)</f>
        <v>SP</v>
      </c>
      <c r="V191" s="30">
        <f>IF(FACT_INCLUDES[[#This Row],[order_delivered_customer_date]]&lt;=FACT_INCLUDES[[#This Row],[order_estimated_delivery_date]], 1,0)</f>
        <v>1</v>
      </c>
    </row>
    <row r="192" spans="1:22" ht="15.75" x14ac:dyDescent="0.25">
      <c r="A192">
        <v>191</v>
      </c>
      <c r="B192" s="5" t="s">
        <v>1735</v>
      </c>
      <c r="C192" s="10">
        <v>1</v>
      </c>
      <c r="D192" s="13">
        <v>43157.490972222222</v>
      </c>
      <c r="E192" s="20">
        <v>179</v>
      </c>
      <c r="F192" s="20">
        <v>16</v>
      </c>
      <c r="G192" t="str">
        <f>VLOOKUP(FACT_INCLUDES[[#This Row],[order_id]],ORDERS!A:B,2,FALSE)</f>
        <v>bace01b0aa7c98f2a7fce9db19555eb9</v>
      </c>
      <c r="H192" s="17">
        <f>VLOOKUP(FACT_INCLUDES[[#This Row],[order_id]],ORDERS!A:F,4,FALSE)</f>
        <v>43047.261111111111</v>
      </c>
      <c r="I192" s="17">
        <f>VLOOKUP(FACT_INCLUDES[[#This Row],[order_id]],ORDERS!A:G,5,FALSE)</f>
        <v>43067.859027777777</v>
      </c>
      <c r="J192" s="17">
        <f>VLOOKUP(FACT_INCLUDES[[#This Row],[order_id]],ORDERS!A:G,6,FALSE)</f>
        <v>43067</v>
      </c>
      <c r="K192" t="str">
        <f>VLOOKUP(FACT_INCLUDES[[#This Row],[order_id]],ORDERS!A:G,3,FALSE)</f>
        <v>delivered</v>
      </c>
      <c r="L192" s="18">
        <f>FACT_INCLUDES[[#This Row],[price]]+FACT_INCLUDES[[#This Row],[freight_value]]</f>
        <v>195</v>
      </c>
      <c r="M192">
        <f ca="1">_xlfn.XLOOKUP(FACT_INCLUDES[[#This Row],[customer_unique_id]], DIM_CUSTOMERS[customer_unique_id], DIM_CUSTOMERS[Age],,0)</f>
        <v>22</v>
      </c>
      <c r="N192">
        <f>IFERROR(VLOOKUP(FACT_INCLUDES[[#This Row],[order_id]], ORDERS!A:G, 7, FALSE), "")</f>
        <v>20</v>
      </c>
      <c r="O192">
        <f>_xlfn.XLOOKUP(FACT_INCLUDES[[#This Row],[DW Product]],FACT_PRODUCT_REVIEWS!L:L,FACT_PRODUCT_REVIEWS!A:A,,0)</f>
        <v>191</v>
      </c>
      <c r="P192">
        <f>_xlfn.XLOOKUP(FACT_INCLUDES[[#This Row],[customer_unique_id]],DIM_CUSTOMERS[customer_unique_id],DIM_CUSTOMERS[DW Customer],,0)</f>
        <v>120</v>
      </c>
      <c r="Q192">
        <v>191</v>
      </c>
      <c r="R192">
        <v>191</v>
      </c>
      <c r="S192">
        <f>IF(FACT_INCLUDES[[#This Row],[order_delivered_customer_date]]&lt;=FACT_INCLUDES[[#This Row],[order_estimated_delivery_date]],1,0)</f>
        <v>0</v>
      </c>
      <c r="T192" t="str">
        <f>VLOOKUP(FACT_INCLUDES[[#This Row],[DW Product]],DIM_PRODUCTS!A:I,3,FALSE)</f>
        <v>Gadgets</v>
      </c>
      <c r="U192" t="str">
        <f>VLOOKUP(FACT_INCLUDES[[#This Row],[DW Seller]],DIM_SELLERS!A:I,4,FALSE)</f>
        <v>SP</v>
      </c>
      <c r="V192" s="30">
        <f>IF(FACT_INCLUDES[[#This Row],[order_delivered_customer_date]]&lt;=FACT_INCLUDES[[#This Row],[order_estimated_delivery_date]], 1,0)</f>
        <v>0</v>
      </c>
    </row>
    <row r="193" spans="1:22" ht="15.75" x14ac:dyDescent="0.25">
      <c r="A193">
        <v>192</v>
      </c>
      <c r="B193" s="2" t="s">
        <v>1195</v>
      </c>
      <c r="C193" s="10">
        <v>1</v>
      </c>
      <c r="D193" s="13">
        <v>43069.177083333336</v>
      </c>
      <c r="E193" s="20">
        <v>27.9</v>
      </c>
      <c r="F193" s="20">
        <v>15.1</v>
      </c>
      <c r="G193" t="str">
        <f>VLOOKUP(FACT_INCLUDES[[#This Row],[order_id]],ORDERS!A:B,2,FALSE)</f>
        <v>c118a3dba2fb79861a948df731adc128</v>
      </c>
      <c r="H193" s="17">
        <f>VLOOKUP(FACT_INCLUDES[[#This Row],[order_id]],ORDERS!A:F,4,FALSE)</f>
        <v>42842.89166666667</v>
      </c>
      <c r="I193" s="17">
        <f>VLOOKUP(FACT_INCLUDES[[#This Row],[order_id]],ORDERS!A:G,5,FALSE)</f>
        <v>42861.379861111112</v>
      </c>
      <c r="J193" s="17">
        <f>VLOOKUP(FACT_INCLUDES[[#This Row],[order_id]],ORDERS!A:G,6,FALSE)</f>
        <v>42870</v>
      </c>
      <c r="K193" t="str">
        <f>VLOOKUP(FACT_INCLUDES[[#This Row],[order_id]],ORDERS!A:G,3,FALSE)</f>
        <v>delivered</v>
      </c>
      <c r="L193" s="18">
        <f>FACT_INCLUDES[[#This Row],[price]]+FACT_INCLUDES[[#This Row],[freight_value]]</f>
        <v>43</v>
      </c>
      <c r="M193">
        <f ca="1">_xlfn.XLOOKUP(FACT_INCLUDES[[#This Row],[customer_unique_id]], DIM_CUSTOMERS[customer_unique_id], DIM_CUSTOMERS[Age],,0)</f>
        <v>48</v>
      </c>
      <c r="N193">
        <f>IFERROR(VLOOKUP(FACT_INCLUDES[[#This Row],[order_id]], ORDERS!A:G, 7, FALSE), "")</f>
        <v>19</v>
      </c>
      <c r="O193">
        <f>_xlfn.XLOOKUP(FACT_INCLUDES[[#This Row],[DW Product]],FACT_PRODUCT_REVIEWS!L:L,FACT_PRODUCT_REVIEWS!A:A,,0)</f>
        <v>192</v>
      </c>
      <c r="P193">
        <f>_xlfn.XLOOKUP(FACT_INCLUDES[[#This Row],[customer_unique_id]],DIM_CUSTOMERS[customer_unique_id],DIM_CUSTOMERS[DW Customer],,0)</f>
        <v>315</v>
      </c>
      <c r="Q193">
        <v>192</v>
      </c>
      <c r="R193">
        <v>192</v>
      </c>
      <c r="S193">
        <f>IF(FACT_INCLUDES[[#This Row],[order_delivered_customer_date]]&lt;=FACT_INCLUDES[[#This Row],[order_estimated_delivery_date]],1,0)</f>
        <v>1</v>
      </c>
      <c r="T193" t="str">
        <f>VLOOKUP(FACT_INCLUDES[[#This Row],[DW Product]],DIM_PRODUCTS!A:I,3,FALSE)</f>
        <v>Sports</v>
      </c>
      <c r="U193" t="str">
        <f>VLOOKUP(FACT_INCLUDES[[#This Row],[DW Seller]],DIM_SELLERS!A:I,4,FALSE)</f>
        <v>SP</v>
      </c>
      <c r="V193" s="30">
        <f>IF(FACT_INCLUDES[[#This Row],[order_delivered_customer_date]]&lt;=FACT_INCLUDES[[#This Row],[order_estimated_delivery_date]], 1,0)</f>
        <v>1</v>
      </c>
    </row>
    <row r="194" spans="1:22" ht="15.75" x14ac:dyDescent="0.25">
      <c r="A194">
        <v>193</v>
      </c>
      <c r="B194" s="2" t="s">
        <v>1844</v>
      </c>
      <c r="C194" s="10">
        <v>1</v>
      </c>
      <c r="D194" s="13">
        <v>43139.840277777781</v>
      </c>
      <c r="E194" s="20">
        <v>39</v>
      </c>
      <c r="F194" s="20">
        <v>16.11</v>
      </c>
      <c r="G194" t="str">
        <f>VLOOKUP(FACT_INCLUDES[[#This Row],[order_id]],ORDERS!A:B,2,FALSE)</f>
        <v>9e8993ba2665307b71bd1641c2e1cb3d</v>
      </c>
      <c r="H194" s="17">
        <f>VLOOKUP(FACT_INCLUDES[[#This Row],[order_id]],ORDERS!A:F,4,FALSE)</f>
        <v>42775.679861111108</v>
      </c>
      <c r="I194" s="17">
        <f>VLOOKUP(FACT_INCLUDES[[#This Row],[order_id]],ORDERS!A:G,5,FALSE)</f>
        <v>42797.44027777778</v>
      </c>
      <c r="J194" s="17">
        <f>VLOOKUP(FACT_INCLUDES[[#This Row],[order_id]],ORDERS!A:G,6,FALSE)</f>
        <v>42811</v>
      </c>
      <c r="K194" t="str">
        <f>VLOOKUP(FACT_INCLUDES[[#This Row],[order_id]],ORDERS!A:G,3,FALSE)</f>
        <v>delivered</v>
      </c>
      <c r="L194" s="18">
        <f>FACT_INCLUDES[[#This Row],[price]]+FACT_INCLUDES[[#This Row],[freight_value]]</f>
        <v>55.11</v>
      </c>
      <c r="M194">
        <f ca="1">_xlfn.XLOOKUP(FACT_INCLUDES[[#This Row],[customer_unique_id]], DIM_CUSTOMERS[customer_unique_id], DIM_CUSTOMERS[Age],,0)</f>
        <v>29</v>
      </c>
      <c r="N194">
        <f>IFERROR(VLOOKUP(FACT_INCLUDES[[#This Row],[order_id]], ORDERS!A:G, 7, FALSE), "")</f>
        <v>22</v>
      </c>
      <c r="O194">
        <f>_xlfn.XLOOKUP(FACT_INCLUDES[[#This Row],[DW Product]],FACT_PRODUCT_REVIEWS!L:L,FACT_PRODUCT_REVIEWS!A:A,,0)</f>
        <v>193</v>
      </c>
      <c r="P194">
        <f>_xlfn.XLOOKUP(FACT_INCLUDES[[#This Row],[customer_unique_id]],DIM_CUSTOMERS[customer_unique_id],DIM_CUSTOMERS[DW Customer],,0)</f>
        <v>137</v>
      </c>
      <c r="Q194">
        <v>193</v>
      </c>
      <c r="R194">
        <v>193</v>
      </c>
      <c r="S194">
        <f>IF(FACT_INCLUDES[[#This Row],[order_delivered_customer_date]]&lt;=FACT_INCLUDES[[#This Row],[order_estimated_delivery_date]],1,0)</f>
        <v>1</v>
      </c>
      <c r="T194" t="str">
        <f>VLOOKUP(FACT_INCLUDES[[#This Row],[DW Product]],DIM_PRODUCTS!A:I,3,FALSE)</f>
        <v>Toys</v>
      </c>
      <c r="U194" t="str">
        <f>VLOOKUP(FACT_INCLUDES[[#This Row],[DW Seller]],DIM_SELLERS!A:I,4,FALSE)</f>
        <v>SP</v>
      </c>
      <c r="V194" s="30">
        <f>IF(FACT_INCLUDES[[#This Row],[order_delivered_customer_date]]&lt;=FACT_INCLUDES[[#This Row],[order_estimated_delivery_date]], 1,0)</f>
        <v>1</v>
      </c>
    </row>
    <row r="195" spans="1:22" ht="15.75" x14ac:dyDescent="0.25">
      <c r="A195">
        <v>194</v>
      </c>
      <c r="B195" s="2" t="s">
        <v>1020</v>
      </c>
      <c r="C195" s="10">
        <v>1</v>
      </c>
      <c r="D195" s="13">
        <v>42968.739583333336</v>
      </c>
      <c r="E195" s="20">
        <v>7</v>
      </c>
      <c r="F195" s="20">
        <v>14.1</v>
      </c>
      <c r="G195" t="str">
        <f>VLOOKUP(FACT_INCLUDES[[#This Row],[order_id]],ORDERS!A:B,2,FALSE)</f>
        <v>8d2cc82dae0f2b1bb8667a2eedcd8c71</v>
      </c>
      <c r="H195" s="17">
        <f>VLOOKUP(FACT_INCLUDES[[#This Row],[order_id]],ORDERS!A:F,4,FALSE)</f>
        <v>43199.642361111109</v>
      </c>
      <c r="I195" s="17">
        <f>VLOOKUP(FACT_INCLUDES[[#This Row],[order_id]],ORDERS!A:G,5,FALSE)</f>
        <v>43229.755555555559</v>
      </c>
      <c r="J195" s="17">
        <f>VLOOKUP(FACT_INCLUDES[[#This Row],[order_id]],ORDERS!A:G,6,FALSE)</f>
        <v>43224</v>
      </c>
      <c r="K195" t="str">
        <f>VLOOKUP(FACT_INCLUDES[[#This Row],[order_id]],ORDERS!A:G,3,FALSE)</f>
        <v>delivered</v>
      </c>
      <c r="L195" s="18">
        <f>FACT_INCLUDES[[#This Row],[price]]+FACT_INCLUDES[[#This Row],[freight_value]]</f>
        <v>21.1</v>
      </c>
      <c r="M195">
        <f ca="1">_xlfn.XLOOKUP(FACT_INCLUDES[[#This Row],[customer_unique_id]], DIM_CUSTOMERS[customer_unique_id], DIM_CUSTOMERS[Age],,0)</f>
        <v>18</v>
      </c>
      <c r="N195">
        <f>IFERROR(VLOOKUP(FACT_INCLUDES[[#This Row],[order_id]], ORDERS!A:G, 7, FALSE), "")</f>
        <v>30</v>
      </c>
      <c r="O195">
        <f>_xlfn.XLOOKUP(FACT_INCLUDES[[#This Row],[DW Product]],FACT_PRODUCT_REVIEWS!L:L,FACT_PRODUCT_REVIEWS!A:A,,0)</f>
        <v>194</v>
      </c>
      <c r="P195">
        <f>_xlfn.XLOOKUP(FACT_INCLUDES[[#This Row],[customer_unique_id]],DIM_CUSTOMERS[customer_unique_id],DIM_CUSTOMERS[DW Customer],,0)</f>
        <v>187</v>
      </c>
      <c r="Q195">
        <v>194</v>
      </c>
      <c r="R195">
        <v>194</v>
      </c>
      <c r="S195">
        <f>IF(FACT_INCLUDES[[#This Row],[order_delivered_customer_date]]&lt;=FACT_INCLUDES[[#This Row],[order_estimated_delivery_date]],1,0)</f>
        <v>0</v>
      </c>
      <c r="T195" t="str">
        <f>VLOOKUP(FACT_INCLUDES[[#This Row],[DW Product]],DIM_PRODUCTS!A:I,3,FALSE)</f>
        <v>Jewelry</v>
      </c>
      <c r="U195" t="str">
        <f>VLOOKUP(FACT_INCLUDES[[#This Row],[DW Seller]],DIM_SELLERS!A:I,4,FALSE)</f>
        <v>SC</v>
      </c>
      <c r="V195" s="30">
        <f>IF(FACT_INCLUDES[[#This Row],[order_delivered_customer_date]]&lt;=FACT_INCLUDES[[#This Row],[order_estimated_delivery_date]], 1,0)</f>
        <v>0</v>
      </c>
    </row>
    <row r="196" spans="1:22" ht="15.75" x14ac:dyDescent="0.25">
      <c r="A196">
        <v>195</v>
      </c>
      <c r="B196" s="2" t="s">
        <v>1107</v>
      </c>
      <c r="C196" s="10">
        <v>1</v>
      </c>
      <c r="D196" s="13">
        <v>43151.979861111111</v>
      </c>
      <c r="E196" s="20">
        <v>269</v>
      </c>
      <c r="F196" s="20">
        <v>10.7</v>
      </c>
      <c r="G196" t="str">
        <f>VLOOKUP(FACT_INCLUDES[[#This Row],[order_id]],ORDERS!A:B,2,FALSE)</f>
        <v>f4118facd33f966e80b9fabbf0ca2547</v>
      </c>
      <c r="H196" s="17">
        <f>VLOOKUP(FACT_INCLUDES[[#This Row],[order_id]],ORDERS!A:F,4,FALSE)</f>
        <v>42994.472222222219</v>
      </c>
      <c r="I196" s="17">
        <f>VLOOKUP(FACT_INCLUDES[[#This Row],[order_id]],ORDERS!A:G,5,FALSE)</f>
        <v>43016.650694444441</v>
      </c>
      <c r="J196" s="17">
        <f>VLOOKUP(FACT_INCLUDES[[#This Row],[order_id]],ORDERS!A:G,6,FALSE)</f>
        <v>43014</v>
      </c>
      <c r="K196" t="str">
        <f>VLOOKUP(FACT_INCLUDES[[#This Row],[order_id]],ORDERS!A:G,3,FALSE)</f>
        <v>delivered</v>
      </c>
      <c r="L196" s="18">
        <f>FACT_INCLUDES[[#This Row],[price]]+FACT_INCLUDES[[#This Row],[freight_value]]</f>
        <v>279.7</v>
      </c>
      <c r="M196">
        <f ca="1">_xlfn.XLOOKUP(FACT_INCLUDES[[#This Row],[customer_unique_id]], DIM_CUSTOMERS[customer_unique_id], DIM_CUSTOMERS[Age],,0)</f>
        <v>51</v>
      </c>
      <c r="N196">
        <f>IFERROR(VLOOKUP(FACT_INCLUDES[[#This Row],[order_id]], ORDERS!A:G, 7, FALSE), "")</f>
        <v>22</v>
      </c>
      <c r="O196">
        <f>_xlfn.XLOOKUP(FACT_INCLUDES[[#This Row],[DW Product]],FACT_PRODUCT_REVIEWS!L:L,FACT_PRODUCT_REVIEWS!A:A,,0)</f>
        <v>195</v>
      </c>
      <c r="P196">
        <f>_xlfn.XLOOKUP(FACT_INCLUDES[[#This Row],[customer_unique_id]],DIM_CUSTOMERS[customer_unique_id],DIM_CUSTOMERS[DW Customer],,0)</f>
        <v>195</v>
      </c>
      <c r="Q196">
        <v>195</v>
      </c>
      <c r="R196">
        <v>195</v>
      </c>
      <c r="S196">
        <f>IF(FACT_INCLUDES[[#This Row],[order_delivered_customer_date]]&lt;=FACT_INCLUDES[[#This Row],[order_estimated_delivery_date]],1,0)</f>
        <v>0</v>
      </c>
      <c r="T196" t="str">
        <f>VLOOKUP(FACT_INCLUDES[[#This Row],[DW Product]],DIM_PRODUCTS!A:I,3,FALSE)</f>
        <v>Makeup</v>
      </c>
      <c r="U196" t="str">
        <f>VLOOKUP(FACT_INCLUDES[[#This Row],[DW Seller]],DIM_SELLERS!A:I,4,FALSE)</f>
        <v>MG</v>
      </c>
      <c r="V196" s="30">
        <f>IF(FACT_INCLUDES[[#This Row],[order_delivered_customer_date]]&lt;=FACT_INCLUDES[[#This Row],[order_estimated_delivery_date]], 1,0)</f>
        <v>0</v>
      </c>
    </row>
    <row r="197" spans="1:22" ht="15.75" x14ac:dyDescent="0.25">
      <c r="A197">
        <v>196</v>
      </c>
      <c r="B197" s="2" t="s">
        <v>990</v>
      </c>
      <c r="C197" s="10">
        <v>1</v>
      </c>
      <c r="D197" s="13">
        <v>43055.118750000001</v>
      </c>
      <c r="E197" s="20">
        <v>99.9</v>
      </c>
      <c r="F197" s="20">
        <v>17.95</v>
      </c>
      <c r="G197" t="str">
        <f>VLOOKUP(FACT_INCLUDES[[#This Row],[order_id]],ORDERS!A:B,2,FALSE)</f>
        <v>e8085241eb1297eaa9bfa9453ea0b1ca</v>
      </c>
      <c r="H197" s="17">
        <f>VLOOKUP(FACT_INCLUDES[[#This Row],[order_id]],ORDERS!A:F,4,FALSE)</f>
        <v>43063.012499999997</v>
      </c>
      <c r="I197" s="17">
        <f>VLOOKUP(FACT_INCLUDES[[#This Row],[order_id]],ORDERS!A:G,5,FALSE)</f>
        <v>43087.498611111114</v>
      </c>
      <c r="J197" s="17">
        <f>VLOOKUP(FACT_INCLUDES[[#This Row],[order_id]],ORDERS!A:G,6,FALSE)</f>
        <v>43083</v>
      </c>
      <c r="K197" t="str">
        <f>VLOOKUP(FACT_INCLUDES[[#This Row],[order_id]],ORDERS!A:G,3,FALSE)</f>
        <v>delivered</v>
      </c>
      <c r="L197" s="18">
        <f>FACT_INCLUDES[[#This Row],[price]]+FACT_INCLUDES[[#This Row],[freight_value]]</f>
        <v>117.85000000000001</v>
      </c>
      <c r="M197">
        <f ca="1">_xlfn.XLOOKUP(FACT_INCLUDES[[#This Row],[customer_unique_id]], DIM_CUSTOMERS[customer_unique_id], DIM_CUSTOMERS[Age],,0)</f>
        <v>51</v>
      </c>
      <c r="N197">
        <f>IFERROR(VLOOKUP(FACT_INCLUDES[[#This Row],[order_id]], ORDERS!A:G, 7, FALSE), "")</f>
        <v>24</v>
      </c>
      <c r="O197">
        <f>_xlfn.XLOOKUP(FACT_INCLUDES[[#This Row],[DW Product]],FACT_PRODUCT_REVIEWS!L:L,FACT_PRODUCT_REVIEWS!A:A,,0)</f>
        <v>196</v>
      </c>
      <c r="P197">
        <f>_xlfn.XLOOKUP(FACT_INCLUDES[[#This Row],[customer_unique_id]],DIM_CUSTOMERS[customer_unique_id],DIM_CUSTOMERS[DW Customer],,0)</f>
        <v>204</v>
      </c>
      <c r="Q197">
        <v>196</v>
      </c>
      <c r="R197">
        <v>196</v>
      </c>
      <c r="S197">
        <f>IF(FACT_INCLUDES[[#This Row],[order_delivered_customer_date]]&lt;=FACT_INCLUDES[[#This Row],[order_estimated_delivery_date]],1,0)</f>
        <v>0</v>
      </c>
      <c r="T197" t="str">
        <f>VLOOKUP(FACT_INCLUDES[[#This Row],[DW Product]],DIM_PRODUCTS!A:I,3,FALSE)</f>
        <v>Home Design</v>
      </c>
      <c r="U197" t="str">
        <f>VLOOKUP(FACT_INCLUDES[[#This Row],[DW Seller]],DIM_SELLERS!A:I,4,FALSE)</f>
        <v>SP</v>
      </c>
      <c r="V197" s="30">
        <f>IF(FACT_INCLUDES[[#This Row],[order_delivered_customer_date]]&lt;=FACT_INCLUDES[[#This Row],[order_estimated_delivery_date]], 1,0)</f>
        <v>0</v>
      </c>
    </row>
    <row r="198" spans="1:22" ht="15.75" x14ac:dyDescent="0.25">
      <c r="A198">
        <v>197</v>
      </c>
      <c r="B198" s="2" t="s">
        <v>798</v>
      </c>
      <c r="C198" s="10">
        <v>1</v>
      </c>
      <c r="D198" s="13">
        <v>42927.734722222223</v>
      </c>
      <c r="E198" s="20">
        <v>69.900000000000006</v>
      </c>
      <c r="F198" s="20">
        <v>15.24</v>
      </c>
      <c r="G198" t="str">
        <f>VLOOKUP(FACT_INCLUDES[[#This Row],[order_id]],ORDERS!A:B,2,FALSE)</f>
        <v>e97f8593167749c6900418a170670da8</v>
      </c>
      <c r="H198" s="17">
        <f>VLOOKUP(FACT_INCLUDES[[#This Row],[order_id]],ORDERS!A:F,4,FALSE)</f>
        <v>43327.814583333333</v>
      </c>
      <c r="I198" s="17">
        <f>VLOOKUP(FACT_INCLUDES[[#This Row],[order_id]],ORDERS!A:G,5,FALSE)</f>
        <v>43341.729861111111</v>
      </c>
      <c r="J198" s="17">
        <f>VLOOKUP(FACT_INCLUDES[[#This Row],[order_id]],ORDERS!A:G,6,FALSE)</f>
        <v>43342</v>
      </c>
      <c r="K198" t="str">
        <f>VLOOKUP(FACT_INCLUDES[[#This Row],[order_id]],ORDERS!A:G,3,FALSE)</f>
        <v>delivered</v>
      </c>
      <c r="L198" s="18">
        <f>FACT_INCLUDES[[#This Row],[price]]+FACT_INCLUDES[[#This Row],[freight_value]]</f>
        <v>85.14</v>
      </c>
      <c r="M198">
        <f ca="1">_xlfn.XLOOKUP(FACT_INCLUDES[[#This Row],[customer_unique_id]], DIM_CUSTOMERS[customer_unique_id], DIM_CUSTOMERS[Age],,0)</f>
        <v>51</v>
      </c>
      <c r="N198">
        <f>IFERROR(VLOOKUP(FACT_INCLUDES[[#This Row],[order_id]], ORDERS!A:G, 7, FALSE), "")</f>
        <v>14</v>
      </c>
      <c r="O198">
        <f>_xlfn.XLOOKUP(FACT_INCLUDES[[#This Row],[DW Product]],FACT_PRODUCT_REVIEWS!L:L,FACT_PRODUCT_REVIEWS!A:A,,0)</f>
        <v>197</v>
      </c>
      <c r="P198">
        <f>_xlfn.XLOOKUP(FACT_INCLUDES[[#This Row],[customer_unique_id]],DIM_CUSTOMERS[customer_unique_id],DIM_CUSTOMERS[DW Customer],,0)</f>
        <v>271</v>
      </c>
      <c r="Q198">
        <v>197</v>
      </c>
      <c r="R198">
        <v>197</v>
      </c>
      <c r="S198">
        <f>IF(FACT_INCLUDES[[#This Row],[order_delivered_customer_date]]&lt;=FACT_INCLUDES[[#This Row],[order_estimated_delivery_date]],1,0)</f>
        <v>1</v>
      </c>
      <c r="T198" t="str">
        <f>VLOOKUP(FACT_INCLUDES[[#This Row],[DW Product]],DIM_PRODUCTS!A:I,3,FALSE)</f>
        <v>Kitchen Products</v>
      </c>
      <c r="U198" t="str">
        <f>VLOOKUP(FACT_INCLUDES[[#This Row],[DW Seller]],DIM_SELLERS!A:I,4,FALSE)</f>
        <v>SP</v>
      </c>
      <c r="V198" s="30">
        <f>IF(FACT_INCLUDES[[#This Row],[order_delivered_customer_date]]&lt;=FACT_INCLUDES[[#This Row],[order_estimated_delivery_date]], 1,0)</f>
        <v>1</v>
      </c>
    </row>
    <row r="199" spans="1:22" ht="15.75" x14ac:dyDescent="0.25">
      <c r="A199">
        <v>198</v>
      </c>
      <c r="B199" s="2" t="s">
        <v>1115</v>
      </c>
      <c r="C199" s="10">
        <v>1</v>
      </c>
      <c r="D199" s="13">
        <v>43180.006944444445</v>
      </c>
      <c r="E199" s="20">
        <v>89.9</v>
      </c>
      <c r="F199" s="20">
        <v>23.13</v>
      </c>
      <c r="G199" t="str">
        <f>VLOOKUP(FACT_INCLUDES[[#This Row],[order_id]],ORDERS!A:B,2,FALSE)</f>
        <v>b66facc84d03ec2aabda4c102d9ecb53</v>
      </c>
      <c r="H199" s="17">
        <f>VLOOKUP(FACT_INCLUDES[[#This Row],[order_id]],ORDERS!A:F,4,FALSE)</f>
        <v>43067.75</v>
      </c>
      <c r="I199" s="17">
        <f>VLOOKUP(FACT_INCLUDES[[#This Row],[order_id]],ORDERS!A:G,5,FALSE)</f>
        <v>43084.845833333333</v>
      </c>
      <c r="J199" s="17">
        <f>VLOOKUP(FACT_INCLUDES[[#This Row],[order_id]],ORDERS!A:G,6,FALSE)</f>
        <v>43088</v>
      </c>
      <c r="K199" t="str">
        <f>VLOOKUP(FACT_INCLUDES[[#This Row],[order_id]],ORDERS!A:G,3,FALSE)</f>
        <v>delivered</v>
      </c>
      <c r="L199" s="18">
        <f>FACT_INCLUDES[[#This Row],[price]]+FACT_INCLUDES[[#This Row],[freight_value]]</f>
        <v>113.03</v>
      </c>
      <c r="M199">
        <f ca="1">_xlfn.XLOOKUP(FACT_INCLUDES[[#This Row],[customer_unique_id]], DIM_CUSTOMERS[customer_unique_id], DIM_CUSTOMERS[Age],,0)</f>
        <v>23</v>
      </c>
      <c r="N199">
        <f>IFERROR(VLOOKUP(FACT_INCLUDES[[#This Row],[order_id]], ORDERS!A:G, 7, FALSE), "")</f>
        <v>17</v>
      </c>
      <c r="O199">
        <f>_xlfn.XLOOKUP(FACT_INCLUDES[[#This Row],[DW Product]],FACT_PRODUCT_REVIEWS!L:L,FACT_PRODUCT_REVIEWS!A:A,,0)</f>
        <v>198</v>
      </c>
      <c r="P199">
        <f>_xlfn.XLOOKUP(FACT_INCLUDES[[#This Row],[customer_unique_id]],DIM_CUSTOMERS[customer_unique_id],DIM_CUSTOMERS[DW Customer],,0)</f>
        <v>262</v>
      </c>
      <c r="Q199">
        <v>198</v>
      </c>
      <c r="R199">
        <v>198</v>
      </c>
      <c r="S199">
        <f>IF(FACT_INCLUDES[[#This Row],[order_delivered_customer_date]]&lt;=FACT_INCLUDES[[#This Row],[order_estimated_delivery_date]],1,0)</f>
        <v>1</v>
      </c>
      <c r="T199" t="str">
        <f>VLOOKUP(FACT_INCLUDES[[#This Row],[DW Product]],DIM_PRODUCTS!A:I,3,FALSE)</f>
        <v>Home Design</v>
      </c>
      <c r="U199" t="str">
        <f>VLOOKUP(FACT_INCLUDES[[#This Row],[DW Seller]],DIM_SELLERS!A:I,4,FALSE)</f>
        <v>SP</v>
      </c>
      <c r="V199" s="30">
        <f>IF(FACT_INCLUDES[[#This Row],[order_delivered_customer_date]]&lt;=FACT_INCLUDES[[#This Row],[order_estimated_delivery_date]], 1,0)</f>
        <v>1</v>
      </c>
    </row>
    <row r="200" spans="1:22" ht="15.75" x14ac:dyDescent="0.25">
      <c r="A200">
        <v>199</v>
      </c>
      <c r="B200" s="2" t="s">
        <v>1572</v>
      </c>
      <c r="C200" s="10">
        <v>1</v>
      </c>
      <c r="D200" s="13">
        <v>43179.964583333334</v>
      </c>
      <c r="E200" s="20">
        <v>165</v>
      </c>
      <c r="F200" s="20">
        <v>19.03</v>
      </c>
      <c r="G200" t="str">
        <f>VLOOKUP(FACT_INCLUDES[[#This Row],[order_id]],ORDERS!A:B,2,FALSE)</f>
        <v>0cbd5dfde4c06bbe2960d2c0c95e5e7d</v>
      </c>
      <c r="H200" s="17">
        <f>VLOOKUP(FACT_INCLUDES[[#This Row],[order_id]],ORDERS!A:F,4,FALSE)</f>
        <v>42770.628472222219</v>
      </c>
      <c r="I200" s="17">
        <f>VLOOKUP(FACT_INCLUDES[[#This Row],[order_id]],ORDERS!A:G,5,FALSE)</f>
        <v>42773.420138888891</v>
      </c>
      <c r="J200" s="17">
        <f>VLOOKUP(FACT_INCLUDES[[#This Row],[order_id]],ORDERS!A:G,6,FALSE)</f>
        <v>42795</v>
      </c>
      <c r="K200" t="str">
        <f>VLOOKUP(FACT_INCLUDES[[#This Row],[order_id]],ORDERS!A:G,3,FALSE)</f>
        <v>delivered</v>
      </c>
      <c r="L200" s="18">
        <f>FACT_INCLUDES[[#This Row],[price]]+FACT_INCLUDES[[#This Row],[freight_value]]</f>
        <v>184.03</v>
      </c>
      <c r="M200">
        <f ca="1">_xlfn.XLOOKUP(FACT_INCLUDES[[#This Row],[customer_unique_id]], DIM_CUSTOMERS[customer_unique_id], DIM_CUSTOMERS[Age],,0)</f>
        <v>22</v>
      </c>
      <c r="N200">
        <f>IFERROR(VLOOKUP(FACT_INCLUDES[[#This Row],[order_id]], ORDERS!A:G, 7, FALSE), "")</f>
        <v>3</v>
      </c>
      <c r="O200">
        <f>_xlfn.XLOOKUP(FACT_INCLUDES[[#This Row],[DW Product]],FACT_PRODUCT_REVIEWS!L:L,FACT_PRODUCT_REVIEWS!A:A,,0)</f>
        <v>199</v>
      </c>
      <c r="P200">
        <f>_xlfn.XLOOKUP(FACT_INCLUDES[[#This Row],[customer_unique_id]],DIM_CUSTOMERS[customer_unique_id],DIM_CUSTOMERS[DW Customer],,0)</f>
        <v>288</v>
      </c>
      <c r="Q200">
        <v>199</v>
      </c>
      <c r="R200">
        <v>199</v>
      </c>
      <c r="S200">
        <f>IF(FACT_INCLUDES[[#This Row],[order_delivered_customer_date]]&lt;=FACT_INCLUDES[[#This Row],[order_estimated_delivery_date]],1,0)</f>
        <v>1</v>
      </c>
      <c r="T200" t="str">
        <f>VLOOKUP(FACT_INCLUDES[[#This Row],[DW Product]],DIM_PRODUCTS!A:I,3,FALSE)</f>
        <v>Musical Instruments</v>
      </c>
      <c r="U200" t="str">
        <f>VLOOKUP(FACT_INCLUDES[[#This Row],[DW Seller]],DIM_SELLERS!A:I,4,FALSE)</f>
        <v>SP</v>
      </c>
      <c r="V200" s="30">
        <f>IF(FACT_INCLUDES[[#This Row],[order_delivered_customer_date]]&lt;=FACT_INCLUDES[[#This Row],[order_estimated_delivery_date]], 1,0)</f>
        <v>1</v>
      </c>
    </row>
    <row r="201" spans="1:22" ht="15.75" x14ac:dyDescent="0.25">
      <c r="A201">
        <v>200</v>
      </c>
      <c r="B201" s="2" t="s">
        <v>1876</v>
      </c>
      <c r="C201" s="10">
        <v>1</v>
      </c>
      <c r="D201" s="13">
        <v>42964.704861111109</v>
      </c>
      <c r="E201" s="20">
        <v>57.99</v>
      </c>
      <c r="F201" s="20">
        <v>11.73</v>
      </c>
      <c r="G201" t="str">
        <f>VLOOKUP(FACT_INCLUDES[[#This Row],[order_id]],ORDERS!A:B,2,FALSE)</f>
        <v>40b5e9eed4db7f956359145971056f5d</v>
      </c>
      <c r="H201" s="17">
        <f>VLOOKUP(FACT_INCLUDES[[#This Row],[order_id]],ORDERS!A:F,4,FALSE)</f>
        <v>43176.921527777777</v>
      </c>
      <c r="I201" s="17">
        <f>VLOOKUP(FACT_INCLUDES[[#This Row],[order_id]],ORDERS!A:G,5,FALSE)</f>
        <v>43188.945138888892</v>
      </c>
      <c r="J201" s="17">
        <f>VLOOKUP(FACT_INCLUDES[[#This Row],[order_id]],ORDERS!A:G,6,FALSE)</f>
        <v>43199</v>
      </c>
      <c r="K201" t="str">
        <f>VLOOKUP(FACT_INCLUDES[[#This Row],[order_id]],ORDERS!A:G,3,FALSE)</f>
        <v>delivered</v>
      </c>
      <c r="L201" s="18">
        <f>FACT_INCLUDES[[#This Row],[price]]+FACT_INCLUDES[[#This Row],[freight_value]]</f>
        <v>69.72</v>
      </c>
      <c r="M201">
        <f ca="1">_xlfn.XLOOKUP(FACT_INCLUDES[[#This Row],[customer_unique_id]], DIM_CUSTOMERS[customer_unique_id], DIM_CUSTOMERS[Age],,0)</f>
        <v>19</v>
      </c>
      <c r="N201">
        <f>IFERROR(VLOOKUP(FACT_INCLUDES[[#This Row],[order_id]], ORDERS!A:G, 7, FALSE), "")</f>
        <v>12</v>
      </c>
      <c r="O201">
        <f>_xlfn.XLOOKUP(FACT_INCLUDES[[#This Row],[DW Product]],FACT_PRODUCT_REVIEWS!L:L,FACT_PRODUCT_REVIEWS!A:A,,0)</f>
        <v>200</v>
      </c>
      <c r="P201">
        <f>_xlfn.XLOOKUP(FACT_INCLUDES[[#This Row],[customer_unique_id]],DIM_CUSTOMERS[customer_unique_id],DIM_CUSTOMERS[DW Customer],,0)</f>
        <v>282</v>
      </c>
      <c r="Q201">
        <v>200</v>
      </c>
      <c r="R201">
        <v>200</v>
      </c>
      <c r="S201">
        <f>IF(FACT_INCLUDES[[#This Row],[order_delivered_customer_date]]&lt;=FACT_INCLUDES[[#This Row],[order_estimated_delivery_date]],1,0)</f>
        <v>1</v>
      </c>
      <c r="T201" t="str">
        <f>VLOOKUP(FACT_INCLUDES[[#This Row],[DW Product]],DIM_PRODUCTS!A:I,3,FALSE)</f>
        <v>Art</v>
      </c>
      <c r="U201" t="str">
        <f>VLOOKUP(FACT_INCLUDES[[#This Row],[DW Seller]],DIM_SELLERS!A:I,4,FALSE)</f>
        <v>SP</v>
      </c>
      <c r="V201" s="30">
        <f>IF(FACT_INCLUDES[[#This Row],[order_delivered_customer_date]]&lt;=FACT_INCLUDES[[#This Row],[order_estimated_delivery_date]], 1,0)</f>
        <v>1</v>
      </c>
    </row>
    <row r="202" spans="1:22" ht="15.75" x14ac:dyDescent="0.25">
      <c r="A202">
        <v>201</v>
      </c>
      <c r="B202" s="2" t="s">
        <v>1114</v>
      </c>
      <c r="C202" s="10">
        <v>1</v>
      </c>
      <c r="D202" s="13">
        <v>43035.482638888891</v>
      </c>
      <c r="E202" s="20">
        <v>259</v>
      </c>
      <c r="F202" s="20">
        <v>10.63</v>
      </c>
      <c r="G202" t="str">
        <f>VLOOKUP(FACT_INCLUDES[[#This Row],[order_id]],ORDERS!A:B,2,FALSE)</f>
        <v>4ea5df5937187bd3176aee08d4782104</v>
      </c>
      <c r="H202" s="17">
        <f>VLOOKUP(FACT_INCLUDES[[#This Row],[order_id]],ORDERS!A:F,4,FALSE)</f>
        <v>43250.388194444444</v>
      </c>
      <c r="I202" s="17">
        <f>VLOOKUP(FACT_INCLUDES[[#This Row],[order_id]],ORDERS!A:G,5,FALSE)</f>
        <v>43255.797222222223</v>
      </c>
      <c r="J202" s="17">
        <f>VLOOKUP(FACT_INCLUDES[[#This Row],[order_id]],ORDERS!A:G,6,FALSE)</f>
        <v>43285</v>
      </c>
      <c r="K202" t="str">
        <f>VLOOKUP(FACT_INCLUDES[[#This Row],[order_id]],ORDERS!A:G,3,FALSE)</f>
        <v>delivered</v>
      </c>
      <c r="L202" s="18">
        <f>FACT_INCLUDES[[#This Row],[price]]+FACT_INCLUDES[[#This Row],[freight_value]]</f>
        <v>269.63</v>
      </c>
      <c r="M202">
        <f ca="1">_xlfn.XLOOKUP(FACT_INCLUDES[[#This Row],[customer_unique_id]], DIM_CUSTOMERS[customer_unique_id], DIM_CUSTOMERS[Age],,0)</f>
        <v>20</v>
      </c>
      <c r="N202">
        <f>IFERROR(VLOOKUP(FACT_INCLUDES[[#This Row],[order_id]], ORDERS!A:G, 7, FALSE), "")</f>
        <v>5</v>
      </c>
      <c r="O202">
        <f>_xlfn.XLOOKUP(FACT_INCLUDES[[#This Row],[DW Product]],FACT_PRODUCT_REVIEWS!L:L,FACT_PRODUCT_REVIEWS!A:A,,0)</f>
        <v>201</v>
      </c>
      <c r="P202">
        <f>_xlfn.XLOOKUP(FACT_INCLUDES[[#This Row],[customer_unique_id]],DIM_CUSTOMERS[customer_unique_id],DIM_CUSTOMERS[DW Customer],,0)</f>
        <v>23</v>
      </c>
      <c r="Q202">
        <v>201</v>
      </c>
      <c r="R202">
        <v>201</v>
      </c>
      <c r="S202">
        <f>IF(FACT_INCLUDES[[#This Row],[order_delivered_customer_date]]&lt;=FACT_INCLUDES[[#This Row],[order_estimated_delivery_date]],1,0)</f>
        <v>1</v>
      </c>
      <c r="T202" t="str">
        <f>VLOOKUP(FACT_INCLUDES[[#This Row],[DW Product]],DIM_PRODUCTS!A:I,3,FALSE)</f>
        <v>Appliances</v>
      </c>
      <c r="U202" t="str">
        <f>VLOOKUP(FACT_INCLUDES[[#This Row],[DW Seller]],DIM_SELLERS!A:I,4,FALSE)</f>
        <v>SC</v>
      </c>
      <c r="V202" s="30">
        <f>IF(FACT_INCLUDES[[#This Row],[order_delivered_customer_date]]&lt;=FACT_INCLUDES[[#This Row],[order_estimated_delivery_date]], 1,0)</f>
        <v>1</v>
      </c>
    </row>
    <row r="203" spans="1:22" ht="15.75" x14ac:dyDescent="0.25">
      <c r="A203">
        <v>202</v>
      </c>
      <c r="B203" s="2" t="s">
        <v>1093</v>
      </c>
      <c r="C203" s="10">
        <v>1</v>
      </c>
      <c r="D203" s="13">
        <v>43318.909722222219</v>
      </c>
      <c r="E203" s="20">
        <v>55</v>
      </c>
      <c r="F203" s="20">
        <v>7.65</v>
      </c>
      <c r="G203" t="str">
        <f>VLOOKUP(FACT_INCLUDES[[#This Row],[order_id]],ORDERS!A:B,2,FALSE)</f>
        <v>73e879f10191d104c98f767f967b1e63</v>
      </c>
      <c r="H203" s="17">
        <f>VLOOKUP(FACT_INCLUDES[[#This Row],[order_id]],ORDERS!A:F,4,FALSE)</f>
        <v>43094.848611111112</v>
      </c>
      <c r="I203" s="17">
        <f>VLOOKUP(FACT_INCLUDES[[#This Row],[order_id]],ORDERS!A:G,5,FALSE)</f>
        <v>43103.756944444445</v>
      </c>
      <c r="J203" s="17">
        <f>VLOOKUP(FACT_INCLUDES[[#This Row],[order_id]],ORDERS!A:G,6,FALSE)</f>
        <v>43136</v>
      </c>
      <c r="K203" t="str">
        <f>VLOOKUP(FACT_INCLUDES[[#This Row],[order_id]],ORDERS!A:G,3,FALSE)</f>
        <v>delivered</v>
      </c>
      <c r="L203" s="18">
        <f>FACT_INCLUDES[[#This Row],[price]]+FACT_INCLUDES[[#This Row],[freight_value]]</f>
        <v>62.65</v>
      </c>
      <c r="M203">
        <f ca="1">_xlfn.XLOOKUP(FACT_INCLUDES[[#This Row],[customer_unique_id]], DIM_CUSTOMERS[customer_unique_id], DIM_CUSTOMERS[Age],,0)</f>
        <v>30</v>
      </c>
      <c r="N203">
        <f>IFERROR(VLOOKUP(FACT_INCLUDES[[#This Row],[order_id]], ORDERS!A:G, 7, FALSE), "")</f>
        <v>9</v>
      </c>
      <c r="O203">
        <f>_xlfn.XLOOKUP(FACT_INCLUDES[[#This Row],[DW Product]],FACT_PRODUCT_REVIEWS!L:L,FACT_PRODUCT_REVIEWS!A:A,,0)</f>
        <v>202</v>
      </c>
      <c r="P203">
        <f>_xlfn.XLOOKUP(FACT_INCLUDES[[#This Row],[customer_unique_id]],DIM_CUSTOMERS[customer_unique_id],DIM_CUSTOMERS[DW Customer],,0)</f>
        <v>335</v>
      </c>
      <c r="Q203">
        <v>202</v>
      </c>
      <c r="R203">
        <v>202</v>
      </c>
      <c r="S203">
        <f>IF(FACT_INCLUDES[[#This Row],[order_delivered_customer_date]]&lt;=FACT_INCLUDES[[#This Row],[order_estimated_delivery_date]],1,0)</f>
        <v>1</v>
      </c>
      <c r="T203" t="str">
        <f>VLOOKUP(FACT_INCLUDES[[#This Row],[DW Product]],DIM_PRODUCTS!A:I,3,FALSE)</f>
        <v>Kitchen Products</v>
      </c>
      <c r="U203" t="str">
        <f>VLOOKUP(FACT_INCLUDES[[#This Row],[DW Seller]],DIM_SELLERS!A:I,4,FALSE)</f>
        <v>SC</v>
      </c>
      <c r="V203" s="30">
        <f>IF(FACT_INCLUDES[[#This Row],[order_delivered_customer_date]]&lt;=FACT_INCLUDES[[#This Row],[order_estimated_delivery_date]], 1,0)</f>
        <v>1</v>
      </c>
    </row>
    <row r="204" spans="1:22" ht="15.75" x14ac:dyDescent="0.25">
      <c r="A204">
        <v>203</v>
      </c>
      <c r="B204" s="2" t="s">
        <v>1687</v>
      </c>
      <c r="C204" s="10">
        <v>1</v>
      </c>
      <c r="D204" s="13">
        <v>42874.732638888891</v>
      </c>
      <c r="E204" s="20">
        <v>133</v>
      </c>
      <c r="F204" s="20">
        <v>16.690000000000001</v>
      </c>
      <c r="G204" t="str">
        <f>VLOOKUP(FACT_INCLUDES[[#This Row],[order_id]],ORDERS!A:B,2,FALSE)</f>
        <v>84ca742f08b69a3cff5b18ffe90551d3</v>
      </c>
      <c r="H204" s="17">
        <f>VLOOKUP(FACT_INCLUDES[[#This Row],[order_id]],ORDERS!A:F,4,FALSE)</f>
        <v>42995.598611111112</v>
      </c>
      <c r="I204" s="17">
        <f>VLOOKUP(FACT_INCLUDES[[#This Row],[order_id]],ORDERS!A:G,5,FALSE)</f>
        <v>43000.911805555559</v>
      </c>
      <c r="J204" s="17">
        <f>VLOOKUP(FACT_INCLUDES[[#This Row],[order_id]],ORDERS!A:G,6,FALSE)</f>
        <v>43014</v>
      </c>
      <c r="K204" t="str">
        <f>VLOOKUP(FACT_INCLUDES[[#This Row],[order_id]],ORDERS!A:G,3,FALSE)</f>
        <v>delivered</v>
      </c>
      <c r="L204" s="18">
        <f>FACT_INCLUDES[[#This Row],[price]]+FACT_INCLUDES[[#This Row],[freight_value]]</f>
        <v>149.69</v>
      </c>
      <c r="M204">
        <f ca="1">_xlfn.XLOOKUP(FACT_INCLUDES[[#This Row],[customer_unique_id]], DIM_CUSTOMERS[customer_unique_id], DIM_CUSTOMERS[Age],,0)</f>
        <v>48</v>
      </c>
      <c r="N204">
        <f>IFERROR(VLOOKUP(FACT_INCLUDES[[#This Row],[order_id]], ORDERS!A:G, 7, FALSE), "")</f>
        <v>5</v>
      </c>
      <c r="O204">
        <f>_xlfn.XLOOKUP(FACT_INCLUDES[[#This Row],[DW Product]],FACT_PRODUCT_REVIEWS!L:L,FACT_PRODUCT_REVIEWS!A:A,,0)</f>
        <v>203</v>
      </c>
      <c r="P204">
        <f>_xlfn.XLOOKUP(FACT_INCLUDES[[#This Row],[customer_unique_id]],DIM_CUSTOMERS[customer_unique_id],DIM_CUSTOMERS[DW Customer],,0)</f>
        <v>303</v>
      </c>
      <c r="Q204">
        <v>203</v>
      </c>
      <c r="R204">
        <v>203</v>
      </c>
      <c r="S204">
        <f>IF(FACT_INCLUDES[[#This Row],[order_delivered_customer_date]]&lt;=FACT_INCLUDES[[#This Row],[order_estimated_delivery_date]],1,0)</f>
        <v>1</v>
      </c>
      <c r="T204" t="str">
        <f>VLOOKUP(FACT_INCLUDES[[#This Row],[DW Product]],DIM_PRODUCTS!A:I,3,FALSE)</f>
        <v>Kitchen Products</v>
      </c>
      <c r="U204" t="str">
        <f>VLOOKUP(FACT_INCLUDES[[#This Row],[DW Seller]],DIM_SELLERS!A:I,4,FALSE)</f>
        <v>SP</v>
      </c>
      <c r="V204" s="30">
        <f>IF(FACT_INCLUDES[[#This Row],[order_delivered_customer_date]]&lt;=FACT_INCLUDES[[#This Row],[order_estimated_delivery_date]], 1,0)</f>
        <v>1</v>
      </c>
    </row>
    <row r="205" spans="1:22" ht="15.75" x14ac:dyDescent="0.25">
      <c r="A205">
        <v>204</v>
      </c>
      <c r="B205" s="2" t="s">
        <v>1082</v>
      </c>
      <c r="C205" s="10">
        <v>1</v>
      </c>
      <c r="D205" s="13">
        <v>43252.817361111112</v>
      </c>
      <c r="E205" s="20">
        <v>35.9</v>
      </c>
      <c r="F205" s="20">
        <v>18.23</v>
      </c>
      <c r="G205" t="str">
        <f>VLOOKUP(FACT_INCLUDES[[#This Row],[order_id]],ORDERS!A:B,2,FALSE)</f>
        <v>3ee932c2f695c34affbbeb9a299c8166</v>
      </c>
      <c r="H205" s="17">
        <f>VLOOKUP(FACT_INCLUDES[[#This Row],[order_id]],ORDERS!A:F,4,FALSE)</f>
        <v>43083.630555555559</v>
      </c>
      <c r="I205" s="17">
        <f>VLOOKUP(FACT_INCLUDES[[#This Row],[order_id]],ORDERS!A:G,5,FALSE)</f>
        <v>43110.818749999999</v>
      </c>
      <c r="J205" s="17">
        <f>VLOOKUP(FACT_INCLUDES[[#This Row],[order_id]],ORDERS!A:G,6,FALSE)</f>
        <v>43115</v>
      </c>
      <c r="K205" t="str">
        <f>VLOOKUP(FACT_INCLUDES[[#This Row],[order_id]],ORDERS!A:G,3,FALSE)</f>
        <v>delivered</v>
      </c>
      <c r="L205" s="18">
        <f>FACT_INCLUDES[[#This Row],[price]]+FACT_INCLUDES[[#This Row],[freight_value]]</f>
        <v>54.129999999999995</v>
      </c>
      <c r="M205">
        <f ca="1">_xlfn.XLOOKUP(FACT_INCLUDES[[#This Row],[customer_unique_id]], DIM_CUSTOMERS[customer_unique_id], DIM_CUSTOMERS[Age],,0)</f>
        <v>49</v>
      </c>
      <c r="N205">
        <f>IFERROR(VLOOKUP(FACT_INCLUDES[[#This Row],[order_id]], ORDERS!A:G, 7, FALSE), "")</f>
        <v>27</v>
      </c>
      <c r="O205">
        <f>_xlfn.XLOOKUP(FACT_INCLUDES[[#This Row],[DW Product]],FACT_PRODUCT_REVIEWS!L:L,FACT_PRODUCT_REVIEWS!A:A,,0)</f>
        <v>204</v>
      </c>
      <c r="P205">
        <f>_xlfn.XLOOKUP(FACT_INCLUDES[[#This Row],[customer_unique_id]],DIM_CUSTOMERS[customer_unique_id],DIM_CUSTOMERS[DW Customer],,0)</f>
        <v>214</v>
      </c>
      <c r="Q205">
        <v>204</v>
      </c>
      <c r="R205">
        <v>204</v>
      </c>
      <c r="S205">
        <f>IF(FACT_INCLUDES[[#This Row],[order_delivered_customer_date]]&lt;=FACT_INCLUDES[[#This Row],[order_estimated_delivery_date]],1,0)</f>
        <v>1</v>
      </c>
      <c r="T205" t="str">
        <f>VLOOKUP(FACT_INCLUDES[[#This Row],[DW Product]],DIM_PRODUCTS!A:I,3,FALSE)</f>
        <v>Toys</v>
      </c>
      <c r="U205" t="str">
        <f>VLOOKUP(FACT_INCLUDES[[#This Row],[DW Seller]],DIM_SELLERS!A:I,4,FALSE)</f>
        <v>PB</v>
      </c>
      <c r="V205" s="30">
        <f>IF(FACT_INCLUDES[[#This Row],[order_delivered_customer_date]]&lt;=FACT_INCLUDES[[#This Row],[order_estimated_delivery_date]], 1,0)</f>
        <v>1</v>
      </c>
    </row>
    <row r="206" spans="1:22" ht="15.75" x14ac:dyDescent="0.25">
      <c r="A206">
        <v>205</v>
      </c>
      <c r="B206" s="2" t="s">
        <v>996</v>
      </c>
      <c r="C206" s="10">
        <v>1</v>
      </c>
      <c r="D206" s="13">
        <v>43196.408333333333</v>
      </c>
      <c r="E206" s="20">
        <v>14.89</v>
      </c>
      <c r="F206" s="20">
        <v>18.23</v>
      </c>
      <c r="G206" t="str">
        <f>VLOOKUP(FACT_INCLUDES[[#This Row],[order_id]],ORDERS!A:B,2,FALSE)</f>
        <v>8d2cc82dae0f2b1bb8667a2eedcd8c71</v>
      </c>
      <c r="H206" s="17">
        <f>VLOOKUP(FACT_INCLUDES[[#This Row],[order_id]],ORDERS!A:F,4,FALSE)</f>
        <v>43016.539583333331</v>
      </c>
      <c r="I206" s="17">
        <f>VLOOKUP(FACT_INCLUDES[[#This Row],[order_id]],ORDERS!A:G,5,FALSE)</f>
        <v>43031.481249999997</v>
      </c>
      <c r="J206" s="17">
        <f>VLOOKUP(FACT_INCLUDES[[#This Row],[order_id]],ORDERS!A:G,6,FALSE)</f>
        <v>43048</v>
      </c>
      <c r="K206" t="str">
        <f>VLOOKUP(FACT_INCLUDES[[#This Row],[order_id]],ORDERS!A:G,3,FALSE)</f>
        <v>delivered</v>
      </c>
      <c r="L206" s="18">
        <f>FACT_INCLUDES[[#This Row],[price]]+FACT_INCLUDES[[#This Row],[freight_value]]</f>
        <v>33.120000000000005</v>
      </c>
      <c r="M206">
        <f ca="1">_xlfn.XLOOKUP(FACT_INCLUDES[[#This Row],[customer_unique_id]], DIM_CUSTOMERS[customer_unique_id], DIM_CUSTOMERS[Age],,0)</f>
        <v>18</v>
      </c>
      <c r="N206">
        <f>IFERROR(VLOOKUP(FACT_INCLUDES[[#This Row],[order_id]], ORDERS!A:G, 7, FALSE), "")</f>
        <v>15</v>
      </c>
      <c r="O206">
        <f>_xlfn.XLOOKUP(FACT_INCLUDES[[#This Row],[DW Product]],FACT_PRODUCT_REVIEWS!L:L,FACT_PRODUCT_REVIEWS!A:A,,0)</f>
        <v>205</v>
      </c>
      <c r="P206">
        <f>_xlfn.XLOOKUP(FACT_INCLUDES[[#This Row],[customer_unique_id]],DIM_CUSTOMERS[customer_unique_id],DIM_CUSTOMERS[DW Customer],,0)</f>
        <v>187</v>
      </c>
      <c r="Q206">
        <v>205</v>
      </c>
      <c r="R206">
        <v>205</v>
      </c>
      <c r="S206">
        <f>IF(FACT_INCLUDES[[#This Row],[order_delivered_customer_date]]&lt;=FACT_INCLUDES[[#This Row],[order_estimated_delivery_date]],1,0)</f>
        <v>1</v>
      </c>
      <c r="T206" t="str">
        <f>VLOOKUP(FACT_INCLUDES[[#This Row],[DW Product]],DIM_PRODUCTS!A:I,3,FALSE)</f>
        <v>Accessories</v>
      </c>
      <c r="U206" t="str">
        <f>VLOOKUP(FACT_INCLUDES[[#This Row],[DW Seller]],DIM_SELLERS!A:I,4,FALSE)</f>
        <v>SP</v>
      </c>
      <c r="V206" s="30">
        <f>IF(FACT_INCLUDES[[#This Row],[order_delivered_customer_date]]&lt;=FACT_INCLUDES[[#This Row],[order_estimated_delivery_date]], 1,0)</f>
        <v>1</v>
      </c>
    </row>
    <row r="207" spans="1:22" ht="15.75" x14ac:dyDescent="0.25">
      <c r="A207">
        <v>206</v>
      </c>
      <c r="B207" s="2" t="s">
        <v>1609</v>
      </c>
      <c r="C207" s="10">
        <v>1</v>
      </c>
      <c r="D207" s="13">
        <v>43224.870833333334</v>
      </c>
      <c r="E207" s="20">
        <v>99</v>
      </c>
      <c r="F207" s="20">
        <v>13</v>
      </c>
      <c r="G207" t="str">
        <f>VLOOKUP(FACT_INCLUDES[[#This Row],[order_id]],ORDERS!A:B,2,FALSE)</f>
        <v>b2c9b1bf57d5e980f6ec3975c65e40ed</v>
      </c>
      <c r="H207" s="17">
        <f>VLOOKUP(FACT_INCLUDES[[#This Row],[order_id]],ORDERS!A:F,4,FALSE)</f>
        <v>43131.489583333336</v>
      </c>
      <c r="I207" s="17">
        <f>VLOOKUP(FACT_INCLUDES[[#This Row],[order_id]],ORDERS!A:G,5,FALSE)</f>
        <v>43147.888194444444</v>
      </c>
      <c r="J207" s="17">
        <f>VLOOKUP(FACT_INCLUDES[[#This Row],[order_id]],ORDERS!A:G,6,FALSE)</f>
        <v>43154</v>
      </c>
      <c r="K207" t="str">
        <f>VLOOKUP(FACT_INCLUDES[[#This Row],[order_id]],ORDERS!A:G,3,FALSE)</f>
        <v>delivered</v>
      </c>
      <c r="L207" s="18">
        <f>FACT_INCLUDES[[#This Row],[price]]+FACT_INCLUDES[[#This Row],[freight_value]]</f>
        <v>112</v>
      </c>
      <c r="M207">
        <f ca="1">_xlfn.XLOOKUP(FACT_INCLUDES[[#This Row],[customer_unique_id]], DIM_CUSTOMERS[customer_unique_id], DIM_CUSTOMERS[Age],,0)</f>
        <v>41</v>
      </c>
      <c r="N207">
        <f>IFERROR(VLOOKUP(FACT_INCLUDES[[#This Row],[order_id]], ORDERS!A:G, 7, FALSE), "")</f>
        <v>16</v>
      </c>
      <c r="O207">
        <f>_xlfn.XLOOKUP(FACT_INCLUDES[[#This Row],[DW Product]],FACT_PRODUCT_REVIEWS!L:L,FACT_PRODUCT_REVIEWS!A:A,,0)</f>
        <v>206</v>
      </c>
      <c r="P207">
        <f>_xlfn.XLOOKUP(FACT_INCLUDES[[#This Row],[customer_unique_id]],DIM_CUSTOMERS[customer_unique_id],DIM_CUSTOMERS[DW Customer],,0)</f>
        <v>142</v>
      </c>
      <c r="Q207">
        <v>206</v>
      </c>
      <c r="R207">
        <v>206</v>
      </c>
      <c r="S207">
        <f>IF(FACT_INCLUDES[[#This Row],[order_delivered_customer_date]]&lt;=FACT_INCLUDES[[#This Row],[order_estimated_delivery_date]],1,0)</f>
        <v>1</v>
      </c>
      <c r="T207" t="str">
        <f>VLOOKUP(FACT_INCLUDES[[#This Row],[DW Product]],DIM_PRODUCTS!A:I,3,FALSE)</f>
        <v>Pets</v>
      </c>
      <c r="U207" t="str">
        <f>VLOOKUP(FACT_INCLUDES[[#This Row],[DW Seller]],DIM_SELLERS!A:I,4,FALSE)</f>
        <v>MG</v>
      </c>
      <c r="V207" s="30">
        <f>IF(FACT_INCLUDES[[#This Row],[order_delivered_customer_date]]&lt;=FACT_INCLUDES[[#This Row],[order_estimated_delivery_date]], 1,0)</f>
        <v>1</v>
      </c>
    </row>
    <row r="208" spans="1:22" ht="15.75" x14ac:dyDescent="0.25">
      <c r="A208">
        <v>207</v>
      </c>
      <c r="B208" s="2" t="s">
        <v>898</v>
      </c>
      <c r="C208" s="10">
        <v>1</v>
      </c>
      <c r="D208" s="13">
        <v>43171.172222222223</v>
      </c>
      <c r="E208" s="20">
        <v>90</v>
      </c>
      <c r="F208" s="20">
        <v>9.44</v>
      </c>
      <c r="G208" t="str">
        <f>VLOOKUP(FACT_INCLUDES[[#This Row],[order_id]],ORDERS!A:B,2,FALSE)</f>
        <v>28e2041c0f17e12da80a0146305c9259</v>
      </c>
      <c r="H208" s="17">
        <f>VLOOKUP(FACT_INCLUDES[[#This Row],[order_id]],ORDERS!A:F,4,FALSE)</f>
        <v>42903.572916666664</v>
      </c>
      <c r="I208" s="17">
        <f>VLOOKUP(FACT_INCLUDES[[#This Row],[order_id]],ORDERS!A:G,5,FALSE)</f>
        <v>42909.456250000003</v>
      </c>
      <c r="J208" s="17">
        <f>VLOOKUP(FACT_INCLUDES[[#This Row],[order_id]],ORDERS!A:G,6,FALSE)</f>
        <v>42923</v>
      </c>
      <c r="K208" t="str">
        <f>VLOOKUP(FACT_INCLUDES[[#This Row],[order_id]],ORDERS!A:G,3,FALSE)</f>
        <v>delivered</v>
      </c>
      <c r="L208" s="18">
        <f>FACT_INCLUDES[[#This Row],[price]]+FACT_INCLUDES[[#This Row],[freight_value]]</f>
        <v>99.44</v>
      </c>
      <c r="M208">
        <f ca="1">_xlfn.XLOOKUP(FACT_INCLUDES[[#This Row],[customer_unique_id]], DIM_CUSTOMERS[customer_unique_id], DIM_CUSTOMERS[Age],,0)</f>
        <v>21</v>
      </c>
      <c r="N208">
        <f>IFERROR(VLOOKUP(FACT_INCLUDES[[#This Row],[order_id]], ORDERS!A:G, 7, FALSE), "")</f>
        <v>6</v>
      </c>
      <c r="O208">
        <f>_xlfn.XLOOKUP(FACT_INCLUDES[[#This Row],[DW Product]],FACT_PRODUCT_REVIEWS!L:L,FACT_PRODUCT_REVIEWS!A:A,,0)</f>
        <v>207</v>
      </c>
      <c r="P208">
        <f>_xlfn.XLOOKUP(FACT_INCLUDES[[#This Row],[customer_unique_id]],DIM_CUSTOMERS[customer_unique_id],DIM_CUSTOMERS[DW Customer],,0)</f>
        <v>96</v>
      </c>
      <c r="Q208">
        <v>207</v>
      </c>
      <c r="R208">
        <v>207</v>
      </c>
      <c r="S208">
        <f>IF(FACT_INCLUDES[[#This Row],[order_delivered_customer_date]]&lt;=FACT_INCLUDES[[#This Row],[order_estimated_delivery_date]],1,0)</f>
        <v>1</v>
      </c>
      <c r="T208" t="str">
        <f>VLOOKUP(FACT_INCLUDES[[#This Row],[DW Product]],DIM_PRODUCTS!A:I,3,FALSE)</f>
        <v>Appliances</v>
      </c>
      <c r="U208" t="str">
        <f>VLOOKUP(FACT_INCLUDES[[#This Row],[DW Seller]],DIM_SELLERS!A:I,4,FALSE)</f>
        <v>SP</v>
      </c>
      <c r="V208" s="30">
        <f>IF(FACT_INCLUDES[[#This Row],[order_delivered_customer_date]]&lt;=FACT_INCLUDES[[#This Row],[order_estimated_delivery_date]], 1,0)</f>
        <v>1</v>
      </c>
    </row>
    <row r="209" spans="1:22" ht="15.75" x14ac:dyDescent="0.25">
      <c r="A209">
        <v>208</v>
      </c>
      <c r="B209" s="2" t="s">
        <v>1615</v>
      </c>
      <c r="C209" s="10">
        <v>1</v>
      </c>
      <c r="D209" s="13">
        <v>43242.872916666667</v>
      </c>
      <c r="E209" s="20">
        <v>43.49</v>
      </c>
      <c r="F209" s="20">
        <v>27.39</v>
      </c>
      <c r="G209" t="str">
        <f>VLOOKUP(FACT_INCLUDES[[#This Row],[order_id]],ORDERS!A:B,2,FALSE)</f>
        <v>35757a3cfd70b9aeab443c4dc1d8ad30</v>
      </c>
      <c r="H209" s="17">
        <f>VLOOKUP(FACT_INCLUDES[[#This Row],[order_id]],ORDERS!A:F,4,FALSE)</f>
        <v>43063.602777777778</v>
      </c>
      <c r="I209" s="17">
        <f>VLOOKUP(FACT_INCLUDES[[#This Row],[order_id]],ORDERS!A:G,5,FALSE)</f>
        <v>43089.883333333331</v>
      </c>
      <c r="J209" s="17">
        <f>VLOOKUP(FACT_INCLUDES[[#This Row],[order_id]],ORDERS!A:G,6,FALSE)</f>
        <v>43091</v>
      </c>
      <c r="K209" t="str">
        <f>VLOOKUP(FACT_INCLUDES[[#This Row],[order_id]],ORDERS!A:G,3,FALSE)</f>
        <v>delivered</v>
      </c>
      <c r="L209" s="18">
        <f>FACT_INCLUDES[[#This Row],[price]]+FACT_INCLUDES[[#This Row],[freight_value]]</f>
        <v>70.88</v>
      </c>
      <c r="M209">
        <f ca="1">_xlfn.XLOOKUP(FACT_INCLUDES[[#This Row],[customer_unique_id]], DIM_CUSTOMERS[customer_unique_id], DIM_CUSTOMERS[Age],,0)</f>
        <v>18</v>
      </c>
      <c r="N209">
        <f>IFERROR(VLOOKUP(FACT_INCLUDES[[#This Row],[order_id]], ORDERS!A:G, 7, FALSE), "")</f>
        <v>26</v>
      </c>
      <c r="O209">
        <f>_xlfn.XLOOKUP(FACT_INCLUDES[[#This Row],[DW Product]],FACT_PRODUCT_REVIEWS!L:L,FACT_PRODUCT_REVIEWS!A:A,,0)</f>
        <v>208</v>
      </c>
      <c r="P209">
        <f>_xlfn.XLOOKUP(FACT_INCLUDES[[#This Row],[customer_unique_id]],DIM_CUSTOMERS[customer_unique_id],DIM_CUSTOMERS[DW Customer],,0)</f>
        <v>209</v>
      </c>
      <c r="Q209">
        <v>208</v>
      </c>
      <c r="R209">
        <v>208</v>
      </c>
      <c r="S209">
        <f>IF(FACT_INCLUDES[[#This Row],[order_delivered_customer_date]]&lt;=FACT_INCLUDES[[#This Row],[order_estimated_delivery_date]],1,0)</f>
        <v>1</v>
      </c>
      <c r="T209" t="str">
        <f>VLOOKUP(FACT_INCLUDES[[#This Row],[DW Product]],DIM_PRODUCTS!A:I,3,FALSE)</f>
        <v>Accessories</v>
      </c>
      <c r="U209" t="str">
        <f>VLOOKUP(FACT_INCLUDES[[#This Row],[DW Seller]],DIM_SELLERS!A:I,4,FALSE)</f>
        <v>SP</v>
      </c>
      <c r="V209" s="30">
        <f>IF(FACT_INCLUDES[[#This Row],[order_delivered_customer_date]]&lt;=FACT_INCLUDES[[#This Row],[order_estimated_delivery_date]], 1,0)</f>
        <v>1</v>
      </c>
    </row>
    <row r="210" spans="1:22" ht="15.75" x14ac:dyDescent="0.25">
      <c r="A210">
        <v>209</v>
      </c>
      <c r="B210" s="2" t="s">
        <v>1657</v>
      </c>
      <c r="C210" s="10">
        <v>1</v>
      </c>
      <c r="D210" s="13">
        <v>43322.336805555555</v>
      </c>
      <c r="E210" s="20">
        <v>109.99</v>
      </c>
      <c r="F210" s="20">
        <v>36.85</v>
      </c>
      <c r="G210" t="str">
        <f>VLOOKUP(FACT_INCLUDES[[#This Row],[order_id]],ORDERS!A:B,2,FALSE)</f>
        <v>3899fc7fcad23e796f29ac0f2ec6c231</v>
      </c>
      <c r="H210" s="17">
        <f>VLOOKUP(FACT_INCLUDES[[#This Row],[order_id]],ORDERS!A:F,4,FALSE)</f>
        <v>43175.979166666664</v>
      </c>
      <c r="I210" s="17">
        <f>VLOOKUP(FACT_INCLUDES[[#This Row],[order_id]],ORDERS!A:G,5,FALSE)</f>
        <v>43193.102083333331</v>
      </c>
      <c r="J210" s="17">
        <f>VLOOKUP(FACT_INCLUDES[[#This Row],[order_id]],ORDERS!A:G,6,FALSE)</f>
        <v>43199</v>
      </c>
      <c r="K210" t="str">
        <f>VLOOKUP(FACT_INCLUDES[[#This Row],[order_id]],ORDERS!A:G,3,FALSE)</f>
        <v>delivered</v>
      </c>
      <c r="L210" s="18">
        <f>FACT_INCLUDES[[#This Row],[price]]+FACT_INCLUDES[[#This Row],[freight_value]]</f>
        <v>146.84</v>
      </c>
      <c r="M210">
        <f ca="1">_xlfn.XLOOKUP(FACT_INCLUDES[[#This Row],[customer_unique_id]], DIM_CUSTOMERS[customer_unique_id], DIM_CUSTOMERS[Age],,0)</f>
        <v>24</v>
      </c>
      <c r="N210">
        <f>IFERROR(VLOOKUP(FACT_INCLUDES[[#This Row],[order_id]], ORDERS!A:G, 7, FALSE), "")</f>
        <v>18</v>
      </c>
      <c r="O210">
        <f>_xlfn.XLOOKUP(FACT_INCLUDES[[#This Row],[DW Product]],FACT_PRODUCT_REVIEWS!L:L,FACT_PRODUCT_REVIEWS!A:A,,0)</f>
        <v>209</v>
      </c>
      <c r="P210">
        <f>_xlfn.XLOOKUP(FACT_INCLUDES[[#This Row],[customer_unique_id]],DIM_CUSTOMERS[customer_unique_id],DIM_CUSTOMERS[DW Customer],,0)</f>
        <v>318</v>
      </c>
      <c r="Q210">
        <v>209</v>
      </c>
      <c r="R210">
        <v>209</v>
      </c>
      <c r="S210">
        <f>IF(FACT_INCLUDES[[#This Row],[order_delivered_customer_date]]&lt;=FACT_INCLUDES[[#This Row],[order_estimated_delivery_date]],1,0)</f>
        <v>1</v>
      </c>
      <c r="T210" t="str">
        <f>VLOOKUP(FACT_INCLUDES[[#This Row],[DW Product]],DIM_PRODUCTS!A:I,3,FALSE)</f>
        <v>Bathroom</v>
      </c>
      <c r="U210" t="str">
        <f>VLOOKUP(FACT_INCLUDES[[#This Row],[DW Seller]],DIM_SELLERS!A:I,4,FALSE)</f>
        <v>SP</v>
      </c>
      <c r="V210" s="30">
        <f>IF(FACT_INCLUDES[[#This Row],[order_delivered_customer_date]]&lt;=FACT_INCLUDES[[#This Row],[order_estimated_delivery_date]], 1,0)</f>
        <v>1</v>
      </c>
    </row>
    <row r="211" spans="1:22" ht="15.75" x14ac:dyDescent="0.25">
      <c r="A211">
        <v>210</v>
      </c>
      <c r="B211" s="2" t="s">
        <v>1349</v>
      </c>
      <c r="C211" s="10">
        <v>1</v>
      </c>
      <c r="D211" s="13">
        <v>43263.382638888892</v>
      </c>
      <c r="E211" s="20">
        <v>9.99</v>
      </c>
      <c r="F211" s="20">
        <v>15.23</v>
      </c>
      <c r="G211" t="str">
        <f>VLOOKUP(FACT_INCLUDES[[#This Row],[order_id]],ORDERS!A:B,2,FALSE)</f>
        <v>6a798e7cd7c78b8893eec42fc5bdeff9</v>
      </c>
      <c r="H211" s="17">
        <f>VLOOKUP(FACT_INCLUDES[[#This Row],[order_id]],ORDERS!A:F,4,FALSE)</f>
        <v>43263.552083333336</v>
      </c>
      <c r="I211" s="17">
        <f>VLOOKUP(FACT_INCLUDES[[#This Row],[order_id]],ORDERS!A:G,5,FALSE)</f>
        <v>43269.698611111111</v>
      </c>
      <c r="J211" s="17">
        <f>VLOOKUP(FACT_INCLUDES[[#This Row],[order_id]],ORDERS!A:G,6,FALSE)</f>
        <v>43292</v>
      </c>
      <c r="K211" t="str">
        <f>VLOOKUP(FACT_INCLUDES[[#This Row],[order_id]],ORDERS!A:G,3,FALSE)</f>
        <v>delivered</v>
      </c>
      <c r="L211" s="18">
        <f>FACT_INCLUDES[[#This Row],[price]]+FACT_INCLUDES[[#This Row],[freight_value]]</f>
        <v>25.22</v>
      </c>
      <c r="M211">
        <f ca="1">_xlfn.XLOOKUP(FACT_INCLUDES[[#This Row],[customer_unique_id]], DIM_CUSTOMERS[customer_unique_id], DIM_CUSTOMERS[Age],,0)</f>
        <v>19</v>
      </c>
      <c r="N211">
        <f>IFERROR(VLOOKUP(FACT_INCLUDES[[#This Row],[order_id]], ORDERS!A:G, 7, FALSE), "")</f>
        <v>6</v>
      </c>
      <c r="O211">
        <f>_xlfn.XLOOKUP(FACT_INCLUDES[[#This Row],[DW Product]],FACT_PRODUCT_REVIEWS!L:L,FACT_PRODUCT_REVIEWS!A:A,,0)</f>
        <v>210</v>
      </c>
      <c r="P211">
        <f>_xlfn.XLOOKUP(FACT_INCLUDES[[#This Row],[customer_unique_id]],DIM_CUSTOMERS[customer_unique_id],DIM_CUSTOMERS[DW Customer],,0)</f>
        <v>257</v>
      </c>
      <c r="Q211">
        <v>210</v>
      </c>
      <c r="R211">
        <v>210</v>
      </c>
      <c r="S211">
        <f>IF(FACT_INCLUDES[[#This Row],[order_delivered_customer_date]]&lt;=FACT_INCLUDES[[#This Row],[order_estimated_delivery_date]],1,0)</f>
        <v>1</v>
      </c>
      <c r="T211" t="str">
        <f>VLOOKUP(FACT_INCLUDES[[#This Row],[DW Product]],DIM_PRODUCTS!A:I,3,FALSE)</f>
        <v>Accessories</v>
      </c>
      <c r="U211" t="str">
        <f>VLOOKUP(FACT_INCLUDES[[#This Row],[DW Seller]],DIM_SELLERS!A:I,4,FALSE)</f>
        <v>GO</v>
      </c>
      <c r="V211" s="30">
        <f>IF(FACT_INCLUDES[[#This Row],[order_delivered_customer_date]]&lt;=FACT_INCLUDES[[#This Row],[order_estimated_delivery_date]], 1,0)</f>
        <v>1</v>
      </c>
    </row>
    <row r="212" spans="1:22" ht="15.75" x14ac:dyDescent="0.25">
      <c r="A212">
        <v>211</v>
      </c>
      <c r="B212" s="2" t="s">
        <v>765</v>
      </c>
      <c r="C212" s="10">
        <v>1</v>
      </c>
      <c r="D212" s="13">
        <v>43263.382638888892</v>
      </c>
      <c r="E212" s="20">
        <v>9.99</v>
      </c>
      <c r="F212" s="20">
        <v>15.23</v>
      </c>
      <c r="G212" t="str">
        <f>VLOOKUP(FACT_INCLUDES[[#This Row],[order_id]],ORDERS!A:B,2,FALSE)</f>
        <v>9e5f9798a71d8f5ec3020a5500d70430</v>
      </c>
      <c r="H212" s="17">
        <f>VLOOKUP(FACT_INCLUDES[[#This Row],[order_id]],ORDERS!A:F,4,FALSE)</f>
        <v>43149.459722222222</v>
      </c>
      <c r="I212" s="17">
        <f>VLOOKUP(FACT_INCLUDES[[#This Row],[order_id]],ORDERS!A:G,5,FALSE)</f>
        <v>43179.981944444444</v>
      </c>
      <c r="J212" s="17">
        <f>VLOOKUP(FACT_INCLUDES[[#This Row],[order_id]],ORDERS!A:G,6,FALSE)</f>
        <v>43178</v>
      </c>
      <c r="K212" t="str">
        <f>VLOOKUP(FACT_INCLUDES[[#This Row],[order_id]],ORDERS!A:G,3,FALSE)</f>
        <v>delivered</v>
      </c>
      <c r="L212" s="18">
        <f>FACT_INCLUDES[[#This Row],[price]]+FACT_INCLUDES[[#This Row],[freight_value]]</f>
        <v>25.22</v>
      </c>
      <c r="M212">
        <f ca="1">_xlfn.XLOOKUP(FACT_INCLUDES[[#This Row],[customer_unique_id]], DIM_CUSTOMERS[customer_unique_id], DIM_CUSTOMERS[Age],,0)</f>
        <v>27</v>
      </c>
      <c r="N212">
        <f>IFERROR(VLOOKUP(FACT_INCLUDES[[#This Row],[order_id]], ORDERS!A:G, 7, FALSE), "")</f>
        <v>30</v>
      </c>
      <c r="O212">
        <f>_xlfn.XLOOKUP(FACT_INCLUDES[[#This Row],[DW Product]],FACT_PRODUCT_REVIEWS!L:L,FACT_PRODUCT_REVIEWS!A:A,,0)</f>
        <v>211</v>
      </c>
      <c r="P212">
        <f>_xlfn.XLOOKUP(FACT_INCLUDES[[#This Row],[customer_unique_id]],DIM_CUSTOMERS[customer_unique_id],DIM_CUSTOMERS[DW Customer],,0)</f>
        <v>105</v>
      </c>
      <c r="Q212">
        <v>211</v>
      </c>
      <c r="R212">
        <v>211</v>
      </c>
      <c r="S212">
        <f>IF(FACT_INCLUDES[[#This Row],[order_delivered_customer_date]]&lt;=FACT_INCLUDES[[#This Row],[order_estimated_delivery_date]],1,0)</f>
        <v>0</v>
      </c>
      <c r="T212" t="str">
        <f>VLOOKUP(FACT_INCLUDES[[#This Row],[DW Product]],DIM_PRODUCTS!A:I,3,FALSE)</f>
        <v>Sports</v>
      </c>
      <c r="U212" t="str">
        <f>VLOOKUP(FACT_INCLUDES[[#This Row],[DW Seller]],DIM_SELLERS!A:I,4,FALSE)</f>
        <v>SP</v>
      </c>
      <c r="V212" s="30">
        <f>IF(FACT_INCLUDES[[#This Row],[order_delivered_customer_date]]&lt;=FACT_INCLUDES[[#This Row],[order_estimated_delivery_date]], 1,0)</f>
        <v>0</v>
      </c>
    </row>
    <row r="213" spans="1:22" ht="15.75" x14ac:dyDescent="0.25">
      <c r="A213">
        <v>212</v>
      </c>
      <c r="B213" s="2" t="s">
        <v>1250</v>
      </c>
      <c r="C213" s="10">
        <v>1</v>
      </c>
      <c r="D213" s="13">
        <v>43111.481249999997</v>
      </c>
      <c r="E213" s="20">
        <v>28.5</v>
      </c>
      <c r="F213" s="20">
        <v>34.15</v>
      </c>
      <c r="G213" t="str">
        <f>VLOOKUP(FACT_INCLUDES[[#This Row],[order_id]],ORDERS!A:B,2,FALSE)</f>
        <v>72ce629a45d8ae96d22c2946aaf876f2</v>
      </c>
      <c r="H213" s="17">
        <f>VLOOKUP(FACT_INCLUDES[[#This Row],[order_id]],ORDERS!A:F,4,FALSE)</f>
        <v>42791.892361111109</v>
      </c>
      <c r="I213" s="17">
        <f>VLOOKUP(FACT_INCLUDES[[#This Row],[order_id]],ORDERS!A:G,5,FALSE)</f>
        <v>42814.435416666667</v>
      </c>
      <c r="J213" s="17">
        <f>VLOOKUP(FACT_INCLUDES[[#This Row],[order_id]],ORDERS!A:G,6,FALSE)</f>
        <v>42818</v>
      </c>
      <c r="K213" t="str">
        <f>VLOOKUP(FACT_INCLUDES[[#This Row],[order_id]],ORDERS!A:G,3,FALSE)</f>
        <v>delivered</v>
      </c>
      <c r="L213" s="18">
        <f>FACT_INCLUDES[[#This Row],[price]]+FACT_INCLUDES[[#This Row],[freight_value]]</f>
        <v>62.65</v>
      </c>
      <c r="M213">
        <f ca="1">_xlfn.XLOOKUP(FACT_INCLUDES[[#This Row],[customer_unique_id]], DIM_CUSTOMERS[customer_unique_id], DIM_CUSTOMERS[Age],,0)</f>
        <v>33</v>
      </c>
      <c r="N213">
        <f>IFERROR(VLOOKUP(FACT_INCLUDES[[#This Row],[order_id]], ORDERS!A:G, 7, FALSE), "")</f>
        <v>23</v>
      </c>
      <c r="O213">
        <f>_xlfn.XLOOKUP(FACT_INCLUDES[[#This Row],[DW Product]],FACT_PRODUCT_REVIEWS!L:L,FACT_PRODUCT_REVIEWS!A:A,,0)</f>
        <v>212</v>
      </c>
      <c r="P213">
        <f>_xlfn.XLOOKUP(FACT_INCLUDES[[#This Row],[customer_unique_id]],DIM_CUSTOMERS[customer_unique_id],DIM_CUSTOMERS[DW Customer],,0)</f>
        <v>216</v>
      </c>
      <c r="Q213">
        <v>212</v>
      </c>
      <c r="R213">
        <v>212</v>
      </c>
      <c r="S213">
        <f>IF(FACT_INCLUDES[[#This Row],[order_delivered_customer_date]]&lt;=FACT_INCLUDES[[#This Row],[order_estimated_delivery_date]],1,0)</f>
        <v>1</v>
      </c>
      <c r="T213" t="str">
        <f>VLOOKUP(FACT_INCLUDES[[#This Row],[DW Product]],DIM_PRODUCTS!A:I,3,FALSE)</f>
        <v>Furniture</v>
      </c>
      <c r="U213" t="str">
        <f>VLOOKUP(FACT_INCLUDES[[#This Row],[DW Seller]],DIM_SELLERS!A:I,4,FALSE)</f>
        <v>RJ</v>
      </c>
      <c r="V213" s="30">
        <f>IF(FACT_INCLUDES[[#This Row],[order_delivered_customer_date]]&lt;=FACT_INCLUDES[[#This Row],[order_estimated_delivery_date]], 1,0)</f>
        <v>1</v>
      </c>
    </row>
    <row r="214" spans="1:22" ht="15.75" x14ac:dyDescent="0.25">
      <c r="A214">
        <v>213</v>
      </c>
      <c r="B214" s="2" t="s">
        <v>1140</v>
      </c>
      <c r="C214" s="10">
        <v>1</v>
      </c>
      <c r="D214" s="13">
        <v>43187.12222222222</v>
      </c>
      <c r="E214" s="20">
        <v>199</v>
      </c>
      <c r="F214" s="20">
        <v>8.74</v>
      </c>
      <c r="G214" t="str">
        <f>VLOOKUP(FACT_INCLUDES[[#This Row],[order_id]],ORDERS!A:B,2,FALSE)</f>
        <v>9f67d6145893e41e7ada2e646b84f658</v>
      </c>
      <c r="H214" s="17">
        <f>VLOOKUP(FACT_INCLUDES[[#This Row],[order_id]],ORDERS!A:F,4,FALSE)</f>
        <v>42961.513194444444</v>
      </c>
      <c r="I214" s="17">
        <f>VLOOKUP(FACT_INCLUDES[[#This Row],[order_id]],ORDERS!A:G,5,FALSE)</f>
        <v>42968.96875</v>
      </c>
      <c r="J214" s="17">
        <f>VLOOKUP(FACT_INCLUDES[[#This Row],[order_id]],ORDERS!A:G,6,FALSE)</f>
        <v>42983</v>
      </c>
      <c r="K214" t="str">
        <f>VLOOKUP(FACT_INCLUDES[[#This Row],[order_id]],ORDERS!A:G,3,FALSE)</f>
        <v>delivered</v>
      </c>
      <c r="L214" s="18">
        <f>FACT_INCLUDES[[#This Row],[price]]+FACT_INCLUDES[[#This Row],[freight_value]]</f>
        <v>207.74</v>
      </c>
      <c r="M214">
        <f ca="1">_xlfn.XLOOKUP(FACT_INCLUDES[[#This Row],[customer_unique_id]], DIM_CUSTOMERS[customer_unique_id], DIM_CUSTOMERS[Age],,0)</f>
        <v>47</v>
      </c>
      <c r="N214">
        <f>IFERROR(VLOOKUP(FACT_INCLUDES[[#This Row],[order_id]], ORDERS!A:G, 7, FALSE), "")</f>
        <v>7</v>
      </c>
      <c r="O214">
        <f>_xlfn.XLOOKUP(FACT_INCLUDES[[#This Row],[DW Product]],FACT_PRODUCT_REVIEWS!L:L,FACT_PRODUCT_REVIEWS!A:A,,0)</f>
        <v>213</v>
      </c>
      <c r="P214">
        <f>_xlfn.XLOOKUP(FACT_INCLUDES[[#This Row],[customer_unique_id]],DIM_CUSTOMERS[customer_unique_id],DIM_CUSTOMERS[DW Customer],,0)</f>
        <v>248</v>
      </c>
      <c r="Q214">
        <v>213</v>
      </c>
      <c r="R214">
        <v>213</v>
      </c>
      <c r="S214">
        <f>IF(FACT_INCLUDES[[#This Row],[order_delivered_customer_date]]&lt;=FACT_INCLUDES[[#This Row],[order_estimated_delivery_date]],1,0)</f>
        <v>1</v>
      </c>
      <c r="T214" t="str">
        <f>VLOOKUP(FACT_INCLUDES[[#This Row],[DW Product]],DIM_PRODUCTS!A:I,3,FALSE)</f>
        <v>Shoes</v>
      </c>
      <c r="U214" t="str">
        <f>VLOOKUP(FACT_INCLUDES[[#This Row],[DW Seller]],DIM_SELLERS!A:I,4,FALSE)</f>
        <v>SP</v>
      </c>
      <c r="V214" s="30">
        <f>IF(FACT_INCLUDES[[#This Row],[order_delivered_customer_date]]&lt;=FACT_INCLUDES[[#This Row],[order_estimated_delivery_date]], 1,0)</f>
        <v>1</v>
      </c>
    </row>
    <row r="215" spans="1:22" ht="15.75" x14ac:dyDescent="0.25">
      <c r="A215">
        <v>214</v>
      </c>
      <c r="B215" s="2" t="s">
        <v>1383</v>
      </c>
      <c r="C215" s="10">
        <v>1</v>
      </c>
      <c r="D215" s="13">
        <v>42934.090277777781</v>
      </c>
      <c r="E215" s="20">
        <v>135.9</v>
      </c>
      <c r="F215" s="20">
        <v>21.44</v>
      </c>
      <c r="G215" t="str">
        <f>VLOOKUP(FACT_INCLUDES[[#This Row],[order_id]],ORDERS!A:B,2,FALSE)</f>
        <v>442bdd695caba6183fc44d6cfdd4f094</v>
      </c>
      <c r="H215" s="17">
        <f>VLOOKUP(FACT_INCLUDES[[#This Row],[order_id]],ORDERS!A:F,4,FALSE)</f>
        <v>43227.361805555556</v>
      </c>
      <c r="I215" s="17">
        <f>VLOOKUP(FACT_INCLUDES[[#This Row],[order_id]],ORDERS!A:G,5,FALSE)</f>
        <v>43231.719444444447</v>
      </c>
      <c r="J215" s="17">
        <f>VLOOKUP(FACT_INCLUDES[[#This Row],[order_id]],ORDERS!A:G,6,FALSE)</f>
        <v>43248</v>
      </c>
      <c r="K215" t="str">
        <f>VLOOKUP(FACT_INCLUDES[[#This Row],[order_id]],ORDERS!A:G,3,FALSE)</f>
        <v>delivered</v>
      </c>
      <c r="L215" s="18">
        <f>FACT_INCLUDES[[#This Row],[price]]+FACT_INCLUDES[[#This Row],[freight_value]]</f>
        <v>157.34</v>
      </c>
      <c r="M215">
        <f ca="1">_xlfn.XLOOKUP(FACT_INCLUDES[[#This Row],[customer_unique_id]], DIM_CUSTOMERS[customer_unique_id], DIM_CUSTOMERS[Age],,0)</f>
        <v>19</v>
      </c>
      <c r="N215">
        <f>IFERROR(VLOOKUP(FACT_INCLUDES[[#This Row],[order_id]], ORDERS!A:G, 7, FALSE), "")</f>
        <v>4</v>
      </c>
      <c r="O215">
        <f>_xlfn.XLOOKUP(FACT_INCLUDES[[#This Row],[DW Product]],FACT_PRODUCT_REVIEWS!L:L,FACT_PRODUCT_REVIEWS!A:A,,0)</f>
        <v>214</v>
      </c>
      <c r="P215">
        <f>_xlfn.XLOOKUP(FACT_INCLUDES[[#This Row],[customer_unique_id]],DIM_CUSTOMERS[customer_unique_id],DIM_CUSTOMERS[DW Customer],,0)</f>
        <v>86</v>
      </c>
      <c r="Q215">
        <v>214</v>
      </c>
      <c r="R215">
        <v>214</v>
      </c>
      <c r="S215">
        <f>IF(FACT_INCLUDES[[#This Row],[order_delivered_customer_date]]&lt;=FACT_INCLUDES[[#This Row],[order_estimated_delivery_date]],1,0)</f>
        <v>1</v>
      </c>
      <c r="T215" t="str">
        <f>VLOOKUP(FACT_INCLUDES[[#This Row],[DW Product]],DIM_PRODUCTS!A:I,3,FALSE)</f>
        <v>Accessories</v>
      </c>
      <c r="U215" t="str">
        <f>VLOOKUP(FACT_INCLUDES[[#This Row],[DW Seller]],DIM_SELLERS!A:I,4,FALSE)</f>
        <v>SP</v>
      </c>
      <c r="V215" s="30">
        <f>IF(FACT_INCLUDES[[#This Row],[order_delivered_customer_date]]&lt;=FACT_INCLUDES[[#This Row],[order_estimated_delivery_date]], 1,0)</f>
        <v>1</v>
      </c>
    </row>
    <row r="216" spans="1:22" ht="15.75" x14ac:dyDescent="0.25">
      <c r="A216">
        <v>215</v>
      </c>
      <c r="B216" s="2" t="s">
        <v>724</v>
      </c>
      <c r="C216" s="10">
        <v>1</v>
      </c>
      <c r="D216" s="13">
        <v>43284.493055555555</v>
      </c>
      <c r="E216" s="20">
        <v>249</v>
      </c>
      <c r="F216" s="20">
        <v>37.090000000000003</v>
      </c>
      <c r="G216" t="str">
        <f>VLOOKUP(FACT_INCLUDES[[#This Row],[order_id]],ORDERS!A:B,2,FALSE)</f>
        <v>5616f75d22507069b5383854a1d8c414</v>
      </c>
      <c r="H216" s="17">
        <f>VLOOKUP(FACT_INCLUDES[[#This Row],[order_id]],ORDERS!A:F,4,FALSE)</f>
        <v>43187.478472222225</v>
      </c>
      <c r="I216" s="17">
        <f>VLOOKUP(FACT_INCLUDES[[#This Row],[order_id]],ORDERS!A:G,5,FALSE)</f>
        <v>43249.956944444442</v>
      </c>
      <c r="J216" s="17">
        <f>VLOOKUP(FACT_INCLUDES[[#This Row],[order_id]],ORDERS!A:G,6,FALSE)</f>
        <v>43208</v>
      </c>
      <c r="K216" t="str">
        <f>VLOOKUP(FACT_INCLUDES[[#This Row],[order_id]],ORDERS!A:G,3,FALSE)</f>
        <v>delivered</v>
      </c>
      <c r="L216" s="18">
        <f>FACT_INCLUDES[[#This Row],[price]]+FACT_INCLUDES[[#This Row],[freight_value]]</f>
        <v>286.09000000000003</v>
      </c>
      <c r="M216">
        <f ca="1">_xlfn.XLOOKUP(FACT_INCLUDES[[#This Row],[customer_unique_id]], DIM_CUSTOMERS[customer_unique_id], DIM_CUSTOMERS[Age],,0)</f>
        <v>30</v>
      </c>
      <c r="N216">
        <f>IFERROR(VLOOKUP(FACT_INCLUDES[[#This Row],[order_id]], ORDERS!A:G, 7, FALSE), "")</f>
        <v>62</v>
      </c>
      <c r="O216">
        <f>_xlfn.XLOOKUP(FACT_INCLUDES[[#This Row],[DW Product]],FACT_PRODUCT_REVIEWS!L:L,FACT_PRODUCT_REVIEWS!A:A,,0)</f>
        <v>215</v>
      </c>
      <c r="P216">
        <f>_xlfn.XLOOKUP(FACT_INCLUDES[[#This Row],[customer_unique_id]],DIM_CUSTOMERS[customer_unique_id],DIM_CUSTOMERS[DW Customer],,0)</f>
        <v>30</v>
      </c>
      <c r="Q216">
        <v>215</v>
      </c>
      <c r="R216">
        <v>215</v>
      </c>
      <c r="S216">
        <f>IF(FACT_INCLUDES[[#This Row],[order_delivered_customer_date]]&lt;=FACT_INCLUDES[[#This Row],[order_estimated_delivery_date]],1,0)</f>
        <v>0</v>
      </c>
      <c r="T216" t="str">
        <f>VLOOKUP(FACT_INCLUDES[[#This Row],[DW Product]],DIM_PRODUCTS!A:I,3,FALSE)</f>
        <v>Accessories</v>
      </c>
      <c r="U216" t="str">
        <f>VLOOKUP(FACT_INCLUDES[[#This Row],[DW Seller]],DIM_SELLERS!A:I,4,FALSE)</f>
        <v>RS</v>
      </c>
      <c r="V216" s="30">
        <f>IF(FACT_INCLUDES[[#This Row],[order_delivered_customer_date]]&lt;=FACT_INCLUDES[[#This Row],[order_estimated_delivery_date]], 1,0)</f>
        <v>0</v>
      </c>
    </row>
    <row r="217" spans="1:22" ht="15.75" x14ac:dyDescent="0.25">
      <c r="A217">
        <v>216</v>
      </c>
      <c r="B217" s="2" t="s">
        <v>782</v>
      </c>
      <c r="C217" s="10">
        <v>1</v>
      </c>
      <c r="D217" s="13">
        <v>42792.442361111112</v>
      </c>
      <c r="E217" s="20">
        <v>49.99</v>
      </c>
      <c r="F217" s="20">
        <v>15.56</v>
      </c>
      <c r="G217" t="str">
        <f>VLOOKUP(FACT_INCLUDES[[#This Row],[order_id]],ORDERS!A:B,2,FALSE)</f>
        <v>d7dca5075c207d22e930c7ab977c80e5</v>
      </c>
      <c r="H217" s="17">
        <f>VLOOKUP(FACT_INCLUDES[[#This Row],[order_id]],ORDERS!A:F,4,FALSE)</f>
        <v>43146.463194444441</v>
      </c>
      <c r="I217" s="17">
        <f>VLOOKUP(FACT_INCLUDES[[#This Row],[order_id]],ORDERS!A:G,5,FALSE)</f>
        <v>43166.706944444442</v>
      </c>
      <c r="J217" s="17">
        <f>VLOOKUP(FACT_INCLUDES[[#This Row],[order_id]],ORDERS!A:G,6,FALSE)</f>
        <v>43174</v>
      </c>
      <c r="K217" t="str">
        <f>VLOOKUP(FACT_INCLUDES[[#This Row],[order_id]],ORDERS!A:G,3,FALSE)</f>
        <v>delivered</v>
      </c>
      <c r="L217" s="18">
        <f>FACT_INCLUDES[[#This Row],[price]]+FACT_INCLUDES[[#This Row],[freight_value]]</f>
        <v>65.55</v>
      </c>
      <c r="M217">
        <f ca="1">_xlfn.XLOOKUP(FACT_INCLUDES[[#This Row],[customer_unique_id]], DIM_CUSTOMERS[customer_unique_id], DIM_CUSTOMERS[Age],,0)</f>
        <v>47</v>
      </c>
      <c r="N217">
        <f>IFERROR(VLOOKUP(FACT_INCLUDES[[#This Row],[order_id]], ORDERS!A:G, 7, FALSE), "")</f>
        <v>20</v>
      </c>
      <c r="O217">
        <f>_xlfn.XLOOKUP(FACT_INCLUDES[[#This Row],[DW Product]],FACT_PRODUCT_REVIEWS!L:L,FACT_PRODUCT_REVIEWS!A:A,,0)</f>
        <v>216</v>
      </c>
      <c r="P217">
        <f>_xlfn.XLOOKUP(FACT_INCLUDES[[#This Row],[customer_unique_id]],DIM_CUSTOMERS[customer_unique_id],DIM_CUSTOMERS[DW Customer],,0)</f>
        <v>197</v>
      </c>
      <c r="Q217">
        <v>216</v>
      </c>
      <c r="R217">
        <v>216</v>
      </c>
      <c r="S217">
        <f>IF(FACT_INCLUDES[[#This Row],[order_delivered_customer_date]]&lt;=FACT_INCLUDES[[#This Row],[order_estimated_delivery_date]],1,0)</f>
        <v>1</v>
      </c>
      <c r="T217" t="str">
        <f>VLOOKUP(FACT_INCLUDES[[#This Row],[DW Product]],DIM_PRODUCTS!A:I,3,FALSE)</f>
        <v>Accessories</v>
      </c>
      <c r="U217" t="str">
        <f>VLOOKUP(FACT_INCLUDES[[#This Row],[DW Seller]],DIM_SELLERS!A:I,4,FALSE)</f>
        <v>SP</v>
      </c>
      <c r="V217" s="30">
        <f>IF(FACT_INCLUDES[[#This Row],[order_delivered_customer_date]]&lt;=FACT_INCLUDES[[#This Row],[order_estimated_delivery_date]], 1,0)</f>
        <v>1</v>
      </c>
    </row>
    <row r="218" spans="1:22" ht="15.75" x14ac:dyDescent="0.25">
      <c r="A218">
        <v>217</v>
      </c>
      <c r="B218" s="2" t="s">
        <v>982</v>
      </c>
      <c r="C218" s="10">
        <v>1</v>
      </c>
      <c r="D218" s="13">
        <v>43340.572222222225</v>
      </c>
      <c r="E218" s="20">
        <v>38</v>
      </c>
      <c r="F218" s="20">
        <v>7.53</v>
      </c>
      <c r="G218" t="str">
        <f>VLOOKUP(FACT_INCLUDES[[#This Row],[order_id]],ORDERS!A:B,2,FALSE)</f>
        <v>6dade60d28a0f5b8ae7e8d67321b4141</v>
      </c>
      <c r="H218" s="17">
        <f>VLOOKUP(FACT_INCLUDES[[#This Row],[order_id]],ORDERS!A:F,4,FALSE)</f>
        <v>42862.727083333331</v>
      </c>
      <c r="I218" s="17">
        <f>VLOOKUP(FACT_INCLUDES[[#This Row],[order_id]],ORDERS!A:G,5,FALSE)</f>
        <v>42871.725694444445</v>
      </c>
      <c r="J218" s="17">
        <f>VLOOKUP(FACT_INCLUDES[[#This Row],[order_id]],ORDERS!A:G,6,FALSE)</f>
        <v>42887</v>
      </c>
      <c r="K218" t="str">
        <f>VLOOKUP(FACT_INCLUDES[[#This Row],[order_id]],ORDERS!A:G,3,FALSE)</f>
        <v>delivered</v>
      </c>
      <c r="L218" s="18">
        <f>FACT_INCLUDES[[#This Row],[price]]+FACT_INCLUDES[[#This Row],[freight_value]]</f>
        <v>45.53</v>
      </c>
      <c r="M218">
        <f ca="1">_xlfn.XLOOKUP(FACT_INCLUDES[[#This Row],[customer_unique_id]], DIM_CUSTOMERS[customer_unique_id], DIM_CUSTOMERS[Age],,0)</f>
        <v>18</v>
      </c>
      <c r="N218">
        <f>IFERROR(VLOOKUP(FACT_INCLUDES[[#This Row],[order_id]], ORDERS!A:G, 7, FALSE), "")</f>
        <v>9</v>
      </c>
      <c r="O218">
        <f>_xlfn.XLOOKUP(FACT_INCLUDES[[#This Row],[DW Product]],FACT_PRODUCT_REVIEWS!L:L,FACT_PRODUCT_REVIEWS!A:A,,0)</f>
        <v>217</v>
      </c>
      <c r="P218">
        <f>_xlfn.XLOOKUP(FACT_INCLUDES[[#This Row],[customer_unique_id]],DIM_CUSTOMERS[customer_unique_id],DIM_CUSTOMERS[DW Customer],,0)</f>
        <v>102</v>
      </c>
      <c r="Q218">
        <v>217</v>
      </c>
      <c r="R218">
        <v>217</v>
      </c>
      <c r="S218">
        <f>IF(FACT_INCLUDES[[#This Row],[order_delivered_customer_date]]&lt;=FACT_INCLUDES[[#This Row],[order_estimated_delivery_date]],1,0)</f>
        <v>1</v>
      </c>
      <c r="T218" t="str">
        <f>VLOOKUP(FACT_INCLUDES[[#This Row],[DW Product]],DIM_PRODUCTS!A:I,3,FALSE)</f>
        <v>Kitchen Products</v>
      </c>
      <c r="U218" t="str">
        <f>VLOOKUP(FACT_INCLUDES[[#This Row],[DW Seller]],DIM_SELLERS!A:I,4,FALSE)</f>
        <v>PB</v>
      </c>
      <c r="V218" s="30">
        <f>IF(FACT_INCLUDES[[#This Row],[order_delivered_customer_date]]&lt;=FACT_INCLUDES[[#This Row],[order_estimated_delivery_date]], 1,0)</f>
        <v>1</v>
      </c>
    </row>
    <row r="219" spans="1:22" ht="15.75" x14ac:dyDescent="0.25">
      <c r="A219">
        <v>218</v>
      </c>
      <c r="B219" s="2" t="s">
        <v>1832</v>
      </c>
      <c r="C219" s="10">
        <v>1</v>
      </c>
      <c r="D219" s="13">
        <v>43270.595138888886</v>
      </c>
      <c r="E219" s="20">
        <v>85</v>
      </c>
      <c r="F219" s="20">
        <v>11.62</v>
      </c>
      <c r="G219" t="str">
        <f>VLOOKUP(FACT_INCLUDES[[#This Row],[order_id]],ORDERS!A:B,2,FALSE)</f>
        <v>c60c5563690f2a27a76f4d8ba53c2a85</v>
      </c>
      <c r="H219" s="17">
        <f>VLOOKUP(FACT_INCLUDES[[#This Row],[order_id]],ORDERS!A:F,4,FALSE)</f>
        <v>43173.925000000003</v>
      </c>
      <c r="I219" s="17">
        <f>VLOOKUP(FACT_INCLUDES[[#This Row],[order_id]],ORDERS!A:G,5,FALSE)</f>
        <v>43179.804166666669</v>
      </c>
      <c r="J219" s="17">
        <f>VLOOKUP(FACT_INCLUDES[[#This Row],[order_id]],ORDERS!A:G,6,FALSE)</f>
        <v>43185</v>
      </c>
      <c r="K219" t="str">
        <f>VLOOKUP(FACT_INCLUDES[[#This Row],[order_id]],ORDERS!A:G,3,FALSE)</f>
        <v>delivered</v>
      </c>
      <c r="L219" s="18">
        <f>FACT_INCLUDES[[#This Row],[price]]+FACT_INCLUDES[[#This Row],[freight_value]]</f>
        <v>96.62</v>
      </c>
      <c r="M219">
        <f ca="1">_xlfn.XLOOKUP(FACT_INCLUDES[[#This Row],[customer_unique_id]], DIM_CUSTOMERS[customer_unique_id], DIM_CUSTOMERS[Age],,0)</f>
        <v>19</v>
      </c>
      <c r="N219">
        <f>IFERROR(VLOOKUP(FACT_INCLUDES[[#This Row],[order_id]], ORDERS!A:G, 7, FALSE), "")</f>
        <v>6</v>
      </c>
      <c r="O219">
        <f>_xlfn.XLOOKUP(FACT_INCLUDES[[#This Row],[DW Product]],FACT_PRODUCT_REVIEWS!L:L,FACT_PRODUCT_REVIEWS!A:A,,0)</f>
        <v>218</v>
      </c>
      <c r="P219">
        <f>_xlfn.XLOOKUP(FACT_INCLUDES[[#This Row],[customer_unique_id]],DIM_CUSTOMERS[customer_unique_id],DIM_CUSTOMERS[DW Customer],,0)</f>
        <v>293</v>
      </c>
      <c r="Q219">
        <v>218</v>
      </c>
      <c r="R219">
        <v>218</v>
      </c>
      <c r="S219">
        <f>IF(FACT_INCLUDES[[#This Row],[order_delivered_customer_date]]&lt;=FACT_INCLUDES[[#This Row],[order_estimated_delivery_date]],1,0)</f>
        <v>1</v>
      </c>
      <c r="T219" t="str">
        <f>VLOOKUP(FACT_INCLUDES[[#This Row],[DW Product]],DIM_PRODUCTS!A:I,3,FALSE)</f>
        <v>Shoes</v>
      </c>
      <c r="U219" t="str">
        <f>VLOOKUP(FACT_INCLUDES[[#This Row],[DW Seller]],DIM_SELLERS!A:I,4,FALSE)</f>
        <v>RS</v>
      </c>
      <c r="V219" s="30">
        <f>IF(FACT_INCLUDES[[#This Row],[order_delivered_customer_date]]&lt;=FACT_INCLUDES[[#This Row],[order_estimated_delivery_date]], 1,0)</f>
        <v>1</v>
      </c>
    </row>
    <row r="220" spans="1:22" ht="15.75" x14ac:dyDescent="0.25">
      <c r="A220">
        <v>219</v>
      </c>
      <c r="B220" s="2" t="s">
        <v>993</v>
      </c>
      <c r="C220" s="10">
        <v>1</v>
      </c>
      <c r="D220" s="13">
        <v>43056.55972222222</v>
      </c>
      <c r="E220" s="20">
        <v>117.3</v>
      </c>
      <c r="F220" s="20">
        <v>25.66</v>
      </c>
      <c r="G220" t="str">
        <f>VLOOKUP(FACT_INCLUDES[[#This Row],[order_id]],ORDERS!A:B,2,FALSE)</f>
        <v>9595c4a04247bc9a1930529085323033</v>
      </c>
      <c r="H220" s="17">
        <f>VLOOKUP(FACT_INCLUDES[[#This Row],[order_id]],ORDERS!A:F,4,FALSE)</f>
        <v>43209.930555555555</v>
      </c>
      <c r="I220" s="17">
        <f>VLOOKUP(FACT_INCLUDES[[#This Row],[order_id]],ORDERS!A:G,5,FALSE)</f>
        <v>43223.694444444445</v>
      </c>
      <c r="J220" s="17">
        <f>VLOOKUP(FACT_INCLUDES[[#This Row],[order_id]],ORDERS!A:G,6,FALSE)</f>
        <v>43237</v>
      </c>
      <c r="K220" t="str">
        <f>VLOOKUP(FACT_INCLUDES[[#This Row],[order_id]],ORDERS!A:G,3,FALSE)</f>
        <v>delivered</v>
      </c>
      <c r="L220" s="18">
        <f>FACT_INCLUDES[[#This Row],[price]]+FACT_INCLUDES[[#This Row],[freight_value]]</f>
        <v>142.96</v>
      </c>
      <c r="M220">
        <f ca="1">_xlfn.XLOOKUP(FACT_INCLUDES[[#This Row],[customer_unique_id]], DIM_CUSTOMERS[customer_unique_id], DIM_CUSTOMERS[Age],,0)</f>
        <v>19</v>
      </c>
      <c r="N220">
        <f>IFERROR(VLOOKUP(FACT_INCLUDES[[#This Row],[order_id]], ORDERS!A:G, 7, FALSE), "")</f>
        <v>14</v>
      </c>
      <c r="O220">
        <f>_xlfn.XLOOKUP(FACT_INCLUDES[[#This Row],[DW Product]],FACT_PRODUCT_REVIEWS!L:L,FACT_PRODUCT_REVIEWS!A:A,,0)</f>
        <v>219</v>
      </c>
      <c r="P220">
        <f>_xlfn.XLOOKUP(FACT_INCLUDES[[#This Row],[customer_unique_id]],DIM_CUSTOMERS[customer_unique_id],DIM_CUSTOMERS[DW Customer],,0)</f>
        <v>321</v>
      </c>
      <c r="Q220">
        <v>219</v>
      </c>
      <c r="R220">
        <v>219</v>
      </c>
      <c r="S220">
        <f>IF(FACT_INCLUDES[[#This Row],[order_delivered_customer_date]]&lt;=FACT_INCLUDES[[#This Row],[order_estimated_delivery_date]],1,0)</f>
        <v>1</v>
      </c>
      <c r="T220" t="str">
        <f>VLOOKUP(FACT_INCLUDES[[#This Row],[DW Product]],DIM_PRODUCTS!A:I,3,FALSE)</f>
        <v>Pets</v>
      </c>
      <c r="U220" t="str">
        <f>VLOOKUP(FACT_INCLUDES[[#This Row],[DW Seller]],DIM_SELLERS!A:I,4,FALSE)</f>
        <v>RJ</v>
      </c>
      <c r="V220" s="30">
        <f>IF(FACT_INCLUDES[[#This Row],[order_delivered_customer_date]]&lt;=FACT_INCLUDES[[#This Row],[order_estimated_delivery_date]], 1,0)</f>
        <v>1</v>
      </c>
    </row>
    <row r="221" spans="1:22" ht="15.75" x14ac:dyDescent="0.25">
      <c r="A221">
        <v>220</v>
      </c>
      <c r="B221" s="2" t="s">
        <v>885</v>
      </c>
      <c r="C221" s="10">
        <v>1</v>
      </c>
      <c r="D221" s="13">
        <v>43083.8125</v>
      </c>
      <c r="E221" s="20">
        <v>99.9</v>
      </c>
      <c r="F221" s="20">
        <v>18.57</v>
      </c>
      <c r="G221" t="str">
        <f>VLOOKUP(FACT_INCLUDES[[#This Row],[order_id]],ORDERS!A:B,2,FALSE)</f>
        <v>0125fb08af5c9dd55731090aafc63ac8</v>
      </c>
      <c r="H221" s="17">
        <f>VLOOKUP(FACT_INCLUDES[[#This Row],[order_id]],ORDERS!A:F,4,FALSE)</f>
        <v>43250.666666666664</v>
      </c>
      <c r="I221" s="17">
        <f>VLOOKUP(FACT_INCLUDES[[#This Row],[order_id]],ORDERS!A:G,5,FALSE)</f>
        <v>43256.486805555556</v>
      </c>
      <c r="J221" s="17">
        <f>VLOOKUP(FACT_INCLUDES[[#This Row],[order_id]],ORDERS!A:G,6,FALSE)</f>
        <v>43285</v>
      </c>
      <c r="K221" t="str">
        <f>VLOOKUP(FACT_INCLUDES[[#This Row],[order_id]],ORDERS!A:G,3,FALSE)</f>
        <v>delivered</v>
      </c>
      <c r="L221" s="18">
        <f>FACT_INCLUDES[[#This Row],[price]]+FACT_INCLUDES[[#This Row],[freight_value]]</f>
        <v>118.47</v>
      </c>
      <c r="M221">
        <f ca="1">_xlfn.XLOOKUP(FACT_INCLUDES[[#This Row],[customer_unique_id]], DIM_CUSTOMERS[customer_unique_id], DIM_CUSTOMERS[Age],,0)</f>
        <v>59</v>
      </c>
      <c r="N221">
        <f>IFERROR(VLOOKUP(FACT_INCLUDES[[#This Row],[order_id]], ORDERS!A:G, 7, FALSE), "")</f>
        <v>6</v>
      </c>
      <c r="O221">
        <f>_xlfn.XLOOKUP(FACT_INCLUDES[[#This Row],[DW Product]],FACT_PRODUCT_REVIEWS!L:L,FACT_PRODUCT_REVIEWS!A:A,,0)</f>
        <v>220</v>
      </c>
      <c r="P221">
        <f>_xlfn.XLOOKUP(FACT_INCLUDES[[#This Row],[customer_unique_id]],DIM_CUSTOMERS[customer_unique_id],DIM_CUSTOMERS[DW Customer],,0)</f>
        <v>99</v>
      </c>
      <c r="Q221">
        <v>220</v>
      </c>
      <c r="R221">
        <v>220</v>
      </c>
      <c r="S221">
        <f>IF(FACT_INCLUDES[[#This Row],[order_delivered_customer_date]]&lt;=FACT_INCLUDES[[#This Row],[order_estimated_delivery_date]],1,0)</f>
        <v>1</v>
      </c>
      <c r="T221" t="str">
        <f>VLOOKUP(FACT_INCLUDES[[#This Row],[DW Product]],DIM_PRODUCTS!A:I,3,FALSE)</f>
        <v>Pets</v>
      </c>
      <c r="U221" t="str">
        <f>VLOOKUP(FACT_INCLUDES[[#This Row],[DW Seller]],DIM_SELLERS!A:I,4,FALSE)</f>
        <v>SC</v>
      </c>
      <c r="V221" s="30">
        <f>IF(FACT_INCLUDES[[#This Row],[order_delivered_customer_date]]&lt;=FACT_INCLUDES[[#This Row],[order_estimated_delivery_date]], 1,0)</f>
        <v>1</v>
      </c>
    </row>
    <row r="222" spans="1:22" ht="15.75" x14ac:dyDescent="0.25">
      <c r="A222">
        <v>221</v>
      </c>
      <c r="B222" s="2" t="s">
        <v>1790</v>
      </c>
      <c r="C222" s="10">
        <v>1</v>
      </c>
      <c r="D222" s="13">
        <v>43083.8125</v>
      </c>
      <c r="E222" s="20">
        <v>99.9</v>
      </c>
      <c r="F222" s="20">
        <v>14.35</v>
      </c>
      <c r="G222" t="str">
        <f>VLOOKUP(FACT_INCLUDES[[#This Row],[order_id]],ORDERS!A:B,2,FALSE)</f>
        <v>197572fc8f1878d0a94195ac840dd947</v>
      </c>
      <c r="H222" s="17">
        <f>VLOOKUP(FACT_INCLUDES[[#This Row],[order_id]],ORDERS!A:F,4,FALSE)</f>
        <v>43215.50277777778</v>
      </c>
      <c r="I222" s="17">
        <f>VLOOKUP(FACT_INCLUDES[[#This Row],[order_id]],ORDERS!A:G,5,FALSE)</f>
        <v>43222.752083333333</v>
      </c>
      <c r="J222" s="17">
        <f>VLOOKUP(FACT_INCLUDES[[#This Row],[order_id]],ORDERS!A:G,6,FALSE)</f>
        <v>43234</v>
      </c>
      <c r="K222" t="str">
        <f>VLOOKUP(FACT_INCLUDES[[#This Row],[order_id]],ORDERS!A:G,3,FALSE)</f>
        <v>delivered</v>
      </c>
      <c r="L222" s="18">
        <f>FACT_INCLUDES[[#This Row],[price]]+FACT_INCLUDES[[#This Row],[freight_value]]</f>
        <v>114.25</v>
      </c>
      <c r="M222">
        <f ca="1">_xlfn.XLOOKUP(FACT_INCLUDES[[#This Row],[customer_unique_id]], DIM_CUSTOMERS[customer_unique_id], DIM_CUSTOMERS[Age],,0)</f>
        <v>31</v>
      </c>
      <c r="N222">
        <f>IFERROR(VLOOKUP(FACT_INCLUDES[[#This Row],[order_id]], ORDERS!A:G, 7, FALSE), "")</f>
        <v>7</v>
      </c>
      <c r="O222">
        <f>_xlfn.XLOOKUP(FACT_INCLUDES[[#This Row],[DW Product]],FACT_PRODUCT_REVIEWS!L:L,FACT_PRODUCT_REVIEWS!A:A,,0)</f>
        <v>221</v>
      </c>
      <c r="P222">
        <f>_xlfn.XLOOKUP(FACT_INCLUDES[[#This Row],[customer_unique_id]],DIM_CUSTOMERS[customer_unique_id],DIM_CUSTOMERS[DW Customer],,0)</f>
        <v>213</v>
      </c>
      <c r="Q222">
        <v>221</v>
      </c>
      <c r="R222">
        <v>221</v>
      </c>
      <c r="S222">
        <f>IF(FACT_INCLUDES[[#This Row],[order_delivered_customer_date]]&lt;=FACT_INCLUDES[[#This Row],[order_estimated_delivery_date]],1,0)</f>
        <v>1</v>
      </c>
      <c r="T222" t="str">
        <f>VLOOKUP(FACT_INCLUDES[[#This Row],[DW Product]],DIM_PRODUCTS!A:I,3,FALSE)</f>
        <v>Shoes</v>
      </c>
      <c r="U222" t="str">
        <f>VLOOKUP(FACT_INCLUDES[[#This Row],[DW Seller]],DIM_SELLERS!A:I,4,FALSE)</f>
        <v>SP</v>
      </c>
      <c r="V222" s="30">
        <f>IF(FACT_INCLUDES[[#This Row],[order_delivered_customer_date]]&lt;=FACT_INCLUDES[[#This Row],[order_estimated_delivery_date]], 1,0)</f>
        <v>1</v>
      </c>
    </row>
    <row r="223" spans="1:22" ht="15.75" x14ac:dyDescent="0.25">
      <c r="A223">
        <v>222</v>
      </c>
      <c r="B223" s="2" t="s">
        <v>1364</v>
      </c>
      <c r="C223" s="10">
        <v>1</v>
      </c>
      <c r="D223" s="13">
        <v>43280.146527777775</v>
      </c>
      <c r="E223" s="20">
        <v>18</v>
      </c>
      <c r="F223" s="20">
        <v>7.87</v>
      </c>
      <c r="G223" t="str">
        <f>VLOOKUP(FACT_INCLUDES[[#This Row],[order_id]],ORDERS!A:B,2,FALSE)</f>
        <v>6e066424e17b2da4b735194531fb99a6</v>
      </c>
      <c r="H223" s="17">
        <f>VLOOKUP(FACT_INCLUDES[[#This Row],[order_id]],ORDERS!A:F,4,FALSE)</f>
        <v>43154.371527777781</v>
      </c>
      <c r="I223" s="17">
        <f>VLOOKUP(FACT_INCLUDES[[#This Row],[order_id]],ORDERS!A:G,5,FALSE)</f>
        <v>43167.731944444444</v>
      </c>
      <c r="J223" s="17">
        <f>VLOOKUP(FACT_INCLUDES[[#This Row],[order_id]],ORDERS!A:G,6,FALSE)</f>
        <v>43179</v>
      </c>
      <c r="K223" t="str">
        <f>VLOOKUP(FACT_INCLUDES[[#This Row],[order_id]],ORDERS!A:G,3,FALSE)</f>
        <v>delivered</v>
      </c>
      <c r="L223" s="18">
        <f>FACT_INCLUDES[[#This Row],[price]]+FACT_INCLUDES[[#This Row],[freight_value]]</f>
        <v>25.87</v>
      </c>
      <c r="M223">
        <f ca="1">_xlfn.XLOOKUP(FACT_INCLUDES[[#This Row],[customer_unique_id]], DIM_CUSTOMERS[customer_unique_id], DIM_CUSTOMERS[Age],,0)</f>
        <v>39</v>
      </c>
      <c r="N223">
        <f>IFERROR(VLOOKUP(FACT_INCLUDES[[#This Row],[order_id]], ORDERS!A:G, 7, FALSE), "")</f>
        <v>13</v>
      </c>
      <c r="O223">
        <f>_xlfn.XLOOKUP(FACT_INCLUDES[[#This Row],[DW Product]],FACT_PRODUCT_REVIEWS!L:L,FACT_PRODUCT_REVIEWS!A:A,,0)</f>
        <v>222</v>
      </c>
      <c r="P223">
        <f>_xlfn.XLOOKUP(FACT_INCLUDES[[#This Row],[customer_unique_id]],DIM_CUSTOMERS[customer_unique_id],DIM_CUSTOMERS[DW Customer],,0)</f>
        <v>294</v>
      </c>
      <c r="Q223">
        <v>222</v>
      </c>
      <c r="R223">
        <v>222</v>
      </c>
      <c r="S223">
        <f>IF(FACT_INCLUDES[[#This Row],[order_delivered_customer_date]]&lt;=FACT_INCLUDES[[#This Row],[order_estimated_delivery_date]],1,0)</f>
        <v>1</v>
      </c>
      <c r="T223" t="str">
        <f>VLOOKUP(FACT_INCLUDES[[#This Row],[DW Product]],DIM_PRODUCTS!A:I,3,FALSE)</f>
        <v>Kitchen Products</v>
      </c>
      <c r="U223" t="str">
        <f>VLOOKUP(FACT_INCLUDES[[#This Row],[DW Seller]],DIM_SELLERS!A:I,4,FALSE)</f>
        <v>SP</v>
      </c>
      <c r="V223" s="30">
        <f>IF(FACT_INCLUDES[[#This Row],[order_delivered_customer_date]]&lt;=FACT_INCLUDES[[#This Row],[order_estimated_delivery_date]], 1,0)</f>
        <v>1</v>
      </c>
    </row>
    <row r="224" spans="1:22" ht="15.75" x14ac:dyDescent="0.25">
      <c r="A224">
        <v>223</v>
      </c>
      <c r="B224" s="2" t="s">
        <v>1701</v>
      </c>
      <c r="C224" s="10">
        <v>1</v>
      </c>
      <c r="D224" s="13">
        <v>43229.175000000003</v>
      </c>
      <c r="E224" s="20">
        <v>11.53</v>
      </c>
      <c r="F224" s="20">
        <v>7.39</v>
      </c>
      <c r="G224" t="str">
        <f>VLOOKUP(FACT_INCLUDES[[#This Row],[order_id]],ORDERS!A:B,2,FALSE)</f>
        <v>8d78819a02ccaa0243dbdb0888c7ba8b</v>
      </c>
      <c r="H224" s="17">
        <f>VLOOKUP(FACT_INCLUDES[[#This Row],[order_id]],ORDERS!A:F,4,FALSE)</f>
        <v>43255.655555555553</v>
      </c>
      <c r="I224" s="17">
        <f>VLOOKUP(FACT_INCLUDES[[#This Row],[order_id]],ORDERS!A:G,5,FALSE)</f>
        <v>43264.779861111114</v>
      </c>
      <c r="J224" s="17">
        <f>VLOOKUP(FACT_INCLUDES[[#This Row],[order_id]],ORDERS!A:G,6,FALSE)</f>
        <v>43294</v>
      </c>
      <c r="K224" t="str">
        <f>VLOOKUP(FACT_INCLUDES[[#This Row],[order_id]],ORDERS!A:G,3,FALSE)</f>
        <v>delivered</v>
      </c>
      <c r="L224" s="18">
        <f>FACT_INCLUDES[[#This Row],[price]]+FACT_INCLUDES[[#This Row],[freight_value]]</f>
        <v>18.919999999999998</v>
      </c>
      <c r="M224">
        <f ca="1">_xlfn.XLOOKUP(FACT_INCLUDES[[#This Row],[customer_unique_id]], DIM_CUSTOMERS[customer_unique_id], DIM_CUSTOMERS[Age],,0)</f>
        <v>53</v>
      </c>
      <c r="N224">
        <f>IFERROR(VLOOKUP(FACT_INCLUDES[[#This Row],[order_id]], ORDERS!A:G, 7, FALSE), "")</f>
        <v>9</v>
      </c>
      <c r="O224">
        <f>_xlfn.XLOOKUP(FACT_INCLUDES[[#This Row],[DW Product]],FACT_PRODUCT_REVIEWS!L:L,FACT_PRODUCT_REVIEWS!A:A,,0)</f>
        <v>223</v>
      </c>
      <c r="P224">
        <f>_xlfn.XLOOKUP(FACT_INCLUDES[[#This Row],[customer_unique_id]],DIM_CUSTOMERS[customer_unique_id],DIM_CUSTOMERS[DW Customer],,0)</f>
        <v>230</v>
      </c>
      <c r="Q224">
        <v>223</v>
      </c>
      <c r="R224">
        <v>223</v>
      </c>
      <c r="S224">
        <f>IF(FACT_INCLUDES[[#This Row],[order_delivered_customer_date]]&lt;=FACT_INCLUDES[[#This Row],[order_estimated_delivery_date]],1,0)</f>
        <v>1</v>
      </c>
      <c r="T224" t="str">
        <f>VLOOKUP(FACT_INCLUDES[[#This Row],[DW Product]],DIM_PRODUCTS!A:I,3,FALSE)</f>
        <v>Shoes</v>
      </c>
      <c r="U224" t="str">
        <f>VLOOKUP(FACT_INCLUDES[[#This Row],[DW Seller]],DIM_SELLERS!A:I,4,FALSE)</f>
        <v>RJ</v>
      </c>
      <c r="V224" s="30">
        <f>IF(FACT_INCLUDES[[#This Row],[order_delivered_customer_date]]&lt;=FACT_INCLUDES[[#This Row],[order_estimated_delivery_date]], 1,0)</f>
        <v>1</v>
      </c>
    </row>
    <row r="225" spans="1:22" ht="15.75" x14ac:dyDescent="0.25">
      <c r="A225">
        <v>224</v>
      </c>
      <c r="B225" s="2" t="s">
        <v>1147</v>
      </c>
      <c r="C225" s="10">
        <v>1</v>
      </c>
      <c r="D225" s="13">
        <v>43130.926388888889</v>
      </c>
      <c r="E225" s="20">
        <v>269.99</v>
      </c>
      <c r="F225" s="20">
        <v>39.409999999999997</v>
      </c>
      <c r="G225" t="str">
        <f>VLOOKUP(FACT_INCLUDES[[#This Row],[order_id]],ORDERS!A:B,2,FALSE)</f>
        <v>befb041460ac63f542e98b664f5d4d68</v>
      </c>
      <c r="H225" s="17">
        <f>VLOOKUP(FACT_INCLUDES[[#This Row],[order_id]],ORDERS!A:F,4,FALSE)</f>
        <v>43166.947222222225</v>
      </c>
      <c r="I225" s="17">
        <f>VLOOKUP(FACT_INCLUDES[[#This Row],[order_id]],ORDERS!A:G,5,FALSE)</f>
        <v>43178.839583333334</v>
      </c>
      <c r="J225" s="17">
        <f>VLOOKUP(FACT_INCLUDES[[#This Row],[order_id]],ORDERS!A:G,6,FALSE)</f>
        <v>43228</v>
      </c>
      <c r="K225" t="str">
        <f>VLOOKUP(FACT_INCLUDES[[#This Row],[order_id]],ORDERS!A:G,3,FALSE)</f>
        <v>delivered</v>
      </c>
      <c r="L225" s="18">
        <f>FACT_INCLUDES[[#This Row],[price]]+FACT_INCLUDES[[#This Row],[freight_value]]</f>
        <v>309.39999999999998</v>
      </c>
      <c r="M225">
        <f ca="1">_xlfn.XLOOKUP(FACT_INCLUDES[[#This Row],[customer_unique_id]], DIM_CUSTOMERS[customer_unique_id], DIM_CUSTOMERS[Age],,0)</f>
        <v>44</v>
      </c>
      <c r="N225">
        <f>IFERROR(VLOOKUP(FACT_INCLUDES[[#This Row],[order_id]], ORDERS!A:G, 7, FALSE), "")</f>
        <v>12</v>
      </c>
      <c r="O225">
        <f>_xlfn.XLOOKUP(FACT_INCLUDES[[#This Row],[DW Product]],FACT_PRODUCT_REVIEWS!L:L,FACT_PRODUCT_REVIEWS!A:A,,0)</f>
        <v>224</v>
      </c>
      <c r="P225">
        <f>_xlfn.XLOOKUP(FACT_INCLUDES[[#This Row],[customer_unique_id]],DIM_CUSTOMERS[customer_unique_id],DIM_CUSTOMERS[DW Customer],,0)</f>
        <v>276</v>
      </c>
      <c r="Q225">
        <v>224</v>
      </c>
      <c r="R225">
        <v>224</v>
      </c>
      <c r="S225">
        <f>IF(FACT_INCLUDES[[#This Row],[order_delivered_customer_date]]&lt;=FACT_INCLUDES[[#This Row],[order_estimated_delivery_date]],1,0)</f>
        <v>1</v>
      </c>
      <c r="T225" t="str">
        <f>VLOOKUP(FACT_INCLUDES[[#This Row],[DW Product]],DIM_PRODUCTS!A:I,3,FALSE)</f>
        <v>Kitchen Products</v>
      </c>
      <c r="U225" t="str">
        <f>VLOOKUP(FACT_INCLUDES[[#This Row],[DW Seller]],DIM_SELLERS!A:I,4,FALSE)</f>
        <v>SP</v>
      </c>
      <c r="V225" s="30">
        <f>IF(FACT_INCLUDES[[#This Row],[order_delivered_customer_date]]&lt;=FACT_INCLUDES[[#This Row],[order_estimated_delivery_date]], 1,0)</f>
        <v>1</v>
      </c>
    </row>
    <row r="226" spans="1:22" ht="15.75" x14ac:dyDescent="0.25">
      <c r="A226">
        <v>225</v>
      </c>
      <c r="B226" s="2" t="s">
        <v>1446</v>
      </c>
      <c r="C226" s="10">
        <v>1</v>
      </c>
      <c r="D226" s="13">
        <v>42809.913194444445</v>
      </c>
      <c r="E226" s="20">
        <v>89.99</v>
      </c>
      <c r="F226" s="20">
        <v>14.8</v>
      </c>
      <c r="G226" t="str">
        <f>VLOOKUP(FACT_INCLUDES[[#This Row],[order_id]],ORDERS!A:B,2,FALSE)</f>
        <v>b66ebea9fad19535d1134154668d4129</v>
      </c>
      <c r="H226" s="17">
        <f>VLOOKUP(FACT_INCLUDES[[#This Row],[order_id]],ORDERS!A:F,4,FALSE)</f>
        <v>42829.536111111112</v>
      </c>
      <c r="I226" s="17">
        <f>VLOOKUP(FACT_INCLUDES[[#This Row],[order_id]],ORDERS!A:G,5,FALSE)</f>
        <v>42854.56527777778</v>
      </c>
      <c r="J226" s="17">
        <f>VLOOKUP(FACT_INCLUDES[[#This Row],[order_id]],ORDERS!A:G,6,FALSE)</f>
        <v>42851</v>
      </c>
      <c r="K226" t="str">
        <f>VLOOKUP(FACT_INCLUDES[[#This Row],[order_id]],ORDERS!A:G,3,FALSE)</f>
        <v>delivered</v>
      </c>
      <c r="L226" s="18">
        <f>FACT_INCLUDES[[#This Row],[price]]+FACT_INCLUDES[[#This Row],[freight_value]]</f>
        <v>104.78999999999999</v>
      </c>
      <c r="M226">
        <f ca="1">_xlfn.XLOOKUP(FACT_INCLUDES[[#This Row],[customer_unique_id]], DIM_CUSTOMERS[customer_unique_id], DIM_CUSTOMERS[Age],,0)</f>
        <v>45</v>
      </c>
      <c r="N226">
        <f>IFERROR(VLOOKUP(FACT_INCLUDES[[#This Row],[order_id]], ORDERS!A:G, 7, FALSE), "")</f>
        <v>25</v>
      </c>
      <c r="O226">
        <f>_xlfn.XLOOKUP(FACT_INCLUDES[[#This Row],[DW Product]],FACT_PRODUCT_REVIEWS!L:L,FACT_PRODUCT_REVIEWS!A:A,,0)</f>
        <v>225</v>
      </c>
      <c r="P226">
        <f>_xlfn.XLOOKUP(FACT_INCLUDES[[#This Row],[customer_unique_id]],DIM_CUSTOMERS[customer_unique_id],DIM_CUSTOMERS[DW Customer],,0)</f>
        <v>232</v>
      </c>
      <c r="Q226">
        <v>225</v>
      </c>
      <c r="R226">
        <v>225</v>
      </c>
      <c r="S226">
        <f>IF(FACT_INCLUDES[[#This Row],[order_delivered_customer_date]]&lt;=FACT_INCLUDES[[#This Row],[order_estimated_delivery_date]],1,0)</f>
        <v>0</v>
      </c>
      <c r="T226" t="str">
        <f>VLOOKUP(FACT_INCLUDES[[#This Row],[DW Product]],DIM_PRODUCTS!A:I,3,FALSE)</f>
        <v>Shoes</v>
      </c>
      <c r="U226" t="str">
        <f>VLOOKUP(FACT_INCLUDES[[#This Row],[DW Seller]],DIM_SELLERS!A:I,4,FALSE)</f>
        <v>SP</v>
      </c>
      <c r="V226" s="30">
        <f>IF(FACT_INCLUDES[[#This Row],[order_delivered_customer_date]]&lt;=FACT_INCLUDES[[#This Row],[order_estimated_delivery_date]], 1,0)</f>
        <v>0</v>
      </c>
    </row>
    <row r="227" spans="1:22" ht="15.75" x14ac:dyDescent="0.25">
      <c r="A227">
        <v>226</v>
      </c>
      <c r="B227" s="2" t="s">
        <v>1223</v>
      </c>
      <c r="C227" s="10">
        <v>1</v>
      </c>
      <c r="D227" s="13">
        <v>43060.576388888891</v>
      </c>
      <c r="E227" s="20">
        <v>19.899999999999999</v>
      </c>
      <c r="F227" s="20">
        <v>42.76</v>
      </c>
      <c r="G227" t="str">
        <f>VLOOKUP(FACT_INCLUDES[[#This Row],[order_id]],ORDERS!A:B,2,FALSE)</f>
        <v>717bebcdcbf23f37f3fba2a88f397678</v>
      </c>
      <c r="H227" s="17">
        <f>VLOOKUP(FACT_INCLUDES[[#This Row],[order_id]],ORDERS!A:F,4,FALSE)</f>
        <v>43118.859027777777</v>
      </c>
      <c r="I227" s="17">
        <f>VLOOKUP(FACT_INCLUDES[[#This Row],[order_id]],ORDERS!A:G,5,FALSE)</f>
        <v>43130.838888888888</v>
      </c>
      <c r="J227" s="17">
        <f>VLOOKUP(FACT_INCLUDES[[#This Row],[order_id]],ORDERS!A:G,6,FALSE)</f>
        <v>43146</v>
      </c>
      <c r="K227" t="str">
        <f>VLOOKUP(FACT_INCLUDES[[#This Row],[order_id]],ORDERS!A:G,3,FALSE)</f>
        <v>delivered</v>
      </c>
      <c r="L227" s="18">
        <f>FACT_INCLUDES[[#This Row],[price]]+FACT_INCLUDES[[#This Row],[freight_value]]</f>
        <v>62.66</v>
      </c>
      <c r="M227">
        <f ca="1">_xlfn.XLOOKUP(FACT_INCLUDES[[#This Row],[customer_unique_id]], DIM_CUSTOMERS[customer_unique_id], DIM_CUSTOMERS[Age],,0)</f>
        <v>25</v>
      </c>
      <c r="N227">
        <f>IFERROR(VLOOKUP(FACT_INCLUDES[[#This Row],[order_id]], ORDERS!A:G, 7, FALSE), "")</f>
        <v>12</v>
      </c>
      <c r="O227">
        <f>_xlfn.XLOOKUP(FACT_INCLUDES[[#This Row],[DW Product]],FACT_PRODUCT_REVIEWS!L:L,FACT_PRODUCT_REVIEWS!A:A,,0)</f>
        <v>226</v>
      </c>
      <c r="P227">
        <f>_xlfn.XLOOKUP(FACT_INCLUDES[[#This Row],[customer_unique_id]],DIM_CUSTOMERS[customer_unique_id],DIM_CUSTOMERS[DW Customer],,0)</f>
        <v>180</v>
      </c>
      <c r="Q227">
        <v>226</v>
      </c>
      <c r="R227">
        <v>226</v>
      </c>
      <c r="S227">
        <f>IF(FACT_INCLUDES[[#This Row],[order_delivered_customer_date]]&lt;=FACT_INCLUDES[[#This Row],[order_estimated_delivery_date]],1,0)</f>
        <v>1</v>
      </c>
      <c r="T227" t="str">
        <f>VLOOKUP(FACT_INCLUDES[[#This Row],[DW Product]],DIM_PRODUCTS!A:I,3,FALSE)</f>
        <v>Appliances</v>
      </c>
      <c r="U227" t="str">
        <f>VLOOKUP(FACT_INCLUDES[[#This Row],[DW Seller]],DIM_SELLERS!A:I,4,FALSE)</f>
        <v>SC</v>
      </c>
      <c r="V227" s="30">
        <f>IF(FACT_INCLUDES[[#This Row],[order_delivered_customer_date]]&lt;=FACT_INCLUDES[[#This Row],[order_estimated_delivery_date]], 1,0)</f>
        <v>1</v>
      </c>
    </row>
    <row r="228" spans="1:22" ht="15.75" x14ac:dyDescent="0.25">
      <c r="A228">
        <v>227</v>
      </c>
      <c r="B228" s="2" t="s">
        <v>1745</v>
      </c>
      <c r="C228" s="10">
        <v>1</v>
      </c>
      <c r="D228" s="13">
        <v>43294.573611111111</v>
      </c>
      <c r="E228" s="20">
        <v>166.9</v>
      </c>
      <c r="F228" s="20">
        <v>13.47</v>
      </c>
      <c r="G228" t="str">
        <f>VLOOKUP(FACT_INCLUDES[[#This Row],[order_id]],ORDERS!A:B,2,FALSE)</f>
        <v>40b5e9eed4db7f956359145971056f5d</v>
      </c>
      <c r="H228" s="17">
        <f>VLOOKUP(FACT_INCLUDES[[#This Row],[order_id]],ORDERS!A:F,4,FALSE)</f>
        <v>43292.496527777781</v>
      </c>
      <c r="I228" s="17">
        <f>VLOOKUP(FACT_INCLUDES[[#This Row],[order_id]],ORDERS!A:G,5,FALSE)</f>
        <v>43307.643750000003</v>
      </c>
      <c r="J228" s="17">
        <f>VLOOKUP(FACT_INCLUDES[[#This Row],[order_id]],ORDERS!A:G,6,FALSE)</f>
        <v>43320</v>
      </c>
      <c r="K228" t="str">
        <f>VLOOKUP(FACT_INCLUDES[[#This Row],[order_id]],ORDERS!A:G,3,FALSE)</f>
        <v>delivered</v>
      </c>
      <c r="L228" s="18">
        <f>FACT_INCLUDES[[#This Row],[price]]+FACT_INCLUDES[[#This Row],[freight_value]]</f>
        <v>180.37</v>
      </c>
      <c r="M228">
        <f ca="1">_xlfn.XLOOKUP(FACT_INCLUDES[[#This Row],[customer_unique_id]], DIM_CUSTOMERS[customer_unique_id], DIM_CUSTOMERS[Age],,0)</f>
        <v>19</v>
      </c>
      <c r="N228">
        <f>IFERROR(VLOOKUP(FACT_INCLUDES[[#This Row],[order_id]], ORDERS!A:G, 7, FALSE), "")</f>
        <v>15</v>
      </c>
      <c r="O228">
        <f>_xlfn.XLOOKUP(FACT_INCLUDES[[#This Row],[DW Product]],FACT_PRODUCT_REVIEWS!L:L,FACT_PRODUCT_REVIEWS!A:A,,0)</f>
        <v>227</v>
      </c>
      <c r="P228">
        <f>_xlfn.XLOOKUP(FACT_INCLUDES[[#This Row],[customer_unique_id]],DIM_CUSTOMERS[customer_unique_id],DIM_CUSTOMERS[DW Customer],,0)</f>
        <v>282</v>
      </c>
      <c r="Q228">
        <v>227</v>
      </c>
      <c r="R228">
        <v>227</v>
      </c>
      <c r="S228">
        <f>IF(FACT_INCLUDES[[#This Row],[order_delivered_customer_date]]&lt;=FACT_INCLUDES[[#This Row],[order_estimated_delivery_date]],1,0)</f>
        <v>1</v>
      </c>
      <c r="T228" t="str">
        <f>VLOOKUP(FACT_INCLUDES[[#This Row],[DW Product]],DIM_PRODUCTS!A:I,3,FALSE)</f>
        <v>Decor</v>
      </c>
      <c r="U228" t="str">
        <f>VLOOKUP(FACT_INCLUDES[[#This Row],[DW Seller]],DIM_SELLERS!A:I,4,FALSE)</f>
        <v>SP</v>
      </c>
      <c r="V228" s="30">
        <f>IF(FACT_INCLUDES[[#This Row],[order_delivered_customer_date]]&lt;=FACT_INCLUDES[[#This Row],[order_estimated_delivery_date]], 1,0)</f>
        <v>1</v>
      </c>
    </row>
    <row r="229" spans="1:22" ht="15.75" x14ac:dyDescent="0.25">
      <c r="A229">
        <v>228</v>
      </c>
      <c r="B229" s="2" t="s">
        <v>1492</v>
      </c>
      <c r="C229" s="10">
        <v>1</v>
      </c>
      <c r="D229" s="13">
        <v>43040.131249999999</v>
      </c>
      <c r="E229" s="20">
        <v>133.74</v>
      </c>
      <c r="F229" s="20">
        <v>12.44</v>
      </c>
      <c r="G229" t="str">
        <f>VLOOKUP(FACT_INCLUDES[[#This Row],[order_id]],ORDERS!A:B,2,FALSE)</f>
        <v>46dd28b3f7e33b789acf42d3093b7773</v>
      </c>
      <c r="H229" s="17">
        <f>VLOOKUP(FACT_INCLUDES[[#This Row],[order_id]],ORDERS!A:F,4,FALSE)</f>
        <v>43203.761111111111</v>
      </c>
      <c r="I229" s="17">
        <f>VLOOKUP(FACT_INCLUDES[[#This Row],[order_id]],ORDERS!A:G,5,FALSE)</f>
        <v>43207.688194444447</v>
      </c>
      <c r="J229" s="17">
        <f>VLOOKUP(FACT_INCLUDES[[#This Row],[order_id]],ORDERS!A:G,6,FALSE)</f>
        <v>43222</v>
      </c>
      <c r="K229" t="str">
        <f>VLOOKUP(FACT_INCLUDES[[#This Row],[order_id]],ORDERS!A:G,3,FALSE)</f>
        <v>delivered</v>
      </c>
      <c r="L229" s="18">
        <f>FACT_INCLUDES[[#This Row],[price]]+FACT_INCLUDES[[#This Row],[freight_value]]</f>
        <v>146.18</v>
      </c>
      <c r="M229">
        <f ca="1">_xlfn.XLOOKUP(FACT_INCLUDES[[#This Row],[customer_unique_id]], DIM_CUSTOMERS[customer_unique_id], DIM_CUSTOMERS[Age],,0)</f>
        <v>19</v>
      </c>
      <c r="N229">
        <f>IFERROR(VLOOKUP(FACT_INCLUDES[[#This Row],[order_id]], ORDERS!A:G, 7, FALSE), "")</f>
        <v>4</v>
      </c>
      <c r="O229">
        <f>_xlfn.XLOOKUP(FACT_INCLUDES[[#This Row],[DW Product]],FACT_PRODUCT_REVIEWS!L:L,FACT_PRODUCT_REVIEWS!A:A,,0)</f>
        <v>228</v>
      </c>
      <c r="P229">
        <f>_xlfn.XLOOKUP(FACT_INCLUDES[[#This Row],[customer_unique_id]],DIM_CUSTOMERS[customer_unique_id],DIM_CUSTOMERS[DW Customer],,0)</f>
        <v>190</v>
      </c>
      <c r="Q229">
        <v>228</v>
      </c>
      <c r="R229">
        <v>228</v>
      </c>
      <c r="S229">
        <f>IF(FACT_INCLUDES[[#This Row],[order_delivered_customer_date]]&lt;=FACT_INCLUDES[[#This Row],[order_estimated_delivery_date]],1,0)</f>
        <v>1</v>
      </c>
      <c r="T229" t="str">
        <f>VLOOKUP(FACT_INCLUDES[[#This Row],[DW Product]],DIM_PRODUCTS!A:I,3,FALSE)</f>
        <v>Art</v>
      </c>
      <c r="U229" t="str">
        <f>VLOOKUP(FACT_INCLUDES[[#This Row],[DW Seller]],DIM_SELLERS!A:I,4,FALSE)</f>
        <v>SP</v>
      </c>
      <c r="V229" s="30">
        <f>IF(FACT_INCLUDES[[#This Row],[order_delivered_customer_date]]&lt;=FACT_INCLUDES[[#This Row],[order_estimated_delivery_date]], 1,0)</f>
        <v>1</v>
      </c>
    </row>
    <row r="230" spans="1:22" ht="15.75" x14ac:dyDescent="0.25">
      <c r="A230">
        <v>229</v>
      </c>
      <c r="B230" s="2" t="s">
        <v>1761</v>
      </c>
      <c r="C230" s="10">
        <v>1</v>
      </c>
      <c r="D230" s="13">
        <v>42977.545138888891</v>
      </c>
      <c r="E230" s="20">
        <v>86.8</v>
      </c>
      <c r="F230" s="20">
        <v>7.86</v>
      </c>
      <c r="G230" t="str">
        <f>VLOOKUP(FACT_INCLUDES[[#This Row],[order_id]],ORDERS!A:B,2,FALSE)</f>
        <v>be31ab006786747df81854035a1960f4</v>
      </c>
      <c r="H230" s="17">
        <f>VLOOKUP(FACT_INCLUDES[[#This Row],[order_id]],ORDERS!A:F,4,FALSE)</f>
        <v>43218.692361111112</v>
      </c>
      <c r="I230" s="17">
        <f>VLOOKUP(FACT_INCLUDES[[#This Row],[order_id]],ORDERS!A:G,5,FALSE)</f>
        <v>43224.863888888889</v>
      </c>
      <c r="J230" s="17">
        <f>VLOOKUP(FACT_INCLUDES[[#This Row],[order_id]],ORDERS!A:G,6,FALSE)</f>
        <v>43242</v>
      </c>
      <c r="K230" t="str">
        <f>VLOOKUP(FACT_INCLUDES[[#This Row],[order_id]],ORDERS!A:G,3,FALSE)</f>
        <v>delivered</v>
      </c>
      <c r="L230" s="18">
        <f>FACT_INCLUDES[[#This Row],[price]]+FACT_INCLUDES[[#This Row],[freight_value]]</f>
        <v>94.66</v>
      </c>
      <c r="M230">
        <f ca="1">_xlfn.XLOOKUP(FACT_INCLUDES[[#This Row],[customer_unique_id]], DIM_CUSTOMERS[customer_unique_id], DIM_CUSTOMERS[Age],,0)</f>
        <v>21</v>
      </c>
      <c r="N230">
        <f>IFERROR(VLOOKUP(FACT_INCLUDES[[#This Row],[order_id]], ORDERS!A:G, 7, FALSE), "")</f>
        <v>6</v>
      </c>
      <c r="O230">
        <f>_xlfn.XLOOKUP(FACT_INCLUDES[[#This Row],[DW Product]],FACT_PRODUCT_REVIEWS!L:L,FACT_PRODUCT_REVIEWS!A:A,,0)</f>
        <v>229</v>
      </c>
      <c r="P230">
        <f>_xlfn.XLOOKUP(FACT_INCLUDES[[#This Row],[customer_unique_id]],DIM_CUSTOMERS[customer_unique_id],DIM_CUSTOMERS[DW Customer],,0)</f>
        <v>298</v>
      </c>
      <c r="Q230">
        <v>229</v>
      </c>
      <c r="R230">
        <v>229</v>
      </c>
      <c r="S230">
        <f>IF(FACT_INCLUDES[[#This Row],[order_delivered_customer_date]]&lt;=FACT_INCLUDES[[#This Row],[order_estimated_delivery_date]],1,0)</f>
        <v>1</v>
      </c>
      <c r="T230" t="str">
        <f>VLOOKUP(FACT_INCLUDES[[#This Row],[DW Product]],DIM_PRODUCTS!A:I,3,FALSE)</f>
        <v>Musical Instruments</v>
      </c>
      <c r="U230" t="str">
        <f>VLOOKUP(FACT_INCLUDES[[#This Row],[DW Seller]],DIM_SELLERS!A:I,4,FALSE)</f>
        <v>SP</v>
      </c>
      <c r="V230" s="30">
        <f>IF(FACT_INCLUDES[[#This Row],[order_delivered_customer_date]]&lt;=FACT_INCLUDES[[#This Row],[order_estimated_delivery_date]], 1,0)</f>
        <v>1</v>
      </c>
    </row>
    <row r="231" spans="1:22" ht="15.75" x14ac:dyDescent="0.25">
      <c r="A231">
        <v>230</v>
      </c>
      <c r="B231" s="2" t="s">
        <v>876</v>
      </c>
      <c r="C231" s="10">
        <v>1</v>
      </c>
      <c r="D231" s="13">
        <v>43340.107638888891</v>
      </c>
      <c r="E231" s="20">
        <v>62</v>
      </c>
      <c r="F231" s="20">
        <v>8.59</v>
      </c>
      <c r="G231" t="str">
        <f>VLOOKUP(FACT_INCLUDES[[#This Row],[order_id]],ORDERS!A:B,2,FALSE)</f>
        <v>3d07310ffa7a51e9f8249ad383e3e425</v>
      </c>
      <c r="H231" s="17">
        <f>VLOOKUP(FACT_INCLUDES[[#This Row],[order_id]],ORDERS!A:F,4,FALSE)</f>
        <v>42862.780555555553</v>
      </c>
      <c r="I231" s="17">
        <f>VLOOKUP(FACT_INCLUDES[[#This Row],[order_id]],ORDERS!A:G,5,FALSE)</f>
        <v>42870.54791666667</v>
      </c>
      <c r="J231" s="17">
        <f>VLOOKUP(FACT_INCLUDES[[#This Row],[order_id]],ORDERS!A:G,6,FALSE)</f>
        <v>42874</v>
      </c>
      <c r="K231" t="str">
        <f>VLOOKUP(FACT_INCLUDES[[#This Row],[order_id]],ORDERS!A:G,3,FALSE)</f>
        <v>delivered</v>
      </c>
      <c r="L231" s="18">
        <f>FACT_INCLUDES[[#This Row],[price]]+FACT_INCLUDES[[#This Row],[freight_value]]</f>
        <v>70.59</v>
      </c>
      <c r="M231">
        <f ca="1">_xlfn.XLOOKUP(FACT_INCLUDES[[#This Row],[customer_unique_id]], DIM_CUSTOMERS[customer_unique_id], DIM_CUSTOMERS[Age],,0)</f>
        <v>45</v>
      </c>
      <c r="N231">
        <f>IFERROR(VLOOKUP(FACT_INCLUDES[[#This Row],[order_id]], ORDERS!A:G, 7, FALSE), "")</f>
        <v>8</v>
      </c>
      <c r="O231">
        <f>_xlfn.XLOOKUP(FACT_INCLUDES[[#This Row],[DW Product]],FACT_PRODUCT_REVIEWS!L:L,FACT_PRODUCT_REVIEWS!A:A,,0)</f>
        <v>230</v>
      </c>
      <c r="P231">
        <f>_xlfn.XLOOKUP(FACT_INCLUDES[[#This Row],[customer_unique_id]],DIM_CUSTOMERS[customer_unique_id],DIM_CUSTOMERS[DW Customer],,0)</f>
        <v>307</v>
      </c>
      <c r="Q231">
        <v>230</v>
      </c>
      <c r="R231">
        <v>230</v>
      </c>
      <c r="S231">
        <f>IF(FACT_INCLUDES[[#This Row],[order_delivered_customer_date]]&lt;=FACT_INCLUDES[[#This Row],[order_estimated_delivery_date]],1,0)</f>
        <v>1</v>
      </c>
      <c r="T231" t="str">
        <f>VLOOKUP(FACT_INCLUDES[[#This Row],[DW Product]],DIM_PRODUCTS!A:I,3,FALSE)</f>
        <v>Shoes</v>
      </c>
      <c r="U231" t="str">
        <f>VLOOKUP(FACT_INCLUDES[[#This Row],[DW Seller]],DIM_SELLERS!A:I,4,FALSE)</f>
        <v>SP</v>
      </c>
      <c r="V231" s="30">
        <f>IF(FACT_INCLUDES[[#This Row],[order_delivered_customer_date]]&lt;=FACT_INCLUDES[[#This Row],[order_estimated_delivery_date]], 1,0)</f>
        <v>1</v>
      </c>
    </row>
    <row r="232" spans="1:22" ht="15.75" x14ac:dyDescent="0.25">
      <c r="A232">
        <v>231</v>
      </c>
      <c r="B232" s="2" t="s">
        <v>1434</v>
      </c>
      <c r="C232" s="10">
        <v>1</v>
      </c>
      <c r="D232" s="13">
        <v>43168.770833333336</v>
      </c>
      <c r="E232" s="20">
        <v>158</v>
      </c>
      <c r="F232" s="20">
        <v>10.68</v>
      </c>
      <c r="G232" t="str">
        <f>VLOOKUP(FACT_INCLUDES[[#This Row],[order_id]],ORDERS!A:B,2,FALSE)</f>
        <v>6a1250106d0de8395377553e4dd2b5fc</v>
      </c>
      <c r="H232" s="17">
        <f>VLOOKUP(FACT_INCLUDES[[#This Row],[order_id]],ORDERS!A:F,4,FALSE)</f>
        <v>42989.905555555553</v>
      </c>
      <c r="I232" s="17">
        <f>VLOOKUP(FACT_INCLUDES[[#This Row],[order_id]],ORDERS!A:G,5,FALSE)</f>
        <v>43006.902083333334</v>
      </c>
      <c r="J232" s="17">
        <f>VLOOKUP(FACT_INCLUDES[[#This Row],[order_id]],ORDERS!A:G,6,FALSE)</f>
        <v>43014</v>
      </c>
      <c r="K232" t="str">
        <f>VLOOKUP(FACT_INCLUDES[[#This Row],[order_id]],ORDERS!A:G,3,FALSE)</f>
        <v>delivered</v>
      </c>
      <c r="L232" s="18">
        <f>FACT_INCLUDES[[#This Row],[price]]+FACT_INCLUDES[[#This Row],[freight_value]]</f>
        <v>168.68</v>
      </c>
      <c r="M232">
        <f ca="1">_xlfn.XLOOKUP(FACT_INCLUDES[[#This Row],[customer_unique_id]], DIM_CUSTOMERS[customer_unique_id], DIM_CUSTOMERS[Age],,0)</f>
        <v>39</v>
      </c>
      <c r="N232">
        <f>IFERROR(VLOOKUP(FACT_INCLUDES[[#This Row],[order_id]], ORDERS!A:G, 7, FALSE), "")</f>
        <v>17</v>
      </c>
      <c r="O232">
        <f>_xlfn.XLOOKUP(FACT_INCLUDES[[#This Row],[DW Product]],FACT_PRODUCT_REVIEWS!L:L,FACT_PRODUCT_REVIEWS!A:A,,0)</f>
        <v>231</v>
      </c>
      <c r="P232">
        <f>_xlfn.XLOOKUP(FACT_INCLUDES[[#This Row],[customer_unique_id]],DIM_CUSTOMERS[customer_unique_id],DIM_CUSTOMERS[DW Customer],,0)</f>
        <v>243</v>
      </c>
      <c r="Q232">
        <v>231</v>
      </c>
      <c r="R232">
        <v>231</v>
      </c>
      <c r="S232">
        <f>IF(FACT_INCLUDES[[#This Row],[order_delivered_customer_date]]&lt;=FACT_INCLUDES[[#This Row],[order_estimated_delivery_date]],1,0)</f>
        <v>1</v>
      </c>
      <c r="T232" t="str">
        <f>VLOOKUP(FACT_INCLUDES[[#This Row],[DW Product]],DIM_PRODUCTS!A:I,3,FALSE)</f>
        <v>Pets</v>
      </c>
      <c r="U232" t="str">
        <f>VLOOKUP(FACT_INCLUDES[[#This Row],[DW Seller]],DIM_SELLERS!A:I,4,FALSE)</f>
        <v>SP</v>
      </c>
      <c r="V232" s="30">
        <f>IF(FACT_INCLUDES[[#This Row],[order_delivered_customer_date]]&lt;=FACT_INCLUDES[[#This Row],[order_estimated_delivery_date]], 1,0)</f>
        <v>1</v>
      </c>
    </row>
    <row r="233" spans="1:22" ht="15.75" x14ac:dyDescent="0.25">
      <c r="A233">
        <v>232</v>
      </c>
      <c r="B233" s="2" t="s">
        <v>1509</v>
      </c>
      <c r="C233" s="10">
        <v>1</v>
      </c>
      <c r="D233" s="13">
        <v>43168.770833333336</v>
      </c>
      <c r="E233" s="20">
        <v>308</v>
      </c>
      <c r="F233" s="20">
        <v>31.16</v>
      </c>
      <c r="G233" t="str">
        <f>VLOOKUP(FACT_INCLUDES[[#This Row],[order_id]],ORDERS!A:B,2,FALSE)</f>
        <v>29869c1422b9c068973f8e44575f73d6</v>
      </c>
      <c r="H233" s="17">
        <f>VLOOKUP(FACT_INCLUDES[[#This Row],[order_id]],ORDERS!A:F,4,FALSE)</f>
        <v>43181.42291666667</v>
      </c>
      <c r="I233" s="17">
        <f>VLOOKUP(FACT_INCLUDES[[#This Row],[order_id]],ORDERS!A:G,5,FALSE)</f>
        <v>43193.413194444445</v>
      </c>
      <c r="J233" s="17">
        <f>VLOOKUP(FACT_INCLUDES[[#This Row],[order_id]],ORDERS!A:G,6,FALSE)</f>
        <v>43200</v>
      </c>
      <c r="K233" t="str">
        <f>VLOOKUP(FACT_INCLUDES[[#This Row],[order_id]],ORDERS!A:G,3,FALSE)</f>
        <v>delivered</v>
      </c>
      <c r="L233" s="18">
        <f>FACT_INCLUDES[[#This Row],[price]]+FACT_INCLUDES[[#This Row],[freight_value]]</f>
        <v>339.16</v>
      </c>
      <c r="M233">
        <f ca="1">_xlfn.XLOOKUP(FACT_INCLUDES[[#This Row],[customer_unique_id]], DIM_CUSTOMERS[customer_unique_id], DIM_CUSTOMERS[Age],,0)</f>
        <v>21</v>
      </c>
      <c r="N233">
        <f>IFERROR(VLOOKUP(FACT_INCLUDES[[#This Row],[order_id]], ORDERS!A:G, 7, FALSE), "")</f>
        <v>12</v>
      </c>
      <c r="O233">
        <f>_xlfn.XLOOKUP(FACT_INCLUDES[[#This Row],[DW Product]],FACT_PRODUCT_REVIEWS!L:L,FACT_PRODUCT_REVIEWS!A:A,,0)</f>
        <v>232</v>
      </c>
      <c r="P233">
        <f>_xlfn.XLOOKUP(FACT_INCLUDES[[#This Row],[customer_unique_id]],DIM_CUSTOMERS[customer_unique_id],DIM_CUSTOMERS[DW Customer],,0)</f>
        <v>292</v>
      </c>
      <c r="Q233">
        <v>232</v>
      </c>
      <c r="R233">
        <v>232</v>
      </c>
      <c r="S233">
        <f>IF(FACT_INCLUDES[[#This Row],[order_delivered_customer_date]]&lt;=FACT_INCLUDES[[#This Row],[order_estimated_delivery_date]],1,0)</f>
        <v>1</v>
      </c>
      <c r="T233" t="str">
        <f>VLOOKUP(FACT_INCLUDES[[#This Row],[DW Product]],DIM_PRODUCTS!A:I,3,FALSE)</f>
        <v>Jewelry</v>
      </c>
      <c r="U233" t="str">
        <f>VLOOKUP(FACT_INCLUDES[[#This Row],[DW Seller]],DIM_SELLERS!A:I,4,FALSE)</f>
        <v>SP</v>
      </c>
      <c r="V233" s="30">
        <f>IF(FACT_INCLUDES[[#This Row],[order_delivered_customer_date]]&lt;=FACT_INCLUDES[[#This Row],[order_estimated_delivery_date]], 1,0)</f>
        <v>1</v>
      </c>
    </row>
    <row r="234" spans="1:22" ht="15.75" x14ac:dyDescent="0.25">
      <c r="A234">
        <v>233</v>
      </c>
      <c r="B234" s="2" t="s">
        <v>1539</v>
      </c>
      <c r="C234" s="10">
        <v>1</v>
      </c>
      <c r="D234" s="13">
        <v>43271.396527777775</v>
      </c>
      <c r="E234" s="20">
        <v>129</v>
      </c>
      <c r="F234" s="20">
        <v>47.4</v>
      </c>
      <c r="G234" t="str">
        <f>VLOOKUP(FACT_INCLUDES[[#This Row],[order_id]],ORDERS!A:B,2,FALSE)</f>
        <v>9a4874151836dd0388acb83657ab7367</v>
      </c>
      <c r="H234" s="17">
        <f>VLOOKUP(FACT_INCLUDES[[#This Row],[order_id]],ORDERS!A:F,4,FALSE)</f>
        <v>43176.470138888886</v>
      </c>
      <c r="I234" s="17">
        <f>VLOOKUP(FACT_INCLUDES[[#This Row],[order_id]],ORDERS!A:G,5,FALSE)</f>
        <v>43180.838888888888</v>
      </c>
      <c r="J234" s="17">
        <f>VLOOKUP(FACT_INCLUDES[[#This Row],[order_id]],ORDERS!A:G,6,FALSE)</f>
        <v>43196</v>
      </c>
      <c r="K234" t="str">
        <f>VLOOKUP(FACT_INCLUDES[[#This Row],[order_id]],ORDERS!A:G,3,FALSE)</f>
        <v>delivered</v>
      </c>
      <c r="L234" s="18">
        <f>FACT_INCLUDES[[#This Row],[price]]+FACT_INCLUDES[[#This Row],[freight_value]]</f>
        <v>176.4</v>
      </c>
      <c r="M234">
        <f ca="1">_xlfn.XLOOKUP(FACT_INCLUDES[[#This Row],[customer_unique_id]], DIM_CUSTOMERS[customer_unique_id], DIM_CUSTOMERS[Age],,0)</f>
        <v>22</v>
      </c>
      <c r="N234">
        <f>IFERROR(VLOOKUP(FACT_INCLUDES[[#This Row],[order_id]], ORDERS!A:G, 7, FALSE), "")</f>
        <v>4</v>
      </c>
      <c r="O234">
        <f>_xlfn.XLOOKUP(FACT_INCLUDES[[#This Row],[DW Product]],FACT_PRODUCT_REVIEWS!L:L,FACT_PRODUCT_REVIEWS!A:A,,0)</f>
        <v>233</v>
      </c>
      <c r="P234">
        <f>_xlfn.XLOOKUP(FACT_INCLUDES[[#This Row],[customer_unique_id]],DIM_CUSTOMERS[customer_unique_id],DIM_CUSTOMERS[DW Customer],,0)</f>
        <v>247</v>
      </c>
      <c r="Q234">
        <v>233</v>
      </c>
      <c r="R234">
        <v>233</v>
      </c>
      <c r="S234">
        <f>IF(FACT_INCLUDES[[#This Row],[order_delivered_customer_date]]&lt;=FACT_INCLUDES[[#This Row],[order_estimated_delivery_date]],1,0)</f>
        <v>1</v>
      </c>
      <c r="T234" t="str">
        <f>VLOOKUP(FACT_INCLUDES[[#This Row],[DW Product]],DIM_PRODUCTS!A:I,3,FALSE)</f>
        <v>Books</v>
      </c>
      <c r="U234" t="str">
        <f>VLOOKUP(FACT_INCLUDES[[#This Row],[DW Seller]],DIM_SELLERS!A:I,4,FALSE)</f>
        <v>SP</v>
      </c>
      <c r="V234" s="30">
        <f>IF(FACT_INCLUDES[[#This Row],[order_delivered_customer_date]]&lt;=FACT_INCLUDES[[#This Row],[order_estimated_delivery_date]], 1,0)</f>
        <v>1</v>
      </c>
    </row>
    <row r="235" spans="1:22" ht="15.75" x14ac:dyDescent="0.25">
      <c r="A235">
        <v>234</v>
      </c>
      <c r="B235" s="2" t="s">
        <v>962</v>
      </c>
      <c r="C235" s="10">
        <v>1</v>
      </c>
      <c r="D235" s="13">
        <v>43005.114583333336</v>
      </c>
      <c r="E235" s="20">
        <v>143.54</v>
      </c>
      <c r="F235" s="20">
        <v>21.49</v>
      </c>
      <c r="G235" t="str">
        <f>VLOOKUP(FACT_INCLUDES[[#This Row],[order_id]],ORDERS!A:B,2,FALSE)</f>
        <v>539b6ae3b5f2999db7e44c8d4dc2069f</v>
      </c>
      <c r="H235" s="17">
        <f>VLOOKUP(FACT_INCLUDES[[#This Row],[order_id]],ORDERS!A:F,4,FALSE)</f>
        <v>42989.938888888886</v>
      </c>
      <c r="I235" s="17">
        <f>VLOOKUP(FACT_INCLUDES[[#This Row],[order_id]],ORDERS!A:G,5,FALSE)</f>
        <v>42998.897916666669</v>
      </c>
      <c r="J235" s="17">
        <f>VLOOKUP(FACT_INCLUDES[[#This Row],[order_id]],ORDERS!A:G,6,FALSE)</f>
        <v>43010</v>
      </c>
      <c r="K235" t="str">
        <f>VLOOKUP(FACT_INCLUDES[[#This Row],[order_id]],ORDERS!A:G,3,FALSE)</f>
        <v>delivered</v>
      </c>
      <c r="L235" s="18">
        <f>FACT_INCLUDES[[#This Row],[price]]+FACT_INCLUDES[[#This Row],[freight_value]]</f>
        <v>165.03</v>
      </c>
      <c r="M235">
        <f ca="1">_xlfn.XLOOKUP(FACT_INCLUDES[[#This Row],[customer_unique_id]], DIM_CUSTOMERS[customer_unique_id], DIM_CUSTOMERS[Age],,0)</f>
        <v>56</v>
      </c>
      <c r="N235">
        <f>IFERROR(VLOOKUP(FACT_INCLUDES[[#This Row],[order_id]], ORDERS!A:G, 7, FALSE), "")</f>
        <v>9</v>
      </c>
      <c r="O235">
        <f>_xlfn.XLOOKUP(FACT_INCLUDES[[#This Row],[DW Product]],FACT_PRODUCT_REVIEWS!L:L,FACT_PRODUCT_REVIEWS!A:A,,0)</f>
        <v>234</v>
      </c>
      <c r="P235">
        <f>_xlfn.XLOOKUP(FACT_INCLUDES[[#This Row],[customer_unique_id]],DIM_CUSTOMERS[customer_unique_id],DIM_CUSTOMERS[DW Customer],,0)</f>
        <v>65</v>
      </c>
      <c r="Q235">
        <v>234</v>
      </c>
      <c r="R235">
        <v>234</v>
      </c>
      <c r="S235">
        <f>IF(FACT_INCLUDES[[#This Row],[order_delivered_customer_date]]&lt;=FACT_INCLUDES[[#This Row],[order_estimated_delivery_date]],1,0)</f>
        <v>1</v>
      </c>
      <c r="T235" t="str">
        <f>VLOOKUP(FACT_INCLUDES[[#This Row],[DW Product]],DIM_PRODUCTS!A:I,3,FALSE)</f>
        <v>Kitchen Products</v>
      </c>
      <c r="U235" t="str">
        <f>VLOOKUP(FACT_INCLUDES[[#This Row],[DW Seller]],DIM_SELLERS!A:I,4,FALSE)</f>
        <v>MG</v>
      </c>
      <c r="V235" s="30">
        <f>IF(FACT_INCLUDES[[#This Row],[order_delivered_customer_date]]&lt;=FACT_INCLUDES[[#This Row],[order_estimated_delivery_date]], 1,0)</f>
        <v>1</v>
      </c>
    </row>
    <row r="236" spans="1:22" ht="15.75" x14ac:dyDescent="0.25">
      <c r="A236">
        <v>235</v>
      </c>
      <c r="B236" s="2" t="s">
        <v>817</v>
      </c>
      <c r="C236" s="10">
        <v>1</v>
      </c>
      <c r="D236" s="13">
        <v>43185.53402777778</v>
      </c>
      <c r="E236" s="20">
        <v>39.99</v>
      </c>
      <c r="F236" s="20">
        <v>18.23</v>
      </c>
      <c r="G236" t="str">
        <f>VLOOKUP(FACT_INCLUDES[[#This Row],[order_id]],ORDERS!A:B,2,FALSE)</f>
        <v>f42ed5286ed2c811df0db5d230eb8383</v>
      </c>
      <c r="H236" s="17">
        <f>VLOOKUP(FACT_INCLUDES[[#This Row],[order_id]],ORDERS!A:F,4,FALSE)</f>
        <v>42973.628472222219</v>
      </c>
      <c r="I236" s="17">
        <f>VLOOKUP(FACT_INCLUDES[[#This Row],[order_id]],ORDERS!A:G,5,FALSE)</f>
        <v>42986.640277777777</v>
      </c>
      <c r="J236" s="17">
        <f>VLOOKUP(FACT_INCLUDES[[#This Row],[order_id]],ORDERS!A:G,6,FALSE)</f>
        <v>42997</v>
      </c>
      <c r="K236" t="str">
        <f>VLOOKUP(FACT_INCLUDES[[#This Row],[order_id]],ORDERS!A:G,3,FALSE)</f>
        <v>delivered</v>
      </c>
      <c r="L236" s="18">
        <f>FACT_INCLUDES[[#This Row],[price]]+FACT_INCLUDES[[#This Row],[freight_value]]</f>
        <v>58.22</v>
      </c>
      <c r="M236">
        <f ca="1">_xlfn.XLOOKUP(FACT_INCLUDES[[#This Row],[customer_unique_id]], DIM_CUSTOMERS[customer_unique_id], DIM_CUSTOMERS[Age],,0)</f>
        <v>22</v>
      </c>
      <c r="N236">
        <f>IFERROR(VLOOKUP(FACT_INCLUDES[[#This Row],[order_id]], ORDERS!A:G, 7, FALSE), "")</f>
        <v>13</v>
      </c>
      <c r="O236">
        <f>_xlfn.XLOOKUP(FACT_INCLUDES[[#This Row],[DW Product]],FACT_PRODUCT_REVIEWS!L:L,FACT_PRODUCT_REVIEWS!A:A,,0)</f>
        <v>235</v>
      </c>
      <c r="P236">
        <f>_xlfn.XLOOKUP(FACT_INCLUDES[[#This Row],[customer_unique_id]],DIM_CUSTOMERS[customer_unique_id],DIM_CUSTOMERS[DW Customer],,0)</f>
        <v>278</v>
      </c>
      <c r="Q236">
        <v>235</v>
      </c>
      <c r="R236">
        <v>235</v>
      </c>
      <c r="S236">
        <f>IF(FACT_INCLUDES[[#This Row],[order_delivered_customer_date]]&lt;=FACT_INCLUDES[[#This Row],[order_estimated_delivery_date]],1,0)</f>
        <v>1</v>
      </c>
      <c r="T236" t="str">
        <f>VLOOKUP(FACT_INCLUDES[[#This Row],[DW Product]],DIM_PRODUCTS!A:I,3,FALSE)</f>
        <v>Art</v>
      </c>
      <c r="U236" t="str">
        <f>VLOOKUP(FACT_INCLUDES[[#This Row],[DW Seller]],DIM_SELLERS!A:I,4,FALSE)</f>
        <v>SP</v>
      </c>
      <c r="V236" s="30">
        <f>IF(FACT_INCLUDES[[#This Row],[order_delivered_customer_date]]&lt;=FACT_INCLUDES[[#This Row],[order_estimated_delivery_date]], 1,0)</f>
        <v>1</v>
      </c>
    </row>
    <row r="237" spans="1:22" ht="15.75" x14ac:dyDescent="0.25">
      <c r="A237">
        <v>236</v>
      </c>
      <c r="B237" s="2" t="s">
        <v>1881</v>
      </c>
      <c r="C237" s="10">
        <v>1</v>
      </c>
      <c r="D237" s="13">
        <v>43185.53402777778</v>
      </c>
      <c r="E237" s="20">
        <v>39.99</v>
      </c>
      <c r="F237" s="20">
        <v>18.23</v>
      </c>
      <c r="G237" t="str">
        <f>VLOOKUP(FACT_INCLUDES[[#This Row],[order_id]],ORDERS!A:B,2,FALSE)</f>
        <v>82c199ce18d8d976f3029a4310e8ac5c</v>
      </c>
      <c r="H237" s="17">
        <f>VLOOKUP(FACT_INCLUDES[[#This Row],[order_id]],ORDERS!A:F,4,FALSE)</f>
        <v>43239.713888888888</v>
      </c>
      <c r="I237" s="17">
        <f>VLOOKUP(FACT_INCLUDES[[#This Row],[order_id]],ORDERS!A:G,5,FALSE)</f>
        <v>43259.818055555559</v>
      </c>
      <c r="J237" s="17">
        <f>VLOOKUP(FACT_INCLUDES[[#This Row],[order_id]],ORDERS!A:G,6,FALSE)</f>
        <v>43278</v>
      </c>
      <c r="K237" t="str">
        <f>VLOOKUP(FACT_INCLUDES[[#This Row],[order_id]],ORDERS!A:G,3,FALSE)</f>
        <v>delivered</v>
      </c>
      <c r="L237" s="18">
        <f>FACT_INCLUDES[[#This Row],[price]]+FACT_INCLUDES[[#This Row],[freight_value]]</f>
        <v>58.22</v>
      </c>
      <c r="M237">
        <f ca="1">_xlfn.XLOOKUP(FACT_INCLUDES[[#This Row],[customer_unique_id]], DIM_CUSTOMERS[customer_unique_id], DIM_CUSTOMERS[Age],,0)</f>
        <v>57</v>
      </c>
      <c r="N237">
        <f>IFERROR(VLOOKUP(FACT_INCLUDES[[#This Row],[order_id]], ORDERS!A:G, 7, FALSE), "")</f>
        <v>20</v>
      </c>
      <c r="O237">
        <f>_xlfn.XLOOKUP(FACT_INCLUDES[[#This Row],[DW Product]],FACT_PRODUCT_REVIEWS!L:L,FACT_PRODUCT_REVIEWS!A:A,,0)</f>
        <v>236</v>
      </c>
      <c r="P237">
        <f>_xlfn.XLOOKUP(FACT_INCLUDES[[#This Row],[customer_unique_id]],DIM_CUSTOMERS[customer_unique_id],DIM_CUSTOMERS[DW Customer],,0)</f>
        <v>270</v>
      </c>
      <c r="Q237">
        <v>236</v>
      </c>
      <c r="R237">
        <v>236</v>
      </c>
      <c r="S237">
        <f>IF(FACT_INCLUDES[[#This Row],[order_delivered_customer_date]]&lt;=FACT_INCLUDES[[#This Row],[order_estimated_delivery_date]],1,0)</f>
        <v>1</v>
      </c>
      <c r="T237" t="str">
        <f>VLOOKUP(FACT_INCLUDES[[#This Row],[DW Product]],DIM_PRODUCTS!A:I,3,FALSE)</f>
        <v>Toys</v>
      </c>
      <c r="U237" t="str">
        <f>VLOOKUP(FACT_INCLUDES[[#This Row],[DW Seller]],DIM_SELLERS!A:I,4,FALSE)</f>
        <v>GO</v>
      </c>
      <c r="V237" s="30">
        <f>IF(FACT_INCLUDES[[#This Row],[order_delivered_customer_date]]&lt;=FACT_INCLUDES[[#This Row],[order_estimated_delivery_date]], 1,0)</f>
        <v>1</v>
      </c>
    </row>
    <row r="238" spans="1:22" ht="15.75" x14ac:dyDescent="0.25">
      <c r="A238">
        <v>237</v>
      </c>
      <c r="B238" s="2" t="s">
        <v>1417</v>
      </c>
      <c r="C238" s="10">
        <v>1</v>
      </c>
      <c r="D238" s="13">
        <v>43313.489583333336</v>
      </c>
      <c r="E238" s="20">
        <v>49.9</v>
      </c>
      <c r="F238" s="20">
        <v>12.92</v>
      </c>
      <c r="G238" t="str">
        <f>VLOOKUP(FACT_INCLUDES[[#This Row],[order_id]],ORDERS!A:B,2,FALSE)</f>
        <v>6acc5385a15c441abe050fc7abda50bf</v>
      </c>
      <c r="H238" s="17">
        <f>VLOOKUP(FACT_INCLUDES[[#This Row],[order_id]],ORDERS!A:F,4,FALSE)</f>
        <v>42888.902083333334</v>
      </c>
      <c r="I238" s="17">
        <f>VLOOKUP(FACT_INCLUDES[[#This Row],[order_id]],ORDERS!A:G,5,FALSE)</f>
        <v>42902.571527777778</v>
      </c>
      <c r="J238" s="17">
        <f>VLOOKUP(FACT_INCLUDES[[#This Row],[order_id]],ORDERS!A:G,6,FALSE)</f>
        <v>42902</v>
      </c>
      <c r="K238" t="str">
        <f>VLOOKUP(FACT_INCLUDES[[#This Row],[order_id]],ORDERS!A:G,3,FALSE)</f>
        <v>delivered</v>
      </c>
      <c r="L238" s="18">
        <f>FACT_INCLUDES[[#This Row],[price]]+FACT_INCLUDES[[#This Row],[freight_value]]</f>
        <v>62.82</v>
      </c>
      <c r="M238">
        <f ca="1">_xlfn.XLOOKUP(FACT_INCLUDES[[#This Row],[customer_unique_id]], DIM_CUSTOMERS[customer_unique_id], DIM_CUSTOMERS[Age],,0)</f>
        <v>37</v>
      </c>
      <c r="N238">
        <f>IFERROR(VLOOKUP(FACT_INCLUDES[[#This Row],[order_id]], ORDERS!A:G, 7, FALSE), "")</f>
        <v>14</v>
      </c>
      <c r="O238">
        <f>_xlfn.XLOOKUP(FACT_INCLUDES[[#This Row],[DW Product]],FACT_PRODUCT_REVIEWS!L:L,FACT_PRODUCT_REVIEWS!A:A,,0)</f>
        <v>237</v>
      </c>
      <c r="P238">
        <f>_xlfn.XLOOKUP(FACT_INCLUDES[[#This Row],[customer_unique_id]],DIM_CUSTOMERS[customer_unique_id],DIM_CUSTOMERS[DW Customer],,0)</f>
        <v>196</v>
      </c>
      <c r="Q238">
        <v>237</v>
      </c>
      <c r="R238">
        <v>237</v>
      </c>
      <c r="S238">
        <f>IF(FACT_INCLUDES[[#This Row],[order_delivered_customer_date]]&lt;=FACT_INCLUDES[[#This Row],[order_estimated_delivery_date]],1,0)</f>
        <v>0</v>
      </c>
      <c r="T238" t="str">
        <f>VLOOKUP(FACT_INCLUDES[[#This Row],[DW Product]],DIM_PRODUCTS!A:I,3,FALSE)</f>
        <v>Books</v>
      </c>
      <c r="U238" t="str">
        <f>VLOOKUP(FACT_INCLUDES[[#This Row],[DW Seller]],DIM_SELLERS!A:I,4,FALSE)</f>
        <v>MG</v>
      </c>
      <c r="V238" s="30">
        <f>IF(FACT_INCLUDES[[#This Row],[order_delivered_customer_date]]&lt;=FACT_INCLUDES[[#This Row],[order_estimated_delivery_date]], 1,0)</f>
        <v>0</v>
      </c>
    </row>
    <row r="239" spans="1:22" ht="15.75" x14ac:dyDescent="0.25">
      <c r="A239">
        <v>238</v>
      </c>
      <c r="B239" s="2" t="s">
        <v>1895</v>
      </c>
      <c r="C239" s="10">
        <v>1</v>
      </c>
      <c r="D239" s="13">
        <v>43237.511805555558</v>
      </c>
      <c r="E239" s="20">
        <v>119.9</v>
      </c>
      <c r="F239" s="20">
        <v>23.34</v>
      </c>
      <c r="G239" t="str">
        <f>VLOOKUP(FACT_INCLUDES[[#This Row],[order_id]],ORDERS!A:B,2,FALSE)</f>
        <v>d74dfc7a1504f45d7880c12e7f8fe142</v>
      </c>
      <c r="H239" s="17">
        <f>VLOOKUP(FACT_INCLUDES[[#This Row],[order_id]],ORDERS!A:F,4,FALSE)</f>
        <v>43189.517361111109</v>
      </c>
      <c r="I239" s="17">
        <f>VLOOKUP(FACT_INCLUDES[[#This Row],[order_id]],ORDERS!A:G,5,FALSE)</f>
        <v>43215.710416666669</v>
      </c>
      <c r="J239" s="17">
        <f>VLOOKUP(FACT_INCLUDES[[#This Row],[order_id]],ORDERS!A:G,6,FALSE)</f>
        <v>43214</v>
      </c>
      <c r="K239" t="str">
        <f>VLOOKUP(FACT_INCLUDES[[#This Row],[order_id]],ORDERS!A:G,3,FALSE)</f>
        <v>delivered</v>
      </c>
      <c r="L239" s="18">
        <f>FACT_INCLUDES[[#This Row],[price]]+FACT_INCLUDES[[#This Row],[freight_value]]</f>
        <v>143.24</v>
      </c>
      <c r="M239">
        <f ca="1">_xlfn.XLOOKUP(FACT_INCLUDES[[#This Row],[customer_unique_id]], DIM_CUSTOMERS[customer_unique_id], DIM_CUSTOMERS[Age],,0)</f>
        <v>32</v>
      </c>
      <c r="N239">
        <f>IFERROR(VLOOKUP(FACT_INCLUDES[[#This Row],[order_id]], ORDERS!A:G, 7, FALSE), "")</f>
        <v>26</v>
      </c>
      <c r="O239">
        <f>_xlfn.XLOOKUP(FACT_INCLUDES[[#This Row],[DW Product]],FACT_PRODUCT_REVIEWS!L:L,FACT_PRODUCT_REVIEWS!A:A,,0)</f>
        <v>238</v>
      </c>
      <c r="P239">
        <f>_xlfn.XLOOKUP(FACT_INCLUDES[[#This Row],[customer_unique_id]],DIM_CUSTOMERS[customer_unique_id],DIM_CUSTOMERS[DW Customer],,0)</f>
        <v>219</v>
      </c>
      <c r="Q239">
        <v>238</v>
      </c>
      <c r="R239">
        <v>238</v>
      </c>
      <c r="S239">
        <f>IF(FACT_INCLUDES[[#This Row],[order_delivered_customer_date]]&lt;=FACT_INCLUDES[[#This Row],[order_estimated_delivery_date]],1,0)</f>
        <v>0</v>
      </c>
      <c r="T239" t="str">
        <f>VLOOKUP(FACT_INCLUDES[[#This Row],[DW Product]],DIM_PRODUCTS!A:I,3,FALSE)</f>
        <v>Books</v>
      </c>
      <c r="U239" t="str">
        <f>VLOOKUP(FACT_INCLUDES[[#This Row],[DW Seller]],DIM_SELLERS!A:I,4,FALSE)</f>
        <v>SP</v>
      </c>
      <c r="V239" s="30">
        <f>IF(FACT_INCLUDES[[#This Row],[order_delivered_customer_date]]&lt;=FACT_INCLUDES[[#This Row],[order_estimated_delivery_date]], 1,0)</f>
        <v>0</v>
      </c>
    </row>
    <row r="240" spans="1:22" ht="15.75" x14ac:dyDescent="0.25">
      <c r="A240">
        <v>239</v>
      </c>
      <c r="B240" s="2" t="s">
        <v>1101</v>
      </c>
      <c r="C240" s="10">
        <v>1</v>
      </c>
      <c r="D240" s="13">
        <v>43068.007638888892</v>
      </c>
      <c r="E240" s="20">
        <v>16.899999999999999</v>
      </c>
      <c r="F240" s="20">
        <v>15.1</v>
      </c>
      <c r="G240" t="str">
        <f>VLOOKUP(FACT_INCLUDES[[#This Row],[order_id]],ORDERS!A:B,2,FALSE)</f>
        <v>859a9b67726d9c9306eb28b8938c59a0</v>
      </c>
      <c r="H240" s="17">
        <f>VLOOKUP(FACT_INCLUDES[[#This Row],[order_id]],ORDERS!A:F,4,FALSE)</f>
        <v>43319.640277777777</v>
      </c>
      <c r="I240" s="17">
        <f>VLOOKUP(FACT_INCLUDES[[#This Row],[order_id]],ORDERS!A:G,5,FALSE)</f>
        <v>43328.533333333333</v>
      </c>
      <c r="J240" s="17">
        <f>VLOOKUP(FACT_INCLUDES[[#This Row],[order_id]],ORDERS!A:G,6,FALSE)</f>
        <v>43325</v>
      </c>
      <c r="K240" t="str">
        <f>VLOOKUP(FACT_INCLUDES[[#This Row],[order_id]],ORDERS!A:G,3,FALSE)</f>
        <v>delivered</v>
      </c>
      <c r="L240" s="18">
        <f>FACT_INCLUDES[[#This Row],[price]]+FACT_INCLUDES[[#This Row],[freight_value]]</f>
        <v>32</v>
      </c>
      <c r="M240">
        <f ca="1">_xlfn.XLOOKUP(FACT_INCLUDES[[#This Row],[customer_unique_id]], DIM_CUSTOMERS[customer_unique_id], DIM_CUSTOMERS[Age],,0)</f>
        <v>22</v>
      </c>
      <c r="N240">
        <f>IFERROR(VLOOKUP(FACT_INCLUDES[[#This Row],[order_id]], ORDERS!A:G, 7, FALSE), "")</f>
        <v>9</v>
      </c>
      <c r="O240">
        <f>_xlfn.XLOOKUP(FACT_INCLUDES[[#This Row],[DW Product]],FACT_PRODUCT_REVIEWS!L:L,FACT_PRODUCT_REVIEWS!A:A,,0)</f>
        <v>239</v>
      </c>
      <c r="P240">
        <f>_xlfn.XLOOKUP(FACT_INCLUDES[[#This Row],[customer_unique_id]],DIM_CUSTOMERS[customer_unique_id],DIM_CUSTOMERS[DW Customer],,0)</f>
        <v>296</v>
      </c>
      <c r="Q240">
        <v>239</v>
      </c>
      <c r="R240">
        <v>239</v>
      </c>
      <c r="S240">
        <f>IF(FACT_INCLUDES[[#This Row],[order_delivered_customer_date]]&lt;=FACT_INCLUDES[[#This Row],[order_estimated_delivery_date]],1,0)</f>
        <v>0</v>
      </c>
      <c r="T240" t="str">
        <f>VLOOKUP(FACT_INCLUDES[[#This Row],[DW Product]],DIM_PRODUCTS!A:I,3,FALSE)</f>
        <v>Furniture</v>
      </c>
      <c r="U240" t="str">
        <f>VLOOKUP(FACT_INCLUDES[[#This Row],[DW Seller]],DIM_SELLERS!A:I,4,FALSE)</f>
        <v>RJ</v>
      </c>
      <c r="V240" s="30">
        <f>IF(FACT_INCLUDES[[#This Row],[order_delivered_customer_date]]&lt;=FACT_INCLUDES[[#This Row],[order_estimated_delivery_date]], 1,0)</f>
        <v>0</v>
      </c>
    </row>
    <row r="241" spans="1:22" ht="15.75" x14ac:dyDescent="0.25">
      <c r="A241">
        <v>240</v>
      </c>
      <c r="B241" s="2" t="s">
        <v>1647</v>
      </c>
      <c r="C241" s="10">
        <v>1</v>
      </c>
      <c r="D241" s="13">
        <v>43117.548611111109</v>
      </c>
      <c r="E241" s="20">
        <v>29.99</v>
      </c>
      <c r="F241" s="20">
        <v>15.1</v>
      </c>
      <c r="G241" t="str">
        <f>VLOOKUP(FACT_INCLUDES[[#This Row],[order_id]],ORDERS!A:B,2,FALSE)</f>
        <v>5b540c6a8886384d1772215e6a189804</v>
      </c>
      <c r="H241" s="17">
        <f>VLOOKUP(FACT_INCLUDES[[#This Row],[order_id]],ORDERS!A:F,4,FALSE)</f>
        <v>43048.7</v>
      </c>
      <c r="I241" s="17">
        <f>VLOOKUP(FACT_INCLUDES[[#This Row],[order_id]],ORDERS!A:G,5,FALSE)</f>
        <v>43062.811805555553</v>
      </c>
      <c r="J241" s="17">
        <f>VLOOKUP(FACT_INCLUDES[[#This Row],[order_id]],ORDERS!A:G,6,FALSE)</f>
        <v>43073</v>
      </c>
      <c r="K241" t="str">
        <f>VLOOKUP(FACT_INCLUDES[[#This Row],[order_id]],ORDERS!A:G,3,FALSE)</f>
        <v>delivered</v>
      </c>
      <c r="L241" s="18">
        <f>FACT_INCLUDES[[#This Row],[price]]+FACT_INCLUDES[[#This Row],[freight_value]]</f>
        <v>45.089999999999996</v>
      </c>
      <c r="M241">
        <f ca="1">_xlfn.XLOOKUP(FACT_INCLUDES[[#This Row],[customer_unique_id]], DIM_CUSTOMERS[customer_unique_id], DIM_CUSTOMERS[Age],,0)</f>
        <v>52</v>
      </c>
      <c r="N241">
        <f>IFERROR(VLOOKUP(FACT_INCLUDES[[#This Row],[order_id]], ORDERS!A:G, 7, FALSE), "")</f>
        <v>14</v>
      </c>
      <c r="O241">
        <f>_xlfn.XLOOKUP(FACT_INCLUDES[[#This Row],[DW Product]],FACT_PRODUCT_REVIEWS!L:L,FACT_PRODUCT_REVIEWS!A:A,,0)</f>
        <v>240</v>
      </c>
      <c r="P241">
        <f>_xlfn.XLOOKUP(FACT_INCLUDES[[#This Row],[customer_unique_id]],DIM_CUSTOMERS[customer_unique_id],DIM_CUSTOMERS[DW Customer],,0)</f>
        <v>82</v>
      </c>
      <c r="Q241">
        <v>240</v>
      </c>
      <c r="R241">
        <v>240</v>
      </c>
      <c r="S241">
        <f>IF(FACT_INCLUDES[[#This Row],[order_delivered_customer_date]]&lt;=FACT_INCLUDES[[#This Row],[order_estimated_delivery_date]],1,0)</f>
        <v>1</v>
      </c>
      <c r="T241" t="str">
        <f>VLOOKUP(FACT_INCLUDES[[#This Row],[DW Product]],DIM_PRODUCTS!A:I,3,FALSE)</f>
        <v>Books</v>
      </c>
      <c r="U241" t="str">
        <f>VLOOKUP(FACT_INCLUDES[[#This Row],[DW Seller]],DIM_SELLERS!A:I,4,FALSE)</f>
        <v>SP</v>
      </c>
      <c r="V241" s="30">
        <f>IF(FACT_INCLUDES[[#This Row],[order_delivered_customer_date]]&lt;=FACT_INCLUDES[[#This Row],[order_estimated_delivery_date]], 1,0)</f>
        <v>1</v>
      </c>
    </row>
    <row r="242" spans="1:22" ht="15.75" x14ac:dyDescent="0.25">
      <c r="A242">
        <v>241</v>
      </c>
      <c r="B242" s="2" t="s">
        <v>1892</v>
      </c>
      <c r="C242" s="10">
        <v>1</v>
      </c>
      <c r="D242" s="13">
        <v>43034.010416666664</v>
      </c>
      <c r="E242" s="20">
        <v>30.99</v>
      </c>
      <c r="F242" s="20">
        <v>34.15</v>
      </c>
      <c r="G242" t="str">
        <f>VLOOKUP(FACT_INCLUDES[[#This Row],[order_id]],ORDERS!A:B,2,FALSE)</f>
        <v>d6ed810cf6ad03d565b645f0eb0d12a7</v>
      </c>
      <c r="H242" s="17">
        <f>VLOOKUP(FACT_INCLUDES[[#This Row],[order_id]],ORDERS!A:F,4,FALSE)</f>
        <v>42877.069444444445</v>
      </c>
      <c r="I242" s="17">
        <f>VLOOKUP(FACT_INCLUDES[[#This Row],[order_id]],ORDERS!A:G,5,FALSE)</f>
        <v>42885.597916666666</v>
      </c>
      <c r="J242" s="17">
        <f>VLOOKUP(FACT_INCLUDES[[#This Row],[order_id]],ORDERS!A:G,6,FALSE)</f>
        <v>42902</v>
      </c>
      <c r="K242" t="str">
        <f>VLOOKUP(FACT_INCLUDES[[#This Row],[order_id]],ORDERS!A:G,3,FALSE)</f>
        <v>delivered</v>
      </c>
      <c r="L242" s="18">
        <f>FACT_INCLUDES[[#This Row],[price]]+FACT_INCLUDES[[#This Row],[freight_value]]</f>
        <v>65.14</v>
      </c>
      <c r="M242">
        <f ca="1">_xlfn.XLOOKUP(FACT_INCLUDES[[#This Row],[customer_unique_id]], DIM_CUSTOMERS[customer_unique_id], DIM_CUSTOMERS[Age],,0)</f>
        <v>26</v>
      </c>
      <c r="N242">
        <f>IFERROR(VLOOKUP(FACT_INCLUDES[[#This Row],[order_id]], ORDERS!A:G, 7, FALSE), "")</f>
        <v>8</v>
      </c>
      <c r="O242">
        <f>_xlfn.XLOOKUP(FACT_INCLUDES[[#This Row],[DW Product]],FACT_PRODUCT_REVIEWS!L:L,FACT_PRODUCT_REVIEWS!A:A,,0)</f>
        <v>241</v>
      </c>
      <c r="P242">
        <f>_xlfn.XLOOKUP(FACT_INCLUDES[[#This Row],[customer_unique_id]],DIM_CUSTOMERS[customer_unique_id],DIM_CUSTOMERS[DW Customer],,0)</f>
        <v>297</v>
      </c>
      <c r="Q242">
        <v>241</v>
      </c>
      <c r="R242">
        <v>241</v>
      </c>
      <c r="S242">
        <f>IF(FACT_INCLUDES[[#This Row],[order_delivered_customer_date]]&lt;=FACT_INCLUDES[[#This Row],[order_estimated_delivery_date]],1,0)</f>
        <v>1</v>
      </c>
      <c r="T242" t="str">
        <f>VLOOKUP(FACT_INCLUDES[[#This Row],[DW Product]],DIM_PRODUCTS!A:I,3,FALSE)</f>
        <v>Accessories</v>
      </c>
      <c r="U242" t="str">
        <f>VLOOKUP(FACT_INCLUDES[[#This Row],[DW Seller]],DIM_SELLERS!A:I,4,FALSE)</f>
        <v>SP</v>
      </c>
      <c r="V242" s="30">
        <f>IF(FACT_INCLUDES[[#This Row],[order_delivered_customer_date]]&lt;=FACT_INCLUDES[[#This Row],[order_estimated_delivery_date]], 1,0)</f>
        <v>1</v>
      </c>
    </row>
    <row r="243" spans="1:22" ht="15.75" x14ac:dyDescent="0.25">
      <c r="A243">
        <v>242</v>
      </c>
      <c r="B243" s="2" t="s">
        <v>760</v>
      </c>
      <c r="C243" s="10">
        <v>1</v>
      </c>
      <c r="D243" s="13">
        <v>42912.147222222222</v>
      </c>
      <c r="E243" s="20">
        <v>84.99</v>
      </c>
      <c r="F243" s="20">
        <v>15.34</v>
      </c>
      <c r="G243" t="str">
        <f>VLOOKUP(FACT_INCLUDES[[#This Row],[order_id]],ORDERS!A:B,2,FALSE)</f>
        <v>4662682dade3cc1bfa04996c5225a849</v>
      </c>
      <c r="H243" s="17">
        <f>VLOOKUP(FACT_INCLUDES[[#This Row],[order_id]],ORDERS!A:F,4,FALSE)</f>
        <v>43084.46875</v>
      </c>
      <c r="I243" s="17">
        <f>VLOOKUP(FACT_INCLUDES[[#This Row],[order_id]],ORDERS!A:G,5,FALSE)</f>
        <v>43103.786111111112</v>
      </c>
      <c r="J243" s="17">
        <f>VLOOKUP(FACT_INCLUDES[[#This Row],[order_id]],ORDERS!A:G,6,FALSE)</f>
        <v>43110</v>
      </c>
      <c r="K243" t="str">
        <f>VLOOKUP(FACT_INCLUDES[[#This Row],[order_id]],ORDERS!A:G,3,FALSE)</f>
        <v>delivered</v>
      </c>
      <c r="L243" s="18">
        <f>FACT_INCLUDES[[#This Row],[price]]+FACT_INCLUDES[[#This Row],[freight_value]]</f>
        <v>100.33</v>
      </c>
      <c r="M243">
        <f ca="1">_xlfn.XLOOKUP(FACT_INCLUDES[[#This Row],[customer_unique_id]], DIM_CUSTOMERS[customer_unique_id], DIM_CUSTOMERS[Age],,0)</f>
        <v>23</v>
      </c>
      <c r="N243">
        <f>IFERROR(VLOOKUP(FACT_INCLUDES[[#This Row],[order_id]], ORDERS!A:G, 7, FALSE), "")</f>
        <v>19</v>
      </c>
      <c r="O243">
        <f>_xlfn.XLOOKUP(FACT_INCLUDES[[#This Row],[DW Product]],FACT_PRODUCT_REVIEWS!L:L,FACT_PRODUCT_REVIEWS!A:A,,0)</f>
        <v>242</v>
      </c>
      <c r="P243">
        <f>_xlfn.XLOOKUP(FACT_INCLUDES[[#This Row],[customer_unique_id]],DIM_CUSTOMERS[customer_unique_id],DIM_CUSTOMERS[DW Customer],,0)</f>
        <v>38</v>
      </c>
      <c r="Q243">
        <v>242</v>
      </c>
      <c r="R243">
        <v>242</v>
      </c>
      <c r="S243">
        <f>IF(FACT_INCLUDES[[#This Row],[order_delivered_customer_date]]&lt;=FACT_INCLUDES[[#This Row],[order_estimated_delivery_date]],1,0)</f>
        <v>1</v>
      </c>
      <c r="T243" t="str">
        <f>VLOOKUP(FACT_INCLUDES[[#This Row],[DW Product]],DIM_PRODUCTS!A:I,3,FALSE)</f>
        <v>Appliances</v>
      </c>
      <c r="U243" t="str">
        <f>VLOOKUP(FACT_INCLUDES[[#This Row],[DW Seller]],DIM_SELLERS!A:I,4,FALSE)</f>
        <v>SP</v>
      </c>
      <c r="V243" s="30">
        <f>IF(FACT_INCLUDES[[#This Row],[order_delivered_customer_date]]&lt;=FACT_INCLUDES[[#This Row],[order_estimated_delivery_date]], 1,0)</f>
        <v>1</v>
      </c>
    </row>
    <row r="244" spans="1:22" ht="15.75" x14ac:dyDescent="0.25">
      <c r="A244">
        <v>243</v>
      </c>
      <c r="B244" s="2" t="s">
        <v>1500</v>
      </c>
      <c r="C244" s="10">
        <v>1</v>
      </c>
      <c r="D244" s="13">
        <v>43153.727083333331</v>
      </c>
      <c r="E244" s="20">
        <v>149</v>
      </c>
      <c r="F244" s="20">
        <v>45.12</v>
      </c>
      <c r="G244" t="str">
        <f>VLOOKUP(FACT_INCLUDES[[#This Row],[order_id]],ORDERS!A:B,2,FALSE)</f>
        <v>94b11d37cd61cb2994a194d11f89682b</v>
      </c>
      <c r="H244" s="17">
        <f>VLOOKUP(FACT_INCLUDES[[#This Row],[order_id]],ORDERS!A:F,4,FALSE)</f>
        <v>42794.462500000001</v>
      </c>
      <c r="I244" s="17">
        <f>VLOOKUP(FACT_INCLUDES[[#This Row],[order_id]],ORDERS!A:G,5,FALSE)</f>
        <v>42800.372916666667</v>
      </c>
      <c r="J244" s="17">
        <f>VLOOKUP(FACT_INCLUDES[[#This Row],[order_id]],ORDERS!A:G,6,FALSE)</f>
        <v>42816</v>
      </c>
      <c r="K244" t="str">
        <f>VLOOKUP(FACT_INCLUDES[[#This Row],[order_id]],ORDERS!A:G,3,FALSE)</f>
        <v>delivered</v>
      </c>
      <c r="L244" s="18">
        <f>FACT_INCLUDES[[#This Row],[price]]+FACT_INCLUDES[[#This Row],[freight_value]]</f>
        <v>194.12</v>
      </c>
      <c r="M244">
        <f ca="1">_xlfn.XLOOKUP(FACT_INCLUDES[[#This Row],[customer_unique_id]], DIM_CUSTOMERS[customer_unique_id], DIM_CUSTOMERS[Age],,0)</f>
        <v>19</v>
      </c>
      <c r="N244">
        <f>IFERROR(VLOOKUP(FACT_INCLUDES[[#This Row],[order_id]], ORDERS!A:G, 7, FALSE), "")</f>
        <v>6</v>
      </c>
      <c r="O244">
        <f>_xlfn.XLOOKUP(FACT_INCLUDES[[#This Row],[DW Product]],FACT_PRODUCT_REVIEWS!L:L,FACT_PRODUCT_REVIEWS!A:A,,0)</f>
        <v>243</v>
      </c>
      <c r="P244">
        <f>_xlfn.XLOOKUP(FACT_INCLUDES[[#This Row],[customer_unique_id]],DIM_CUSTOMERS[customer_unique_id],DIM_CUSTOMERS[DW Customer],,0)</f>
        <v>3</v>
      </c>
      <c r="Q244">
        <v>243</v>
      </c>
      <c r="R244">
        <v>243</v>
      </c>
      <c r="S244">
        <f>IF(FACT_INCLUDES[[#This Row],[order_delivered_customer_date]]&lt;=FACT_INCLUDES[[#This Row],[order_estimated_delivery_date]],1,0)</f>
        <v>1</v>
      </c>
      <c r="T244" t="str">
        <f>VLOOKUP(FACT_INCLUDES[[#This Row],[DW Product]],DIM_PRODUCTS!A:I,3,FALSE)</f>
        <v>Gadgets</v>
      </c>
      <c r="U244" t="str">
        <f>VLOOKUP(FACT_INCLUDES[[#This Row],[DW Seller]],DIM_SELLERS!A:I,4,FALSE)</f>
        <v>SP</v>
      </c>
      <c r="V244" s="30">
        <f>IF(FACT_INCLUDES[[#This Row],[order_delivered_customer_date]]&lt;=FACT_INCLUDES[[#This Row],[order_estimated_delivery_date]], 1,0)</f>
        <v>1</v>
      </c>
    </row>
    <row r="245" spans="1:22" ht="15.75" x14ac:dyDescent="0.25">
      <c r="A245">
        <v>244</v>
      </c>
      <c r="B245" s="2" t="s">
        <v>1503</v>
      </c>
      <c r="C245" s="10">
        <v>1</v>
      </c>
      <c r="D245" s="13">
        <v>43230.927083333336</v>
      </c>
      <c r="E245" s="20">
        <v>48.9</v>
      </c>
      <c r="F245" s="20">
        <v>8.82</v>
      </c>
      <c r="G245" t="str">
        <f>VLOOKUP(FACT_INCLUDES[[#This Row],[order_id]],ORDERS!A:B,2,FALSE)</f>
        <v>c9aa56428d8b5bba23a9c7a435b09645</v>
      </c>
      <c r="H245" s="17">
        <f>VLOOKUP(FACT_INCLUDES[[#This Row],[order_id]],ORDERS!A:F,4,FALSE)</f>
        <v>43272.365277777775</v>
      </c>
      <c r="I245" s="17">
        <f>VLOOKUP(FACT_INCLUDES[[#This Row],[order_id]],ORDERS!A:G,5,FALSE)</f>
        <v>43279.865972222222</v>
      </c>
      <c r="J245" s="17">
        <f>VLOOKUP(FACT_INCLUDES[[#This Row],[order_id]],ORDERS!A:G,6,FALSE)</f>
        <v>43301</v>
      </c>
      <c r="K245" t="str">
        <f>VLOOKUP(FACT_INCLUDES[[#This Row],[order_id]],ORDERS!A:G,3,FALSE)</f>
        <v>delivered</v>
      </c>
      <c r="L245" s="18">
        <f>FACT_INCLUDES[[#This Row],[price]]+FACT_INCLUDES[[#This Row],[freight_value]]</f>
        <v>57.72</v>
      </c>
      <c r="M245">
        <f ca="1">_xlfn.XLOOKUP(FACT_INCLUDES[[#This Row],[customer_unique_id]], DIM_CUSTOMERS[customer_unique_id], DIM_CUSTOMERS[Age],,0)</f>
        <v>22</v>
      </c>
      <c r="N245">
        <f>IFERROR(VLOOKUP(FACT_INCLUDES[[#This Row],[order_id]], ORDERS!A:G, 7, FALSE), "")</f>
        <v>7</v>
      </c>
      <c r="O245">
        <f>_xlfn.XLOOKUP(FACT_INCLUDES[[#This Row],[DW Product]],FACT_PRODUCT_REVIEWS!L:L,FACT_PRODUCT_REVIEWS!A:A,,0)</f>
        <v>244</v>
      </c>
      <c r="P245">
        <f>_xlfn.XLOOKUP(FACT_INCLUDES[[#This Row],[customer_unique_id]],DIM_CUSTOMERS[customer_unique_id],DIM_CUSTOMERS[DW Customer],,0)</f>
        <v>145</v>
      </c>
      <c r="Q245">
        <v>244</v>
      </c>
      <c r="R245">
        <v>244</v>
      </c>
      <c r="S245">
        <f>IF(FACT_INCLUDES[[#This Row],[order_delivered_customer_date]]&lt;=FACT_INCLUDES[[#This Row],[order_estimated_delivery_date]],1,0)</f>
        <v>1</v>
      </c>
      <c r="T245" t="str">
        <f>VLOOKUP(FACT_INCLUDES[[#This Row],[DW Product]],DIM_PRODUCTS!A:I,3,FALSE)</f>
        <v>Shoes</v>
      </c>
      <c r="U245" t="str">
        <f>VLOOKUP(FACT_INCLUDES[[#This Row],[DW Seller]],DIM_SELLERS!A:I,4,FALSE)</f>
        <v>SC</v>
      </c>
      <c r="V245" s="30">
        <f>IF(FACT_INCLUDES[[#This Row],[order_delivered_customer_date]]&lt;=FACT_INCLUDES[[#This Row],[order_estimated_delivery_date]], 1,0)</f>
        <v>1</v>
      </c>
    </row>
    <row r="246" spans="1:22" ht="15.75" x14ac:dyDescent="0.25">
      <c r="A246">
        <v>245</v>
      </c>
      <c r="B246" s="2" t="s">
        <v>1081</v>
      </c>
      <c r="C246" s="10">
        <v>1</v>
      </c>
      <c r="D246" s="13">
        <v>43083.813888888886</v>
      </c>
      <c r="E246" s="20">
        <v>159.49</v>
      </c>
      <c r="F246" s="20">
        <v>8.86</v>
      </c>
      <c r="G246" t="str">
        <f>VLOOKUP(FACT_INCLUDES[[#This Row],[order_id]],ORDERS!A:B,2,FALSE)</f>
        <v>4f25ec76e8c86ded17aa0c58f236df0f</v>
      </c>
      <c r="H246" s="17">
        <f>VLOOKUP(FACT_INCLUDES[[#This Row],[order_id]],ORDERS!A:F,4,FALSE)</f>
        <v>43069.456250000003</v>
      </c>
      <c r="I246" s="17">
        <f>VLOOKUP(FACT_INCLUDES[[#This Row],[order_id]],ORDERS!A:G,5,FALSE)</f>
        <v>43082.670138888891</v>
      </c>
      <c r="J246" s="17">
        <f>VLOOKUP(FACT_INCLUDES[[#This Row],[order_id]],ORDERS!A:G,6,FALSE)</f>
        <v>43087</v>
      </c>
      <c r="K246" t="str">
        <f>VLOOKUP(FACT_INCLUDES[[#This Row],[order_id]],ORDERS!A:G,3,FALSE)</f>
        <v>delivered</v>
      </c>
      <c r="L246" s="18">
        <f>FACT_INCLUDES[[#This Row],[price]]+FACT_INCLUDES[[#This Row],[freight_value]]</f>
        <v>168.35000000000002</v>
      </c>
      <c r="M246">
        <f ca="1">_xlfn.XLOOKUP(FACT_INCLUDES[[#This Row],[customer_unique_id]], DIM_CUSTOMERS[customer_unique_id], DIM_CUSTOMERS[Age],,0)</f>
        <v>33</v>
      </c>
      <c r="N246">
        <f>IFERROR(VLOOKUP(FACT_INCLUDES[[#This Row],[order_id]], ORDERS!A:G, 7, FALSE), "")</f>
        <v>13</v>
      </c>
      <c r="O246">
        <f>_xlfn.XLOOKUP(FACT_INCLUDES[[#This Row],[DW Product]],FACT_PRODUCT_REVIEWS!L:L,FACT_PRODUCT_REVIEWS!A:A,,0)</f>
        <v>245</v>
      </c>
      <c r="P246">
        <f>_xlfn.XLOOKUP(FACT_INCLUDES[[#This Row],[customer_unique_id]],DIM_CUSTOMERS[customer_unique_id],DIM_CUSTOMERS[DW Customer],,0)</f>
        <v>129</v>
      </c>
      <c r="Q246">
        <v>245</v>
      </c>
      <c r="R246">
        <v>245</v>
      </c>
      <c r="S246">
        <f>IF(FACT_INCLUDES[[#This Row],[order_delivered_customer_date]]&lt;=FACT_INCLUDES[[#This Row],[order_estimated_delivery_date]],1,0)</f>
        <v>1</v>
      </c>
      <c r="T246" t="str">
        <f>VLOOKUP(FACT_INCLUDES[[#This Row],[DW Product]],DIM_PRODUCTS!A:I,3,FALSE)</f>
        <v>Pets</v>
      </c>
      <c r="U246" t="str">
        <f>VLOOKUP(FACT_INCLUDES[[#This Row],[DW Seller]],DIM_SELLERS!A:I,4,FALSE)</f>
        <v>MG</v>
      </c>
      <c r="V246" s="30">
        <f>IF(FACT_INCLUDES[[#This Row],[order_delivered_customer_date]]&lt;=FACT_INCLUDES[[#This Row],[order_estimated_delivery_date]], 1,0)</f>
        <v>1</v>
      </c>
    </row>
    <row r="247" spans="1:22" ht="15.75" x14ac:dyDescent="0.25">
      <c r="A247">
        <v>246</v>
      </c>
      <c r="B247" s="2" t="s">
        <v>966</v>
      </c>
      <c r="C247" s="10">
        <v>1</v>
      </c>
      <c r="D247" s="13">
        <v>43070.455555555556</v>
      </c>
      <c r="E247" s="20">
        <v>249.9</v>
      </c>
      <c r="F247" s="20">
        <v>41.53</v>
      </c>
      <c r="G247" t="str">
        <f>VLOOKUP(FACT_INCLUDES[[#This Row],[order_id]],ORDERS!A:B,2,FALSE)</f>
        <v>73e879f10191d104c98f767f967b1e63</v>
      </c>
      <c r="H247" s="17">
        <f>VLOOKUP(FACT_INCLUDES[[#This Row],[order_id]],ORDERS!A:F,4,FALSE)</f>
        <v>42856.80972222222</v>
      </c>
      <c r="I247" s="17">
        <f>VLOOKUP(FACT_INCLUDES[[#This Row],[order_id]],ORDERS!A:G,5,FALSE)</f>
        <v>42870.409722222219</v>
      </c>
      <c r="J247" s="17">
        <f>VLOOKUP(FACT_INCLUDES[[#This Row],[order_id]],ORDERS!A:G,6,FALSE)</f>
        <v>42881</v>
      </c>
      <c r="K247" t="str">
        <f>VLOOKUP(FACT_INCLUDES[[#This Row],[order_id]],ORDERS!A:G,3,FALSE)</f>
        <v>delivered</v>
      </c>
      <c r="L247" s="18">
        <f>FACT_INCLUDES[[#This Row],[price]]+FACT_INCLUDES[[#This Row],[freight_value]]</f>
        <v>291.43</v>
      </c>
      <c r="M247">
        <f ca="1">_xlfn.XLOOKUP(FACT_INCLUDES[[#This Row],[customer_unique_id]], DIM_CUSTOMERS[customer_unique_id], DIM_CUSTOMERS[Age],,0)</f>
        <v>30</v>
      </c>
      <c r="N247">
        <f>IFERROR(VLOOKUP(FACT_INCLUDES[[#This Row],[order_id]], ORDERS!A:G, 7, FALSE), "")</f>
        <v>14</v>
      </c>
      <c r="O247">
        <f>_xlfn.XLOOKUP(FACT_INCLUDES[[#This Row],[DW Product]],FACT_PRODUCT_REVIEWS!L:L,FACT_PRODUCT_REVIEWS!A:A,,0)</f>
        <v>246</v>
      </c>
      <c r="P247">
        <f>_xlfn.XLOOKUP(FACT_INCLUDES[[#This Row],[customer_unique_id]],DIM_CUSTOMERS[customer_unique_id],DIM_CUSTOMERS[DW Customer],,0)</f>
        <v>335</v>
      </c>
      <c r="Q247">
        <v>246</v>
      </c>
      <c r="R247">
        <v>246</v>
      </c>
      <c r="S247">
        <f>IF(FACT_INCLUDES[[#This Row],[order_delivered_customer_date]]&lt;=FACT_INCLUDES[[#This Row],[order_estimated_delivery_date]],1,0)</f>
        <v>1</v>
      </c>
      <c r="T247" t="str">
        <f>VLOOKUP(FACT_INCLUDES[[#This Row],[DW Product]],DIM_PRODUCTS!A:I,3,FALSE)</f>
        <v>Accessories</v>
      </c>
      <c r="U247" t="str">
        <f>VLOOKUP(FACT_INCLUDES[[#This Row],[DW Seller]],DIM_SELLERS!A:I,4,FALSE)</f>
        <v>SP</v>
      </c>
      <c r="V247" s="30">
        <f>IF(FACT_INCLUDES[[#This Row],[order_delivered_customer_date]]&lt;=FACT_INCLUDES[[#This Row],[order_estimated_delivery_date]], 1,0)</f>
        <v>1</v>
      </c>
    </row>
    <row r="248" spans="1:22" ht="15.75" x14ac:dyDescent="0.25">
      <c r="A248">
        <v>247</v>
      </c>
      <c r="B248" s="2" t="s">
        <v>1548</v>
      </c>
      <c r="C248" s="10">
        <v>1</v>
      </c>
      <c r="D248" s="13">
        <v>43308.690972222219</v>
      </c>
      <c r="E248" s="20">
        <v>24.89</v>
      </c>
      <c r="F248" s="20">
        <v>7.75</v>
      </c>
      <c r="G248" t="str">
        <f>VLOOKUP(FACT_INCLUDES[[#This Row],[order_id]],ORDERS!A:B,2,FALSE)</f>
        <v>18ae61c98401cffe6c25c525f8ecc7bd</v>
      </c>
      <c r="H248" s="17">
        <f>VLOOKUP(FACT_INCLUDES[[#This Row],[order_id]],ORDERS!A:F,4,FALSE)</f>
        <v>43338.361111111109</v>
      </c>
      <c r="I248" s="17">
        <f>VLOOKUP(FACT_INCLUDES[[#This Row],[order_id]],ORDERS!A:G,5,FALSE)</f>
        <v>43342.734722222223</v>
      </c>
      <c r="J248" s="17">
        <f>VLOOKUP(FACT_INCLUDES[[#This Row],[order_id]],ORDERS!A:G,6,FALSE)</f>
        <v>43353</v>
      </c>
      <c r="K248" t="str">
        <f>VLOOKUP(FACT_INCLUDES[[#This Row],[order_id]],ORDERS!A:G,3,FALSE)</f>
        <v>delivered</v>
      </c>
      <c r="L248" s="18">
        <f>FACT_INCLUDES[[#This Row],[price]]+FACT_INCLUDES[[#This Row],[freight_value]]</f>
        <v>32.64</v>
      </c>
      <c r="M248">
        <f ca="1">_xlfn.XLOOKUP(FACT_INCLUDES[[#This Row],[customer_unique_id]], DIM_CUSTOMERS[customer_unique_id], DIM_CUSTOMERS[Age],,0)</f>
        <v>19</v>
      </c>
      <c r="N248">
        <f>IFERROR(VLOOKUP(FACT_INCLUDES[[#This Row],[order_id]], ORDERS!A:G, 7, FALSE), "")</f>
        <v>4</v>
      </c>
      <c r="O248">
        <f>_xlfn.XLOOKUP(FACT_INCLUDES[[#This Row],[DW Product]],FACT_PRODUCT_REVIEWS!L:L,FACT_PRODUCT_REVIEWS!A:A,,0)</f>
        <v>247</v>
      </c>
      <c r="P248">
        <f>_xlfn.XLOOKUP(FACT_INCLUDES[[#This Row],[customer_unique_id]],DIM_CUSTOMERS[customer_unique_id],DIM_CUSTOMERS[DW Customer],,0)</f>
        <v>226</v>
      </c>
      <c r="Q248">
        <v>247</v>
      </c>
      <c r="R248">
        <v>247</v>
      </c>
      <c r="S248">
        <f>IF(FACT_INCLUDES[[#This Row],[order_delivered_customer_date]]&lt;=FACT_INCLUDES[[#This Row],[order_estimated_delivery_date]],1,0)</f>
        <v>1</v>
      </c>
      <c r="T248" t="str">
        <f>VLOOKUP(FACT_INCLUDES[[#This Row],[DW Product]],DIM_PRODUCTS!A:I,3,FALSE)</f>
        <v>Kitchen Products</v>
      </c>
      <c r="U248" t="str">
        <f>VLOOKUP(FACT_INCLUDES[[#This Row],[DW Seller]],DIM_SELLERS!A:I,4,FALSE)</f>
        <v>SP</v>
      </c>
      <c r="V248" s="30">
        <f>IF(FACT_INCLUDES[[#This Row],[order_delivered_customer_date]]&lt;=FACT_INCLUDES[[#This Row],[order_estimated_delivery_date]], 1,0)</f>
        <v>1</v>
      </c>
    </row>
    <row r="249" spans="1:22" ht="15.75" x14ac:dyDescent="0.25">
      <c r="A249">
        <v>248</v>
      </c>
      <c r="B249" s="2" t="s">
        <v>1209</v>
      </c>
      <c r="C249" s="10">
        <v>1</v>
      </c>
      <c r="D249" s="13">
        <v>43084.760416666664</v>
      </c>
      <c r="E249" s="20">
        <v>53.99</v>
      </c>
      <c r="F249" s="20">
        <v>7.78</v>
      </c>
      <c r="G249" t="str">
        <f>VLOOKUP(FACT_INCLUDES[[#This Row],[order_id]],ORDERS!A:B,2,FALSE)</f>
        <v>63df52c362d4b7183bb6a463452a8183</v>
      </c>
      <c r="H249" s="17">
        <f>VLOOKUP(FACT_INCLUDES[[#This Row],[order_id]],ORDERS!A:F,4,FALSE)</f>
        <v>43218.556944444441</v>
      </c>
      <c r="I249" s="17">
        <f>VLOOKUP(FACT_INCLUDES[[#This Row],[order_id]],ORDERS!A:G,5,FALSE)</f>
        <v>43223.647222222222</v>
      </c>
      <c r="J249" s="17">
        <f>VLOOKUP(FACT_INCLUDES[[#This Row],[order_id]],ORDERS!A:G,6,FALSE)</f>
        <v>43238</v>
      </c>
      <c r="K249" t="str">
        <f>VLOOKUP(FACT_INCLUDES[[#This Row],[order_id]],ORDERS!A:G,3,FALSE)</f>
        <v>delivered</v>
      </c>
      <c r="L249" s="18">
        <f>FACT_INCLUDES[[#This Row],[price]]+FACT_INCLUDES[[#This Row],[freight_value]]</f>
        <v>61.77</v>
      </c>
      <c r="M249">
        <f ca="1">_xlfn.XLOOKUP(FACT_INCLUDES[[#This Row],[customer_unique_id]], DIM_CUSTOMERS[customer_unique_id], DIM_CUSTOMERS[Age],,0)</f>
        <v>18</v>
      </c>
      <c r="N249">
        <f>IFERROR(VLOOKUP(FACT_INCLUDES[[#This Row],[order_id]], ORDERS!A:G, 7, FALSE), "")</f>
        <v>5</v>
      </c>
      <c r="O249">
        <f>_xlfn.XLOOKUP(FACT_INCLUDES[[#This Row],[DW Product]],FACT_PRODUCT_REVIEWS!L:L,FACT_PRODUCT_REVIEWS!A:A,,0)</f>
        <v>248</v>
      </c>
      <c r="P249">
        <f>_xlfn.XLOOKUP(FACT_INCLUDES[[#This Row],[customer_unique_id]],DIM_CUSTOMERS[customer_unique_id],DIM_CUSTOMERS[DW Customer],,0)</f>
        <v>239</v>
      </c>
      <c r="Q249">
        <v>248</v>
      </c>
      <c r="R249">
        <v>248</v>
      </c>
      <c r="S249">
        <f>IF(FACT_INCLUDES[[#This Row],[order_delivered_customer_date]]&lt;=FACT_INCLUDES[[#This Row],[order_estimated_delivery_date]],1,0)</f>
        <v>1</v>
      </c>
      <c r="T249" t="str">
        <f>VLOOKUP(FACT_INCLUDES[[#This Row],[DW Product]],DIM_PRODUCTS!A:I,3,FALSE)</f>
        <v>Musical Instruments</v>
      </c>
      <c r="U249" t="str">
        <f>VLOOKUP(FACT_INCLUDES[[#This Row],[DW Seller]],DIM_SELLERS!A:I,4,FALSE)</f>
        <v>SP</v>
      </c>
      <c r="V249" s="30">
        <f>IF(FACT_INCLUDES[[#This Row],[order_delivered_customer_date]]&lt;=FACT_INCLUDES[[#This Row],[order_estimated_delivery_date]], 1,0)</f>
        <v>1</v>
      </c>
    </row>
    <row r="250" spans="1:22" ht="15.75" x14ac:dyDescent="0.25">
      <c r="A250">
        <v>249</v>
      </c>
      <c r="B250" s="2" t="s">
        <v>786</v>
      </c>
      <c r="C250" s="10">
        <v>1</v>
      </c>
      <c r="D250" s="13">
        <v>43319.836111111108</v>
      </c>
      <c r="E250" s="20">
        <v>15.99</v>
      </c>
      <c r="F250" s="20">
        <v>7.39</v>
      </c>
      <c r="G250" t="str">
        <f>VLOOKUP(FACT_INCLUDES[[#This Row],[order_id]],ORDERS!A:B,2,FALSE)</f>
        <v>23af7ed42b446329e95c7645ba337f86</v>
      </c>
      <c r="H250" s="17">
        <f>VLOOKUP(FACT_INCLUDES[[#This Row],[order_id]],ORDERS!A:F,4,FALSE)</f>
        <v>42649.836805555555</v>
      </c>
      <c r="I250" s="17">
        <f>VLOOKUP(FACT_INCLUDES[[#This Row],[order_id]],ORDERS!A:G,5,FALSE)</f>
        <v>42657.427777777775</v>
      </c>
      <c r="J250" s="17">
        <f>VLOOKUP(FACT_INCLUDES[[#This Row],[order_id]],ORDERS!A:G,6,FALSE)</f>
        <v>42702</v>
      </c>
      <c r="K250" t="str">
        <f>VLOOKUP(FACT_INCLUDES[[#This Row],[order_id]],ORDERS!A:G,3,FALSE)</f>
        <v>delivered</v>
      </c>
      <c r="L250" s="18">
        <f>FACT_INCLUDES[[#This Row],[price]]+FACT_INCLUDES[[#This Row],[freight_value]]</f>
        <v>23.38</v>
      </c>
      <c r="M250">
        <f ca="1">_xlfn.XLOOKUP(FACT_INCLUDES[[#This Row],[customer_unique_id]], DIM_CUSTOMERS[customer_unique_id], DIM_CUSTOMERS[Age],,0)</f>
        <v>49</v>
      </c>
      <c r="N250">
        <f>IFERROR(VLOOKUP(FACT_INCLUDES[[#This Row],[order_id]], ORDERS!A:G, 7, FALSE), "")</f>
        <v>8</v>
      </c>
      <c r="O250">
        <f>_xlfn.XLOOKUP(FACT_INCLUDES[[#This Row],[DW Product]],FACT_PRODUCT_REVIEWS!L:L,FACT_PRODUCT_REVIEWS!A:A,,0)</f>
        <v>249</v>
      </c>
      <c r="P250">
        <f>_xlfn.XLOOKUP(FACT_INCLUDES[[#This Row],[customer_unique_id]],DIM_CUSTOMERS[customer_unique_id],DIM_CUSTOMERS[DW Customer],,0)</f>
        <v>211</v>
      </c>
      <c r="Q250">
        <v>249</v>
      </c>
      <c r="R250">
        <v>249</v>
      </c>
      <c r="S250">
        <f>IF(FACT_INCLUDES[[#This Row],[order_delivered_customer_date]]&lt;=FACT_INCLUDES[[#This Row],[order_estimated_delivery_date]],1,0)</f>
        <v>1</v>
      </c>
      <c r="T250" t="str">
        <f>VLOOKUP(FACT_INCLUDES[[#This Row],[DW Product]],DIM_PRODUCTS!A:I,3,FALSE)</f>
        <v>Shoes</v>
      </c>
      <c r="U250" t="str">
        <f>VLOOKUP(FACT_INCLUDES[[#This Row],[DW Seller]],DIM_SELLERS!A:I,4,FALSE)</f>
        <v>PR</v>
      </c>
      <c r="V250" s="30">
        <f>IF(FACT_INCLUDES[[#This Row],[order_delivered_customer_date]]&lt;=FACT_INCLUDES[[#This Row],[order_estimated_delivery_date]], 1,0)</f>
        <v>1</v>
      </c>
    </row>
    <row r="251" spans="1:22" ht="15.75" x14ac:dyDescent="0.25">
      <c r="A251">
        <v>250</v>
      </c>
      <c r="B251" s="2" t="s">
        <v>1163</v>
      </c>
      <c r="C251" s="10">
        <v>1</v>
      </c>
      <c r="D251" s="13">
        <v>43040.895833333336</v>
      </c>
      <c r="E251" s="20">
        <v>24.5</v>
      </c>
      <c r="F251" s="20">
        <v>11.85</v>
      </c>
      <c r="G251" t="str">
        <f>VLOOKUP(FACT_INCLUDES[[#This Row],[order_id]],ORDERS!A:B,2,FALSE)</f>
        <v>2a86852b89b186bb8aed750efd95ce73</v>
      </c>
      <c r="H251" s="17">
        <f>VLOOKUP(FACT_INCLUDES[[#This Row],[order_id]],ORDERS!A:F,4,FALSE)</f>
        <v>43130.302083333336</v>
      </c>
      <c r="I251" s="17">
        <f>VLOOKUP(FACT_INCLUDES[[#This Row],[order_id]],ORDERS!A:G,5,FALSE)</f>
        <v>43136.636805555558</v>
      </c>
      <c r="J251" s="17">
        <f>VLOOKUP(FACT_INCLUDES[[#This Row],[order_id]],ORDERS!A:G,6,FALSE)</f>
        <v>43154</v>
      </c>
      <c r="K251" t="str">
        <f>VLOOKUP(FACT_INCLUDES[[#This Row],[order_id]],ORDERS!A:G,3,FALSE)</f>
        <v>delivered</v>
      </c>
      <c r="L251" s="18">
        <f>FACT_INCLUDES[[#This Row],[price]]+FACT_INCLUDES[[#This Row],[freight_value]]</f>
        <v>36.35</v>
      </c>
      <c r="M251">
        <f ca="1">_xlfn.XLOOKUP(FACT_INCLUDES[[#This Row],[customer_unique_id]], DIM_CUSTOMERS[customer_unique_id], DIM_CUSTOMERS[Age],,0)</f>
        <v>29</v>
      </c>
      <c r="N251">
        <f>IFERROR(VLOOKUP(FACT_INCLUDES[[#This Row],[order_id]], ORDERS!A:G, 7, FALSE), "")</f>
        <v>6</v>
      </c>
      <c r="O251">
        <f>_xlfn.XLOOKUP(FACT_INCLUDES[[#This Row],[DW Product]],FACT_PRODUCT_REVIEWS!L:L,FACT_PRODUCT_REVIEWS!A:A,,0)</f>
        <v>250</v>
      </c>
      <c r="P251">
        <f>_xlfn.XLOOKUP(FACT_INCLUDES[[#This Row],[customer_unique_id]],DIM_CUSTOMERS[customer_unique_id],DIM_CUSTOMERS[DW Customer],,0)</f>
        <v>133</v>
      </c>
      <c r="Q251">
        <v>250</v>
      </c>
      <c r="R251">
        <v>250</v>
      </c>
      <c r="S251">
        <f>IF(FACT_INCLUDES[[#This Row],[order_delivered_customer_date]]&lt;=FACT_INCLUDES[[#This Row],[order_estimated_delivery_date]],1,0)</f>
        <v>1</v>
      </c>
      <c r="T251" t="str">
        <f>VLOOKUP(FACT_INCLUDES[[#This Row],[DW Product]],DIM_PRODUCTS!A:I,3,FALSE)</f>
        <v>Decor</v>
      </c>
      <c r="U251" t="str">
        <f>VLOOKUP(FACT_INCLUDES[[#This Row],[DW Seller]],DIM_SELLERS!A:I,4,FALSE)</f>
        <v>SP</v>
      </c>
      <c r="V251" s="30">
        <f>IF(FACT_INCLUDES[[#This Row],[order_delivered_customer_date]]&lt;=FACT_INCLUDES[[#This Row],[order_estimated_delivery_date]], 1,0)</f>
        <v>1</v>
      </c>
    </row>
    <row r="252" spans="1:22" ht="15.75" x14ac:dyDescent="0.25">
      <c r="A252">
        <v>251</v>
      </c>
      <c r="B252" s="2" t="s">
        <v>1853</v>
      </c>
      <c r="C252" s="10">
        <v>1</v>
      </c>
      <c r="D252" s="13">
        <v>43242.579861111109</v>
      </c>
      <c r="E252" s="20">
        <v>179</v>
      </c>
      <c r="F252" s="20">
        <v>22.99</v>
      </c>
      <c r="G252" t="str">
        <f>VLOOKUP(FACT_INCLUDES[[#This Row],[order_id]],ORDERS!A:B,2,FALSE)</f>
        <v>873e5a11673ea73e58db17af95546fc5</v>
      </c>
      <c r="H252" s="17">
        <f>VLOOKUP(FACT_INCLUDES[[#This Row],[order_id]],ORDERS!A:F,4,FALSE)</f>
        <v>43063.636111111111</v>
      </c>
      <c r="I252" s="17">
        <f>VLOOKUP(FACT_INCLUDES[[#This Row],[order_id]],ORDERS!A:G,5,FALSE)</f>
        <v>43095.693055555559</v>
      </c>
      <c r="J252" s="17">
        <f>VLOOKUP(FACT_INCLUDES[[#This Row],[order_id]],ORDERS!A:G,6,FALSE)</f>
        <v>43087</v>
      </c>
      <c r="K252" t="str">
        <f>VLOOKUP(FACT_INCLUDES[[#This Row],[order_id]],ORDERS!A:G,3,FALSE)</f>
        <v>delivered</v>
      </c>
      <c r="L252" s="18">
        <f>FACT_INCLUDES[[#This Row],[price]]+FACT_INCLUDES[[#This Row],[freight_value]]</f>
        <v>201.99</v>
      </c>
      <c r="M252">
        <f ca="1">_xlfn.XLOOKUP(FACT_INCLUDES[[#This Row],[customer_unique_id]], DIM_CUSTOMERS[customer_unique_id], DIM_CUSTOMERS[Age],,0)</f>
        <v>44</v>
      </c>
      <c r="N252">
        <f>IFERROR(VLOOKUP(FACT_INCLUDES[[#This Row],[order_id]], ORDERS!A:G, 7, FALSE), "")</f>
        <v>32</v>
      </c>
      <c r="O252">
        <f>_xlfn.XLOOKUP(FACT_INCLUDES[[#This Row],[DW Product]],FACT_PRODUCT_REVIEWS!L:L,FACT_PRODUCT_REVIEWS!A:A,,0)</f>
        <v>251</v>
      </c>
      <c r="P252">
        <f>_xlfn.XLOOKUP(FACT_INCLUDES[[#This Row],[customer_unique_id]],DIM_CUSTOMERS[customer_unique_id],DIM_CUSTOMERS[DW Customer],,0)</f>
        <v>245</v>
      </c>
      <c r="Q252">
        <v>251</v>
      </c>
      <c r="R252">
        <v>251</v>
      </c>
      <c r="S252">
        <f>IF(FACT_INCLUDES[[#This Row],[order_delivered_customer_date]]&lt;=FACT_INCLUDES[[#This Row],[order_estimated_delivery_date]],1,0)</f>
        <v>0</v>
      </c>
      <c r="T252" t="str">
        <f>VLOOKUP(FACT_INCLUDES[[#This Row],[DW Product]],DIM_PRODUCTS!A:I,3,FALSE)</f>
        <v>Makeup</v>
      </c>
      <c r="U252" t="str">
        <f>VLOOKUP(FACT_INCLUDES[[#This Row],[DW Seller]],DIM_SELLERS!A:I,4,FALSE)</f>
        <v>SP</v>
      </c>
      <c r="V252" s="30">
        <f>IF(FACT_INCLUDES[[#This Row],[order_delivered_customer_date]]&lt;=FACT_INCLUDES[[#This Row],[order_estimated_delivery_date]], 1,0)</f>
        <v>0</v>
      </c>
    </row>
    <row r="253" spans="1:22" ht="15.75" x14ac:dyDescent="0.25">
      <c r="A253">
        <v>252</v>
      </c>
      <c r="B253" s="2" t="s">
        <v>1712</v>
      </c>
      <c r="C253" s="10">
        <v>1</v>
      </c>
      <c r="D253" s="13">
        <v>43224.145833333336</v>
      </c>
      <c r="E253" s="20">
        <v>37.9</v>
      </c>
      <c r="F253" s="20">
        <v>21.43</v>
      </c>
      <c r="G253" t="str">
        <f>VLOOKUP(FACT_INCLUDES[[#This Row],[order_id]],ORDERS!A:B,2,FALSE)</f>
        <v>f87567b082c73dd2c953001b14ddd739</v>
      </c>
      <c r="H253" s="17">
        <f>VLOOKUP(FACT_INCLUDES[[#This Row],[order_id]],ORDERS!A:F,4,FALSE)</f>
        <v>43047.00277777778</v>
      </c>
      <c r="I253" s="17">
        <f>VLOOKUP(FACT_INCLUDES[[#This Row],[order_id]],ORDERS!A:G,5,FALSE)</f>
        <v>43049.856944444444</v>
      </c>
      <c r="J253" s="17">
        <f>VLOOKUP(FACT_INCLUDES[[#This Row],[order_id]],ORDERS!A:G,6,FALSE)</f>
        <v>43062</v>
      </c>
      <c r="K253" t="str">
        <f>VLOOKUP(FACT_INCLUDES[[#This Row],[order_id]],ORDERS!A:G,3,FALSE)</f>
        <v>delivered</v>
      </c>
      <c r="L253" s="18">
        <f>FACT_INCLUDES[[#This Row],[price]]+FACT_INCLUDES[[#This Row],[freight_value]]</f>
        <v>59.33</v>
      </c>
      <c r="M253">
        <f ca="1">_xlfn.XLOOKUP(FACT_INCLUDES[[#This Row],[customer_unique_id]], DIM_CUSTOMERS[customer_unique_id], DIM_CUSTOMERS[Age],,0)</f>
        <v>18</v>
      </c>
      <c r="N253">
        <f>IFERROR(VLOOKUP(FACT_INCLUDES[[#This Row],[order_id]], ORDERS!A:G, 7, FALSE), "")</f>
        <v>2</v>
      </c>
      <c r="O253">
        <f>_xlfn.XLOOKUP(FACT_INCLUDES[[#This Row],[DW Product]],FACT_PRODUCT_REVIEWS!L:L,FACT_PRODUCT_REVIEWS!A:A,,0)</f>
        <v>252</v>
      </c>
      <c r="P253">
        <f>_xlfn.XLOOKUP(FACT_INCLUDES[[#This Row],[customer_unique_id]],DIM_CUSTOMERS[customer_unique_id],DIM_CUSTOMERS[DW Customer],,0)</f>
        <v>328</v>
      </c>
      <c r="Q253">
        <v>252</v>
      </c>
      <c r="R253">
        <v>252</v>
      </c>
      <c r="S253">
        <f>IF(FACT_INCLUDES[[#This Row],[order_delivered_customer_date]]&lt;=FACT_INCLUDES[[#This Row],[order_estimated_delivery_date]],1,0)</f>
        <v>1</v>
      </c>
      <c r="T253" t="str">
        <f>VLOOKUP(FACT_INCLUDES[[#This Row],[DW Product]],DIM_PRODUCTS!A:I,3,FALSE)</f>
        <v>Jewelry</v>
      </c>
      <c r="U253" t="str">
        <f>VLOOKUP(FACT_INCLUDES[[#This Row],[DW Seller]],DIM_SELLERS!A:I,4,FALSE)</f>
        <v>RJ</v>
      </c>
      <c r="V253" s="30">
        <f>IF(FACT_INCLUDES[[#This Row],[order_delivered_customer_date]]&lt;=FACT_INCLUDES[[#This Row],[order_estimated_delivery_date]], 1,0)</f>
        <v>1</v>
      </c>
    </row>
    <row r="254" spans="1:22" ht="15.75" x14ac:dyDescent="0.25">
      <c r="A254">
        <v>253</v>
      </c>
      <c r="B254" s="2" t="s">
        <v>932</v>
      </c>
      <c r="C254" s="10">
        <v>1</v>
      </c>
      <c r="D254" s="13">
        <v>43307.142361111109</v>
      </c>
      <c r="E254" s="20">
        <v>89.9</v>
      </c>
      <c r="F254" s="20">
        <v>22.56</v>
      </c>
      <c r="G254" t="str">
        <f>VLOOKUP(FACT_INCLUDES[[#This Row],[order_id]],ORDERS!A:B,2,FALSE)</f>
        <v>f9d4a283e4f19a47b64f95a3235d0a5c</v>
      </c>
      <c r="H254" s="17">
        <f>VLOOKUP(FACT_INCLUDES[[#This Row],[order_id]],ORDERS!A:F,4,FALSE)</f>
        <v>43132.586805555555</v>
      </c>
      <c r="I254" s="17">
        <f>VLOOKUP(FACT_INCLUDES[[#This Row],[order_id]],ORDERS!A:G,5,FALSE)</f>
        <v>43159.443749999999</v>
      </c>
      <c r="J254" s="17">
        <f>VLOOKUP(FACT_INCLUDES[[#This Row],[order_id]],ORDERS!A:G,6,FALSE)</f>
        <v>43165</v>
      </c>
      <c r="K254" t="str">
        <f>VLOOKUP(FACT_INCLUDES[[#This Row],[order_id]],ORDERS!A:G,3,FALSE)</f>
        <v>delivered</v>
      </c>
      <c r="L254" s="18">
        <f>FACT_INCLUDES[[#This Row],[price]]+FACT_INCLUDES[[#This Row],[freight_value]]</f>
        <v>112.46000000000001</v>
      </c>
      <c r="M254">
        <f ca="1">_xlfn.XLOOKUP(FACT_INCLUDES[[#This Row],[customer_unique_id]], DIM_CUSTOMERS[customer_unique_id], DIM_CUSTOMERS[Age],,0)</f>
        <v>24</v>
      </c>
      <c r="N254">
        <f>IFERROR(VLOOKUP(FACT_INCLUDES[[#This Row],[order_id]], ORDERS!A:G, 7, FALSE), "")</f>
        <v>27</v>
      </c>
      <c r="O254">
        <f>_xlfn.XLOOKUP(FACT_INCLUDES[[#This Row],[DW Product]],FACT_PRODUCT_REVIEWS!L:L,FACT_PRODUCT_REVIEWS!A:A,,0)</f>
        <v>253</v>
      </c>
      <c r="P254">
        <f>_xlfn.XLOOKUP(FACT_INCLUDES[[#This Row],[customer_unique_id]],DIM_CUSTOMERS[customer_unique_id],DIM_CUSTOMERS[DW Customer],,0)</f>
        <v>95</v>
      </c>
      <c r="Q254">
        <v>253</v>
      </c>
      <c r="R254">
        <v>253</v>
      </c>
      <c r="S254">
        <f>IF(FACT_INCLUDES[[#This Row],[order_delivered_customer_date]]&lt;=FACT_INCLUDES[[#This Row],[order_estimated_delivery_date]],1,0)</f>
        <v>1</v>
      </c>
      <c r="T254" t="str">
        <f>VLOOKUP(FACT_INCLUDES[[#This Row],[DW Product]],DIM_PRODUCTS!A:I,3,FALSE)</f>
        <v>Sports</v>
      </c>
      <c r="U254" t="str">
        <f>VLOOKUP(FACT_INCLUDES[[#This Row],[DW Seller]],DIM_SELLERS!A:I,4,FALSE)</f>
        <v>SP</v>
      </c>
      <c r="V254" s="30">
        <f>IF(FACT_INCLUDES[[#This Row],[order_delivered_customer_date]]&lt;=FACT_INCLUDES[[#This Row],[order_estimated_delivery_date]], 1,0)</f>
        <v>1</v>
      </c>
    </row>
    <row r="255" spans="1:22" ht="15.75" x14ac:dyDescent="0.25">
      <c r="A255">
        <v>254</v>
      </c>
      <c r="B255" s="2" t="s">
        <v>1110</v>
      </c>
      <c r="C255" s="10">
        <v>1</v>
      </c>
      <c r="D255" s="13">
        <v>43307.142361111109</v>
      </c>
      <c r="E255" s="20">
        <v>89.9</v>
      </c>
      <c r="F255" s="20">
        <v>22.56</v>
      </c>
      <c r="G255" t="str">
        <f>VLOOKUP(FACT_INCLUDES[[#This Row],[order_id]],ORDERS!A:B,2,FALSE)</f>
        <v>9294c7088c7a37baed4923945669de99</v>
      </c>
      <c r="H255" s="17">
        <f>VLOOKUP(FACT_INCLUDES[[#This Row],[order_id]],ORDERS!A:F,4,FALSE)</f>
        <v>42974.978472222225</v>
      </c>
      <c r="I255" s="17">
        <f>VLOOKUP(FACT_INCLUDES[[#This Row],[order_id]],ORDERS!A:G,5,FALSE)</f>
        <v>42986.892361111109</v>
      </c>
      <c r="J255" s="17">
        <f>VLOOKUP(FACT_INCLUDES[[#This Row],[order_id]],ORDERS!A:G,6,FALSE)</f>
        <v>42996</v>
      </c>
      <c r="K255" t="str">
        <f>VLOOKUP(FACT_INCLUDES[[#This Row],[order_id]],ORDERS!A:G,3,FALSE)</f>
        <v>delivered</v>
      </c>
      <c r="L255" s="18">
        <f>FACT_INCLUDES[[#This Row],[price]]+FACT_INCLUDES[[#This Row],[freight_value]]</f>
        <v>112.46000000000001</v>
      </c>
      <c r="M255">
        <f ca="1">_xlfn.XLOOKUP(FACT_INCLUDES[[#This Row],[customer_unique_id]], DIM_CUSTOMERS[customer_unique_id], DIM_CUSTOMERS[Age],,0)</f>
        <v>21</v>
      </c>
      <c r="N255">
        <f>IFERROR(VLOOKUP(FACT_INCLUDES[[#This Row],[order_id]], ORDERS!A:G, 7, FALSE), "")</f>
        <v>12</v>
      </c>
      <c r="O255">
        <f>_xlfn.XLOOKUP(FACT_INCLUDES[[#This Row],[DW Product]],FACT_PRODUCT_REVIEWS!L:L,FACT_PRODUCT_REVIEWS!A:A,,0)</f>
        <v>254</v>
      </c>
      <c r="P255">
        <f>_xlfn.XLOOKUP(FACT_INCLUDES[[#This Row],[customer_unique_id]],DIM_CUSTOMERS[customer_unique_id],DIM_CUSTOMERS[DW Customer],,0)</f>
        <v>345</v>
      </c>
      <c r="Q255">
        <v>254</v>
      </c>
      <c r="R255">
        <v>254</v>
      </c>
      <c r="S255">
        <f>IF(FACT_INCLUDES[[#This Row],[order_delivered_customer_date]]&lt;=FACT_INCLUDES[[#This Row],[order_estimated_delivery_date]],1,0)</f>
        <v>1</v>
      </c>
      <c r="T255" t="str">
        <f>VLOOKUP(FACT_INCLUDES[[#This Row],[DW Product]],DIM_PRODUCTS!A:I,3,FALSE)</f>
        <v>Pets</v>
      </c>
      <c r="U255" t="str">
        <f>VLOOKUP(FACT_INCLUDES[[#This Row],[DW Seller]],DIM_SELLERS!A:I,4,FALSE)</f>
        <v>RS</v>
      </c>
      <c r="V255" s="30">
        <f>IF(FACT_INCLUDES[[#This Row],[order_delivered_customer_date]]&lt;=FACT_INCLUDES[[#This Row],[order_estimated_delivery_date]], 1,0)</f>
        <v>1</v>
      </c>
    </row>
    <row r="256" spans="1:22" ht="15.75" x14ac:dyDescent="0.25">
      <c r="A256">
        <v>255</v>
      </c>
      <c r="B256" s="5" t="s">
        <v>738</v>
      </c>
      <c r="C256" s="10">
        <v>1</v>
      </c>
      <c r="D256" s="13">
        <v>43307.142361111109</v>
      </c>
      <c r="E256" s="20">
        <v>89.9</v>
      </c>
      <c r="F256" s="20">
        <v>22.56</v>
      </c>
      <c r="G256" t="str">
        <f>VLOOKUP(FACT_INCLUDES[[#This Row],[order_id]],ORDERS!A:B,2,FALSE)</f>
        <v>aaea7e9a2d2432c24a03eb74cc430c8a</v>
      </c>
      <c r="H256" s="17">
        <f>VLOOKUP(FACT_INCLUDES[[#This Row],[order_id]],ORDERS!A:F,4,FALSE)</f>
        <v>42813.712500000001</v>
      </c>
      <c r="I256" s="17">
        <f>VLOOKUP(FACT_INCLUDES[[#This Row],[order_id]],ORDERS!A:G,5,FALSE)</f>
        <v>42825.447916666664</v>
      </c>
      <c r="J256" s="17">
        <f>VLOOKUP(FACT_INCLUDES[[#This Row],[order_id]],ORDERS!A:G,6,FALSE)</f>
        <v>42850</v>
      </c>
      <c r="K256" t="str">
        <f>VLOOKUP(FACT_INCLUDES[[#This Row],[order_id]],ORDERS!A:G,3,FALSE)</f>
        <v>delivered</v>
      </c>
      <c r="L256" s="18">
        <f>FACT_INCLUDES[[#This Row],[price]]+FACT_INCLUDES[[#This Row],[freight_value]]</f>
        <v>112.46000000000001</v>
      </c>
      <c r="M256">
        <f ca="1">_xlfn.XLOOKUP(FACT_INCLUDES[[#This Row],[customer_unique_id]], DIM_CUSTOMERS[customer_unique_id], DIM_CUSTOMERS[Age],,0)</f>
        <v>21</v>
      </c>
      <c r="N256">
        <f>IFERROR(VLOOKUP(FACT_INCLUDES[[#This Row],[order_id]], ORDERS!A:G, 7, FALSE), "")</f>
        <v>12</v>
      </c>
      <c r="O256">
        <f>_xlfn.XLOOKUP(FACT_INCLUDES[[#This Row],[DW Product]],FACT_PRODUCT_REVIEWS!L:L,FACT_PRODUCT_REVIEWS!A:A,,0)</f>
        <v>255</v>
      </c>
      <c r="P256">
        <f>_xlfn.XLOOKUP(FACT_INCLUDES[[#This Row],[customer_unique_id]],DIM_CUSTOMERS[customer_unique_id],DIM_CUSTOMERS[DW Customer],,0)</f>
        <v>148</v>
      </c>
      <c r="Q256">
        <v>255</v>
      </c>
      <c r="R256">
        <v>255</v>
      </c>
      <c r="S256">
        <f>IF(FACT_INCLUDES[[#This Row],[order_delivered_customer_date]]&lt;=FACT_INCLUDES[[#This Row],[order_estimated_delivery_date]],1,0)</f>
        <v>1</v>
      </c>
      <c r="T256" t="str">
        <f>VLOOKUP(FACT_INCLUDES[[#This Row],[DW Product]],DIM_PRODUCTS!A:I,3,FALSE)</f>
        <v>Accessories</v>
      </c>
      <c r="U256" t="str">
        <f>VLOOKUP(FACT_INCLUDES[[#This Row],[DW Seller]],DIM_SELLERS!A:I,4,FALSE)</f>
        <v>SP</v>
      </c>
      <c r="V256" s="30">
        <f>IF(FACT_INCLUDES[[#This Row],[order_delivered_customer_date]]&lt;=FACT_INCLUDES[[#This Row],[order_estimated_delivery_date]], 1,0)</f>
        <v>1</v>
      </c>
    </row>
    <row r="257" spans="1:22" ht="15.75" x14ac:dyDescent="0.25">
      <c r="A257">
        <v>256</v>
      </c>
      <c r="B257" s="2" t="s">
        <v>1896</v>
      </c>
      <c r="C257" s="10">
        <v>1</v>
      </c>
      <c r="D257" s="13">
        <v>43202.92291666667</v>
      </c>
      <c r="E257" s="20">
        <v>88.34</v>
      </c>
      <c r="F257" s="20">
        <v>29.08</v>
      </c>
      <c r="G257" t="str">
        <f>VLOOKUP(FACT_INCLUDES[[#This Row],[order_id]],ORDERS!A:B,2,FALSE)</f>
        <v>e90a1b194724309bbaa6228c398d1748</v>
      </c>
      <c r="H257" s="17">
        <f>VLOOKUP(FACT_INCLUDES[[#This Row],[order_id]],ORDERS!A:F,4,FALSE)</f>
        <v>42848.504861111112</v>
      </c>
      <c r="I257" s="17">
        <f>VLOOKUP(FACT_INCLUDES[[#This Row],[order_id]],ORDERS!A:G,5,FALSE)</f>
        <v>42871.606249999997</v>
      </c>
      <c r="J257" s="17">
        <f>VLOOKUP(FACT_INCLUDES[[#This Row],[order_id]],ORDERS!A:G,6,FALSE)</f>
        <v>42871</v>
      </c>
      <c r="K257" t="str">
        <f>VLOOKUP(FACT_INCLUDES[[#This Row],[order_id]],ORDERS!A:G,3,FALSE)</f>
        <v>delivered</v>
      </c>
      <c r="L257" s="18">
        <f>FACT_INCLUDES[[#This Row],[price]]+FACT_INCLUDES[[#This Row],[freight_value]]</f>
        <v>117.42</v>
      </c>
      <c r="M257">
        <f ca="1">_xlfn.XLOOKUP(FACT_INCLUDES[[#This Row],[customer_unique_id]], DIM_CUSTOMERS[customer_unique_id], DIM_CUSTOMERS[Age],,0)</f>
        <v>22</v>
      </c>
      <c r="N257">
        <f>IFERROR(VLOOKUP(FACT_INCLUDES[[#This Row],[order_id]], ORDERS!A:G, 7, FALSE), "")</f>
        <v>23</v>
      </c>
      <c r="O257">
        <f>_xlfn.XLOOKUP(FACT_INCLUDES[[#This Row],[DW Product]],FACT_PRODUCT_REVIEWS!L:L,FACT_PRODUCT_REVIEWS!A:A,,0)</f>
        <v>256</v>
      </c>
      <c r="P257">
        <f>_xlfn.XLOOKUP(FACT_INCLUDES[[#This Row],[customer_unique_id]],DIM_CUSTOMERS[customer_unique_id],DIM_CUSTOMERS[DW Customer],,0)</f>
        <v>115</v>
      </c>
      <c r="Q257">
        <v>256</v>
      </c>
      <c r="R257">
        <v>256</v>
      </c>
      <c r="S257">
        <f>IF(FACT_INCLUDES[[#This Row],[order_delivered_customer_date]]&lt;=FACT_INCLUDES[[#This Row],[order_estimated_delivery_date]],1,0)</f>
        <v>0</v>
      </c>
      <c r="T257" t="str">
        <f>VLOOKUP(FACT_INCLUDES[[#This Row],[DW Product]],DIM_PRODUCTS!A:I,3,FALSE)</f>
        <v>Makeup</v>
      </c>
      <c r="U257" t="str">
        <f>VLOOKUP(FACT_INCLUDES[[#This Row],[DW Seller]],DIM_SELLERS!A:I,4,FALSE)</f>
        <v>SC</v>
      </c>
      <c r="V257" s="30">
        <f>IF(FACT_INCLUDES[[#This Row],[order_delivered_customer_date]]&lt;=FACT_INCLUDES[[#This Row],[order_estimated_delivery_date]], 1,0)</f>
        <v>0</v>
      </c>
    </row>
    <row r="258" spans="1:22" ht="15.75" x14ac:dyDescent="0.25">
      <c r="A258">
        <v>257</v>
      </c>
      <c r="B258" s="2" t="s">
        <v>1053</v>
      </c>
      <c r="C258" s="10">
        <v>1</v>
      </c>
      <c r="D258" s="13">
        <v>42914.836805555555</v>
      </c>
      <c r="E258" s="20">
        <v>177.9</v>
      </c>
      <c r="F258" s="20">
        <v>18.5</v>
      </c>
      <c r="G258" t="str">
        <f>VLOOKUP(FACT_INCLUDES[[#This Row],[order_id]],ORDERS!A:B,2,FALSE)</f>
        <v>2cac9c1a43808ace14f1598744f4a28a</v>
      </c>
      <c r="H258" s="17">
        <f>VLOOKUP(FACT_INCLUDES[[#This Row],[order_id]],ORDERS!A:F,4,FALSE)</f>
        <v>43331.900694444441</v>
      </c>
      <c r="I258" s="17">
        <f>VLOOKUP(FACT_INCLUDES[[#This Row],[order_id]],ORDERS!A:G,5,FALSE)</f>
        <v>43340.020138888889</v>
      </c>
      <c r="J258" s="17">
        <f>VLOOKUP(FACT_INCLUDES[[#This Row],[order_id]],ORDERS!A:G,6,FALSE)</f>
        <v>43349</v>
      </c>
      <c r="K258" t="str">
        <f>VLOOKUP(FACT_INCLUDES[[#This Row],[order_id]],ORDERS!A:G,3,FALSE)</f>
        <v>delivered</v>
      </c>
      <c r="L258" s="18">
        <f>FACT_INCLUDES[[#This Row],[price]]+FACT_INCLUDES[[#This Row],[freight_value]]</f>
        <v>196.4</v>
      </c>
      <c r="M258">
        <f ca="1">_xlfn.XLOOKUP(FACT_INCLUDES[[#This Row],[customer_unique_id]], DIM_CUSTOMERS[customer_unique_id], DIM_CUSTOMERS[Age],,0)</f>
        <v>36</v>
      </c>
      <c r="N258">
        <f>IFERROR(VLOOKUP(FACT_INCLUDES[[#This Row],[order_id]], ORDERS!A:G, 7, FALSE), "")</f>
        <v>9</v>
      </c>
      <c r="O258">
        <f>_xlfn.XLOOKUP(FACT_INCLUDES[[#This Row],[DW Product]],FACT_PRODUCT_REVIEWS!L:L,FACT_PRODUCT_REVIEWS!A:A,,0)</f>
        <v>257</v>
      </c>
      <c r="P258">
        <f>_xlfn.XLOOKUP(FACT_INCLUDES[[#This Row],[customer_unique_id]],DIM_CUSTOMERS[customer_unique_id],DIM_CUSTOMERS[DW Customer],,0)</f>
        <v>169</v>
      </c>
      <c r="Q258">
        <v>257</v>
      </c>
      <c r="R258">
        <v>257</v>
      </c>
      <c r="S258">
        <f>IF(FACT_INCLUDES[[#This Row],[order_delivered_customer_date]]&lt;=FACT_INCLUDES[[#This Row],[order_estimated_delivery_date]],1,0)</f>
        <v>1</v>
      </c>
      <c r="T258" t="str">
        <f>VLOOKUP(FACT_INCLUDES[[#This Row],[DW Product]],DIM_PRODUCTS!A:I,3,FALSE)</f>
        <v>Home Design</v>
      </c>
      <c r="U258" t="str">
        <f>VLOOKUP(FACT_INCLUDES[[#This Row],[DW Seller]],DIM_SELLERS!A:I,4,FALSE)</f>
        <v>SP</v>
      </c>
      <c r="V258" s="30">
        <f>IF(FACT_INCLUDES[[#This Row],[order_delivered_customer_date]]&lt;=FACT_INCLUDES[[#This Row],[order_estimated_delivery_date]], 1,0)</f>
        <v>1</v>
      </c>
    </row>
    <row r="259" spans="1:22" ht="15.75" x14ac:dyDescent="0.25">
      <c r="A259">
        <v>258</v>
      </c>
      <c r="B259" s="2" t="s">
        <v>1429</v>
      </c>
      <c r="C259" s="10">
        <v>1</v>
      </c>
      <c r="D259" s="13">
        <v>42986.788194444445</v>
      </c>
      <c r="E259" s="20">
        <v>32.99</v>
      </c>
      <c r="F259" s="20">
        <v>14.1</v>
      </c>
      <c r="G259" t="str">
        <f>VLOOKUP(FACT_INCLUDES[[#This Row],[order_id]],ORDERS!A:B,2,FALSE)</f>
        <v>b7cee8738797d3056f09669a12a4bea6</v>
      </c>
      <c r="H259" s="17">
        <f>VLOOKUP(FACT_INCLUDES[[#This Row],[order_id]],ORDERS!A:F,4,FALSE)</f>
        <v>43326.781944444447</v>
      </c>
      <c r="I259" s="17">
        <f>VLOOKUP(FACT_INCLUDES[[#This Row],[order_id]],ORDERS!A:G,5,FALSE)</f>
        <v>43328.768055555556</v>
      </c>
      <c r="J259" s="17">
        <f>VLOOKUP(FACT_INCLUDES[[#This Row],[order_id]],ORDERS!A:G,6,FALSE)</f>
        <v>43332</v>
      </c>
      <c r="K259" t="str">
        <f>VLOOKUP(FACT_INCLUDES[[#This Row],[order_id]],ORDERS!A:G,3,FALSE)</f>
        <v>delivered</v>
      </c>
      <c r="L259" s="18">
        <f>FACT_INCLUDES[[#This Row],[price]]+FACT_INCLUDES[[#This Row],[freight_value]]</f>
        <v>47.09</v>
      </c>
      <c r="M259">
        <f ca="1">_xlfn.XLOOKUP(FACT_INCLUDES[[#This Row],[customer_unique_id]], DIM_CUSTOMERS[customer_unique_id], DIM_CUSTOMERS[Age],,0)</f>
        <v>20</v>
      </c>
      <c r="N259">
        <f>IFERROR(VLOOKUP(FACT_INCLUDES[[#This Row],[order_id]], ORDERS!A:G, 7, FALSE), "")</f>
        <v>2</v>
      </c>
      <c r="O259">
        <f>_xlfn.XLOOKUP(FACT_INCLUDES[[#This Row],[DW Product]],FACT_PRODUCT_REVIEWS!L:L,FACT_PRODUCT_REVIEWS!A:A,,0)</f>
        <v>258</v>
      </c>
      <c r="P259">
        <f>_xlfn.XLOOKUP(FACT_INCLUDES[[#This Row],[customer_unique_id]],DIM_CUSTOMERS[customer_unique_id],DIM_CUSTOMERS[DW Customer],,0)</f>
        <v>342</v>
      </c>
      <c r="Q259">
        <v>258</v>
      </c>
      <c r="R259">
        <v>258</v>
      </c>
      <c r="S259">
        <f>IF(FACT_INCLUDES[[#This Row],[order_delivered_customer_date]]&lt;=FACT_INCLUDES[[#This Row],[order_estimated_delivery_date]],1,0)</f>
        <v>1</v>
      </c>
      <c r="T259" t="str">
        <f>VLOOKUP(FACT_INCLUDES[[#This Row],[DW Product]],DIM_PRODUCTS!A:I,3,FALSE)</f>
        <v>Pets</v>
      </c>
      <c r="U259" t="str">
        <f>VLOOKUP(FACT_INCLUDES[[#This Row],[DW Seller]],DIM_SELLERS!A:I,4,FALSE)</f>
        <v>SP</v>
      </c>
      <c r="V259" s="30">
        <f>IF(FACT_INCLUDES[[#This Row],[order_delivered_customer_date]]&lt;=FACT_INCLUDES[[#This Row],[order_estimated_delivery_date]], 1,0)</f>
        <v>1</v>
      </c>
    </row>
    <row r="260" spans="1:22" ht="15.75" x14ac:dyDescent="0.25">
      <c r="A260">
        <v>259</v>
      </c>
      <c r="B260" s="2" t="s">
        <v>835</v>
      </c>
      <c r="C260" s="10">
        <v>1</v>
      </c>
      <c r="D260" s="13">
        <v>43234.009722222225</v>
      </c>
      <c r="E260" s="20">
        <v>69.900000000000006</v>
      </c>
      <c r="F260" s="20">
        <v>0</v>
      </c>
      <c r="G260" t="str">
        <f>VLOOKUP(FACT_INCLUDES[[#This Row],[order_id]],ORDERS!A:B,2,FALSE)</f>
        <v>7e7c1cf8c1a7ae4149f5a2fc2b1b65b4</v>
      </c>
      <c r="H260" s="17">
        <f>VLOOKUP(FACT_INCLUDES[[#This Row],[order_id]],ORDERS!A:F,4,FALSE)</f>
        <v>43300.660416666666</v>
      </c>
      <c r="I260" s="17">
        <f>VLOOKUP(FACT_INCLUDES[[#This Row],[order_id]],ORDERS!A:G,5,FALSE)</f>
        <v>43308.401388888888</v>
      </c>
      <c r="J260" s="17">
        <f>VLOOKUP(FACT_INCLUDES[[#This Row],[order_id]],ORDERS!A:G,6,FALSE)</f>
        <v>43325</v>
      </c>
      <c r="K260" t="str">
        <f>VLOOKUP(FACT_INCLUDES[[#This Row],[order_id]],ORDERS!A:G,3,FALSE)</f>
        <v>delivered</v>
      </c>
      <c r="L260" s="18">
        <f>FACT_INCLUDES[[#This Row],[price]]+FACT_INCLUDES[[#This Row],[freight_value]]</f>
        <v>69.900000000000006</v>
      </c>
      <c r="M260">
        <f ca="1">_xlfn.XLOOKUP(FACT_INCLUDES[[#This Row],[customer_unique_id]], DIM_CUSTOMERS[customer_unique_id], DIM_CUSTOMERS[Age],,0)</f>
        <v>53</v>
      </c>
      <c r="N260">
        <f>IFERROR(VLOOKUP(FACT_INCLUDES[[#This Row],[order_id]], ORDERS!A:G, 7, FALSE), "")</f>
        <v>8</v>
      </c>
      <c r="O260">
        <f>_xlfn.XLOOKUP(FACT_INCLUDES[[#This Row],[DW Product]],FACT_PRODUCT_REVIEWS!L:L,FACT_PRODUCT_REVIEWS!A:A,,0)</f>
        <v>259</v>
      </c>
      <c r="P260">
        <f>_xlfn.XLOOKUP(FACT_INCLUDES[[#This Row],[customer_unique_id]],DIM_CUSTOMERS[customer_unique_id],DIM_CUSTOMERS[DW Customer],,0)</f>
        <v>161</v>
      </c>
      <c r="Q260">
        <v>259</v>
      </c>
      <c r="R260">
        <v>259</v>
      </c>
      <c r="S260">
        <f>IF(FACT_INCLUDES[[#This Row],[order_delivered_customer_date]]&lt;=FACT_INCLUDES[[#This Row],[order_estimated_delivery_date]],1,0)</f>
        <v>1</v>
      </c>
      <c r="T260" t="str">
        <f>VLOOKUP(FACT_INCLUDES[[#This Row],[DW Product]],DIM_PRODUCTS!A:I,3,FALSE)</f>
        <v>Kitchen Products</v>
      </c>
      <c r="U260" t="str">
        <f>VLOOKUP(FACT_INCLUDES[[#This Row],[DW Seller]],DIM_SELLERS!A:I,4,FALSE)</f>
        <v>SP</v>
      </c>
      <c r="V260" s="30">
        <f>IF(FACT_INCLUDES[[#This Row],[order_delivered_customer_date]]&lt;=FACT_INCLUDES[[#This Row],[order_estimated_delivery_date]], 1,0)</f>
        <v>1</v>
      </c>
    </row>
    <row r="261" spans="1:22" ht="15.75" x14ac:dyDescent="0.25">
      <c r="A261">
        <v>260</v>
      </c>
      <c r="B261" s="2" t="s">
        <v>1783</v>
      </c>
      <c r="C261" s="10">
        <v>1</v>
      </c>
      <c r="D261" s="13">
        <v>42873.993055555555</v>
      </c>
      <c r="E261" s="20">
        <v>109.9</v>
      </c>
      <c r="F261" s="20">
        <v>12.27</v>
      </c>
      <c r="G261" t="str">
        <f>VLOOKUP(FACT_INCLUDES[[#This Row],[order_id]],ORDERS!A:B,2,FALSE)</f>
        <v>35757a3cfd70b9aeab443c4dc1d8ad30</v>
      </c>
      <c r="H261" s="17">
        <f>VLOOKUP(FACT_INCLUDES[[#This Row],[order_id]],ORDERS!A:F,4,FALSE)</f>
        <v>43160.612500000003</v>
      </c>
      <c r="I261" s="17">
        <f>VLOOKUP(FACT_INCLUDES[[#This Row],[order_id]],ORDERS!A:G,5,FALSE)</f>
        <v>43175.93472222222</v>
      </c>
      <c r="J261" s="17">
        <f>VLOOKUP(FACT_INCLUDES[[#This Row],[order_id]],ORDERS!A:G,6,FALSE)</f>
        <v>43182</v>
      </c>
      <c r="K261" t="str">
        <f>VLOOKUP(FACT_INCLUDES[[#This Row],[order_id]],ORDERS!A:G,3,FALSE)</f>
        <v>delivered</v>
      </c>
      <c r="L261" s="18">
        <f>FACT_INCLUDES[[#This Row],[price]]+FACT_INCLUDES[[#This Row],[freight_value]]</f>
        <v>122.17</v>
      </c>
      <c r="M261">
        <f ca="1">_xlfn.XLOOKUP(FACT_INCLUDES[[#This Row],[customer_unique_id]], DIM_CUSTOMERS[customer_unique_id], DIM_CUSTOMERS[Age],,0)</f>
        <v>18</v>
      </c>
      <c r="N261">
        <f>IFERROR(VLOOKUP(FACT_INCLUDES[[#This Row],[order_id]], ORDERS!A:G, 7, FALSE), "")</f>
        <v>15</v>
      </c>
      <c r="O261">
        <f>_xlfn.XLOOKUP(FACT_INCLUDES[[#This Row],[DW Product]],FACT_PRODUCT_REVIEWS!L:L,FACT_PRODUCT_REVIEWS!A:A,,0)</f>
        <v>260</v>
      </c>
      <c r="P261">
        <f>_xlfn.XLOOKUP(FACT_INCLUDES[[#This Row],[customer_unique_id]],DIM_CUSTOMERS[customer_unique_id],DIM_CUSTOMERS[DW Customer],,0)</f>
        <v>209</v>
      </c>
      <c r="Q261">
        <v>260</v>
      </c>
      <c r="R261">
        <v>260</v>
      </c>
      <c r="S261">
        <f>IF(FACT_INCLUDES[[#This Row],[order_delivered_customer_date]]&lt;=FACT_INCLUDES[[#This Row],[order_estimated_delivery_date]],1,0)</f>
        <v>1</v>
      </c>
      <c r="T261" t="str">
        <f>VLOOKUP(FACT_INCLUDES[[#This Row],[DW Product]],DIM_PRODUCTS!A:I,3,FALSE)</f>
        <v>Decor</v>
      </c>
      <c r="U261" t="str">
        <f>VLOOKUP(FACT_INCLUDES[[#This Row],[DW Seller]],DIM_SELLERS!A:I,4,FALSE)</f>
        <v>SP</v>
      </c>
      <c r="V261" s="30">
        <f>IF(FACT_INCLUDES[[#This Row],[order_delivered_customer_date]]&lt;=FACT_INCLUDES[[#This Row],[order_estimated_delivery_date]], 1,0)</f>
        <v>1</v>
      </c>
    </row>
    <row r="262" spans="1:22" ht="15.75" x14ac:dyDescent="0.25">
      <c r="A262">
        <v>261</v>
      </c>
      <c r="B262" s="2" t="s">
        <v>773</v>
      </c>
      <c r="C262" s="10">
        <v>1</v>
      </c>
      <c r="D262" s="13">
        <v>43333.690972222219</v>
      </c>
      <c r="E262" s="20">
        <v>52.99</v>
      </c>
      <c r="F262" s="20">
        <v>22.3</v>
      </c>
      <c r="G262" t="str">
        <f>VLOOKUP(FACT_INCLUDES[[#This Row],[order_id]],ORDERS!A:B,2,FALSE)</f>
        <v>a590fdd68e210fa5f42764a2493f6223</v>
      </c>
      <c r="H262" s="17">
        <f>VLOOKUP(FACT_INCLUDES[[#This Row],[order_id]],ORDERS!A:F,4,FALSE)</f>
        <v>42787.71597222222</v>
      </c>
      <c r="I262" s="17">
        <f>VLOOKUP(FACT_INCLUDES[[#This Row],[order_id]],ORDERS!A:G,5,FALSE)</f>
        <v>42803.441666666666</v>
      </c>
      <c r="J262" s="17">
        <f>VLOOKUP(FACT_INCLUDES[[#This Row],[order_id]],ORDERS!A:G,6,FALSE)</f>
        <v>42822</v>
      </c>
      <c r="K262" t="str">
        <f>VLOOKUP(FACT_INCLUDES[[#This Row],[order_id]],ORDERS!A:G,3,FALSE)</f>
        <v>delivered</v>
      </c>
      <c r="L262" s="18">
        <f>FACT_INCLUDES[[#This Row],[price]]+FACT_INCLUDES[[#This Row],[freight_value]]</f>
        <v>75.290000000000006</v>
      </c>
      <c r="M262">
        <f ca="1">_xlfn.XLOOKUP(FACT_INCLUDES[[#This Row],[customer_unique_id]], DIM_CUSTOMERS[customer_unique_id], DIM_CUSTOMERS[Age],,0)</f>
        <v>57</v>
      </c>
      <c r="N262">
        <f>IFERROR(VLOOKUP(FACT_INCLUDES[[#This Row],[order_id]], ORDERS!A:G, 7, FALSE), "")</f>
        <v>16</v>
      </c>
      <c r="O262">
        <f>_xlfn.XLOOKUP(FACT_INCLUDES[[#This Row],[DW Product]],FACT_PRODUCT_REVIEWS!L:L,FACT_PRODUCT_REVIEWS!A:A,,0)</f>
        <v>261</v>
      </c>
      <c r="P262">
        <f>_xlfn.XLOOKUP(FACT_INCLUDES[[#This Row],[customer_unique_id]],DIM_CUSTOMERS[customer_unique_id],DIM_CUSTOMERS[DW Customer],,0)</f>
        <v>112</v>
      </c>
      <c r="Q262">
        <v>261</v>
      </c>
      <c r="R262">
        <v>261</v>
      </c>
      <c r="S262">
        <f>IF(FACT_INCLUDES[[#This Row],[order_delivered_customer_date]]&lt;=FACT_INCLUDES[[#This Row],[order_estimated_delivery_date]],1,0)</f>
        <v>1</v>
      </c>
      <c r="T262" t="str">
        <f>VLOOKUP(FACT_INCLUDES[[#This Row],[DW Product]],DIM_PRODUCTS!A:I,3,FALSE)</f>
        <v>Sports</v>
      </c>
      <c r="U262" t="str">
        <f>VLOOKUP(FACT_INCLUDES[[#This Row],[DW Seller]],DIM_SELLERS!A:I,4,FALSE)</f>
        <v>SP</v>
      </c>
      <c r="V262" s="30">
        <f>IF(FACT_INCLUDES[[#This Row],[order_delivered_customer_date]]&lt;=FACT_INCLUDES[[#This Row],[order_estimated_delivery_date]], 1,0)</f>
        <v>1</v>
      </c>
    </row>
    <row r="263" spans="1:22" ht="15.75" x14ac:dyDescent="0.25">
      <c r="A263">
        <v>262</v>
      </c>
      <c r="B263" s="5" t="s">
        <v>1218</v>
      </c>
      <c r="C263" s="10">
        <v>1</v>
      </c>
      <c r="D263" s="13">
        <v>43068.631944444445</v>
      </c>
      <c r="E263" s="20">
        <v>110.9</v>
      </c>
      <c r="F263" s="20">
        <v>14.51</v>
      </c>
      <c r="G263" t="str">
        <f>VLOOKUP(FACT_INCLUDES[[#This Row],[order_id]],ORDERS!A:B,2,FALSE)</f>
        <v>d7dca5075c207d22e930c7ab977c80e5</v>
      </c>
      <c r="H263" s="17">
        <f>VLOOKUP(FACT_INCLUDES[[#This Row],[order_id]],ORDERS!A:F,4,FALSE)</f>
        <v>42992.303472222222</v>
      </c>
      <c r="I263" s="17">
        <f>VLOOKUP(FACT_INCLUDES[[#This Row],[order_id]],ORDERS!A:G,5,FALSE)</f>
        <v>42998.65</v>
      </c>
      <c r="J263" s="17">
        <f>VLOOKUP(FACT_INCLUDES[[#This Row],[order_id]],ORDERS!A:G,6,FALSE)</f>
        <v>43012</v>
      </c>
      <c r="K263" t="str">
        <f>VLOOKUP(FACT_INCLUDES[[#This Row],[order_id]],ORDERS!A:G,3,FALSE)</f>
        <v>delivered</v>
      </c>
      <c r="L263" s="18">
        <f>FACT_INCLUDES[[#This Row],[price]]+FACT_INCLUDES[[#This Row],[freight_value]]</f>
        <v>125.41000000000001</v>
      </c>
      <c r="M263">
        <f ca="1">_xlfn.XLOOKUP(FACT_INCLUDES[[#This Row],[customer_unique_id]], DIM_CUSTOMERS[customer_unique_id], DIM_CUSTOMERS[Age],,0)</f>
        <v>47</v>
      </c>
      <c r="N263">
        <f>IFERROR(VLOOKUP(FACT_INCLUDES[[#This Row],[order_id]], ORDERS!A:G, 7, FALSE), "")</f>
        <v>6</v>
      </c>
      <c r="O263">
        <f>_xlfn.XLOOKUP(FACT_INCLUDES[[#This Row],[DW Product]],FACT_PRODUCT_REVIEWS!L:L,FACT_PRODUCT_REVIEWS!A:A,,0)</f>
        <v>262</v>
      </c>
      <c r="P263">
        <f>_xlfn.XLOOKUP(FACT_INCLUDES[[#This Row],[customer_unique_id]],DIM_CUSTOMERS[customer_unique_id],DIM_CUSTOMERS[DW Customer],,0)</f>
        <v>197</v>
      </c>
      <c r="Q263">
        <v>262</v>
      </c>
      <c r="R263">
        <v>262</v>
      </c>
      <c r="S263">
        <f>IF(FACT_INCLUDES[[#This Row],[order_delivered_customer_date]]&lt;=FACT_INCLUDES[[#This Row],[order_estimated_delivery_date]],1,0)</f>
        <v>1</v>
      </c>
      <c r="T263" t="str">
        <f>VLOOKUP(FACT_INCLUDES[[#This Row],[DW Product]],DIM_PRODUCTS!A:I,3,FALSE)</f>
        <v>Decor</v>
      </c>
      <c r="U263" t="str">
        <f>VLOOKUP(FACT_INCLUDES[[#This Row],[DW Seller]],DIM_SELLERS!A:I,4,FALSE)</f>
        <v>SC</v>
      </c>
      <c r="V263" s="30">
        <f>IF(FACT_INCLUDES[[#This Row],[order_delivered_customer_date]]&lt;=FACT_INCLUDES[[#This Row],[order_estimated_delivery_date]], 1,0)</f>
        <v>1</v>
      </c>
    </row>
    <row r="264" spans="1:22" ht="15.75" x14ac:dyDescent="0.25">
      <c r="A264">
        <v>263</v>
      </c>
      <c r="B264" s="2" t="s">
        <v>1121</v>
      </c>
      <c r="C264" s="10">
        <v>1</v>
      </c>
      <c r="D264" s="13">
        <v>42986.59375</v>
      </c>
      <c r="E264" s="20">
        <v>35.9</v>
      </c>
      <c r="F264" s="20">
        <v>12.48</v>
      </c>
      <c r="G264" t="str">
        <f>VLOOKUP(FACT_INCLUDES[[#This Row],[order_id]],ORDERS!A:B,2,FALSE)</f>
        <v>18ae61c98401cffe6c25c525f8ecc7bd</v>
      </c>
      <c r="H264" s="17">
        <f>VLOOKUP(FACT_INCLUDES[[#This Row],[order_id]],ORDERS!A:F,4,FALSE)</f>
        <v>42933.966666666667</v>
      </c>
      <c r="I264" s="17">
        <f>VLOOKUP(FACT_INCLUDES[[#This Row],[order_id]],ORDERS!A:G,5,FALSE)</f>
        <v>42952.647916666669</v>
      </c>
      <c r="J264" s="17">
        <f>VLOOKUP(FACT_INCLUDES[[#This Row],[order_id]],ORDERS!A:G,6,FALSE)</f>
        <v>42957</v>
      </c>
      <c r="K264" t="str">
        <f>VLOOKUP(FACT_INCLUDES[[#This Row],[order_id]],ORDERS!A:G,3,FALSE)</f>
        <v>delivered</v>
      </c>
      <c r="L264" s="18">
        <f>FACT_INCLUDES[[#This Row],[price]]+FACT_INCLUDES[[#This Row],[freight_value]]</f>
        <v>48.379999999999995</v>
      </c>
      <c r="M264">
        <f ca="1">_xlfn.XLOOKUP(FACT_INCLUDES[[#This Row],[customer_unique_id]], DIM_CUSTOMERS[customer_unique_id], DIM_CUSTOMERS[Age],,0)</f>
        <v>19</v>
      </c>
      <c r="N264">
        <f>IFERROR(VLOOKUP(FACT_INCLUDES[[#This Row],[order_id]], ORDERS!A:G, 7, FALSE), "")</f>
        <v>19</v>
      </c>
      <c r="O264">
        <f>_xlfn.XLOOKUP(FACT_INCLUDES[[#This Row],[DW Product]],FACT_PRODUCT_REVIEWS!L:L,FACT_PRODUCT_REVIEWS!A:A,,0)</f>
        <v>263</v>
      </c>
      <c r="P264">
        <f>_xlfn.XLOOKUP(FACT_INCLUDES[[#This Row],[customer_unique_id]],DIM_CUSTOMERS[customer_unique_id],DIM_CUSTOMERS[DW Customer],,0)</f>
        <v>226</v>
      </c>
      <c r="Q264">
        <v>263</v>
      </c>
      <c r="R264">
        <v>263</v>
      </c>
      <c r="S264">
        <f>IF(FACT_INCLUDES[[#This Row],[order_delivered_customer_date]]&lt;=FACT_INCLUDES[[#This Row],[order_estimated_delivery_date]],1,0)</f>
        <v>1</v>
      </c>
      <c r="T264" t="str">
        <f>VLOOKUP(FACT_INCLUDES[[#This Row],[DW Product]],DIM_PRODUCTS!A:I,3,FALSE)</f>
        <v>Clothing</v>
      </c>
      <c r="U264" t="str">
        <f>VLOOKUP(FACT_INCLUDES[[#This Row],[DW Seller]],DIM_SELLERS!A:I,4,FALSE)</f>
        <v>SP</v>
      </c>
      <c r="V264" s="30">
        <f>IF(FACT_INCLUDES[[#This Row],[order_delivered_customer_date]]&lt;=FACT_INCLUDES[[#This Row],[order_estimated_delivery_date]], 1,0)</f>
        <v>1</v>
      </c>
    </row>
    <row r="265" spans="1:22" ht="15.75" x14ac:dyDescent="0.25">
      <c r="A265">
        <v>264</v>
      </c>
      <c r="B265" s="2" t="s">
        <v>1890</v>
      </c>
      <c r="C265" s="10">
        <v>1</v>
      </c>
      <c r="D265" s="13">
        <v>43269.270833333336</v>
      </c>
      <c r="E265" s="20">
        <v>39</v>
      </c>
      <c r="F265" s="20">
        <v>7.53</v>
      </c>
      <c r="G265" t="str">
        <f>VLOOKUP(FACT_INCLUDES[[#This Row],[order_id]],ORDERS!A:B,2,FALSE)</f>
        <v>431af5c5638973ed6e431618f318a0a2</v>
      </c>
      <c r="H265" s="17">
        <f>VLOOKUP(FACT_INCLUDES[[#This Row],[order_id]],ORDERS!A:F,4,FALSE)</f>
        <v>43238.431944444441</v>
      </c>
      <c r="I265" s="17">
        <f>VLOOKUP(FACT_INCLUDES[[#This Row],[order_id]],ORDERS!A:G,5,FALSE)</f>
        <v>43244.683333333334</v>
      </c>
      <c r="J265" s="17">
        <f>VLOOKUP(FACT_INCLUDES[[#This Row],[order_id]],ORDERS!A:G,6,FALSE)</f>
        <v>43257</v>
      </c>
      <c r="K265" t="str">
        <f>VLOOKUP(FACT_INCLUDES[[#This Row],[order_id]],ORDERS!A:G,3,FALSE)</f>
        <v>delivered</v>
      </c>
      <c r="L265" s="18">
        <f>FACT_INCLUDES[[#This Row],[price]]+FACT_INCLUDES[[#This Row],[freight_value]]</f>
        <v>46.53</v>
      </c>
      <c r="M265">
        <f ca="1">_xlfn.XLOOKUP(FACT_INCLUDES[[#This Row],[customer_unique_id]], DIM_CUSTOMERS[customer_unique_id], DIM_CUSTOMERS[Age],,0)</f>
        <v>26</v>
      </c>
      <c r="N265">
        <f>IFERROR(VLOOKUP(FACT_INCLUDES[[#This Row],[order_id]], ORDERS!A:G, 7, FALSE), "")</f>
        <v>6</v>
      </c>
      <c r="O265">
        <f>_xlfn.XLOOKUP(FACT_INCLUDES[[#This Row],[DW Product]],FACT_PRODUCT_REVIEWS!L:L,FACT_PRODUCT_REVIEWS!A:A,,0)</f>
        <v>264</v>
      </c>
      <c r="P265">
        <f>_xlfn.XLOOKUP(FACT_INCLUDES[[#This Row],[customer_unique_id]],DIM_CUSTOMERS[customer_unique_id],DIM_CUSTOMERS[DW Customer],,0)</f>
        <v>77</v>
      </c>
      <c r="Q265">
        <v>264</v>
      </c>
      <c r="R265">
        <v>264</v>
      </c>
      <c r="S265">
        <f>IF(FACT_INCLUDES[[#This Row],[order_delivered_customer_date]]&lt;=FACT_INCLUDES[[#This Row],[order_estimated_delivery_date]],1,0)</f>
        <v>1</v>
      </c>
      <c r="T265" t="str">
        <f>VLOOKUP(FACT_INCLUDES[[#This Row],[DW Product]],DIM_PRODUCTS!A:I,3,FALSE)</f>
        <v>Jewelry</v>
      </c>
      <c r="U265" t="str">
        <f>VLOOKUP(FACT_INCLUDES[[#This Row],[DW Seller]],DIM_SELLERS!A:I,4,FALSE)</f>
        <v>SP</v>
      </c>
      <c r="V265" s="30">
        <f>IF(FACT_INCLUDES[[#This Row],[order_delivered_customer_date]]&lt;=FACT_INCLUDES[[#This Row],[order_estimated_delivery_date]], 1,0)</f>
        <v>1</v>
      </c>
    </row>
    <row r="266" spans="1:22" ht="15.75" x14ac:dyDescent="0.25">
      <c r="A266">
        <v>265</v>
      </c>
      <c r="B266" s="2" t="s">
        <v>1221</v>
      </c>
      <c r="C266" s="10">
        <v>1</v>
      </c>
      <c r="D266" s="13">
        <v>43326.118055555555</v>
      </c>
      <c r="E266" s="20">
        <v>27.9</v>
      </c>
      <c r="F266" s="20">
        <v>7.46</v>
      </c>
      <c r="G266" t="str">
        <f>VLOOKUP(FACT_INCLUDES[[#This Row],[order_id]],ORDERS!A:B,2,FALSE)</f>
        <v>ffe254cc039740e17dd15a5305035928</v>
      </c>
      <c r="H266" s="17">
        <f>VLOOKUP(FACT_INCLUDES[[#This Row],[order_id]],ORDERS!A:F,4,FALSE)</f>
        <v>42816.417361111111</v>
      </c>
      <c r="I266" s="17">
        <f>VLOOKUP(FACT_INCLUDES[[#This Row],[order_id]],ORDERS!A:G,5,FALSE)</f>
        <v>42818.676388888889</v>
      </c>
      <c r="J266" s="17">
        <f>VLOOKUP(FACT_INCLUDES[[#This Row],[order_id]],ORDERS!A:G,6,FALSE)</f>
        <v>42835</v>
      </c>
      <c r="K266" t="str">
        <f>VLOOKUP(FACT_INCLUDES[[#This Row],[order_id]],ORDERS!A:G,3,FALSE)</f>
        <v>delivered</v>
      </c>
      <c r="L266" s="18">
        <f>FACT_INCLUDES[[#This Row],[price]]+FACT_INCLUDES[[#This Row],[freight_value]]</f>
        <v>35.36</v>
      </c>
      <c r="M266">
        <f ca="1">_xlfn.XLOOKUP(FACT_INCLUDES[[#This Row],[customer_unique_id]], DIM_CUSTOMERS[customer_unique_id], DIM_CUSTOMERS[Age],,0)</f>
        <v>35</v>
      </c>
      <c r="N266">
        <f>IFERROR(VLOOKUP(FACT_INCLUDES[[#This Row],[order_id]], ORDERS!A:G, 7, FALSE), "")</f>
        <v>2</v>
      </c>
      <c r="O266">
        <f>_xlfn.XLOOKUP(FACT_INCLUDES[[#This Row],[DW Product]],FACT_PRODUCT_REVIEWS!L:L,FACT_PRODUCT_REVIEWS!A:A,,0)</f>
        <v>265</v>
      </c>
      <c r="P266">
        <f>_xlfn.XLOOKUP(FACT_INCLUDES[[#This Row],[customer_unique_id]],DIM_CUSTOMERS[customer_unique_id],DIM_CUSTOMERS[DW Customer],,0)</f>
        <v>205</v>
      </c>
      <c r="Q266">
        <v>265</v>
      </c>
      <c r="R266">
        <v>265</v>
      </c>
      <c r="S266">
        <f>IF(FACT_INCLUDES[[#This Row],[order_delivered_customer_date]]&lt;=FACT_INCLUDES[[#This Row],[order_estimated_delivery_date]],1,0)</f>
        <v>1</v>
      </c>
      <c r="T266" t="str">
        <f>VLOOKUP(FACT_INCLUDES[[#This Row],[DW Product]],DIM_PRODUCTS!A:I,3,FALSE)</f>
        <v>Musical Instruments</v>
      </c>
      <c r="U266" t="str">
        <f>VLOOKUP(FACT_INCLUDES[[#This Row],[DW Seller]],DIM_SELLERS!A:I,4,FALSE)</f>
        <v>SP</v>
      </c>
      <c r="V266" s="30">
        <f>IF(FACT_INCLUDES[[#This Row],[order_delivered_customer_date]]&lt;=FACT_INCLUDES[[#This Row],[order_estimated_delivery_date]], 1,0)</f>
        <v>1</v>
      </c>
    </row>
    <row r="267" spans="1:22" ht="15.75" x14ac:dyDescent="0.25">
      <c r="A267">
        <v>266</v>
      </c>
      <c r="B267" s="2" t="s">
        <v>1444</v>
      </c>
      <c r="C267" s="10">
        <v>1</v>
      </c>
      <c r="D267" s="13">
        <v>43255.409722222219</v>
      </c>
      <c r="E267" s="20">
        <v>579</v>
      </c>
      <c r="F267" s="20">
        <v>65.34</v>
      </c>
      <c r="G267" t="str">
        <f>VLOOKUP(FACT_INCLUDES[[#This Row],[order_id]],ORDERS!A:B,2,FALSE)</f>
        <v>8f7822e4f4fb685c89d972cba79a8b9e</v>
      </c>
      <c r="H267" s="17">
        <f>VLOOKUP(FACT_INCLUDES[[#This Row],[order_id]],ORDERS!A:F,4,FALSE)</f>
        <v>43157.736111111109</v>
      </c>
      <c r="I267" s="17">
        <f>VLOOKUP(FACT_INCLUDES[[#This Row],[order_id]],ORDERS!A:G,5,FALSE)</f>
        <v>43185.904166666667</v>
      </c>
      <c r="J267" s="17">
        <f>VLOOKUP(FACT_INCLUDES[[#This Row],[order_id]],ORDERS!A:G,6,FALSE)</f>
        <v>43181</v>
      </c>
      <c r="K267" t="str">
        <f>VLOOKUP(FACT_INCLUDES[[#This Row],[order_id]],ORDERS!A:G,3,FALSE)</f>
        <v>delivered</v>
      </c>
      <c r="L267" s="18">
        <f>FACT_INCLUDES[[#This Row],[price]]+FACT_INCLUDES[[#This Row],[freight_value]]</f>
        <v>644.34</v>
      </c>
      <c r="M267">
        <f ca="1">_xlfn.XLOOKUP(FACT_INCLUDES[[#This Row],[customer_unique_id]], DIM_CUSTOMERS[customer_unique_id], DIM_CUSTOMERS[Age],,0)</f>
        <v>49</v>
      </c>
      <c r="N267">
        <f>IFERROR(VLOOKUP(FACT_INCLUDES[[#This Row],[order_id]], ORDERS!A:G, 7, FALSE), "")</f>
        <v>28</v>
      </c>
      <c r="O267">
        <f>_xlfn.XLOOKUP(FACT_INCLUDES[[#This Row],[DW Product]],FACT_PRODUCT_REVIEWS!L:L,FACT_PRODUCT_REVIEWS!A:A,,0)</f>
        <v>266</v>
      </c>
      <c r="P267">
        <f>_xlfn.XLOOKUP(FACT_INCLUDES[[#This Row],[customer_unique_id]],DIM_CUSTOMERS[customer_unique_id],DIM_CUSTOMERS[DW Customer],,0)</f>
        <v>167</v>
      </c>
      <c r="Q267">
        <v>266</v>
      </c>
      <c r="R267">
        <v>266</v>
      </c>
      <c r="S267">
        <f>IF(FACT_INCLUDES[[#This Row],[order_delivered_customer_date]]&lt;=FACT_INCLUDES[[#This Row],[order_estimated_delivery_date]],1,0)</f>
        <v>0</v>
      </c>
      <c r="T267" t="str">
        <f>VLOOKUP(FACT_INCLUDES[[#This Row],[DW Product]],DIM_PRODUCTS!A:I,3,FALSE)</f>
        <v>Makeup</v>
      </c>
      <c r="U267" t="str">
        <f>VLOOKUP(FACT_INCLUDES[[#This Row],[DW Seller]],DIM_SELLERS!A:I,4,FALSE)</f>
        <v>SP</v>
      </c>
      <c r="V267" s="30">
        <f>IF(FACT_INCLUDES[[#This Row],[order_delivered_customer_date]]&lt;=FACT_INCLUDES[[#This Row],[order_estimated_delivery_date]], 1,0)</f>
        <v>0</v>
      </c>
    </row>
    <row r="268" spans="1:22" ht="15.75" x14ac:dyDescent="0.25">
      <c r="A268">
        <v>267</v>
      </c>
      <c r="B268" s="2" t="s">
        <v>1532</v>
      </c>
      <c r="C268" s="10">
        <v>1</v>
      </c>
      <c r="D268" s="13">
        <v>43153.604166666664</v>
      </c>
      <c r="E268" s="20">
        <v>99.9</v>
      </c>
      <c r="F268" s="20">
        <v>23.57</v>
      </c>
      <c r="G268" t="str">
        <f>VLOOKUP(FACT_INCLUDES[[#This Row],[order_id]],ORDERS!A:B,2,FALSE)</f>
        <v>fb258014c67a0f16e4da53fa45e90db5</v>
      </c>
      <c r="H268" s="17">
        <f>VLOOKUP(FACT_INCLUDES[[#This Row],[order_id]],ORDERS!A:F,4,FALSE)</f>
        <v>43230.806944444441</v>
      </c>
      <c r="I268" s="17">
        <f>VLOOKUP(FACT_INCLUDES[[#This Row],[order_id]],ORDERS!A:G,5,FALSE)</f>
        <v>43237.844444444447</v>
      </c>
      <c r="J268" s="17">
        <f>VLOOKUP(FACT_INCLUDES[[#This Row],[order_id]],ORDERS!A:G,6,FALSE)</f>
        <v>43263</v>
      </c>
      <c r="K268" t="str">
        <f>VLOOKUP(FACT_INCLUDES[[#This Row],[order_id]],ORDERS!A:G,3,FALSE)</f>
        <v>delivered</v>
      </c>
      <c r="L268" s="18">
        <f>FACT_INCLUDES[[#This Row],[price]]+FACT_INCLUDES[[#This Row],[freight_value]]</f>
        <v>123.47</v>
      </c>
      <c r="M268">
        <f ca="1">_xlfn.XLOOKUP(FACT_INCLUDES[[#This Row],[customer_unique_id]], DIM_CUSTOMERS[customer_unique_id], DIM_CUSTOMERS[Age],,0)</f>
        <v>22</v>
      </c>
      <c r="N268">
        <f>IFERROR(VLOOKUP(FACT_INCLUDES[[#This Row],[order_id]], ORDERS!A:G, 7, FALSE), "")</f>
        <v>7</v>
      </c>
      <c r="O268">
        <f>_xlfn.XLOOKUP(FACT_INCLUDES[[#This Row],[DW Product]],FACT_PRODUCT_REVIEWS!L:L,FACT_PRODUCT_REVIEWS!A:A,,0)</f>
        <v>267</v>
      </c>
      <c r="P268">
        <f>_xlfn.XLOOKUP(FACT_INCLUDES[[#This Row],[customer_unique_id]],DIM_CUSTOMERS[customer_unique_id],DIM_CUSTOMERS[DW Customer],,0)</f>
        <v>193</v>
      </c>
      <c r="Q268">
        <v>267</v>
      </c>
      <c r="R268">
        <v>267</v>
      </c>
      <c r="S268">
        <f>IF(FACT_INCLUDES[[#This Row],[order_delivered_customer_date]]&lt;=FACT_INCLUDES[[#This Row],[order_estimated_delivery_date]],1,0)</f>
        <v>1</v>
      </c>
      <c r="T268" t="str">
        <f>VLOOKUP(FACT_INCLUDES[[#This Row],[DW Product]],DIM_PRODUCTS!A:I,3,FALSE)</f>
        <v>Books</v>
      </c>
      <c r="U268" t="str">
        <f>VLOOKUP(FACT_INCLUDES[[#This Row],[DW Seller]],DIM_SELLERS!A:I,4,FALSE)</f>
        <v>MG</v>
      </c>
      <c r="V268" s="30">
        <f>IF(FACT_INCLUDES[[#This Row],[order_delivered_customer_date]]&lt;=FACT_INCLUDES[[#This Row],[order_estimated_delivery_date]], 1,0)</f>
        <v>1</v>
      </c>
    </row>
    <row r="269" spans="1:22" ht="15.75" x14ac:dyDescent="0.25">
      <c r="A269">
        <v>268</v>
      </c>
      <c r="B269" s="2" t="s">
        <v>918</v>
      </c>
      <c r="C269" s="10">
        <v>1</v>
      </c>
      <c r="D269" s="13">
        <v>43202.492361111108</v>
      </c>
      <c r="E269" s="20">
        <v>37</v>
      </c>
      <c r="F269" s="20">
        <v>19.32</v>
      </c>
      <c r="G269" t="str">
        <f>VLOOKUP(FACT_INCLUDES[[#This Row],[order_id]],ORDERS!A:B,2,FALSE)</f>
        <v>73b62c771f1f1e0760f88376d4a2b150</v>
      </c>
      <c r="H269" s="17">
        <f>VLOOKUP(FACT_INCLUDES[[#This Row],[order_id]],ORDERS!A:F,4,FALSE)</f>
        <v>43311.470833333333</v>
      </c>
      <c r="I269" s="17">
        <f>VLOOKUP(FACT_INCLUDES[[#This Row],[order_id]],ORDERS!A:G,5,FALSE)</f>
        <v>43329.599999999999</v>
      </c>
      <c r="J269" s="17">
        <f>VLOOKUP(FACT_INCLUDES[[#This Row],[order_id]],ORDERS!A:G,6,FALSE)</f>
        <v>43340</v>
      </c>
      <c r="K269" t="str">
        <f>VLOOKUP(FACT_INCLUDES[[#This Row],[order_id]],ORDERS!A:G,3,FALSE)</f>
        <v>delivered</v>
      </c>
      <c r="L269" s="18">
        <f>FACT_INCLUDES[[#This Row],[price]]+FACT_INCLUDES[[#This Row],[freight_value]]</f>
        <v>56.32</v>
      </c>
      <c r="M269">
        <f ca="1">_xlfn.XLOOKUP(FACT_INCLUDES[[#This Row],[customer_unique_id]], DIM_CUSTOMERS[customer_unique_id], DIM_CUSTOMERS[Age],,0)</f>
        <v>24</v>
      </c>
      <c r="N269">
        <f>IFERROR(VLOOKUP(FACT_INCLUDES[[#This Row],[order_id]], ORDERS!A:G, 7, FALSE), "")</f>
        <v>18</v>
      </c>
      <c r="O269">
        <f>_xlfn.XLOOKUP(FACT_INCLUDES[[#This Row],[DW Product]],FACT_PRODUCT_REVIEWS!L:L,FACT_PRODUCT_REVIEWS!A:A,,0)</f>
        <v>268</v>
      </c>
      <c r="P269">
        <f>_xlfn.XLOOKUP(FACT_INCLUDES[[#This Row],[customer_unique_id]],DIM_CUSTOMERS[customer_unique_id],DIM_CUSTOMERS[DW Customer],,0)</f>
        <v>157</v>
      </c>
      <c r="Q269">
        <v>268</v>
      </c>
      <c r="R269">
        <v>268</v>
      </c>
      <c r="S269">
        <f>IF(FACT_INCLUDES[[#This Row],[order_delivered_customer_date]]&lt;=FACT_INCLUDES[[#This Row],[order_estimated_delivery_date]],1,0)</f>
        <v>1</v>
      </c>
      <c r="T269" t="str">
        <f>VLOOKUP(FACT_INCLUDES[[#This Row],[DW Product]],DIM_PRODUCTS!A:I,3,FALSE)</f>
        <v>Art</v>
      </c>
      <c r="U269" t="str">
        <f>VLOOKUP(FACT_INCLUDES[[#This Row],[DW Seller]],DIM_SELLERS!A:I,4,FALSE)</f>
        <v>GO</v>
      </c>
      <c r="V269" s="30">
        <f>IF(FACT_INCLUDES[[#This Row],[order_delivered_customer_date]]&lt;=FACT_INCLUDES[[#This Row],[order_estimated_delivery_date]], 1,0)</f>
        <v>1</v>
      </c>
    </row>
    <row r="270" spans="1:22" ht="15.75" x14ac:dyDescent="0.25">
      <c r="A270">
        <v>269</v>
      </c>
      <c r="B270" s="2" t="s">
        <v>1870</v>
      </c>
      <c r="C270" s="10">
        <v>1</v>
      </c>
      <c r="D270" s="13">
        <v>43133.379861111112</v>
      </c>
      <c r="E270" s="20">
        <v>116.6</v>
      </c>
      <c r="F270" s="20">
        <v>30.66</v>
      </c>
      <c r="G270" t="str">
        <f>VLOOKUP(FACT_INCLUDES[[#This Row],[order_id]],ORDERS!A:B,2,FALSE)</f>
        <v>af13324b5f4c0a838fe662c52a44b959</v>
      </c>
      <c r="H270" s="17">
        <f>VLOOKUP(FACT_INCLUDES[[#This Row],[order_id]],ORDERS!A:F,4,FALSE)</f>
        <v>42996.922222222223</v>
      </c>
      <c r="I270" s="17">
        <f>VLOOKUP(FACT_INCLUDES[[#This Row],[order_id]],ORDERS!A:G,5,FALSE)</f>
        <v>43019.838888888888</v>
      </c>
      <c r="J270" s="17">
        <f>VLOOKUP(FACT_INCLUDES[[#This Row],[order_id]],ORDERS!A:G,6,FALSE)</f>
        <v>43013</v>
      </c>
      <c r="K270" t="str">
        <f>VLOOKUP(FACT_INCLUDES[[#This Row],[order_id]],ORDERS!A:G,3,FALSE)</f>
        <v>delivered</v>
      </c>
      <c r="L270" s="18">
        <f>FACT_INCLUDES[[#This Row],[price]]+FACT_INCLUDES[[#This Row],[freight_value]]</f>
        <v>147.26</v>
      </c>
      <c r="M270">
        <f ca="1">_xlfn.XLOOKUP(FACT_INCLUDES[[#This Row],[customer_unique_id]], DIM_CUSTOMERS[customer_unique_id], DIM_CUSTOMERS[Age],,0)</f>
        <v>38</v>
      </c>
      <c r="N270">
        <f>IFERROR(VLOOKUP(FACT_INCLUDES[[#This Row],[order_id]], ORDERS!A:G, 7, FALSE), "")</f>
        <v>23</v>
      </c>
      <c r="O270">
        <f>_xlfn.XLOOKUP(FACT_INCLUDES[[#This Row],[DW Product]],FACT_PRODUCT_REVIEWS!L:L,FACT_PRODUCT_REVIEWS!A:A,,0)</f>
        <v>269</v>
      </c>
      <c r="P270">
        <f>_xlfn.XLOOKUP(FACT_INCLUDES[[#This Row],[customer_unique_id]],DIM_CUSTOMERS[customer_unique_id],DIM_CUSTOMERS[DW Customer],,0)</f>
        <v>295</v>
      </c>
      <c r="Q270">
        <v>269</v>
      </c>
      <c r="R270">
        <v>269</v>
      </c>
      <c r="S270">
        <f>IF(FACT_INCLUDES[[#This Row],[order_delivered_customer_date]]&lt;=FACT_INCLUDES[[#This Row],[order_estimated_delivery_date]],1,0)</f>
        <v>0</v>
      </c>
      <c r="T270" t="str">
        <f>VLOOKUP(FACT_INCLUDES[[#This Row],[DW Product]],DIM_PRODUCTS!A:I,3,FALSE)</f>
        <v>Furniture</v>
      </c>
      <c r="U270" t="str">
        <f>VLOOKUP(FACT_INCLUDES[[#This Row],[DW Seller]],DIM_SELLERS!A:I,4,FALSE)</f>
        <v>SP</v>
      </c>
      <c r="V270" s="30">
        <f>IF(FACT_INCLUDES[[#This Row],[order_delivered_customer_date]]&lt;=FACT_INCLUDES[[#This Row],[order_estimated_delivery_date]], 1,0)</f>
        <v>0</v>
      </c>
    </row>
    <row r="271" spans="1:22" ht="15.75" x14ac:dyDescent="0.25">
      <c r="A271">
        <v>270</v>
      </c>
      <c r="B271" s="2" t="s">
        <v>1069</v>
      </c>
      <c r="C271" s="10">
        <v>1</v>
      </c>
      <c r="D271" s="13">
        <v>43319.534722222219</v>
      </c>
      <c r="E271" s="20">
        <v>49</v>
      </c>
      <c r="F271" s="20">
        <v>19.25</v>
      </c>
      <c r="G271" t="str">
        <f>VLOOKUP(FACT_INCLUDES[[#This Row],[order_id]],ORDERS!A:B,2,FALSE)</f>
        <v>72ce629a45d8ae96d22c2946aaf876f2</v>
      </c>
      <c r="H271" s="17">
        <f>VLOOKUP(FACT_INCLUDES[[#This Row],[order_id]],ORDERS!A:F,4,FALSE)</f>
        <v>42962.62222222222</v>
      </c>
      <c r="I271" s="17">
        <f>VLOOKUP(FACT_INCLUDES[[#This Row],[order_id]],ORDERS!A:G,5,FALSE)</f>
        <v>42972.679861111108</v>
      </c>
      <c r="J271" s="17">
        <f>VLOOKUP(FACT_INCLUDES[[#This Row],[order_id]],ORDERS!A:G,6,FALSE)</f>
        <v>42978</v>
      </c>
      <c r="K271" t="str">
        <f>VLOOKUP(FACT_INCLUDES[[#This Row],[order_id]],ORDERS!A:G,3,FALSE)</f>
        <v>delivered</v>
      </c>
      <c r="L271" s="18">
        <f>FACT_INCLUDES[[#This Row],[price]]+FACT_INCLUDES[[#This Row],[freight_value]]</f>
        <v>68.25</v>
      </c>
      <c r="M271">
        <f ca="1">_xlfn.XLOOKUP(FACT_INCLUDES[[#This Row],[customer_unique_id]], DIM_CUSTOMERS[customer_unique_id], DIM_CUSTOMERS[Age],,0)</f>
        <v>33</v>
      </c>
      <c r="N271">
        <f>IFERROR(VLOOKUP(FACT_INCLUDES[[#This Row],[order_id]], ORDERS!A:G, 7, FALSE), "")</f>
        <v>10</v>
      </c>
      <c r="O271">
        <f>_xlfn.XLOOKUP(FACT_INCLUDES[[#This Row],[DW Product]],FACT_PRODUCT_REVIEWS!L:L,FACT_PRODUCT_REVIEWS!A:A,,0)</f>
        <v>270</v>
      </c>
      <c r="P271">
        <f>_xlfn.XLOOKUP(FACT_INCLUDES[[#This Row],[customer_unique_id]],DIM_CUSTOMERS[customer_unique_id],DIM_CUSTOMERS[DW Customer],,0)</f>
        <v>216</v>
      </c>
      <c r="Q271">
        <v>270</v>
      </c>
      <c r="R271">
        <v>270</v>
      </c>
      <c r="S271">
        <f>IF(FACT_INCLUDES[[#This Row],[order_delivered_customer_date]]&lt;=FACT_INCLUDES[[#This Row],[order_estimated_delivery_date]],1,0)</f>
        <v>1</v>
      </c>
      <c r="T271" t="str">
        <f>VLOOKUP(FACT_INCLUDES[[#This Row],[DW Product]],DIM_PRODUCTS!A:I,3,FALSE)</f>
        <v>Kitchen Products</v>
      </c>
      <c r="U271" t="str">
        <f>VLOOKUP(FACT_INCLUDES[[#This Row],[DW Seller]],DIM_SELLERS!A:I,4,FALSE)</f>
        <v>SP</v>
      </c>
      <c r="V271" s="30">
        <f>IF(FACT_INCLUDES[[#This Row],[order_delivered_customer_date]]&lt;=FACT_INCLUDES[[#This Row],[order_estimated_delivery_date]], 1,0)</f>
        <v>1</v>
      </c>
    </row>
    <row r="272" spans="1:22" ht="15.75" x14ac:dyDescent="0.25">
      <c r="A272">
        <v>271</v>
      </c>
      <c r="B272" s="2" t="s">
        <v>927</v>
      </c>
      <c r="C272" s="10">
        <v>1</v>
      </c>
      <c r="D272" s="13">
        <v>43235.660416666666</v>
      </c>
      <c r="E272" s="20">
        <v>27.9</v>
      </c>
      <c r="F272" s="20">
        <v>9.26</v>
      </c>
      <c r="G272" t="str">
        <f>VLOOKUP(FACT_INCLUDES[[#This Row],[order_id]],ORDERS!A:B,2,FALSE)</f>
        <v>e46d6bcd22d95a9d167d807372d08add</v>
      </c>
      <c r="H272" s="17">
        <f>VLOOKUP(FACT_INCLUDES[[#This Row],[order_id]],ORDERS!A:F,4,FALSE)</f>
        <v>43111.70416666667</v>
      </c>
      <c r="I272" s="17">
        <f>VLOOKUP(FACT_INCLUDES[[#This Row],[order_id]],ORDERS!A:G,5,FALSE)</f>
        <v>43122.845833333333</v>
      </c>
      <c r="J272" s="17">
        <f>VLOOKUP(FACT_INCLUDES[[#This Row],[order_id]],ORDERS!A:G,6,FALSE)</f>
        <v>43136</v>
      </c>
      <c r="K272" t="str">
        <f>VLOOKUP(FACT_INCLUDES[[#This Row],[order_id]],ORDERS!A:G,3,FALSE)</f>
        <v>delivered</v>
      </c>
      <c r="L272" s="18">
        <f>FACT_INCLUDES[[#This Row],[price]]+FACT_INCLUDES[[#This Row],[freight_value]]</f>
        <v>37.159999999999997</v>
      </c>
      <c r="M272">
        <f ca="1">_xlfn.XLOOKUP(FACT_INCLUDES[[#This Row],[customer_unique_id]], DIM_CUSTOMERS[customer_unique_id], DIM_CUSTOMERS[Age],,0)</f>
        <v>27</v>
      </c>
      <c r="N272">
        <f>IFERROR(VLOOKUP(FACT_INCLUDES[[#This Row],[order_id]], ORDERS!A:G, 7, FALSE), "")</f>
        <v>11</v>
      </c>
      <c r="O272">
        <f>_xlfn.XLOOKUP(FACT_INCLUDES[[#This Row],[DW Product]],FACT_PRODUCT_REVIEWS!L:L,FACT_PRODUCT_REVIEWS!A:A,,0)</f>
        <v>271</v>
      </c>
      <c r="P272">
        <f>_xlfn.XLOOKUP(FACT_INCLUDES[[#This Row],[customer_unique_id]],DIM_CUSTOMERS[customer_unique_id],DIM_CUSTOMERS[DW Customer],,0)</f>
        <v>284</v>
      </c>
      <c r="Q272">
        <v>271</v>
      </c>
      <c r="R272">
        <v>271</v>
      </c>
      <c r="S272">
        <f>IF(FACT_INCLUDES[[#This Row],[order_delivered_customer_date]]&lt;=FACT_INCLUDES[[#This Row],[order_estimated_delivery_date]],1,0)</f>
        <v>1</v>
      </c>
      <c r="T272" t="str">
        <f>VLOOKUP(FACT_INCLUDES[[#This Row],[DW Product]],DIM_PRODUCTS!A:I,3,FALSE)</f>
        <v>Art</v>
      </c>
      <c r="U272" t="str">
        <f>VLOOKUP(FACT_INCLUDES[[#This Row],[DW Seller]],DIM_SELLERS!A:I,4,FALSE)</f>
        <v>SP</v>
      </c>
      <c r="V272" s="30">
        <f>IF(FACT_INCLUDES[[#This Row],[order_delivered_customer_date]]&lt;=FACT_INCLUDES[[#This Row],[order_estimated_delivery_date]], 1,0)</f>
        <v>1</v>
      </c>
    </row>
    <row r="273" spans="1:22" ht="15.75" x14ac:dyDescent="0.25">
      <c r="A273">
        <v>272</v>
      </c>
      <c r="B273" s="2" t="s">
        <v>1624</v>
      </c>
      <c r="C273" s="10">
        <v>1</v>
      </c>
      <c r="D273" s="13">
        <v>43159.520833333336</v>
      </c>
      <c r="E273" s="20">
        <v>65</v>
      </c>
      <c r="F273" s="20">
        <v>25.73</v>
      </c>
      <c r="G273" t="str">
        <f>VLOOKUP(FACT_INCLUDES[[#This Row],[order_id]],ORDERS!A:B,2,FALSE)</f>
        <v>8f6564e0a606d34b05edf1206e3b8bd7</v>
      </c>
      <c r="H273" s="17">
        <f>VLOOKUP(FACT_INCLUDES[[#This Row],[order_id]],ORDERS!A:F,4,FALSE)</f>
        <v>42897.538194444445</v>
      </c>
      <c r="I273" s="17">
        <f>VLOOKUP(FACT_INCLUDES[[#This Row],[order_id]],ORDERS!A:G,5,FALSE)</f>
        <v>42905.90625</v>
      </c>
      <c r="J273" s="17">
        <f>VLOOKUP(FACT_INCLUDES[[#This Row],[order_id]],ORDERS!A:G,6,FALSE)</f>
        <v>42919</v>
      </c>
      <c r="K273" t="str">
        <f>VLOOKUP(FACT_INCLUDES[[#This Row],[order_id]],ORDERS!A:G,3,FALSE)</f>
        <v>delivered</v>
      </c>
      <c r="L273" s="18">
        <f>FACT_INCLUDES[[#This Row],[price]]+FACT_INCLUDES[[#This Row],[freight_value]]</f>
        <v>90.73</v>
      </c>
      <c r="M273">
        <f ca="1">_xlfn.XLOOKUP(FACT_INCLUDES[[#This Row],[customer_unique_id]], DIM_CUSTOMERS[customer_unique_id], DIM_CUSTOMERS[Age],,0)</f>
        <v>19</v>
      </c>
      <c r="N273">
        <f>IFERROR(VLOOKUP(FACT_INCLUDES[[#This Row],[order_id]], ORDERS!A:G, 7, FALSE), "")</f>
        <v>8</v>
      </c>
      <c r="O273">
        <f>_xlfn.XLOOKUP(FACT_INCLUDES[[#This Row],[DW Product]],FACT_PRODUCT_REVIEWS!L:L,FACT_PRODUCT_REVIEWS!A:A,,0)</f>
        <v>272</v>
      </c>
      <c r="P273">
        <f>_xlfn.XLOOKUP(FACT_INCLUDES[[#This Row],[customer_unique_id]],DIM_CUSTOMERS[customer_unique_id],DIM_CUSTOMERS[DW Customer],,0)</f>
        <v>131</v>
      </c>
      <c r="Q273">
        <v>272</v>
      </c>
      <c r="R273">
        <v>272</v>
      </c>
      <c r="S273">
        <f>IF(FACT_INCLUDES[[#This Row],[order_delivered_customer_date]]&lt;=FACT_INCLUDES[[#This Row],[order_estimated_delivery_date]],1,0)</f>
        <v>1</v>
      </c>
      <c r="T273" t="str">
        <f>VLOOKUP(FACT_INCLUDES[[#This Row],[DW Product]],DIM_PRODUCTS!A:I,3,FALSE)</f>
        <v>Pets</v>
      </c>
      <c r="U273" t="str">
        <f>VLOOKUP(FACT_INCLUDES[[#This Row],[DW Seller]],DIM_SELLERS!A:I,4,FALSE)</f>
        <v>SP</v>
      </c>
      <c r="V273" s="30">
        <f>IF(FACT_INCLUDES[[#This Row],[order_delivered_customer_date]]&lt;=FACT_INCLUDES[[#This Row],[order_estimated_delivery_date]], 1,0)</f>
        <v>1</v>
      </c>
    </row>
    <row r="274" spans="1:22" ht="15.75" x14ac:dyDescent="0.25">
      <c r="A274">
        <v>273</v>
      </c>
      <c r="B274" s="2" t="s">
        <v>1719</v>
      </c>
      <c r="C274" s="10">
        <v>1</v>
      </c>
      <c r="D274" s="13">
        <v>42912.635416666664</v>
      </c>
      <c r="E274" s="20">
        <v>39.9</v>
      </c>
      <c r="F274" s="20">
        <v>11.85</v>
      </c>
      <c r="G274" t="str">
        <f>VLOOKUP(FACT_INCLUDES[[#This Row],[order_id]],ORDERS!A:B,2,FALSE)</f>
        <v>46b44ab325f78e5bb3dc0bbef1082082</v>
      </c>
      <c r="H274" s="17">
        <f>VLOOKUP(FACT_INCLUDES[[#This Row],[order_id]],ORDERS!A:F,4,FALSE)</f>
        <v>43317.968055555553</v>
      </c>
      <c r="I274" s="17">
        <f>VLOOKUP(FACT_INCLUDES[[#This Row],[order_id]],ORDERS!A:G,5,FALSE)</f>
        <v>43322.786111111112</v>
      </c>
      <c r="J274" s="17">
        <f>VLOOKUP(FACT_INCLUDES[[#This Row],[order_id]],ORDERS!A:G,6,FALSE)</f>
        <v>43322</v>
      </c>
      <c r="K274" t="str">
        <f>VLOOKUP(FACT_INCLUDES[[#This Row],[order_id]],ORDERS!A:G,3,FALSE)</f>
        <v>delivered</v>
      </c>
      <c r="L274" s="18">
        <f>FACT_INCLUDES[[#This Row],[price]]+FACT_INCLUDES[[#This Row],[freight_value]]</f>
        <v>51.75</v>
      </c>
      <c r="M274">
        <f ca="1">_xlfn.XLOOKUP(FACT_INCLUDES[[#This Row],[customer_unique_id]], DIM_CUSTOMERS[customer_unique_id], DIM_CUSTOMERS[Age],,0)</f>
        <v>26</v>
      </c>
      <c r="N274">
        <f>IFERROR(VLOOKUP(FACT_INCLUDES[[#This Row],[order_id]], ORDERS!A:G, 7, FALSE), "")</f>
        <v>5</v>
      </c>
      <c r="O274">
        <f>_xlfn.XLOOKUP(FACT_INCLUDES[[#This Row],[DW Product]],FACT_PRODUCT_REVIEWS!L:L,FACT_PRODUCT_REVIEWS!A:A,,0)</f>
        <v>273</v>
      </c>
      <c r="P274">
        <f>_xlfn.XLOOKUP(FACT_INCLUDES[[#This Row],[customer_unique_id]],DIM_CUSTOMERS[customer_unique_id],DIM_CUSTOMERS[DW Customer],,0)</f>
        <v>42</v>
      </c>
      <c r="Q274">
        <v>273</v>
      </c>
      <c r="R274">
        <v>273</v>
      </c>
      <c r="S274">
        <f>IF(FACT_INCLUDES[[#This Row],[order_delivered_customer_date]]&lt;=FACT_INCLUDES[[#This Row],[order_estimated_delivery_date]],1,0)</f>
        <v>0</v>
      </c>
      <c r="T274" t="str">
        <f>VLOOKUP(FACT_INCLUDES[[#This Row],[DW Product]],DIM_PRODUCTS!A:I,3,FALSE)</f>
        <v>Decor</v>
      </c>
      <c r="U274" t="str">
        <f>VLOOKUP(FACT_INCLUDES[[#This Row],[DW Seller]],DIM_SELLERS!A:I,4,FALSE)</f>
        <v>SP</v>
      </c>
      <c r="V274" s="30">
        <f>IF(FACT_INCLUDES[[#This Row],[order_delivered_customer_date]]&lt;=FACT_INCLUDES[[#This Row],[order_estimated_delivery_date]], 1,0)</f>
        <v>0</v>
      </c>
    </row>
    <row r="275" spans="1:22" ht="15.75" x14ac:dyDescent="0.25">
      <c r="A275">
        <v>274</v>
      </c>
      <c r="B275" s="2" t="s">
        <v>1258</v>
      </c>
      <c r="C275" s="10">
        <v>1</v>
      </c>
      <c r="D275" s="13">
        <v>43301.836111111108</v>
      </c>
      <c r="E275" s="20">
        <v>105</v>
      </c>
      <c r="F275" s="20">
        <v>17.87</v>
      </c>
      <c r="G275" t="str">
        <f>VLOOKUP(FACT_INCLUDES[[#This Row],[order_id]],ORDERS!A:B,2,FALSE)</f>
        <v>ec99f30f38afadbfbae32d5883734ded</v>
      </c>
      <c r="H275" s="17">
        <f>VLOOKUP(FACT_INCLUDES[[#This Row],[order_id]],ORDERS!A:F,4,FALSE)</f>
        <v>43086.703472222223</v>
      </c>
      <c r="I275" s="17">
        <f>VLOOKUP(FACT_INCLUDES[[#This Row],[order_id]],ORDERS!A:G,5,FALSE)</f>
        <v>43097.615277777775</v>
      </c>
      <c r="J275" s="17">
        <f>VLOOKUP(FACT_INCLUDES[[#This Row],[order_id]],ORDERS!A:G,6,FALSE)</f>
        <v>43117</v>
      </c>
      <c r="K275" t="str">
        <f>VLOOKUP(FACT_INCLUDES[[#This Row],[order_id]],ORDERS!A:G,3,FALSE)</f>
        <v>delivered</v>
      </c>
      <c r="L275" s="18">
        <f>FACT_INCLUDES[[#This Row],[price]]+FACT_INCLUDES[[#This Row],[freight_value]]</f>
        <v>122.87</v>
      </c>
      <c r="M275">
        <f ca="1">_xlfn.XLOOKUP(FACT_INCLUDES[[#This Row],[customer_unique_id]], DIM_CUSTOMERS[customer_unique_id], DIM_CUSTOMERS[Age],,0)</f>
        <v>21</v>
      </c>
      <c r="N275">
        <f>IFERROR(VLOOKUP(FACT_INCLUDES[[#This Row],[order_id]], ORDERS!A:G, 7, FALSE), "")</f>
        <v>11</v>
      </c>
      <c r="O275">
        <f>_xlfn.XLOOKUP(FACT_INCLUDES[[#This Row],[DW Product]],FACT_PRODUCT_REVIEWS!L:L,FACT_PRODUCT_REVIEWS!A:A,,0)</f>
        <v>274</v>
      </c>
      <c r="P275">
        <f>_xlfn.XLOOKUP(FACT_INCLUDES[[#This Row],[customer_unique_id]],DIM_CUSTOMERS[customer_unique_id],DIM_CUSTOMERS[DW Customer],,0)</f>
        <v>178</v>
      </c>
      <c r="Q275">
        <v>274</v>
      </c>
      <c r="R275">
        <v>274</v>
      </c>
      <c r="S275">
        <f>IF(FACT_INCLUDES[[#This Row],[order_delivered_customer_date]]&lt;=FACT_INCLUDES[[#This Row],[order_estimated_delivery_date]],1,0)</f>
        <v>1</v>
      </c>
      <c r="T275" t="str">
        <f>VLOOKUP(FACT_INCLUDES[[#This Row],[DW Product]],DIM_PRODUCTS!A:I,3,FALSE)</f>
        <v>Home Design</v>
      </c>
      <c r="U275" t="str">
        <f>VLOOKUP(FACT_INCLUDES[[#This Row],[DW Seller]],DIM_SELLERS!A:I,4,FALSE)</f>
        <v>SP</v>
      </c>
      <c r="V275" s="30">
        <f>IF(FACT_INCLUDES[[#This Row],[order_delivered_customer_date]]&lt;=FACT_INCLUDES[[#This Row],[order_estimated_delivery_date]], 1,0)</f>
        <v>1</v>
      </c>
    </row>
    <row r="276" spans="1:22" ht="15.75" x14ac:dyDescent="0.25">
      <c r="A276">
        <v>275</v>
      </c>
      <c r="B276" s="2" t="s">
        <v>1794</v>
      </c>
      <c r="C276" s="10">
        <v>1</v>
      </c>
      <c r="D276" s="13">
        <v>43326.354166666664</v>
      </c>
      <c r="E276" s="20">
        <v>25.79</v>
      </c>
      <c r="F276" s="20">
        <v>23.33</v>
      </c>
      <c r="G276" t="str">
        <f>VLOOKUP(FACT_INCLUDES[[#This Row],[order_id]],ORDERS!A:B,2,FALSE)</f>
        <v>7af8bc059cb4c4c55038a142b99da13b</v>
      </c>
      <c r="H276" s="17">
        <f>VLOOKUP(FACT_INCLUDES[[#This Row],[order_id]],ORDERS!A:F,4,FALSE)</f>
        <v>42993.39166666667</v>
      </c>
      <c r="I276" s="17">
        <f>VLOOKUP(FACT_INCLUDES[[#This Row],[order_id]],ORDERS!A:G,5,FALSE)</f>
        <v>42998.845833333333</v>
      </c>
      <c r="J276" s="17">
        <f>VLOOKUP(FACT_INCLUDES[[#This Row],[order_id]],ORDERS!A:G,6,FALSE)</f>
        <v>43014</v>
      </c>
      <c r="K276" t="str">
        <f>VLOOKUP(FACT_INCLUDES[[#This Row],[order_id]],ORDERS!A:G,3,FALSE)</f>
        <v>delivered</v>
      </c>
      <c r="L276" s="18">
        <f>FACT_INCLUDES[[#This Row],[price]]+FACT_INCLUDES[[#This Row],[freight_value]]</f>
        <v>49.12</v>
      </c>
      <c r="M276">
        <f ca="1">_xlfn.XLOOKUP(FACT_INCLUDES[[#This Row],[customer_unique_id]], DIM_CUSTOMERS[customer_unique_id], DIM_CUSTOMERS[Age],,0)</f>
        <v>31</v>
      </c>
      <c r="N276">
        <f>IFERROR(VLOOKUP(FACT_INCLUDES[[#This Row],[order_id]], ORDERS!A:G, 7, FALSE), "")</f>
        <v>5</v>
      </c>
      <c r="O276">
        <f>_xlfn.XLOOKUP(FACT_INCLUDES[[#This Row],[DW Product]],FACT_PRODUCT_REVIEWS!L:L,FACT_PRODUCT_REVIEWS!A:A,,0)</f>
        <v>275</v>
      </c>
      <c r="P276">
        <f>_xlfn.XLOOKUP(FACT_INCLUDES[[#This Row],[customer_unique_id]],DIM_CUSTOMERS[customer_unique_id],DIM_CUSTOMERS[DW Customer],,0)</f>
        <v>215</v>
      </c>
      <c r="Q276">
        <v>275</v>
      </c>
      <c r="R276">
        <v>275</v>
      </c>
      <c r="S276">
        <f>IF(FACT_INCLUDES[[#This Row],[order_delivered_customer_date]]&lt;=FACT_INCLUDES[[#This Row],[order_estimated_delivery_date]],1,0)</f>
        <v>1</v>
      </c>
      <c r="T276" t="str">
        <f>VLOOKUP(FACT_INCLUDES[[#This Row],[DW Product]],DIM_PRODUCTS!A:I,3,FALSE)</f>
        <v>Furniture</v>
      </c>
      <c r="U276" t="str">
        <f>VLOOKUP(FACT_INCLUDES[[#This Row],[DW Seller]],DIM_SELLERS!A:I,4,FALSE)</f>
        <v>RJ</v>
      </c>
      <c r="V276" s="30">
        <f>IF(FACT_INCLUDES[[#This Row],[order_delivered_customer_date]]&lt;=FACT_INCLUDES[[#This Row],[order_estimated_delivery_date]], 1,0)</f>
        <v>1</v>
      </c>
    </row>
    <row r="277" spans="1:22" ht="15.75" x14ac:dyDescent="0.25">
      <c r="A277">
        <v>276</v>
      </c>
      <c r="B277" s="2" t="s">
        <v>1391</v>
      </c>
      <c r="C277" s="10">
        <v>1</v>
      </c>
      <c r="D277" s="13">
        <v>43326.354166666664</v>
      </c>
      <c r="E277" s="20">
        <v>25.79</v>
      </c>
      <c r="F277" s="20">
        <v>23.33</v>
      </c>
      <c r="G277" t="str">
        <f>VLOOKUP(FACT_INCLUDES[[#This Row],[order_id]],ORDERS!A:B,2,FALSE)</f>
        <v>5608c8ba4ec9e036b755a199c5fd51ef</v>
      </c>
      <c r="H277" s="17">
        <f>VLOOKUP(FACT_INCLUDES[[#This Row],[order_id]],ORDERS!A:F,4,FALSE)</f>
        <v>43307.557638888888</v>
      </c>
      <c r="I277" s="17">
        <f>VLOOKUP(FACT_INCLUDES[[#This Row],[order_id]],ORDERS!A:G,5,FALSE)</f>
        <v>43315.765972222223</v>
      </c>
      <c r="J277" s="17">
        <f>VLOOKUP(FACT_INCLUDES[[#This Row],[order_id]],ORDERS!A:G,6,FALSE)</f>
        <v>43321</v>
      </c>
      <c r="K277" t="str">
        <f>VLOOKUP(FACT_INCLUDES[[#This Row],[order_id]],ORDERS!A:G,3,FALSE)</f>
        <v>delivered</v>
      </c>
      <c r="L277" s="18">
        <f>FACT_INCLUDES[[#This Row],[price]]+FACT_INCLUDES[[#This Row],[freight_value]]</f>
        <v>49.12</v>
      </c>
      <c r="M277">
        <f ca="1">_xlfn.XLOOKUP(FACT_INCLUDES[[#This Row],[customer_unique_id]], DIM_CUSTOMERS[customer_unique_id], DIM_CUSTOMERS[Age],,0)</f>
        <v>19</v>
      </c>
      <c r="N277">
        <f>IFERROR(VLOOKUP(FACT_INCLUDES[[#This Row],[order_id]], ORDERS!A:G, 7, FALSE), "")</f>
        <v>8</v>
      </c>
      <c r="O277">
        <f>_xlfn.XLOOKUP(FACT_INCLUDES[[#This Row],[DW Product]],FACT_PRODUCT_REVIEWS!L:L,FACT_PRODUCT_REVIEWS!A:A,,0)</f>
        <v>276</v>
      </c>
      <c r="P277">
        <f>_xlfn.XLOOKUP(FACT_INCLUDES[[#This Row],[customer_unique_id]],DIM_CUSTOMERS[customer_unique_id],DIM_CUSTOMERS[DW Customer],,0)</f>
        <v>280</v>
      </c>
      <c r="Q277">
        <v>276</v>
      </c>
      <c r="R277">
        <v>276</v>
      </c>
      <c r="S277">
        <f>IF(FACT_INCLUDES[[#This Row],[order_delivered_customer_date]]&lt;=FACT_INCLUDES[[#This Row],[order_estimated_delivery_date]],1,0)</f>
        <v>1</v>
      </c>
      <c r="T277" t="str">
        <f>VLOOKUP(FACT_INCLUDES[[#This Row],[DW Product]],DIM_PRODUCTS!A:I,3,FALSE)</f>
        <v>Gadgets</v>
      </c>
      <c r="U277" t="str">
        <f>VLOOKUP(FACT_INCLUDES[[#This Row],[DW Seller]],DIM_SELLERS!A:I,4,FALSE)</f>
        <v>SP</v>
      </c>
      <c r="V277" s="30">
        <f>IF(FACT_INCLUDES[[#This Row],[order_delivered_customer_date]]&lt;=FACT_INCLUDES[[#This Row],[order_estimated_delivery_date]], 1,0)</f>
        <v>1</v>
      </c>
    </row>
    <row r="278" spans="1:22" ht="15.75" x14ac:dyDescent="0.25">
      <c r="A278">
        <v>277</v>
      </c>
      <c r="B278" s="2" t="s">
        <v>1626</v>
      </c>
      <c r="C278" s="10">
        <v>1</v>
      </c>
      <c r="D278" s="13">
        <v>43332.368055555555</v>
      </c>
      <c r="E278" s="20">
        <v>146.01</v>
      </c>
      <c r="F278" s="20">
        <v>13.68</v>
      </c>
      <c r="G278" t="str">
        <f>VLOOKUP(FACT_INCLUDES[[#This Row],[order_id]],ORDERS!A:B,2,FALSE)</f>
        <v>b66ebea9fad19535d1134154668d4129</v>
      </c>
      <c r="H278" s="17">
        <f>VLOOKUP(FACT_INCLUDES[[#This Row],[order_id]],ORDERS!A:F,4,FALSE)</f>
        <v>43180.459722222222</v>
      </c>
      <c r="I278" s="17">
        <f>VLOOKUP(FACT_INCLUDES[[#This Row],[order_id]],ORDERS!A:G,5,FALSE)</f>
        <v>43195.811805555553</v>
      </c>
      <c r="J278" s="17">
        <f>VLOOKUP(FACT_INCLUDES[[#This Row],[order_id]],ORDERS!A:G,6,FALSE)</f>
        <v>43207</v>
      </c>
      <c r="K278" t="str">
        <f>VLOOKUP(FACT_INCLUDES[[#This Row],[order_id]],ORDERS!A:G,3,FALSE)</f>
        <v>delivered</v>
      </c>
      <c r="L278" s="18">
        <f>FACT_INCLUDES[[#This Row],[price]]+FACT_INCLUDES[[#This Row],[freight_value]]</f>
        <v>159.69</v>
      </c>
      <c r="M278">
        <f ca="1">_xlfn.XLOOKUP(FACT_INCLUDES[[#This Row],[customer_unique_id]], DIM_CUSTOMERS[customer_unique_id], DIM_CUSTOMERS[Age],,0)</f>
        <v>45</v>
      </c>
      <c r="N278">
        <f>IFERROR(VLOOKUP(FACT_INCLUDES[[#This Row],[order_id]], ORDERS!A:G, 7, FALSE), "")</f>
        <v>15</v>
      </c>
      <c r="O278">
        <f>_xlfn.XLOOKUP(FACT_INCLUDES[[#This Row],[DW Product]],FACT_PRODUCT_REVIEWS!L:L,FACT_PRODUCT_REVIEWS!A:A,,0)</f>
        <v>277</v>
      </c>
      <c r="P278">
        <f>_xlfn.XLOOKUP(FACT_INCLUDES[[#This Row],[customer_unique_id]],DIM_CUSTOMERS[customer_unique_id],DIM_CUSTOMERS[DW Customer],,0)</f>
        <v>232</v>
      </c>
      <c r="Q278">
        <v>277</v>
      </c>
      <c r="R278">
        <v>277</v>
      </c>
      <c r="S278">
        <f>IF(FACT_INCLUDES[[#This Row],[order_delivered_customer_date]]&lt;=FACT_INCLUDES[[#This Row],[order_estimated_delivery_date]],1,0)</f>
        <v>1</v>
      </c>
      <c r="T278" t="str">
        <f>VLOOKUP(FACT_INCLUDES[[#This Row],[DW Product]],DIM_PRODUCTS!A:I,3,FALSE)</f>
        <v>Kitchen Products</v>
      </c>
      <c r="U278" t="str">
        <f>VLOOKUP(FACT_INCLUDES[[#This Row],[DW Seller]],DIM_SELLERS!A:I,4,FALSE)</f>
        <v>SP</v>
      </c>
      <c r="V278" s="30">
        <f>IF(FACT_INCLUDES[[#This Row],[order_delivered_customer_date]]&lt;=FACT_INCLUDES[[#This Row],[order_estimated_delivery_date]], 1,0)</f>
        <v>1</v>
      </c>
    </row>
    <row r="279" spans="1:22" ht="15.75" x14ac:dyDescent="0.25">
      <c r="A279">
        <v>278</v>
      </c>
      <c r="B279" s="2" t="s">
        <v>981</v>
      </c>
      <c r="C279" s="10">
        <v>1</v>
      </c>
      <c r="D279" s="13">
        <v>43137.592361111114</v>
      </c>
      <c r="E279" s="20">
        <v>189.9</v>
      </c>
      <c r="F279" s="20">
        <v>26.61</v>
      </c>
      <c r="G279" t="str">
        <f>VLOOKUP(FACT_INCLUDES[[#This Row],[order_id]],ORDERS!A:B,2,FALSE)</f>
        <v>0c4f8b6f80f0dbddbdce3882d2242be9</v>
      </c>
      <c r="H279" s="17">
        <f>VLOOKUP(FACT_INCLUDES[[#This Row],[order_id]],ORDERS!A:F,4,FALSE)</f>
        <v>43047.845833333333</v>
      </c>
      <c r="I279" s="17">
        <f>VLOOKUP(FACT_INCLUDES[[#This Row],[order_id]],ORDERS!A:G,5,FALSE)</f>
        <v>43059.804861111108</v>
      </c>
      <c r="J279" s="17">
        <f>VLOOKUP(FACT_INCLUDES[[#This Row],[order_id]],ORDERS!A:G,6,FALSE)</f>
        <v>43073</v>
      </c>
      <c r="K279" t="str">
        <f>VLOOKUP(FACT_INCLUDES[[#This Row],[order_id]],ORDERS!A:G,3,FALSE)</f>
        <v>delivered</v>
      </c>
      <c r="L279" s="18">
        <f>FACT_INCLUDES[[#This Row],[price]]+FACT_INCLUDES[[#This Row],[freight_value]]</f>
        <v>216.51</v>
      </c>
      <c r="M279">
        <f ca="1">_xlfn.XLOOKUP(FACT_INCLUDES[[#This Row],[customer_unique_id]], DIM_CUSTOMERS[customer_unique_id], DIM_CUSTOMERS[Age],,0)</f>
        <v>30</v>
      </c>
      <c r="N279">
        <f>IFERROR(VLOOKUP(FACT_INCLUDES[[#This Row],[order_id]], ORDERS!A:G, 7, FALSE), "")</f>
        <v>12</v>
      </c>
      <c r="O279">
        <f>_xlfn.XLOOKUP(FACT_INCLUDES[[#This Row],[DW Product]],FACT_PRODUCT_REVIEWS!L:L,FACT_PRODUCT_REVIEWS!A:A,,0)</f>
        <v>278</v>
      </c>
      <c r="P279">
        <f>_xlfn.XLOOKUP(FACT_INCLUDES[[#This Row],[customer_unique_id]],DIM_CUSTOMERS[customer_unique_id],DIM_CUSTOMERS[DW Customer],,0)</f>
        <v>173</v>
      </c>
      <c r="Q279">
        <v>278</v>
      </c>
      <c r="R279">
        <v>278</v>
      </c>
      <c r="S279">
        <f>IF(FACT_INCLUDES[[#This Row],[order_delivered_customer_date]]&lt;=FACT_INCLUDES[[#This Row],[order_estimated_delivery_date]],1,0)</f>
        <v>1</v>
      </c>
      <c r="T279" t="str">
        <f>VLOOKUP(FACT_INCLUDES[[#This Row],[DW Product]],DIM_PRODUCTS!A:I,3,FALSE)</f>
        <v>Accessories</v>
      </c>
      <c r="U279" t="str">
        <f>VLOOKUP(FACT_INCLUDES[[#This Row],[DW Seller]],DIM_SELLERS!A:I,4,FALSE)</f>
        <v>PR</v>
      </c>
      <c r="V279" s="30">
        <f>IF(FACT_INCLUDES[[#This Row],[order_delivered_customer_date]]&lt;=FACT_INCLUDES[[#This Row],[order_estimated_delivery_date]], 1,0)</f>
        <v>1</v>
      </c>
    </row>
    <row r="280" spans="1:22" ht="15.75" x14ac:dyDescent="0.25">
      <c r="A280">
        <v>279</v>
      </c>
      <c r="B280" s="2" t="s">
        <v>917</v>
      </c>
      <c r="C280" s="10">
        <v>1</v>
      </c>
      <c r="D280" s="13">
        <v>43105.757638888892</v>
      </c>
      <c r="E280" s="20">
        <v>139.65</v>
      </c>
      <c r="F280" s="20">
        <v>26.26</v>
      </c>
      <c r="G280" t="str">
        <f>VLOOKUP(FACT_INCLUDES[[#This Row],[order_id]],ORDERS!A:B,2,FALSE)</f>
        <v>d1148fec8f6a5b13848a1234bb80960c</v>
      </c>
      <c r="H280" s="17">
        <f>VLOOKUP(FACT_INCLUDES[[#This Row],[order_id]],ORDERS!A:F,4,FALSE)</f>
        <v>43136.649305555555</v>
      </c>
      <c r="I280" s="17">
        <f>VLOOKUP(FACT_INCLUDES[[#This Row],[order_id]],ORDERS!A:G,5,FALSE)</f>
        <v>43146.900694444441</v>
      </c>
      <c r="J280" s="17">
        <f>VLOOKUP(FACT_INCLUDES[[#This Row],[order_id]],ORDERS!A:G,6,FALSE)</f>
        <v>43161</v>
      </c>
      <c r="K280" t="str">
        <f>VLOOKUP(FACT_INCLUDES[[#This Row],[order_id]],ORDERS!A:G,3,FALSE)</f>
        <v>delivered</v>
      </c>
      <c r="L280" s="18">
        <f>FACT_INCLUDES[[#This Row],[price]]+FACT_INCLUDES[[#This Row],[freight_value]]</f>
        <v>165.91</v>
      </c>
      <c r="M280">
        <f ca="1">_xlfn.XLOOKUP(FACT_INCLUDES[[#This Row],[customer_unique_id]], DIM_CUSTOMERS[customer_unique_id], DIM_CUSTOMERS[Age],,0)</f>
        <v>52</v>
      </c>
      <c r="N280">
        <f>IFERROR(VLOOKUP(FACT_INCLUDES[[#This Row],[order_id]], ORDERS!A:G, 7, FALSE), "")</f>
        <v>10</v>
      </c>
      <c r="O280">
        <f>_xlfn.XLOOKUP(FACT_INCLUDES[[#This Row],[DW Product]],FACT_PRODUCT_REVIEWS!L:L,FACT_PRODUCT_REVIEWS!A:A,,0)</f>
        <v>279</v>
      </c>
      <c r="P280">
        <f>_xlfn.XLOOKUP(FACT_INCLUDES[[#This Row],[customer_unique_id]],DIM_CUSTOMERS[customer_unique_id],DIM_CUSTOMERS[DW Customer],,0)</f>
        <v>346</v>
      </c>
      <c r="Q280">
        <v>279</v>
      </c>
      <c r="R280">
        <v>279</v>
      </c>
      <c r="S280">
        <f>IF(FACT_INCLUDES[[#This Row],[order_delivered_customer_date]]&lt;=FACT_INCLUDES[[#This Row],[order_estimated_delivery_date]],1,0)</f>
        <v>1</v>
      </c>
      <c r="T280" t="str">
        <f>VLOOKUP(FACT_INCLUDES[[#This Row],[DW Product]],DIM_PRODUCTS!A:I,3,FALSE)</f>
        <v>Musical Instruments</v>
      </c>
      <c r="U280" t="str">
        <f>VLOOKUP(FACT_INCLUDES[[#This Row],[DW Seller]],DIM_SELLERS!A:I,4,FALSE)</f>
        <v>SP</v>
      </c>
      <c r="V280" s="30">
        <f>IF(FACT_INCLUDES[[#This Row],[order_delivered_customer_date]]&lt;=FACT_INCLUDES[[#This Row],[order_estimated_delivery_date]], 1,0)</f>
        <v>1</v>
      </c>
    </row>
    <row r="281" spans="1:22" ht="15.75" x14ac:dyDescent="0.25">
      <c r="A281">
        <v>280</v>
      </c>
      <c r="B281" s="2" t="s">
        <v>1574</v>
      </c>
      <c r="C281" s="10">
        <v>1</v>
      </c>
      <c r="D281" s="13">
        <v>43342.892361111109</v>
      </c>
      <c r="E281" s="20">
        <v>59.9</v>
      </c>
      <c r="F281" s="20">
        <v>7.68</v>
      </c>
      <c r="G281" t="str">
        <f>VLOOKUP(FACT_INCLUDES[[#This Row],[order_id]],ORDERS!A:B,2,FALSE)</f>
        <v>a6d8302831afb228546eccf6cb3b3b48</v>
      </c>
      <c r="H281" s="17">
        <f>VLOOKUP(FACT_INCLUDES[[#This Row],[order_id]],ORDERS!A:F,4,FALSE)</f>
        <v>42947.474305555559</v>
      </c>
      <c r="I281" s="17">
        <f>VLOOKUP(FACT_INCLUDES[[#This Row],[order_id]],ORDERS!A:G,5,FALSE)</f>
        <v>42956.715277777781</v>
      </c>
      <c r="J281" s="17">
        <f>VLOOKUP(FACT_INCLUDES[[#This Row],[order_id]],ORDERS!A:G,6,FALSE)</f>
        <v>42971</v>
      </c>
      <c r="K281" t="str">
        <f>VLOOKUP(FACT_INCLUDES[[#This Row],[order_id]],ORDERS!A:G,3,FALSE)</f>
        <v>delivered</v>
      </c>
      <c r="L281" s="18">
        <f>FACT_INCLUDES[[#This Row],[price]]+FACT_INCLUDES[[#This Row],[freight_value]]</f>
        <v>67.58</v>
      </c>
      <c r="M281">
        <f ca="1">_xlfn.XLOOKUP(FACT_INCLUDES[[#This Row],[customer_unique_id]], DIM_CUSTOMERS[customer_unique_id], DIM_CUSTOMERS[Age],,0)</f>
        <v>20</v>
      </c>
      <c r="N281">
        <f>IFERROR(VLOOKUP(FACT_INCLUDES[[#This Row],[order_id]], ORDERS!A:G, 7, FALSE), "")</f>
        <v>9</v>
      </c>
      <c r="O281">
        <f>_xlfn.XLOOKUP(FACT_INCLUDES[[#This Row],[DW Product]],FACT_PRODUCT_REVIEWS!L:L,FACT_PRODUCT_REVIEWS!A:A,,0)</f>
        <v>280</v>
      </c>
      <c r="P281">
        <f>_xlfn.XLOOKUP(FACT_INCLUDES[[#This Row],[customer_unique_id]],DIM_CUSTOMERS[customer_unique_id],DIM_CUSTOMERS[DW Customer],,0)</f>
        <v>201</v>
      </c>
      <c r="Q281">
        <v>280</v>
      </c>
      <c r="R281">
        <v>280</v>
      </c>
      <c r="S281">
        <f>IF(FACT_INCLUDES[[#This Row],[order_delivered_customer_date]]&lt;=FACT_INCLUDES[[#This Row],[order_estimated_delivery_date]],1,0)</f>
        <v>1</v>
      </c>
      <c r="T281" t="str">
        <f>VLOOKUP(FACT_INCLUDES[[#This Row],[DW Product]],DIM_PRODUCTS!A:I,3,FALSE)</f>
        <v>Home Design</v>
      </c>
      <c r="U281" t="str">
        <f>VLOOKUP(FACT_INCLUDES[[#This Row],[DW Seller]],DIM_SELLERS!A:I,4,FALSE)</f>
        <v>RJ</v>
      </c>
      <c r="V281" s="30">
        <f>IF(FACT_INCLUDES[[#This Row],[order_delivered_customer_date]]&lt;=FACT_INCLUDES[[#This Row],[order_estimated_delivery_date]], 1,0)</f>
        <v>1</v>
      </c>
    </row>
    <row r="282" spans="1:22" ht="15.75" x14ac:dyDescent="0.25">
      <c r="A282">
        <v>281</v>
      </c>
      <c r="B282" s="2" t="s">
        <v>1835</v>
      </c>
      <c r="C282" s="10">
        <v>1</v>
      </c>
      <c r="D282" s="13">
        <v>43189.840277777781</v>
      </c>
      <c r="E282" s="20">
        <v>13.65</v>
      </c>
      <c r="F282" s="20">
        <v>15.23</v>
      </c>
      <c r="G282" t="str">
        <f>VLOOKUP(FACT_INCLUDES[[#This Row],[order_id]],ORDERS!A:B,2,FALSE)</f>
        <v>b228692e71b74a9931496bf59debce23</v>
      </c>
      <c r="H282" s="17">
        <f>VLOOKUP(FACT_INCLUDES[[#This Row],[order_id]],ORDERS!A:F,4,FALSE)</f>
        <v>43079.512499999997</v>
      </c>
      <c r="I282" s="17">
        <f>VLOOKUP(FACT_INCLUDES[[#This Row],[order_id]],ORDERS!A:G,5,FALSE)</f>
        <v>43097.82916666667</v>
      </c>
      <c r="J282" s="17">
        <f>VLOOKUP(FACT_INCLUDES[[#This Row],[order_id]],ORDERS!A:G,6,FALSE)</f>
        <v>43112</v>
      </c>
      <c r="K282" t="str">
        <f>VLOOKUP(FACT_INCLUDES[[#This Row],[order_id]],ORDERS!A:G,3,FALSE)</f>
        <v>delivered</v>
      </c>
      <c r="L282" s="18">
        <f>FACT_INCLUDES[[#This Row],[price]]+FACT_INCLUDES[[#This Row],[freight_value]]</f>
        <v>28.880000000000003</v>
      </c>
      <c r="M282">
        <f ca="1">_xlfn.XLOOKUP(FACT_INCLUDES[[#This Row],[customer_unique_id]], DIM_CUSTOMERS[customer_unique_id], DIM_CUSTOMERS[Age],,0)</f>
        <v>19</v>
      </c>
      <c r="N282">
        <f>IFERROR(VLOOKUP(FACT_INCLUDES[[#This Row],[order_id]], ORDERS!A:G, 7, FALSE), "")</f>
        <v>18</v>
      </c>
      <c r="O282">
        <f>_xlfn.XLOOKUP(FACT_INCLUDES[[#This Row],[DW Product]],FACT_PRODUCT_REVIEWS!L:L,FACT_PRODUCT_REVIEWS!A:A,,0)</f>
        <v>281</v>
      </c>
      <c r="P282">
        <f>_xlfn.XLOOKUP(FACT_INCLUDES[[#This Row],[customer_unique_id]],DIM_CUSTOMERS[customer_unique_id],DIM_CUSTOMERS[DW Customer],,0)</f>
        <v>338</v>
      </c>
      <c r="Q282">
        <v>281</v>
      </c>
      <c r="R282">
        <v>281</v>
      </c>
      <c r="S282">
        <f>IF(FACT_INCLUDES[[#This Row],[order_delivered_customer_date]]&lt;=FACT_INCLUDES[[#This Row],[order_estimated_delivery_date]],1,0)</f>
        <v>1</v>
      </c>
      <c r="T282" t="str">
        <f>VLOOKUP(FACT_INCLUDES[[#This Row],[DW Product]],DIM_PRODUCTS!A:I,3,FALSE)</f>
        <v>Art</v>
      </c>
      <c r="U282" t="str">
        <f>VLOOKUP(FACT_INCLUDES[[#This Row],[DW Seller]],DIM_SELLERS!A:I,4,FALSE)</f>
        <v>PR</v>
      </c>
      <c r="V282" s="30">
        <f>IF(FACT_INCLUDES[[#This Row],[order_delivered_customer_date]]&lt;=FACT_INCLUDES[[#This Row],[order_estimated_delivery_date]], 1,0)</f>
        <v>1</v>
      </c>
    </row>
    <row r="283" spans="1:22" ht="15.75" x14ac:dyDescent="0.25">
      <c r="A283">
        <v>282</v>
      </c>
      <c r="B283" s="2" t="s">
        <v>705</v>
      </c>
      <c r="C283" s="10">
        <v>1</v>
      </c>
      <c r="D283" s="13">
        <v>43129.161111111112</v>
      </c>
      <c r="E283" s="20">
        <v>31.9</v>
      </c>
      <c r="F283" s="20">
        <v>16.11</v>
      </c>
      <c r="G283" t="str">
        <f>VLOOKUP(FACT_INCLUDES[[#This Row],[order_id]],ORDERS!A:B,2,FALSE)</f>
        <v>4893ad4ea28b2c5b3ddf4e82e79db9e6</v>
      </c>
      <c r="H283" s="17">
        <f>VLOOKUP(FACT_INCLUDES[[#This Row],[order_id]],ORDERS!A:F,4,FALSE)</f>
        <v>42948.761805555558</v>
      </c>
      <c r="I283" s="17">
        <f>VLOOKUP(FACT_INCLUDES[[#This Row],[order_id]],ORDERS!A:G,5,FALSE)</f>
        <v>42975</v>
      </c>
      <c r="J283" s="17">
        <f>VLOOKUP(FACT_INCLUDES[[#This Row],[order_id]],ORDERS!A:G,6,FALSE)</f>
        <v>42975</v>
      </c>
      <c r="K283" t="str">
        <f>VLOOKUP(FACT_INCLUDES[[#This Row],[order_id]],ORDERS!A:G,3,FALSE)</f>
        <v>invoiced</v>
      </c>
      <c r="L283" s="18">
        <f>FACT_INCLUDES[[#This Row],[price]]+FACT_INCLUDES[[#This Row],[freight_value]]</f>
        <v>48.01</v>
      </c>
      <c r="M283">
        <f ca="1">_xlfn.XLOOKUP(FACT_INCLUDES[[#This Row],[customer_unique_id]], DIM_CUSTOMERS[customer_unique_id], DIM_CUSTOMERS[Age],,0)</f>
        <v>56</v>
      </c>
      <c r="N283">
        <f>IFERROR(VLOOKUP(FACT_INCLUDES[[#This Row],[order_id]], ORDERS!A:G, 7, FALSE), "")</f>
        <v>27</v>
      </c>
      <c r="O283">
        <f>_xlfn.XLOOKUP(FACT_INCLUDES[[#This Row],[DW Product]],FACT_PRODUCT_REVIEWS!L:L,FACT_PRODUCT_REVIEWS!A:A,,0)</f>
        <v>282</v>
      </c>
      <c r="P283">
        <f>_xlfn.XLOOKUP(FACT_INCLUDES[[#This Row],[customer_unique_id]],DIM_CUSTOMERS[customer_unique_id],DIM_CUSTOMERS[DW Customer],,0)</f>
        <v>4</v>
      </c>
      <c r="Q283">
        <v>282</v>
      </c>
      <c r="R283">
        <v>282</v>
      </c>
      <c r="S283">
        <f>IF(FACT_INCLUDES[[#This Row],[order_delivered_customer_date]]&lt;=FACT_INCLUDES[[#This Row],[order_estimated_delivery_date]],1,0)</f>
        <v>1</v>
      </c>
      <c r="T283" t="str">
        <f>VLOOKUP(FACT_INCLUDES[[#This Row],[DW Product]],DIM_PRODUCTS!A:I,3,FALSE)</f>
        <v>Art</v>
      </c>
      <c r="U283" t="str">
        <f>VLOOKUP(FACT_INCLUDES[[#This Row],[DW Seller]],DIM_SELLERS!A:I,4,FALSE)</f>
        <v>SP</v>
      </c>
      <c r="V283" s="30">
        <f>IF(FACT_INCLUDES[[#This Row],[order_delivered_customer_date]]&lt;=FACT_INCLUDES[[#This Row],[order_estimated_delivery_date]], 1,0)</f>
        <v>1</v>
      </c>
    </row>
    <row r="284" spans="1:22" ht="15.75" x14ac:dyDescent="0.25">
      <c r="A284">
        <v>283</v>
      </c>
      <c r="B284" s="2" t="s">
        <v>1739</v>
      </c>
      <c r="C284" s="10">
        <v>1</v>
      </c>
      <c r="D284" s="13">
        <v>42757.746527777781</v>
      </c>
      <c r="E284" s="20">
        <v>33.99</v>
      </c>
      <c r="F284" s="20">
        <v>16.600000000000001</v>
      </c>
      <c r="G284" t="str">
        <f>VLOOKUP(FACT_INCLUDES[[#This Row],[order_id]],ORDERS!A:B,2,FALSE)</f>
        <v>f9d4a283e4f19a47b64f95a3235d0a5c</v>
      </c>
      <c r="H284" s="17">
        <f>VLOOKUP(FACT_INCLUDES[[#This Row],[order_id]],ORDERS!A:F,4,FALSE)</f>
        <v>42983.32916666667</v>
      </c>
      <c r="I284" s="17">
        <f>VLOOKUP(FACT_INCLUDES[[#This Row],[order_id]],ORDERS!A:G,5,FALSE)</f>
        <v>42997.856249999997</v>
      </c>
      <c r="J284" s="17">
        <f>VLOOKUP(FACT_INCLUDES[[#This Row],[order_id]],ORDERS!A:G,6,FALSE)</f>
        <v>43005</v>
      </c>
      <c r="K284" t="str">
        <f>VLOOKUP(FACT_INCLUDES[[#This Row],[order_id]],ORDERS!A:G,3,FALSE)</f>
        <v>delivered</v>
      </c>
      <c r="L284" s="18">
        <f>FACT_INCLUDES[[#This Row],[price]]+FACT_INCLUDES[[#This Row],[freight_value]]</f>
        <v>50.59</v>
      </c>
      <c r="M284">
        <f ca="1">_xlfn.XLOOKUP(FACT_INCLUDES[[#This Row],[customer_unique_id]], DIM_CUSTOMERS[customer_unique_id], DIM_CUSTOMERS[Age],,0)</f>
        <v>24</v>
      </c>
      <c r="N284">
        <f>IFERROR(VLOOKUP(FACT_INCLUDES[[#This Row],[order_id]], ORDERS!A:G, 7, FALSE), "")</f>
        <v>14</v>
      </c>
      <c r="O284">
        <f>_xlfn.XLOOKUP(FACT_INCLUDES[[#This Row],[DW Product]],FACT_PRODUCT_REVIEWS!L:L,FACT_PRODUCT_REVIEWS!A:A,,0)</f>
        <v>283</v>
      </c>
      <c r="P284">
        <f>_xlfn.XLOOKUP(FACT_INCLUDES[[#This Row],[customer_unique_id]],DIM_CUSTOMERS[customer_unique_id],DIM_CUSTOMERS[DW Customer],,0)</f>
        <v>95</v>
      </c>
      <c r="Q284">
        <v>283</v>
      </c>
      <c r="R284">
        <v>283</v>
      </c>
      <c r="S284">
        <f>IF(FACT_INCLUDES[[#This Row],[order_delivered_customer_date]]&lt;=FACT_INCLUDES[[#This Row],[order_estimated_delivery_date]],1,0)</f>
        <v>1</v>
      </c>
      <c r="T284" t="str">
        <f>VLOOKUP(FACT_INCLUDES[[#This Row],[DW Product]],DIM_PRODUCTS!A:I,3,FALSE)</f>
        <v>Gadgets</v>
      </c>
      <c r="U284" t="str">
        <f>VLOOKUP(FACT_INCLUDES[[#This Row],[DW Seller]],DIM_SELLERS!A:I,4,FALSE)</f>
        <v>SP</v>
      </c>
      <c r="V284" s="30">
        <f>IF(FACT_INCLUDES[[#This Row],[order_delivered_customer_date]]&lt;=FACT_INCLUDES[[#This Row],[order_estimated_delivery_date]], 1,0)</f>
        <v>1</v>
      </c>
    </row>
    <row r="285" spans="1:22" ht="15.75" x14ac:dyDescent="0.25">
      <c r="A285">
        <v>284</v>
      </c>
      <c r="B285" s="2" t="s">
        <v>825</v>
      </c>
      <c r="C285" s="10">
        <v>1</v>
      </c>
      <c r="D285" s="13">
        <v>43334.602083333331</v>
      </c>
      <c r="E285" s="20">
        <v>158.9</v>
      </c>
      <c r="F285" s="20">
        <v>14.59</v>
      </c>
      <c r="G285" t="str">
        <f>VLOOKUP(FACT_INCLUDES[[#This Row],[order_id]],ORDERS!A:B,2,FALSE)</f>
        <v>2666a61d9b5755651665549f80bb3450</v>
      </c>
      <c r="H285" s="17">
        <f>VLOOKUP(FACT_INCLUDES[[#This Row],[order_id]],ORDERS!A:F,4,FALSE)</f>
        <v>43229.9375</v>
      </c>
      <c r="I285" s="17">
        <f>VLOOKUP(FACT_INCLUDES[[#This Row],[order_id]],ORDERS!A:G,5,FALSE)</f>
        <v>43235.82708333333</v>
      </c>
      <c r="J285" s="17">
        <f>VLOOKUP(FACT_INCLUDES[[#This Row],[order_id]],ORDERS!A:G,6,FALSE)</f>
        <v>43263</v>
      </c>
      <c r="K285" t="str">
        <f>VLOOKUP(FACT_INCLUDES[[#This Row],[order_id]],ORDERS!A:G,3,FALSE)</f>
        <v>delivered</v>
      </c>
      <c r="L285" s="18">
        <f>FACT_INCLUDES[[#This Row],[price]]+FACT_INCLUDES[[#This Row],[freight_value]]</f>
        <v>173.49</v>
      </c>
      <c r="M285">
        <f ca="1">_xlfn.XLOOKUP(FACT_INCLUDES[[#This Row],[customer_unique_id]], DIM_CUSTOMERS[customer_unique_id], DIM_CUSTOMERS[Age],,0)</f>
        <v>20</v>
      </c>
      <c r="N285">
        <f>IFERROR(VLOOKUP(FACT_INCLUDES[[#This Row],[order_id]], ORDERS!A:G, 7, FALSE), "")</f>
        <v>6</v>
      </c>
      <c r="O285">
        <f>_xlfn.XLOOKUP(FACT_INCLUDES[[#This Row],[DW Product]],FACT_PRODUCT_REVIEWS!L:L,FACT_PRODUCT_REVIEWS!A:A,,0)</f>
        <v>284</v>
      </c>
      <c r="P285">
        <f>_xlfn.XLOOKUP(FACT_INCLUDES[[#This Row],[customer_unique_id]],DIM_CUSTOMERS[customer_unique_id],DIM_CUSTOMERS[DW Customer],,0)</f>
        <v>149</v>
      </c>
      <c r="Q285">
        <v>284</v>
      </c>
      <c r="R285">
        <v>284</v>
      </c>
      <c r="S285">
        <f>IF(FACT_INCLUDES[[#This Row],[order_delivered_customer_date]]&lt;=FACT_INCLUDES[[#This Row],[order_estimated_delivery_date]],1,0)</f>
        <v>1</v>
      </c>
      <c r="T285" t="str">
        <f>VLOOKUP(FACT_INCLUDES[[#This Row],[DW Product]],DIM_PRODUCTS!A:I,3,FALSE)</f>
        <v>Toys</v>
      </c>
      <c r="U285" t="str">
        <f>VLOOKUP(FACT_INCLUDES[[#This Row],[DW Seller]],DIM_SELLERS!A:I,4,FALSE)</f>
        <v>SP</v>
      </c>
      <c r="V285" s="30">
        <f>IF(FACT_INCLUDES[[#This Row],[order_delivered_customer_date]]&lt;=FACT_INCLUDES[[#This Row],[order_estimated_delivery_date]], 1,0)</f>
        <v>1</v>
      </c>
    </row>
    <row r="286" spans="1:22" ht="15.75" x14ac:dyDescent="0.25">
      <c r="A286">
        <v>285</v>
      </c>
      <c r="B286" s="2" t="s">
        <v>1350</v>
      </c>
      <c r="C286" s="10">
        <v>1</v>
      </c>
      <c r="D286" s="13">
        <v>43109.810416666667</v>
      </c>
      <c r="E286" s="20">
        <v>47.4</v>
      </c>
      <c r="F286" s="20">
        <v>11.85</v>
      </c>
      <c r="G286" t="str">
        <f>VLOOKUP(FACT_INCLUDES[[#This Row],[order_id]],ORDERS!A:B,2,FALSE)</f>
        <v>385ec0e1c5bcf488115ca06b26ec9f8b</v>
      </c>
      <c r="H286" s="17">
        <f>VLOOKUP(FACT_INCLUDES[[#This Row],[order_id]],ORDERS!A:F,4,FALSE)</f>
        <v>43038.741666666669</v>
      </c>
      <c r="I286" s="17">
        <f>VLOOKUP(FACT_INCLUDES[[#This Row],[order_id]],ORDERS!A:G,5,FALSE)</f>
        <v>43045.9</v>
      </c>
      <c r="J286" s="17">
        <f>VLOOKUP(FACT_INCLUDES[[#This Row],[order_id]],ORDERS!A:G,6,FALSE)</f>
        <v>43053</v>
      </c>
      <c r="K286" t="str">
        <f>VLOOKUP(FACT_INCLUDES[[#This Row],[order_id]],ORDERS!A:G,3,FALSE)</f>
        <v>delivered</v>
      </c>
      <c r="L286" s="18">
        <f>FACT_INCLUDES[[#This Row],[price]]+FACT_INCLUDES[[#This Row],[freight_value]]</f>
        <v>59.25</v>
      </c>
      <c r="M286">
        <f ca="1">_xlfn.XLOOKUP(FACT_INCLUDES[[#This Row],[customer_unique_id]], DIM_CUSTOMERS[customer_unique_id], DIM_CUSTOMERS[Age],,0)</f>
        <v>58</v>
      </c>
      <c r="N286">
        <f>IFERROR(VLOOKUP(FACT_INCLUDES[[#This Row],[order_id]], ORDERS!A:G, 7, FALSE), "")</f>
        <v>7</v>
      </c>
      <c r="O286">
        <f>_xlfn.XLOOKUP(FACT_INCLUDES[[#This Row],[DW Product]],FACT_PRODUCT_REVIEWS!L:L,FACT_PRODUCT_REVIEWS!A:A,,0)</f>
        <v>285</v>
      </c>
      <c r="P286">
        <f>_xlfn.XLOOKUP(FACT_INCLUDES[[#This Row],[customer_unique_id]],DIM_CUSTOMERS[customer_unique_id],DIM_CUSTOMERS[DW Customer],,0)</f>
        <v>79</v>
      </c>
      <c r="Q286">
        <v>285</v>
      </c>
      <c r="R286">
        <v>285</v>
      </c>
      <c r="S286">
        <f>IF(FACT_INCLUDES[[#This Row],[order_delivered_customer_date]]&lt;=FACT_INCLUDES[[#This Row],[order_estimated_delivery_date]],1,0)</f>
        <v>1</v>
      </c>
      <c r="T286" t="str">
        <f>VLOOKUP(FACT_INCLUDES[[#This Row],[DW Product]],DIM_PRODUCTS!A:I,3,FALSE)</f>
        <v>Appliances</v>
      </c>
      <c r="U286" t="str">
        <f>VLOOKUP(FACT_INCLUDES[[#This Row],[DW Seller]],DIM_SELLERS!A:I,4,FALSE)</f>
        <v>RJ</v>
      </c>
      <c r="V286" s="30">
        <f>IF(FACT_INCLUDES[[#This Row],[order_delivered_customer_date]]&lt;=FACT_INCLUDES[[#This Row],[order_estimated_delivery_date]], 1,0)</f>
        <v>1</v>
      </c>
    </row>
    <row r="287" spans="1:22" ht="15.75" x14ac:dyDescent="0.25">
      <c r="A287">
        <v>286</v>
      </c>
      <c r="B287" s="2" t="s">
        <v>1174</v>
      </c>
      <c r="C287" s="10">
        <v>1</v>
      </c>
      <c r="D287" s="13">
        <v>42955.65625</v>
      </c>
      <c r="E287" s="20">
        <v>50</v>
      </c>
      <c r="F287" s="20">
        <v>21.19</v>
      </c>
      <c r="G287" t="str">
        <f>VLOOKUP(FACT_INCLUDES[[#This Row],[order_id]],ORDERS!A:B,2,FALSE)</f>
        <v>104bdb7e6a6cdceaa88c3ea5fa6b2b93</v>
      </c>
      <c r="H287" s="17">
        <f>VLOOKUP(FACT_INCLUDES[[#This Row],[order_id]],ORDERS!A:F,4,FALSE)</f>
        <v>43054.604861111111</v>
      </c>
      <c r="I287" s="17">
        <f>VLOOKUP(FACT_INCLUDES[[#This Row],[order_id]],ORDERS!A:G,5,FALSE)</f>
        <v>43066.895138888889</v>
      </c>
      <c r="J287" s="17">
        <f>VLOOKUP(FACT_INCLUDES[[#This Row],[order_id]],ORDERS!A:G,6,FALSE)</f>
        <v>43076</v>
      </c>
      <c r="K287" t="str">
        <f>VLOOKUP(FACT_INCLUDES[[#This Row],[order_id]],ORDERS!A:G,3,FALSE)</f>
        <v>delivered</v>
      </c>
      <c r="L287" s="18">
        <f>FACT_INCLUDES[[#This Row],[price]]+FACT_INCLUDES[[#This Row],[freight_value]]</f>
        <v>71.19</v>
      </c>
      <c r="M287">
        <f ca="1">_xlfn.XLOOKUP(FACT_INCLUDES[[#This Row],[customer_unique_id]], DIM_CUSTOMERS[customer_unique_id], DIM_CUSTOMERS[Age],,0)</f>
        <v>43</v>
      </c>
      <c r="N287">
        <f>IFERROR(VLOOKUP(FACT_INCLUDES[[#This Row],[order_id]], ORDERS!A:G, 7, FALSE), "")</f>
        <v>12</v>
      </c>
      <c r="O287">
        <f>_xlfn.XLOOKUP(FACT_INCLUDES[[#This Row],[DW Product]],FACT_PRODUCT_REVIEWS!L:L,FACT_PRODUCT_REVIEWS!A:A,,0)</f>
        <v>286</v>
      </c>
      <c r="P287">
        <f>_xlfn.XLOOKUP(FACT_INCLUDES[[#This Row],[customer_unique_id]],DIM_CUSTOMERS[customer_unique_id],DIM_CUSTOMERS[DW Customer],,0)</f>
        <v>6</v>
      </c>
      <c r="Q287">
        <v>286</v>
      </c>
      <c r="R287">
        <v>286</v>
      </c>
      <c r="S287">
        <f>IF(FACT_INCLUDES[[#This Row],[order_delivered_customer_date]]&lt;=FACT_INCLUDES[[#This Row],[order_estimated_delivery_date]],1,0)</f>
        <v>1</v>
      </c>
      <c r="T287" t="str">
        <f>VLOOKUP(FACT_INCLUDES[[#This Row],[DW Product]],DIM_PRODUCTS!A:I,3,FALSE)</f>
        <v>Appliances</v>
      </c>
      <c r="U287" t="str">
        <f>VLOOKUP(FACT_INCLUDES[[#This Row],[DW Seller]],DIM_SELLERS!A:I,4,FALSE)</f>
        <v>SC</v>
      </c>
      <c r="V287" s="30">
        <f>IF(FACT_INCLUDES[[#This Row],[order_delivered_customer_date]]&lt;=FACT_INCLUDES[[#This Row],[order_estimated_delivery_date]], 1,0)</f>
        <v>1</v>
      </c>
    </row>
    <row r="288" spans="1:22" ht="15.75" x14ac:dyDescent="0.25">
      <c r="A288">
        <v>287</v>
      </c>
      <c r="B288" s="2" t="s">
        <v>1652</v>
      </c>
      <c r="C288" s="10">
        <v>1</v>
      </c>
      <c r="D288" s="13">
        <v>43227.677083333336</v>
      </c>
      <c r="E288" s="20">
        <v>59.9</v>
      </c>
      <c r="F288" s="20">
        <v>11.15</v>
      </c>
      <c r="G288" t="str">
        <f>VLOOKUP(FACT_INCLUDES[[#This Row],[order_id]],ORDERS!A:B,2,FALSE)</f>
        <v>b20f3ab024ac7114796526eb0c59bd6a</v>
      </c>
      <c r="H288" s="17">
        <f>VLOOKUP(FACT_INCLUDES[[#This Row],[order_id]],ORDERS!A:F,4,FALSE)</f>
        <v>43168.355555555558</v>
      </c>
      <c r="I288" s="17">
        <f>VLOOKUP(FACT_INCLUDES[[#This Row],[order_id]],ORDERS!A:G,5,FALSE)</f>
        <v>43188.879166666666</v>
      </c>
      <c r="J288" s="17">
        <f>VLOOKUP(FACT_INCLUDES[[#This Row],[order_id]],ORDERS!A:G,6,FALSE)</f>
        <v>43188</v>
      </c>
      <c r="K288" t="str">
        <f>VLOOKUP(FACT_INCLUDES[[#This Row],[order_id]],ORDERS!A:G,3,FALSE)</f>
        <v>delivered</v>
      </c>
      <c r="L288" s="18">
        <f>FACT_INCLUDES[[#This Row],[price]]+FACT_INCLUDES[[#This Row],[freight_value]]</f>
        <v>71.05</v>
      </c>
      <c r="M288">
        <f ca="1">_xlfn.XLOOKUP(FACT_INCLUDES[[#This Row],[customer_unique_id]], DIM_CUSTOMERS[customer_unique_id], DIM_CUSTOMERS[Age],,0)</f>
        <v>42</v>
      </c>
      <c r="N288">
        <f>IFERROR(VLOOKUP(FACT_INCLUDES[[#This Row],[order_id]], ORDERS!A:G, 7, FALSE), "")</f>
        <v>20</v>
      </c>
      <c r="O288">
        <f>_xlfn.XLOOKUP(FACT_INCLUDES[[#This Row],[DW Product]],FACT_PRODUCT_REVIEWS!L:L,FACT_PRODUCT_REVIEWS!A:A,,0)</f>
        <v>287</v>
      </c>
      <c r="P288">
        <f>_xlfn.XLOOKUP(FACT_INCLUDES[[#This Row],[customer_unique_id]],DIM_CUSTOMERS[customer_unique_id],DIM_CUSTOMERS[DW Customer],,0)</f>
        <v>329</v>
      </c>
      <c r="Q288">
        <v>287</v>
      </c>
      <c r="R288">
        <v>287</v>
      </c>
      <c r="S288">
        <f>IF(FACT_INCLUDES[[#This Row],[order_delivered_customer_date]]&lt;=FACT_INCLUDES[[#This Row],[order_estimated_delivery_date]],1,0)</f>
        <v>0</v>
      </c>
      <c r="T288" t="str">
        <f>VLOOKUP(FACT_INCLUDES[[#This Row],[DW Product]],DIM_PRODUCTS!A:I,3,FALSE)</f>
        <v>Clothing</v>
      </c>
      <c r="U288" t="str">
        <f>VLOOKUP(FACT_INCLUDES[[#This Row],[DW Seller]],DIM_SELLERS!A:I,4,FALSE)</f>
        <v>PR</v>
      </c>
      <c r="V288" s="30">
        <f>IF(FACT_INCLUDES[[#This Row],[order_delivered_customer_date]]&lt;=FACT_INCLUDES[[#This Row],[order_estimated_delivery_date]], 1,0)</f>
        <v>0</v>
      </c>
    </row>
    <row r="289" spans="1:22" ht="15.75" x14ac:dyDescent="0.25">
      <c r="A289">
        <v>288</v>
      </c>
      <c r="B289" s="2" t="s">
        <v>1224</v>
      </c>
      <c r="C289" s="10">
        <v>1</v>
      </c>
      <c r="D289" s="13">
        <v>43328.461111111108</v>
      </c>
      <c r="E289" s="20">
        <v>199</v>
      </c>
      <c r="F289" s="20">
        <v>39.659999999999997</v>
      </c>
      <c r="G289" t="str">
        <f>VLOOKUP(FACT_INCLUDES[[#This Row],[order_id]],ORDERS!A:B,2,FALSE)</f>
        <v>2f683d2b8640f8988ad9ca6295c03a50</v>
      </c>
      <c r="H289" s="17">
        <f>VLOOKUP(FACT_INCLUDES[[#This Row],[order_id]],ORDERS!A:F,4,FALSE)</f>
        <v>42769.585416666669</v>
      </c>
      <c r="I289" s="17">
        <f>VLOOKUP(FACT_INCLUDES[[#This Row],[order_id]],ORDERS!A:G,5,FALSE)</f>
        <v>42774.407638888886</v>
      </c>
      <c r="J289" s="17">
        <f>VLOOKUP(FACT_INCLUDES[[#This Row],[order_id]],ORDERS!A:G,6,FALSE)</f>
        <v>42794</v>
      </c>
      <c r="K289" t="str">
        <f>VLOOKUP(FACT_INCLUDES[[#This Row],[order_id]],ORDERS!A:G,3,FALSE)</f>
        <v>delivered</v>
      </c>
      <c r="L289" s="18">
        <f>FACT_INCLUDES[[#This Row],[price]]+FACT_INCLUDES[[#This Row],[freight_value]]</f>
        <v>238.66</v>
      </c>
      <c r="M289">
        <f ca="1">_xlfn.XLOOKUP(FACT_INCLUDES[[#This Row],[customer_unique_id]], DIM_CUSTOMERS[customer_unique_id], DIM_CUSTOMERS[Age],,0)</f>
        <v>25</v>
      </c>
      <c r="N289">
        <f>IFERROR(VLOOKUP(FACT_INCLUDES[[#This Row],[order_id]], ORDERS!A:G, 7, FALSE), "")</f>
        <v>5</v>
      </c>
      <c r="O289">
        <f>_xlfn.XLOOKUP(FACT_INCLUDES[[#This Row],[DW Product]],FACT_PRODUCT_REVIEWS!L:L,FACT_PRODUCT_REVIEWS!A:A,,0)</f>
        <v>288</v>
      </c>
      <c r="P289">
        <f>_xlfn.XLOOKUP(FACT_INCLUDES[[#This Row],[customer_unique_id]],DIM_CUSTOMERS[customer_unique_id],DIM_CUSTOMERS[DW Customer],,0)</f>
        <v>317</v>
      </c>
      <c r="Q289">
        <v>288</v>
      </c>
      <c r="R289">
        <v>288</v>
      </c>
      <c r="S289">
        <f>IF(FACT_INCLUDES[[#This Row],[order_delivered_customer_date]]&lt;=FACT_INCLUDES[[#This Row],[order_estimated_delivery_date]],1,0)</f>
        <v>1</v>
      </c>
      <c r="T289" t="str">
        <f>VLOOKUP(FACT_INCLUDES[[#This Row],[DW Product]],DIM_PRODUCTS!A:I,3,FALSE)</f>
        <v>Clothing</v>
      </c>
      <c r="U289" t="str">
        <f>VLOOKUP(FACT_INCLUDES[[#This Row],[DW Seller]],DIM_SELLERS!A:I,4,FALSE)</f>
        <v>SP</v>
      </c>
      <c r="V289" s="30">
        <f>IF(FACT_INCLUDES[[#This Row],[order_delivered_customer_date]]&lt;=FACT_INCLUDES[[#This Row],[order_estimated_delivery_date]], 1,0)</f>
        <v>1</v>
      </c>
    </row>
    <row r="290" spans="1:22" ht="15.75" x14ac:dyDescent="0.25">
      <c r="A290">
        <v>289</v>
      </c>
      <c r="B290" s="2" t="s">
        <v>1774</v>
      </c>
      <c r="C290" s="10">
        <v>1</v>
      </c>
      <c r="D290" s="13">
        <v>43328.461111111108</v>
      </c>
      <c r="E290" s="20">
        <v>199</v>
      </c>
      <c r="F290" s="20">
        <v>39.659999999999997</v>
      </c>
      <c r="G290" t="str">
        <f>VLOOKUP(FACT_INCLUDES[[#This Row],[order_id]],ORDERS!A:B,2,FALSE)</f>
        <v>76e5f3bca2b1f5c510c41563c2ea31a4</v>
      </c>
      <c r="H290" s="17">
        <f>VLOOKUP(FACT_INCLUDES[[#This Row],[order_id]],ORDERS!A:F,4,FALSE)</f>
        <v>43139.438194444447</v>
      </c>
      <c r="I290" s="17">
        <f>VLOOKUP(FACT_INCLUDES[[#This Row],[order_id]],ORDERS!A:G,5,FALSE)</f>
        <v>43150.806944444441</v>
      </c>
      <c r="J290" s="17">
        <f>VLOOKUP(FACT_INCLUDES[[#This Row],[order_id]],ORDERS!A:G,6,FALSE)</f>
        <v>43166</v>
      </c>
      <c r="K290" t="str">
        <f>VLOOKUP(FACT_INCLUDES[[#This Row],[order_id]],ORDERS!A:G,3,FALSE)</f>
        <v>delivered</v>
      </c>
      <c r="L290" s="18">
        <f>FACT_INCLUDES[[#This Row],[price]]+FACT_INCLUDES[[#This Row],[freight_value]]</f>
        <v>238.66</v>
      </c>
      <c r="M290">
        <f ca="1">_xlfn.XLOOKUP(FACT_INCLUDES[[#This Row],[customer_unique_id]], DIM_CUSTOMERS[customer_unique_id], DIM_CUSTOMERS[Age],,0)</f>
        <v>51</v>
      </c>
      <c r="N290">
        <f>IFERROR(VLOOKUP(FACT_INCLUDES[[#This Row],[order_id]], ORDERS!A:G, 7, FALSE), "")</f>
        <v>11</v>
      </c>
      <c r="O290">
        <f>_xlfn.XLOOKUP(FACT_INCLUDES[[#This Row],[DW Product]],FACT_PRODUCT_REVIEWS!L:L,FACT_PRODUCT_REVIEWS!A:A,,0)</f>
        <v>289</v>
      </c>
      <c r="P290">
        <f>_xlfn.XLOOKUP(FACT_INCLUDES[[#This Row],[customer_unique_id]],DIM_CUSTOMERS[customer_unique_id],DIM_CUSTOMERS[DW Customer],,0)</f>
        <v>61</v>
      </c>
      <c r="Q290">
        <v>289</v>
      </c>
      <c r="R290">
        <v>289</v>
      </c>
      <c r="S290">
        <f>IF(FACT_INCLUDES[[#This Row],[order_delivered_customer_date]]&lt;=FACT_INCLUDES[[#This Row],[order_estimated_delivery_date]],1,0)</f>
        <v>1</v>
      </c>
      <c r="T290" t="str">
        <f>VLOOKUP(FACT_INCLUDES[[#This Row],[DW Product]],DIM_PRODUCTS!A:I,3,FALSE)</f>
        <v>Furniture</v>
      </c>
      <c r="U290" t="str">
        <f>VLOOKUP(FACT_INCLUDES[[#This Row],[DW Seller]],DIM_SELLERS!A:I,4,FALSE)</f>
        <v>RJ</v>
      </c>
      <c r="V290" s="30">
        <f>IF(FACT_INCLUDES[[#This Row],[order_delivered_customer_date]]&lt;=FACT_INCLUDES[[#This Row],[order_estimated_delivery_date]], 1,0)</f>
        <v>1</v>
      </c>
    </row>
    <row r="291" spans="1:22" ht="15.75" x14ac:dyDescent="0.25">
      <c r="A291">
        <v>290</v>
      </c>
      <c r="B291" s="2" t="s">
        <v>1782</v>
      </c>
      <c r="C291" s="10">
        <v>1</v>
      </c>
      <c r="D291" s="13">
        <v>43244.425000000003</v>
      </c>
      <c r="E291" s="20">
        <v>69.900000000000006</v>
      </c>
      <c r="F291" s="20">
        <v>23.07</v>
      </c>
      <c r="G291" t="str">
        <f>VLOOKUP(FACT_INCLUDES[[#This Row],[order_id]],ORDERS!A:B,2,FALSE)</f>
        <v>0c4f8b6f80f0dbddbdce3882d2242be9</v>
      </c>
      <c r="H291" s="17">
        <f>VLOOKUP(FACT_INCLUDES[[#This Row],[order_id]],ORDERS!A:F,4,FALSE)</f>
        <v>43288.689583333333</v>
      </c>
      <c r="I291" s="17">
        <f>VLOOKUP(FACT_INCLUDES[[#This Row],[order_id]],ORDERS!A:G,5,FALSE)</f>
        <v>43293.893055555556</v>
      </c>
      <c r="J291" s="17">
        <f>VLOOKUP(FACT_INCLUDES[[#This Row],[order_id]],ORDERS!A:G,6,FALSE)</f>
        <v>43300</v>
      </c>
      <c r="K291" t="str">
        <f>VLOOKUP(FACT_INCLUDES[[#This Row],[order_id]],ORDERS!A:G,3,FALSE)</f>
        <v>delivered</v>
      </c>
      <c r="L291" s="18">
        <f>FACT_INCLUDES[[#This Row],[price]]+FACT_INCLUDES[[#This Row],[freight_value]]</f>
        <v>92.97</v>
      </c>
      <c r="M291">
        <f ca="1">_xlfn.XLOOKUP(FACT_INCLUDES[[#This Row],[customer_unique_id]], DIM_CUSTOMERS[customer_unique_id], DIM_CUSTOMERS[Age],,0)</f>
        <v>30</v>
      </c>
      <c r="N291">
        <f>IFERROR(VLOOKUP(FACT_INCLUDES[[#This Row],[order_id]], ORDERS!A:G, 7, FALSE), "")</f>
        <v>5</v>
      </c>
      <c r="O291">
        <f>_xlfn.XLOOKUP(FACT_INCLUDES[[#This Row],[DW Product]],FACT_PRODUCT_REVIEWS!L:L,FACT_PRODUCT_REVIEWS!A:A,,0)</f>
        <v>290</v>
      </c>
      <c r="P291">
        <f>_xlfn.XLOOKUP(FACT_INCLUDES[[#This Row],[customer_unique_id]],DIM_CUSTOMERS[customer_unique_id],DIM_CUSTOMERS[DW Customer],,0)</f>
        <v>173</v>
      </c>
      <c r="Q291">
        <v>290</v>
      </c>
      <c r="R291">
        <v>290</v>
      </c>
      <c r="S291">
        <f>IF(FACT_INCLUDES[[#This Row],[order_delivered_customer_date]]&lt;=FACT_INCLUDES[[#This Row],[order_estimated_delivery_date]],1,0)</f>
        <v>1</v>
      </c>
      <c r="T291" t="str">
        <f>VLOOKUP(FACT_INCLUDES[[#This Row],[DW Product]],DIM_PRODUCTS!A:I,3,FALSE)</f>
        <v>Pets</v>
      </c>
      <c r="U291" t="str">
        <f>VLOOKUP(FACT_INCLUDES[[#This Row],[DW Seller]],DIM_SELLERS!A:I,4,FALSE)</f>
        <v>PR</v>
      </c>
      <c r="V291" s="30">
        <f>IF(FACT_INCLUDES[[#This Row],[order_delivered_customer_date]]&lt;=FACT_INCLUDES[[#This Row],[order_estimated_delivery_date]], 1,0)</f>
        <v>1</v>
      </c>
    </row>
    <row r="292" spans="1:22" ht="15.75" x14ac:dyDescent="0.25">
      <c r="A292">
        <v>291</v>
      </c>
      <c r="B292" s="2" t="s">
        <v>1874</v>
      </c>
      <c r="C292" s="10">
        <v>1</v>
      </c>
      <c r="D292" s="13">
        <v>43164.163194444445</v>
      </c>
      <c r="E292" s="20">
        <v>50.21</v>
      </c>
      <c r="F292" s="20">
        <v>15.1</v>
      </c>
      <c r="G292" t="str">
        <f>VLOOKUP(FACT_INCLUDES[[#This Row],[order_id]],ORDERS!A:B,2,FALSE)</f>
        <v>befb041460ac63f542e98b664f5d4d68</v>
      </c>
      <c r="H292" s="17">
        <f>VLOOKUP(FACT_INCLUDES[[#This Row],[order_id]],ORDERS!A:F,4,FALSE)</f>
        <v>42851.040972222225</v>
      </c>
      <c r="I292" s="17">
        <f>VLOOKUP(FACT_INCLUDES[[#This Row],[order_id]],ORDERS!A:G,5,FALSE)</f>
        <v>42866.602777777778</v>
      </c>
      <c r="J292" s="17">
        <f>VLOOKUP(FACT_INCLUDES[[#This Row],[order_id]],ORDERS!A:G,6,FALSE)</f>
        <v>42893</v>
      </c>
      <c r="K292" t="str">
        <f>VLOOKUP(FACT_INCLUDES[[#This Row],[order_id]],ORDERS!A:G,3,FALSE)</f>
        <v>delivered</v>
      </c>
      <c r="L292" s="18">
        <f>FACT_INCLUDES[[#This Row],[price]]+FACT_INCLUDES[[#This Row],[freight_value]]</f>
        <v>65.31</v>
      </c>
      <c r="M292">
        <f ca="1">_xlfn.XLOOKUP(FACT_INCLUDES[[#This Row],[customer_unique_id]], DIM_CUSTOMERS[customer_unique_id], DIM_CUSTOMERS[Age],,0)</f>
        <v>44</v>
      </c>
      <c r="N292">
        <f>IFERROR(VLOOKUP(FACT_INCLUDES[[#This Row],[order_id]], ORDERS!A:G, 7, FALSE), "")</f>
        <v>15</v>
      </c>
      <c r="O292">
        <f>_xlfn.XLOOKUP(FACT_INCLUDES[[#This Row],[DW Product]],FACT_PRODUCT_REVIEWS!L:L,FACT_PRODUCT_REVIEWS!A:A,,0)</f>
        <v>291</v>
      </c>
      <c r="P292">
        <f>_xlfn.XLOOKUP(FACT_INCLUDES[[#This Row],[customer_unique_id]],DIM_CUSTOMERS[customer_unique_id],DIM_CUSTOMERS[DW Customer],,0)</f>
        <v>276</v>
      </c>
      <c r="Q292">
        <v>291</v>
      </c>
      <c r="R292">
        <v>291</v>
      </c>
      <c r="S292">
        <f>IF(FACT_INCLUDES[[#This Row],[order_delivered_customer_date]]&lt;=FACT_INCLUDES[[#This Row],[order_estimated_delivery_date]],1,0)</f>
        <v>1</v>
      </c>
      <c r="T292" t="str">
        <f>VLOOKUP(FACT_INCLUDES[[#This Row],[DW Product]],DIM_PRODUCTS!A:I,3,FALSE)</f>
        <v>Art</v>
      </c>
      <c r="U292" t="str">
        <f>VLOOKUP(FACT_INCLUDES[[#This Row],[DW Seller]],DIM_SELLERS!A:I,4,FALSE)</f>
        <v>SP</v>
      </c>
      <c r="V292" s="30">
        <f>IF(FACT_INCLUDES[[#This Row],[order_delivered_customer_date]]&lt;=FACT_INCLUDES[[#This Row],[order_estimated_delivery_date]], 1,0)</f>
        <v>1</v>
      </c>
    </row>
    <row r="293" spans="1:22" ht="15.75" x14ac:dyDescent="0.25">
      <c r="A293">
        <v>292</v>
      </c>
      <c r="B293" s="2" t="s">
        <v>1262</v>
      </c>
      <c r="C293" s="10">
        <v>1</v>
      </c>
      <c r="D293" s="13">
        <v>43129.150694444441</v>
      </c>
      <c r="E293" s="20">
        <v>39.9</v>
      </c>
      <c r="F293" s="20">
        <v>16.600000000000001</v>
      </c>
      <c r="G293" t="str">
        <f>VLOOKUP(FACT_INCLUDES[[#This Row],[order_id]],ORDERS!A:B,2,FALSE)</f>
        <v>5705e410d27f391e55c6a495b06d1618</v>
      </c>
      <c r="H293" s="17">
        <f>VLOOKUP(FACT_INCLUDES[[#This Row],[order_id]],ORDERS!A:F,4,FALSE)</f>
        <v>43267.595138888886</v>
      </c>
      <c r="I293" s="17">
        <f>VLOOKUP(FACT_INCLUDES[[#This Row],[order_id]],ORDERS!A:G,5,FALSE)</f>
        <v>43272.85833333333</v>
      </c>
      <c r="J293" s="17">
        <f>VLOOKUP(FACT_INCLUDES[[#This Row],[order_id]],ORDERS!A:G,6,FALSE)</f>
        <v>43293</v>
      </c>
      <c r="K293" t="str">
        <f>VLOOKUP(FACT_INCLUDES[[#This Row],[order_id]],ORDERS!A:G,3,FALSE)</f>
        <v>delivered</v>
      </c>
      <c r="L293" s="18">
        <f>FACT_INCLUDES[[#This Row],[price]]+FACT_INCLUDES[[#This Row],[freight_value]]</f>
        <v>56.5</v>
      </c>
      <c r="M293">
        <f ca="1">_xlfn.XLOOKUP(FACT_INCLUDES[[#This Row],[customer_unique_id]], DIM_CUSTOMERS[customer_unique_id], DIM_CUSTOMERS[Age],,0)</f>
        <v>30</v>
      </c>
      <c r="N293">
        <f>IFERROR(VLOOKUP(FACT_INCLUDES[[#This Row],[order_id]], ORDERS!A:G, 7, FALSE), "")</f>
        <v>5</v>
      </c>
      <c r="O293">
        <f>_xlfn.XLOOKUP(FACT_INCLUDES[[#This Row],[DW Product]],FACT_PRODUCT_REVIEWS!L:L,FACT_PRODUCT_REVIEWS!A:A,,0)</f>
        <v>292</v>
      </c>
      <c r="P293">
        <f>_xlfn.XLOOKUP(FACT_INCLUDES[[#This Row],[customer_unique_id]],DIM_CUSTOMERS[customer_unique_id],DIM_CUSTOMERS[DW Customer],,0)</f>
        <v>150</v>
      </c>
      <c r="Q293">
        <v>292</v>
      </c>
      <c r="R293">
        <v>292</v>
      </c>
      <c r="S293">
        <f>IF(FACT_INCLUDES[[#This Row],[order_delivered_customer_date]]&lt;=FACT_INCLUDES[[#This Row],[order_estimated_delivery_date]],1,0)</f>
        <v>1</v>
      </c>
      <c r="T293" t="str">
        <f>VLOOKUP(FACT_INCLUDES[[#This Row],[DW Product]],DIM_PRODUCTS!A:I,3,FALSE)</f>
        <v>Accessories</v>
      </c>
      <c r="U293" t="str">
        <f>VLOOKUP(FACT_INCLUDES[[#This Row],[DW Seller]],DIM_SELLERS!A:I,4,FALSE)</f>
        <v>SC</v>
      </c>
      <c r="V293" s="30">
        <f>IF(FACT_INCLUDES[[#This Row],[order_delivered_customer_date]]&lt;=FACT_INCLUDES[[#This Row],[order_estimated_delivery_date]], 1,0)</f>
        <v>1</v>
      </c>
    </row>
    <row r="294" spans="1:22" ht="15.75" x14ac:dyDescent="0.25">
      <c r="A294">
        <v>293</v>
      </c>
      <c r="B294" s="2" t="s">
        <v>1352</v>
      </c>
      <c r="C294" s="10">
        <v>1</v>
      </c>
      <c r="D294" s="13">
        <v>43075.431944444441</v>
      </c>
      <c r="E294" s="20">
        <v>24.99</v>
      </c>
      <c r="F294" s="20">
        <v>14.1</v>
      </c>
      <c r="G294" t="str">
        <f>VLOOKUP(FACT_INCLUDES[[#This Row],[order_id]],ORDERS!A:B,2,FALSE)</f>
        <v>526807e2a25ea0db271efcc9fc646db1</v>
      </c>
      <c r="H294" s="17">
        <f>VLOOKUP(FACT_INCLUDES[[#This Row],[order_id]],ORDERS!A:F,4,FALSE)</f>
        <v>43067.613194444442</v>
      </c>
      <c r="I294" s="17">
        <f>VLOOKUP(FACT_INCLUDES[[#This Row],[order_id]],ORDERS!A:G,5,FALSE)</f>
        <v>43095.506249999999</v>
      </c>
      <c r="J294" s="17">
        <f>VLOOKUP(FACT_INCLUDES[[#This Row],[order_id]],ORDERS!A:G,6,FALSE)</f>
        <v>43090</v>
      </c>
      <c r="K294" t="str">
        <f>VLOOKUP(FACT_INCLUDES[[#This Row],[order_id]],ORDERS!A:G,3,FALSE)</f>
        <v>delivered</v>
      </c>
      <c r="L294" s="18">
        <f>FACT_INCLUDES[[#This Row],[price]]+FACT_INCLUDES[[#This Row],[freight_value]]</f>
        <v>39.089999999999996</v>
      </c>
      <c r="M294">
        <f ca="1">_xlfn.XLOOKUP(FACT_INCLUDES[[#This Row],[customer_unique_id]], DIM_CUSTOMERS[customer_unique_id], DIM_CUSTOMERS[Age],,0)</f>
        <v>21</v>
      </c>
      <c r="N294">
        <f>IFERROR(VLOOKUP(FACT_INCLUDES[[#This Row],[order_id]], ORDERS!A:G, 7, FALSE), "")</f>
        <v>28</v>
      </c>
      <c r="O294">
        <f>_xlfn.XLOOKUP(FACT_INCLUDES[[#This Row],[DW Product]],FACT_PRODUCT_REVIEWS!L:L,FACT_PRODUCT_REVIEWS!A:A,,0)</f>
        <v>293</v>
      </c>
      <c r="P294">
        <f>_xlfn.XLOOKUP(FACT_INCLUDES[[#This Row],[customer_unique_id]],DIM_CUSTOMERS[customer_unique_id],DIM_CUSTOMERS[DW Customer],,0)</f>
        <v>175</v>
      </c>
      <c r="Q294">
        <v>293</v>
      </c>
      <c r="R294">
        <v>293</v>
      </c>
      <c r="S294">
        <f>IF(FACT_INCLUDES[[#This Row],[order_delivered_customer_date]]&lt;=FACT_INCLUDES[[#This Row],[order_estimated_delivery_date]],1,0)</f>
        <v>0</v>
      </c>
      <c r="T294" t="str">
        <f>VLOOKUP(FACT_INCLUDES[[#This Row],[DW Product]],DIM_PRODUCTS!A:I,3,FALSE)</f>
        <v>Sports</v>
      </c>
      <c r="U294" t="str">
        <f>VLOOKUP(FACT_INCLUDES[[#This Row],[DW Seller]],DIM_SELLERS!A:I,4,FALSE)</f>
        <v>MG</v>
      </c>
      <c r="V294" s="30">
        <f>IF(FACT_INCLUDES[[#This Row],[order_delivered_customer_date]]&lt;=FACT_INCLUDES[[#This Row],[order_estimated_delivery_date]], 1,0)</f>
        <v>0</v>
      </c>
    </row>
    <row r="295" spans="1:22" ht="15.75" x14ac:dyDescent="0.25">
      <c r="A295">
        <v>294</v>
      </c>
      <c r="B295" s="2" t="s">
        <v>908</v>
      </c>
      <c r="C295" s="10">
        <v>1</v>
      </c>
      <c r="D295" s="13">
        <v>43306.930555555555</v>
      </c>
      <c r="E295" s="20">
        <v>130</v>
      </c>
      <c r="F295" s="20">
        <v>19.010000000000002</v>
      </c>
      <c r="G295" t="str">
        <f>VLOOKUP(FACT_INCLUDES[[#This Row],[order_id]],ORDERS!A:B,2,FALSE)</f>
        <v>9a4874151836dd0388acb83657ab7367</v>
      </c>
      <c r="H295" s="17">
        <f>VLOOKUP(FACT_INCLUDES[[#This Row],[order_id]],ORDERS!A:F,4,FALSE)</f>
        <v>43167.17083333333</v>
      </c>
      <c r="I295" s="17">
        <f>VLOOKUP(FACT_INCLUDES[[#This Row],[order_id]],ORDERS!A:G,5,FALSE)</f>
        <v>43218.68472222222</v>
      </c>
      <c r="J295" s="17">
        <f>VLOOKUP(FACT_INCLUDES[[#This Row],[order_id]],ORDERS!A:G,6,FALSE)</f>
        <v>43187</v>
      </c>
      <c r="K295" t="str">
        <f>VLOOKUP(FACT_INCLUDES[[#This Row],[order_id]],ORDERS!A:G,3,FALSE)</f>
        <v>delivered</v>
      </c>
      <c r="L295" s="18">
        <f>FACT_INCLUDES[[#This Row],[price]]+FACT_INCLUDES[[#This Row],[freight_value]]</f>
        <v>149.01</v>
      </c>
      <c r="M295">
        <f ca="1">_xlfn.XLOOKUP(FACT_INCLUDES[[#This Row],[customer_unique_id]], DIM_CUSTOMERS[customer_unique_id], DIM_CUSTOMERS[Age],,0)</f>
        <v>22</v>
      </c>
      <c r="N295">
        <f>IFERROR(VLOOKUP(FACT_INCLUDES[[#This Row],[order_id]], ORDERS!A:G, 7, FALSE), "")</f>
        <v>51</v>
      </c>
      <c r="O295">
        <f>_xlfn.XLOOKUP(FACT_INCLUDES[[#This Row],[DW Product]],FACT_PRODUCT_REVIEWS!L:L,FACT_PRODUCT_REVIEWS!A:A,,0)</f>
        <v>294</v>
      </c>
      <c r="P295">
        <f>_xlfn.XLOOKUP(FACT_INCLUDES[[#This Row],[customer_unique_id]],DIM_CUSTOMERS[customer_unique_id],DIM_CUSTOMERS[DW Customer],,0)</f>
        <v>247</v>
      </c>
      <c r="Q295">
        <v>294</v>
      </c>
      <c r="R295">
        <v>294</v>
      </c>
      <c r="S295">
        <f>IF(FACT_INCLUDES[[#This Row],[order_delivered_customer_date]]&lt;=FACT_INCLUDES[[#This Row],[order_estimated_delivery_date]],1,0)</f>
        <v>0</v>
      </c>
      <c r="T295" t="str">
        <f>VLOOKUP(FACT_INCLUDES[[#This Row],[DW Product]],DIM_PRODUCTS!A:I,3,FALSE)</f>
        <v>Toys</v>
      </c>
      <c r="U295" t="str">
        <f>VLOOKUP(FACT_INCLUDES[[#This Row],[DW Seller]],DIM_SELLERS!A:I,4,FALSE)</f>
        <v>SP</v>
      </c>
      <c r="V295" s="30">
        <f>IF(FACT_INCLUDES[[#This Row],[order_delivered_customer_date]]&lt;=FACT_INCLUDES[[#This Row],[order_estimated_delivery_date]], 1,0)</f>
        <v>0</v>
      </c>
    </row>
    <row r="296" spans="1:22" ht="15.75" x14ac:dyDescent="0.25">
      <c r="A296">
        <v>295</v>
      </c>
      <c r="B296" s="2" t="s">
        <v>1772</v>
      </c>
      <c r="C296" s="10">
        <v>1</v>
      </c>
      <c r="D296" s="13">
        <v>42965.135416666664</v>
      </c>
      <c r="E296" s="20">
        <v>89.99</v>
      </c>
      <c r="F296" s="20">
        <v>7.88</v>
      </c>
      <c r="G296" t="str">
        <f>VLOOKUP(FACT_INCLUDES[[#This Row],[order_id]],ORDERS!A:B,2,FALSE)</f>
        <v>aed838b04abeb2fb94566d0a073bd718</v>
      </c>
      <c r="H296" s="17">
        <f>VLOOKUP(FACT_INCLUDES[[#This Row],[order_id]],ORDERS!A:F,4,FALSE)</f>
        <v>43082.649305555555</v>
      </c>
      <c r="I296" s="17">
        <f>VLOOKUP(FACT_INCLUDES[[#This Row],[order_id]],ORDERS!A:G,5,FALSE)</f>
        <v>43095.827777777777</v>
      </c>
      <c r="J296" s="17">
        <f>VLOOKUP(FACT_INCLUDES[[#This Row],[order_id]],ORDERS!A:G,6,FALSE)</f>
        <v>43115</v>
      </c>
      <c r="K296" t="str">
        <f>VLOOKUP(FACT_INCLUDES[[#This Row],[order_id]],ORDERS!A:G,3,FALSE)</f>
        <v>delivered</v>
      </c>
      <c r="L296" s="18">
        <f>FACT_INCLUDES[[#This Row],[price]]+FACT_INCLUDES[[#This Row],[freight_value]]</f>
        <v>97.86999999999999</v>
      </c>
      <c r="M296">
        <f ca="1">_xlfn.XLOOKUP(FACT_INCLUDES[[#This Row],[customer_unique_id]], DIM_CUSTOMERS[customer_unique_id], DIM_CUSTOMERS[Age],,0)</f>
        <v>29</v>
      </c>
      <c r="N296">
        <f>IFERROR(VLOOKUP(FACT_INCLUDES[[#This Row],[order_id]], ORDERS!A:G, 7, FALSE), "")</f>
        <v>13</v>
      </c>
      <c r="O296">
        <f>_xlfn.XLOOKUP(FACT_INCLUDES[[#This Row],[DW Product]],FACT_PRODUCT_REVIEWS!L:L,FACT_PRODUCT_REVIEWS!A:A,,0)</f>
        <v>295</v>
      </c>
      <c r="P296">
        <f>_xlfn.XLOOKUP(FACT_INCLUDES[[#This Row],[customer_unique_id]],DIM_CUSTOMERS[customer_unique_id],DIM_CUSTOMERS[DW Customer],,0)</f>
        <v>104</v>
      </c>
      <c r="Q296">
        <v>295</v>
      </c>
      <c r="R296">
        <v>295</v>
      </c>
      <c r="S296">
        <f>IF(FACT_INCLUDES[[#This Row],[order_delivered_customer_date]]&lt;=FACT_INCLUDES[[#This Row],[order_estimated_delivery_date]],1,0)</f>
        <v>1</v>
      </c>
      <c r="T296" t="str">
        <f>VLOOKUP(FACT_INCLUDES[[#This Row],[DW Product]],DIM_PRODUCTS!A:I,3,FALSE)</f>
        <v>Makeup</v>
      </c>
      <c r="U296" t="str">
        <f>VLOOKUP(FACT_INCLUDES[[#This Row],[DW Seller]],DIM_SELLERS!A:I,4,FALSE)</f>
        <v>PR</v>
      </c>
      <c r="V296" s="30">
        <f>IF(FACT_INCLUDES[[#This Row],[order_delivered_customer_date]]&lt;=FACT_INCLUDES[[#This Row],[order_estimated_delivery_date]], 1,0)</f>
        <v>1</v>
      </c>
    </row>
    <row r="297" spans="1:22" ht="15.75" x14ac:dyDescent="0.25">
      <c r="A297">
        <v>296</v>
      </c>
      <c r="B297" s="2" t="s">
        <v>848</v>
      </c>
      <c r="C297" s="10">
        <v>1</v>
      </c>
      <c r="D297" s="13">
        <v>42852.987500000003</v>
      </c>
      <c r="E297" s="20">
        <v>69</v>
      </c>
      <c r="F297" s="20">
        <v>15.69</v>
      </c>
      <c r="G297" t="str">
        <f>VLOOKUP(FACT_INCLUDES[[#This Row],[order_id]],ORDERS!A:B,2,FALSE)</f>
        <v>11a58793327e4f480717491484f4372a</v>
      </c>
      <c r="H297" s="17">
        <f>VLOOKUP(FACT_INCLUDES[[#This Row],[order_id]],ORDERS!A:F,4,FALSE)</f>
        <v>43125.986805555556</v>
      </c>
      <c r="I297" s="17">
        <f>VLOOKUP(FACT_INCLUDES[[#This Row],[order_id]],ORDERS!A:G,5,FALSE)</f>
        <v>43145.678472222222</v>
      </c>
      <c r="J297" s="17">
        <f>VLOOKUP(FACT_INCLUDES[[#This Row],[order_id]],ORDERS!A:G,6,FALSE)</f>
        <v>43152</v>
      </c>
      <c r="K297" t="str">
        <f>VLOOKUP(FACT_INCLUDES[[#This Row],[order_id]],ORDERS!A:G,3,FALSE)</f>
        <v>delivered</v>
      </c>
      <c r="L297" s="18">
        <f>FACT_INCLUDES[[#This Row],[price]]+FACT_INCLUDES[[#This Row],[freight_value]]</f>
        <v>84.69</v>
      </c>
      <c r="M297">
        <f ca="1">_xlfn.XLOOKUP(FACT_INCLUDES[[#This Row],[customer_unique_id]], DIM_CUSTOMERS[customer_unique_id], DIM_CUSTOMERS[Age],,0)</f>
        <v>23</v>
      </c>
      <c r="N297">
        <f>IFERROR(VLOOKUP(FACT_INCLUDES[[#This Row],[order_id]], ORDERS!A:G, 7, FALSE), "")</f>
        <v>20</v>
      </c>
      <c r="O297">
        <f>_xlfn.XLOOKUP(FACT_INCLUDES[[#This Row],[DW Product]],FACT_PRODUCT_REVIEWS!L:L,FACT_PRODUCT_REVIEWS!A:A,,0)</f>
        <v>296</v>
      </c>
      <c r="P297">
        <f>_xlfn.XLOOKUP(FACT_INCLUDES[[#This Row],[customer_unique_id]],DIM_CUSTOMERS[customer_unique_id],DIM_CUSTOMERS[DW Customer],,0)</f>
        <v>182</v>
      </c>
      <c r="Q297">
        <v>296</v>
      </c>
      <c r="R297">
        <v>296</v>
      </c>
      <c r="S297">
        <f>IF(FACT_INCLUDES[[#This Row],[order_delivered_customer_date]]&lt;=FACT_INCLUDES[[#This Row],[order_estimated_delivery_date]],1,0)</f>
        <v>1</v>
      </c>
      <c r="T297" t="str">
        <f>VLOOKUP(FACT_INCLUDES[[#This Row],[DW Product]],DIM_PRODUCTS!A:I,3,FALSE)</f>
        <v>Sports</v>
      </c>
      <c r="U297" t="str">
        <f>VLOOKUP(FACT_INCLUDES[[#This Row],[DW Seller]],DIM_SELLERS!A:I,4,FALSE)</f>
        <v>PR</v>
      </c>
      <c r="V297" s="30">
        <f>IF(FACT_INCLUDES[[#This Row],[order_delivered_customer_date]]&lt;=FACT_INCLUDES[[#This Row],[order_estimated_delivery_date]], 1,0)</f>
        <v>1</v>
      </c>
    </row>
    <row r="298" spans="1:22" ht="15.75" x14ac:dyDescent="0.25">
      <c r="A298">
        <v>297</v>
      </c>
      <c r="B298" s="2" t="s">
        <v>1549</v>
      </c>
      <c r="C298" s="10">
        <v>1</v>
      </c>
      <c r="D298" s="13">
        <v>42942.878472222219</v>
      </c>
      <c r="E298" s="20">
        <v>165.5</v>
      </c>
      <c r="F298" s="20">
        <v>15.8</v>
      </c>
      <c r="G298" t="str">
        <f>VLOOKUP(FACT_INCLUDES[[#This Row],[order_id]],ORDERS!A:B,2,FALSE)</f>
        <v>4662682dade3cc1bfa04996c5225a849</v>
      </c>
      <c r="H298" s="17">
        <f>VLOOKUP(FACT_INCLUDES[[#This Row],[order_id]],ORDERS!A:F,4,FALSE)</f>
        <v>43165.018055555556</v>
      </c>
      <c r="I298" s="17">
        <f>VLOOKUP(FACT_INCLUDES[[#This Row],[order_id]],ORDERS!A:G,5,FALSE)</f>
        <v>43167.952777777777</v>
      </c>
      <c r="J298" s="17">
        <f>VLOOKUP(FACT_INCLUDES[[#This Row],[order_id]],ORDERS!A:G,6,FALSE)</f>
        <v>43175</v>
      </c>
      <c r="K298" t="str">
        <f>VLOOKUP(FACT_INCLUDES[[#This Row],[order_id]],ORDERS!A:G,3,FALSE)</f>
        <v>delivered</v>
      </c>
      <c r="L298" s="18">
        <f>FACT_INCLUDES[[#This Row],[price]]+FACT_INCLUDES[[#This Row],[freight_value]]</f>
        <v>181.3</v>
      </c>
      <c r="M298">
        <f ca="1">_xlfn.XLOOKUP(FACT_INCLUDES[[#This Row],[customer_unique_id]], DIM_CUSTOMERS[customer_unique_id], DIM_CUSTOMERS[Age],,0)</f>
        <v>23</v>
      </c>
      <c r="N298">
        <f>IFERROR(VLOOKUP(FACT_INCLUDES[[#This Row],[order_id]], ORDERS!A:G, 7, FALSE), "")</f>
        <v>2</v>
      </c>
      <c r="O298">
        <f>_xlfn.XLOOKUP(FACT_INCLUDES[[#This Row],[DW Product]],FACT_PRODUCT_REVIEWS!L:L,FACT_PRODUCT_REVIEWS!A:A,,0)</f>
        <v>297</v>
      </c>
      <c r="P298">
        <f>_xlfn.XLOOKUP(FACT_INCLUDES[[#This Row],[customer_unique_id]],DIM_CUSTOMERS[customer_unique_id],DIM_CUSTOMERS[DW Customer],,0)</f>
        <v>38</v>
      </c>
      <c r="Q298">
        <v>297</v>
      </c>
      <c r="R298">
        <v>297</v>
      </c>
      <c r="S298">
        <f>IF(FACT_INCLUDES[[#This Row],[order_delivered_customer_date]]&lt;=FACT_INCLUDES[[#This Row],[order_estimated_delivery_date]],1,0)</f>
        <v>1</v>
      </c>
      <c r="T298" t="str">
        <f>VLOOKUP(FACT_INCLUDES[[#This Row],[DW Product]],DIM_PRODUCTS!A:I,3,FALSE)</f>
        <v>Makeup</v>
      </c>
      <c r="U298" t="str">
        <f>VLOOKUP(FACT_INCLUDES[[#This Row],[DW Seller]],DIM_SELLERS!A:I,4,FALSE)</f>
        <v>SP</v>
      </c>
      <c r="V298" s="30">
        <f>IF(FACT_INCLUDES[[#This Row],[order_delivered_customer_date]]&lt;=FACT_INCLUDES[[#This Row],[order_estimated_delivery_date]], 1,0)</f>
        <v>1</v>
      </c>
    </row>
    <row r="299" spans="1:22" ht="15.75" x14ac:dyDescent="0.25">
      <c r="A299">
        <v>298</v>
      </c>
      <c r="B299" s="2" t="s">
        <v>1030</v>
      </c>
      <c r="C299" s="10">
        <v>1</v>
      </c>
      <c r="D299" s="13">
        <v>42942.878472222219</v>
      </c>
      <c r="E299" s="20">
        <v>175.91</v>
      </c>
      <c r="F299" s="20">
        <v>52.69</v>
      </c>
      <c r="G299" t="str">
        <f>VLOOKUP(FACT_INCLUDES[[#This Row],[order_id]],ORDERS!A:B,2,FALSE)</f>
        <v>24807abbbdb040003fa4c1f72b686431</v>
      </c>
      <c r="H299" s="17">
        <f>VLOOKUP(FACT_INCLUDES[[#This Row],[order_id]],ORDERS!A:F,4,FALSE)</f>
        <v>43234.853472222225</v>
      </c>
      <c r="I299" s="17">
        <f>VLOOKUP(FACT_INCLUDES[[#This Row],[order_id]],ORDERS!A:G,5,FALSE)</f>
        <v>43241.648611111108</v>
      </c>
      <c r="J299" s="17">
        <f>VLOOKUP(FACT_INCLUDES[[#This Row],[order_id]],ORDERS!A:G,6,FALSE)</f>
        <v>43256</v>
      </c>
      <c r="K299" t="str">
        <f>VLOOKUP(FACT_INCLUDES[[#This Row],[order_id]],ORDERS!A:G,3,FALSE)</f>
        <v>delivered</v>
      </c>
      <c r="L299" s="18">
        <f>FACT_INCLUDES[[#This Row],[price]]+FACT_INCLUDES[[#This Row],[freight_value]]</f>
        <v>228.6</v>
      </c>
      <c r="M299">
        <f ca="1">_xlfn.XLOOKUP(FACT_INCLUDES[[#This Row],[customer_unique_id]], DIM_CUSTOMERS[customer_unique_id], DIM_CUSTOMERS[Age],,0)</f>
        <v>28</v>
      </c>
      <c r="N299">
        <f>IFERROR(VLOOKUP(FACT_INCLUDES[[#This Row],[order_id]], ORDERS!A:G, 7, FALSE), "")</f>
        <v>7</v>
      </c>
      <c r="O299">
        <f>_xlfn.XLOOKUP(FACT_INCLUDES[[#This Row],[DW Product]],FACT_PRODUCT_REVIEWS!L:L,FACT_PRODUCT_REVIEWS!A:A,,0)</f>
        <v>298</v>
      </c>
      <c r="P299">
        <f>_xlfn.XLOOKUP(FACT_INCLUDES[[#This Row],[customer_unique_id]],DIM_CUSTOMERS[customer_unique_id],DIM_CUSTOMERS[DW Customer],,0)</f>
        <v>277</v>
      </c>
      <c r="Q299">
        <v>298</v>
      </c>
      <c r="R299">
        <v>298</v>
      </c>
      <c r="S299">
        <f>IF(FACT_INCLUDES[[#This Row],[order_delivered_customer_date]]&lt;=FACT_INCLUDES[[#This Row],[order_estimated_delivery_date]],1,0)</f>
        <v>1</v>
      </c>
      <c r="T299" t="str">
        <f>VLOOKUP(FACT_INCLUDES[[#This Row],[DW Product]],DIM_PRODUCTS!A:I,3,FALSE)</f>
        <v>Sports</v>
      </c>
      <c r="U299" t="str">
        <f>VLOOKUP(FACT_INCLUDES[[#This Row],[DW Seller]],DIM_SELLERS!A:I,4,FALSE)</f>
        <v>SP</v>
      </c>
      <c r="V299" s="30">
        <f>IF(FACT_INCLUDES[[#This Row],[order_delivered_customer_date]]&lt;=FACT_INCLUDES[[#This Row],[order_estimated_delivery_date]], 1,0)</f>
        <v>1</v>
      </c>
    </row>
    <row r="300" spans="1:22" ht="15.75" x14ac:dyDescent="0.25">
      <c r="A300">
        <v>299</v>
      </c>
      <c r="B300" s="2" t="s">
        <v>1728</v>
      </c>
      <c r="C300" s="10">
        <v>1</v>
      </c>
      <c r="D300" s="13">
        <v>42942.878472222219</v>
      </c>
      <c r="E300" s="20">
        <v>165.5</v>
      </c>
      <c r="F300" s="20">
        <v>15.8</v>
      </c>
      <c r="G300" t="str">
        <f>VLOOKUP(FACT_INCLUDES[[#This Row],[order_id]],ORDERS!A:B,2,FALSE)</f>
        <v>af575381e1a9712ced599c185ac3efb7</v>
      </c>
      <c r="H300" s="17">
        <f>VLOOKUP(FACT_INCLUDES[[#This Row],[order_id]],ORDERS!A:F,4,FALSE)</f>
        <v>43231.073611111111</v>
      </c>
      <c r="I300" s="17">
        <f>VLOOKUP(FACT_INCLUDES[[#This Row],[order_id]],ORDERS!A:G,5,FALSE)</f>
        <v>43236.956944444442</v>
      </c>
      <c r="J300" s="17">
        <f>VLOOKUP(FACT_INCLUDES[[#This Row],[order_id]],ORDERS!A:G,6,FALSE)</f>
        <v>43241</v>
      </c>
      <c r="K300" t="str">
        <f>VLOOKUP(FACT_INCLUDES[[#This Row],[order_id]],ORDERS!A:G,3,FALSE)</f>
        <v>delivered</v>
      </c>
      <c r="L300" s="18">
        <f>FACT_INCLUDES[[#This Row],[price]]+FACT_INCLUDES[[#This Row],[freight_value]]</f>
        <v>181.3</v>
      </c>
      <c r="M300">
        <f ca="1">_xlfn.XLOOKUP(FACT_INCLUDES[[#This Row],[customer_unique_id]], DIM_CUSTOMERS[customer_unique_id], DIM_CUSTOMERS[Age],,0)</f>
        <v>28</v>
      </c>
      <c r="N300">
        <f>IFERROR(VLOOKUP(FACT_INCLUDES[[#This Row],[order_id]], ORDERS!A:G, 7, FALSE), "")</f>
        <v>5</v>
      </c>
      <c r="O300">
        <f>_xlfn.XLOOKUP(FACT_INCLUDES[[#This Row],[DW Product]],FACT_PRODUCT_REVIEWS!L:L,FACT_PRODUCT_REVIEWS!A:A,,0)</f>
        <v>299</v>
      </c>
      <c r="P300">
        <f>_xlfn.XLOOKUP(FACT_INCLUDES[[#This Row],[customer_unique_id]],DIM_CUSTOMERS[customer_unique_id],DIM_CUSTOMERS[DW Customer],,0)</f>
        <v>344</v>
      </c>
      <c r="Q300">
        <v>299</v>
      </c>
      <c r="R300">
        <v>299</v>
      </c>
      <c r="S300">
        <f>IF(FACT_INCLUDES[[#This Row],[order_delivered_customer_date]]&lt;=FACT_INCLUDES[[#This Row],[order_estimated_delivery_date]],1,0)</f>
        <v>1</v>
      </c>
      <c r="T300" t="str">
        <f>VLOOKUP(FACT_INCLUDES[[#This Row],[DW Product]],DIM_PRODUCTS!A:I,3,FALSE)</f>
        <v>Shoes</v>
      </c>
      <c r="U300" t="str">
        <f>VLOOKUP(FACT_INCLUDES[[#This Row],[DW Seller]],DIM_SELLERS!A:I,4,FALSE)</f>
        <v>SP</v>
      </c>
      <c r="V300" s="30">
        <f>IF(FACT_INCLUDES[[#This Row],[order_delivered_customer_date]]&lt;=FACT_INCLUDES[[#This Row],[order_estimated_delivery_date]], 1,0)</f>
        <v>1</v>
      </c>
    </row>
    <row r="301" spans="1:22" ht="15.75" x14ac:dyDescent="0.25">
      <c r="A301">
        <v>300</v>
      </c>
      <c r="B301" s="2" t="s">
        <v>1409</v>
      </c>
      <c r="C301" s="10">
        <v>1</v>
      </c>
      <c r="D301" s="13">
        <v>42942.878472222219</v>
      </c>
      <c r="E301" s="20">
        <v>165.5</v>
      </c>
      <c r="F301" s="20">
        <v>15.8</v>
      </c>
      <c r="G301" t="str">
        <f>VLOOKUP(FACT_INCLUDES[[#This Row],[order_id]],ORDERS!A:B,2,FALSE)</f>
        <v>217ffba1efeab7f634bde4c18d312bd8</v>
      </c>
      <c r="H301" s="17">
        <f>VLOOKUP(FACT_INCLUDES[[#This Row],[order_id]],ORDERS!A:F,4,FALSE)</f>
        <v>43113.394444444442</v>
      </c>
      <c r="I301" s="17">
        <f>VLOOKUP(FACT_INCLUDES[[#This Row],[order_id]],ORDERS!A:G,5,FALSE)</f>
        <v>43125.820138888892</v>
      </c>
      <c r="J301" s="17">
        <f>VLOOKUP(FACT_INCLUDES[[#This Row],[order_id]],ORDERS!A:G,6,FALSE)</f>
        <v>43138</v>
      </c>
      <c r="K301" t="str">
        <f>VLOOKUP(FACT_INCLUDES[[#This Row],[order_id]],ORDERS!A:G,3,FALSE)</f>
        <v>delivered</v>
      </c>
      <c r="L301" s="18">
        <f>FACT_INCLUDES[[#This Row],[price]]+FACT_INCLUDES[[#This Row],[freight_value]]</f>
        <v>181.3</v>
      </c>
      <c r="M301">
        <f ca="1">_xlfn.XLOOKUP(FACT_INCLUDES[[#This Row],[customer_unique_id]], DIM_CUSTOMERS[customer_unique_id], DIM_CUSTOMERS[Age],,0)</f>
        <v>54</v>
      </c>
      <c r="N301">
        <f>IFERROR(VLOOKUP(FACT_INCLUDES[[#This Row],[order_id]], ORDERS!A:G, 7, FALSE), "")</f>
        <v>12</v>
      </c>
      <c r="O301">
        <f>_xlfn.XLOOKUP(FACT_INCLUDES[[#This Row],[DW Product]],FACT_PRODUCT_REVIEWS!L:L,FACT_PRODUCT_REVIEWS!A:A,,0)</f>
        <v>300</v>
      </c>
      <c r="P301">
        <f>_xlfn.XLOOKUP(FACT_INCLUDES[[#This Row],[customer_unique_id]],DIM_CUSTOMERS[customer_unique_id],DIM_CUSTOMERS[DW Customer],,0)</f>
        <v>229</v>
      </c>
      <c r="Q301">
        <v>300</v>
      </c>
      <c r="R301">
        <v>300</v>
      </c>
      <c r="S301">
        <f>IF(FACT_INCLUDES[[#This Row],[order_delivered_customer_date]]&lt;=FACT_INCLUDES[[#This Row],[order_estimated_delivery_date]],1,0)</f>
        <v>1</v>
      </c>
      <c r="T301" t="str">
        <f>VLOOKUP(FACT_INCLUDES[[#This Row],[DW Product]],DIM_PRODUCTS!A:I,3,FALSE)</f>
        <v>Kitchen Products</v>
      </c>
      <c r="U301" t="str">
        <f>VLOOKUP(FACT_INCLUDES[[#This Row],[DW Seller]],DIM_SELLERS!A:I,4,FALSE)</f>
        <v>RJ</v>
      </c>
      <c r="V301" s="30">
        <f>IF(FACT_INCLUDES[[#This Row],[order_delivered_customer_date]]&lt;=FACT_INCLUDES[[#This Row],[order_estimated_delivery_date]], 1,0)</f>
        <v>1</v>
      </c>
    </row>
    <row r="302" spans="1:22" ht="15.75" x14ac:dyDescent="0.25">
      <c r="A302">
        <v>301</v>
      </c>
      <c r="B302" s="2" t="s">
        <v>994</v>
      </c>
      <c r="C302" s="10">
        <v>1</v>
      </c>
      <c r="D302" s="13">
        <v>43220.427083333336</v>
      </c>
      <c r="E302" s="20">
        <v>98.81</v>
      </c>
      <c r="F302" s="20">
        <v>13.81</v>
      </c>
      <c r="G302" t="str">
        <f>VLOOKUP(FACT_INCLUDES[[#This Row],[order_id]],ORDERS!A:B,2,FALSE)</f>
        <v>e97f8593167749c6900418a170670da8</v>
      </c>
      <c r="H302" s="17">
        <f>VLOOKUP(FACT_INCLUDES[[#This Row],[order_id]],ORDERS!A:F,4,FALSE)</f>
        <v>42653.756249999999</v>
      </c>
      <c r="I302" s="17">
        <f>VLOOKUP(FACT_INCLUDES[[#This Row],[order_id]],ORDERS!A:G,5,FALSE)</f>
        <v>42674.622916666667</v>
      </c>
      <c r="J302" s="17">
        <f>VLOOKUP(FACT_INCLUDES[[#This Row],[order_id]],ORDERS!A:G,6,FALSE)</f>
        <v>42704</v>
      </c>
      <c r="K302" t="str">
        <f>VLOOKUP(FACT_INCLUDES[[#This Row],[order_id]],ORDERS!A:G,3,FALSE)</f>
        <v>delivered</v>
      </c>
      <c r="L302" s="18">
        <f>FACT_INCLUDES[[#This Row],[price]]+FACT_INCLUDES[[#This Row],[freight_value]]</f>
        <v>112.62</v>
      </c>
      <c r="M302">
        <f ca="1">_xlfn.XLOOKUP(FACT_INCLUDES[[#This Row],[customer_unique_id]], DIM_CUSTOMERS[customer_unique_id], DIM_CUSTOMERS[Age],,0)</f>
        <v>51</v>
      </c>
      <c r="N302">
        <f>IFERROR(VLOOKUP(FACT_INCLUDES[[#This Row],[order_id]], ORDERS!A:G, 7, FALSE), "")</f>
        <v>21</v>
      </c>
      <c r="O302">
        <f>_xlfn.XLOOKUP(FACT_INCLUDES[[#This Row],[DW Product]],FACT_PRODUCT_REVIEWS!L:L,FACT_PRODUCT_REVIEWS!A:A,,0)</f>
        <v>301</v>
      </c>
      <c r="P302">
        <f>_xlfn.XLOOKUP(FACT_INCLUDES[[#This Row],[customer_unique_id]],DIM_CUSTOMERS[customer_unique_id],DIM_CUSTOMERS[DW Customer],,0)</f>
        <v>271</v>
      </c>
      <c r="Q302">
        <v>301</v>
      </c>
      <c r="R302">
        <v>301</v>
      </c>
      <c r="S302">
        <f>IF(FACT_INCLUDES[[#This Row],[order_delivered_customer_date]]&lt;=FACT_INCLUDES[[#This Row],[order_estimated_delivery_date]],1,0)</f>
        <v>1</v>
      </c>
      <c r="T302" t="str">
        <f>VLOOKUP(FACT_INCLUDES[[#This Row],[DW Product]],DIM_PRODUCTS!A:I,3,FALSE)</f>
        <v>Kitchen Products</v>
      </c>
      <c r="U302" t="str">
        <f>VLOOKUP(FACT_INCLUDES[[#This Row],[DW Seller]],DIM_SELLERS!A:I,4,FALSE)</f>
        <v>PR</v>
      </c>
      <c r="V302" s="30">
        <f>IF(FACT_INCLUDES[[#This Row],[order_delivered_customer_date]]&lt;=FACT_INCLUDES[[#This Row],[order_estimated_delivery_date]], 1,0)</f>
        <v>1</v>
      </c>
    </row>
    <row r="303" spans="1:22" ht="15.75" x14ac:dyDescent="0.25">
      <c r="A303">
        <v>302</v>
      </c>
      <c r="B303" s="2" t="s">
        <v>895</v>
      </c>
      <c r="C303" s="10">
        <v>1</v>
      </c>
      <c r="D303" s="13">
        <v>43119.413888888892</v>
      </c>
      <c r="E303" s="20">
        <v>78</v>
      </c>
      <c r="F303" s="20">
        <v>7.8</v>
      </c>
      <c r="G303" t="str">
        <f>VLOOKUP(FACT_INCLUDES[[#This Row],[order_id]],ORDERS!A:B,2,FALSE)</f>
        <v>3bccb476c538a32e63766769dcc37f03</v>
      </c>
      <c r="H303" s="17">
        <f>VLOOKUP(FACT_INCLUDES[[#This Row],[order_id]],ORDERS!A:F,4,FALSE)</f>
        <v>43108.706250000003</v>
      </c>
      <c r="I303" s="17">
        <f>VLOOKUP(FACT_INCLUDES[[#This Row],[order_id]],ORDERS!A:G,5,FALSE)</f>
        <v>43131.844444444447</v>
      </c>
      <c r="J303" s="17">
        <f>VLOOKUP(FACT_INCLUDES[[#This Row],[order_id]],ORDERS!A:G,6,FALSE)</f>
        <v>43138</v>
      </c>
      <c r="K303" t="str">
        <f>VLOOKUP(FACT_INCLUDES[[#This Row],[order_id]],ORDERS!A:G,3,FALSE)</f>
        <v>delivered</v>
      </c>
      <c r="L303" s="18">
        <f>FACT_INCLUDES[[#This Row],[price]]+FACT_INCLUDES[[#This Row],[freight_value]]</f>
        <v>85.8</v>
      </c>
      <c r="M303">
        <f ca="1">_xlfn.XLOOKUP(FACT_INCLUDES[[#This Row],[customer_unique_id]], DIM_CUSTOMERS[customer_unique_id], DIM_CUSTOMERS[Age],,0)</f>
        <v>20</v>
      </c>
      <c r="N303">
        <f>IFERROR(VLOOKUP(FACT_INCLUDES[[#This Row],[order_id]], ORDERS!A:G, 7, FALSE), "")</f>
        <v>23</v>
      </c>
      <c r="O303">
        <f>_xlfn.XLOOKUP(FACT_INCLUDES[[#This Row],[DW Product]],FACT_PRODUCT_REVIEWS!L:L,FACT_PRODUCT_REVIEWS!A:A,,0)</f>
        <v>302</v>
      </c>
      <c r="P303">
        <f>_xlfn.XLOOKUP(FACT_INCLUDES[[#This Row],[customer_unique_id]],DIM_CUSTOMERS[customer_unique_id],DIM_CUSTOMERS[DW Customer],,0)</f>
        <v>153</v>
      </c>
      <c r="Q303">
        <v>302</v>
      </c>
      <c r="R303">
        <v>302</v>
      </c>
      <c r="S303">
        <f>IF(FACT_INCLUDES[[#This Row],[order_delivered_customer_date]]&lt;=FACT_INCLUDES[[#This Row],[order_estimated_delivery_date]],1,0)</f>
        <v>1</v>
      </c>
      <c r="T303" t="str">
        <f>VLOOKUP(FACT_INCLUDES[[#This Row],[DW Product]],DIM_PRODUCTS!A:I,3,FALSE)</f>
        <v>Jewelry</v>
      </c>
      <c r="U303" t="str">
        <f>VLOOKUP(FACT_INCLUDES[[#This Row],[DW Seller]],DIM_SELLERS!A:I,4,FALSE)</f>
        <v>SP</v>
      </c>
      <c r="V303" s="30">
        <f>IF(FACT_INCLUDES[[#This Row],[order_delivered_customer_date]]&lt;=FACT_INCLUDES[[#This Row],[order_estimated_delivery_date]], 1,0)</f>
        <v>1</v>
      </c>
    </row>
    <row r="304" spans="1:22" ht="15.75" x14ac:dyDescent="0.25">
      <c r="A304">
        <v>303</v>
      </c>
      <c r="B304" s="2" t="s">
        <v>1800</v>
      </c>
      <c r="C304" s="10">
        <v>1</v>
      </c>
      <c r="D304" s="13">
        <v>43076.457638888889</v>
      </c>
      <c r="E304" s="20">
        <v>21.8</v>
      </c>
      <c r="F304" s="20">
        <v>12.48</v>
      </c>
      <c r="G304" t="str">
        <f>VLOOKUP(FACT_INCLUDES[[#This Row],[order_id]],ORDERS!A:B,2,FALSE)</f>
        <v>77d6cd89498a8cd9762daa48e8e8b797</v>
      </c>
      <c r="H304" s="17">
        <f>VLOOKUP(FACT_INCLUDES[[#This Row],[order_id]],ORDERS!A:F,4,FALSE)</f>
        <v>43269.415277777778</v>
      </c>
      <c r="I304" s="17">
        <f>VLOOKUP(FACT_INCLUDES[[#This Row],[order_id]],ORDERS!A:G,5,FALSE)</f>
        <v>43278.711111111108</v>
      </c>
      <c r="J304" s="17">
        <f>VLOOKUP(FACT_INCLUDES[[#This Row],[order_id]],ORDERS!A:G,6,FALSE)</f>
        <v>43300</v>
      </c>
      <c r="K304" t="str">
        <f>VLOOKUP(FACT_INCLUDES[[#This Row],[order_id]],ORDERS!A:G,3,FALSE)</f>
        <v>delivered</v>
      </c>
      <c r="L304" s="18">
        <f>FACT_INCLUDES[[#This Row],[price]]+FACT_INCLUDES[[#This Row],[freight_value]]</f>
        <v>34.28</v>
      </c>
      <c r="M304">
        <f ca="1">_xlfn.XLOOKUP(FACT_INCLUDES[[#This Row],[customer_unique_id]], DIM_CUSTOMERS[customer_unique_id], DIM_CUSTOMERS[Age],,0)</f>
        <v>24</v>
      </c>
      <c r="N304">
        <f>IFERROR(VLOOKUP(FACT_INCLUDES[[#This Row],[order_id]], ORDERS!A:G, 7, FALSE), "")</f>
        <v>9</v>
      </c>
      <c r="O304">
        <f>_xlfn.XLOOKUP(FACT_INCLUDES[[#This Row],[DW Product]],FACT_PRODUCT_REVIEWS!L:L,FACT_PRODUCT_REVIEWS!A:A,,0)</f>
        <v>303</v>
      </c>
      <c r="P304">
        <f>_xlfn.XLOOKUP(FACT_INCLUDES[[#This Row],[customer_unique_id]],DIM_CUSTOMERS[customer_unique_id],DIM_CUSTOMERS[DW Customer],,0)</f>
        <v>172</v>
      </c>
      <c r="Q304">
        <v>303</v>
      </c>
      <c r="R304">
        <v>303</v>
      </c>
      <c r="S304">
        <f>IF(FACT_INCLUDES[[#This Row],[order_delivered_customer_date]]&lt;=FACT_INCLUDES[[#This Row],[order_estimated_delivery_date]],1,0)</f>
        <v>1</v>
      </c>
      <c r="T304" t="str">
        <f>VLOOKUP(FACT_INCLUDES[[#This Row],[DW Product]],DIM_PRODUCTS!A:I,3,FALSE)</f>
        <v>Toys</v>
      </c>
      <c r="U304" t="str">
        <f>VLOOKUP(FACT_INCLUDES[[#This Row],[DW Seller]],DIM_SELLERS!A:I,4,FALSE)</f>
        <v>SP</v>
      </c>
      <c r="V304" s="30">
        <f>IF(FACT_INCLUDES[[#This Row],[order_delivered_customer_date]]&lt;=FACT_INCLUDES[[#This Row],[order_estimated_delivery_date]], 1,0)</f>
        <v>1</v>
      </c>
    </row>
    <row r="305" spans="1:22" ht="15.75" x14ac:dyDescent="0.25">
      <c r="A305">
        <v>304</v>
      </c>
      <c r="B305" s="2" t="s">
        <v>1811</v>
      </c>
      <c r="C305" s="10">
        <v>1</v>
      </c>
      <c r="D305" s="13">
        <v>43265.431250000001</v>
      </c>
      <c r="E305" s="20">
        <v>118.9</v>
      </c>
      <c r="F305" s="20">
        <v>18.93</v>
      </c>
      <c r="G305" t="str">
        <f>VLOOKUP(FACT_INCLUDES[[#This Row],[order_id]],ORDERS!A:B,2,FALSE)</f>
        <v>33e824e5fde35ad626278feba806c772</v>
      </c>
      <c r="H305" s="17">
        <f>VLOOKUP(FACT_INCLUDES[[#This Row],[order_id]],ORDERS!A:F,4,FALSE)</f>
        <v>43318.420138888891</v>
      </c>
      <c r="I305" s="17">
        <f>VLOOKUP(FACT_INCLUDES[[#This Row],[order_id]],ORDERS!A:G,5,FALSE)</f>
        <v>43321.77847222222</v>
      </c>
      <c r="J305" s="17">
        <f>VLOOKUP(FACT_INCLUDES[[#This Row],[order_id]],ORDERS!A:G,6,FALSE)</f>
        <v>43322</v>
      </c>
      <c r="K305" t="str">
        <f>VLOOKUP(FACT_INCLUDES[[#This Row],[order_id]],ORDERS!A:G,3,FALSE)</f>
        <v>delivered</v>
      </c>
      <c r="L305" s="18">
        <f>FACT_INCLUDES[[#This Row],[price]]+FACT_INCLUDES[[#This Row],[freight_value]]</f>
        <v>137.83000000000001</v>
      </c>
      <c r="M305">
        <f ca="1">_xlfn.XLOOKUP(FACT_INCLUDES[[#This Row],[customer_unique_id]], DIM_CUSTOMERS[customer_unique_id], DIM_CUSTOMERS[Age],,0)</f>
        <v>20</v>
      </c>
      <c r="N305">
        <f>IFERROR(VLOOKUP(FACT_INCLUDES[[#This Row],[order_id]], ORDERS!A:G, 7, FALSE), "")</f>
        <v>3</v>
      </c>
      <c r="O305">
        <f>_xlfn.XLOOKUP(FACT_INCLUDES[[#This Row],[DW Product]],FACT_PRODUCT_REVIEWS!L:L,FACT_PRODUCT_REVIEWS!A:A,,0)</f>
        <v>304</v>
      </c>
      <c r="P305">
        <f>_xlfn.XLOOKUP(FACT_INCLUDES[[#This Row],[customer_unique_id]],DIM_CUSTOMERS[customer_unique_id],DIM_CUSTOMERS[DW Customer],,0)</f>
        <v>117</v>
      </c>
      <c r="Q305">
        <v>304</v>
      </c>
      <c r="R305">
        <v>304</v>
      </c>
      <c r="S305">
        <f>IF(FACT_INCLUDES[[#This Row],[order_delivered_customer_date]]&lt;=FACT_INCLUDES[[#This Row],[order_estimated_delivery_date]],1,0)</f>
        <v>1</v>
      </c>
      <c r="T305" t="str">
        <f>VLOOKUP(FACT_INCLUDES[[#This Row],[DW Product]],DIM_PRODUCTS!A:I,3,FALSE)</f>
        <v>Home Design</v>
      </c>
      <c r="U305" t="str">
        <f>VLOOKUP(FACT_INCLUDES[[#This Row],[DW Seller]],DIM_SELLERS!A:I,4,FALSE)</f>
        <v>SP</v>
      </c>
      <c r="V305" s="30">
        <f>IF(FACT_INCLUDES[[#This Row],[order_delivered_customer_date]]&lt;=FACT_INCLUDES[[#This Row],[order_estimated_delivery_date]], 1,0)</f>
        <v>1</v>
      </c>
    </row>
    <row r="306" spans="1:22" ht="15.75" x14ac:dyDescent="0.25">
      <c r="A306">
        <v>305</v>
      </c>
      <c r="B306" s="2" t="s">
        <v>1830</v>
      </c>
      <c r="C306" s="10">
        <v>1</v>
      </c>
      <c r="D306" s="13">
        <v>43173.6875</v>
      </c>
      <c r="E306" s="20">
        <v>119.8</v>
      </c>
      <c r="F306" s="20">
        <v>20.18</v>
      </c>
      <c r="G306" t="str">
        <f>VLOOKUP(FACT_INCLUDES[[#This Row],[order_id]],ORDERS!A:B,2,FALSE)</f>
        <v>6c09a1b2276ad843fe5649cb2f92660c</v>
      </c>
      <c r="H306" s="17">
        <f>VLOOKUP(FACT_INCLUDES[[#This Row],[order_id]],ORDERS!A:F,4,FALSE)</f>
        <v>42939.218055555553</v>
      </c>
      <c r="I306" s="17">
        <f>VLOOKUP(FACT_INCLUDES[[#This Row],[order_id]],ORDERS!A:G,5,FALSE)</f>
        <v>42944.714583333334</v>
      </c>
      <c r="J306" s="17">
        <f>VLOOKUP(FACT_INCLUDES[[#This Row],[order_id]],ORDERS!A:G,6,FALSE)</f>
        <v>42970</v>
      </c>
      <c r="K306" t="str">
        <f>VLOOKUP(FACT_INCLUDES[[#This Row],[order_id]],ORDERS!A:G,3,FALSE)</f>
        <v>delivered</v>
      </c>
      <c r="L306" s="18">
        <f>FACT_INCLUDES[[#This Row],[price]]+FACT_INCLUDES[[#This Row],[freight_value]]</f>
        <v>139.97999999999999</v>
      </c>
      <c r="M306">
        <f ca="1">_xlfn.XLOOKUP(FACT_INCLUDES[[#This Row],[customer_unique_id]], DIM_CUSTOMERS[customer_unique_id], DIM_CUSTOMERS[Age],,0)</f>
        <v>22</v>
      </c>
      <c r="N306">
        <f>IFERROR(VLOOKUP(FACT_INCLUDES[[#This Row],[order_id]], ORDERS!A:G, 7, FALSE), "")</f>
        <v>5</v>
      </c>
      <c r="O306">
        <f>_xlfn.XLOOKUP(FACT_INCLUDES[[#This Row],[DW Product]],FACT_PRODUCT_REVIEWS!L:L,FACT_PRODUCT_REVIEWS!A:A,,0)</f>
        <v>305</v>
      </c>
      <c r="P306">
        <f>_xlfn.XLOOKUP(FACT_INCLUDES[[#This Row],[customer_unique_id]],DIM_CUSTOMERS[customer_unique_id],DIM_CUSTOMERS[DW Customer],,0)</f>
        <v>265</v>
      </c>
      <c r="Q306">
        <v>305</v>
      </c>
      <c r="R306">
        <v>305</v>
      </c>
      <c r="S306">
        <f>IF(FACT_INCLUDES[[#This Row],[order_delivered_customer_date]]&lt;=FACT_INCLUDES[[#This Row],[order_estimated_delivery_date]],1,0)</f>
        <v>1</v>
      </c>
      <c r="T306" t="str">
        <f>VLOOKUP(FACT_INCLUDES[[#This Row],[DW Product]],DIM_PRODUCTS!A:I,3,FALSE)</f>
        <v>Sports</v>
      </c>
      <c r="U306" t="str">
        <f>VLOOKUP(FACT_INCLUDES[[#This Row],[DW Seller]],DIM_SELLERS!A:I,4,FALSE)</f>
        <v>SP</v>
      </c>
      <c r="V306" s="30">
        <f>IF(FACT_INCLUDES[[#This Row],[order_delivered_customer_date]]&lt;=FACT_INCLUDES[[#This Row],[order_estimated_delivery_date]], 1,0)</f>
        <v>1</v>
      </c>
    </row>
    <row r="307" spans="1:22" ht="15.75" x14ac:dyDescent="0.25">
      <c r="A307">
        <v>306</v>
      </c>
      <c r="B307" s="5" t="s">
        <v>1372</v>
      </c>
      <c r="C307" s="10">
        <v>1</v>
      </c>
      <c r="D307" s="13">
        <v>43249.095833333333</v>
      </c>
      <c r="E307" s="20">
        <v>45</v>
      </c>
      <c r="F307" s="20">
        <v>7.39</v>
      </c>
      <c r="G307" t="str">
        <f>VLOOKUP(FACT_INCLUDES[[#This Row],[order_id]],ORDERS!A:B,2,FALSE)</f>
        <v>9f67d6145893e41e7ada2e646b84f658</v>
      </c>
      <c r="H307" s="17">
        <f>VLOOKUP(FACT_INCLUDES[[#This Row],[order_id]],ORDERS!A:F,4,FALSE)</f>
        <v>43182.744444444441</v>
      </c>
      <c r="I307" s="17">
        <f>VLOOKUP(FACT_INCLUDES[[#This Row],[order_id]],ORDERS!A:G,5,FALSE)</f>
        <v>43192.867361111108</v>
      </c>
      <c r="J307" s="17">
        <f>VLOOKUP(FACT_INCLUDES[[#This Row],[order_id]],ORDERS!A:G,6,FALSE)</f>
        <v>43195</v>
      </c>
      <c r="K307" t="str">
        <f>VLOOKUP(FACT_INCLUDES[[#This Row],[order_id]],ORDERS!A:G,3,FALSE)</f>
        <v>delivered</v>
      </c>
      <c r="L307" s="18">
        <f>FACT_INCLUDES[[#This Row],[price]]+FACT_INCLUDES[[#This Row],[freight_value]]</f>
        <v>52.39</v>
      </c>
      <c r="M307">
        <f ca="1">_xlfn.XLOOKUP(FACT_INCLUDES[[#This Row],[customer_unique_id]], DIM_CUSTOMERS[customer_unique_id], DIM_CUSTOMERS[Age],,0)</f>
        <v>47</v>
      </c>
      <c r="N307">
        <f>IFERROR(VLOOKUP(FACT_INCLUDES[[#This Row],[order_id]], ORDERS!A:G, 7, FALSE), "")</f>
        <v>10</v>
      </c>
      <c r="O307">
        <f>_xlfn.XLOOKUP(FACT_INCLUDES[[#This Row],[DW Product]],FACT_PRODUCT_REVIEWS!L:L,FACT_PRODUCT_REVIEWS!A:A,,0)</f>
        <v>306</v>
      </c>
      <c r="P307">
        <f>_xlfn.XLOOKUP(FACT_INCLUDES[[#This Row],[customer_unique_id]],DIM_CUSTOMERS[customer_unique_id],DIM_CUSTOMERS[DW Customer],,0)</f>
        <v>248</v>
      </c>
      <c r="Q307">
        <v>306</v>
      </c>
      <c r="R307">
        <v>306</v>
      </c>
      <c r="S307">
        <f>IF(FACT_INCLUDES[[#This Row],[order_delivered_customer_date]]&lt;=FACT_INCLUDES[[#This Row],[order_estimated_delivery_date]],1,0)</f>
        <v>1</v>
      </c>
      <c r="T307" t="str">
        <f>VLOOKUP(FACT_INCLUDES[[#This Row],[DW Product]],DIM_PRODUCTS!A:I,3,FALSE)</f>
        <v>Clothing</v>
      </c>
      <c r="U307" t="str">
        <f>VLOOKUP(FACT_INCLUDES[[#This Row],[DW Seller]],DIM_SELLERS!A:I,4,FALSE)</f>
        <v>PR</v>
      </c>
      <c r="V307" s="30">
        <f>IF(FACT_INCLUDES[[#This Row],[order_delivered_customer_date]]&lt;=FACT_INCLUDES[[#This Row],[order_estimated_delivery_date]], 1,0)</f>
        <v>1</v>
      </c>
    </row>
    <row r="308" spans="1:22" ht="15.75" x14ac:dyDescent="0.25">
      <c r="A308">
        <v>307</v>
      </c>
      <c r="B308" s="2" t="s">
        <v>1032</v>
      </c>
      <c r="C308" s="10">
        <v>1</v>
      </c>
      <c r="D308" s="13">
        <v>43012.65902777778</v>
      </c>
      <c r="E308" s="20">
        <v>449</v>
      </c>
      <c r="F308" s="20">
        <v>20.39</v>
      </c>
      <c r="G308" t="str">
        <f>VLOOKUP(FACT_INCLUDES[[#This Row],[order_id]],ORDERS!A:B,2,FALSE)</f>
        <v>96e147852028a3ce1d25c86f03032023</v>
      </c>
      <c r="H308" s="17">
        <f>VLOOKUP(FACT_INCLUDES[[#This Row],[order_id]],ORDERS!A:F,4,FALSE)</f>
        <v>43315.650694444441</v>
      </c>
      <c r="I308" s="17">
        <f>VLOOKUP(FACT_INCLUDES[[#This Row],[order_id]],ORDERS!A:G,5,FALSE)</f>
        <v>43341.740277777775</v>
      </c>
      <c r="J308" s="17">
        <f>VLOOKUP(FACT_INCLUDES[[#This Row],[order_id]],ORDERS!A:G,6,FALSE)</f>
        <v>43329</v>
      </c>
      <c r="K308" t="str">
        <f>VLOOKUP(FACT_INCLUDES[[#This Row],[order_id]],ORDERS!A:G,3,FALSE)</f>
        <v>delivered</v>
      </c>
      <c r="L308" s="18">
        <f>FACT_INCLUDES[[#This Row],[price]]+FACT_INCLUDES[[#This Row],[freight_value]]</f>
        <v>469.39</v>
      </c>
      <c r="M308">
        <f ca="1">_xlfn.XLOOKUP(FACT_INCLUDES[[#This Row],[customer_unique_id]], DIM_CUSTOMERS[customer_unique_id], DIM_CUSTOMERS[Age],,0)</f>
        <v>29</v>
      </c>
      <c r="N308">
        <f>IFERROR(VLOOKUP(FACT_INCLUDES[[#This Row],[order_id]], ORDERS!A:G, 7, FALSE), "")</f>
        <v>26</v>
      </c>
      <c r="O308">
        <f>_xlfn.XLOOKUP(FACT_INCLUDES[[#This Row],[DW Product]],FACT_PRODUCT_REVIEWS!L:L,FACT_PRODUCT_REVIEWS!A:A,,0)</f>
        <v>307</v>
      </c>
      <c r="P308">
        <f>_xlfn.XLOOKUP(FACT_INCLUDES[[#This Row],[customer_unique_id]],DIM_CUSTOMERS[customer_unique_id],DIM_CUSTOMERS[DW Customer],,0)</f>
        <v>100</v>
      </c>
      <c r="Q308">
        <v>307</v>
      </c>
      <c r="R308">
        <v>307</v>
      </c>
      <c r="S308">
        <f>IF(FACT_INCLUDES[[#This Row],[order_delivered_customer_date]]&lt;=FACT_INCLUDES[[#This Row],[order_estimated_delivery_date]],1,0)</f>
        <v>0</v>
      </c>
      <c r="T308" t="str">
        <f>VLOOKUP(FACT_INCLUDES[[#This Row],[DW Product]],DIM_PRODUCTS!A:I,3,FALSE)</f>
        <v>Gadgets</v>
      </c>
      <c r="U308" t="str">
        <f>VLOOKUP(FACT_INCLUDES[[#This Row],[DW Seller]],DIM_SELLERS!A:I,4,FALSE)</f>
        <v>PR</v>
      </c>
      <c r="V308" s="30">
        <f>IF(FACT_INCLUDES[[#This Row],[order_delivered_customer_date]]&lt;=FACT_INCLUDES[[#This Row],[order_estimated_delivery_date]], 1,0)</f>
        <v>0</v>
      </c>
    </row>
    <row r="309" spans="1:22" ht="15.75" x14ac:dyDescent="0.25">
      <c r="A309">
        <v>308</v>
      </c>
      <c r="B309" s="5" t="s">
        <v>725</v>
      </c>
      <c r="C309" s="10">
        <v>1</v>
      </c>
      <c r="D309" s="13">
        <v>42997.142361111109</v>
      </c>
      <c r="E309" s="20">
        <v>139.85</v>
      </c>
      <c r="F309" s="20">
        <v>16.61</v>
      </c>
      <c r="G309" t="str">
        <f>VLOOKUP(FACT_INCLUDES[[#This Row],[order_id]],ORDERS!A:B,2,FALSE)</f>
        <v>c573caf2e2c12c731885273e03dc5471</v>
      </c>
      <c r="H309" s="17">
        <f>VLOOKUP(FACT_INCLUDES[[#This Row],[order_id]],ORDERS!A:F,4,FALSE)</f>
        <v>43238.593055555553</v>
      </c>
      <c r="I309" s="17">
        <f>VLOOKUP(FACT_INCLUDES[[#This Row],[order_id]],ORDERS!A:G,5,FALSE)</f>
        <v>43259.481249999997</v>
      </c>
      <c r="J309" s="17">
        <f>VLOOKUP(FACT_INCLUDES[[#This Row],[order_id]],ORDERS!A:G,6,FALSE)</f>
        <v>43270</v>
      </c>
      <c r="K309" t="str">
        <f>VLOOKUP(FACT_INCLUDES[[#This Row],[order_id]],ORDERS!A:G,3,FALSE)</f>
        <v>delivered</v>
      </c>
      <c r="L309" s="18">
        <f>FACT_INCLUDES[[#This Row],[price]]+FACT_INCLUDES[[#This Row],[freight_value]]</f>
        <v>156.45999999999998</v>
      </c>
      <c r="M309">
        <f ca="1">_xlfn.XLOOKUP(FACT_INCLUDES[[#This Row],[customer_unique_id]], DIM_CUSTOMERS[customer_unique_id], DIM_CUSTOMERS[Age],,0)</f>
        <v>60</v>
      </c>
      <c r="N309">
        <f>IFERROR(VLOOKUP(FACT_INCLUDES[[#This Row],[order_id]], ORDERS!A:G, 7, FALSE), "")</f>
        <v>21</v>
      </c>
      <c r="O309">
        <f>_xlfn.XLOOKUP(FACT_INCLUDES[[#This Row],[DW Product]],FACT_PRODUCT_REVIEWS!L:L,FACT_PRODUCT_REVIEWS!A:A,,0)</f>
        <v>308</v>
      </c>
      <c r="P309">
        <f>_xlfn.XLOOKUP(FACT_INCLUDES[[#This Row],[customer_unique_id]],DIM_CUSTOMERS[customer_unique_id],DIM_CUSTOMERS[DW Customer],,0)</f>
        <v>151</v>
      </c>
      <c r="Q309">
        <v>308</v>
      </c>
      <c r="R309">
        <v>308</v>
      </c>
      <c r="S309">
        <f>IF(FACT_INCLUDES[[#This Row],[order_delivered_customer_date]]&lt;=FACT_INCLUDES[[#This Row],[order_estimated_delivery_date]],1,0)</f>
        <v>1</v>
      </c>
      <c r="T309" t="str">
        <f>VLOOKUP(FACT_INCLUDES[[#This Row],[DW Product]],DIM_PRODUCTS!A:I,3,FALSE)</f>
        <v>Makeup</v>
      </c>
      <c r="U309" t="str">
        <f>VLOOKUP(FACT_INCLUDES[[#This Row],[DW Seller]],DIM_SELLERS!A:I,4,FALSE)</f>
        <v>SP</v>
      </c>
      <c r="V309" s="30">
        <f>IF(FACT_INCLUDES[[#This Row],[order_delivered_customer_date]]&lt;=FACT_INCLUDES[[#This Row],[order_estimated_delivery_date]], 1,0)</f>
        <v>1</v>
      </c>
    </row>
    <row r="310" spans="1:22" ht="15.75" x14ac:dyDescent="0.25">
      <c r="A310">
        <v>309</v>
      </c>
      <c r="B310" s="2" t="s">
        <v>1050</v>
      </c>
      <c r="C310" s="10">
        <v>1</v>
      </c>
      <c r="D310" s="13">
        <v>42997.142361111109</v>
      </c>
      <c r="E310" s="20">
        <v>139.85</v>
      </c>
      <c r="F310" s="20">
        <v>16.61</v>
      </c>
      <c r="G310" t="str">
        <f>VLOOKUP(FACT_INCLUDES[[#This Row],[order_id]],ORDERS!A:B,2,FALSE)</f>
        <v>0181f57a87c6a2f0e0fe2807f67aef0e</v>
      </c>
      <c r="H310" s="17">
        <f>VLOOKUP(FACT_INCLUDES[[#This Row],[order_id]],ORDERS!A:F,4,FALSE)</f>
        <v>43203.685416666667</v>
      </c>
      <c r="I310" s="17">
        <f>VLOOKUP(FACT_INCLUDES[[#This Row],[order_id]],ORDERS!A:G,5,FALSE)</f>
        <v>43232</v>
      </c>
      <c r="J310" s="17">
        <f>VLOOKUP(FACT_INCLUDES[[#This Row],[order_id]],ORDERS!A:G,6,FALSE)</f>
        <v>43222</v>
      </c>
      <c r="K310" t="str">
        <f>VLOOKUP(FACT_INCLUDES[[#This Row],[order_id]],ORDERS!A:G,3,FALSE)</f>
        <v>shipped</v>
      </c>
      <c r="L310" s="18">
        <f>FACT_INCLUDES[[#This Row],[price]]+FACT_INCLUDES[[#This Row],[freight_value]]</f>
        <v>156.45999999999998</v>
      </c>
      <c r="M310">
        <f ca="1">_xlfn.XLOOKUP(FACT_INCLUDES[[#This Row],[customer_unique_id]], DIM_CUSTOMERS[customer_unique_id], DIM_CUSTOMERS[Age],,0)</f>
        <v>22</v>
      </c>
      <c r="N310">
        <f>IFERROR(VLOOKUP(FACT_INCLUDES[[#This Row],[order_id]], ORDERS!A:G, 7, FALSE), "")</f>
        <v>29</v>
      </c>
      <c r="O310">
        <f>_xlfn.XLOOKUP(FACT_INCLUDES[[#This Row],[DW Product]],FACT_PRODUCT_REVIEWS!L:L,FACT_PRODUCT_REVIEWS!A:A,,0)</f>
        <v>309</v>
      </c>
      <c r="P310">
        <f>_xlfn.XLOOKUP(FACT_INCLUDES[[#This Row],[customer_unique_id]],DIM_CUSTOMERS[customer_unique_id],DIM_CUSTOMERS[DW Customer],,0)</f>
        <v>300</v>
      </c>
      <c r="Q310">
        <v>309</v>
      </c>
      <c r="R310">
        <v>309</v>
      </c>
      <c r="S310">
        <f>IF(FACT_INCLUDES[[#This Row],[order_delivered_customer_date]]&lt;=FACT_INCLUDES[[#This Row],[order_estimated_delivery_date]],1,0)</f>
        <v>0</v>
      </c>
      <c r="T310" t="str">
        <f>VLOOKUP(FACT_INCLUDES[[#This Row],[DW Product]],DIM_PRODUCTS!A:I,3,FALSE)</f>
        <v>Accessories</v>
      </c>
      <c r="U310" t="str">
        <f>VLOOKUP(FACT_INCLUDES[[#This Row],[DW Seller]],DIM_SELLERS!A:I,4,FALSE)</f>
        <v>SP</v>
      </c>
      <c r="V310" s="30">
        <f>IF(FACT_INCLUDES[[#This Row],[order_delivered_customer_date]]&lt;=FACT_INCLUDES[[#This Row],[order_estimated_delivery_date]], 1,0)</f>
        <v>0</v>
      </c>
    </row>
    <row r="311" spans="1:22" ht="15.75" x14ac:dyDescent="0.25">
      <c r="A311">
        <v>310</v>
      </c>
      <c r="B311" s="2" t="s">
        <v>939</v>
      </c>
      <c r="C311" s="10">
        <v>1</v>
      </c>
      <c r="D311" s="13">
        <v>43109.186111111114</v>
      </c>
      <c r="E311" s="20">
        <v>18.899999999999999</v>
      </c>
      <c r="F311" s="20">
        <v>12.48</v>
      </c>
      <c r="G311" t="str">
        <f>VLOOKUP(FACT_INCLUDES[[#This Row],[order_id]],ORDERS!A:B,2,FALSE)</f>
        <v>8d78819a02ccaa0243dbdb0888c7ba8b</v>
      </c>
      <c r="H311" s="17">
        <f>VLOOKUP(FACT_INCLUDES[[#This Row],[order_id]],ORDERS!A:F,4,FALSE)</f>
        <v>43201.560416666667</v>
      </c>
      <c r="I311" s="17">
        <f>VLOOKUP(FACT_INCLUDES[[#This Row],[order_id]],ORDERS!A:G,5,FALSE)</f>
        <v>43220.660416666666</v>
      </c>
      <c r="J311" s="17">
        <f>VLOOKUP(FACT_INCLUDES[[#This Row],[order_id]],ORDERS!A:G,6,FALSE)</f>
        <v>43245</v>
      </c>
      <c r="K311" t="str">
        <f>VLOOKUP(FACT_INCLUDES[[#This Row],[order_id]],ORDERS!A:G,3,FALSE)</f>
        <v>delivered</v>
      </c>
      <c r="L311" s="18">
        <f>FACT_INCLUDES[[#This Row],[price]]+FACT_INCLUDES[[#This Row],[freight_value]]</f>
        <v>31.38</v>
      </c>
      <c r="M311">
        <f ca="1">_xlfn.XLOOKUP(FACT_INCLUDES[[#This Row],[customer_unique_id]], DIM_CUSTOMERS[customer_unique_id], DIM_CUSTOMERS[Age],,0)</f>
        <v>53</v>
      </c>
      <c r="N311">
        <f>IFERROR(VLOOKUP(FACT_INCLUDES[[#This Row],[order_id]], ORDERS!A:G, 7, FALSE), "")</f>
        <v>19</v>
      </c>
      <c r="O311">
        <f>_xlfn.XLOOKUP(FACT_INCLUDES[[#This Row],[DW Product]],FACT_PRODUCT_REVIEWS!L:L,FACT_PRODUCT_REVIEWS!A:A,,0)</f>
        <v>310</v>
      </c>
      <c r="P311">
        <f>_xlfn.XLOOKUP(FACT_INCLUDES[[#This Row],[customer_unique_id]],DIM_CUSTOMERS[customer_unique_id],DIM_CUSTOMERS[DW Customer],,0)</f>
        <v>230</v>
      </c>
      <c r="Q311">
        <v>310</v>
      </c>
      <c r="R311">
        <v>310</v>
      </c>
      <c r="S311">
        <f>IF(FACT_INCLUDES[[#This Row],[order_delivered_customer_date]]&lt;=FACT_INCLUDES[[#This Row],[order_estimated_delivery_date]],1,0)</f>
        <v>1</v>
      </c>
      <c r="T311" t="str">
        <f>VLOOKUP(FACT_INCLUDES[[#This Row],[DW Product]],DIM_PRODUCTS!A:I,3,FALSE)</f>
        <v>Decor</v>
      </c>
      <c r="U311" t="str">
        <f>VLOOKUP(FACT_INCLUDES[[#This Row],[DW Seller]],DIM_SELLERS!A:I,4,FALSE)</f>
        <v>SP</v>
      </c>
      <c r="V311" s="30">
        <f>IF(FACT_INCLUDES[[#This Row],[order_delivered_customer_date]]&lt;=FACT_INCLUDES[[#This Row],[order_estimated_delivery_date]], 1,0)</f>
        <v>1</v>
      </c>
    </row>
    <row r="312" spans="1:22" ht="15.75" x14ac:dyDescent="0.25">
      <c r="A312">
        <v>311</v>
      </c>
      <c r="B312" s="2" t="s">
        <v>1817</v>
      </c>
      <c r="C312" s="10">
        <v>1</v>
      </c>
      <c r="D312" s="13">
        <v>43035.634722222225</v>
      </c>
      <c r="E312" s="20">
        <v>29.9</v>
      </c>
      <c r="F312" s="20">
        <v>16.79</v>
      </c>
      <c r="G312" t="str">
        <f>VLOOKUP(FACT_INCLUDES[[#This Row],[order_id]],ORDERS!A:B,2,FALSE)</f>
        <v>95a3ac562ffc17755618fb67ce57ef9a</v>
      </c>
      <c r="H312" s="17">
        <f>VLOOKUP(FACT_INCLUDES[[#This Row],[order_id]],ORDERS!A:F,4,FALSE)</f>
        <v>42884.793055555558</v>
      </c>
      <c r="I312" s="17">
        <f>VLOOKUP(FACT_INCLUDES[[#This Row],[order_id]],ORDERS!A:G,5,FALSE)</f>
        <v>42898.481249999997</v>
      </c>
      <c r="J312" s="17">
        <f>VLOOKUP(FACT_INCLUDES[[#This Row],[order_id]],ORDERS!A:G,6,FALSE)</f>
        <v>42909</v>
      </c>
      <c r="K312" t="str">
        <f>VLOOKUP(FACT_INCLUDES[[#This Row],[order_id]],ORDERS!A:G,3,FALSE)</f>
        <v>delivered</v>
      </c>
      <c r="L312" s="18">
        <f>FACT_INCLUDES[[#This Row],[price]]+FACT_INCLUDES[[#This Row],[freight_value]]</f>
        <v>46.69</v>
      </c>
      <c r="M312">
        <f ca="1">_xlfn.XLOOKUP(FACT_INCLUDES[[#This Row],[customer_unique_id]], DIM_CUSTOMERS[customer_unique_id], DIM_CUSTOMERS[Age],,0)</f>
        <v>53</v>
      </c>
      <c r="N312">
        <f>IFERROR(VLOOKUP(FACT_INCLUDES[[#This Row],[order_id]], ORDERS!A:G, 7, FALSE), "")</f>
        <v>14</v>
      </c>
      <c r="O312">
        <f>_xlfn.XLOOKUP(FACT_INCLUDES[[#This Row],[DW Product]],FACT_PRODUCT_REVIEWS!L:L,FACT_PRODUCT_REVIEWS!A:A,,0)</f>
        <v>311</v>
      </c>
      <c r="P312">
        <f>_xlfn.XLOOKUP(FACT_INCLUDES[[#This Row],[customer_unique_id]],DIM_CUSTOMERS[customer_unique_id],DIM_CUSTOMERS[DW Customer],,0)</f>
        <v>81</v>
      </c>
      <c r="Q312">
        <v>311</v>
      </c>
      <c r="R312">
        <v>311</v>
      </c>
      <c r="S312">
        <f>IF(FACT_INCLUDES[[#This Row],[order_delivered_customer_date]]&lt;=FACT_INCLUDES[[#This Row],[order_estimated_delivery_date]],1,0)</f>
        <v>1</v>
      </c>
      <c r="T312" t="str">
        <f>VLOOKUP(FACT_INCLUDES[[#This Row],[DW Product]],DIM_PRODUCTS!A:I,3,FALSE)</f>
        <v>Clothing</v>
      </c>
      <c r="U312" t="str">
        <f>VLOOKUP(FACT_INCLUDES[[#This Row],[DW Seller]],DIM_SELLERS!A:I,4,FALSE)</f>
        <v>SP</v>
      </c>
      <c r="V312" s="30">
        <f>IF(FACT_INCLUDES[[#This Row],[order_delivered_customer_date]]&lt;=FACT_INCLUDES[[#This Row],[order_estimated_delivery_date]], 1,0)</f>
        <v>1</v>
      </c>
    </row>
    <row r="313" spans="1:22" ht="15.75" x14ac:dyDescent="0.25">
      <c r="A313">
        <v>312</v>
      </c>
      <c r="B313" s="2" t="s">
        <v>1302</v>
      </c>
      <c r="C313" s="10">
        <v>1</v>
      </c>
      <c r="D313" s="13">
        <v>43118.589583333334</v>
      </c>
      <c r="E313" s="20">
        <v>39.9</v>
      </c>
      <c r="F313" s="20">
        <v>15.1</v>
      </c>
      <c r="G313" t="str">
        <f>VLOOKUP(FACT_INCLUDES[[#This Row],[order_id]],ORDERS!A:B,2,FALSE)</f>
        <v>d40aaaf342e2e82da754042ef4f0dcca</v>
      </c>
      <c r="H313" s="17">
        <f>VLOOKUP(FACT_INCLUDES[[#This Row],[order_id]],ORDERS!A:F,4,FALSE)</f>
        <v>43252.9</v>
      </c>
      <c r="I313" s="17">
        <f>VLOOKUP(FACT_INCLUDES[[#This Row],[order_id]],ORDERS!A:G,5,FALSE)</f>
        <v>43290.769444444442</v>
      </c>
      <c r="J313" s="17">
        <f>VLOOKUP(FACT_INCLUDES[[#This Row],[order_id]],ORDERS!A:G,6,FALSE)</f>
        <v>43306</v>
      </c>
      <c r="K313" t="str">
        <f>VLOOKUP(FACT_INCLUDES[[#This Row],[order_id]],ORDERS!A:G,3,FALSE)</f>
        <v>delivered</v>
      </c>
      <c r="L313" s="18">
        <f>FACT_INCLUDES[[#This Row],[price]]+FACT_INCLUDES[[#This Row],[freight_value]]</f>
        <v>55</v>
      </c>
      <c r="M313">
        <f ca="1">_xlfn.XLOOKUP(FACT_INCLUDES[[#This Row],[customer_unique_id]], DIM_CUSTOMERS[customer_unique_id], DIM_CUSTOMERS[Age],,0)</f>
        <v>18</v>
      </c>
      <c r="N313">
        <f>IFERROR(VLOOKUP(FACT_INCLUDES[[#This Row],[order_id]], ORDERS!A:G, 7, FALSE), "")</f>
        <v>38</v>
      </c>
      <c r="O313">
        <f>_xlfn.XLOOKUP(FACT_INCLUDES[[#This Row],[DW Product]],FACT_PRODUCT_REVIEWS!L:L,FACT_PRODUCT_REVIEWS!A:A,,0)</f>
        <v>312</v>
      </c>
      <c r="P313">
        <f>_xlfn.XLOOKUP(FACT_INCLUDES[[#This Row],[customer_unique_id]],DIM_CUSTOMERS[customer_unique_id],DIM_CUSTOMERS[DW Customer],,0)</f>
        <v>144</v>
      </c>
      <c r="Q313">
        <v>312</v>
      </c>
      <c r="R313">
        <v>312</v>
      </c>
      <c r="S313">
        <f>IF(FACT_INCLUDES[[#This Row],[order_delivered_customer_date]]&lt;=FACT_INCLUDES[[#This Row],[order_estimated_delivery_date]],1,0)</f>
        <v>1</v>
      </c>
      <c r="T313" t="str">
        <f>VLOOKUP(FACT_INCLUDES[[#This Row],[DW Product]],DIM_PRODUCTS!A:I,3,FALSE)</f>
        <v>Decor</v>
      </c>
      <c r="U313" t="str">
        <f>VLOOKUP(FACT_INCLUDES[[#This Row],[DW Seller]],DIM_SELLERS!A:I,4,FALSE)</f>
        <v>SP</v>
      </c>
      <c r="V313" s="30">
        <f>IF(FACT_INCLUDES[[#This Row],[order_delivered_customer_date]]&lt;=FACT_INCLUDES[[#This Row],[order_estimated_delivery_date]], 1,0)</f>
        <v>1</v>
      </c>
    </row>
    <row r="314" spans="1:22" ht="15.75" x14ac:dyDescent="0.25">
      <c r="A314">
        <v>313</v>
      </c>
      <c r="B314" s="2" t="s">
        <v>1204</v>
      </c>
      <c r="C314" s="10">
        <v>1</v>
      </c>
      <c r="D314" s="13">
        <v>43308.563194444447</v>
      </c>
      <c r="E314" s="20">
        <v>59</v>
      </c>
      <c r="F314" s="20">
        <v>13.07</v>
      </c>
      <c r="G314" t="str">
        <f>VLOOKUP(FACT_INCLUDES[[#This Row],[order_id]],ORDERS!A:B,2,FALSE)</f>
        <v>aaf46bd4e1ad43275a5a20bd485e7661</v>
      </c>
      <c r="H314" s="17">
        <f>VLOOKUP(FACT_INCLUDES[[#This Row],[order_id]],ORDERS!A:F,4,FALSE)</f>
        <v>43108.811805555553</v>
      </c>
      <c r="I314" s="17">
        <f>VLOOKUP(FACT_INCLUDES[[#This Row],[order_id]],ORDERS!A:G,5,FALSE)</f>
        <v>43110.790972222225</v>
      </c>
      <c r="J314" s="17">
        <f>VLOOKUP(FACT_INCLUDES[[#This Row],[order_id]],ORDERS!A:G,6,FALSE)</f>
        <v>43124</v>
      </c>
      <c r="K314" t="str">
        <f>VLOOKUP(FACT_INCLUDES[[#This Row],[order_id]],ORDERS!A:G,3,FALSE)</f>
        <v>delivered</v>
      </c>
      <c r="L314" s="18">
        <f>FACT_INCLUDES[[#This Row],[price]]+FACT_INCLUDES[[#This Row],[freight_value]]</f>
        <v>72.069999999999993</v>
      </c>
      <c r="M314">
        <f ca="1">_xlfn.XLOOKUP(FACT_INCLUDES[[#This Row],[customer_unique_id]], DIM_CUSTOMERS[customer_unique_id], DIM_CUSTOMERS[Age],,0)</f>
        <v>21</v>
      </c>
      <c r="N314">
        <f>IFERROR(VLOOKUP(FACT_INCLUDES[[#This Row],[order_id]], ORDERS!A:G, 7, FALSE), "")</f>
        <v>2</v>
      </c>
      <c r="O314">
        <f>_xlfn.XLOOKUP(FACT_INCLUDES[[#This Row],[DW Product]],FACT_PRODUCT_REVIEWS!L:L,FACT_PRODUCT_REVIEWS!A:A,,0)</f>
        <v>313</v>
      </c>
      <c r="P314">
        <f>_xlfn.XLOOKUP(FACT_INCLUDES[[#This Row],[customer_unique_id]],DIM_CUSTOMERS[customer_unique_id],DIM_CUSTOMERS[DW Customer],,0)</f>
        <v>75</v>
      </c>
      <c r="Q314">
        <v>313</v>
      </c>
      <c r="R314">
        <v>313</v>
      </c>
      <c r="S314">
        <f>IF(FACT_INCLUDES[[#This Row],[order_delivered_customer_date]]&lt;=FACT_INCLUDES[[#This Row],[order_estimated_delivery_date]],1,0)</f>
        <v>1</v>
      </c>
      <c r="T314" t="str">
        <f>VLOOKUP(FACT_INCLUDES[[#This Row],[DW Product]],DIM_PRODUCTS!A:I,3,FALSE)</f>
        <v>Furniture</v>
      </c>
      <c r="U314" t="str">
        <f>VLOOKUP(FACT_INCLUDES[[#This Row],[DW Seller]],DIM_SELLERS!A:I,4,FALSE)</f>
        <v>PR</v>
      </c>
      <c r="V314" s="30">
        <f>IF(FACT_INCLUDES[[#This Row],[order_delivered_customer_date]]&lt;=FACT_INCLUDES[[#This Row],[order_estimated_delivery_date]], 1,0)</f>
        <v>1</v>
      </c>
    </row>
    <row r="315" spans="1:22" ht="15.75" x14ac:dyDescent="0.25">
      <c r="A315">
        <v>314</v>
      </c>
      <c r="B315" s="2" t="s">
        <v>1505</v>
      </c>
      <c r="C315" s="10">
        <v>1</v>
      </c>
      <c r="D315" s="13">
        <v>43082.012499999997</v>
      </c>
      <c r="E315" s="20">
        <v>199</v>
      </c>
      <c r="F315" s="20">
        <v>67.69</v>
      </c>
      <c r="G315" t="str">
        <f>VLOOKUP(FACT_INCLUDES[[#This Row],[order_id]],ORDERS!A:B,2,FALSE)</f>
        <v>459c24ec5bb599541f309cb00cd2cf60</v>
      </c>
      <c r="H315" s="17">
        <f>VLOOKUP(FACT_INCLUDES[[#This Row],[order_id]],ORDERS!A:F,4,FALSE)</f>
        <v>43002.396527777775</v>
      </c>
      <c r="I315" s="17">
        <f>VLOOKUP(FACT_INCLUDES[[#This Row],[order_id]],ORDERS!A:G,5,FALSE)</f>
        <v>43013.92291666667</v>
      </c>
      <c r="J315" s="17">
        <f>VLOOKUP(FACT_INCLUDES[[#This Row],[order_id]],ORDERS!A:G,6,FALSE)</f>
        <v>43028</v>
      </c>
      <c r="K315" t="str">
        <f>VLOOKUP(FACT_INCLUDES[[#This Row],[order_id]],ORDERS!A:G,3,FALSE)</f>
        <v>delivered</v>
      </c>
      <c r="L315" s="18">
        <f>FACT_INCLUDES[[#This Row],[price]]+FACT_INCLUDES[[#This Row],[freight_value]]</f>
        <v>266.69</v>
      </c>
      <c r="M315">
        <f ca="1">_xlfn.XLOOKUP(FACT_INCLUDES[[#This Row],[customer_unique_id]], DIM_CUSTOMERS[customer_unique_id], DIM_CUSTOMERS[Age],,0)</f>
        <v>24</v>
      </c>
      <c r="N315">
        <f>IFERROR(VLOOKUP(FACT_INCLUDES[[#This Row],[order_id]], ORDERS!A:G, 7, FALSE), "")</f>
        <v>11</v>
      </c>
      <c r="O315">
        <f>_xlfn.XLOOKUP(FACT_INCLUDES[[#This Row],[DW Product]],FACT_PRODUCT_REVIEWS!L:L,FACT_PRODUCT_REVIEWS!A:A,,0)</f>
        <v>314</v>
      </c>
      <c r="P315">
        <f>_xlfn.XLOOKUP(FACT_INCLUDES[[#This Row],[customer_unique_id]],DIM_CUSTOMERS[customer_unique_id],DIM_CUSTOMERS[DW Customer],,0)</f>
        <v>242</v>
      </c>
      <c r="Q315">
        <v>314</v>
      </c>
      <c r="R315">
        <v>314</v>
      </c>
      <c r="S315">
        <f>IF(FACT_INCLUDES[[#This Row],[order_delivered_customer_date]]&lt;=FACT_INCLUDES[[#This Row],[order_estimated_delivery_date]],1,0)</f>
        <v>1</v>
      </c>
      <c r="T315" t="str">
        <f>VLOOKUP(FACT_INCLUDES[[#This Row],[DW Product]],DIM_PRODUCTS!A:I,3,FALSE)</f>
        <v>Furniture</v>
      </c>
      <c r="U315" t="str">
        <f>VLOOKUP(FACT_INCLUDES[[#This Row],[DW Seller]],DIM_SELLERS!A:I,4,FALSE)</f>
        <v>SP</v>
      </c>
      <c r="V315" s="30">
        <f>IF(FACT_INCLUDES[[#This Row],[order_delivered_customer_date]]&lt;=FACT_INCLUDES[[#This Row],[order_estimated_delivery_date]], 1,0)</f>
        <v>1</v>
      </c>
    </row>
    <row r="316" spans="1:22" ht="15.75" x14ac:dyDescent="0.25">
      <c r="A316">
        <v>315</v>
      </c>
      <c r="B316" s="2" t="s">
        <v>881</v>
      </c>
      <c r="C316" s="10">
        <v>1</v>
      </c>
      <c r="D316" s="13">
        <v>43263.854861111111</v>
      </c>
      <c r="E316" s="20">
        <v>32</v>
      </c>
      <c r="F316" s="20">
        <v>7.39</v>
      </c>
      <c r="G316" t="str">
        <f>VLOOKUP(FACT_INCLUDES[[#This Row],[order_id]],ORDERS!A:B,2,FALSE)</f>
        <v>af13324b5f4c0a838fe662c52a44b959</v>
      </c>
      <c r="H316" s="17">
        <f>VLOOKUP(FACT_INCLUDES[[#This Row],[order_id]],ORDERS!A:F,4,FALSE)</f>
        <v>43220.815972222219</v>
      </c>
      <c r="I316" s="17">
        <f>VLOOKUP(FACT_INCLUDES[[#This Row],[order_id]],ORDERS!A:G,5,FALSE)</f>
        <v>43228.769444444442</v>
      </c>
      <c r="J316" s="17">
        <f>VLOOKUP(FACT_INCLUDES[[#This Row],[order_id]],ORDERS!A:G,6,FALSE)</f>
        <v>43245</v>
      </c>
      <c r="K316" t="str">
        <f>VLOOKUP(FACT_INCLUDES[[#This Row],[order_id]],ORDERS!A:G,3,FALSE)</f>
        <v>delivered</v>
      </c>
      <c r="L316" s="18">
        <f>FACT_INCLUDES[[#This Row],[price]]+FACT_INCLUDES[[#This Row],[freight_value]]</f>
        <v>39.39</v>
      </c>
      <c r="M316">
        <f ca="1">_xlfn.XLOOKUP(FACT_INCLUDES[[#This Row],[customer_unique_id]], DIM_CUSTOMERS[customer_unique_id], DIM_CUSTOMERS[Age],,0)</f>
        <v>38</v>
      </c>
      <c r="N316">
        <f>IFERROR(VLOOKUP(FACT_INCLUDES[[#This Row],[order_id]], ORDERS!A:G, 7, FALSE), "")</f>
        <v>8</v>
      </c>
      <c r="O316">
        <f>_xlfn.XLOOKUP(FACT_INCLUDES[[#This Row],[DW Product]],FACT_PRODUCT_REVIEWS!L:L,FACT_PRODUCT_REVIEWS!A:A,,0)</f>
        <v>315</v>
      </c>
      <c r="P316">
        <f>_xlfn.XLOOKUP(FACT_INCLUDES[[#This Row],[customer_unique_id]],DIM_CUSTOMERS[customer_unique_id],DIM_CUSTOMERS[DW Customer],,0)</f>
        <v>295</v>
      </c>
      <c r="Q316">
        <v>315</v>
      </c>
      <c r="R316">
        <v>315</v>
      </c>
      <c r="S316">
        <f>IF(FACT_INCLUDES[[#This Row],[order_delivered_customer_date]]&lt;=FACT_INCLUDES[[#This Row],[order_estimated_delivery_date]],1,0)</f>
        <v>1</v>
      </c>
      <c r="T316" t="str">
        <f>VLOOKUP(FACT_INCLUDES[[#This Row],[DW Product]],DIM_PRODUCTS!A:I,3,FALSE)</f>
        <v>Art</v>
      </c>
      <c r="U316" t="str">
        <f>VLOOKUP(FACT_INCLUDES[[#This Row],[DW Seller]],DIM_SELLERS!A:I,4,FALSE)</f>
        <v>RS</v>
      </c>
      <c r="V316" s="30">
        <f>IF(FACT_INCLUDES[[#This Row],[order_delivered_customer_date]]&lt;=FACT_INCLUDES[[#This Row],[order_estimated_delivery_date]], 1,0)</f>
        <v>1</v>
      </c>
    </row>
    <row r="317" spans="1:22" ht="15.75" x14ac:dyDescent="0.25">
      <c r="A317">
        <v>316</v>
      </c>
      <c r="B317" s="2" t="s">
        <v>969</v>
      </c>
      <c r="C317" s="10">
        <v>1</v>
      </c>
      <c r="D317" s="13">
        <v>43264.202777777777</v>
      </c>
      <c r="E317" s="20">
        <v>110</v>
      </c>
      <c r="F317" s="20">
        <v>18.350000000000001</v>
      </c>
      <c r="G317" t="str">
        <f>VLOOKUP(FACT_INCLUDES[[#This Row],[order_id]],ORDERS!A:B,2,FALSE)</f>
        <v>0c4f8b6f80f0dbddbdce3882d2242be9</v>
      </c>
      <c r="H317" s="17">
        <f>VLOOKUP(FACT_INCLUDES[[#This Row],[order_id]],ORDERS!A:F,4,FALSE)</f>
        <v>43230.861805555556</v>
      </c>
      <c r="I317" s="17">
        <f>VLOOKUP(FACT_INCLUDES[[#This Row],[order_id]],ORDERS!A:G,5,FALSE)</f>
        <v>43241.802777777775</v>
      </c>
      <c r="J317" s="17">
        <f>VLOOKUP(FACT_INCLUDES[[#This Row],[order_id]],ORDERS!A:G,6,FALSE)</f>
        <v>43250</v>
      </c>
      <c r="K317" t="str">
        <f>VLOOKUP(FACT_INCLUDES[[#This Row],[order_id]],ORDERS!A:G,3,FALSE)</f>
        <v>delivered</v>
      </c>
      <c r="L317" s="18">
        <f>FACT_INCLUDES[[#This Row],[price]]+FACT_INCLUDES[[#This Row],[freight_value]]</f>
        <v>128.35</v>
      </c>
      <c r="M317">
        <f ca="1">_xlfn.XLOOKUP(FACT_INCLUDES[[#This Row],[customer_unique_id]], DIM_CUSTOMERS[customer_unique_id], DIM_CUSTOMERS[Age],,0)</f>
        <v>30</v>
      </c>
      <c r="N317">
        <f>IFERROR(VLOOKUP(FACT_INCLUDES[[#This Row],[order_id]], ORDERS!A:G, 7, FALSE), "")</f>
        <v>11</v>
      </c>
      <c r="O317">
        <f>_xlfn.XLOOKUP(FACT_INCLUDES[[#This Row],[DW Product]],FACT_PRODUCT_REVIEWS!L:L,FACT_PRODUCT_REVIEWS!A:A,,0)</f>
        <v>316</v>
      </c>
      <c r="P317">
        <f>_xlfn.XLOOKUP(FACT_INCLUDES[[#This Row],[customer_unique_id]],DIM_CUSTOMERS[customer_unique_id],DIM_CUSTOMERS[DW Customer],,0)</f>
        <v>173</v>
      </c>
      <c r="Q317">
        <v>316</v>
      </c>
      <c r="R317">
        <v>316</v>
      </c>
      <c r="S317">
        <f>IF(FACT_INCLUDES[[#This Row],[order_delivered_customer_date]]&lt;=FACT_INCLUDES[[#This Row],[order_estimated_delivery_date]],1,0)</f>
        <v>1</v>
      </c>
      <c r="T317" t="str">
        <f>VLOOKUP(FACT_INCLUDES[[#This Row],[DW Product]],DIM_PRODUCTS!A:I,3,FALSE)</f>
        <v>Home Design</v>
      </c>
      <c r="U317" t="str">
        <f>VLOOKUP(FACT_INCLUDES[[#This Row],[DW Seller]],DIM_SELLERS!A:I,4,FALSE)</f>
        <v>SP</v>
      </c>
      <c r="V317" s="30">
        <f>IF(FACT_INCLUDES[[#This Row],[order_delivered_customer_date]]&lt;=FACT_INCLUDES[[#This Row],[order_estimated_delivery_date]], 1,0)</f>
        <v>1</v>
      </c>
    </row>
    <row r="318" spans="1:22" ht="15.75" x14ac:dyDescent="0.25">
      <c r="A318">
        <v>317</v>
      </c>
      <c r="B318" s="2" t="s">
        <v>1829</v>
      </c>
      <c r="C318" s="10">
        <v>1</v>
      </c>
      <c r="D318" s="13">
        <v>43262.006944444445</v>
      </c>
      <c r="E318" s="20">
        <v>79.900000000000006</v>
      </c>
      <c r="F318" s="20">
        <v>14.65</v>
      </c>
      <c r="G318" t="str">
        <f>VLOOKUP(FACT_INCLUDES[[#This Row],[order_id]],ORDERS!A:B,2,FALSE)</f>
        <v>3c4d7fdb25ab947c7ac866ba940f9c32</v>
      </c>
      <c r="H318" s="17">
        <f>VLOOKUP(FACT_INCLUDES[[#This Row],[order_id]],ORDERS!A:F,4,FALSE)</f>
        <v>43290.754166666666</v>
      </c>
      <c r="I318" s="17">
        <f>VLOOKUP(FACT_INCLUDES[[#This Row],[order_id]],ORDERS!A:G,5,FALSE)</f>
        <v>43292.797222222223</v>
      </c>
      <c r="J318" s="17">
        <f>VLOOKUP(FACT_INCLUDES[[#This Row],[order_id]],ORDERS!A:G,6,FALSE)</f>
        <v>43313</v>
      </c>
      <c r="K318" t="str">
        <f>VLOOKUP(FACT_INCLUDES[[#This Row],[order_id]],ORDERS!A:G,3,FALSE)</f>
        <v>delivered</v>
      </c>
      <c r="L318" s="18">
        <f>FACT_INCLUDES[[#This Row],[price]]+FACT_INCLUDES[[#This Row],[freight_value]]</f>
        <v>94.550000000000011</v>
      </c>
      <c r="M318">
        <f ca="1">_xlfn.XLOOKUP(FACT_INCLUDES[[#This Row],[customer_unique_id]], DIM_CUSTOMERS[customer_unique_id], DIM_CUSTOMERS[Age],,0)</f>
        <v>19</v>
      </c>
      <c r="N318">
        <f>IFERROR(VLOOKUP(FACT_INCLUDES[[#This Row],[order_id]], ORDERS!A:G, 7, FALSE), "")</f>
        <v>2</v>
      </c>
      <c r="O318">
        <f>_xlfn.XLOOKUP(FACT_INCLUDES[[#This Row],[DW Product]],FACT_PRODUCT_REVIEWS!L:L,FACT_PRODUCT_REVIEWS!A:A,,0)</f>
        <v>317</v>
      </c>
      <c r="P318">
        <f>_xlfn.XLOOKUP(FACT_INCLUDES[[#This Row],[customer_unique_id]],DIM_CUSTOMERS[customer_unique_id],DIM_CUSTOMERS[DW Customer],,0)</f>
        <v>207</v>
      </c>
      <c r="Q318">
        <v>317</v>
      </c>
      <c r="R318">
        <v>317</v>
      </c>
      <c r="S318">
        <f>IF(FACT_INCLUDES[[#This Row],[order_delivered_customer_date]]&lt;=FACT_INCLUDES[[#This Row],[order_estimated_delivery_date]],1,0)</f>
        <v>1</v>
      </c>
      <c r="T318" t="str">
        <f>VLOOKUP(FACT_INCLUDES[[#This Row],[DW Product]],DIM_PRODUCTS!A:I,3,FALSE)</f>
        <v>Sports</v>
      </c>
      <c r="U318" t="str">
        <f>VLOOKUP(FACT_INCLUDES[[#This Row],[DW Seller]],DIM_SELLERS!A:I,4,FALSE)</f>
        <v>SP</v>
      </c>
      <c r="V318" s="30">
        <f>IF(FACT_INCLUDES[[#This Row],[order_delivered_customer_date]]&lt;=FACT_INCLUDES[[#This Row],[order_estimated_delivery_date]], 1,0)</f>
        <v>1</v>
      </c>
    </row>
    <row r="319" spans="1:22" ht="15.75" x14ac:dyDescent="0.25">
      <c r="A319">
        <v>318</v>
      </c>
      <c r="B319" s="2" t="s">
        <v>1058</v>
      </c>
      <c r="C319" s="10">
        <v>1</v>
      </c>
      <c r="D319" s="13">
        <v>43038.759722222225</v>
      </c>
      <c r="E319" s="20">
        <v>24.99</v>
      </c>
      <c r="F319" s="20">
        <v>14.1</v>
      </c>
      <c r="G319" t="str">
        <f>VLOOKUP(FACT_INCLUDES[[#This Row],[order_id]],ORDERS!A:B,2,FALSE)</f>
        <v>5705e410d27f391e55c6a495b06d1618</v>
      </c>
      <c r="H319" s="17">
        <f>VLOOKUP(FACT_INCLUDES[[#This Row],[order_id]],ORDERS!A:F,4,FALSE)</f>
        <v>43153.605555555558</v>
      </c>
      <c r="I319" s="17">
        <f>VLOOKUP(FACT_INCLUDES[[#This Row],[order_id]],ORDERS!A:G,5,FALSE)</f>
        <v>43167.700694444444</v>
      </c>
      <c r="J319" s="17">
        <f>VLOOKUP(FACT_INCLUDES[[#This Row],[order_id]],ORDERS!A:G,6,FALSE)</f>
        <v>43182</v>
      </c>
      <c r="K319" t="str">
        <f>VLOOKUP(FACT_INCLUDES[[#This Row],[order_id]],ORDERS!A:G,3,FALSE)</f>
        <v>delivered</v>
      </c>
      <c r="L319" s="18">
        <f>FACT_INCLUDES[[#This Row],[price]]+FACT_INCLUDES[[#This Row],[freight_value]]</f>
        <v>39.089999999999996</v>
      </c>
      <c r="M319">
        <f ca="1">_xlfn.XLOOKUP(FACT_INCLUDES[[#This Row],[customer_unique_id]], DIM_CUSTOMERS[customer_unique_id], DIM_CUSTOMERS[Age],,0)</f>
        <v>30</v>
      </c>
      <c r="N319">
        <f>IFERROR(VLOOKUP(FACT_INCLUDES[[#This Row],[order_id]], ORDERS!A:G, 7, FALSE), "")</f>
        <v>14</v>
      </c>
      <c r="O319">
        <f>_xlfn.XLOOKUP(FACT_INCLUDES[[#This Row],[DW Product]],FACT_PRODUCT_REVIEWS!L:L,FACT_PRODUCT_REVIEWS!A:A,,0)</f>
        <v>318</v>
      </c>
      <c r="P319">
        <f>_xlfn.XLOOKUP(FACT_INCLUDES[[#This Row],[customer_unique_id]],DIM_CUSTOMERS[customer_unique_id],DIM_CUSTOMERS[DW Customer],,0)</f>
        <v>150</v>
      </c>
      <c r="Q319">
        <v>318</v>
      </c>
      <c r="R319">
        <v>318</v>
      </c>
      <c r="S319">
        <f>IF(FACT_INCLUDES[[#This Row],[order_delivered_customer_date]]&lt;=FACT_INCLUDES[[#This Row],[order_estimated_delivery_date]],1,0)</f>
        <v>1</v>
      </c>
      <c r="T319" t="str">
        <f>VLOOKUP(FACT_INCLUDES[[#This Row],[DW Product]],DIM_PRODUCTS!A:I,3,FALSE)</f>
        <v>Accessories</v>
      </c>
      <c r="U319" t="str">
        <f>VLOOKUP(FACT_INCLUDES[[#This Row],[DW Seller]],DIM_SELLERS!A:I,4,FALSE)</f>
        <v>SP</v>
      </c>
      <c r="V319" s="30">
        <f>IF(FACT_INCLUDES[[#This Row],[order_delivered_customer_date]]&lt;=FACT_INCLUDES[[#This Row],[order_estimated_delivery_date]], 1,0)</f>
        <v>1</v>
      </c>
    </row>
    <row r="320" spans="1:22" ht="15.75" x14ac:dyDescent="0.25">
      <c r="A320">
        <v>319</v>
      </c>
      <c r="B320" s="2" t="s">
        <v>1338</v>
      </c>
      <c r="C320" s="10">
        <v>1</v>
      </c>
      <c r="D320" s="13">
        <v>43222.440972222219</v>
      </c>
      <c r="E320" s="20">
        <v>79</v>
      </c>
      <c r="F320" s="20">
        <v>13.91</v>
      </c>
      <c r="G320" t="str">
        <f>VLOOKUP(FACT_INCLUDES[[#This Row],[order_id]],ORDERS!A:B,2,FALSE)</f>
        <v>5cc1fbd02e6b7cd1113dd836fbbbcc13</v>
      </c>
      <c r="H320" s="17">
        <f>VLOOKUP(FACT_INCLUDES[[#This Row],[order_id]],ORDERS!A:F,4,FALSE)</f>
        <v>43183.329861111109</v>
      </c>
      <c r="I320" s="17">
        <f>VLOOKUP(FACT_INCLUDES[[#This Row],[order_id]],ORDERS!A:G,5,FALSE)</f>
        <v>43196.87222222222</v>
      </c>
      <c r="J320" s="17">
        <f>VLOOKUP(FACT_INCLUDES[[#This Row],[order_id]],ORDERS!A:G,6,FALSE)</f>
        <v>43210</v>
      </c>
      <c r="K320" t="str">
        <f>VLOOKUP(FACT_INCLUDES[[#This Row],[order_id]],ORDERS!A:G,3,FALSE)</f>
        <v>delivered</v>
      </c>
      <c r="L320" s="18">
        <f>FACT_INCLUDES[[#This Row],[price]]+FACT_INCLUDES[[#This Row],[freight_value]]</f>
        <v>92.91</v>
      </c>
      <c r="M320">
        <f ca="1">_xlfn.XLOOKUP(FACT_INCLUDES[[#This Row],[customer_unique_id]], DIM_CUSTOMERS[customer_unique_id], DIM_CUSTOMERS[Age],,0)</f>
        <v>21</v>
      </c>
      <c r="N320">
        <f>IFERROR(VLOOKUP(FACT_INCLUDES[[#This Row],[order_id]], ORDERS!A:G, 7, FALSE), "")</f>
        <v>13</v>
      </c>
      <c r="O320">
        <f>_xlfn.XLOOKUP(FACT_INCLUDES[[#This Row],[DW Product]],FACT_PRODUCT_REVIEWS!L:L,FACT_PRODUCT_REVIEWS!A:A,,0)</f>
        <v>319</v>
      </c>
      <c r="P320">
        <f>_xlfn.XLOOKUP(FACT_INCLUDES[[#This Row],[customer_unique_id]],DIM_CUSTOMERS[customer_unique_id],DIM_CUSTOMERS[DW Customer],,0)</f>
        <v>146</v>
      </c>
      <c r="Q320">
        <v>319</v>
      </c>
      <c r="R320">
        <v>319</v>
      </c>
      <c r="S320">
        <f>IF(FACT_INCLUDES[[#This Row],[order_delivered_customer_date]]&lt;=FACT_INCLUDES[[#This Row],[order_estimated_delivery_date]],1,0)</f>
        <v>1</v>
      </c>
      <c r="T320" t="str">
        <f>VLOOKUP(FACT_INCLUDES[[#This Row],[DW Product]],DIM_PRODUCTS!A:I,3,FALSE)</f>
        <v>Appliances</v>
      </c>
      <c r="U320" t="str">
        <f>VLOOKUP(FACT_INCLUDES[[#This Row],[DW Seller]],DIM_SELLERS!A:I,4,FALSE)</f>
        <v>PR</v>
      </c>
      <c r="V320" s="30">
        <f>IF(FACT_INCLUDES[[#This Row],[order_delivered_customer_date]]&lt;=FACT_INCLUDES[[#This Row],[order_estimated_delivery_date]], 1,0)</f>
        <v>1</v>
      </c>
    </row>
    <row r="321" spans="1:22" ht="15.75" x14ac:dyDescent="0.25">
      <c r="A321">
        <v>320</v>
      </c>
      <c r="B321" s="2" t="s">
        <v>1879</v>
      </c>
      <c r="C321" s="10">
        <v>1</v>
      </c>
      <c r="D321" s="13">
        <v>43053.746527777781</v>
      </c>
      <c r="E321" s="20">
        <v>59.9</v>
      </c>
      <c r="F321" s="20">
        <v>17.670000000000002</v>
      </c>
      <c r="G321" t="str">
        <f>VLOOKUP(FACT_INCLUDES[[#This Row],[order_id]],ORDERS!A:B,2,FALSE)</f>
        <v>5a77d3e9231351d3a4ea54c3fe824e79</v>
      </c>
      <c r="H321" s="17">
        <f>VLOOKUP(FACT_INCLUDES[[#This Row],[order_id]],ORDERS!A:F,4,FALSE)</f>
        <v>43084.98333333333</v>
      </c>
      <c r="I321" s="17">
        <f>VLOOKUP(FACT_INCLUDES[[#This Row],[order_id]],ORDERS!A:G,5,FALSE)</f>
        <v>43099.631249999999</v>
      </c>
      <c r="J321" s="17">
        <f>VLOOKUP(FACT_INCLUDES[[#This Row],[order_id]],ORDERS!A:G,6,FALSE)</f>
        <v>43110</v>
      </c>
      <c r="K321" t="str">
        <f>VLOOKUP(FACT_INCLUDES[[#This Row],[order_id]],ORDERS!A:G,3,FALSE)</f>
        <v>delivered</v>
      </c>
      <c r="L321" s="18">
        <f>FACT_INCLUDES[[#This Row],[price]]+FACT_INCLUDES[[#This Row],[freight_value]]</f>
        <v>77.569999999999993</v>
      </c>
      <c r="M321">
        <f ca="1">_xlfn.XLOOKUP(FACT_INCLUDES[[#This Row],[customer_unique_id]], DIM_CUSTOMERS[customer_unique_id], DIM_CUSTOMERS[Age],,0)</f>
        <v>44</v>
      </c>
      <c r="N321">
        <f>IFERROR(VLOOKUP(FACT_INCLUDES[[#This Row],[order_id]], ORDERS!A:G, 7, FALSE), "")</f>
        <v>15</v>
      </c>
      <c r="O321">
        <f>_xlfn.XLOOKUP(FACT_INCLUDES[[#This Row],[DW Product]],FACT_PRODUCT_REVIEWS!L:L,FACT_PRODUCT_REVIEWS!A:A,,0)</f>
        <v>320</v>
      </c>
      <c r="P321">
        <f>_xlfn.XLOOKUP(FACT_INCLUDES[[#This Row],[customer_unique_id]],DIM_CUSTOMERS[customer_unique_id],DIM_CUSTOMERS[DW Customer],,0)</f>
        <v>64</v>
      </c>
      <c r="Q321">
        <v>320</v>
      </c>
      <c r="R321">
        <v>320</v>
      </c>
      <c r="S321">
        <f>IF(FACT_INCLUDES[[#This Row],[order_delivered_customer_date]]&lt;=FACT_INCLUDES[[#This Row],[order_estimated_delivery_date]],1,0)</f>
        <v>1</v>
      </c>
      <c r="T321" t="str">
        <f>VLOOKUP(FACT_INCLUDES[[#This Row],[DW Product]],DIM_PRODUCTS!A:I,3,FALSE)</f>
        <v>Shoes</v>
      </c>
      <c r="U321" t="str">
        <f>VLOOKUP(FACT_INCLUDES[[#This Row],[DW Seller]],DIM_SELLERS!A:I,4,FALSE)</f>
        <v>SP</v>
      </c>
      <c r="V321" s="30">
        <f>IF(FACT_INCLUDES[[#This Row],[order_delivered_customer_date]]&lt;=FACT_INCLUDES[[#This Row],[order_estimated_delivery_date]], 1,0)</f>
        <v>1</v>
      </c>
    </row>
    <row r="322" spans="1:22" ht="15.75" x14ac:dyDescent="0.25">
      <c r="A322">
        <v>321</v>
      </c>
      <c r="B322" s="2" t="s">
        <v>1795</v>
      </c>
      <c r="C322" s="10">
        <v>1</v>
      </c>
      <c r="D322" s="13">
        <v>43146.074999999997</v>
      </c>
      <c r="E322" s="20">
        <v>19.899999999999999</v>
      </c>
      <c r="F322" s="20">
        <v>15.1</v>
      </c>
      <c r="G322" t="str">
        <f>VLOOKUP(FACT_INCLUDES[[#This Row],[order_id]],ORDERS!A:B,2,FALSE)</f>
        <v>40b5e9eed4db7f956359145971056f5d</v>
      </c>
      <c r="H322" s="17">
        <f>VLOOKUP(FACT_INCLUDES[[#This Row],[order_id]],ORDERS!A:F,4,FALSE)</f>
        <v>43224.879166666666</v>
      </c>
      <c r="I322" s="17">
        <f>VLOOKUP(FACT_INCLUDES[[#This Row],[order_id]],ORDERS!A:G,5,FALSE)</f>
        <v>43237.633333333331</v>
      </c>
      <c r="J322" s="17">
        <f>VLOOKUP(FACT_INCLUDES[[#This Row],[order_id]],ORDERS!A:G,6,FALSE)</f>
        <v>43252</v>
      </c>
      <c r="K322" t="str">
        <f>VLOOKUP(FACT_INCLUDES[[#This Row],[order_id]],ORDERS!A:G,3,FALSE)</f>
        <v>delivered</v>
      </c>
      <c r="L322" s="18">
        <f>FACT_INCLUDES[[#This Row],[price]]+FACT_INCLUDES[[#This Row],[freight_value]]</f>
        <v>35</v>
      </c>
      <c r="M322">
        <f ca="1">_xlfn.XLOOKUP(FACT_INCLUDES[[#This Row],[customer_unique_id]], DIM_CUSTOMERS[customer_unique_id], DIM_CUSTOMERS[Age],,0)</f>
        <v>19</v>
      </c>
      <c r="N322">
        <f>IFERROR(VLOOKUP(FACT_INCLUDES[[#This Row],[order_id]], ORDERS!A:G, 7, FALSE), "")</f>
        <v>13</v>
      </c>
      <c r="O322">
        <f>_xlfn.XLOOKUP(FACT_INCLUDES[[#This Row],[DW Product]],FACT_PRODUCT_REVIEWS!L:L,FACT_PRODUCT_REVIEWS!A:A,,0)</f>
        <v>321</v>
      </c>
      <c r="P322">
        <f>_xlfn.XLOOKUP(FACT_INCLUDES[[#This Row],[customer_unique_id]],DIM_CUSTOMERS[customer_unique_id],DIM_CUSTOMERS[DW Customer],,0)</f>
        <v>282</v>
      </c>
      <c r="Q322">
        <v>321</v>
      </c>
      <c r="R322">
        <v>321</v>
      </c>
      <c r="S322">
        <f>IF(FACT_INCLUDES[[#This Row],[order_delivered_customer_date]]&lt;=FACT_INCLUDES[[#This Row],[order_estimated_delivery_date]],1,0)</f>
        <v>1</v>
      </c>
      <c r="T322" t="str">
        <f>VLOOKUP(FACT_INCLUDES[[#This Row],[DW Product]],DIM_PRODUCTS!A:I,3,FALSE)</f>
        <v>Jewelry</v>
      </c>
      <c r="U322" t="str">
        <f>VLOOKUP(FACT_INCLUDES[[#This Row],[DW Seller]],DIM_SELLERS!A:I,4,FALSE)</f>
        <v>SP</v>
      </c>
      <c r="V322" s="30">
        <f>IF(FACT_INCLUDES[[#This Row],[order_delivered_customer_date]]&lt;=FACT_INCLUDES[[#This Row],[order_estimated_delivery_date]], 1,0)</f>
        <v>1</v>
      </c>
    </row>
    <row r="323" spans="1:22" ht="15.75" x14ac:dyDescent="0.25">
      <c r="A323">
        <v>322</v>
      </c>
      <c r="B323" s="2" t="s">
        <v>1055</v>
      </c>
      <c r="C323" s="10">
        <v>1</v>
      </c>
      <c r="D323" s="13">
        <v>43233.896527777775</v>
      </c>
      <c r="E323" s="20">
        <v>158</v>
      </c>
      <c r="F323" s="20">
        <v>15.2</v>
      </c>
      <c r="G323" t="str">
        <f>VLOOKUP(FACT_INCLUDES[[#This Row],[order_id]],ORDERS!A:B,2,FALSE)</f>
        <v>308eed157c50c58cd2d795eb5f1e096a</v>
      </c>
      <c r="H323" s="17">
        <f>VLOOKUP(FACT_INCLUDES[[#This Row],[order_id]],ORDERS!A:F,4,FALSE)</f>
        <v>43073.465277777781</v>
      </c>
      <c r="I323" s="17">
        <f>VLOOKUP(FACT_INCLUDES[[#This Row],[order_id]],ORDERS!A:G,5,FALSE)</f>
        <v>43082.809027777781</v>
      </c>
      <c r="J323" s="17">
        <f>VLOOKUP(FACT_INCLUDES[[#This Row],[order_id]],ORDERS!A:G,6,FALSE)</f>
        <v>43097</v>
      </c>
      <c r="K323" t="str">
        <f>VLOOKUP(FACT_INCLUDES[[#This Row],[order_id]],ORDERS!A:G,3,FALSE)</f>
        <v>delivered</v>
      </c>
      <c r="L323" s="18">
        <f>FACT_INCLUDES[[#This Row],[price]]+FACT_INCLUDES[[#This Row],[freight_value]]</f>
        <v>173.2</v>
      </c>
      <c r="M323">
        <f ca="1">_xlfn.XLOOKUP(FACT_INCLUDES[[#This Row],[customer_unique_id]], DIM_CUSTOMERS[customer_unique_id], DIM_CUSTOMERS[Age],,0)</f>
        <v>28</v>
      </c>
      <c r="N323">
        <f>IFERROR(VLOOKUP(FACT_INCLUDES[[#This Row],[order_id]], ORDERS!A:G, 7, FALSE), "")</f>
        <v>9</v>
      </c>
      <c r="O323">
        <f>_xlfn.XLOOKUP(FACT_INCLUDES[[#This Row],[DW Product]],FACT_PRODUCT_REVIEWS!L:L,FACT_PRODUCT_REVIEWS!A:A,,0)</f>
        <v>322</v>
      </c>
      <c r="P323">
        <f>_xlfn.XLOOKUP(FACT_INCLUDES[[#This Row],[customer_unique_id]],DIM_CUSTOMERS[customer_unique_id],DIM_CUSTOMERS[DW Customer],,0)</f>
        <v>260</v>
      </c>
      <c r="Q323">
        <v>322</v>
      </c>
      <c r="R323">
        <v>322</v>
      </c>
      <c r="S323">
        <f>IF(FACT_INCLUDES[[#This Row],[order_delivered_customer_date]]&lt;=FACT_INCLUDES[[#This Row],[order_estimated_delivery_date]],1,0)</f>
        <v>1</v>
      </c>
      <c r="T323" t="str">
        <f>VLOOKUP(FACT_INCLUDES[[#This Row],[DW Product]],DIM_PRODUCTS!A:I,3,FALSE)</f>
        <v>Decor</v>
      </c>
      <c r="U323" t="str">
        <f>VLOOKUP(FACT_INCLUDES[[#This Row],[DW Seller]],DIM_SELLERS!A:I,4,FALSE)</f>
        <v>MG</v>
      </c>
      <c r="V323" s="30">
        <f>IF(FACT_INCLUDES[[#This Row],[order_delivered_customer_date]]&lt;=FACT_INCLUDES[[#This Row],[order_estimated_delivery_date]], 1,0)</f>
        <v>1</v>
      </c>
    </row>
    <row r="324" spans="1:22" ht="15.75" x14ac:dyDescent="0.25">
      <c r="A324">
        <v>323</v>
      </c>
      <c r="B324" s="2" t="s">
        <v>1846</v>
      </c>
      <c r="C324" s="10">
        <v>1</v>
      </c>
      <c r="D324" s="13">
        <v>43230.659722222219</v>
      </c>
      <c r="E324" s="20">
        <v>1050.6099999999999</v>
      </c>
      <c r="F324" s="20">
        <v>25.13</v>
      </c>
      <c r="G324" t="str">
        <f>VLOOKUP(FACT_INCLUDES[[#This Row],[order_id]],ORDERS!A:B,2,FALSE)</f>
        <v>490c854539b21598cfbbac518ca25788</v>
      </c>
      <c r="H324" s="17">
        <f>VLOOKUP(FACT_INCLUDES[[#This Row],[order_id]],ORDERS!A:F,4,FALSE)</f>
        <v>43262.824999999997</v>
      </c>
      <c r="I324" s="17">
        <f>VLOOKUP(FACT_INCLUDES[[#This Row],[order_id]],ORDERS!A:G,5,FALSE)</f>
        <v>43265.429166666669</v>
      </c>
      <c r="J324" s="17">
        <f>VLOOKUP(FACT_INCLUDES[[#This Row],[order_id]],ORDERS!A:G,6,FALSE)</f>
        <v>43277</v>
      </c>
      <c r="K324" t="str">
        <f>VLOOKUP(FACT_INCLUDES[[#This Row],[order_id]],ORDERS!A:G,3,FALSE)</f>
        <v>delivered</v>
      </c>
      <c r="L324" s="18">
        <f>FACT_INCLUDES[[#This Row],[price]]+FACT_INCLUDES[[#This Row],[freight_value]]</f>
        <v>1075.74</v>
      </c>
      <c r="M324">
        <f ca="1">_xlfn.XLOOKUP(FACT_INCLUDES[[#This Row],[customer_unique_id]], DIM_CUSTOMERS[customer_unique_id], DIM_CUSTOMERS[Age],,0)</f>
        <v>53</v>
      </c>
      <c r="N324">
        <f>IFERROR(VLOOKUP(FACT_INCLUDES[[#This Row],[order_id]], ORDERS!A:G, 7, FALSE), "")</f>
        <v>3</v>
      </c>
      <c r="O324">
        <f>_xlfn.XLOOKUP(FACT_INCLUDES[[#This Row],[DW Product]],FACT_PRODUCT_REVIEWS!L:L,FACT_PRODUCT_REVIEWS!A:A,,0)</f>
        <v>323</v>
      </c>
      <c r="P324">
        <f>_xlfn.XLOOKUP(FACT_INCLUDES[[#This Row],[customer_unique_id]],DIM_CUSTOMERS[customer_unique_id],DIM_CUSTOMERS[DW Customer],,0)</f>
        <v>33</v>
      </c>
      <c r="Q324">
        <v>323</v>
      </c>
      <c r="R324">
        <v>323</v>
      </c>
      <c r="S324">
        <f>IF(FACT_INCLUDES[[#This Row],[order_delivered_customer_date]]&lt;=FACT_INCLUDES[[#This Row],[order_estimated_delivery_date]],1,0)</f>
        <v>1</v>
      </c>
      <c r="T324" t="str">
        <f>VLOOKUP(FACT_INCLUDES[[#This Row],[DW Product]],DIM_PRODUCTS!A:I,3,FALSE)</f>
        <v>Furniture</v>
      </c>
      <c r="U324" t="str">
        <f>VLOOKUP(FACT_INCLUDES[[#This Row],[DW Seller]],DIM_SELLERS!A:I,4,FALSE)</f>
        <v>PR</v>
      </c>
      <c r="V324" s="30">
        <f>IF(FACT_INCLUDES[[#This Row],[order_delivered_customer_date]]&lt;=FACT_INCLUDES[[#This Row],[order_estimated_delivery_date]], 1,0)</f>
        <v>1</v>
      </c>
    </row>
    <row r="325" spans="1:22" ht="15.75" x14ac:dyDescent="0.25">
      <c r="A325">
        <v>324</v>
      </c>
      <c r="B325" s="2" t="s">
        <v>1360</v>
      </c>
      <c r="C325" s="10">
        <v>1</v>
      </c>
      <c r="D325" s="13">
        <v>42968.780555555553</v>
      </c>
      <c r="E325" s="20">
        <v>106.9</v>
      </c>
      <c r="F325" s="20">
        <v>18</v>
      </c>
      <c r="G325" t="str">
        <f>VLOOKUP(FACT_INCLUDES[[#This Row],[order_id]],ORDERS!A:B,2,FALSE)</f>
        <v>0cbd5dfde4c06bbe2960d2c0c95e5e7d</v>
      </c>
      <c r="H325" s="17">
        <f>VLOOKUP(FACT_INCLUDES[[#This Row],[order_id]],ORDERS!A:F,4,FALSE)</f>
        <v>42949.533333333333</v>
      </c>
      <c r="I325" s="17">
        <f>VLOOKUP(FACT_INCLUDES[[#This Row],[order_id]],ORDERS!A:G,5,FALSE)</f>
        <v>42957.960416666669</v>
      </c>
      <c r="J325" s="17">
        <f>VLOOKUP(FACT_INCLUDES[[#This Row],[order_id]],ORDERS!A:G,6,FALSE)</f>
        <v>42969</v>
      </c>
      <c r="K325" t="str">
        <f>VLOOKUP(FACT_INCLUDES[[#This Row],[order_id]],ORDERS!A:G,3,FALSE)</f>
        <v>delivered</v>
      </c>
      <c r="L325" s="18">
        <f>FACT_INCLUDES[[#This Row],[price]]+FACT_INCLUDES[[#This Row],[freight_value]]</f>
        <v>124.9</v>
      </c>
      <c r="M325">
        <f ca="1">_xlfn.XLOOKUP(FACT_INCLUDES[[#This Row],[customer_unique_id]], DIM_CUSTOMERS[customer_unique_id], DIM_CUSTOMERS[Age],,0)</f>
        <v>22</v>
      </c>
      <c r="N325">
        <f>IFERROR(VLOOKUP(FACT_INCLUDES[[#This Row],[order_id]], ORDERS!A:G, 7, FALSE), "")</f>
        <v>8</v>
      </c>
      <c r="O325">
        <f>_xlfn.XLOOKUP(FACT_INCLUDES[[#This Row],[DW Product]],FACT_PRODUCT_REVIEWS!L:L,FACT_PRODUCT_REVIEWS!A:A,,0)</f>
        <v>324</v>
      </c>
      <c r="P325">
        <f>_xlfn.XLOOKUP(FACT_INCLUDES[[#This Row],[customer_unique_id]],DIM_CUSTOMERS[customer_unique_id],DIM_CUSTOMERS[DW Customer],,0)</f>
        <v>288</v>
      </c>
      <c r="Q325">
        <v>324</v>
      </c>
      <c r="R325">
        <v>324</v>
      </c>
      <c r="S325">
        <f>IF(FACT_INCLUDES[[#This Row],[order_delivered_customer_date]]&lt;=FACT_INCLUDES[[#This Row],[order_estimated_delivery_date]],1,0)</f>
        <v>1</v>
      </c>
      <c r="T325" t="str">
        <f>VLOOKUP(FACT_INCLUDES[[#This Row],[DW Product]],DIM_PRODUCTS!A:I,3,FALSE)</f>
        <v>Toys</v>
      </c>
      <c r="U325" t="str">
        <f>VLOOKUP(FACT_INCLUDES[[#This Row],[DW Seller]],DIM_SELLERS!A:I,4,FALSE)</f>
        <v>RJ</v>
      </c>
      <c r="V325" s="30">
        <f>IF(FACT_INCLUDES[[#This Row],[order_delivered_customer_date]]&lt;=FACT_INCLUDES[[#This Row],[order_estimated_delivery_date]], 1,0)</f>
        <v>1</v>
      </c>
    </row>
    <row r="326" spans="1:22" ht="15.75" x14ac:dyDescent="0.25">
      <c r="A326">
        <v>325</v>
      </c>
      <c r="B326" s="2" t="s">
        <v>1884</v>
      </c>
      <c r="C326" s="10">
        <v>1</v>
      </c>
      <c r="D326" s="13">
        <v>43214.382638888892</v>
      </c>
      <c r="E326" s="20">
        <v>362.45</v>
      </c>
      <c r="F326" s="20">
        <v>25.12</v>
      </c>
      <c r="G326" t="str">
        <f>VLOOKUP(FACT_INCLUDES[[#This Row],[order_id]],ORDERS!A:B,2,FALSE)</f>
        <v>61f5df1a634167ff48d76d79d21226de</v>
      </c>
      <c r="H326" s="17">
        <f>VLOOKUP(FACT_INCLUDES[[#This Row],[order_id]],ORDERS!A:F,4,FALSE)</f>
        <v>43157.357638888891</v>
      </c>
      <c r="I326" s="17">
        <f>VLOOKUP(FACT_INCLUDES[[#This Row],[order_id]],ORDERS!A:G,5,FALSE)</f>
        <v>43172.765277777777</v>
      </c>
      <c r="J326" s="17">
        <f>VLOOKUP(FACT_INCLUDES[[#This Row],[order_id]],ORDERS!A:G,6,FALSE)</f>
        <v>43178</v>
      </c>
      <c r="K326" t="str">
        <f>VLOOKUP(FACT_INCLUDES[[#This Row],[order_id]],ORDERS!A:G,3,FALSE)</f>
        <v>delivered</v>
      </c>
      <c r="L326" s="18">
        <f>FACT_INCLUDES[[#This Row],[price]]+FACT_INCLUDES[[#This Row],[freight_value]]</f>
        <v>387.57</v>
      </c>
      <c r="M326">
        <f ca="1">_xlfn.XLOOKUP(FACT_INCLUDES[[#This Row],[customer_unique_id]], DIM_CUSTOMERS[customer_unique_id], DIM_CUSTOMERS[Age],,0)</f>
        <v>46</v>
      </c>
      <c r="N326">
        <f>IFERROR(VLOOKUP(FACT_INCLUDES[[#This Row],[order_id]], ORDERS!A:G, 7, FALSE), "")</f>
        <v>15</v>
      </c>
      <c r="O326">
        <f>_xlfn.XLOOKUP(FACT_INCLUDES[[#This Row],[DW Product]],FACT_PRODUCT_REVIEWS!L:L,FACT_PRODUCT_REVIEWS!A:A,,0)</f>
        <v>325</v>
      </c>
      <c r="P326">
        <f>_xlfn.XLOOKUP(FACT_INCLUDES[[#This Row],[customer_unique_id]],DIM_CUSTOMERS[customer_unique_id],DIM_CUSTOMERS[DW Customer],,0)</f>
        <v>29</v>
      </c>
      <c r="Q326">
        <v>325</v>
      </c>
      <c r="R326">
        <v>325</v>
      </c>
      <c r="S326">
        <f>IF(FACT_INCLUDES[[#This Row],[order_delivered_customer_date]]&lt;=FACT_INCLUDES[[#This Row],[order_estimated_delivery_date]],1,0)</f>
        <v>1</v>
      </c>
      <c r="T326" t="str">
        <f>VLOOKUP(FACT_INCLUDES[[#This Row],[DW Product]],DIM_PRODUCTS!A:I,3,FALSE)</f>
        <v>Art</v>
      </c>
      <c r="U326" t="str">
        <f>VLOOKUP(FACT_INCLUDES[[#This Row],[DW Seller]],DIM_SELLERS!A:I,4,FALSE)</f>
        <v>SC</v>
      </c>
      <c r="V326" s="30">
        <f>IF(FACT_INCLUDES[[#This Row],[order_delivered_customer_date]]&lt;=FACT_INCLUDES[[#This Row],[order_estimated_delivery_date]], 1,0)</f>
        <v>1</v>
      </c>
    </row>
    <row r="327" spans="1:22" ht="15.75" x14ac:dyDescent="0.25">
      <c r="A327">
        <v>326</v>
      </c>
      <c r="B327" s="2" t="s">
        <v>913</v>
      </c>
      <c r="C327" s="10">
        <v>1</v>
      </c>
      <c r="D327" s="13">
        <v>42796.559027777781</v>
      </c>
      <c r="E327" s="20">
        <v>44.55</v>
      </c>
      <c r="F327" s="20">
        <v>11.74</v>
      </c>
      <c r="G327" t="str">
        <f>VLOOKUP(FACT_INCLUDES[[#This Row],[order_id]],ORDERS!A:B,2,FALSE)</f>
        <v>0a9854e7028c74302d0963fa56e77a18</v>
      </c>
      <c r="H327" s="17">
        <f>VLOOKUP(FACT_INCLUDES[[#This Row],[order_id]],ORDERS!A:F,4,FALSE)</f>
        <v>43076.540972222225</v>
      </c>
      <c r="I327" s="17">
        <f>VLOOKUP(FACT_INCLUDES[[#This Row],[order_id]],ORDERS!A:G,5,FALSE)</f>
        <v>43087.785416666666</v>
      </c>
      <c r="J327" s="17">
        <f>VLOOKUP(FACT_INCLUDES[[#This Row],[order_id]],ORDERS!A:G,6,FALSE)</f>
        <v>43109</v>
      </c>
      <c r="K327" t="str">
        <f>VLOOKUP(FACT_INCLUDES[[#This Row],[order_id]],ORDERS!A:G,3,FALSE)</f>
        <v>delivered</v>
      </c>
      <c r="L327" s="18">
        <f>FACT_INCLUDES[[#This Row],[price]]+FACT_INCLUDES[[#This Row],[freight_value]]</f>
        <v>56.29</v>
      </c>
      <c r="M327">
        <f ca="1">_xlfn.XLOOKUP(FACT_INCLUDES[[#This Row],[customer_unique_id]], DIM_CUSTOMERS[customer_unique_id], DIM_CUSTOMERS[Age],,0)</f>
        <v>52</v>
      </c>
      <c r="N327">
        <f>IFERROR(VLOOKUP(FACT_INCLUDES[[#This Row],[order_id]], ORDERS!A:G, 7, FALSE), "")</f>
        <v>11</v>
      </c>
      <c r="O327">
        <f>_xlfn.XLOOKUP(FACT_INCLUDES[[#This Row],[DW Product]],FACT_PRODUCT_REVIEWS!L:L,FACT_PRODUCT_REVIEWS!A:A,,0)</f>
        <v>326</v>
      </c>
      <c r="P327">
        <f>_xlfn.XLOOKUP(FACT_INCLUDES[[#This Row],[customer_unique_id]],DIM_CUSTOMERS[customer_unique_id],DIM_CUSTOMERS[DW Customer],,0)</f>
        <v>113</v>
      </c>
      <c r="Q327">
        <v>326</v>
      </c>
      <c r="R327">
        <v>326</v>
      </c>
      <c r="S327">
        <f>IF(FACT_INCLUDES[[#This Row],[order_delivered_customer_date]]&lt;=FACT_INCLUDES[[#This Row],[order_estimated_delivery_date]],1,0)</f>
        <v>1</v>
      </c>
      <c r="T327" t="str">
        <f>VLOOKUP(FACT_INCLUDES[[#This Row],[DW Product]],DIM_PRODUCTS!A:I,3,FALSE)</f>
        <v>Toys</v>
      </c>
      <c r="U327" t="str">
        <f>VLOOKUP(FACT_INCLUDES[[#This Row],[DW Seller]],DIM_SELLERS!A:I,4,FALSE)</f>
        <v>SP</v>
      </c>
      <c r="V327" s="30">
        <f>IF(FACT_INCLUDES[[#This Row],[order_delivered_customer_date]]&lt;=FACT_INCLUDES[[#This Row],[order_estimated_delivery_date]], 1,0)</f>
        <v>1</v>
      </c>
    </row>
    <row r="328" spans="1:22" ht="15.75" x14ac:dyDescent="0.25">
      <c r="A328">
        <v>327</v>
      </c>
      <c r="B328" s="2" t="s">
        <v>818</v>
      </c>
      <c r="C328" s="10">
        <v>1</v>
      </c>
      <c r="D328" s="13">
        <v>42881.809027777781</v>
      </c>
      <c r="E328" s="20">
        <v>14.99</v>
      </c>
      <c r="F328" s="20">
        <v>15.1</v>
      </c>
      <c r="G328" t="str">
        <f>VLOOKUP(FACT_INCLUDES[[#This Row],[order_id]],ORDERS!A:B,2,FALSE)</f>
        <v>f3795e38cc5b655e26e94d1cc21263fa</v>
      </c>
      <c r="H328" s="17">
        <f>VLOOKUP(FACT_INCLUDES[[#This Row],[order_id]],ORDERS!A:F,4,FALSE)</f>
        <v>43188.681944444441</v>
      </c>
      <c r="I328" s="17">
        <f>VLOOKUP(FACT_INCLUDES[[#This Row],[order_id]],ORDERS!A:G,5,FALSE)</f>
        <v>43213.716666666667</v>
      </c>
      <c r="J328" s="17">
        <f>VLOOKUP(FACT_INCLUDES[[#This Row],[order_id]],ORDERS!A:G,6,FALSE)</f>
        <v>43215</v>
      </c>
      <c r="K328" t="str">
        <f>VLOOKUP(FACT_INCLUDES[[#This Row],[order_id]],ORDERS!A:G,3,FALSE)</f>
        <v>delivered</v>
      </c>
      <c r="L328" s="18">
        <f>FACT_INCLUDES[[#This Row],[price]]+FACT_INCLUDES[[#This Row],[freight_value]]</f>
        <v>30.09</v>
      </c>
      <c r="M328">
        <f ca="1">_xlfn.XLOOKUP(FACT_INCLUDES[[#This Row],[customer_unique_id]], DIM_CUSTOMERS[customer_unique_id], DIM_CUSTOMERS[Age],,0)</f>
        <v>19</v>
      </c>
      <c r="N328">
        <f>IFERROR(VLOOKUP(FACT_INCLUDES[[#This Row],[order_id]], ORDERS!A:G, 7, FALSE), "")</f>
        <v>25</v>
      </c>
      <c r="O328">
        <f>_xlfn.XLOOKUP(FACT_INCLUDES[[#This Row],[DW Product]],FACT_PRODUCT_REVIEWS!L:L,FACT_PRODUCT_REVIEWS!A:A,,0)</f>
        <v>327</v>
      </c>
      <c r="P328">
        <f>_xlfn.XLOOKUP(FACT_INCLUDES[[#This Row],[customer_unique_id]],DIM_CUSTOMERS[customer_unique_id],DIM_CUSTOMERS[DW Customer],,0)</f>
        <v>210</v>
      </c>
      <c r="Q328">
        <v>327</v>
      </c>
      <c r="R328">
        <v>327</v>
      </c>
      <c r="S328">
        <f>IF(FACT_INCLUDES[[#This Row],[order_delivered_customer_date]]&lt;=FACT_INCLUDES[[#This Row],[order_estimated_delivery_date]],1,0)</f>
        <v>1</v>
      </c>
      <c r="T328" t="str">
        <f>VLOOKUP(FACT_INCLUDES[[#This Row],[DW Product]],DIM_PRODUCTS!A:I,3,FALSE)</f>
        <v>Toys</v>
      </c>
      <c r="U328" t="str">
        <f>VLOOKUP(FACT_INCLUDES[[#This Row],[DW Seller]],DIM_SELLERS!A:I,4,FALSE)</f>
        <v>RS</v>
      </c>
      <c r="V328" s="30">
        <f>IF(FACT_INCLUDES[[#This Row],[order_delivered_customer_date]]&lt;=FACT_INCLUDES[[#This Row],[order_estimated_delivery_date]], 1,0)</f>
        <v>1</v>
      </c>
    </row>
    <row r="329" spans="1:22" ht="15.75" x14ac:dyDescent="0.25">
      <c r="A329">
        <v>328</v>
      </c>
      <c r="B329" s="2" t="s">
        <v>1249</v>
      </c>
      <c r="C329" s="10">
        <v>1</v>
      </c>
      <c r="D329" s="13">
        <v>42881.809027777781</v>
      </c>
      <c r="E329" s="20">
        <v>14.99</v>
      </c>
      <c r="F329" s="20">
        <v>15.1</v>
      </c>
      <c r="G329" t="str">
        <f>VLOOKUP(FACT_INCLUDES[[#This Row],[order_id]],ORDERS!A:B,2,FALSE)</f>
        <v>77d6cd89498a8cd9762daa48e8e8b797</v>
      </c>
      <c r="H329" s="17">
        <f>VLOOKUP(FACT_INCLUDES[[#This Row],[order_id]],ORDERS!A:F,4,FALSE)</f>
        <v>43114.405555555553</v>
      </c>
      <c r="I329" s="17">
        <f>VLOOKUP(FACT_INCLUDES[[#This Row],[order_id]],ORDERS!A:G,5,FALSE)</f>
        <v>43122.908333333333</v>
      </c>
      <c r="J329" s="17">
        <f>VLOOKUP(FACT_INCLUDES[[#This Row],[order_id]],ORDERS!A:G,6,FALSE)</f>
        <v>43136</v>
      </c>
      <c r="K329" t="str">
        <f>VLOOKUP(FACT_INCLUDES[[#This Row],[order_id]],ORDERS!A:G,3,FALSE)</f>
        <v>delivered</v>
      </c>
      <c r="L329" s="18">
        <f>FACT_INCLUDES[[#This Row],[price]]+FACT_INCLUDES[[#This Row],[freight_value]]</f>
        <v>30.09</v>
      </c>
      <c r="M329">
        <f ca="1">_xlfn.XLOOKUP(FACT_INCLUDES[[#This Row],[customer_unique_id]], DIM_CUSTOMERS[customer_unique_id], DIM_CUSTOMERS[Age],,0)</f>
        <v>24</v>
      </c>
      <c r="N329">
        <f>IFERROR(VLOOKUP(FACT_INCLUDES[[#This Row],[order_id]], ORDERS!A:G, 7, FALSE), "")</f>
        <v>8</v>
      </c>
      <c r="O329">
        <f>_xlfn.XLOOKUP(FACT_INCLUDES[[#This Row],[DW Product]],FACT_PRODUCT_REVIEWS!L:L,FACT_PRODUCT_REVIEWS!A:A,,0)</f>
        <v>328</v>
      </c>
      <c r="P329">
        <f>_xlfn.XLOOKUP(FACT_INCLUDES[[#This Row],[customer_unique_id]],DIM_CUSTOMERS[customer_unique_id],DIM_CUSTOMERS[DW Customer],,0)</f>
        <v>172</v>
      </c>
      <c r="Q329">
        <v>328</v>
      </c>
      <c r="R329">
        <v>328</v>
      </c>
      <c r="S329">
        <f>IF(FACT_INCLUDES[[#This Row],[order_delivered_customer_date]]&lt;=FACT_INCLUDES[[#This Row],[order_estimated_delivery_date]],1,0)</f>
        <v>1</v>
      </c>
      <c r="T329" t="str">
        <f>VLOOKUP(FACT_INCLUDES[[#This Row],[DW Product]],DIM_PRODUCTS!A:I,3,FALSE)</f>
        <v>Furniture</v>
      </c>
      <c r="U329" t="str">
        <f>VLOOKUP(FACT_INCLUDES[[#This Row],[DW Seller]],DIM_SELLERS!A:I,4,FALSE)</f>
        <v>SP</v>
      </c>
      <c r="V329" s="30">
        <f>IF(FACT_INCLUDES[[#This Row],[order_delivered_customer_date]]&lt;=FACT_INCLUDES[[#This Row],[order_estimated_delivery_date]], 1,0)</f>
        <v>1</v>
      </c>
    </row>
    <row r="330" spans="1:22" ht="15.75" x14ac:dyDescent="0.25">
      <c r="A330">
        <v>329</v>
      </c>
      <c r="B330" s="2" t="s">
        <v>1886</v>
      </c>
      <c r="C330" s="10">
        <v>1</v>
      </c>
      <c r="D330" s="13">
        <v>42881.809027777781</v>
      </c>
      <c r="E330" s="20">
        <v>14.99</v>
      </c>
      <c r="F330" s="20">
        <v>15.1</v>
      </c>
      <c r="G330" t="str">
        <f>VLOOKUP(FACT_INCLUDES[[#This Row],[order_id]],ORDERS!A:B,2,FALSE)</f>
        <v>95a3ac562ffc17755618fb67ce57ef9a</v>
      </c>
      <c r="H330" s="17">
        <f>VLOOKUP(FACT_INCLUDES[[#This Row],[order_id]],ORDERS!A:F,4,FALSE)</f>
        <v>43317.866666666669</v>
      </c>
      <c r="I330" s="17">
        <f>VLOOKUP(FACT_INCLUDES[[#This Row],[order_id]],ORDERS!A:G,5,FALSE)</f>
        <v>43321.71597222222</v>
      </c>
      <c r="J330" s="17">
        <f>VLOOKUP(FACT_INCLUDES[[#This Row],[order_id]],ORDERS!A:G,6,FALSE)</f>
        <v>43332</v>
      </c>
      <c r="K330" t="str">
        <f>VLOOKUP(FACT_INCLUDES[[#This Row],[order_id]],ORDERS!A:G,3,FALSE)</f>
        <v>delivered</v>
      </c>
      <c r="L330" s="18">
        <f>FACT_INCLUDES[[#This Row],[price]]+FACT_INCLUDES[[#This Row],[freight_value]]</f>
        <v>30.09</v>
      </c>
      <c r="M330">
        <f ca="1">_xlfn.XLOOKUP(FACT_INCLUDES[[#This Row],[customer_unique_id]], DIM_CUSTOMERS[customer_unique_id], DIM_CUSTOMERS[Age],,0)</f>
        <v>53</v>
      </c>
      <c r="N330">
        <f>IFERROR(VLOOKUP(FACT_INCLUDES[[#This Row],[order_id]], ORDERS!A:G, 7, FALSE), "")</f>
        <v>4</v>
      </c>
      <c r="O330">
        <f>_xlfn.XLOOKUP(FACT_INCLUDES[[#This Row],[DW Product]],FACT_PRODUCT_REVIEWS!L:L,FACT_PRODUCT_REVIEWS!A:A,,0)</f>
        <v>329</v>
      </c>
      <c r="P330">
        <f>_xlfn.XLOOKUP(FACT_INCLUDES[[#This Row],[customer_unique_id]],DIM_CUSTOMERS[customer_unique_id],DIM_CUSTOMERS[DW Customer],,0)</f>
        <v>81</v>
      </c>
      <c r="Q330">
        <v>329</v>
      </c>
      <c r="R330">
        <v>329</v>
      </c>
      <c r="S330">
        <f>IF(FACT_INCLUDES[[#This Row],[order_delivered_customer_date]]&lt;=FACT_INCLUDES[[#This Row],[order_estimated_delivery_date]],1,0)</f>
        <v>1</v>
      </c>
      <c r="T330" t="str">
        <f>VLOOKUP(FACT_INCLUDES[[#This Row],[DW Product]],DIM_PRODUCTS!A:I,3,FALSE)</f>
        <v>Appliances</v>
      </c>
      <c r="U330" t="str">
        <f>VLOOKUP(FACT_INCLUDES[[#This Row],[DW Seller]],DIM_SELLERS!A:I,4,FALSE)</f>
        <v>SP</v>
      </c>
      <c r="V330" s="30">
        <f>IF(FACT_INCLUDES[[#This Row],[order_delivered_customer_date]]&lt;=FACT_INCLUDES[[#This Row],[order_estimated_delivery_date]], 1,0)</f>
        <v>1</v>
      </c>
    </row>
    <row r="331" spans="1:22" ht="15.75" x14ac:dyDescent="0.25">
      <c r="A331">
        <v>330</v>
      </c>
      <c r="B331" s="5" t="s">
        <v>1199</v>
      </c>
      <c r="C331" s="10">
        <v>1</v>
      </c>
      <c r="D331" s="13">
        <v>42881.809027777781</v>
      </c>
      <c r="E331" s="20">
        <v>14.99</v>
      </c>
      <c r="F331" s="20">
        <v>15.1</v>
      </c>
      <c r="G331" t="str">
        <f>VLOOKUP(FACT_INCLUDES[[#This Row],[order_id]],ORDERS!A:B,2,FALSE)</f>
        <v>3edc2805e049db7e556130362bb517fc</v>
      </c>
      <c r="H331" s="17">
        <f>VLOOKUP(FACT_INCLUDES[[#This Row],[order_id]],ORDERS!A:F,4,FALSE)</f>
        <v>42797.378472222219</v>
      </c>
      <c r="I331" s="17">
        <f>VLOOKUP(FACT_INCLUDES[[#This Row],[order_id]],ORDERS!A:G,5,FALSE)</f>
        <v>42807.506249999999</v>
      </c>
      <c r="J331" s="17">
        <f>VLOOKUP(FACT_INCLUDES[[#This Row],[order_id]],ORDERS!A:G,6,FALSE)</f>
        <v>42821</v>
      </c>
      <c r="K331" t="str">
        <f>VLOOKUP(FACT_INCLUDES[[#This Row],[order_id]],ORDERS!A:G,3,FALSE)</f>
        <v>delivered</v>
      </c>
      <c r="L331" s="18">
        <f>FACT_INCLUDES[[#This Row],[price]]+FACT_INCLUDES[[#This Row],[freight_value]]</f>
        <v>30.09</v>
      </c>
      <c r="M331">
        <f ca="1">_xlfn.XLOOKUP(FACT_INCLUDES[[#This Row],[customer_unique_id]], DIM_CUSTOMERS[customer_unique_id], DIM_CUSTOMERS[Age],,0)</f>
        <v>24</v>
      </c>
      <c r="N331">
        <f>IFERROR(VLOOKUP(FACT_INCLUDES[[#This Row],[order_id]], ORDERS!A:G, 7, FALSE), "")</f>
        <v>10</v>
      </c>
      <c r="O331">
        <f>_xlfn.XLOOKUP(FACT_INCLUDES[[#This Row],[DW Product]],FACT_PRODUCT_REVIEWS!L:L,FACT_PRODUCT_REVIEWS!A:A,,0)</f>
        <v>330</v>
      </c>
      <c r="P331">
        <f>_xlfn.XLOOKUP(FACT_INCLUDES[[#This Row],[customer_unique_id]],DIM_CUSTOMERS[customer_unique_id],DIM_CUSTOMERS[DW Customer],,0)</f>
        <v>308</v>
      </c>
      <c r="Q331">
        <v>330</v>
      </c>
      <c r="R331">
        <v>330</v>
      </c>
      <c r="S331">
        <f>IF(FACT_INCLUDES[[#This Row],[order_delivered_customer_date]]&lt;=FACT_INCLUDES[[#This Row],[order_estimated_delivery_date]],1,0)</f>
        <v>1</v>
      </c>
      <c r="T331" t="str">
        <f>VLOOKUP(FACT_INCLUDES[[#This Row],[DW Product]],DIM_PRODUCTS!A:I,3,FALSE)</f>
        <v>Gadgets</v>
      </c>
      <c r="U331" t="str">
        <f>VLOOKUP(FACT_INCLUDES[[#This Row],[DW Seller]],DIM_SELLERS!A:I,4,FALSE)</f>
        <v>SP</v>
      </c>
      <c r="V331" s="30">
        <f>IF(FACT_INCLUDES[[#This Row],[order_delivered_customer_date]]&lt;=FACT_INCLUDES[[#This Row],[order_estimated_delivery_date]], 1,0)</f>
        <v>1</v>
      </c>
    </row>
    <row r="332" spans="1:22" ht="15.75" x14ac:dyDescent="0.25">
      <c r="A332">
        <v>331</v>
      </c>
      <c r="B332" s="2" t="s">
        <v>1241</v>
      </c>
      <c r="C332" s="10">
        <v>1</v>
      </c>
      <c r="D332" s="13">
        <v>42934.020833333336</v>
      </c>
      <c r="E332" s="20">
        <v>125.9</v>
      </c>
      <c r="F332" s="20">
        <v>18.13</v>
      </c>
      <c r="G332" t="str">
        <f>VLOOKUP(FACT_INCLUDES[[#This Row],[order_id]],ORDERS!A:B,2,FALSE)</f>
        <v>3d07310ffa7a51e9f8249ad383e3e425</v>
      </c>
      <c r="H332" s="17">
        <f>VLOOKUP(FACT_INCLUDES[[#This Row],[order_id]],ORDERS!A:F,4,FALSE)</f>
        <v>43182.581250000003</v>
      </c>
      <c r="I332" s="17">
        <f>VLOOKUP(FACT_INCLUDES[[#This Row],[order_id]],ORDERS!A:G,5,FALSE)</f>
        <v>43203.838194444441</v>
      </c>
      <c r="J332" s="17">
        <f>VLOOKUP(FACT_INCLUDES[[#This Row],[order_id]],ORDERS!A:G,6,FALSE)</f>
        <v>43215</v>
      </c>
      <c r="K332" t="str">
        <f>VLOOKUP(FACT_INCLUDES[[#This Row],[order_id]],ORDERS!A:G,3,FALSE)</f>
        <v>delivered</v>
      </c>
      <c r="L332" s="18">
        <f>FACT_INCLUDES[[#This Row],[price]]+FACT_INCLUDES[[#This Row],[freight_value]]</f>
        <v>144.03</v>
      </c>
      <c r="M332">
        <f ca="1">_xlfn.XLOOKUP(FACT_INCLUDES[[#This Row],[customer_unique_id]], DIM_CUSTOMERS[customer_unique_id], DIM_CUSTOMERS[Age],,0)</f>
        <v>45</v>
      </c>
      <c r="N332">
        <f>IFERROR(VLOOKUP(FACT_INCLUDES[[#This Row],[order_id]], ORDERS!A:G, 7, FALSE), "")</f>
        <v>21</v>
      </c>
      <c r="O332">
        <f>_xlfn.XLOOKUP(FACT_INCLUDES[[#This Row],[DW Product]],FACT_PRODUCT_REVIEWS!L:L,FACT_PRODUCT_REVIEWS!A:A,,0)</f>
        <v>331</v>
      </c>
      <c r="P332">
        <f>_xlfn.XLOOKUP(FACT_INCLUDES[[#This Row],[customer_unique_id]],DIM_CUSTOMERS[customer_unique_id],DIM_CUSTOMERS[DW Customer],,0)</f>
        <v>307</v>
      </c>
      <c r="Q332">
        <v>331</v>
      </c>
      <c r="R332">
        <v>331</v>
      </c>
      <c r="S332">
        <f>IF(FACT_INCLUDES[[#This Row],[order_delivered_customer_date]]&lt;=FACT_INCLUDES[[#This Row],[order_estimated_delivery_date]],1,0)</f>
        <v>1</v>
      </c>
      <c r="T332" t="str">
        <f>VLOOKUP(FACT_INCLUDES[[#This Row],[DW Product]],DIM_PRODUCTS!A:I,3,FALSE)</f>
        <v>Toys</v>
      </c>
      <c r="U332" t="str">
        <f>VLOOKUP(FACT_INCLUDES[[#This Row],[DW Seller]],DIM_SELLERS!A:I,4,FALSE)</f>
        <v>PR</v>
      </c>
      <c r="V332" s="30">
        <f>IF(FACT_INCLUDES[[#This Row],[order_delivered_customer_date]]&lt;=FACT_INCLUDES[[#This Row],[order_estimated_delivery_date]], 1,0)</f>
        <v>1</v>
      </c>
    </row>
    <row r="333" spans="1:22" ht="15.75" x14ac:dyDescent="0.25">
      <c r="A333">
        <v>332</v>
      </c>
      <c r="B333" s="2" t="s">
        <v>1116</v>
      </c>
      <c r="C333" s="10">
        <v>1</v>
      </c>
      <c r="D333" s="13">
        <v>43133.438194444447</v>
      </c>
      <c r="E333" s="20">
        <v>99.9</v>
      </c>
      <c r="F333" s="20">
        <v>26.84</v>
      </c>
      <c r="G333" t="str">
        <f>VLOOKUP(FACT_INCLUDES[[#This Row],[order_id]],ORDERS!A:B,2,FALSE)</f>
        <v>3abdf4f27efce96f8573a88343a4084e</v>
      </c>
      <c r="H333" s="17">
        <f>VLOOKUP(FACT_INCLUDES[[#This Row],[order_id]],ORDERS!A:F,4,FALSE)</f>
        <v>43170.726388888892</v>
      </c>
      <c r="I333" s="17">
        <f>VLOOKUP(FACT_INCLUDES[[#This Row],[order_id]],ORDERS!A:G,5,FALSE)</f>
        <v>43173.880555555559</v>
      </c>
      <c r="J333" s="17">
        <f>VLOOKUP(FACT_INCLUDES[[#This Row],[order_id]],ORDERS!A:G,6,FALSE)</f>
        <v>43187</v>
      </c>
      <c r="K333" t="str">
        <f>VLOOKUP(FACT_INCLUDES[[#This Row],[order_id]],ORDERS!A:G,3,FALSE)</f>
        <v>delivered</v>
      </c>
      <c r="L333" s="18">
        <f>FACT_INCLUDES[[#This Row],[price]]+FACT_INCLUDES[[#This Row],[freight_value]]</f>
        <v>126.74000000000001</v>
      </c>
      <c r="M333">
        <f ca="1">_xlfn.XLOOKUP(FACT_INCLUDES[[#This Row],[customer_unique_id]], DIM_CUSTOMERS[customer_unique_id], DIM_CUSTOMERS[Age],,0)</f>
        <v>46</v>
      </c>
      <c r="N333">
        <f>IFERROR(VLOOKUP(FACT_INCLUDES[[#This Row],[order_id]], ORDERS!A:G, 7, FALSE), "")</f>
        <v>3</v>
      </c>
      <c r="O333">
        <f>_xlfn.XLOOKUP(FACT_INCLUDES[[#This Row],[DW Product]],FACT_PRODUCT_REVIEWS!L:L,FACT_PRODUCT_REVIEWS!A:A,,0)</f>
        <v>332</v>
      </c>
      <c r="P333">
        <f>_xlfn.XLOOKUP(FACT_INCLUDES[[#This Row],[customer_unique_id]],DIM_CUSTOMERS[customer_unique_id],DIM_CUSTOMERS[DW Customer],,0)</f>
        <v>253</v>
      </c>
      <c r="Q333">
        <v>332</v>
      </c>
      <c r="R333">
        <v>332</v>
      </c>
      <c r="S333">
        <f>IF(FACT_INCLUDES[[#This Row],[order_delivered_customer_date]]&lt;=FACT_INCLUDES[[#This Row],[order_estimated_delivery_date]],1,0)</f>
        <v>1</v>
      </c>
      <c r="T333" t="str">
        <f>VLOOKUP(FACT_INCLUDES[[#This Row],[DW Product]],DIM_PRODUCTS!A:I,3,FALSE)</f>
        <v>Art</v>
      </c>
      <c r="U333" t="str">
        <f>VLOOKUP(FACT_INCLUDES[[#This Row],[DW Seller]],DIM_SELLERS!A:I,4,FALSE)</f>
        <v>SP</v>
      </c>
      <c r="V333" s="30">
        <f>IF(FACT_INCLUDES[[#This Row],[order_delivered_customer_date]]&lt;=FACT_INCLUDES[[#This Row],[order_estimated_delivery_date]], 1,0)</f>
        <v>1</v>
      </c>
    </row>
    <row r="334" spans="1:22" ht="15.75" x14ac:dyDescent="0.25">
      <c r="A334">
        <v>333</v>
      </c>
      <c r="B334" s="2" t="s">
        <v>1067</v>
      </c>
      <c r="C334" s="10">
        <v>1</v>
      </c>
      <c r="D334" s="13">
        <v>43136.702777777777</v>
      </c>
      <c r="E334" s="20">
        <v>149</v>
      </c>
      <c r="F334" s="20">
        <v>40.369999999999997</v>
      </c>
      <c r="G334" t="str">
        <f>VLOOKUP(FACT_INCLUDES[[#This Row],[order_id]],ORDERS!A:B,2,FALSE)</f>
        <v>66d201c13937598dd4e036788a10a203</v>
      </c>
      <c r="H334" s="17">
        <f>VLOOKUP(FACT_INCLUDES[[#This Row],[order_id]],ORDERS!A:F,4,FALSE)</f>
        <v>43065.32916666667</v>
      </c>
      <c r="I334" s="17">
        <f>VLOOKUP(FACT_INCLUDES[[#This Row],[order_id]],ORDERS!A:G,5,FALSE)</f>
        <v>43075.817361111112</v>
      </c>
      <c r="J334" s="17">
        <f>VLOOKUP(FACT_INCLUDES[[#This Row],[order_id]],ORDERS!A:G,6,FALSE)</f>
        <v>43096</v>
      </c>
      <c r="K334" t="str">
        <f>VLOOKUP(FACT_INCLUDES[[#This Row],[order_id]],ORDERS!A:G,3,FALSE)</f>
        <v>delivered</v>
      </c>
      <c r="L334" s="18">
        <f>FACT_INCLUDES[[#This Row],[price]]+FACT_INCLUDES[[#This Row],[freight_value]]</f>
        <v>189.37</v>
      </c>
      <c r="M334">
        <f ca="1">_xlfn.XLOOKUP(FACT_INCLUDES[[#This Row],[customer_unique_id]], DIM_CUSTOMERS[customer_unique_id], DIM_CUSTOMERS[Age],,0)</f>
        <v>24</v>
      </c>
      <c r="N334">
        <f>IFERROR(VLOOKUP(FACT_INCLUDES[[#This Row],[order_id]], ORDERS!A:G, 7, FALSE), "")</f>
        <v>10</v>
      </c>
      <c r="O334">
        <f>_xlfn.XLOOKUP(FACT_INCLUDES[[#This Row],[DW Product]],FACT_PRODUCT_REVIEWS!L:L,FACT_PRODUCT_REVIEWS!A:A,,0)</f>
        <v>333</v>
      </c>
      <c r="P334">
        <f>_xlfn.XLOOKUP(FACT_INCLUDES[[#This Row],[customer_unique_id]],DIM_CUSTOMERS[customer_unique_id],DIM_CUSTOMERS[DW Customer],,0)</f>
        <v>286</v>
      </c>
      <c r="Q334">
        <v>333</v>
      </c>
      <c r="R334">
        <v>333</v>
      </c>
      <c r="S334">
        <f>IF(FACT_INCLUDES[[#This Row],[order_delivered_customer_date]]&lt;=FACT_INCLUDES[[#This Row],[order_estimated_delivery_date]],1,0)</f>
        <v>1</v>
      </c>
      <c r="T334" t="str">
        <f>VLOOKUP(FACT_INCLUDES[[#This Row],[DW Product]],DIM_PRODUCTS!A:I,3,FALSE)</f>
        <v>Books</v>
      </c>
      <c r="U334" t="str">
        <f>VLOOKUP(FACT_INCLUDES[[#This Row],[DW Seller]],DIM_SELLERS!A:I,4,FALSE)</f>
        <v>SP</v>
      </c>
      <c r="V334" s="30">
        <f>IF(FACT_INCLUDES[[#This Row],[order_delivered_customer_date]]&lt;=FACT_INCLUDES[[#This Row],[order_estimated_delivery_date]], 1,0)</f>
        <v>1</v>
      </c>
    </row>
    <row r="335" spans="1:22" ht="15.75" x14ac:dyDescent="0.25">
      <c r="A335">
        <v>334</v>
      </c>
      <c r="B335" s="2" t="s">
        <v>900</v>
      </c>
      <c r="C335" s="10">
        <v>1</v>
      </c>
      <c r="D335" s="13">
        <v>43143.493055555555</v>
      </c>
      <c r="E335" s="20">
        <v>19.899999999999999</v>
      </c>
      <c r="F335" s="20">
        <v>14.1</v>
      </c>
      <c r="G335" t="str">
        <f>VLOOKUP(FACT_INCLUDES[[#This Row],[order_id]],ORDERS!A:B,2,FALSE)</f>
        <v>75f5549d76d4a3f24e15e81d76ae78f5</v>
      </c>
      <c r="H335" s="17">
        <f>VLOOKUP(FACT_INCLUDES[[#This Row],[order_id]],ORDERS!A:F,4,FALSE)</f>
        <v>43221.941666666666</v>
      </c>
      <c r="I335" s="17">
        <f>VLOOKUP(FACT_INCLUDES[[#This Row],[order_id]],ORDERS!A:G,5,FALSE)</f>
        <v>43228.571527777778</v>
      </c>
      <c r="J335" s="17">
        <f>VLOOKUP(FACT_INCLUDES[[#This Row],[order_id]],ORDERS!A:G,6,FALSE)</f>
        <v>43248</v>
      </c>
      <c r="K335" t="str">
        <f>VLOOKUP(FACT_INCLUDES[[#This Row],[order_id]],ORDERS!A:G,3,FALSE)</f>
        <v>delivered</v>
      </c>
      <c r="L335" s="18">
        <f>FACT_INCLUDES[[#This Row],[price]]+FACT_INCLUDES[[#This Row],[freight_value]]</f>
        <v>34</v>
      </c>
      <c r="M335">
        <f ca="1">_xlfn.XLOOKUP(FACT_INCLUDES[[#This Row],[customer_unique_id]], DIM_CUSTOMERS[customer_unique_id], DIM_CUSTOMERS[Age],,0)</f>
        <v>18</v>
      </c>
      <c r="N335">
        <f>IFERROR(VLOOKUP(FACT_INCLUDES[[#This Row],[order_id]], ORDERS!A:G, 7, FALSE), "")</f>
        <v>7</v>
      </c>
      <c r="O335">
        <f>_xlfn.XLOOKUP(FACT_INCLUDES[[#This Row],[DW Product]],FACT_PRODUCT_REVIEWS!L:L,FACT_PRODUCT_REVIEWS!A:A,,0)</f>
        <v>334</v>
      </c>
      <c r="P335">
        <f>_xlfn.XLOOKUP(FACT_INCLUDES[[#This Row],[customer_unique_id]],DIM_CUSTOMERS[customer_unique_id],DIM_CUSTOMERS[DW Customer],,0)</f>
        <v>340</v>
      </c>
      <c r="Q335">
        <v>334</v>
      </c>
      <c r="R335">
        <v>334</v>
      </c>
      <c r="S335">
        <f>IF(FACT_INCLUDES[[#This Row],[order_delivered_customer_date]]&lt;=FACT_INCLUDES[[#This Row],[order_estimated_delivery_date]],1,0)</f>
        <v>1</v>
      </c>
      <c r="T335" t="str">
        <f>VLOOKUP(FACT_INCLUDES[[#This Row],[DW Product]],DIM_PRODUCTS!A:I,3,FALSE)</f>
        <v>Sports</v>
      </c>
      <c r="U335" t="str">
        <f>VLOOKUP(FACT_INCLUDES[[#This Row],[DW Seller]],DIM_SELLERS!A:I,4,FALSE)</f>
        <v>RS</v>
      </c>
      <c r="V335" s="30">
        <f>IF(FACT_INCLUDES[[#This Row],[order_delivered_customer_date]]&lt;=FACT_INCLUDES[[#This Row],[order_estimated_delivery_date]], 1,0)</f>
        <v>1</v>
      </c>
    </row>
    <row r="336" spans="1:22" ht="15.75" x14ac:dyDescent="0.25">
      <c r="A336">
        <v>335</v>
      </c>
      <c r="B336" s="2" t="s">
        <v>1878</v>
      </c>
      <c r="C336" s="10">
        <v>1</v>
      </c>
      <c r="D336" s="13">
        <v>43307.184027777781</v>
      </c>
      <c r="E336" s="20">
        <v>59.9</v>
      </c>
      <c r="F336" s="20">
        <v>9.17</v>
      </c>
      <c r="G336" t="str">
        <f>VLOOKUP(FACT_INCLUDES[[#This Row],[order_id]],ORDERS!A:B,2,FALSE)</f>
        <v>df1710893e1797d2c3d83b8840ddb0e4</v>
      </c>
      <c r="H336" s="17">
        <f>VLOOKUP(FACT_INCLUDES[[#This Row],[order_id]],ORDERS!A:F,4,FALSE)</f>
        <v>42975.886111111111</v>
      </c>
      <c r="I336" s="17">
        <f>VLOOKUP(FACT_INCLUDES[[#This Row],[order_id]],ORDERS!A:G,5,FALSE)</f>
        <v>42986.65</v>
      </c>
      <c r="J336" s="17">
        <f>VLOOKUP(FACT_INCLUDES[[#This Row],[order_id]],ORDERS!A:G,6,FALSE)</f>
        <v>42998</v>
      </c>
      <c r="K336" t="str">
        <f>VLOOKUP(FACT_INCLUDES[[#This Row],[order_id]],ORDERS!A:G,3,FALSE)</f>
        <v>delivered</v>
      </c>
      <c r="L336" s="18">
        <f>FACT_INCLUDES[[#This Row],[price]]+FACT_INCLUDES[[#This Row],[freight_value]]</f>
        <v>69.069999999999993</v>
      </c>
      <c r="M336">
        <f ca="1">_xlfn.XLOOKUP(FACT_INCLUDES[[#This Row],[customer_unique_id]], DIM_CUSTOMERS[customer_unique_id], DIM_CUSTOMERS[Age],,0)</f>
        <v>50</v>
      </c>
      <c r="N336">
        <f>IFERROR(VLOOKUP(FACT_INCLUDES[[#This Row],[order_id]], ORDERS!A:G, 7, FALSE), "")</f>
        <v>11</v>
      </c>
      <c r="O336">
        <f>_xlfn.XLOOKUP(FACT_INCLUDES[[#This Row],[DW Product]],FACT_PRODUCT_REVIEWS!L:L,FACT_PRODUCT_REVIEWS!A:A,,0)</f>
        <v>335</v>
      </c>
      <c r="P336">
        <f>_xlfn.XLOOKUP(FACT_INCLUDES[[#This Row],[customer_unique_id]],DIM_CUSTOMERS[customer_unique_id],DIM_CUSTOMERS[DW Customer],,0)</f>
        <v>114</v>
      </c>
      <c r="Q336">
        <v>335</v>
      </c>
      <c r="R336">
        <v>335</v>
      </c>
      <c r="S336">
        <f>IF(FACT_INCLUDES[[#This Row],[order_delivered_customer_date]]&lt;=FACT_INCLUDES[[#This Row],[order_estimated_delivery_date]],1,0)</f>
        <v>1</v>
      </c>
      <c r="T336" t="str">
        <f>VLOOKUP(FACT_INCLUDES[[#This Row],[DW Product]],DIM_PRODUCTS!A:I,3,FALSE)</f>
        <v>Pets</v>
      </c>
      <c r="U336" t="str">
        <f>VLOOKUP(FACT_INCLUDES[[#This Row],[DW Seller]],DIM_SELLERS!A:I,4,FALSE)</f>
        <v>PR</v>
      </c>
      <c r="V336" s="30">
        <f>IF(FACT_INCLUDES[[#This Row],[order_delivered_customer_date]]&lt;=FACT_INCLUDES[[#This Row],[order_estimated_delivery_date]], 1,0)</f>
        <v>1</v>
      </c>
    </row>
    <row r="337" spans="1:22" ht="15.75" x14ac:dyDescent="0.25">
      <c r="A337">
        <v>336</v>
      </c>
      <c r="B337" s="5" t="s">
        <v>1885</v>
      </c>
      <c r="C337" s="10">
        <v>1</v>
      </c>
      <c r="D337" s="13">
        <v>43193.395833333336</v>
      </c>
      <c r="E337" s="20">
        <v>320</v>
      </c>
      <c r="F337" s="20">
        <v>14.68</v>
      </c>
      <c r="G337" t="str">
        <f>VLOOKUP(FACT_INCLUDES[[#This Row],[order_id]],ORDERS!A:B,2,FALSE)</f>
        <v>a1a9bf49d51890f5f5db649034c7b59f</v>
      </c>
      <c r="H337" s="17">
        <f>VLOOKUP(FACT_INCLUDES[[#This Row],[order_id]],ORDERS!A:F,4,FALSE)</f>
        <v>43178.080555555556</v>
      </c>
      <c r="I337" s="17">
        <f>VLOOKUP(FACT_INCLUDES[[#This Row],[order_id]],ORDERS!A:G,5,FALSE)</f>
        <v>43234.461111111108</v>
      </c>
      <c r="J337" s="17">
        <f>VLOOKUP(FACT_INCLUDES[[#This Row],[order_id]],ORDERS!A:G,6,FALSE)</f>
        <v>43195</v>
      </c>
      <c r="K337" t="str">
        <f>VLOOKUP(FACT_INCLUDES[[#This Row],[order_id]],ORDERS!A:G,3,FALSE)</f>
        <v>delivered</v>
      </c>
      <c r="L337" s="18">
        <f>FACT_INCLUDES[[#This Row],[price]]+FACT_INCLUDES[[#This Row],[freight_value]]</f>
        <v>334.68</v>
      </c>
      <c r="M337">
        <f ca="1">_xlfn.XLOOKUP(FACT_INCLUDES[[#This Row],[customer_unique_id]], DIM_CUSTOMERS[customer_unique_id], DIM_CUSTOMERS[Age],,0)</f>
        <v>36</v>
      </c>
      <c r="N337">
        <f>IFERROR(VLOOKUP(FACT_INCLUDES[[#This Row],[order_id]], ORDERS!A:G, 7, FALSE), "")</f>
        <v>56</v>
      </c>
      <c r="O337">
        <f>_xlfn.XLOOKUP(FACT_INCLUDES[[#This Row],[DW Product]],FACT_PRODUCT_REVIEWS!L:L,FACT_PRODUCT_REVIEWS!A:A,,0)</f>
        <v>336</v>
      </c>
      <c r="P337">
        <f>_xlfn.XLOOKUP(FACT_INCLUDES[[#This Row],[customer_unique_id]],DIM_CUSTOMERS[customer_unique_id],DIM_CUSTOMERS[DW Customer],,0)</f>
        <v>347</v>
      </c>
      <c r="Q337">
        <v>336</v>
      </c>
      <c r="R337">
        <v>336</v>
      </c>
      <c r="S337">
        <f>IF(FACT_INCLUDES[[#This Row],[order_delivered_customer_date]]&lt;=FACT_INCLUDES[[#This Row],[order_estimated_delivery_date]],1,0)</f>
        <v>0</v>
      </c>
      <c r="T337" t="str">
        <f>VLOOKUP(FACT_INCLUDES[[#This Row],[DW Product]],DIM_PRODUCTS!A:I,3,FALSE)</f>
        <v>Musical Instruments</v>
      </c>
      <c r="U337" t="str">
        <f>VLOOKUP(FACT_INCLUDES[[#This Row],[DW Seller]],DIM_SELLERS!A:I,4,FALSE)</f>
        <v>SP</v>
      </c>
      <c r="V337" s="30">
        <f>IF(FACT_INCLUDES[[#This Row],[order_delivered_customer_date]]&lt;=FACT_INCLUDES[[#This Row],[order_estimated_delivery_date]], 1,0)</f>
        <v>0</v>
      </c>
    </row>
    <row r="338" spans="1:22" ht="15.75" x14ac:dyDescent="0.25">
      <c r="A338">
        <v>337</v>
      </c>
      <c r="B338" s="2" t="s">
        <v>1357</v>
      </c>
      <c r="C338" s="10">
        <v>1</v>
      </c>
      <c r="D338" s="13">
        <v>42784.556250000001</v>
      </c>
      <c r="E338" s="20">
        <v>59.9</v>
      </c>
      <c r="F338" s="20">
        <v>14.59</v>
      </c>
      <c r="G338" t="str">
        <f>VLOOKUP(FACT_INCLUDES[[#This Row],[order_id]],ORDERS!A:B,2,FALSE)</f>
        <v>e2c44993145bac31c5c48b620e3f40f0</v>
      </c>
      <c r="H338" s="17">
        <f>VLOOKUP(FACT_INCLUDES[[#This Row],[order_id]],ORDERS!A:F,4,FALSE)</f>
        <v>43331.624305555553</v>
      </c>
      <c r="I338" s="17">
        <f>VLOOKUP(FACT_INCLUDES[[#This Row],[order_id]],ORDERS!A:G,5,FALSE)</f>
        <v>43336.702777777777</v>
      </c>
      <c r="J338" s="17">
        <f>VLOOKUP(FACT_INCLUDES[[#This Row],[order_id]],ORDERS!A:G,6,FALSE)</f>
        <v>43347</v>
      </c>
      <c r="K338" t="str">
        <f>VLOOKUP(FACT_INCLUDES[[#This Row],[order_id]],ORDERS!A:G,3,FALSE)</f>
        <v>delivered</v>
      </c>
      <c r="L338" s="18">
        <f>FACT_INCLUDES[[#This Row],[price]]+FACT_INCLUDES[[#This Row],[freight_value]]</f>
        <v>74.489999999999995</v>
      </c>
      <c r="M338">
        <f ca="1">_xlfn.XLOOKUP(FACT_INCLUDES[[#This Row],[customer_unique_id]], DIM_CUSTOMERS[customer_unique_id], DIM_CUSTOMERS[Age],,0)</f>
        <v>18</v>
      </c>
      <c r="N338">
        <f>IFERROR(VLOOKUP(FACT_INCLUDES[[#This Row],[order_id]], ORDERS!A:G, 7, FALSE), "")</f>
        <v>5</v>
      </c>
      <c r="O338">
        <f>_xlfn.XLOOKUP(FACT_INCLUDES[[#This Row],[DW Product]],FACT_PRODUCT_REVIEWS!L:L,FACT_PRODUCT_REVIEWS!A:A,,0)</f>
        <v>337</v>
      </c>
      <c r="P338">
        <f>_xlfn.XLOOKUP(FACT_INCLUDES[[#This Row],[customer_unique_id]],DIM_CUSTOMERS[customer_unique_id],DIM_CUSTOMERS[DW Customer],,0)</f>
        <v>88</v>
      </c>
      <c r="Q338">
        <v>337</v>
      </c>
      <c r="R338">
        <v>337</v>
      </c>
      <c r="S338">
        <f>IF(FACT_INCLUDES[[#This Row],[order_delivered_customer_date]]&lt;=FACT_INCLUDES[[#This Row],[order_estimated_delivery_date]],1,0)</f>
        <v>1</v>
      </c>
      <c r="T338" t="str">
        <f>VLOOKUP(FACT_INCLUDES[[#This Row],[DW Product]],DIM_PRODUCTS!A:I,3,FALSE)</f>
        <v>Home Design</v>
      </c>
      <c r="U338" t="str">
        <f>VLOOKUP(FACT_INCLUDES[[#This Row],[DW Seller]],DIM_SELLERS!A:I,4,FALSE)</f>
        <v>SP</v>
      </c>
      <c r="V338" s="30">
        <f>IF(FACT_INCLUDES[[#This Row],[order_delivered_customer_date]]&lt;=FACT_INCLUDES[[#This Row],[order_estimated_delivery_date]], 1,0)</f>
        <v>1</v>
      </c>
    </row>
    <row r="339" spans="1:22" ht="15.75" x14ac:dyDescent="0.25">
      <c r="A339">
        <v>338</v>
      </c>
      <c r="B339" s="2" t="s">
        <v>1065</v>
      </c>
      <c r="C339" s="10">
        <v>1</v>
      </c>
      <c r="D339" s="13">
        <v>42905.201388888891</v>
      </c>
      <c r="E339" s="20">
        <v>29.99</v>
      </c>
      <c r="F339" s="20">
        <v>15.11</v>
      </c>
      <c r="G339" t="str">
        <f>VLOOKUP(FACT_INCLUDES[[#This Row],[order_id]],ORDERS!A:B,2,FALSE)</f>
        <v>10b960a4f2cfecc03e6c89b4b02ebab6</v>
      </c>
      <c r="H339" s="17">
        <f>VLOOKUP(FACT_INCLUDES[[#This Row],[order_id]],ORDERS!A:F,4,FALSE)</f>
        <v>43299.615277777775</v>
      </c>
      <c r="I339" s="17">
        <f>VLOOKUP(FACT_INCLUDES[[#This Row],[order_id]],ORDERS!A:G,5,FALSE)</f>
        <v>43306.490972222222</v>
      </c>
      <c r="J339" s="17">
        <f>VLOOKUP(FACT_INCLUDES[[#This Row],[order_id]],ORDERS!A:G,6,FALSE)</f>
        <v>43311</v>
      </c>
      <c r="K339" t="str">
        <f>VLOOKUP(FACT_INCLUDES[[#This Row],[order_id]],ORDERS!A:G,3,FALSE)</f>
        <v>delivered</v>
      </c>
      <c r="L339" s="18">
        <f>FACT_INCLUDES[[#This Row],[price]]+FACT_INCLUDES[[#This Row],[freight_value]]</f>
        <v>45.099999999999994</v>
      </c>
      <c r="M339">
        <f ca="1">_xlfn.XLOOKUP(FACT_INCLUDES[[#This Row],[customer_unique_id]], DIM_CUSTOMERS[customer_unique_id], DIM_CUSTOMERS[Age],,0)</f>
        <v>19</v>
      </c>
      <c r="N339">
        <f>IFERROR(VLOOKUP(FACT_INCLUDES[[#This Row],[order_id]], ORDERS!A:G, 7, FALSE), "")</f>
        <v>7</v>
      </c>
      <c r="O339">
        <f>_xlfn.XLOOKUP(FACT_INCLUDES[[#This Row],[DW Product]],FACT_PRODUCT_REVIEWS!L:L,FACT_PRODUCT_REVIEWS!A:A,,0)</f>
        <v>338</v>
      </c>
      <c r="P339">
        <f>_xlfn.XLOOKUP(FACT_INCLUDES[[#This Row],[customer_unique_id]],DIM_CUSTOMERS[customer_unique_id],DIM_CUSTOMERS[DW Customer],,0)</f>
        <v>202</v>
      </c>
      <c r="Q339">
        <v>338</v>
      </c>
      <c r="R339">
        <v>338</v>
      </c>
      <c r="S339">
        <f>IF(FACT_INCLUDES[[#This Row],[order_delivered_customer_date]]&lt;=FACT_INCLUDES[[#This Row],[order_estimated_delivery_date]],1,0)</f>
        <v>1</v>
      </c>
      <c r="T339" t="str">
        <f>VLOOKUP(FACT_INCLUDES[[#This Row],[DW Product]],DIM_PRODUCTS!A:I,3,FALSE)</f>
        <v>Home Design</v>
      </c>
      <c r="U339" t="str">
        <f>VLOOKUP(FACT_INCLUDES[[#This Row],[DW Seller]],DIM_SELLERS!A:I,4,FALSE)</f>
        <v>MG</v>
      </c>
      <c r="V339" s="30">
        <f>IF(FACT_INCLUDES[[#This Row],[order_delivered_customer_date]]&lt;=FACT_INCLUDES[[#This Row],[order_estimated_delivery_date]], 1,0)</f>
        <v>1</v>
      </c>
    </row>
    <row r="340" spans="1:22" ht="15.75" x14ac:dyDescent="0.25">
      <c r="A340">
        <v>339</v>
      </c>
      <c r="B340" s="2" t="s">
        <v>824</v>
      </c>
      <c r="C340" s="10">
        <v>1</v>
      </c>
      <c r="D340" s="13">
        <v>42788.698611111111</v>
      </c>
      <c r="E340" s="20">
        <v>69</v>
      </c>
      <c r="F340" s="20">
        <v>21.17</v>
      </c>
      <c r="G340" t="str">
        <f>VLOOKUP(FACT_INCLUDES[[#This Row],[order_id]],ORDERS!A:B,2,FALSE)</f>
        <v>31d436bafbad927dc79b130826dc3404</v>
      </c>
      <c r="H340" s="17">
        <f>VLOOKUP(FACT_INCLUDES[[#This Row],[order_id]],ORDERS!A:F,4,FALSE)</f>
        <v>43307.36041666667</v>
      </c>
      <c r="I340" s="17">
        <f>VLOOKUP(FACT_INCLUDES[[#This Row],[order_id]],ORDERS!A:G,5,FALSE)</f>
        <v>43321.675000000003</v>
      </c>
      <c r="J340" s="17">
        <f>VLOOKUP(FACT_INCLUDES[[#This Row],[order_id]],ORDERS!A:G,6,FALSE)</f>
        <v>43334</v>
      </c>
      <c r="K340" t="str">
        <f>VLOOKUP(FACT_INCLUDES[[#This Row],[order_id]],ORDERS!A:G,3,FALSE)</f>
        <v>delivered</v>
      </c>
      <c r="L340" s="18">
        <f>FACT_INCLUDES[[#This Row],[price]]+FACT_INCLUDES[[#This Row],[freight_value]]</f>
        <v>90.17</v>
      </c>
      <c r="M340">
        <f ca="1">_xlfn.XLOOKUP(FACT_INCLUDES[[#This Row],[customer_unique_id]], DIM_CUSTOMERS[customer_unique_id], DIM_CUSTOMERS[Age],,0)</f>
        <v>20</v>
      </c>
      <c r="N340">
        <f>IFERROR(VLOOKUP(FACT_INCLUDES[[#This Row],[order_id]], ORDERS!A:G, 7, FALSE), "")</f>
        <v>14</v>
      </c>
      <c r="O340">
        <f>_xlfn.XLOOKUP(FACT_INCLUDES[[#This Row],[DW Product]],FACT_PRODUCT_REVIEWS!L:L,FACT_PRODUCT_REVIEWS!A:A,,0)</f>
        <v>339</v>
      </c>
      <c r="P340">
        <f>_xlfn.XLOOKUP(FACT_INCLUDES[[#This Row],[customer_unique_id]],DIM_CUSTOMERS[customer_unique_id],DIM_CUSTOMERS[DW Customer],,0)</f>
        <v>183</v>
      </c>
      <c r="Q340">
        <v>339</v>
      </c>
      <c r="R340">
        <v>339</v>
      </c>
      <c r="S340">
        <f>IF(FACT_INCLUDES[[#This Row],[order_delivered_customer_date]]&lt;=FACT_INCLUDES[[#This Row],[order_estimated_delivery_date]],1,0)</f>
        <v>1</v>
      </c>
      <c r="T340" t="str">
        <f>VLOOKUP(FACT_INCLUDES[[#This Row],[DW Product]],DIM_PRODUCTS!A:I,3,FALSE)</f>
        <v>Books</v>
      </c>
      <c r="U340" t="str">
        <f>VLOOKUP(FACT_INCLUDES[[#This Row],[DW Seller]],DIM_SELLERS!A:I,4,FALSE)</f>
        <v>SP</v>
      </c>
      <c r="V340" s="30">
        <f>IF(FACT_INCLUDES[[#This Row],[order_delivered_customer_date]]&lt;=FACT_INCLUDES[[#This Row],[order_estimated_delivery_date]], 1,0)</f>
        <v>1</v>
      </c>
    </row>
    <row r="341" spans="1:22" ht="15.75" x14ac:dyDescent="0.25">
      <c r="A341">
        <v>340</v>
      </c>
      <c r="B341" s="2" t="s">
        <v>1131</v>
      </c>
      <c r="C341" s="10">
        <v>1</v>
      </c>
      <c r="D341" s="13">
        <v>43283.121527777781</v>
      </c>
      <c r="E341" s="20">
        <v>56</v>
      </c>
      <c r="F341" s="20">
        <v>18.690000000000001</v>
      </c>
      <c r="G341" t="str">
        <f>VLOOKUP(FACT_INCLUDES[[#This Row],[order_id]],ORDERS!A:B,2,FALSE)</f>
        <v>a73c5464692d3bc09d64e3edefae9015</v>
      </c>
      <c r="H341" s="17">
        <f>VLOOKUP(FACT_INCLUDES[[#This Row],[order_id]],ORDERS!A:F,4,FALSE)</f>
        <v>42895.974305555559</v>
      </c>
      <c r="I341" s="17">
        <f>VLOOKUP(FACT_INCLUDES[[#This Row],[order_id]],ORDERS!A:G,5,FALSE)</f>
        <v>42905.611111111109</v>
      </c>
      <c r="J341" s="17">
        <f>VLOOKUP(FACT_INCLUDES[[#This Row],[order_id]],ORDERS!A:G,6,FALSE)</f>
        <v>42922</v>
      </c>
      <c r="K341" t="str">
        <f>VLOOKUP(FACT_INCLUDES[[#This Row],[order_id]],ORDERS!A:G,3,FALSE)</f>
        <v>delivered</v>
      </c>
      <c r="L341" s="18">
        <f>FACT_INCLUDES[[#This Row],[price]]+FACT_INCLUDES[[#This Row],[freight_value]]</f>
        <v>74.69</v>
      </c>
      <c r="M341">
        <f ca="1">_xlfn.XLOOKUP(FACT_INCLUDES[[#This Row],[customer_unique_id]], DIM_CUSTOMERS[customer_unique_id], DIM_CUSTOMERS[Age],,0)</f>
        <v>47</v>
      </c>
      <c r="N341">
        <f>IFERROR(VLOOKUP(FACT_INCLUDES[[#This Row],[order_id]], ORDERS!A:G, 7, FALSE), "")</f>
        <v>10</v>
      </c>
      <c r="O341">
        <f>_xlfn.XLOOKUP(FACT_INCLUDES[[#This Row],[DW Product]],FACT_PRODUCT_REVIEWS!L:L,FACT_PRODUCT_REVIEWS!A:A,,0)</f>
        <v>340</v>
      </c>
      <c r="P341">
        <f>_xlfn.XLOOKUP(FACT_INCLUDES[[#This Row],[customer_unique_id]],DIM_CUSTOMERS[customer_unique_id],DIM_CUSTOMERS[DW Customer],,0)</f>
        <v>85</v>
      </c>
      <c r="Q341">
        <v>340</v>
      </c>
      <c r="R341">
        <v>340</v>
      </c>
      <c r="S341">
        <f>IF(FACT_INCLUDES[[#This Row],[order_delivered_customer_date]]&lt;=FACT_INCLUDES[[#This Row],[order_estimated_delivery_date]],1,0)</f>
        <v>1</v>
      </c>
      <c r="T341" t="str">
        <f>VLOOKUP(FACT_INCLUDES[[#This Row],[DW Product]],DIM_PRODUCTS!A:I,3,FALSE)</f>
        <v>Appliances</v>
      </c>
      <c r="U341" t="str">
        <f>VLOOKUP(FACT_INCLUDES[[#This Row],[DW Seller]],DIM_SELLERS!A:I,4,FALSE)</f>
        <v>SP</v>
      </c>
      <c r="V341" s="30">
        <f>IF(FACT_INCLUDES[[#This Row],[order_delivered_customer_date]]&lt;=FACT_INCLUDES[[#This Row],[order_estimated_delivery_date]], 1,0)</f>
        <v>1</v>
      </c>
    </row>
    <row r="342" spans="1:22" ht="15.75" x14ac:dyDescent="0.25">
      <c r="A342">
        <v>341</v>
      </c>
      <c r="B342" s="2" t="s">
        <v>865</v>
      </c>
      <c r="C342" s="10">
        <v>1</v>
      </c>
      <c r="D342" s="13">
        <v>43180.478472222225</v>
      </c>
      <c r="E342" s="20">
        <v>160</v>
      </c>
      <c r="F342" s="20">
        <v>19</v>
      </c>
      <c r="G342" t="str">
        <f>VLOOKUP(FACT_INCLUDES[[#This Row],[order_id]],ORDERS!A:B,2,FALSE)</f>
        <v>46a19a5b29624c9be39b41ab02b12b39</v>
      </c>
      <c r="H342" s="17">
        <f>VLOOKUP(FACT_INCLUDES[[#This Row],[order_id]],ORDERS!A:F,4,FALSE)</f>
        <v>43251.574305555558</v>
      </c>
      <c r="I342" s="17">
        <f>VLOOKUP(FACT_INCLUDES[[#This Row],[order_id]],ORDERS!A:G,5,FALSE)</f>
        <v>43262.977083333331</v>
      </c>
      <c r="J342" s="17">
        <f>VLOOKUP(FACT_INCLUDES[[#This Row],[order_id]],ORDERS!A:G,6,FALSE)</f>
        <v>43277</v>
      </c>
      <c r="K342" t="str">
        <f>VLOOKUP(FACT_INCLUDES[[#This Row],[order_id]],ORDERS!A:G,3,FALSE)</f>
        <v>delivered</v>
      </c>
      <c r="L342" s="18">
        <f>FACT_INCLUDES[[#This Row],[price]]+FACT_INCLUDES[[#This Row],[freight_value]]</f>
        <v>179</v>
      </c>
      <c r="M342">
        <f ca="1">_xlfn.XLOOKUP(FACT_INCLUDES[[#This Row],[customer_unique_id]], DIM_CUSTOMERS[customer_unique_id], DIM_CUSTOMERS[Age],,0)</f>
        <v>45</v>
      </c>
      <c r="N342">
        <f>IFERROR(VLOOKUP(FACT_INCLUDES[[#This Row],[order_id]], ORDERS!A:G, 7, FALSE), "")</f>
        <v>11</v>
      </c>
      <c r="O342">
        <f>_xlfn.XLOOKUP(FACT_INCLUDES[[#This Row],[DW Product]],FACT_PRODUCT_REVIEWS!L:L,FACT_PRODUCT_REVIEWS!A:A,,0)</f>
        <v>341</v>
      </c>
      <c r="P342">
        <f>_xlfn.XLOOKUP(FACT_INCLUDES[[#This Row],[customer_unique_id]],DIM_CUSTOMERS[customer_unique_id],DIM_CUSTOMERS[DW Customer],,0)</f>
        <v>62</v>
      </c>
      <c r="Q342">
        <v>341</v>
      </c>
      <c r="R342">
        <v>341</v>
      </c>
      <c r="S342">
        <f>IF(FACT_INCLUDES[[#This Row],[order_delivered_customer_date]]&lt;=FACT_INCLUDES[[#This Row],[order_estimated_delivery_date]],1,0)</f>
        <v>1</v>
      </c>
      <c r="T342" t="str">
        <f>VLOOKUP(FACT_INCLUDES[[#This Row],[DW Product]],DIM_PRODUCTS!A:I,3,FALSE)</f>
        <v>Decor</v>
      </c>
      <c r="U342" t="str">
        <f>VLOOKUP(FACT_INCLUDES[[#This Row],[DW Seller]],DIM_SELLERS!A:I,4,FALSE)</f>
        <v>GO</v>
      </c>
      <c r="V342" s="30">
        <f>IF(FACT_INCLUDES[[#This Row],[order_delivered_customer_date]]&lt;=FACT_INCLUDES[[#This Row],[order_estimated_delivery_date]], 1,0)</f>
        <v>1</v>
      </c>
    </row>
    <row r="343" spans="1:22" ht="15.75" x14ac:dyDescent="0.25">
      <c r="A343">
        <v>342</v>
      </c>
      <c r="B343" s="2" t="s">
        <v>836</v>
      </c>
      <c r="C343" s="10">
        <v>1</v>
      </c>
      <c r="D343" s="13">
        <v>43327.163194444445</v>
      </c>
      <c r="E343" s="20">
        <v>57.95</v>
      </c>
      <c r="F343" s="20">
        <v>22.34</v>
      </c>
      <c r="G343" t="str">
        <f>VLOOKUP(FACT_INCLUDES[[#This Row],[order_id]],ORDERS!A:B,2,FALSE)</f>
        <v>a6d8302831afb228546eccf6cb3b3b48</v>
      </c>
      <c r="H343" s="17">
        <f>VLOOKUP(FACT_INCLUDES[[#This Row],[order_id]],ORDERS!A:F,4,FALSE)</f>
        <v>43259.899305555555</v>
      </c>
      <c r="I343" s="17">
        <f>VLOOKUP(FACT_INCLUDES[[#This Row],[order_id]],ORDERS!A:G,5,FALSE)</f>
        <v>43271.813888888886</v>
      </c>
      <c r="J343" s="17">
        <f>VLOOKUP(FACT_INCLUDES[[#This Row],[order_id]],ORDERS!A:G,6,FALSE)</f>
        <v>43285</v>
      </c>
      <c r="K343" t="str">
        <f>VLOOKUP(FACT_INCLUDES[[#This Row],[order_id]],ORDERS!A:G,3,FALSE)</f>
        <v>delivered</v>
      </c>
      <c r="L343" s="18">
        <f>FACT_INCLUDES[[#This Row],[price]]+FACT_INCLUDES[[#This Row],[freight_value]]</f>
        <v>80.290000000000006</v>
      </c>
      <c r="M343">
        <f ca="1">_xlfn.XLOOKUP(FACT_INCLUDES[[#This Row],[customer_unique_id]], DIM_CUSTOMERS[customer_unique_id], DIM_CUSTOMERS[Age],,0)</f>
        <v>20</v>
      </c>
      <c r="N343">
        <f>IFERROR(VLOOKUP(FACT_INCLUDES[[#This Row],[order_id]], ORDERS!A:G, 7, FALSE), "")</f>
        <v>12</v>
      </c>
      <c r="O343">
        <f>_xlfn.XLOOKUP(FACT_INCLUDES[[#This Row],[DW Product]],FACT_PRODUCT_REVIEWS!L:L,FACT_PRODUCT_REVIEWS!A:A,,0)</f>
        <v>342</v>
      </c>
      <c r="P343">
        <f>_xlfn.XLOOKUP(FACT_INCLUDES[[#This Row],[customer_unique_id]],DIM_CUSTOMERS[customer_unique_id],DIM_CUSTOMERS[DW Customer],,0)</f>
        <v>201</v>
      </c>
      <c r="Q343">
        <v>342</v>
      </c>
      <c r="R343">
        <v>342</v>
      </c>
      <c r="S343">
        <f>IF(FACT_INCLUDES[[#This Row],[order_delivered_customer_date]]&lt;=FACT_INCLUDES[[#This Row],[order_estimated_delivery_date]],1,0)</f>
        <v>1</v>
      </c>
      <c r="T343" t="str">
        <f>VLOOKUP(FACT_INCLUDES[[#This Row],[DW Product]],DIM_PRODUCTS!A:I,3,FALSE)</f>
        <v>Home Design</v>
      </c>
      <c r="U343" t="str">
        <f>VLOOKUP(FACT_INCLUDES[[#This Row],[DW Seller]],DIM_SELLERS!A:I,4,FALSE)</f>
        <v>SP</v>
      </c>
      <c r="V343" s="30">
        <f>IF(FACT_INCLUDES[[#This Row],[order_delivered_customer_date]]&lt;=FACT_INCLUDES[[#This Row],[order_estimated_delivery_date]], 1,0)</f>
        <v>1</v>
      </c>
    </row>
    <row r="344" spans="1:22" ht="15.75" x14ac:dyDescent="0.25">
      <c r="A344">
        <v>343</v>
      </c>
      <c r="B344" s="2" t="s">
        <v>1440</v>
      </c>
      <c r="C344" s="10">
        <v>1</v>
      </c>
      <c r="D344" s="13">
        <v>43188.673611111109</v>
      </c>
      <c r="E344" s="20">
        <v>64.900000000000006</v>
      </c>
      <c r="F344" s="20">
        <v>20.18</v>
      </c>
      <c r="G344" t="str">
        <f>VLOOKUP(FACT_INCLUDES[[#This Row],[order_id]],ORDERS!A:B,2,FALSE)</f>
        <v>442bdd695caba6183fc44d6cfdd4f094</v>
      </c>
      <c r="H344" s="17">
        <f>VLOOKUP(FACT_INCLUDES[[#This Row],[order_id]],ORDERS!A:F,4,FALSE)</f>
        <v>43237.366666666669</v>
      </c>
      <c r="I344" s="17">
        <f>VLOOKUP(FACT_INCLUDES[[#This Row],[order_id]],ORDERS!A:G,5,FALSE)</f>
        <v>43239.02847222222</v>
      </c>
      <c r="J344" s="17">
        <f>VLOOKUP(FACT_INCLUDES[[#This Row],[order_id]],ORDERS!A:G,6,FALSE)</f>
        <v>43245</v>
      </c>
      <c r="K344" t="str">
        <f>VLOOKUP(FACT_INCLUDES[[#This Row],[order_id]],ORDERS!A:G,3,FALSE)</f>
        <v>delivered</v>
      </c>
      <c r="L344" s="18">
        <f>FACT_INCLUDES[[#This Row],[price]]+FACT_INCLUDES[[#This Row],[freight_value]]</f>
        <v>85.080000000000013</v>
      </c>
      <c r="M344">
        <f ca="1">_xlfn.XLOOKUP(FACT_INCLUDES[[#This Row],[customer_unique_id]], DIM_CUSTOMERS[customer_unique_id], DIM_CUSTOMERS[Age],,0)</f>
        <v>19</v>
      </c>
      <c r="N344">
        <f>IFERROR(VLOOKUP(FACT_INCLUDES[[#This Row],[order_id]], ORDERS!A:G, 7, FALSE), "")</f>
        <v>2</v>
      </c>
      <c r="O344">
        <f>_xlfn.XLOOKUP(FACT_INCLUDES[[#This Row],[DW Product]],FACT_PRODUCT_REVIEWS!L:L,FACT_PRODUCT_REVIEWS!A:A,,0)</f>
        <v>343</v>
      </c>
      <c r="P344">
        <f>_xlfn.XLOOKUP(FACT_INCLUDES[[#This Row],[customer_unique_id]],DIM_CUSTOMERS[customer_unique_id],DIM_CUSTOMERS[DW Customer],,0)</f>
        <v>86</v>
      </c>
      <c r="Q344">
        <v>343</v>
      </c>
      <c r="R344">
        <v>343</v>
      </c>
      <c r="S344">
        <f>IF(FACT_INCLUDES[[#This Row],[order_delivered_customer_date]]&lt;=FACT_INCLUDES[[#This Row],[order_estimated_delivery_date]],1,0)</f>
        <v>1</v>
      </c>
      <c r="T344" t="str">
        <f>VLOOKUP(FACT_INCLUDES[[#This Row],[DW Product]],DIM_PRODUCTS!A:I,3,FALSE)</f>
        <v>Bathroom</v>
      </c>
      <c r="U344" t="str">
        <f>VLOOKUP(FACT_INCLUDES[[#This Row],[DW Seller]],DIM_SELLERS!A:I,4,FALSE)</f>
        <v>RS</v>
      </c>
      <c r="V344" s="30">
        <f>IF(FACT_INCLUDES[[#This Row],[order_delivered_customer_date]]&lt;=FACT_INCLUDES[[#This Row],[order_estimated_delivery_date]], 1,0)</f>
        <v>1</v>
      </c>
    </row>
    <row r="345" spans="1:22" ht="15.75" x14ac:dyDescent="0.25">
      <c r="A345">
        <v>344</v>
      </c>
      <c r="B345" s="2" t="s">
        <v>931</v>
      </c>
      <c r="C345" s="10">
        <v>1</v>
      </c>
      <c r="D345" s="13">
        <v>43188.673611111109</v>
      </c>
      <c r="E345" s="20">
        <v>64.900000000000006</v>
      </c>
      <c r="F345" s="20">
        <v>20.18</v>
      </c>
      <c r="G345" t="str">
        <f>VLOOKUP(FACT_INCLUDES[[#This Row],[order_id]],ORDERS!A:B,2,FALSE)</f>
        <v>3c4d7fdb25ab947c7ac866ba940f9c32</v>
      </c>
      <c r="H345" s="17">
        <f>VLOOKUP(FACT_INCLUDES[[#This Row],[order_id]],ORDERS!A:F,4,FALSE)</f>
        <v>42998.947222222225</v>
      </c>
      <c r="I345" s="17">
        <f>VLOOKUP(FACT_INCLUDES[[#This Row],[order_id]],ORDERS!A:G,5,FALSE)</f>
        <v>43018.988194444442</v>
      </c>
      <c r="J345" s="17">
        <f>VLOOKUP(FACT_INCLUDES[[#This Row],[order_id]],ORDERS!A:G,6,FALSE)</f>
        <v>43025</v>
      </c>
      <c r="K345" t="str">
        <f>VLOOKUP(FACT_INCLUDES[[#This Row],[order_id]],ORDERS!A:G,3,FALSE)</f>
        <v>delivered</v>
      </c>
      <c r="L345" s="18">
        <f>FACT_INCLUDES[[#This Row],[price]]+FACT_INCLUDES[[#This Row],[freight_value]]</f>
        <v>85.080000000000013</v>
      </c>
      <c r="M345">
        <f ca="1">_xlfn.XLOOKUP(FACT_INCLUDES[[#This Row],[customer_unique_id]], DIM_CUSTOMERS[customer_unique_id], DIM_CUSTOMERS[Age],,0)</f>
        <v>19</v>
      </c>
      <c r="N345">
        <f>IFERROR(VLOOKUP(FACT_INCLUDES[[#This Row],[order_id]], ORDERS!A:G, 7, FALSE), "")</f>
        <v>20</v>
      </c>
      <c r="O345">
        <f>_xlfn.XLOOKUP(FACT_INCLUDES[[#This Row],[DW Product]],FACT_PRODUCT_REVIEWS!L:L,FACT_PRODUCT_REVIEWS!A:A,,0)</f>
        <v>344</v>
      </c>
      <c r="P345">
        <f>_xlfn.XLOOKUP(FACT_INCLUDES[[#This Row],[customer_unique_id]],DIM_CUSTOMERS[customer_unique_id],DIM_CUSTOMERS[DW Customer],,0)</f>
        <v>207</v>
      </c>
      <c r="Q345">
        <v>344</v>
      </c>
      <c r="R345">
        <v>344</v>
      </c>
      <c r="S345">
        <f>IF(FACT_INCLUDES[[#This Row],[order_delivered_customer_date]]&lt;=FACT_INCLUDES[[#This Row],[order_estimated_delivery_date]],1,0)</f>
        <v>1</v>
      </c>
      <c r="T345" t="str">
        <f>VLOOKUP(FACT_INCLUDES[[#This Row],[DW Product]],DIM_PRODUCTS!A:I,3,FALSE)</f>
        <v>Gadgets</v>
      </c>
      <c r="U345" t="str">
        <f>VLOOKUP(FACT_INCLUDES[[#This Row],[DW Seller]],DIM_SELLERS!A:I,4,FALSE)</f>
        <v>MG</v>
      </c>
      <c r="V345" s="30">
        <f>IF(FACT_INCLUDES[[#This Row],[order_delivered_customer_date]]&lt;=FACT_INCLUDES[[#This Row],[order_estimated_delivery_date]], 1,0)</f>
        <v>1</v>
      </c>
    </row>
    <row r="346" spans="1:22" ht="15.75" x14ac:dyDescent="0.25">
      <c r="A346">
        <v>345</v>
      </c>
      <c r="B346" s="2" t="s">
        <v>1134</v>
      </c>
      <c r="C346" s="10">
        <v>1</v>
      </c>
      <c r="D346" s="13">
        <v>43264.539583333331</v>
      </c>
      <c r="E346" s="20">
        <v>849</v>
      </c>
      <c r="F346" s="20">
        <v>23.52</v>
      </c>
      <c r="G346" t="str">
        <f>VLOOKUP(FACT_INCLUDES[[#This Row],[order_id]],ORDERS!A:B,2,FALSE)</f>
        <v>e6fe68d7c7867dac3659cb4a8e06880c</v>
      </c>
      <c r="H346" s="17">
        <f>VLOOKUP(FACT_INCLUDES[[#This Row],[order_id]],ORDERS!A:F,4,FALSE)</f>
        <v>43234.958333333336</v>
      </c>
      <c r="I346" s="17">
        <f>VLOOKUP(FACT_INCLUDES[[#This Row],[order_id]],ORDERS!A:G,5,FALSE)</f>
        <v>43252.73541666667</v>
      </c>
      <c r="J346" s="17">
        <f>VLOOKUP(FACT_INCLUDES[[#This Row],[order_id]],ORDERS!A:G,6,FALSE)</f>
        <v>43249</v>
      </c>
      <c r="K346" t="str">
        <f>VLOOKUP(FACT_INCLUDES[[#This Row],[order_id]],ORDERS!A:G,3,FALSE)</f>
        <v>delivered</v>
      </c>
      <c r="L346" s="18">
        <f>FACT_INCLUDES[[#This Row],[price]]+FACT_INCLUDES[[#This Row],[freight_value]]</f>
        <v>872.52</v>
      </c>
      <c r="M346">
        <f ca="1">_xlfn.XLOOKUP(FACT_INCLUDES[[#This Row],[customer_unique_id]], DIM_CUSTOMERS[customer_unique_id], DIM_CUSTOMERS[Age],,0)</f>
        <v>54</v>
      </c>
      <c r="N346">
        <f>IFERROR(VLOOKUP(FACT_INCLUDES[[#This Row],[order_id]], ORDERS!A:G, 7, FALSE), "")</f>
        <v>18</v>
      </c>
      <c r="O346">
        <f>_xlfn.XLOOKUP(FACT_INCLUDES[[#This Row],[DW Product]],FACT_PRODUCT_REVIEWS!L:L,FACT_PRODUCT_REVIEWS!A:A,,0)</f>
        <v>345</v>
      </c>
      <c r="P346">
        <f>_xlfn.XLOOKUP(FACT_INCLUDES[[#This Row],[customer_unique_id]],DIM_CUSTOMERS[customer_unique_id],DIM_CUSTOMERS[DW Customer],,0)</f>
        <v>156</v>
      </c>
      <c r="Q346">
        <v>345</v>
      </c>
      <c r="R346">
        <v>345</v>
      </c>
      <c r="S346">
        <f>IF(FACT_INCLUDES[[#This Row],[order_delivered_customer_date]]&lt;=FACT_INCLUDES[[#This Row],[order_estimated_delivery_date]],1,0)</f>
        <v>0</v>
      </c>
      <c r="T346" t="str">
        <f>VLOOKUP(FACT_INCLUDES[[#This Row],[DW Product]],DIM_PRODUCTS!A:I,3,FALSE)</f>
        <v>Kitchen Products</v>
      </c>
      <c r="U346" t="str">
        <f>VLOOKUP(FACT_INCLUDES[[#This Row],[DW Seller]],DIM_SELLERS!A:I,4,FALSE)</f>
        <v>SC</v>
      </c>
      <c r="V346" s="30">
        <f>IF(FACT_INCLUDES[[#This Row],[order_delivered_customer_date]]&lt;=FACT_INCLUDES[[#This Row],[order_estimated_delivery_date]], 1,0)</f>
        <v>0</v>
      </c>
    </row>
    <row r="347" spans="1:22" ht="15.75" x14ac:dyDescent="0.25">
      <c r="A347">
        <v>346</v>
      </c>
      <c r="B347" s="2" t="s">
        <v>1166</v>
      </c>
      <c r="C347" s="10">
        <v>1</v>
      </c>
      <c r="D347" s="13">
        <v>43010.754166666666</v>
      </c>
      <c r="E347" s="20">
        <v>20.99</v>
      </c>
      <c r="F347" s="20">
        <v>11.85</v>
      </c>
      <c r="G347" t="str">
        <f>VLOOKUP(FACT_INCLUDES[[#This Row],[order_id]],ORDERS!A:B,2,FALSE)</f>
        <v>ed5f2cdb43c9166062c0baffd3973f14</v>
      </c>
      <c r="H347" s="17">
        <f>VLOOKUP(FACT_INCLUDES[[#This Row],[order_id]],ORDERS!A:F,4,FALSE)</f>
        <v>42951.287499999999</v>
      </c>
      <c r="I347" s="17">
        <f>VLOOKUP(FACT_INCLUDES[[#This Row],[order_id]],ORDERS!A:G,5,FALSE)</f>
        <v>42958.765277777777</v>
      </c>
      <c r="J347" s="17">
        <f>VLOOKUP(FACT_INCLUDES[[#This Row],[order_id]],ORDERS!A:G,6,FALSE)</f>
        <v>42975</v>
      </c>
      <c r="K347" t="str">
        <f>VLOOKUP(FACT_INCLUDES[[#This Row],[order_id]],ORDERS!A:G,3,FALSE)</f>
        <v>delivered</v>
      </c>
      <c r="L347" s="18">
        <f>FACT_INCLUDES[[#This Row],[price]]+FACT_INCLUDES[[#This Row],[freight_value]]</f>
        <v>32.839999999999996</v>
      </c>
      <c r="M347">
        <f ca="1">_xlfn.XLOOKUP(FACT_INCLUDES[[#This Row],[customer_unique_id]], DIM_CUSTOMERS[customer_unique_id], DIM_CUSTOMERS[Age],,0)</f>
        <v>40</v>
      </c>
      <c r="N347">
        <f>IFERROR(VLOOKUP(FACT_INCLUDES[[#This Row],[order_id]], ORDERS!A:G, 7, FALSE), "")</f>
        <v>7</v>
      </c>
      <c r="O347">
        <f>_xlfn.XLOOKUP(FACT_INCLUDES[[#This Row],[DW Product]],FACT_PRODUCT_REVIEWS!L:L,FACT_PRODUCT_REVIEWS!A:A,,0)</f>
        <v>346</v>
      </c>
      <c r="P347">
        <f>_xlfn.XLOOKUP(FACT_INCLUDES[[#This Row],[customer_unique_id]],DIM_CUSTOMERS[customer_unique_id],DIM_CUSTOMERS[DW Customer],,0)</f>
        <v>233</v>
      </c>
      <c r="Q347">
        <v>346</v>
      </c>
      <c r="R347">
        <v>346</v>
      </c>
      <c r="S347">
        <f>IF(FACT_INCLUDES[[#This Row],[order_delivered_customer_date]]&lt;=FACT_INCLUDES[[#This Row],[order_estimated_delivery_date]],1,0)</f>
        <v>1</v>
      </c>
      <c r="T347" t="str">
        <f>VLOOKUP(FACT_INCLUDES[[#This Row],[DW Product]],DIM_PRODUCTS!A:I,3,FALSE)</f>
        <v>Gadgets</v>
      </c>
      <c r="U347" t="str">
        <f>VLOOKUP(FACT_INCLUDES[[#This Row],[DW Seller]],DIM_SELLERS!A:I,4,FALSE)</f>
        <v>SP</v>
      </c>
      <c r="V347" s="30">
        <f>IF(FACT_INCLUDES[[#This Row],[order_delivered_customer_date]]&lt;=FACT_INCLUDES[[#This Row],[order_estimated_delivery_date]], 1,0)</f>
        <v>1</v>
      </c>
    </row>
    <row r="348" spans="1:22" ht="15.75" x14ac:dyDescent="0.25">
      <c r="A348">
        <v>347</v>
      </c>
      <c r="B348" s="2" t="s">
        <v>1501</v>
      </c>
      <c r="C348" s="10">
        <v>1</v>
      </c>
      <c r="D348" s="13">
        <v>42851.334722222222</v>
      </c>
      <c r="E348" s="20">
        <v>19.45</v>
      </c>
      <c r="F348" s="20">
        <v>14.52</v>
      </c>
      <c r="G348" t="str">
        <f>VLOOKUP(FACT_INCLUDES[[#This Row],[order_id]],ORDERS!A:B,2,FALSE)</f>
        <v>7cdad7ad32a8ed3d160ca312e16d29f1</v>
      </c>
      <c r="H348" s="17">
        <f>VLOOKUP(FACT_INCLUDES[[#This Row],[order_id]],ORDERS!A:F,4,FALSE)</f>
        <v>43205.852083333331</v>
      </c>
      <c r="I348" s="17">
        <f>VLOOKUP(FACT_INCLUDES[[#This Row],[order_id]],ORDERS!A:G,5,FALSE)</f>
        <v>43207.945833333331</v>
      </c>
      <c r="J348" s="17">
        <f>VLOOKUP(FACT_INCLUDES[[#This Row],[order_id]],ORDERS!A:G,6,FALSE)</f>
        <v>43216</v>
      </c>
      <c r="K348" t="str">
        <f>VLOOKUP(FACT_INCLUDES[[#This Row],[order_id]],ORDERS!A:G,3,FALSE)</f>
        <v>delivered</v>
      </c>
      <c r="L348" s="18">
        <f>FACT_INCLUDES[[#This Row],[price]]+FACT_INCLUDES[[#This Row],[freight_value]]</f>
        <v>33.97</v>
      </c>
      <c r="M348">
        <f ca="1">_xlfn.XLOOKUP(FACT_INCLUDES[[#This Row],[customer_unique_id]], DIM_CUSTOMERS[customer_unique_id], DIM_CUSTOMERS[Age],,0)</f>
        <v>49</v>
      </c>
      <c r="N348">
        <f>IFERROR(VLOOKUP(FACT_INCLUDES[[#This Row],[order_id]], ORDERS!A:G, 7, FALSE), "")</f>
        <v>2</v>
      </c>
      <c r="O348">
        <f>_xlfn.XLOOKUP(FACT_INCLUDES[[#This Row],[DW Product]],FACT_PRODUCT_REVIEWS!L:L,FACT_PRODUCT_REVIEWS!A:A,,0)</f>
        <v>347</v>
      </c>
      <c r="P348">
        <f>_xlfn.XLOOKUP(FACT_INCLUDES[[#This Row],[customer_unique_id]],DIM_CUSTOMERS[customer_unique_id],DIM_CUSTOMERS[DW Customer],,0)</f>
        <v>261</v>
      </c>
      <c r="Q348">
        <v>347</v>
      </c>
      <c r="R348">
        <v>347</v>
      </c>
      <c r="S348">
        <f>IF(FACT_INCLUDES[[#This Row],[order_delivered_customer_date]]&lt;=FACT_INCLUDES[[#This Row],[order_estimated_delivery_date]],1,0)</f>
        <v>1</v>
      </c>
      <c r="T348" t="str">
        <f>VLOOKUP(FACT_INCLUDES[[#This Row],[DW Product]],DIM_PRODUCTS!A:I,3,FALSE)</f>
        <v>Shoes</v>
      </c>
      <c r="U348" t="str">
        <f>VLOOKUP(FACT_INCLUDES[[#This Row],[DW Seller]],DIM_SELLERS!A:I,4,FALSE)</f>
        <v>SP</v>
      </c>
      <c r="V348" s="30">
        <f>IF(FACT_INCLUDES[[#This Row],[order_delivered_customer_date]]&lt;=FACT_INCLUDES[[#This Row],[order_estimated_delivery_date]], 1,0)</f>
        <v>1</v>
      </c>
    </row>
    <row r="349" spans="1:22" ht="15.75" x14ac:dyDescent="0.25">
      <c r="A349">
        <v>348</v>
      </c>
      <c r="B349" s="2" t="s">
        <v>1367</v>
      </c>
      <c r="C349" s="10">
        <v>1</v>
      </c>
      <c r="D349" s="13">
        <v>42884.923611111109</v>
      </c>
      <c r="E349" s="20">
        <v>59.9</v>
      </c>
      <c r="F349" s="20">
        <v>34.22</v>
      </c>
      <c r="G349" t="str">
        <f>VLOOKUP(FACT_INCLUDES[[#This Row],[order_id]],ORDERS!A:B,2,FALSE)</f>
        <v>f42ed5286ed2c811df0db5d230eb8383</v>
      </c>
      <c r="H349" s="17">
        <f>VLOOKUP(FACT_INCLUDES[[#This Row],[order_id]],ORDERS!A:F,4,FALSE)</f>
        <v>43075.595833333333</v>
      </c>
      <c r="I349" s="17">
        <f>VLOOKUP(FACT_INCLUDES[[#This Row],[order_id]],ORDERS!A:G,5,FALSE)</f>
        <v>43078.46875</v>
      </c>
      <c r="J349" s="17">
        <f>VLOOKUP(FACT_INCLUDES[[#This Row],[order_id]],ORDERS!A:G,6,FALSE)</f>
        <v>43091</v>
      </c>
      <c r="K349" t="str">
        <f>VLOOKUP(FACT_INCLUDES[[#This Row],[order_id]],ORDERS!A:G,3,FALSE)</f>
        <v>delivered</v>
      </c>
      <c r="L349" s="18">
        <f>FACT_INCLUDES[[#This Row],[price]]+FACT_INCLUDES[[#This Row],[freight_value]]</f>
        <v>94.12</v>
      </c>
      <c r="M349">
        <f ca="1">_xlfn.XLOOKUP(FACT_INCLUDES[[#This Row],[customer_unique_id]], DIM_CUSTOMERS[customer_unique_id], DIM_CUSTOMERS[Age],,0)</f>
        <v>22</v>
      </c>
      <c r="N349">
        <f>IFERROR(VLOOKUP(FACT_INCLUDES[[#This Row],[order_id]], ORDERS!A:G, 7, FALSE), "")</f>
        <v>3</v>
      </c>
      <c r="O349">
        <f>_xlfn.XLOOKUP(FACT_INCLUDES[[#This Row],[DW Product]],FACT_PRODUCT_REVIEWS!L:L,FACT_PRODUCT_REVIEWS!A:A,,0)</f>
        <v>348</v>
      </c>
      <c r="P349">
        <f>_xlfn.XLOOKUP(FACT_INCLUDES[[#This Row],[customer_unique_id]],DIM_CUSTOMERS[customer_unique_id],DIM_CUSTOMERS[DW Customer],,0)</f>
        <v>278</v>
      </c>
      <c r="Q349">
        <v>348</v>
      </c>
      <c r="R349">
        <v>348</v>
      </c>
      <c r="S349">
        <f>IF(FACT_INCLUDES[[#This Row],[order_delivered_customer_date]]&lt;=FACT_INCLUDES[[#This Row],[order_estimated_delivery_date]],1,0)</f>
        <v>1</v>
      </c>
      <c r="T349" t="str">
        <f>VLOOKUP(FACT_INCLUDES[[#This Row],[DW Product]],DIM_PRODUCTS!A:I,3,FALSE)</f>
        <v>Appliances</v>
      </c>
      <c r="U349" t="str">
        <f>VLOOKUP(FACT_INCLUDES[[#This Row],[DW Seller]],DIM_SELLERS!A:I,4,FALSE)</f>
        <v>GO</v>
      </c>
      <c r="V349" s="30">
        <f>IF(FACT_INCLUDES[[#This Row],[order_delivered_customer_date]]&lt;=FACT_INCLUDES[[#This Row],[order_estimated_delivery_date]], 1,0)</f>
        <v>1</v>
      </c>
    </row>
    <row r="350" spans="1:22" ht="15.75" x14ac:dyDescent="0.25">
      <c r="A350">
        <v>349</v>
      </c>
      <c r="B350" s="2" t="s">
        <v>761</v>
      </c>
      <c r="C350" s="10">
        <v>1</v>
      </c>
      <c r="D350" s="13">
        <v>42884.923611111109</v>
      </c>
      <c r="E350" s="20">
        <v>59.9</v>
      </c>
      <c r="F350" s="20">
        <v>34.22</v>
      </c>
      <c r="G350" t="str">
        <f>VLOOKUP(FACT_INCLUDES[[#This Row],[order_id]],ORDERS!A:B,2,FALSE)</f>
        <v>431af5c5638973ed6e431618f318a0a2</v>
      </c>
      <c r="H350" s="17">
        <f>VLOOKUP(FACT_INCLUDES[[#This Row],[order_id]],ORDERS!A:F,4,FALSE)</f>
        <v>43123.581250000003</v>
      </c>
      <c r="I350" s="17">
        <f>VLOOKUP(FACT_INCLUDES[[#This Row],[order_id]],ORDERS!A:G,5,FALSE)</f>
        <v>43132.870138888888</v>
      </c>
      <c r="J350" s="17">
        <f>VLOOKUP(FACT_INCLUDES[[#This Row],[order_id]],ORDERS!A:G,6,FALSE)</f>
        <v>43151</v>
      </c>
      <c r="K350" t="str">
        <f>VLOOKUP(FACT_INCLUDES[[#This Row],[order_id]],ORDERS!A:G,3,FALSE)</f>
        <v>delivered</v>
      </c>
      <c r="L350" s="18">
        <f>FACT_INCLUDES[[#This Row],[price]]+FACT_INCLUDES[[#This Row],[freight_value]]</f>
        <v>94.12</v>
      </c>
      <c r="M350">
        <f ca="1">_xlfn.XLOOKUP(FACT_INCLUDES[[#This Row],[customer_unique_id]], DIM_CUSTOMERS[customer_unique_id], DIM_CUSTOMERS[Age],,0)</f>
        <v>26</v>
      </c>
      <c r="N350">
        <f>IFERROR(VLOOKUP(FACT_INCLUDES[[#This Row],[order_id]], ORDERS!A:G, 7, FALSE), "")</f>
        <v>9</v>
      </c>
      <c r="O350">
        <f>_xlfn.XLOOKUP(FACT_INCLUDES[[#This Row],[DW Product]],FACT_PRODUCT_REVIEWS!L:L,FACT_PRODUCT_REVIEWS!A:A,,0)</f>
        <v>349</v>
      </c>
      <c r="P350">
        <f>_xlfn.XLOOKUP(FACT_INCLUDES[[#This Row],[customer_unique_id]],DIM_CUSTOMERS[customer_unique_id],DIM_CUSTOMERS[DW Customer],,0)</f>
        <v>77</v>
      </c>
      <c r="Q350">
        <v>349</v>
      </c>
      <c r="R350">
        <v>349</v>
      </c>
      <c r="S350">
        <f>IF(FACT_INCLUDES[[#This Row],[order_delivered_customer_date]]&lt;=FACT_INCLUDES[[#This Row],[order_estimated_delivery_date]],1,0)</f>
        <v>1</v>
      </c>
      <c r="T350" t="str">
        <f>VLOOKUP(FACT_INCLUDES[[#This Row],[DW Product]],DIM_PRODUCTS!A:I,3,FALSE)</f>
        <v>Home Design</v>
      </c>
      <c r="U350" t="str">
        <f>VLOOKUP(FACT_INCLUDES[[#This Row],[DW Seller]],DIM_SELLERS!A:I,4,FALSE)</f>
        <v>MG</v>
      </c>
      <c r="V350" s="30">
        <f>IF(FACT_INCLUDES[[#This Row],[order_delivered_customer_date]]&lt;=FACT_INCLUDES[[#This Row],[order_estimated_delivery_date]], 1,0)</f>
        <v>1</v>
      </c>
    </row>
    <row r="351" spans="1:22" ht="15.75" x14ac:dyDescent="0.25">
      <c r="A351">
        <v>350</v>
      </c>
      <c r="B351" s="2" t="s">
        <v>1860</v>
      </c>
      <c r="C351" s="10">
        <v>1</v>
      </c>
      <c r="D351" s="13">
        <v>43171.496527777781</v>
      </c>
      <c r="E351" s="20">
        <v>64.900000000000006</v>
      </c>
      <c r="F351" s="20">
        <v>15.33</v>
      </c>
      <c r="G351" t="str">
        <f>VLOOKUP(FACT_INCLUDES[[#This Row],[order_id]],ORDERS!A:B,2,FALSE)</f>
        <v>cee6fa72fb403ef9554b41581108084b</v>
      </c>
      <c r="H351" s="17">
        <f>VLOOKUP(FACT_INCLUDES[[#This Row],[order_id]],ORDERS!A:F,4,FALSE)</f>
        <v>43064.426388888889</v>
      </c>
      <c r="I351" s="17">
        <f>VLOOKUP(FACT_INCLUDES[[#This Row],[order_id]],ORDERS!A:G,5,FALSE)</f>
        <v>43077.04583333333</v>
      </c>
      <c r="J351" s="17">
        <f>VLOOKUP(FACT_INCLUDES[[#This Row],[order_id]],ORDERS!A:G,6,FALSE)</f>
        <v>43087</v>
      </c>
      <c r="K351" t="str">
        <f>VLOOKUP(FACT_INCLUDES[[#This Row],[order_id]],ORDERS!A:G,3,FALSE)</f>
        <v>delivered</v>
      </c>
      <c r="L351" s="18">
        <f>FACT_INCLUDES[[#This Row],[price]]+FACT_INCLUDES[[#This Row],[freight_value]]</f>
        <v>80.23</v>
      </c>
      <c r="M351">
        <f ca="1">_xlfn.XLOOKUP(FACT_INCLUDES[[#This Row],[customer_unique_id]], DIM_CUSTOMERS[customer_unique_id], DIM_CUSTOMERS[Age],,0)</f>
        <v>30</v>
      </c>
      <c r="N351">
        <f>IFERROR(VLOOKUP(FACT_INCLUDES[[#This Row],[order_id]], ORDERS!A:G, 7, FALSE), "")</f>
        <v>13</v>
      </c>
      <c r="O351">
        <f>_xlfn.XLOOKUP(FACT_INCLUDES[[#This Row],[DW Product]],FACT_PRODUCT_REVIEWS!L:L,FACT_PRODUCT_REVIEWS!A:A,,0)</f>
        <v>350</v>
      </c>
      <c r="P351">
        <f>_xlfn.XLOOKUP(FACT_INCLUDES[[#This Row],[customer_unique_id]],DIM_CUSTOMERS[customer_unique_id],DIM_CUSTOMERS[DW Customer],,0)</f>
        <v>19</v>
      </c>
      <c r="Q351">
        <v>350</v>
      </c>
      <c r="R351">
        <v>350</v>
      </c>
      <c r="S351">
        <f>IF(FACT_INCLUDES[[#This Row],[order_delivered_customer_date]]&lt;=FACT_INCLUDES[[#This Row],[order_estimated_delivery_date]],1,0)</f>
        <v>1</v>
      </c>
      <c r="T351" t="str">
        <f>VLOOKUP(FACT_INCLUDES[[#This Row],[DW Product]],DIM_PRODUCTS!A:I,3,FALSE)</f>
        <v>Furniture</v>
      </c>
      <c r="U351" t="str">
        <f>VLOOKUP(FACT_INCLUDES[[#This Row],[DW Seller]],DIM_SELLERS!A:I,4,FALSE)</f>
        <v>PR</v>
      </c>
      <c r="V351" s="30">
        <f>IF(FACT_INCLUDES[[#This Row],[order_delivered_customer_date]]&lt;=FACT_INCLUDES[[#This Row],[order_estimated_delivery_date]], 1,0)</f>
        <v>1</v>
      </c>
    </row>
    <row r="352" spans="1:22" ht="15.75" x14ac:dyDescent="0.25">
      <c r="A352">
        <v>351</v>
      </c>
      <c r="B352" s="2" t="s">
        <v>1005</v>
      </c>
      <c r="C352" s="10">
        <v>1</v>
      </c>
      <c r="D352" s="13">
        <v>43179.533333333333</v>
      </c>
      <c r="E352" s="20">
        <v>128.9</v>
      </c>
      <c r="F352" s="20">
        <v>9.26</v>
      </c>
      <c r="G352" t="str">
        <f>VLOOKUP(FACT_INCLUDES[[#This Row],[order_id]],ORDERS!A:B,2,FALSE)</f>
        <v>72ce629a45d8ae96d22c2946aaf876f2</v>
      </c>
      <c r="H352" s="17">
        <f>VLOOKUP(FACT_INCLUDES[[#This Row],[order_id]],ORDERS!A:F,4,FALSE)</f>
        <v>43231.785416666666</v>
      </c>
      <c r="I352" s="17">
        <f>VLOOKUP(FACT_INCLUDES[[#This Row],[order_id]],ORDERS!A:G,5,FALSE)</f>
        <v>43258.661111111112</v>
      </c>
      <c r="J352" s="17">
        <f>VLOOKUP(FACT_INCLUDES[[#This Row],[order_id]],ORDERS!A:G,6,FALSE)</f>
        <v>43256</v>
      </c>
      <c r="K352" t="str">
        <f>VLOOKUP(FACT_INCLUDES[[#This Row],[order_id]],ORDERS!A:G,3,FALSE)</f>
        <v>delivered</v>
      </c>
      <c r="L352" s="18">
        <f>FACT_INCLUDES[[#This Row],[price]]+FACT_INCLUDES[[#This Row],[freight_value]]</f>
        <v>138.16</v>
      </c>
      <c r="M352">
        <f ca="1">_xlfn.XLOOKUP(FACT_INCLUDES[[#This Row],[customer_unique_id]], DIM_CUSTOMERS[customer_unique_id], DIM_CUSTOMERS[Age],,0)</f>
        <v>33</v>
      </c>
      <c r="N352">
        <f>IFERROR(VLOOKUP(FACT_INCLUDES[[#This Row],[order_id]], ORDERS!A:G, 7, FALSE), "")</f>
        <v>27</v>
      </c>
      <c r="O352">
        <f>_xlfn.XLOOKUP(FACT_INCLUDES[[#This Row],[DW Product]],FACT_PRODUCT_REVIEWS!L:L,FACT_PRODUCT_REVIEWS!A:A,,0)</f>
        <v>351</v>
      </c>
      <c r="P352">
        <f>_xlfn.XLOOKUP(FACT_INCLUDES[[#This Row],[customer_unique_id]],DIM_CUSTOMERS[customer_unique_id],DIM_CUSTOMERS[DW Customer],,0)</f>
        <v>216</v>
      </c>
      <c r="Q352">
        <v>351</v>
      </c>
      <c r="R352">
        <v>351</v>
      </c>
      <c r="S352">
        <f>IF(FACT_INCLUDES[[#This Row],[order_delivered_customer_date]]&lt;=FACT_INCLUDES[[#This Row],[order_estimated_delivery_date]],1,0)</f>
        <v>0</v>
      </c>
      <c r="T352" t="str">
        <f>VLOOKUP(FACT_INCLUDES[[#This Row],[DW Product]],DIM_PRODUCTS!A:I,3,FALSE)</f>
        <v>Musical Instruments</v>
      </c>
      <c r="U352" t="str">
        <f>VLOOKUP(FACT_INCLUDES[[#This Row],[DW Seller]],DIM_SELLERS!A:I,4,FALSE)</f>
        <v>SP</v>
      </c>
      <c r="V352" s="30">
        <f>IF(FACT_INCLUDES[[#This Row],[order_delivered_customer_date]]&lt;=FACT_INCLUDES[[#This Row],[order_estimated_delivery_date]], 1,0)</f>
        <v>0</v>
      </c>
    </row>
    <row r="353" spans="1:22" ht="15.75" x14ac:dyDescent="0.25">
      <c r="A353">
        <v>352</v>
      </c>
      <c r="B353" s="2" t="s">
        <v>890</v>
      </c>
      <c r="C353" s="10">
        <v>1</v>
      </c>
      <c r="D353" s="13">
        <v>43242.146527777775</v>
      </c>
      <c r="E353" s="20">
        <v>189.9</v>
      </c>
      <c r="F353" s="20">
        <v>13.77</v>
      </c>
      <c r="G353" t="str">
        <f>VLOOKUP(FACT_INCLUDES[[#This Row],[order_id]],ORDERS!A:B,2,FALSE)</f>
        <v>fb258014c67a0f16e4da53fa45e90db5</v>
      </c>
      <c r="H353" s="17">
        <f>VLOOKUP(FACT_INCLUDES[[#This Row],[order_id]],ORDERS!A:F,4,FALSE)</f>
        <v>43039.645833333336</v>
      </c>
      <c r="I353" s="17">
        <f>VLOOKUP(FACT_INCLUDES[[#This Row],[order_id]],ORDERS!A:G,5,FALSE)</f>
        <v>43060.713888888888</v>
      </c>
      <c r="J353" s="17">
        <f>VLOOKUP(FACT_INCLUDES[[#This Row],[order_id]],ORDERS!A:G,6,FALSE)</f>
        <v>43060</v>
      </c>
      <c r="K353" t="str">
        <f>VLOOKUP(FACT_INCLUDES[[#This Row],[order_id]],ORDERS!A:G,3,FALSE)</f>
        <v>delivered</v>
      </c>
      <c r="L353" s="18">
        <f>FACT_INCLUDES[[#This Row],[price]]+FACT_INCLUDES[[#This Row],[freight_value]]</f>
        <v>203.67000000000002</v>
      </c>
      <c r="M353">
        <f ca="1">_xlfn.XLOOKUP(FACT_INCLUDES[[#This Row],[customer_unique_id]], DIM_CUSTOMERS[customer_unique_id], DIM_CUSTOMERS[Age],,0)</f>
        <v>22</v>
      </c>
      <c r="N353">
        <f>IFERROR(VLOOKUP(FACT_INCLUDES[[#This Row],[order_id]], ORDERS!A:G, 7, FALSE), "")</f>
        <v>21</v>
      </c>
      <c r="O353">
        <f>_xlfn.XLOOKUP(FACT_INCLUDES[[#This Row],[DW Product]],FACT_PRODUCT_REVIEWS!L:L,FACT_PRODUCT_REVIEWS!A:A,,0)</f>
        <v>352</v>
      </c>
      <c r="P353">
        <f>_xlfn.XLOOKUP(FACT_INCLUDES[[#This Row],[customer_unique_id]],DIM_CUSTOMERS[customer_unique_id],DIM_CUSTOMERS[DW Customer],,0)</f>
        <v>193</v>
      </c>
      <c r="Q353">
        <v>352</v>
      </c>
      <c r="R353">
        <v>352</v>
      </c>
      <c r="S353">
        <f>IF(FACT_INCLUDES[[#This Row],[order_delivered_customer_date]]&lt;=FACT_INCLUDES[[#This Row],[order_estimated_delivery_date]],1,0)</f>
        <v>0</v>
      </c>
      <c r="T353" t="str">
        <f>VLOOKUP(FACT_INCLUDES[[#This Row],[DW Product]],DIM_PRODUCTS!A:I,3,FALSE)</f>
        <v>Home Design</v>
      </c>
      <c r="U353" t="str">
        <f>VLOOKUP(FACT_INCLUDES[[#This Row],[DW Seller]],DIM_SELLERS!A:I,4,FALSE)</f>
        <v>PR</v>
      </c>
      <c r="V353" s="30">
        <f>IF(FACT_INCLUDES[[#This Row],[order_delivered_customer_date]]&lt;=FACT_INCLUDES[[#This Row],[order_estimated_delivery_date]], 1,0)</f>
        <v>0</v>
      </c>
    </row>
    <row r="354" spans="1:22" ht="15.75" x14ac:dyDescent="0.25">
      <c r="A354">
        <v>353</v>
      </c>
      <c r="B354" s="2" t="s">
        <v>1675</v>
      </c>
      <c r="C354" s="10">
        <v>1</v>
      </c>
      <c r="D354" s="13">
        <v>43174.96875</v>
      </c>
      <c r="E354" s="20">
        <v>250</v>
      </c>
      <c r="F354" s="20">
        <v>97.56</v>
      </c>
      <c r="G354" t="str">
        <f>VLOOKUP(FACT_INCLUDES[[#This Row],[order_id]],ORDERS!A:B,2,FALSE)</f>
        <v>84ca742f08b69a3cff5b18ffe90551d3</v>
      </c>
      <c r="H354" s="17">
        <f>VLOOKUP(FACT_INCLUDES[[#This Row],[order_id]],ORDERS!A:F,4,FALSE)</f>
        <v>42935.718055555553</v>
      </c>
      <c r="I354" s="17">
        <f>VLOOKUP(FACT_INCLUDES[[#This Row],[order_id]],ORDERS!A:G,5,FALSE)</f>
        <v>42959.675694444442</v>
      </c>
      <c r="J354" s="17">
        <f>VLOOKUP(FACT_INCLUDES[[#This Row],[order_id]],ORDERS!A:G,6,FALSE)</f>
        <v>42970</v>
      </c>
      <c r="K354" t="str">
        <f>VLOOKUP(FACT_INCLUDES[[#This Row],[order_id]],ORDERS!A:G,3,FALSE)</f>
        <v>delivered</v>
      </c>
      <c r="L354" s="18">
        <f>FACT_INCLUDES[[#This Row],[price]]+FACT_INCLUDES[[#This Row],[freight_value]]</f>
        <v>347.56</v>
      </c>
      <c r="M354">
        <f ca="1">_xlfn.XLOOKUP(FACT_INCLUDES[[#This Row],[customer_unique_id]], DIM_CUSTOMERS[customer_unique_id], DIM_CUSTOMERS[Age],,0)</f>
        <v>48</v>
      </c>
      <c r="N354">
        <f>IFERROR(VLOOKUP(FACT_INCLUDES[[#This Row],[order_id]], ORDERS!A:G, 7, FALSE), "")</f>
        <v>24</v>
      </c>
      <c r="O354">
        <f>_xlfn.XLOOKUP(FACT_INCLUDES[[#This Row],[DW Product]],FACT_PRODUCT_REVIEWS!L:L,FACT_PRODUCT_REVIEWS!A:A,,0)</f>
        <v>353</v>
      </c>
      <c r="P354">
        <f>_xlfn.XLOOKUP(FACT_INCLUDES[[#This Row],[customer_unique_id]],DIM_CUSTOMERS[customer_unique_id],DIM_CUSTOMERS[DW Customer],,0)</f>
        <v>303</v>
      </c>
      <c r="Q354">
        <v>353</v>
      </c>
      <c r="R354">
        <v>353</v>
      </c>
      <c r="S354">
        <f>IF(FACT_INCLUDES[[#This Row],[order_delivered_customer_date]]&lt;=FACT_INCLUDES[[#This Row],[order_estimated_delivery_date]],1,0)</f>
        <v>1</v>
      </c>
      <c r="T354" t="str">
        <f>VLOOKUP(FACT_INCLUDES[[#This Row],[DW Product]],DIM_PRODUCTS!A:I,3,FALSE)</f>
        <v>Gadgets</v>
      </c>
      <c r="U354" t="str">
        <f>VLOOKUP(FACT_INCLUDES[[#This Row],[DW Seller]],DIM_SELLERS!A:I,4,FALSE)</f>
        <v>PR</v>
      </c>
      <c r="V354" s="30">
        <f>IF(FACT_INCLUDES[[#This Row],[order_delivered_customer_date]]&lt;=FACT_INCLUDES[[#This Row],[order_estimated_delivery_date]], 1,0)</f>
        <v>1</v>
      </c>
    </row>
    <row r="355" spans="1:22" ht="15.75" x14ac:dyDescent="0.25">
      <c r="A355">
        <v>354</v>
      </c>
      <c r="B355" s="2" t="s">
        <v>1370</v>
      </c>
      <c r="C355" s="10">
        <v>1</v>
      </c>
      <c r="D355" s="13">
        <v>43031.183333333334</v>
      </c>
      <c r="E355" s="20">
        <v>94.9</v>
      </c>
      <c r="F355" s="20">
        <v>35.979999999999997</v>
      </c>
      <c r="G355" t="str">
        <f>VLOOKUP(FACT_INCLUDES[[#This Row],[order_id]],ORDERS!A:B,2,FALSE)</f>
        <v>6acc5385a15c441abe050fc7abda50bf</v>
      </c>
      <c r="H355" s="17">
        <f>VLOOKUP(FACT_INCLUDES[[#This Row],[order_id]],ORDERS!A:F,4,FALSE)</f>
        <v>43112.012499999997</v>
      </c>
      <c r="I355" s="17">
        <f>VLOOKUP(FACT_INCLUDES[[#This Row],[order_id]],ORDERS!A:G,5,FALSE)</f>
        <v>43133.93472222222</v>
      </c>
      <c r="J355" s="17">
        <f>VLOOKUP(FACT_INCLUDES[[#This Row],[order_id]],ORDERS!A:G,6,FALSE)</f>
        <v>43164</v>
      </c>
      <c r="K355" t="str">
        <f>VLOOKUP(FACT_INCLUDES[[#This Row],[order_id]],ORDERS!A:G,3,FALSE)</f>
        <v>delivered</v>
      </c>
      <c r="L355" s="18">
        <f>FACT_INCLUDES[[#This Row],[price]]+FACT_INCLUDES[[#This Row],[freight_value]]</f>
        <v>130.88</v>
      </c>
      <c r="M355">
        <f ca="1">_xlfn.XLOOKUP(FACT_INCLUDES[[#This Row],[customer_unique_id]], DIM_CUSTOMERS[customer_unique_id], DIM_CUSTOMERS[Age],,0)</f>
        <v>37</v>
      </c>
      <c r="N355">
        <f>IFERROR(VLOOKUP(FACT_INCLUDES[[#This Row],[order_id]], ORDERS!A:G, 7, FALSE), "")</f>
        <v>21</v>
      </c>
      <c r="O355">
        <f>_xlfn.XLOOKUP(FACT_INCLUDES[[#This Row],[DW Product]],FACT_PRODUCT_REVIEWS!L:L,FACT_PRODUCT_REVIEWS!A:A,,0)</f>
        <v>354</v>
      </c>
      <c r="P355">
        <f>_xlfn.XLOOKUP(FACT_INCLUDES[[#This Row],[customer_unique_id]],DIM_CUSTOMERS[customer_unique_id],DIM_CUSTOMERS[DW Customer],,0)</f>
        <v>196</v>
      </c>
      <c r="Q355">
        <v>354</v>
      </c>
      <c r="R355">
        <v>354</v>
      </c>
      <c r="S355">
        <f>IF(FACT_INCLUDES[[#This Row],[order_delivered_customer_date]]&lt;=FACT_INCLUDES[[#This Row],[order_estimated_delivery_date]],1,0)</f>
        <v>1</v>
      </c>
      <c r="T355" t="str">
        <f>VLOOKUP(FACT_INCLUDES[[#This Row],[DW Product]],DIM_PRODUCTS!A:I,3,FALSE)</f>
        <v>Sports</v>
      </c>
      <c r="U355" t="str">
        <f>VLOOKUP(FACT_INCLUDES[[#This Row],[DW Seller]],DIM_SELLERS!A:I,4,FALSE)</f>
        <v>SP</v>
      </c>
      <c r="V355" s="30">
        <f>IF(FACT_INCLUDES[[#This Row],[order_delivered_customer_date]]&lt;=FACT_INCLUDES[[#This Row],[order_estimated_delivery_date]], 1,0)</f>
        <v>1</v>
      </c>
    </row>
    <row r="356" spans="1:22" ht="15.75" x14ac:dyDescent="0.25">
      <c r="A356">
        <v>355</v>
      </c>
      <c r="B356" s="2" t="s">
        <v>1585</v>
      </c>
      <c r="C356" s="10">
        <v>1</v>
      </c>
      <c r="D356" s="13">
        <v>42863.600694444445</v>
      </c>
      <c r="E356" s="20">
        <v>27.9</v>
      </c>
      <c r="F356" s="20">
        <v>20.8</v>
      </c>
      <c r="G356" t="str">
        <f>VLOOKUP(FACT_INCLUDES[[#This Row],[order_id]],ORDERS!A:B,2,FALSE)</f>
        <v>fb258014c67a0f16e4da53fa45e90db5</v>
      </c>
      <c r="H356" s="17">
        <f>VLOOKUP(FACT_INCLUDES[[#This Row],[order_id]],ORDERS!A:F,4,FALSE)</f>
        <v>42928.496527777781</v>
      </c>
      <c r="I356" s="17">
        <f>VLOOKUP(FACT_INCLUDES[[#This Row],[order_id]],ORDERS!A:G,5,FALSE)</f>
        <v>42940.631249999999</v>
      </c>
      <c r="J356" s="17">
        <f>VLOOKUP(FACT_INCLUDES[[#This Row],[order_id]],ORDERS!A:G,6,FALSE)</f>
        <v>42962</v>
      </c>
      <c r="K356" t="str">
        <f>VLOOKUP(FACT_INCLUDES[[#This Row],[order_id]],ORDERS!A:G,3,FALSE)</f>
        <v>delivered</v>
      </c>
      <c r="L356" s="18">
        <f>FACT_INCLUDES[[#This Row],[price]]+FACT_INCLUDES[[#This Row],[freight_value]]</f>
        <v>48.7</v>
      </c>
      <c r="M356">
        <f ca="1">_xlfn.XLOOKUP(FACT_INCLUDES[[#This Row],[customer_unique_id]], DIM_CUSTOMERS[customer_unique_id], DIM_CUSTOMERS[Age],,0)</f>
        <v>22</v>
      </c>
      <c r="N356">
        <f>IFERROR(VLOOKUP(FACT_INCLUDES[[#This Row],[order_id]], ORDERS!A:G, 7, FALSE), "")</f>
        <v>12</v>
      </c>
      <c r="O356">
        <f>_xlfn.XLOOKUP(FACT_INCLUDES[[#This Row],[DW Product]],FACT_PRODUCT_REVIEWS!L:L,FACT_PRODUCT_REVIEWS!A:A,,0)</f>
        <v>355</v>
      </c>
      <c r="P356">
        <f>_xlfn.XLOOKUP(FACT_INCLUDES[[#This Row],[customer_unique_id]],DIM_CUSTOMERS[customer_unique_id],DIM_CUSTOMERS[DW Customer],,0)</f>
        <v>193</v>
      </c>
      <c r="Q356">
        <v>355</v>
      </c>
      <c r="R356">
        <v>355</v>
      </c>
      <c r="S356">
        <f>IF(FACT_INCLUDES[[#This Row],[order_delivered_customer_date]]&lt;=FACT_INCLUDES[[#This Row],[order_estimated_delivery_date]],1,0)</f>
        <v>1</v>
      </c>
      <c r="T356" t="str">
        <f>VLOOKUP(FACT_INCLUDES[[#This Row],[DW Product]],DIM_PRODUCTS!A:I,3,FALSE)</f>
        <v>Gadgets</v>
      </c>
      <c r="U356" t="str">
        <f>VLOOKUP(FACT_INCLUDES[[#This Row],[DW Seller]],DIM_SELLERS!A:I,4,FALSE)</f>
        <v>SP</v>
      </c>
      <c r="V356" s="30">
        <f>IF(FACT_INCLUDES[[#This Row],[order_delivered_customer_date]]&lt;=FACT_INCLUDES[[#This Row],[order_estimated_delivery_date]], 1,0)</f>
        <v>1</v>
      </c>
    </row>
    <row r="357" spans="1:22" ht="15.75" x14ac:dyDescent="0.25">
      <c r="A357">
        <v>356</v>
      </c>
      <c r="B357" s="2" t="s">
        <v>1556</v>
      </c>
      <c r="C357" s="10">
        <v>1</v>
      </c>
      <c r="D357" s="13">
        <v>42863.600694444445</v>
      </c>
      <c r="E357" s="20">
        <v>27.9</v>
      </c>
      <c r="F357" s="20">
        <v>20.8</v>
      </c>
      <c r="G357" t="str">
        <f>VLOOKUP(FACT_INCLUDES[[#This Row],[order_id]],ORDERS!A:B,2,FALSE)</f>
        <v>320388520e5f7afe7c97489ea2732796</v>
      </c>
      <c r="H357" s="17">
        <f>VLOOKUP(FACT_INCLUDES[[#This Row],[order_id]],ORDERS!A:F,4,FALSE)</f>
        <v>42945.493750000001</v>
      </c>
      <c r="I357" s="17">
        <f>VLOOKUP(FACT_INCLUDES[[#This Row],[order_id]],ORDERS!A:G,5,FALSE)</f>
        <v>42958.748611111114</v>
      </c>
      <c r="J357" s="17">
        <f>VLOOKUP(FACT_INCLUDES[[#This Row],[order_id]],ORDERS!A:G,6,FALSE)</f>
        <v>42976</v>
      </c>
      <c r="K357" t="str">
        <f>VLOOKUP(FACT_INCLUDES[[#This Row],[order_id]],ORDERS!A:G,3,FALSE)</f>
        <v>delivered</v>
      </c>
      <c r="L357" s="18">
        <f>FACT_INCLUDES[[#This Row],[price]]+FACT_INCLUDES[[#This Row],[freight_value]]</f>
        <v>48.7</v>
      </c>
      <c r="M357">
        <f ca="1">_xlfn.XLOOKUP(FACT_INCLUDES[[#This Row],[customer_unique_id]], DIM_CUSTOMERS[customer_unique_id], DIM_CUSTOMERS[Age],,0)</f>
        <v>25</v>
      </c>
      <c r="N357">
        <f>IFERROR(VLOOKUP(FACT_INCLUDES[[#This Row],[order_id]], ORDERS!A:G, 7, FALSE), "")</f>
        <v>13</v>
      </c>
      <c r="O357">
        <f>_xlfn.XLOOKUP(FACT_INCLUDES[[#This Row],[DW Product]],FACT_PRODUCT_REVIEWS!L:L,FACT_PRODUCT_REVIEWS!A:A,,0)</f>
        <v>356</v>
      </c>
      <c r="P357">
        <f>_xlfn.XLOOKUP(FACT_INCLUDES[[#This Row],[customer_unique_id]],DIM_CUSTOMERS[customer_unique_id],DIM_CUSTOMERS[DW Customer],,0)</f>
        <v>208</v>
      </c>
      <c r="Q357">
        <v>356</v>
      </c>
      <c r="R357">
        <v>356</v>
      </c>
      <c r="S357">
        <f>IF(FACT_INCLUDES[[#This Row],[order_delivered_customer_date]]&lt;=FACT_INCLUDES[[#This Row],[order_estimated_delivery_date]],1,0)</f>
        <v>1</v>
      </c>
      <c r="T357" t="str">
        <f>VLOOKUP(FACT_INCLUDES[[#This Row],[DW Product]],DIM_PRODUCTS!A:I,3,FALSE)</f>
        <v>Toys</v>
      </c>
      <c r="U357" t="str">
        <f>VLOOKUP(FACT_INCLUDES[[#This Row],[DW Seller]],DIM_SELLERS!A:I,4,FALSE)</f>
        <v>RJ</v>
      </c>
      <c r="V357" s="30">
        <f>IF(FACT_INCLUDES[[#This Row],[order_delivered_customer_date]]&lt;=FACT_INCLUDES[[#This Row],[order_estimated_delivery_date]], 1,0)</f>
        <v>1</v>
      </c>
    </row>
    <row r="358" spans="1:22" ht="15.75" x14ac:dyDescent="0.25">
      <c r="A358">
        <v>357</v>
      </c>
      <c r="B358" s="5" t="s">
        <v>1407</v>
      </c>
      <c r="C358" s="10">
        <v>1</v>
      </c>
      <c r="D358" s="13">
        <v>43021.504861111112</v>
      </c>
      <c r="E358" s="20">
        <v>349.9</v>
      </c>
      <c r="F358" s="20">
        <v>29.3</v>
      </c>
      <c r="G358" t="str">
        <f>VLOOKUP(FACT_INCLUDES[[#This Row],[order_id]],ORDERS!A:B,2,FALSE)</f>
        <v>a6da63180c0d5fdbf5834fb3d3a8dc72</v>
      </c>
      <c r="H358" s="17">
        <f>VLOOKUP(FACT_INCLUDES[[#This Row],[order_id]],ORDERS!A:F,4,FALSE)</f>
        <v>42773.951388888891</v>
      </c>
      <c r="I358" s="17">
        <f>VLOOKUP(FACT_INCLUDES[[#This Row],[order_id]],ORDERS!A:G,5,FALSE)</f>
        <v>42795.443749999999</v>
      </c>
      <c r="J358" s="17">
        <f>VLOOKUP(FACT_INCLUDES[[#This Row],[order_id]],ORDERS!A:G,6,FALSE)</f>
        <v>42814</v>
      </c>
      <c r="K358" t="str">
        <f>VLOOKUP(FACT_INCLUDES[[#This Row],[order_id]],ORDERS!A:G,3,FALSE)</f>
        <v>delivered</v>
      </c>
      <c r="L358" s="18">
        <f>FACT_INCLUDES[[#This Row],[price]]+FACT_INCLUDES[[#This Row],[freight_value]]</f>
        <v>379.2</v>
      </c>
      <c r="M358">
        <f ca="1">_xlfn.XLOOKUP(FACT_INCLUDES[[#This Row],[customer_unique_id]], DIM_CUSTOMERS[customer_unique_id], DIM_CUSTOMERS[Age],,0)</f>
        <v>19</v>
      </c>
      <c r="N358">
        <f>IFERROR(VLOOKUP(FACT_INCLUDES[[#This Row],[order_id]], ORDERS!A:G, 7, FALSE), "")</f>
        <v>22</v>
      </c>
      <c r="O358">
        <f>_xlfn.XLOOKUP(FACT_INCLUDES[[#This Row],[DW Product]],FACT_PRODUCT_REVIEWS!L:L,FACT_PRODUCT_REVIEWS!A:A,,0)</f>
        <v>357</v>
      </c>
      <c r="P358">
        <f>_xlfn.XLOOKUP(FACT_INCLUDES[[#This Row],[customer_unique_id]],DIM_CUSTOMERS[customer_unique_id],DIM_CUSTOMERS[DW Customer],,0)</f>
        <v>185</v>
      </c>
      <c r="Q358">
        <v>357</v>
      </c>
      <c r="R358">
        <v>357</v>
      </c>
      <c r="S358">
        <f>IF(FACT_INCLUDES[[#This Row],[order_delivered_customer_date]]&lt;=FACT_INCLUDES[[#This Row],[order_estimated_delivery_date]],1,0)</f>
        <v>1</v>
      </c>
      <c r="T358" t="str">
        <f>VLOOKUP(FACT_INCLUDES[[#This Row],[DW Product]],DIM_PRODUCTS!A:I,3,FALSE)</f>
        <v>Decor</v>
      </c>
      <c r="U358" t="str">
        <f>VLOOKUP(FACT_INCLUDES[[#This Row],[DW Seller]],DIM_SELLERS!A:I,4,FALSE)</f>
        <v>SP</v>
      </c>
      <c r="V358" s="30">
        <f>IF(FACT_INCLUDES[[#This Row],[order_delivered_customer_date]]&lt;=FACT_INCLUDES[[#This Row],[order_estimated_delivery_date]], 1,0)</f>
        <v>1</v>
      </c>
    </row>
    <row r="359" spans="1:22" ht="15.75" x14ac:dyDescent="0.25">
      <c r="A359">
        <v>358</v>
      </c>
      <c r="B359" s="2" t="s">
        <v>1642</v>
      </c>
      <c r="C359" s="10">
        <v>1</v>
      </c>
      <c r="D359" s="13">
        <v>43160.847222222219</v>
      </c>
      <c r="E359" s="20">
        <v>110.99</v>
      </c>
      <c r="F359" s="20">
        <v>33.229999999999997</v>
      </c>
      <c r="G359" t="str">
        <f>VLOOKUP(FACT_INCLUDES[[#This Row],[order_id]],ORDERS!A:B,2,FALSE)</f>
        <v>0be419a69453900fff1337bc4c3e0f0f</v>
      </c>
      <c r="H359" s="17">
        <f>VLOOKUP(FACT_INCLUDES[[#This Row],[order_id]],ORDERS!A:F,4,FALSE)</f>
        <v>43150.429861111108</v>
      </c>
      <c r="I359" s="17">
        <f>VLOOKUP(FACT_INCLUDES[[#This Row],[order_id]],ORDERS!A:G,5,FALSE)</f>
        <v>43161.532638888886</v>
      </c>
      <c r="J359" s="17">
        <f>VLOOKUP(FACT_INCLUDES[[#This Row],[order_id]],ORDERS!A:G,6,FALSE)</f>
        <v>43164</v>
      </c>
      <c r="K359" t="str">
        <f>VLOOKUP(FACT_INCLUDES[[#This Row],[order_id]],ORDERS!A:G,3,FALSE)</f>
        <v>delivered</v>
      </c>
      <c r="L359" s="18">
        <f>FACT_INCLUDES[[#This Row],[price]]+FACT_INCLUDES[[#This Row],[freight_value]]</f>
        <v>144.22</v>
      </c>
      <c r="M359">
        <f ca="1">_xlfn.XLOOKUP(FACT_INCLUDES[[#This Row],[customer_unique_id]], DIM_CUSTOMERS[customer_unique_id], DIM_CUSTOMERS[Age],,0)</f>
        <v>30</v>
      </c>
      <c r="N359">
        <f>IFERROR(VLOOKUP(FACT_INCLUDES[[#This Row],[order_id]], ORDERS!A:G, 7, FALSE), "")</f>
        <v>11</v>
      </c>
      <c r="O359">
        <f>_xlfn.XLOOKUP(FACT_INCLUDES[[#This Row],[DW Product]],FACT_PRODUCT_REVIEWS!L:L,FACT_PRODUCT_REVIEWS!A:A,,0)</f>
        <v>358</v>
      </c>
      <c r="P359">
        <f>_xlfn.XLOOKUP(FACT_INCLUDES[[#This Row],[customer_unique_id]],DIM_CUSTOMERS[customer_unique_id],DIM_CUSTOMERS[DW Customer],,0)</f>
        <v>181</v>
      </c>
      <c r="Q359">
        <v>358</v>
      </c>
      <c r="R359">
        <v>358</v>
      </c>
      <c r="S359">
        <f>IF(FACT_INCLUDES[[#This Row],[order_delivered_customer_date]]&lt;=FACT_INCLUDES[[#This Row],[order_estimated_delivery_date]],1,0)</f>
        <v>1</v>
      </c>
      <c r="T359" t="str">
        <f>VLOOKUP(FACT_INCLUDES[[#This Row],[DW Product]],DIM_PRODUCTS!A:I,3,FALSE)</f>
        <v>Pets</v>
      </c>
      <c r="U359" t="str">
        <f>VLOOKUP(FACT_INCLUDES[[#This Row],[DW Seller]],DIM_SELLERS!A:I,4,FALSE)</f>
        <v>SP</v>
      </c>
      <c r="V359" s="30">
        <f>IF(FACT_INCLUDES[[#This Row],[order_delivered_customer_date]]&lt;=FACT_INCLUDES[[#This Row],[order_estimated_delivery_date]], 1,0)</f>
        <v>1</v>
      </c>
    </row>
    <row r="360" spans="1:22" ht="15.75" x14ac:dyDescent="0.25">
      <c r="A360">
        <v>359</v>
      </c>
      <c r="B360" s="2" t="s">
        <v>719</v>
      </c>
      <c r="C360" s="10">
        <v>1</v>
      </c>
      <c r="D360" s="13">
        <v>43062.496527777781</v>
      </c>
      <c r="E360" s="20">
        <v>190.83</v>
      </c>
      <c r="F360" s="20">
        <v>12.84</v>
      </c>
      <c r="G360" t="str">
        <f>VLOOKUP(FACT_INCLUDES[[#This Row],[order_id]],ORDERS!A:B,2,FALSE)</f>
        <v>32ea836b21bcefba824d2b279bc42e53</v>
      </c>
      <c r="H360" s="17">
        <f>VLOOKUP(FACT_INCLUDES[[#This Row],[order_id]],ORDERS!A:F,4,FALSE)</f>
        <v>43261.792361111111</v>
      </c>
      <c r="I360" s="17">
        <f>VLOOKUP(FACT_INCLUDES[[#This Row],[order_id]],ORDERS!A:G,5,FALSE)</f>
        <v>43273.598611111112</v>
      </c>
      <c r="J360" s="17">
        <f>VLOOKUP(FACT_INCLUDES[[#This Row],[order_id]],ORDERS!A:G,6,FALSE)</f>
        <v>43293</v>
      </c>
      <c r="K360" t="str">
        <f>VLOOKUP(FACT_INCLUDES[[#This Row],[order_id]],ORDERS!A:G,3,FALSE)</f>
        <v>delivered</v>
      </c>
      <c r="L360" s="18">
        <f>FACT_INCLUDES[[#This Row],[price]]+FACT_INCLUDES[[#This Row],[freight_value]]</f>
        <v>203.67000000000002</v>
      </c>
      <c r="M360">
        <f ca="1">_xlfn.XLOOKUP(FACT_INCLUDES[[#This Row],[customer_unique_id]], DIM_CUSTOMERS[customer_unique_id], DIM_CUSTOMERS[Age],,0)</f>
        <v>20</v>
      </c>
      <c r="N360">
        <f>IFERROR(VLOOKUP(FACT_INCLUDES[[#This Row],[order_id]], ORDERS!A:G, 7, FALSE), "")</f>
        <v>12</v>
      </c>
      <c r="O360">
        <f>_xlfn.XLOOKUP(FACT_INCLUDES[[#This Row],[DW Product]],FACT_PRODUCT_REVIEWS!L:L,FACT_PRODUCT_REVIEWS!A:A,,0)</f>
        <v>359</v>
      </c>
      <c r="P360">
        <f>_xlfn.XLOOKUP(FACT_INCLUDES[[#This Row],[customer_unique_id]],DIM_CUSTOMERS[customer_unique_id],DIM_CUSTOMERS[DW Customer],,0)</f>
        <v>87</v>
      </c>
      <c r="Q360">
        <v>359</v>
      </c>
      <c r="R360">
        <v>359</v>
      </c>
      <c r="S360">
        <f>IF(FACT_INCLUDES[[#This Row],[order_delivered_customer_date]]&lt;=FACT_INCLUDES[[#This Row],[order_estimated_delivery_date]],1,0)</f>
        <v>1</v>
      </c>
      <c r="T360" t="str">
        <f>VLOOKUP(FACT_INCLUDES[[#This Row],[DW Product]],DIM_PRODUCTS!A:I,3,FALSE)</f>
        <v>Accessories</v>
      </c>
      <c r="U360" t="str">
        <f>VLOOKUP(FACT_INCLUDES[[#This Row],[DW Seller]],DIM_SELLERS!A:I,4,FALSE)</f>
        <v>BA</v>
      </c>
      <c r="V360" s="30">
        <f>IF(FACT_INCLUDES[[#This Row],[order_delivered_customer_date]]&lt;=FACT_INCLUDES[[#This Row],[order_estimated_delivery_date]], 1,0)</f>
        <v>1</v>
      </c>
    </row>
    <row r="361" spans="1:22" ht="15.75" x14ac:dyDescent="0.25">
      <c r="A361">
        <v>360</v>
      </c>
      <c r="B361" s="2" t="s">
        <v>810</v>
      </c>
      <c r="C361" s="10">
        <v>1</v>
      </c>
      <c r="D361" s="13">
        <v>42905.829861111109</v>
      </c>
      <c r="E361" s="20">
        <v>99.5</v>
      </c>
      <c r="F361" s="20">
        <v>35.07</v>
      </c>
      <c r="G361" t="str">
        <f>VLOOKUP(FACT_INCLUDES[[#This Row],[order_id]],ORDERS!A:B,2,FALSE)</f>
        <v>c55681552ac6922a276fb013d773881b</v>
      </c>
      <c r="H361" s="17">
        <f>VLOOKUP(FACT_INCLUDES[[#This Row],[order_id]],ORDERS!A:F,4,FALSE)</f>
        <v>43129.427083333336</v>
      </c>
      <c r="I361" s="17">
        <f>VLOOKUP(FACT_INCLUDES[[#This Row],[order_id]],ORDERS!A:G,5,FALSE)</f>
        <v>43154.881249999999</v>
      </c>
      <c r="J361" s="17">
        <f>VLOOKUP(FACT_INCLUDES[[#This Row],[order_id]],ORDERS!A:G,6,FALSE)</f>
        <v>43161</v>
      </c>
      <c r="K361" t="str">
        <f>VLOOKUP(FACT_INCLUDES[[#This Row],[order_id]],ORDERS!A:G,3,FALSE)</f>
        <v>delivered</v>
      </c>
      <c r="L361" s="18">
        <f>FACT_INCLUDES[[#This Row],[price]]+FACT_INCLUDES[[#This Row],[freight_value]]</f>
        <v>134.57</v>
      </c>
      <c r="M361">
        <f ca="1">_xlfn.XLOOKUP(FACT_INCLUDES[[#This Row],[customer_unique_id]], DIM_CUSTOMERS[customer_unique_id], DIM_CUSTOMERS[Age],,0)</f>
        <v>24</v>
      </c>
      <c r="N361">
        <f>IFERROR(VLOOKUP(FACT_INCLUDES[[#This Row],[order_id]], ORDERS!A:G, 7, FALSE), "")</f>
        <v>25</v>
      </c>
      <c r="O361">
        <f>_xlfn.XLOOKUP(FACT_INCLUDES[[#This Row],[DW Product]],FACT_PRODUCT_REVIEWS!L:L,FACT_PRODUCT_REVIEWS!A:A,,0)</f>
        <v>360</v>
      </c>
      <c r="P361">
        <f>_xlfn.XLOOKUP(FACT_INCLUDES[[#This Row],[customer_unique_id]],DIM_CUSTOMERS[customer_unique_id],DIM_CUSTOMERS[DW Customer],,0)</f>
        <v>289</v>
      </c>
      <c r="Q361">
        <v>360</v>
      </c>
      <c r="R361">
        <v>360</v>
      </c>
      <c r="S361">
        <f>IF(FACT_INCLUDES[[#This Row],[order_delivered_customer_date]]&lt;=FACT_INCLUDES[[#This Row],[order_estimated_delivery_date]],1,0)</f>
        <v>1</v>
      </c>
      <c r="T361" t="str">
        <f>VLOOKUP(FACT_INCLUDES[[#This Row],[DW Product]],DIM_PRODUCTS!A:I,3,FALSE)</f>
        <v>Art</v>
      </c>
      <c r="U361" t="str">
        <f>VLOOKUP(FACT_INCLUDES[[#This Row],[DW Seller]],DIM_SELLERS!A:I,4,FALSE)</f>
        <v>SP</v>
      </c>
      <c r="V361" s="30">
        <f>IF(FACT_INCLUDES[[#This Row],[order_delivered_customer_date]]&lt;=FACT_INCLUDES[[#This Row],[order_estimated_delivery_date]], 1,0)</f>
        <v>1</v>
      </c>
    </row>
    <row r="362" spans="1:22" ht="15.75" x14ac:dyDescent="0.25">
      <c r="A362">
        <v>361</v>
      </c>
      <c r="B362" s="2" t="s">
        <v>862</v>
      </c>
      <c r="C362" s="10">
        <v>1</v>
      </c>
      <c r="D362" s="13">
        <v>43174.838888888888</v>
      </c>
      <c r="E362" s="20">
        <v>104</v>
      </c>
      <c r="F362" s="20">
        <v>14.82</v>
      </c>
      <c r="G362" t="str">
        <f>VLOOKUP(FACT_INCLUDES[[#This Row],[order_id]],ORDERS!A:B,2,FALSE)</f>
        <v>68652e69a77dec3f573ef0135541f6b5</v>
      </c>
      <c r="H362" s="17">
        <f>VLOOKUP(FACT_INCLUDES[[#This Row],[order_id]],ORDERS!A:F,4,FALSE)</f>
        <v>43290.570833333331</v>
      </c>
      <c r="I362" s="17">
        <f>VLOOKUP(FACT_INCLUDES[[#This Row],[order_id]],ORDERS!A:G,5,FALSE)</f>
        <v>43294.880555555559</v>
      </c>
      <c r="J362" s="17">
        <f>VLOOKUP(FACT_INCLUDES[[#This Row],[order_id]],ORDERS!A:G,6,FALSE)</f>
        <v>43305</v>
      </c>
      <c r="K362" t="str">
        <f>VLOOKUP(FACT_INCLUDES[[#This Row],[order_id]],ORDERS!A:G,3,FALSE)</f>
        <v>delivered</v>
      </c>
      <c r="L362" s="18">
        <f>FACT_INCLUDES[[#This Row],[price]]+FACT_INCLUDES[[#This Row],[freight_value]]</f>
        <v>118.82</v>
      </c>
      <c r="M362">
        <f ca="1">_xlfn.XLOOKUP(FACT_INCLUDES[[#This Row],[customer_unique_id]], DIM_CUSTOMERS[customer_unique_id], DIM_CUSTOMERS[Age],,0)</f>
        <v>26</v>
      </c>
      <c r="N362">
        <f>IFERROR(VLOOKUP(FACT_INCLUDES[[#This Row],[order_id]], ORDERS!A:G, 7, FALSE), "")</f>
        <v>4</v>
      </c>
      <c r="O362">
        <f>_xlfn.XLOOKUP(FACT_INCLUDES[[#This Row],[DW Product]],FACT_PRODUCT_REVIEWS!L:L,FACT_PRODUCT_REVIEWS!A:A,,0)</f>
        <v>361</v>
      </c>
      <c r="P362">
        <f>_xlfn.XLOOKUP(FACT_INCLUDES[[#This Row],[customer_unique_id]],DIM_CUSTOMERS[customer_unique_id],DIM_CUSTOMERS[DW Customer],,0)</f>
        <v>192</v>
      </c>
      <c r="Q362">
        <v>361</v>
      </c>
      <c r="R362">
        <v>361</v>
      </c>
      <c r="S362">
        <f>IF(FACT_INCLUDES[[#This Row],[order_delivered_customer_date]]&lt;=FACT_INCLUDES[[#This Row],[order_estimated_delivery_date]],1,0)</f>
        <v>1</v>
      </c>
      <c r="T362" t="str">
        <f>VLOOKUP(FACT_INCLUDES[[#This Row],[DW Product]],DIM_PRODUCTS!A:I,3,FALSE)</f>
        <v>Bathroom</v>
      </c>
      <c r="U362" t="str">
        <f>VLOOKUP(FACT_INCLUDES[[#This Row],[DW Seller]],DIM_SELLERS!A:I,4,FALSE)</f>
        <v>SP</v>
      </c>
      <c r="V362" s="30">
        <f>IF(FACT_INCLUDES[[#This Row],[order_delivered_customer_date]]&lt;=FACT_INCLUDES[[#This Row],[order_estimated_delivery_date]], 1,0)</f>
        <v>1</v>
      </c>
    </row>
    <row r="363" spans="1:22" ht="15.75" x14ac:dyDescent="0.25">
      <c r="A363">
        <v>362</v>
      </c>
      <c r="B363" s="2" t="s">
        <v>803</v>
      </c>
      <c r="C363" s="10">
        <v>1</v>
      </c>
      <c r="D363" s="13">
        <v>43171.15902777778</v>
      </c>
      <c r="E363" s="20">
        <v>79</v>
      </c>
      <c r="F363" s="20">
        <v>15.3</v>
      </c>
      <c r="G363" t="str">
        <f>VLOOKUP(FACT_INCLUDES[[#This Row],[order_id]],ORDERS!A:B,2,FALSE)</f>
        <v>1973beff39565594011f9a0ef66f923e</v>
      </c>
      <c r="H363" s="17">
        <f>VLOOKUP(FACT_INCLUDES[[#This Row],[order_id]],ORDERS!A:F,4,FALSE)</f>
        <v>42999.397916666669</v>
      </c>
      <c r="I363" s="17">
        <f>VLOOKUP(FACT_INCLUDES[[#This Row],[order_id]],ORDERS!A:G,5,FALSE)</f>
        <v>43027.669444444444</v>
      </c>
      <c r="J363" s="17">
        <f>VLOOKUP(FACT_INCLUDES[[#This Row],[order_id]],ORDERS!A:G,6,FALSE)</f>
        <v>43038</v>
      </c>
      <c r="K363" t="str">
        <f>VLOOKUP(FACT_INCLUDES[[#This Row],[order_id]],ORDERS!A:G,3,FALSE)</f>
        <v>delivered</v>
      </c>
      <c r="L363" s="18">
        <f>FACT_INCLUDES[[#This Row],[price]]+FACT_INCLUDES[[#This Row],[freight_value]]</f>
        <v>94.3</v>
      </c>
      <c r="M363">
        <f ca="1">_xlfn.XLOOKUP(FACT_INCLUDES[[#This Row],[customer_unique_id]], DIM_CUSTOMERS[customer_unique_id], DIM_CUSTOMERS[Age],,0)</f>
        <v>60</v>
      </c>
      <c r="N363">
        <f>IFERROR(VLOOKUP(FACT_INCLUDES[[#This Row],[order_id]], ORDERS!A:G, 7, FALSE), "")</f>
        <v>28</v>
      </c>
      <c r="O363">
        <f>_xlfn.XLOOKUP(FACT_INCLUDES[[#This Row],[DW Product]],FACT_PRODUCT_REVIEWS!L:L,FACT_PRODUCT_REVIEWS!A:A,,0)</f>
        <v>362</v>
      </c>
      <c r="P363">
        <f>_xlfn.XLOOKUP(FACT_INCLUDES[[#This Row],[customer_unique_id]],DIM_CUSTOMERS[customer_unique_id],DIM_CUSTOMERS[DW Customer],,0)</f>
        <v>301</v>
      </c>
      <c r="Q363">
        <v>362</v>
      </c>
      <c r="R363">
        <v>362</v>
      </c>
      <c r="S363">
        <f>IF(FACT_INCLUDES[[#This Row],[order_delivered_customer_date]]&lt;=FACT_INCLUDES[[#This Row],[order_estimated_delivery_date]],1,0)</f>
        <v>1</v>
      </c>
      <c r="T363" t="str">
        <f>VLOOKUP(FACT_INCLUDES[[#This Row],[DW Product]],DIM_PRODUCTS!A:I,3,FALSE)</f>
        <v>Pets</v>
      </c>
      <c r="U363" t="str">
        <f>VLOOKUP(FACT_INCLUDES[[#This Row],[DW Seller]],DIM_SELLERS!A:I,4,FALSE)</f>
        <v>SP</v>
      </c>
      <c r="V363" s="30">
        <f>IF(FACT_INCLUDES[[#This Row],[order_delivered_customer_date]]&lt;=FACT_INCLUDES[[#This Row],[order_estimated_delivery_date]], 1,0)</f>
        <v>1</v>
      </c>
    </row>
    <row r="364" spans="1:22" ht="15.75" x14ac:dyDescent="0.25">
      <c r="A364">
        <v>363</v>
      </c>
      <c r="B364" s="2" t="s">
        <v>812</v>
      </c>
      <c r="C364" s="10">
        <v>1</v>
      </c>
      <c r="D364" s="13">
        <v>43187.797222222223</v>
      </c>
      <c r="E364" s="20">
        <v>61.99</v>
      </c>
      <c r="F364" s="20">
        <v>24.56</v>
      </c>
      <c r="G364" t="str">
        <f>VLOOKUP(FACT_INCLUDES[[#This Row],[order_id]],ORDERS!A:B,2,FALSE)</f>
        <v>859a9b67726d9c9306eb28b8938c59a0</v>
      </c>
      <c r="H364" s="17">
        <f>VLOOKUP(FACT_INCLUDES[[#This Row],[order_id]],ORDERS!A:F,4,FALSE)</f>
        <v>43072.963888888888</v>
      </c>
      <c r="I364" s="17">
        <f>VLOOKUP(FACT_INCLUDES[[#This Row],[order_id]],ORDERS!A:G,5,FALSE)</f>
        <v>43076.02847222222</v>
      </c>
      <c r="J364" s="17">
        <f>VLOOKUP(FACT_INCLUDES[[#This Row],[order_id]],ORDERS!A:G,6,FALSE)</f>
        <v>43089</v>
      </c>
      <c r="K364" t="str">
        <f>VLOOKUP(FACT_INCLUDES[[#This Row],[order_id]],ORDERS!A:G,3,FALSE)</f>
        <v>delivered</v>
      </c>
      <c r="L364" s="18">
        <f>FACT_INCLUDES[[#This Row],[price]]+FACT_INCLUDES[[#This Row],[freight_value]]</f>
        <v>86.55</v>
      </c>
      <c r="M364">
        <f ca="1">_xlfn.XLOOKUP(FACT_INCLUDES[[#This Row],[customer_unique_id]], DIM_CUSTOMERS[customer_unique_id], DIM_CUSTOMERS[Age],,0)</f>
        <v>22</v>
      </c>
      <c r="N364">
        <f>IFERROR(VLOOKUP(FACT_INCLUDES[[#This Row],[order_id]], ORDERS!A:G, 7, FALSE), "")</f>
        <v>4</v>
      </c>
      <c r="O364">
        <f>_xlfn.XLOOKUP(FACT_INCLUDES[[#This Row],[DW Product]],FACT_PRODUCT_REVIEWS!L:L,FACT_PRODUCT_REVIEWS!A:A,,0)</f>
        <v>363</v>
      </c>
      <c r="P364">
        <f>_xlfn.XLOOKUP(FACT_INCLUDES[[#This Row],[customer_unique_id]],DIM_CUSTOMERS[customer_unique_id],DIM_CUSTOMERS[DW Customer],,0)</f>
        <v>296</v>
      </c>
      <c r="Q364">
        <v>363</v>
      </c>
      <c r="R364">
        <v>363</v>
      </c>
      <c r="S364">
        <f>IF(FACT_INCLUDES[[#This Row],[order_delivered_customer_date]]&lt;=FACT_INCLUDES[[#This Row],[order_estimated_delivery_date]],1,0)</f>
        <v>1</v>
      </c>
      <c r="T364" t="str">
        <f>VLOOKUP(FACT_INCLUDES[[#This Row],[DW Product]],DIM_PRODUCTS!A:I,3,FALSE)</f>
        <v>Furniture</v>
      </c>
      <c r="U364" t="str">
        <f>VLOOKUP(FACT_INCLUDES[[#This Row],[DW Seller]],DIM_SELLERS!A:I,4,FALSE)</f>
        <v>SP</v>
      </c>
      <c r="V364" s="30">
        <f>IF(FACT_INCLUDES[[#This Row],[order_delivered_customer_date]]&lt;=FACT_INCLUDES[[#This Row],[order_estimated_delivery_date]], 1,0)</f>
        <v>1</v>
      </c>
    </row>
    <row r="365" spans="1:22" ht="15.75" x14ac:dyDescent="0.25">
      <c r="A365">
        <v>364</v>
      </c>
      <c r="B365" s="2" t="s">
        <v>1087</v>
      </c>
      <c r="C365" s="10">
        <v>1</v>
      </c>
      <c r="D365" s="13">
        <v>42879.173611111109</v>
      </c>
      <c r="E365" s="20">
        <v>419.9</v>
      </c>
      <c r="F365" s="20">
        <v>17.690000000000001</v>
      </c>
      <c r="G365" t="str">
        <f>VLOOKUP(FACT_INCLUDES[[#This Row],[order_id]],ORDERS!A:B,2,FALSE)</f>
        <v>7bf845014243c08bdcea071d6981303e</v>
      </c>
      <c r="H365" s="17">
        <f>VLOOKUP(FACT_INCLUDES[[#This Row],[order_id]],ORDERS!A:F,4,FALSE)</f>
        <v>43114.823611111111</v>
      </c>
      <c r="I365" s="17">
        <f>VLOOKUP(FACT_INCLUDES[[#This Row],[order_id]],ORDERS!A:G,5,FALSE)</f>
        <v>43140.710416666669</v>
      </c>
      <c r="J365" s="17">
        <f>VLOOKUP(FACT_INCLUDES[[#This Row],[order_id]],ORDERS!A:G,6,FALSE)</f>
        <v>43150</v>
      </c>
      <c r="K365" t="str">
        <f>VLOOKUP(FACT_INCLUDES[[#This Row],[order_id]],ORDERS!A:G,3,FALSE)</f>
        <v>delivered</v>
      </c>
      <c r="L365" s="18">
        <f>FACT_INCLUDES[[#This Row],[price]]+FACT_INCLUDES[[#This Row],[freight_value]]</f>
        <v>437.59</v>
      </c>
      <c r="M365">
        <f ca="1">_xlfn.XLOOKUP(FACT_INCLUDES[[#This Row],[customer_unique_id]], DIM_CUSTOMERS[customer_unique_id], DIM_CUSTOMERS[Age],,0)</f>
        <v>21</v>
      </c>
      <c r="N365">
        <f>IFERROR(VLOOKUP(FACT_INCLUDES[[#This Row],[order_id]], ORDERS!A:G, 7, FALSE), "")</f>
        <v>26</v>
      </c>
      <c r="O365">
        <f>_xlfn.XLOOKUP(FACT_INCLUDES[[#This Row],[DW Product]],FACT_PRODUCT_REVIEWS!L:L,FACT_PRODUCT_REVIEWS!A:A,,0)</f>
        <v>364</v>
      </c>
      <c r="P365">
        <f>_xlfn.XLOOKUP(FACT_INCLUDES[[#This Row],[customer_unique_id]],DIM_CUSTOMERS[customer_unique_id],DIM_CUSTOMERS[DW Customer],,0)</f>
        <v>111</v>
      </c>
      <c r="Q365">
        <v>364</v>
      </c>
      <c r="R365">
        <v>364</v>
      </c>
      <c r="S365">
        <f>IF(FACT_INCLUDES[[#This Row],[order_delivered_customer_date]]&lt;=FACT_INCLUDES[[#This Row],[order_estimated_delivery_date]],1,0)</f>
        <v>1</v>
      </c>
      <c r="T365" t="str">
        <f>VLOOKUP(FACT_INCLUDES[[#This Row],[DW Product]],DIM_PRODUCTS!A:I,3,FALSE)</f>
        <v>Appliances</v>
      </c>
      <c r="U365" t="str">
        <f>VLOOKUP(FACT_INCLUDES[[#This Row],[DW Seller]],DIM_SELLERS!A:I,4,FALSE)</f>
        <v>SP</v>
      </c>
      <c r="V365" s="30">
        <f>IF(FACT_INCLUDES[[#This Row],[order_delivered_customer_date]]&lt;=FACT_INCLUDES[[#This Row],[order_estimated_delivery_date]], 1,0)</f>
        <v>1</v>
      </c>
    </row>
    <row r="366" spans="1:22" ht="15.75" x14ac:dyDescent="0.25">
      <c r="A366">
        <v>365</v>
      </c>
      <c r="B366" s="2" t="s">
        <v>977</v>
      </c>
      <c r="C366" s="10">
        <v>1</v>
      </c>
      <c r="D366" s="13">
        <v>43227.395833333336</v>
      </c>
      <c r="E366" s="20">
        <v>299</v>
      </c>
      <c r="F366" s="20">
        <v>23.17</v>
      </c>
      <c r="G366" t="str">
        <f>VLOOKUP(FACT_INCLUDES[[#This Row],[order_id]],ORDERS!A:B,2,FALSE)</f>
        <v>31d436bafbad927dc79b130826dc3404</v>
      </c>
      <c r="H366" s="17">
        <f>VLOOKUP(FACT_INCLUDES[[#This Row],[order_id]],ORDERS!A:F,4,FALSE)</f>
        <v>43111.717361111114</v>
      </c>
      <c r="I366" s="17">
        <f>VLOOKUP(FACT_INCLUDES[[#This Row],[order_id]],ORDERS!A:G,5,FALSE)</f>
        <v>43118.017361111109</v>
      </c>
      <c r="J366" s="17">
        <f>VLOOKUP(FACT_INCLUDES[[#This Row],[order_id]],ORDERS!A:G,6,FALSE)</f>
        <v>43132</v>
      </c>
      <c r="K366" t="str">
        <f>VLOOKUP(FACT_INCLUDES[[#This Row],[order_id]],ORDERS!A:G,3,FALSE)</f>
        <v>delivered</v>
      </c>
      <c r="L366" s="18">
        <f>FACT_INCLUDES[[#This Row],[price]]+FACT_INCLUDES[[#This Row],[freight_value]]</f>
        <v>322.17</v>
      </c>
      <c r="M366">
        <f ca="1">_xlfn.XLOOKUP(FACT_INCLUDES[[#This Row],[customer_unique_id]], DIM_CUSTOMERS[customer_unique_id], DIM_CUSTOMERS[Age],,0)</f>
        <v>20</v>
      </c>
      <c r="N366">
        <f>IFERROR(VLOOKUP(FACT_INCLUDES[[#This Row],[order_id]], ORDERS!A:G, 7, FALSE), "")</f>
        <v>7</v>
      </c>
      <c r="O366">
        <f>_xlfn.XLOOKUP(FACT_INCLUDES[[#This Row],[DW Product]],FACT_PRODUCT_REVIEWS!L:L,FACT_PRODUCT_REVIEWS!A:A,,0)</f>
        <v>365</v>
      </c>
      <c r="P366">
        <f>_xlfn.XLOOKUP(FACT_INCLUDES[[#This Row],[customer_unique_id]],DIM_CUSTOMERS[customer_unique_id],DIM_CUSTOMERS[DW Customer],,0)</f>
        <v>183</v>
      </c>
      <c r="Q366">
        <v>365</v>
      </c>
      <c r="R366">
        <v>365</v>
      </c>
      <c r="S366">
        <f>IF(FACT_INCLUDES[[#This Row],[order_delivered_customer_date]]&lt;=FACT_INCLUDES[[#This Row],[order_estimated_delivery_date]],1,0)</f>
        <v>1</v>
      </c>
      <c r="T366" t="str">
        <f>VLOOKUP(FACT_INCLUDES[[#This Row],[DW Product]],DIM_PRODUCTS!A:I,3,FALSE)</f>
        <v>Home Design</v>
      </c>
      <c r="U366" t="str">
        <f>VLOOKUP(FACT_INCLUDES[[#This Row],[DW Seller]],DIM_SELLERS!A:I,4,FALSE)</f>
        <v>SP</v>
      </c>
      <c r="V366" s="30">
        <f>IF(FACT_INCLUDES[[#This Row],[order_delivered_customer_date]]&lt;=FACT_INCLUDES[[#This Row],[order_estimated_delivery_date]], 1,0)</f>
        <v>1</v>
      </c>
    </row>
    <row r="367" spans="1:22" ht="15.75" x14ac:dyDescent="0.25">
      <c r="A367">
        <v>366</v>
      </c>
      <c r="B367" s="2" t="s">
        <v>978</v>
      </c>
      <c r="C367" s="10">
        <v>1</v>
      </c>
      <c r="D367" s="13">
        <v>43340.618750000001</v>
      </c>
      <c r="E367" s="20">
        <v>175</v>
      </c>
      <c r="F367" s="20">
        <v>19.329999999999998</v>
      </c>
      <c r="G367" t="str">
        <f>VLOOKUP(FACT_INCLUDES[[#This Row],[order_id]],ORDERS!A:B,2,FALSE)</f>
        <v>e46d6bcd22d95a9d167d807372d08add</v>
      </c>
      <c r="H367" s="17">
        <f>VLOOKUP(FACT_INCLUDES[[#This Row],[order_id]],ORDERS!A:F,4,FALSE)</f>
        <v>43255.568749999999</v>
      </c>
      <c r="I367" s="17">
        <f>VLOOKUP(FACT_INCLUDES[[#This Row],[order_id]],ORDERS!A:G,5,FALSE)</f>
        <v>43256.955555555556</v>
      </c>
      <c r="J367" s="17">
        <f>VLOOKUP(FACT_INCLUDES[[#This Row],[order_id]],ORDERS!A:G,6,FALSE)</f>
        <v>43286</v>
      </c>
      <c r="K367" t="str">
        <f>VLOOKUP(FACT_INCLUDES[[#This Row],[order_id]],ORDERS!A:G,3,FALSE)</f>
        <v>delivered</v>
      </c>
      <c r="L367" s="18">
        <f>FACT_INCLUDES[[#This Row],[price]]+FACT_INCLUDES[[#This Row],[freight_value]]</f>
        <v>194.32999999999998</v>
      </c>
      <c r="M367">
        <f ca="1">_xlfn.XLOOKUP(FACT_INCLUDES[[#This Row],[customer_unique_id]], DIM_CUSTOMERS[customer_unique_id], DIM_CUSTOMERS[Age],,0)</f>
        <v>27</v>
      </c>
      <c r="N367">
        <f>IFERROR(VLOOKUP(FACT_INCLUDES[[#This Row],[order_id]], ORDERS!A:G, 7, FALSE), "")</f>
        <v>1</v>
      </c>
      <c r="O367">
        <f>_xlfn.XLOOKUP(FACT_INCLUDES[[#This Row],[DW Product]],FACT_PRODUCT_REVIEWS!L:L,FACT_PRODUCT_REVIEWS!A:A,,0)</f>
        <v>366</v>
      </c>
      <c r="P367">
        <f>_xlfn.XLOOKUP(FACT_INCLUDES[[#This Row],[customer_unique_id]],DIM_CUSTOMERS[customer_unique_id],DIM_CUSTOMERS[DW Customer],,0)</f>
        <v>284</v>
      </c>
      <c r="Q367">
        <v>366</v>
      </c>
      <c r="R367">
        <v>366</v>
      </c>
      <c r="S367">
        <f>IF(FACT_INCLUDES[[#This Row],[order_delivered_customer_date]]&lt;=FACT_INCLUDES[[#This Row],[order_estimated_delivery_date]],1,0)</f>
        <v>1</v>
      </c>
      <c r="T367" t="str">
        <f>VLOOKUP(FACT_INCLUDES[[#This Row],[DW Product]],DIM_PRODUCTS!A:I,3,FALSE)</f>
        <v>Jewelry</v>
      </c>
      <c r="U367" t="str">
        <f>VLOOKUP(FACT_INCLUDES[[#This Row],[DW Seller]],DIM_SELLERS!A:I,4,FALSE)</f>
        <v>SC</v>
      </c>
      <c r="V367" s="30">
        <f>IF(FACT_INCLUDES[[#This Row],[order_delivered_customer_date]]&lt;=FACT_INCLUDES[[#This Row],[order_estimated_delivery_date]], 1,0)</f>
        <v>1</v>
      </c>
    </row>
    <row r="368" spans="1:22" ht="15.75" x14ac:dyDescent="0.25">
      <c r="A368">
        <v>367</v>
      </c>
      <c r="B368" s="2" t="s">
        <v>1538</v>
      </c>
      <c r="C368" s="10">
        <v>1</v>
      </c>
      <c r="D368" s="13">
        <v>42964.524305555555</v>
      </c>
      <c r="E368" s="20">
        <v>49.9</v>
      </c>
      <c r="F368" s="20">
        <v>14.1</v>
      </c>
      <c r="G368" t="str">
        <f>VLOOKUP(FACT_INCLUDES[[#This Row],[order_id]],ORDERS!A:B,2,FALSE)</f>
        <v>f422964d43fc7ecdc3e51443af0705f9</v>
      </c>
      <c r="H368" s="17">
        <f>VLOOKUP(FACT_INCLUDES[[#This Row],[order_id]],ORDERS!A:F,4,FALSE)</f>
        <v>43195.444444444445</v>
      </c>
      <c r="I368" s="17">
        <f>VLOOKUP(FACT_INCLUDES[[#This Row],[order_id]],ORDERS!A:G,5,FALSE)</f>
        <v>43201.763194444444</v>
      </c>
      <c r="J368" s="17">
        <f>VLOOKUP(FACT_INCLUDES[[#This Row],[order_id]],ORDERS!A:G,6,FALSE)</f>
        <v>43224</v>
      </c>
      <c r="K368" t="str">
        <f>VLOOKUP(FACT_INCLUDES[[#This Row],[order_id]],ORDERS!A:G,3,FALSE)</f>
        <v>delivered</v>
      </c>
      <c r="L368" s="18">
        <f>FACT_INCLUDES[[#This Row],[price]]+FACT_INCLUDES[[#This Row],[freight_value]]</f>
        <v>64</v>
      </c>
      <c r="M368">
        <f ca="1">_xlfn.XLOOKUP(FACT_INCLUDES[[#This Row],[customer_unique_id]], DIM_CUSTOMERS[customer_unique_id], DIM_CUSTOMERS[Age],,0)</f>
        <v>53</v>
      </c>
      <c r="N368">
        <f>IFERROR(VLOOKUP(FACT_INCLUDES[[#This Row],[order_id]], ORDERS!A:G, 7, FALSE), "")</f>
        <v>6</v>
      </c>
      <c r="O368">
        <f>_xlfn.XLOOKUP(FACT_INCLUDES[[#This Row],[DW Product]],FACT_PRODUCT_REVIEWS!L:L,FACT_PRODUCT_REVIEWS!A:A,,0)</f>
        <v>367</v>
      </c>
      <c r="P368">
        <f>_xlfn.XLOOKUP(FACT_INCLUDES[[#This Row],[customer_unique_id]],DIM_CUSTOMERS[customer_unique_id],DIM_CUSTOMERS[DW Customer],,0)</f>
        <v>60</v>
      </c>
      <c r="Q368">
        <v>367</v>
      </c>
      <c r="R368">
        <v>367</v>
      </c>
      <c r="S368">
        <f>IF(FACT_INCLUDES[[#This Row],[order_delivered_customer_date]]&lt;=FACT_INCLUDES[[#This Row],[order_estimated_delivery_date]],1,0)</f>
        <v>1</v>
      </c>
      <c r="T368" t="str">
        <f>VLOOKUP(FACT_INCLUDES[[#This Row],[DW Product]],DIM_PRODUCTS!A:I,3,FALSE)</f>
        <v>Jewelry</v>
      </c>
      <c r="U368" t="str">
        <f>VLOOKUP(FACT_INCLUDES[[#This Row],[DW Seller]],DIM_SELLERS!A:I,4,FALSE)</f>
        <v>SP</v>
      </c>
      <c r="V368" s="30">
        <f>IF(FACT_INCLUDES[[#This Row],[order_delivered_customer_date]]&lt;=FACT_INCLUDES[[#This Row],[order_estimated_delivery_date]], 1,0)</f>
        <v>1</v>
      </c>
    </row>
    <row r="369" spans="1:22" ht="15.75" x14ac:dyDescent="0.25">
      <c r="A369">
        <v>368</v>
      </c>
      <c r="B369" s="2" t="s">
        <v>1645</v>
      </c>
      <c r="C369" s="10">
        <v>1</v>
      </c>
      <c r="D369" s="13">
        <v>42929.613194444442</v>
      </c>
      <c r="E369" s="20">
        <v>44.9</v>
      </c>
      <c r="F369" s="20">
        <v>11.85</v>
      </c>
      <c r="G369" t="str">
        <f>VLOOKUP(FACT_INCLUDES[[#This Row],[order_id]],ORDERS!A:B,2,FALSE)</f>
        <v>ffe254cc039740e17dd15a5305035928</v>
      </c>
      <c r="H369" s="17">
        <f>VLOOKUP(FACT_INCLUDES[[#This Row],[order_id]],ORDERS!A:F,4,FALSE)</f>
        <v>42915.568749999999</v>
      </c>
      <c r="I369" s="17">
        <f>VLOOKUP(FACT_INCLUDES[[#This Row],[order_id]],ORDERS!A:G,5,FALSE)</f>
        <v>42957.852083333331</v>
      </c>
      <c r="J369" s="17">
        <f>VLOOKUP(FACT_INCLUDES[[#This Row],[order_id]],ORDERS!A:G,6,FALSE)</f>
        <v>42941</v>
      </c>
      <c r="K369" t="str">
        <f>VLOOKUP(FACT_INCLUDES[[#This Row],[order_id]],ORDERS!A:G,3,FALSE)</f>
        <v>delivered</v>
      </c>
      <c r="L369" s="18">
        <f>FACT_INCLUDES[[#This Row],[price]]+FACT_INCLUDES[[#This Row],[freight_value]]</f>
        <v>56.75</v>
      </c>
      <c r="M369">
        <f ca="1">_xlfn.XLOOKUP(FACT_INCLUDES[[#This Row],[customer_unique_id]], DIM_CUSTOMERS[customer_unique_id], DIM_CUSTOMERS[Age],,0)</f>
        <v>35</v>
      </c>
      <c r="N369">
        <f>IFERROR(VLOOKUP(FACT_INCLUDES[[#This Row],[order_id]], ORDERS!A:G, 7, FALSE), "")</f>
        <v>42</v>
      </c>
      <c r="O369">
        <f>_xlfn.XLOOKUP(FACT_INCLUDES[[#This Row],[DW Product]],FACT_PRODUCT_REVIEWS!L:L,FACT_PRODUCT_REVIEWS!A:A,,0)</f>
        <v>368</v>
      </c>
      <c r="P369">
        <f>_xlfn.XLOOKUP(FACT_INCLUDES[[#This Row],[customer_unique_id]],DIM_CUSTOMERS[customer_unique_id],DIM_CUSTOMERS[DW Customer],,0)</f>
        <v>205</v>
      </c>
      <c r="Q369">
        <v>368</v>
      </c>
      <c r="R369">
        <v>368</v>
      </c>
      <c r="S369">
        <f>IF(FACT_INCLUDES[[#This Row],[order_delivered_customer_date]]&lt;=FACT_INCLUDES[[#This Row],[order_estimated_delivery_date]],1,0)</f>
        <v>0</v>
      </c>
      <c r="T369" t="str">
        <f>VLOOKUP(FACT_INCLUDES[[#This Row],[DW Product]],DIM_PRODUCTS!A:I,3,FALSE)</f>
        <v>Books</v>
      </c>
      <c r="U369" t="str">
        <f>VLOOKUP(FACT_INCLUDES[[#This Row],[DW Seller]],DIM_SELLERS!A:I,4,FALSE)</f>
        <v>SP</v>
      </c>
      <c r="V369" s="30">
        <f>IF(FACT_INCLUDES[[#This Row],[order_delivered_customer_date]]&lt;=FACT_INCLUDES[[#This Row],[order_estimated_delivery_date]], 1,0)</f>
        <v>0</v>
      </c>
    </row>
    <row r="370" spans="1:22" ht="15.75" x14ac:dyDescent="0.25">
      <c r="A370">
        <v>369</v>
      </c>
      <c r="B370" s="2" t="s">
        <v>1129</v>
      </c>
      <c r="C370" s="10">
        <v>1</v>
      </c>
      <c r="D370" s="13">
        <v>42929.613194444442</v>
      </c>
      <c r="E370" s="20">
        <v>44.9</v>
      </c>
      <c r="F370" s="20">
        <v>11.85</v>
      </c>
      <c r="G370" t="str">
        <f>VLOOKUP(FACT_INCLUDES[[#This Row],[order_id]],ORDERS!A:B,2,FALSE)</f>
        <v>e1d387b30e693029c1e3d9ffe5df61e0</v>
      </c>
      <c r="H370" s="17">
        <f>VLOOKUP(FACT_INCLUDES[[#This Row],[order_id]],ORDERS!A:F,4,FALSE)</f>
        <v>43004.331250000003</v>
      </c>
      <c r="I370" s="17">
        <f>VLOOKUP(FACT_INCLUDES[[#This Row],[order_id]],ORDERS!A:G,5,FALSE)</f>
        <v>43017.686111111114</v>
      </c>
      <c r="J370" s="17">
        <f>VLOOKUP(FACT_INCLUDES[[#This Row],[order_id]],ORDERS!A:G,6,FALSE)</f>
        <v>43028</v>
      </c>
      <c r="K370" t="str">
        <f>VLOOKUP(FACT_INCLUDES[[#This Row],[order_id]],ORDERS!A:G,3,FALSE)</f>
        <v>delivered</v>
      </c>
      <c r="L370" s="18">
        <f>FACT_INCLUDES[[#This Row],[price]]+FACT_INCLUDES[[#This Row],[freight_value]]</f>
        <v>56.75</v>
      </c>
      <c r="M370">
        <f ca="1">_xlfn.XLOOKUP(FACT_INCLUDES[[#This Row],[customer_unique_id]], DIM_CUSTOMERS[customer_unique_id], DIM_CUSTOMERS[Age],,0)</f>
        <v>19</v>
      </c>
      <c r="N370">
        <f>IFERROR(VLOOKUP(FACT_INCLUDES[[#This Row],[order_id]], ORDERS!A:G, 7, FALSE), "")</f>
        <v>13</v>
      </c>
      <c r="O370">
        <f>_xlfn.XLOOKUP(FACT_INCLUDES[[#This Row],[DW Product]],FACT_PRODUCT_REVIEWS!L:L,FACT_PRODUCT_REVIEWS!A:A,,0)</f>
        <v>369</v>
      </c>
      <c r="P370">
        <f>_xlfn.XLOOKUP(FACT_INCLUDES[[#This Row],[customer_unique_id]],DIM_CUSTOMERS[customer_unique_id],DIM_CUSTOMERS[DW Customer],,0)</f>
        <v>80</v>
      </c>
      <c r="Q370">
        <v>369</v>
      </c>
      <c r="R370">
        <v>369</v>
      </c>
      <c r="S370">
        <f>IF(FACT_INCLUDES[[#This Row],[order_delivered_customer_date]]&lt;=FACT_INCLUDES[[#This Row],[order_estimated_delivery_date]],1,0)</f>
        <v>1</v>
      </c>
      <c r="T370" t="str">
        <f>VLOOKUP(FACT_INCLUDES[[#This Row],[DW Product]],DIM_PRODUCTS!A:I,3,FALSE)</f>
        <v>Appliances</v>
      </c>
      <c r="U370" t="str">
        <f>VLOOKUP(FACT_INCLUDES[[#This Row],[DW Seller]],DIM_SELLERS!A:I,4,FALSE)</f>
        <v>SC</v>
      </c>
      <c r="V370" s="30">
        <f>IF(FACT_INCLUDES[[#This Row],[order_delivered_customer_date]]&lt;=FACT_INCLUDES[[#This Row],[order_estimated_delivery_date]], 1,0)</f>
        <v>1</v>
      </c>
    </row>
    <row r="371" spans="1:22" ht="15.75" x14ac:dyDescent="0.25">
      <c r="A371">
        <v>370</v>
      </c>
      <c r="B371" s="2" t="s">
        <v>1100</v>
      </c>
      <c r="C371" s="10">
        <v>1</v>
      </c>
      <c r="D371" s="13">
        <v>43329.4375</v>
      </c>
      <c r="E371" s="20">
        <v>38.950000000000003</v>
      </c>
      <c r="F371" s="20">
        <v>15.37</v>
      </c>
      <c r="G371" t="str">
        <f>VLOOKUP(FACT_INCLUDES[[#This Row],[order_id]],ORDERS!A:B,2,FALSE)</f>
        <v>8b57ae2e81c35f05e114c1461ae84b6c</v>
      </c>
      <c r="H371" s="17">
        <f>VLOOKUP(FACT_INCLUDES[[#This Row],[order_id]],ORDERS!A:F,4,FALSE)</f>
        <v>43003.675694444442</v>
      </c>
      <c r="I371" s="17">
        <f>VLOOKUP(FACT_INCLUDES[[#This Row],[order_id]],ORDERS!A:G,5,FALSE)</f>
        <v>43011.783333333333</v>
      </c>
      <c r="J371" s="17">
        <f>VLOOKUP(FACT_INCLUDES[[#This Row],[order_id]],ORDERS!A:G,6,FALSE)</f>
        <v>43026</v>
      </c>
      <c r="K371" t="str">
        <f>VLOOKUP(FACT_INCLUDES[[#This Row],[order_id]],ORDERS!A:G,3,FALSE)</f>
        <v>delivered</v>
      </c>
      <c r="L371" s="18">
        <f>FACT_INCLUDES[[#This Row],[price]]+FACT_INCLUDES[[#This Row],[freight_value]]</f>
        <v>54.32</v>
      </c>
      <c r="M371">
        <f ca="1">_xlfn.XLOOKUP(FACT_INCLUDES[[#This Row],[customer_unique_id]], DIM_CUSTOMERS[customer_unique_id], DIM_CUSTOMERS[Age],,0)</f>
        <v>34</v>
      </c>
      <c r="N371">
        <f>IFERROR(VLOOKUP(FACT_INCLUDES[[#This Row],[order_id]], ORDERS!A:G, 7, FALSE), "")</f>
        <v>8</v>
      </c>
      <c r="O371">
        <f>_xlfn.XLOOKUP(FACT_INCLUDES[[#This Row],[DW Product]],FACT_PRODUCT_REVIEWS!L:L,FACT_PRODUCT_REVIEWS!A:A,,0)</f>
        <v>370</v>
      </c>
      <c r="P371">
        <f>_xlfn.XLOOKUP(FACT_INCLUDES[[#This Row],[customer_unique_id]],DIM_CUSTOMERS[customer_unique_id],DIM_CUSTOMERS[DW Customer],,0)</f>
        <v>51</v>
      </c>
      <c r="Q371">
        <v>370</v>
      </c>
      <c r="R371">
        <v>370</v>
      </c>
      <c r="S371">
        <f>IF(FACT_INCLUDES[[#This Row],[order_delivered_customer_date]]&lt;=FACT_INCLUDES[[#This Row],[order_estimated_delivery_date]],1,0)</f>
        <v>1</v>
      </c>
      <c r="T371" t="str">
        <f>VLOOKUP(FACT_INCLUDES[[#This Row],[DW Product]],DIM_PRODUCTS!A:I,3,FALSE)</f>
        <v>Art</v>
      </c>
      <c r="U371" t="str">
        <f>VLOOKUP(FACT_INCLUDES[[#This Row],[DW Seller]],DIM_SELLERS!A:I,4,FALSE)</f>
        <v>SC</v>
      </c>
      <c r="V371" s="30">
        <f>IF(FACT_INCLUDES[[#This Row],[order_delivered_customer_date]]&lt;=FACT_INCLUDES[[#This Row],[order_estimated_delivery_date]], 1,0)</f>
        <v>1</v>
      </c>
    </row>
    <row r="372" spans="1:22" ht="15.75" x14ac:dyDescent="0.25">
      <c r="A372">
        <v>371</v>
      </c>
      <c r="B372" s="2" t="s">
        <v>1789</v>
      </c>
      <c r="C372" s="10">
        <v>1</v>
      </c>
      <c r="D372" s="13">
        <v>43174.063194444447</v>
      </c>
      <c r="E372" s="20">
        <v>159.77000000000001</v>
      </c>
      <c r="F372" s="20">
        <v>16</v>
      </c>
      <c r="G372" t="str">
        <f>VLOOKUP(FACT_INCLUDES[[#This Row],[order_id]],ORDERS!A:B,2,FALSE)</f>
        <v>29869c1422b9c068973f8e44575f73d6</v>
      </c>
      <c r="H372" s="17">
        <f>VLOOKUP(FACT_INCLUDES[[#This Row],[order_id]],ORDERS!A:F,4,FALSE)</f>
        <v>43122.49722222222</v>
      </c>
      <c r="I372" s="17">
        <f>VLOOKUP(FACT_INCLUDES[[#This Row],[order_id]],ORDERS!A:G,5,FALSE)</f>
        <v>43126.710416666669</v>
      </c>
      <c r="J372" s="17">
        <f>VLOOKUP(FACT_INCLUDES[[#This Row],[order_id]],ORDERS!A:G,6,FALSE)</f>
        <v>43145</v>
      </c>
      <c r="K372" t="str">
        <f>VLOOKUP(FACT_INCLUDES[[#This Row],[order_id]],ORDERS!A:G,3,FALSE)</f>
        <v>delivered</v>
      </c>
      <c r="L372" s="18">
        <f>FACT_INCLUDES[[#This Row],[price]]+FACT_INCLUDES[[#This Row],[freight_value]]</f>
        <v>175.77</v>
      </c>
      <c r="M372">
        <f ca="1">_xlfn.XLOOKUP(FACT_INCLUDES[[#This Row],[customer_unique_id]], DIM_CUSTOMERS[customer_unique_id], DIM_CUSTOMERS[Age],,0)</f>
        <v>21</v>
      </c>
      <c r="N372">
        <f>IFERROR(VLOOKUP(FACT_INCLUDES[[#This Row],[order_id]], ORDERS!A:G, 7, FALSE), "")</f>
        <v>4</v>
      </c>
      <c r="O372">
        <f>_xlfn.XLOOKUP(FACT_INCLUDES[[#This Row],[DW Product]],FACT_PRODUCT_REVIEWS!L:L,FACT_PRODUCT_REVIEWS!A:A,,0)</f>
        <v>371</v>
      </c>
      <c r="P372">
        <f>_xlfn.XLOOKUP(FACT_INCLUDES[[#This Row],[customer_unique_id]],DIM_CUSTOMERS[customer_unique_id],DIM_CUSTOMERS[DW Customer],,0)</f>
        <v>292</v>
      </c>
      <c r="Q372">
        <v>371</v>
      </c>
      <c r="R372">
        <v>371</v>
      </c>
      <c r="S372">
        <f>IF(FACT_INCLUDES[[#This Row],[order_delivered_customer_date]]&lt;=FACT_INCLUDES[[#This Row],[order_estimated_delivery_date]],1,0)</f>
        <v>1</v>
      </c>
      <c r="T372" t="str">
        <f>VLOOKUP(FACT_INCLUDES[[#This Row],[DW Product]],DIM_PRODUCTS!A:I,3,FALSE)</f>
        <v>Jewelry</v>
      </c>
      <c r="U372" t="str">
        <f>VLOOKUP(FACT_INCLUDES[[#This Row],[DW Seller]],DIM_SELLERS!A:I,4,FALSE)</f>
        <v>SP</v>
      </c>
      <c r="V372" s="30">
        <f>IF(FACT_INCLUDES[[#This Row],[order_delivered_customer_date]]&lt;=FACT_INCLUDES[[#This Row],[order_estimated_delivery_date]], 1,0)</f>
        <v>1</v>
      </c>
    </row>
    <row r="373" spans="1:22" ht="15.75" x14ac:dyDescent="0.25">
      <c r="A373">
        <v>372</v>
      </c>
      <c r="B373" s="2" t="s">
        <v>1785</v>
      </c>
      <c r="C373" s="10">
        <v>1</v>
      </c>
      <c r="D373" s="13">
        <v>43286.979166666664</v>
      </c>
      <c r="E373" s="20">
        <v>132.9</v>
      </c>
      <c r="F373" s="20">
        <v>19.03</v>
      </c>
      <c r="G373" t="str">
        <f>VLOOKUP(FACT_INCLUDES[[#This Row],[order_id]],ORDERS!A:B,2,FALSE)</f>
        <v>5ea1aab4828e8220e3eb682763743013</v>
      </c>
      <c r="H373" s="17">
        <f>VLOOKUP(FACT_INCLUDES[[#This Row],[order_id]],ORDERS!A:F,4,FALSE)</f>
        <v>42963.534722222219</v>
      </c>
      <c r="I373" s="17">
        <f>VLOOKUP(FACT_INCLUDES[[#This Row],[order_id]],ORDERS!A:G,5,FALSE)</f>
        <v>42975.773611111108</v>
      </c>
      <c r="J373" s="17">
        <f>VLOOKUP(FACT_INCLUDES[[#This Row],[order_id]],ORDERS!A:G,6,FALSE)</f>
        <v>42990</v>
      </c>
      <c r="K373" t="str">
        <f>VLOOKUP(FACT_INCLUDES[[#This Row],[order_id]],ORDERS!A:G,3,FALSE)</f>
        <v>delivered</v>
      </c>
      <c r="L373" s="18">
        <f>FACT_INCLUDES[[#This Row],[price]]+FACT_INCLUDES[[#This Row],[freight_value]]</f>
        <v>151.93</v>
      </c>
      <c r="M373">
        <f ca="1">_xlfn.XLOOKUP(FACT_INCLUDES[[#This Row],[customer_unique_id]], DIM_CUSTOMERS[customer_unique_id], DIM_CUSTOMERS[Age],,0)</f>
        <v>39</v>
      </c>
      <c r="N373">
        <f>IFERROR(VLOOKUP(FACT_INCLUDES[[#This Row],[order_id]], ORDERS!A:G, 7, FALSE), "")</f>
        <v>12</v>
      </c>
      <c r="O373">
        <f>_xlfn.XLOOKUP(FACT_INCLUDES[[#This Row],[DW Product]],FACT_PRODUCT_REVIEWS!L:L,FACT_PRODUCT_REVIEWS!A:A,,0)</f>
        <v>372</v>
      </c>
      <c r="P373">
        <f>_xlfn.XLOOKUP(FACT_INCLUDES[[#This Row],[customer_unique_id]],DIM_CUSTOMERS[customer_unique_id],DIM_CUSTOMERS[DW Customer],,0)</f>
        <v>304</v>
      </c>
      <c r="Q373">
        <v>372</v>
      </c>
      <c r="R373">
        <v>372</v>
      </c>
      <c r="S373">
        <f>IF(FACT_INCLUDES[[#This Row],[order_delivered_customer_date]]&lt;=FACT_INCLUDES[[#This Row],[order_estimated_delivery_date]],1,0)</f>
        <v>1</v>
      </c>
      <c r="T373" t="str">
        <f>VLOOKUP(FACT_INCLUDES[[#This Row],[DW Product]],DIM_PRODUCTS!A:I,3,FALSE)</f>
        <v>Furniture</v>
      </c>
      <c r="U373" t="str">
        <f>VLOOKUP(FACT_INCLUDES[[#This Row],[DW Seller]],DIM_SELLERS!A:I,4,FALSE)</f>
        <v>SP</v>
      </c>
      <c r="V373" s="30">
        <f>IF(FACT_INCLUDES[[#This Row],[order_delivered_customer_date]]&lt;=FACT_INCLUDES[[#This Row],[order_estimated_delivery_date]], 1,0)</f>
        <v>1</v>
      </c>
    </row>
    <row r="374" spans="1:22" ht="15.75" x14ac:dyDescent="0.25">
      <c r="A374">
        <v>373</v>
      </c>
      <c r="B374" s="2" t="s">
        <v>1746</v>
      </c>
      <c r="C374" s="10">
        <v>1</v>
      </c>
      <c r="D374" s="13">
        <v>42845.118055555555</v>
      </c>
      <c r="E374" s="20">
        <v>36.85</v>
      </c>
      <c r="F374" s="20">
        <v>21.85</v>
      </c>
      <c r="G374" t="str">
        <f>VLOOKUP(FACT_INCLUDES[[#This Row],[order_id]],ORDERS!A:B,2,FALSE)</f>
        <v>48efc7def11f9a644e1993a3d97361d2</v>
      </c>
      <c r="H374" s="17">
        <f>VLOOKUP(FACT_INCLUDES[[#This Row],[order_id]],ORDERS!A:F,4,FALSE)</f>
        <v>43164.620833333334</v>
      </c>
      <c r="I374" s="17">
        <f>VLOOKUP(FACT_INCLUDES[[#This Row],[order_id]],ORDERS!A:G,5,FALSE)</f>
        <v>43199.736805555556</v>
      </c>
      <c r="J374" s="17">
        <f>VLOOKUP(FACT_INCLUDES[[#This Row],[order_id]],ORDERS!A:G,6,FALSE)</f>
        <v>43207</v>
      </c>
      <c r="K374" t="str">
        <f>VLOOKUP(FACT_INCLUDES[[#This Row],[order_id]],ORDERS!A:G,3,FALSE)</f>
        <v>delivered</v>
      </c>
      <c r="L374" s="18">
        <f>FACT_INCLUDES[[#This Row],[price]]+FACT_INCLUDES[[#This Row],[freight_value]]</f>
        <v>58.7</v>
      </c>
      <c r="M374">
        <f ca="1">_xlfn.XLOOKUP(FACT_INCLUDES[[#This Row],[customer_unique_id]], DIM_CUSTOMERS[customer_unique_id], DIM_CUSTOMERS[Age],,0)</f>
        <v>18</v>
      </c>
      <c r="N374">
        <f>IFERROR(VLOOKUP(FACT_INCLUDES[[#This Row],[order_id]], ORDERS!A:G, 7, FALSE), "")</f>
        <v>35</v>
      </c>
      <c r="O374">
        <f>_xlfn.XLOOKUP(FACT_INCLUDES[[#This Row],[DW Product]],FACT_PRODUCT_REVIEWS!L:L,FACT_PRODUCT_REVIEWS!A:A,,0)</f>
        <v>373</v>
      </c>
      <c r="P374">
        <f>_xlfn.XLOOKUP(FACT_INCLUDES[[#This Row],[customer_unique_id]],DIM_CUSTOMERS[customer_unique_id],DIM_CUSTOMERS[DW Customer],,0)</f>
        <v>26</v>
      </c>
      <c r="Q374">
        <v>373</v>
      </c>
      <c r="R374">
        <v>373</v>
      </c>
      <c r="S374">
        <f>IF(FACT_INCLUDES[[#This Row],[order_delivered_customer_date]]&lt;=FACT_INCLUDES[[#This Row],[order_estimated_delivery_date]],1,0)</f>
        <v>1</v>
      </c>
      <c r="T374" t="str">
        <f>VLOOKUP(FACT_INCLUDES[[#This Row],[DW Product]],DIM_PRODUCTS!A:I,3,FALSE)</f>
        <v>Kitchen Products</v>
      </c>
      <c r="U374" t="str">
        <f>VLOOKUP(FACT_INCLUDES[[#This Row],[DW Seller]],DIM_SELLERS!A:I,4,FALSE)</f>
        <v>SP</v>
      </c>
      <c r="V374" s="30">
        <f>IF(FACT_INCLUDES[[#This Row],[order_delivered_customer_date]]&lt;=FACT_INCLUDES[[#This Row],[order_estimated_delivery_date]], 1,0)</f>
        <v>1</v>
      </c>
    </row>
    <row r="375" spans="1:22" ht="15.75" x14ac:dyDescent="0.25">
      <c r="A375">
        <v>374</v>
      </c>
      <c r="B375" s="2" t="s">
        <v>1301</v>
      </c>
      <c r="C375" s="10">
        <v>1</v>
      </c>
      <c r="D375" s="13">
        <v>42877.640277777777</v>
      </c>
      <c r="E375" s="20">
        <v>124.99</v>
      </c>
      <c r="F375" s="20">
        <v>21.88</v>
      </c>
      <c r="G375" t="str">
        <f>VLOOKUP(FACT_INCLUDES[[#This Row],[order_id]],ORDERS!A:B,2,FALSE)</f>
        <v>0cbd5dfde4c06bbe2960d2c0c95e5e7d</v>
      </c>
      <c r="H375" s="17">
        <f>VLOOKUP(FACT_INCLUDES[[#This Row],[order_id]],ORDERS!A:F,4,FALSE)</f>
        <v>43216.638888888891</v>
      </c>
      <c r="I375" s="17">
        <f>VLOOKUP(FACT_INCLUDES[[#This Row],[order_id]],ORDERS!A:G,5,FALSE)</f>
        <v>43224.633333333331</v>
      </c>
      <c r="J375" s="17">
        <f>VLOOKUP(FACT_INCLUDES[[#This Row],[order_id]],ORDERS!A:G,6,FALSE)</f>
        <v>43235</v>
      </c>
      <c r="K375" t="str">
        <f>VLOOKUP(FACT_INCLUDES[[#This Row],[order_id]],ORDERS!A:G,3,FALSE)</f>
        <v>delivered</v>
      </c>
      <c r="L375" s="18">
        <f>FACT_INCLUDES[[#This Row],[price]]+FACT_INCLUDES[[#This Row],[freight_value]]</f>
        <v>146.87</v>
      </c>
      <c r="M375">
        <f ca="1">_xlfn.XLOOKUP(FACT_INCLUDES[[#This Row],[customer_unique_id]], DIM_CUSTOMERS[customer_unique_id], DIM_CUSTOMERS[Age],,0)</f>
        <v>22</v>
      </c>
      <c r="N375">
        <f>IFERROR(VLOOKUP(FACT_INCLUDES[[#This Row],[order_id]], ORDERS!A:G, 7, FALSE), "")</f>
        <v>8</v>
      </c>
      <c r="O375">
        <f>_xlfn.XLOOKUP(FACT_INCLUDES[[#This Row],[DW Product]],FACT_PRODUCT_REVIEWS!L:L,FACT_PRODUCT_REVIEWS!A:A,,0)</f>
        <v>374</v>
      </c>
      <c r="P375">
        <f>_xlfn.XLOOKUP(FACT_INCLUDES[[#This Row],[customer_unique_id]],DIM_CUSTOMERS[customer_unique_id],DIM_CUSTOMERS[DW Customer],,0)</f>
        <v>288</v>
      </c>
      <c r="Q375">
        <v>374</v>
      </c>
      <c r="R375">
        <v>374</v>
      </c>
      <c r="S375">
        <f>IF(FACT_INCLUDES[[#This Row],[order_delivered_customer_date]]&lt;=FACT_INCLUDES[[#This Row],[order_estimated_delivery_date]],1,0)</f>
        <v>1</v>
      </c>
      <c r="T375" t="str">
        <f>VLOOKUP(FACT_INCLUDES[[#This Row],[DW Product]],DIM_PRODUCTS!A:I,3,FALSE)</f>
        <v>Furniture</v>
      </c>
      <c r="U375" t="str">
        <f>VLOOKUP(FACT_INCLUDES[[#This Row],[DW Seller]],DIM_SELLERS!A:I,4,FALSE)</f>
        <v>SC</v>
      </c>
      <c r="V375" s="30">
        <f>IF(FACT_INCLUDES[[#This Row],[order_delivered_customer_date]]&lt;=FACT_INCLUDES[[#This Row],[order_estimated_delivery_date]], 1,0)</f>
        <v>1</v>
      </c>
    </row>
    <row r="376" spans="1:22" ht="15.75" x14ac:dyDescent="0.25">
      <c r="A376">
        <v>375</v>
      </c>
      <c r="B376" s="2" t="s">
        <v>1343</v>
      </c>
      <c r="C376" s="10">
        <v>1</v>
      </c>
      <c r="D376" s="13">
        <v>43277.179166666669</v>
      </c>
      <c r="E376" s="20">
        <v>94.99</v>
      </c>
      <c r="F376" s="20">
        <v>13.33</v>
      </c>
      <c r="G376" t="str">
        <f>VLOOKUP(FACT_INCLUDES[[#This Row],[order_id]],ORDERS!A:B,2,FALSE)</f>
        <v>8186340945b0be4093153f9e51966e42</v>
      </c>
      <c r="H376" s="17">
        <f>VLOOKUP(FACT_INCLUDES[[#This Row],[order_id]],ORDERS!A:F,4,FALSE)</f>
        <v>42977.547222222223</v>
      </c>
      <c r="I376" s="17">
        <f>VLOOKUP(FACT_INCLUDES[[#This Row],[order_id]],ORDERS!A:G,5,FALSE)</f>
        <v>42979.849305555559</v>
      </c>
      <c r="J376" s="17">
        <f>VLOOKUP(FACT_INCLUDES[[#This Row],[order_id]],ORDERS!A:G,6,FALSE)</f>
        <v>42990</v>
      </c>
      <c r="K376" t="str">
        <f>VLOOKUP(FACT_INCLUDES[[#This Row],[order_id]],ORDERS!A:G,3,FALSE)</f>
        <v>delivered</v>
      </c>
      <c r="L376" s="18">
        <f>FACT_INCLUDES[[#This Row],[price]]+FACT_INCLUDES[[#This Row],[freight_value]]</f>
        <v>108.32</v>
      </c>
      <c r="M376">
        <f ca="1">_xlfn.XLOOKUP(FACT_INCLUDES[[#This Row],[customer_unique_id]], DIM_CUSTOMERS[customer_unique_id], DIM_CUSTOMERS[Age],,0)</f>
        <v>48</v>
      </c>
      <c r="N376">
        <f>IFERROR(VLOOKUP(FACT_INCLUDES[[#This Row],[order_id]], ORDERS!A:G, 7, FALSE), "")</f>
        <v>2</v>
      </c>
      <c r="O376">
        <f>_xlfn.XLOOKUP(FACT_INCLUDES[[#This Row],[DW Product]],FACT_PRODUCT_REVIEWS!L:L,FACT_PRODUCT_REVIEWS!A:A,,0)</f>
        <v>375</v>
      </c>
      <c r="P376">
        <f>_xlfn.XLOOKUP(FACT_INCLUDES[[#This Row],[customer_unique_id]],DIM_CUSTOMERS[customer_unique_id],DIM_CUSTOMERS[DW Customer],,0)</f>
        <v>236</v>
      </c>
      <c r="Q376">
        <v>375</v>
      </c>
      <c r="R376">
        <v>375</v>
      </c>
      <c r="S376">
        <f>IF(FACT_INCLUDES[[#This Row],[order_delivered_customer_date]]&lt;=FACT_INCLUDES[[#This Row],[order_estimated_delivery_date]],1,0)</f>
        <v>1</v>
      </c>
      <c r="T376" t="str">
        <f>VLOOKUP(FACT_INCLUDES[[#This Row],[DW Product]],DIM_PRODUCTS!A:I,3,FALSE)</f>
        <v>Art</v>
      </c>
      <c r="U376" t="str">
        <f>VLOOKUP(FACT_INCLUDES[[#This Row],[DW Seller]],DIM_SELLERS!A:I,4,FALSE)</f>
        <v>SP</v>
      </c>
      <c r="V376" s="30">
        <f>IF(FACT_INCLUDES[[#This Row],[order_delivered_customer_date]]&lt;=FACT_INCLUDES[[#This Row],[order_estimated_delivery_date]], 1,0)</f>
        <v>1</v>
      </c>
    </row>
    <row r="377" spans="1:22" ht="15.75" x14ac:dyDescent="0.25">
      <c r="A377">
        <v>376</v>
      </c>
      <c r="B377" s="5" t="s">
        <v>928</v>
      </c>
      <c r="C377" s="10">
        <v>1</v>
      </c>
      <c r="D377" s="13">
        <v>43070.842361111114</v>
      </c>
      <c r="E377" s="20">
        <v>32.99</v>
      </c>
      <c r="F377" s="20">
        <v>16.11</v>
      </c>
      <c r="G377" t="str">
        <f>VLOOKUP(FACT_INCLUDES[[#This Row],[order_id]],ORDERS!A:B,2,FALSE)</f>
        <v>a1605a83a0e36258d7eb2da55bb5ff4c</v>
      </c>
      <c r="H377" s="17">
        <f>VLOOKUP(FACT_INCLUDES[[#This Row],[order_id]],ORDERS!A:F,4,FALSE)</f>
        <v>43315.018055555556</v>
      </c>
      <c r="I377" s="17">
        <f>VLOOKUP(FACT_INCLUDES[[#This Row],[order_id]],ORDERS!A:G,5,FALSE)</f>
        <v>43320.68472222222</v>
      </c>
      <c r="J377" s="17">
        <f>VLOOKUP(FACT_INCLUDES[[#This Row],[order_id]],ORDERS!A:G,6,FALSE)</f>
        <v>43336</v>
      </c>
      <c r="K377" t="str">
        <f>VLOOKUP(FACT_INCLUDES[[#This Row],[order_id]],ORDERS!A:G,3,FALSE)</f>
        <v>delivered</v>
      </c>
      <c r="L377" s="18">
        <f>FACT_INCLUDES[[#This Row],[price]]+FACT_INCLUDES[[#This Row],[freight_value]]</f>
        <v>49.1</v>
      </c>
      <c r="M377">
        <f ca="1">_xlfn.XLOOKUP(FACT_INCLUDES[[#This Row],[customer_unique_id]], DIM_CUSTOMERS[customer_unique_id], DIM_CUSTOMERS[Age],,0)</f>
        <v>20</v>
      </c>
      <c r="N377">
        <f>IFERROR(VLOOKUP(FACT_INCLUDES[[#This Row],[order_id]], ORDERS!A:G, 7, FALSE), "")</f>
        <v>5</v>
      </c>
      <c r="O377">
        <f>_xlfn.XLOOKUP(FACT_INCLUDES[[#This Row],[DW Product]],FACT_PRODUCT_REVIEWS!L:L,FACT_PRODUCT_REVIEWS!A:A,,0)</f>
        <v>376</v>
      </c>
      <c r="P377">
        <f>_xlfn.XLOOKUP(FACT_INCLUDES[[#This Row],[customer_unique_id]],DIM_CUSTOMERS[customer_unique_id],DIM_CUSTOMERS[DW Customer],,0)</f>
        <v>217</v>
      </c>
      <c r="Q377">
        <v>376</v>
      </c>
      <c r="R377">
        <v>376</v>
      </c>
      <c r="S377">
        <f>IF(FACT_INCLUDES[[#This Row],[order_delivered_customer_date]]&lt;=FACT_INCLUDES[[#This Row],[order_estimated_delivery_date]],1,0)</f>
        <v>1</v>
      </c>
      <c r="T377" t="str">
        <f>VLOOKUP(FACT_INCLUDES[[#This Row],[DW Product]],DIM_PRODUCTS!A:I,3,FALSE)</f>
        <v>Kitchen Products</v>
      </c>
      <c r="U377" t="str">
        <f>VLOOKUP(FACT_INCLUDES[[#This Row],[DW Seller]],DIM_SELLERS!A:I,4,FALSE)</f>
        <v>SP</v>
      </c>
      <c r="V377" s="30">
        <f>IF(FACT_INCLUDES[[#This Row],[order_delivered_customer_date]]&lt;=FACT_INCLUDES[[#This Row],[order_estimated_delivery_date]], 1,0)</f>
        <v>1</v>
      </c>
    </row>
    <row r="378" spans="1:22" ht="15.75" x14ac:dyDescent="0.25">
      <c r="A378">
        <v>377</v>
      </c>
      <c r="B378" s="5" t="s">
        <v>1419</v>
      </c>
      <c r="C378" s="10">
        <v>1</v>
      </c>
      <c r="D378" s="13">
        <v>43110.604166666664</v>
      </c>
      <c r="E378" s="20">
        <v>89.9</v>
      </c>
      <c r="F378" s="20">
        <v>17.07</v>
      </c>
      <c r="G378" t="str">
        <f>VLOOKUP(FACT_INCLUDES[[#This Row],[order_id]],ORDERS!A:B,2,FALSE)</f>
        <v>61f5df1a634167ff48d76d79d21226de</v>
      </c>
      <c r="H378" s="17">
        <f>VLOOKUP(FACT_INCLUDES[[#This Row],[order_id]],ORDERS!A:F,4,FALSE)</f>
        <v>43221.631249999999</v>
      </c>
      <c r="I378" s="17">
        <f>VLOOKUP(FACT_INCLUDES[[#This Row],[order_id]],ORDERS!A:G,5,FALSE)</f>
        <v>43227.781944444447</v>
      </c>
      <c r="J378" s="17">
        <f>VLOOKUP(FACT_INCLUDES[[#This Row],[order_id]],ORDERS!A:G,6,FALSE)</f>
        <v>43241</v>
      </c>
      <c r="K378" t="str">
        <f>VLOOKUP(FACT_INCLUDES[[#This Row],[order_id]],ORDERS!A:G,3,FALSE)</f>
        <v>delivered</v>
      </c>
      <c r="L378" s="18">
        <f>FACT_INCLUDES[[#This Row],[price]]+FACT_INCLUDES[[#This Row],[freight_value]]</f>
        <v>106.97</v>
      </c>
      <c r="M378">
        <f ca="1">_xlfn.XLOOKUP(FACT_INCLUDES[[#This Row],[customer_unique_id]], DIM_CUSTOMERS[customer_unique_id], DIM_CUSTOMERS[Age],,0)</f>
        <v>46</v>
      </c>
      <c r="N378">
        <f>IFERROR(VLOOKUP(FACT_INCLUDES[[#This Row],[order_id]], ORDERS!A:G, 7, FALSE), "")</f>
        <v>6</v>
      </c>
      <c r="O378">
        <f>_xlfn.XLOOKUP(FACT_INCLUDES[[#This Row],[DW Product]],FACT_PRODUCT_REVIEWS!L:L,FACT_PRODUCT_REVIEWS!A:A,,0)</f>
        <v>377</v>
      </c>
      <c r="P378">
        <f>_xlfn.XLOOKUP(FACT_INCLUDES[[#This Row],[customer_unique_id]],DIM_CUSTOMERS[customer_unique_id],DIM_CUSTOMERS[DW Customer],,0)</f>
        <v>29</v>
      </c>
      <c r="Q378">
        <v>377</v>
      </c>
      <c r="R378">
        <v>377</v>
      </c>
      <c r="S378">
        <f>IF(FACT_INCLUDES[[#This Row],[order_delivered_customer_date]]&lt;=FACT_INCLUDES[[#This Row],[order_estimated_delivery_date]],1,0)</f>
        <v>1</v>
      </c>
      <c r="T378" t="str">
        <f>VLOOKUP(FACT_INCLUDES[[#This Row],[DW Product]],DIM_PRODUCTS!A:I,3,FALSE)</f>
        <v>Bathroom</v>
      </c>
      <c r="U378" t="str">
        <f>VLOOKUP(FACT_INCLUDES[[#This Row],[DW Seller]],DIM_SELLERS!A:I,4,FALSE)</f>
        <v>MG</v>
      </c>
      <c r="V378" s="30">
        <f>IF(FACT_INCLUDES[[#This Row],[order_delivered_customer_date]]&lt;=FACT_INCLUDES[[#This Row],[order_estimated_delivery_date]], 1,0)</f>
        <v>1</v>
      </c>
    </row>
    <row r="379" spans="1:22" ht="15.75" x14ac:dyDescent="0.25">
      <c r="A379">
        <v>378</v>
      </c>
      <c r="B379" s="2" t="s">
        <v>1437</v>
      </c>
      <c r="C379" s="10">
        <v>1</v>
      </c>
      <c r="D379" s="13">
        <v>43098.602777777778</v>
      </c>
      <c r="E379" s="20">
        <v>173</v>
      </c>
      <c r="F379" s="20">
        <v>14.96</v>
      </c>
      <c r="G379" t="str">
        <f>VLOOKUP(FACT_INCLUDES[[#This Row],[order_id]],ORDERS!A:B,2,FALSE)</f>
        <v>38827a4b81c4d81cffaec1accef6572c</v>
      </c>
      <c r="H379" s="17">
        <f>VLOOKUP(FACT_INCLUDES[[#This Row],[order_id]],ORDERS!A:F,4,FALSE)</f>
        <v>43300.633333333331</v>
      </c>
      <c r="I379" s="17">
        <f>VLOOKUP(FACT_INCLUDES[[#This Row],[order_id]],ORDERS!A:G,5,FALSE)</f>
        <v>43306.910416666666</v>
      </c>
      <c r="J379" s="17">
        <f>VLOOKUP(FACT_INCLUDES[[#This Row],[order_id]],ORDERS!A:G,6,FALSE)</f>
        <v>43314</v>
      </c>
      <c r="K379" t="str">
        <f>VLOOKUP(FACT_INCLUDES[[#This Row],[order_id]],ORDERS!A:G,3,FALSE)</f>
        <v>delivered</v>
      </c>
      <c r="L379" s="18">
        <f>FACT_INCLUDES[[#This Row],[price]]+FACT_INCLUDES[[#This Row],[freight_value]]</f>
        <v>187.96</v>
      </c>
      <c r="M379">
        <f ca="1">_xlfn.XLOOKUP(FACT_INCLUDES[[#This Row],[customer_unique_id]], DIM_CUSTOMERS[customer_unique_id], DIM_CUSTOMERS[Age],,0)</f>
        <v>24</v>
      </c>
      <c r="N379">
        <f>IFERROR(VLOOKUP(FACT_INCLUDES[[#This Row],[order_id]], ORDERS!A:G, 7, FALSE), "")</f>
        <v>6</v>
      </c>
      <c r="O379">
        <f>_xlfn.XLOOKUP(FACT_INCLUDES[[#This Row],[DW Product]],FACT_PRODUCT_REVIEWS!L:L,FACT_PRODUCT_REVIEWS!A:A,,0)</f>
        <v>378</v>
      </c>
      <c r="P379">
        <f>_xlfn.XLOOKUP(FACT_INCLUDES[[#This Row],[customer_unique_id]],DIM_CUSTOMERS[customer_unique_id],DIM_CUSTOMERS[DW Customer],,0)</f>
        <v>121</v>
      </c>
      <c r="Q379">
        <v>378</v>
      </c>
      <c r="R379">
        <v>378</v>
      </c>
      <c r="S379">
        <f>IF(FACT_INCLUDES[[#This Row],[order_delivered_customer_date]]&lt;=FACT_INCLUDES[[#This Row],[order_estimated_delivery_date]],1,0)</f>
        <v>1</v>
      </c>
      <c r="T379" t="str">
        <f>VLOOKUP(FACT_INCLUDES[[#This Row],[DW Product]],DIM_PRODUCTS!A:I,3,FALSE)</f>
        <v>Makeup</v>
      </c>
      <c r="U379" t="str">
        <f>VLOOKUP(FACT_INCLUDES[[#This Row],[DW Seller]],DIM_SELLERS!A:I,4,FALSE)</f>
        <v>SP</v>
      </c>
      <c r="V379" s="30">
        <f>IF(FACT_INCLUDES[[#This Row],[order_delivered_customer_date]]&lt;=FACT_INCLUDES[[#This Row],[order_estimated_delivery_date]], 1,0)</f>
        <v>1</v>
      </c>
    </row>
    <row r="380" spans="1:22" ht="15.75" x14ac:dyDescent="0.25">
      <c r="A380">
        <v>379</v>
      </c>
      <c r="B380" s="2" t="s">
        <v>1516</v>
      </c>
      <c r="C380" s="10">
        <v>1</v>
      </c>
      <c r="D380" s="13">
        <v>42892.765277777777</v>
      </c>
      <c r="E380" s="20">
        <v>44.9</v>
      </c>
      <c r="F380" s="20">
        <v>16.11</v>
      </c>
      <c r="G380" t="str">
        <f>VLOOKUP(FACT_INCLUDES[[#This Row],[order_id]],ORDERS!A:B,2,FALSE)</f>
        <v>334fed5abcee3aa96c13f1432703e1fd</v>
      </c>
      <c r="H380" s="17">
        <f>VLOOKUP(FACT_INCLUDES[[#This Row],[order_id]],ORDERS!A:F,4,FALSE)</f>
        <v>43227.975694444445</v>
      </c>
      <c r="I380" s="17">
        <f>VLOOKUP(FACT_INCLUDES[[#This Row],[order_id]],ORDERS!A:G,5,FALSE)</f>
        <v>43232.655555555553</v>
      </c>
      <c r="J380" s="17">
        <f>VLOOKUP(FACT_INCLUDES[[#This Row],[order_id]],ORDERS!A:G,6,FALSE)</f>
        <v>43245</v>
      </c>
      <c r="K380" t="str">
        <f>VLOOKUP(FACT_INCLUDES[[#This Row],[order_id]],ORDERS!A:G,3,FALSE)</f>
        <v>delivered</v>
      </c>
      <c r="L380" s="18">
        <f>FACT_INCLUDES[[#This Row],[price]]+FACT_INCLUDES[[#This Row],[freight_value]]</f>
        <v>61.01</v>
      </c>
      <c r="M380">
        <f ca="1">_xlfn.XLOOKUP(FACT_INCLUDES[[#This Row],[customer_unique_id]], DIM_CUSTOMERS[customer_unique_id], DIM_CUSTOMERS[Age],,0)</f>
        <v>28</v>
      </c>
      <c r="N380">
        <f>IFERROR(VLOOKUP(FACT_INCLUDES[[#This Row],[order_id]], ORDERS!A:G, 7, FALSE), "")</f>
        <v>5</v>
      </c>
      <c r="O380">
        <f>_xlfn.XLOOKUP(FACT_INCLUDES[[#This Row],[DW Product]],FACT_PRODUCT_REVIEWS!L:L,FACT_PRODUCT_REVIEWS!A:A,,0)</f>
        <v>379</v>
      </c>
      <c r="P380">
        <f>_xlfn.XLOOKUP(FACT_INCLUDES[[#This Row],[customer_unique_id]],DIM_CUSTOMERS[customer_unique_id],DIM_CUSTOMERS[DW Customer],,0)</f>
        <v>28</v>
      </c>
      <c r="Q380">
        <v>379</v>
      </c>
      <c r="R380">
        <v>379</v>
      </c>
      <c r="S380">
        <f>IF(FACT_INCLUDES[[#This Row],[order_delivered_customer_date]]&lt;=FACT_INCLUDES[[#This Row],[order_estimated_delivery_date]],1,0)</f>
        <v>1</v>
      </c>
      <c r="T380" t="str">
        <f>VLOOKUP(FACT_INCLUDES[[#This Row],[DW Product]],DIM_PRODUCTS!A:I,3,FALSE)</f>
        <v>Sports</v>
      </c>
      <c r="U380" t="str">
        <f>VLOOKUP(FACT_INCLUDES[[#This Row],[DW Seller]],DIM_SELLERS!A:I,4,FALSE)</f>
        <v>SP</v>
      </c>
      <c r="V380" s="30">
        <f>IF(FACT_INCLUDES[[#This Row],[order_delivered_customer_date]]&lt;=FACT_INCLUDES[[#This Row],[order_estimated_delivery_date]], 1,0)</f>
        <v>1</v>
      </c>
    </row>
    <row r="381" spans="1:22" ht="15.75" x14ac:dyDescent="0.25">
      <c r="A381">
        <v>380</v>
      </c>
      <c r="B381" s="2" t="s">
        <v>1863</v>
      </c>
      <c r="C381" s="10">
        <v>1</v>
      </c>
      <c r="D381" s="13">
        <v>43342.794444444444</v>
      </c>
      <c r="E381" s="20">
        <v>85</v>
      </c>
      <c r="F381" s="20">
        <v>13.26</v>
      </c>
      <c r="G381" t="str">
        <f>VLOOKUP(FACT_INCLUDES[[#This Row],[order_id]],ORDERS!A:B,2,FALSE)</f>
        <v>63ebabf91afda8d43e0f6412fcfe6bf1</v>
      </c>
      <c r="H381" s="17">
        <f>VLOOKUP(FACT_INCLUDES[[#This Row],[order_id]],ORDERS!A:F,4,FALSE)</f>
        <v>43196.584027777775</v>
      </c>
      <c r="I381" s="17">
        <f>VLOOKUP(FACT_INCLUDES[[#This Row],[order_id]],ORDERS!A:G,5,FALSE)</f>
        <v>43200.511111111111</v>
      </c>
      <c r="J381" s="17">
        <f>VLOOKUP(FACT_INCLUDES[[#This Row],[order_id]],ORDERS!A:G,6,FALSE)</f>
        <v>43214</v>
      </c>
      <c r="K381" t="str">
        <f>VLOOKUP(FACT_INCLUDES[[#This Row],[order_id]],ORDERS!A:G,3,FALSE)</f>
        <v>delivered</v>
      </c>
      <c r="L381" s="18">
        <f>FACT_INCLUDES[[#This Row],[price]]+FACT_INCLUDES[[#This Row],[freight_value]]</f>
        <v>98.26</v>
      </c>
      <c r="M381">
        <f ca="1">_xlfn.XLOOKUP(FACT_INCLUDES[[#This Row],[customer_unique_id]], DIM_CUSTOMERS[customer_unique_id], DIM_CUSTOMERS[Age],,0)</f>
        <v>21</v>
      </c>
      <c r="N381">
        <f>IFERROR(VLOOKUP(FACT_INCLUDES[[#This Row],[order_id]], ORDERS!A:G, 7, FALSE), "")</f>
        <v>4</v>
      </c>
      <c r="O381">
        <f>_xlfn.XLOOKUP(FACT_INCLUDES[[#This Row],[DW Product]],FACT_PRODUCT_REVIEWS!L:L,FACT_PRODUCT_REVIEWS!A:A,,0)</f>
        <v>380</v>
      </c>
      <c r="P381">
        <f>_xlfn.XLOOKUP(FACT_INCLUDES[[#This Row],[customer_unique_id]],DIM_CUSTOMERS[customer_unique_id],DIM_CUSTOMERS[DW Customer],,0)</f>
        <v>306</v>
      </c>
      <c r="Q381">
        <v>380</v>
      </c>
      <c r="R381">
        <v>380</v>
      </c>
      <c r="S381">
        <f>IF(FACT_INCLUDES[[#This Row],[order_delivered_customer_date]]&lt;=FACT_INCLUDES[[#This Row],[order_estimated_delivery_date]],1,0)</f>
        <v>1</v>
      </c>
      <c r="T381" t="str">
        <f>VLOOKUP(FACT_INCLUDES[[#This Row],[DW Product]],DIM_PRODUCTS!A:I,3,FALSE)</f>
        <v>Home Design</v>
      </c>
      <c r="U381" t="str">
        <f>VLOOKUP(FACT_INCLUDES[[#This Row],[DW Seller]],DIM_SELLERS!A:I,4,FALSE)</f>
        <v>SC</v>
      </c>
      <c r="V381" s="30">
        <f>IF(FACT_INCLUDES[[#This Row],[order_delivered_customer_date]]&lt;=FACT_INCLUDES[[#This Row],[order_estimated_delivery_date]], 1,0)</f>
        <v>1</v>
      </c>
    </row>
    <row r="382" spans="1:22" ht="15.75" x14ac:dyDescent="0.25">
      <c r="A382">
        <v>381</v>
      </c>
      <c r="B382" s="2" t="s">
        <v>988</v>
      </c>
      <c r="C382" s="10">
        <v>1</v>
      </c>
      <c r="D382" s="13">
        <v>43146.561111111114</v>
      </c>
      <c r="E382" s="20">
        <v>49.9</v>
      </c>
      <c r="F382" s="20">
        <v>13.37</v>
      </c>
      <c r="G382" t="str">
        <f>VLOOKUP(FACT_INCLUDES[[#This Row],[order_id]],ORDERS!A:B,2,FALSE)</f>
        <v>5ea1aab4828e8220e3eb682763743013</v>
      </c>
      <c r="H382" s="17">
        <f>VLOOKUP(FACT_INCLUDES[[#This Row],[order_id]],ORDERS!A:F,4,FALSE)</f>
        <v>42893.311805555553</v>
      </c>
      <c r="I382" s="17">
        <f>VLOOKUP(FACT_INCLUDES[[#This Row],[order_id]],ORDERS!A:G,5,FALSE)</f>
        <v>42899.67291666667</v>
      </c>
      <c r="J382" s="17">
        <f>VLOOKUP(FACT_INCLUDES[[#This Row],[order_id]],ORDERS!A:G,6,FALSE)</f>
        <v>42928</v>
      </c>
      <c r="K382" t="str">
        <f>VLOOKUP(FACT_INCLUDES[[#This Row],[order_id]],ORDERS!A:G,3,FALSE)</f>
        <v>delivered</v>
      </c>
      <c r="L382" s="18">
        <f>FACT_INCLUDES[[#This Row],[price]]+FACT_INCLUDES[[#This Row],[freight_value]]</f>
        <v>63.269999999999996</v>
      </c>
      <c r="M382">
        <f ca="1">_xlfn.XLOOKUP(FACT_INCLUDES[[#This Row],[customer_unique_id]], DIM_CUSTOMERS[customer_unique_id], DIM_CUSTOMERS[Age],,0)</f>
        <v>39</v>
      </c>
      <c r="N382">
        <f>IFERROR(VLOOKUP(FACT_INCLUDES[[#This Row],[order_id]], ORDERS!A:G, 7, FALSE), "")</f>
        <v>6</v>
      </c>
      <c r="O382">
        <f>_xlfn.XLOOKUP(FACT_INCLUDES[[#This Row],[DW Product]],FACT_PRODUCT_REVIEWS!L:L,FACT_PRODUCT_REVIEWS!A:A,,0)</f>
        <v>381</v>
      </c>
      <c r="P382">
        <f>_xlfn.XLOOKUP(FACT_INCLUDES[[#This Row],[customer_unique_id]],DIM_CUSTOMERS[customer_unique_id],DIM_CUSTOMERS[DW Customer],,0)</f>
        <v>304</v>
      </c>
      <c r="Q382">
        <v>381</v>
      </c>
      <c r="R382">
        <v>381</v>
      </c>
      <c r="S382">
        <f>IF(FACT_INCLUDES[[#This Row],[order_delivered_customer_date]]&lt;=FACT_INCLUDES[[#This Row],[order_estimated_delivery_date]],1,0)</f>
        <v>1</v>
      </c>
      <c r="T382" t="str">
        <f>VLOOKUP(FACT_INCLUDES[[#This Row],[DW Product]],DIM_PRODUCTS!A:I,3,FALSE)</f>
        <v>Appliances</v>
      </c>
      <c r="U382" t="str">
        <f>VLOOKUP(FACT_INCLUDES[[#This Row],[DW Seller]],DIM_SELLERS!A:I,4,FALSE)</f>
        <v>MG</v>
      </c>
      <c r="V382" s="30">
        <f>IF(FACT_INCLUDES[[#This Row],[order_delivered_customer_date]]&lt;=FACT_INCLUDES[[#This Row],[order_estimated_delivery_date]], 1,0)</f>
        <v>1</v>
      </c>
    </row>
    <row r="383" spans="1:22" ht="15.75" x14ac:dyDescent="0.25">
      <c r="A383">
        <v>382</v>
      </c>
      <c r="B383" s="2" t="s">
        <v>1215</v>
      </c>
      <c r="C383" s="10">
        <v>1</v>
      </c>
      <c r="D383" s="13">
        <v>43118.729861111111</v>
      </c>
      <c r="E383" s="20">
        <v>54.99</v>
      </c>
      <c r="F383" s="20">
        <v>21.18</v>
      </c>
      <c r="G383" t="str">
        <f>VLOOKUP(FACT_INCLUDES[[#This Row],[order_id]],ORDERS!A:B,2,FALSE)</f>
        <v>2a63862c48140ff3de7e30f323eedec6</v>
      </c>
      <c r="H383" s="17">
        <f>VLOOKUP(FACT_INCLUDES[[#This Row],[order_id]],ORDERS!A:F,4,FALSE)</f>
        <v>43124.79791666667</v>
      </c>
      <c r="I383" s="17">
        <f>VLOOKUP(FACT_INCLUDES[[#This Row],[order_id]],ORDERS!A:G,5,FALSE)</f>
        <v>43128.71597222222</v>
      </c>
      <c r="J383" s="17">
        <f>VLOOKUP(FACT_INCLUDES[[#This Row],[order_id]],ORDERS!A:G,6,FALSE)</f>
        <v>43139</v>
      </c>
      <c r="K383" t="str">
        <f>VLOOKUP(FACT_INCLUDES[[#This Row],[order_id]],ORDERS!A:G,3,FALSE)</f>
        <v>delivered</v>
      </c>
      <c r="L383" s="18">
        <f>FACT_INCLUDES[[#This Row],[price]]+FACT_INCLUDES[[#This Row],[freight_value]]</f>
        <v>76.17</v>
      </c>
      <c r="M383">
        <f ca="1">_xlfn.XLOOKUP(FACT_INCLUDES[[#This Row],[customer_unique_id]], DIM_CUSTOMERS[customer_unique_id], DIM_CUSTOMERS[Age],,0)</f>
        <v>28</v>
      </c>
      <c r="N383">
        <f>IFERROR(VLOOKUP(FACT_INCLUDES[[#This Row],[order_id]], ORDERS!A:G, 7, FALSE), "")</f>
        <v>4</v>
      </c>
      <c r="O383">
        <f>_xlfn.XLOOKUP(FACT_INCLUDES[[#This Row],[DW Product]],FACT_PRODUCT_REVIEWS!L:L,FACT_PRODUCT_REVIEWS!A:A,,0)</f>
        <v>382</v>
      </c>
      <c r="P383">
        <f>_xlfn.XLOOKUP(FACT_INCLUDES[[#This Row],[customer_unique_id]],DIM_CUSTOMERS[customer_unique_id],DIM_CUSTOMERS[DW Customer],,0)</f>
        <v>312</v>
      </c>
      <c r="Q383">
        <v>382</v>
      </c>
      <c r="R383">
        <v>382</v>
      </c>
      <c r="S383">
        <f>IF(FACT_INCLUDES[[#This Row],[order_delivered_customer_date]]&lt;=FACT_INCLUDES[[#This Row],[order_estimated_delivery_date]],1,0)</f>
        <v>1</v>
      </c>
      <c r="T383" t="str">
        <f>VLOOKUP(FACT_INCLUDES[[#This Row],[DW Product]],DIM_PRODUCTS!A:I,3,FALSE)</f>
        <v>Accessories</v>
      </c>
      <c r="U383" t="str">
        <f>VLOOKUP(FACT_INCLUDES[[#This Row],[DW Seller]],DIM_SELLERS!A:I,4,FALSE)</f>
        <v>SP</v>
      </c>
      <c r="V383" s="30">
        <f>IF(FACT_INCLUDES[[#This Row],[order_delivered_customer_date]]&lt;=FACT_INCLUDES[[#This Row],[order_estimated_delivery_date]], 1,0)</f>
        <v>1</v>
      </c>
    </row>
    <row r="384" spans="1:22" ht="15.75" x14ac:dyDescent="0.25">
      <c r="A384">
        <v>383</v>
      </c>
      <c r="B384" s="2" t="s">
        <v>1621</v>
      </c>
      <c r="C384" s="10">
        <v>1</v>
      </c>
      <c r="D384" s="13">
        <v>43263.745138888888</v>
      </c>
      <c r="E384" s="20">
        <v>66.989999999999995</v>
      </c>
      <c r="F384" s="20">
        <v>22.97</v>
      </c>
      <c r="G384" t="str">
        <f>VLOOKUP(FACT_INCLUDES[[#This Row],[order_id]],ORDERS!A:B,2,FALSE)</f>
        <v>a1605a83a0e36258d7eb2da55bb5ff4c</v>
      </c>
      <c r="H384" s="17">
        <f>VLOOKUP(FACT_INCLUDES[[#This Row],[order_id]],ORDERS!A:F,4,FALSE)</f>
        <v>42962.905555555553</v>
      </c>
      <c r="I384" s="17">
        <f>VLOOKUP(FACT_INCLUDES[[#This Row],[order_id]],ORDERS!A:G,5,FALSE)</f>
        <v>42975.532638888886</v>
      </c>
      <c r="J384" s="17">
        <f>VLOOKUP(FACT_INCLUDES[[#This Row],[order_id]],ORDERS!A:G,6,FALSE)</f>
        <v>42993</v>
      </c>
      <c r="K384" t="str">
        <f>VLOOKUP(FACT_INCLUDES[[#This Row],[order_id]],ORDERS!A:G,3,FALSE)</f>
        <v>delivered</v>
      </c>
      <c r="L384" s="18">
        <f>FACT_INCLUDES[[#This Row],[price]]+FACT_INCLUDES[[#This Row],[freight_value]]</f>
        <v>89.96</v>
      </c>
      <c r="M384">
        <f ca="1">_xlfn.XLOOKUP(FACT_INCLUDES[[#This Row],[customer_unique_id]], DIM_CUSTOMERS[customer_unique_id], DIM_CUSTOMERS[Age],,0)</f>
        <v>20</v>
      </c>
      <c r="N384">
        <f>IFERROR(VLOOKUP(FACT_INCLUDES[[#This Row],[order_id]], ORDERS!A:G, 7, FALSE), "")</f>
        <v>13</v>
      </c>
      <c r="O384">
        <f>_xlfn.XLOOKUP(FACT_INCLUDES[[#This Row],[DW Product]],FACT_PRODUCT_REVIEWS!L:L,FACT_PRODUCT_REVIEWS!A:A,,0)</f>
        <v>383</v>
      </c>
      <c r="P384">
        <f>_xlfn.XLOOKUP(FACT_INCLUDES[[#This Row],[customer_unique_id]],DIM_CUSTOMERS[customer_unique_id],DIM_CUSTOMERS[DW Customer],,0)</f>
        <v>217</v>
      </c>
      <c r="Q384">
        <v>383</v>
      </c>
      <c r="R384">
        <v>383</v>
      </c>
      <c r="S384">
        <f>IF(FACT_INCLUDES[[#This Row],[order_delivered_customer_date]]&lt;=FACT_INCLUDES[[#This Row],[order_estimated_delivery_date]],1,0)</f>
        <v>1</v>
      </c>
      <c r="T384" t="str">
        <f>VLOOKUP(FACT_INCLUDES[[#This Row],[DW Product]],DIM_PRODUCTS!A:I,3,FALSE)</f>
        <v>Sports</v>
      </c>
      <c r="U384" t="str">
        <f>VLOOKUP(FACT_INCLUDES[[#This Row],[DW Seller]],DIM_SELLERS!A:I,4,FALSE)</f>
        <v>RJ</v>
      </c>
      <c r="V384" s="30">
        <f>IF(FACT_INCLUDES[[#This Row],[order_delivered_customer_date]]&lt;=FACT_INCLUDES[[#This Row],[order_estimated_delivery_date]], 1,0)</f>
        <v>1</v>
      </c>
    </row>
    <row r="385" spans="1:22" ht="15.75" x14ac:dyDescent="0.25">
      <c r="A385">
        <v>384</v>
      </c>
      <c r="B385" s="2" t="s">
        <v>712</v>
      </c>
      <c r="C385" s="10">
        <v>1</v>
      </c>
      <c r="D385" s="13">
        <v>43332.649305555555</v>
      </c>
      <c r="E385" s="20">
        <v>69.989999999999995</v>
      </c>
      <c r="F385" s="20">
        <v>14.8</v>
      </c>
      <c r="G385" t="str">
        <f>VLOOKUP(FACT_INCLUDES[[#This Row],[order_id]],ORDERS!A:B,2,FALSE)</f>
        <v>507c2846cc2991d0765fbf880e1d219c</v>
      </c>
      <c r="H385" s="17">
        <f>VLOOKUP(FACT_INCLUDES[[#This Row],[order_id]],ORDERS!A:F,4,FALSE)</f>
        <v>43248.438194444447</v>
      </c>
      <c r="I385" s="17">
        <f>VLOOKUP(FACT_INCLUDES[[#This Row],[order_id]],ORDERS!A:G,5,FALSE)</f>
        <v>43258.51458333333</v>
      </c>
      <c r="J385" s="17">
        <f>VLOOKUP(FACT_INCLUDES[[#This Row],[order_id]],ORDERS!A:G,6,FALSE)</f>
        <v>43279</v>
      </c>
      <c r="K385" t="str">
        <f>VLOOKUP(FACT_INCLUDES[[#This Row],[order_id]],ORDERS!A:G,3,FALSE)</f>
        <v>delivered</v>
      </c>
      <c r="L385" s="18">
        <f>FACT_INCLUDES[[#This Row],[price]]+FACT_INCLUDES[[#This Row],[freight_value]]</f>
        <v>84.789999999999992</v>
      </c>
      <c r="M385">
        <f ca="1">_xlfn.XLOOKUP(FACT_INCLUDES[[#This Row],[customer_unique_id]], DIM_CUSTOMERS[customer_unique_id], DIM_CUSTOMERS[Age],,0)</f>
        <v>34</v>
      </c>
      <c r="N385">
        <f>IFERROR(VLOOKUP(FACT_INCLUDES[[#This Row],[order_id]], ORDERS!A:G, 7, FALSE), "")</f>
        <v>10</v>
      </c>
      <c r="O385">
        <f>_xlfn.XLOOKUP(FACT_INCLUDES[[#This Row],[DW Product]],FACT_PRODUCT_REVIEWS!L:L,FACT_PRODUCT_REVIEWS!A:A,,0)</f>
        <v>384</v>
      </c>
      <c r="P385">
        <f>_xlfn.XLOOKUP(FACT_INCLUDES[[#This Row],[customer_unique_id]],DIM_CUSTOMERS[customer_unique_id],DIM_CUSTOMERS[DW Customer],,0)</f>
        <v>302</v>
      </c>
      <c r="Q385">
        <v>384</v>
      </c>
      <c r="R385">
        <v>384</v>
      </c>
      <c r="S385">
        <f>IF(FACT_INCLUDES[[#This Row],[order_delivered_customer_date]]&lt;=FACT_INCLUDES[[#This Row],[order_estimated_delivery_date]],1,0)</f>
        <v>1</v>
      </c>
      <c r="T385" t="str">
        <f>VLOOKUP(FACT_INCLUDES[[#This Row],[DW Product]],DIM_PRODUCTS!A:I,3,FALSE)</f>
        <v>Appliances</v>
      </c>
      <c r="U385" t="str">
        <f>VLOOKUP(FACT_INCLUDES[[#This Row],[DW Seller]],DIM_SELLERS!A:I,4,FALSE)</f>
        <v>PR</v>
      </c>
      <c r="V385" s="30">
        <f>IF(FACT_INCLUDES[[#This Row],[order_delivered_customer_date]]&lt;=FACT_INCLUDES[[#This Row],[order_estimated_delivery_date]], 1,0)</f>
        <v>1</v>
      </c>
    </row>
    <row r="386" spans="1:22" ht="15.75" x14ac:dyDescent="0.25">
      <c r="A386">
        <v>385</v>
      </c>
      <c r="B386" s="2" t="s">
        <v>1834</v>
      </c>
      <c r="C386" s="10">
        <v>1</v>
      </c>
      <c r="D386" s="13">
        <v>43320.979861111111</v>
      </c>
      <c r="E386" s="20">
        <v>268.89999999999998</v>
      </c>
      <c r="F386" s="20">
        <v>19.98</v>
      </c>
      <c r="G386" t="str">
        <f>VLOOKUP(FACT_INCLUDES[[#This Row],[order_id]],ORDERS!A:B,2,FALSE)</f>
        <v>68652e69a77dec3f573ef0135541f6b5</v>
      </c>
      <c r="H386" s="17">
        <f>VLOOKUP(FACT_INCLUDES[[#This Row],[order_id]],ORDERS!A:F,4,FALSE)</f>
        <v>43317.742361111108</v>
      </c>
      <c r="I386" s="17">
        <f>VLOOKUP(FACT_INCLUDES[[#This Row],[order_id]],ORDERS!A:G,5,FALSE)</f>
        <v>43329.709722222222</v>
      </c>
      <c r="J386" s="17">
        <f>VLOOKUP(FACT_INCLUDES[[#This Row],[order_id]],ORDERS!A:G,6,FALSE)</f>
        <v>43335</v>
      </c>
      <c r="K386" t="str">
        <f>VLOOKUP(FACT_INCLUDES[[#This Row],[order_id]],ORDERS!A:G,3,FALSE)</f>
        <v>delivered</v>
      </c>
      <c r="L386" s="18">
        <f>FACT_INCLUDES[[#This Row],[price]]+FACT_INCLUDES[[#This Row],[freight_value]]</f>
        <v>288.88</v>
      </c>
      <c r="M386">
        <f ca="1">_xlfn.XLOOKUP(FACT_INCLUDES[[#This Row],[customer_unique_id]], DIM_CUSTOMERS[customer_unique_id], DIM_CUSTOMERS[Age],,0)</f>
        <v>26</v>
      </c>
      <c r="N386">
        <f>IFERROR(VLOOKUP(FACT_INCLUDES[[#This Row],[order_id]], ORDERS!A:G, 7, FALSE), "")</f>
        <v>12</v>
      </c>
      <c r="O386">
        <f>_xlfn.XLOOKUP(FACT_INCLUDES[[#This Row],[DW Product]],FACT_PRODUCT_REVIEWS!L:L,FACT_PRODUCT_REVIEWS!A:A,,0)</f>
        <v>385</v>
      </c>
      <c r="P386">
        <f>_xlfn.XLOOKUP(FACT_INCLUDES[[#This Row],[customer_unique_id]],DIM_CUSTOMERS[customer_unique_id],DIM_CUSTOMERS[DW Customer],,0)</f>
        <v>192</v>
      </c>
      <c r="Q386">
        <v>385</v>
      </c>
      <c r="R386">
        <v>385</v>
      </c>
      <c r="S386">
        <f>IF(FACT_INCLUDES[[#This Row],[order_delivered_customer_date]]&lt;=FACT_INCLUDES[[#This Row],[order_estimated_delivery_date]],1,0)</f>
        <v>1</v>
      </c>
      <c r="T386" t="str">
        <f>VLOOKUP(FACT_INCLUDES[[#This Row],[DW Product]],DIM_PRODUCTS!A:I,3,FALSE)</f>
        <v>Accessories</v>
      </c>
      <c r="U386" t="str">
        <f>VLOOKUP(FACT_INCLUDES[[#This Row],[DW Seller]],DIM_SELLERS!A:I,4,FALSE)</f>
        <v>SP</v>
      </c>
      <c r="V386" s="30">
        <f>IF(FACT_INCLUDES[[#This Row],[order_delivered_customer_date]]&lt;=FACT_INCLUDES[[#This Row],[order_estimated_delivery_date]], 1,0)</f>
        <v>1</v>
      </c>
    </row>
    <row r="387" spans="1:22" ht="15.75" x14ac:dyDescent="0.25">
      <c r="A387">
        <v>386</v>
      </c>
      <c r="B387" s="2" t="s">
        <v>1006</v>
      </c>
      <c r="C387" s="10">
        <v>1</v>
      </c>
      <c r="D387" s="13">
        <v>43097.410416666666</v>
      </c>
      <c r="E387" s="20">
        <v>84.99</v>
      </c>
      <c r="F387" s="20">
        <v>16.350000000000001</v>
      </c>
      <c r="G387" t="str">
        <f>VLOOKUP(FACT_INCLUDES[[#This Row],[order_id]],ORDERS!A:B,2,FALSE)</f>
        <v>45aba165580af1596b291956b7b7849c</v>
      </c>
      <c r="H387" s="17">
        <f>VLOOKUP(FACT_INCLUDES[[#This Row],[order_id]],ORDERS!A:F,4,FALSE)</f>
        <v>42857.650694444441</v>
      </c>
      <c r="I387" s="17">
        <f>VLOOKUP(FACT_INCLUDES[[#This Row],[order_id]],ORDERS!A:G,5,FALSE)</f>
        <v>42870.577777777777</v>
      </c>
      <c r="J387" s="17">
        <f>VLOOKUP(FACT_INCLUDES[[#This Row],[order_id]],ORDERS!A:G,6,FALSE)</f>
        <v>42887</v>
      </c>
      <c r="K387" t="str">
        <f>VLOOKUP(FACT_INCLUDES[[#This Row],[order_id]],ORDERS!A:G,3,FALSE)</f>
        <v>delivered</v>
      </c>
      <c r="L387" s="18">
        <f>FACT_INCLUDES[[#This Row],[price]]+FACT_INCLUDES[[#This Row],[freight_value]]</f>
        <v>101.34</v>
      </c>
      <c r="M387">
        <f ca="1">_xlfn.XLOOKUP(FACT_INCLUDES[[#This Row],[customer_unique_id]], DIM_CUSTOMERS[customer_unique_id], DIM_CUSTOMERS[Age],,0)</f>
        <v>36</v>
      </c>
      <c r="N387">
        <f>IFERROR(VLOOKUP(FACT_INCLUDES[[#This Row],[order_id]], ORDERS!A:G, 7, FALSE), "")</f>
        <v>13</v>
      </c>
      <c r="O387">
        <f>_xlfn.XLOOKUP(FACT_INCLUDES[[#This Row],[DW Product]],FACT_PRODUCT_REVIEWS!L:L,FACT_PRODUCT_REVIEWS!A:A,,0)</f>
        <v>386</v>
      </c>
      <c r="P387">
        <f>_xlfn.XLOOKUP(FACT_INCLUDES[[#This Row],[customer_unique_id]],DIM_CUSTOMERS[customer_unique_id],DIM_CUSTOMERS[DW Customer],,0)</f>
        <v>200</v>
      </c>
      <c r="Q387">
        <v>386</v>
      </c>
      <c r="R387">
        <v>386</v>
      </c>
      <c r="S387">
        <f>IF(FACT_INCLUDES[[#This Row],[order_delivered_customer_date]]&lt;=FACT_INCLUDES[[#This Row],[order_estimated_delivery_date]],1,0)</f>
        <v>1</v>
      </c>
      <c r="T387" t="str">
        <f>VLOOKUP(FACT_INCLUDES[[#This Row],[DW Product]],DIM_PRODUCTS!A:I,3,FALSE)</f>
        <v>Musical Instruments</v>
      </c>
      <c r="U387" t="str">
        <f>VLOOKUP(FACT_INCLUDES[[#This Row],[DW Seller]],DIM_SELLERS!A:I,4,FALSE)</f>
        <v>AC</v>
      </c>
      <c r="V387" s="30">
        <f>IF(FACT_INCLUDES[[#This Row],[order_delivered_customer_date]]&lt;=FACT_INCLUDES[[#This Row],[order_estimated_delivery_date]], 1,0)</f>
        <v>1</v>
      </c>
    </row>
    <row r="388" spans="1:22" ht="15.75" x14ac:dyDescent="0.25">
      <c r="A388">
        <v>387</v>
      </c>
      <c r="B388" s="2" t="s">
        <v>1266</v>
      </c>
      <c r="C388" s="10">
        <v>1</v>
      </c>
      <c r="D388" s="13">
        <v>43069.133333333331</v>
      </c>
      <c r="E388" s="20">
        <v>34.99</v>
      </c>
      <c r="F388" s="20">
        <v>9.34</v>
      </c>
      <c r="G388" t="str">
        <f>VLOOKUP(FACT_INCLUDES[[#This Row],[order_id]],ORDERS!A:B,2,FALSE)</f>
        <v>73b62c771f1f1e0760f88376d4a2b150</v>
      </c>
      <c r="H388" s="17">
        <f>VLOOKUP(FACT_INCLUDES[[#This Row],[order_id]],ORDERS!A:F,4,FALSE)</f>
        <v>42831.827777777777</v>
      </c>
      <c r="I388" s="17">
        <f>VLOOKUP(FACT_INCLUDES[[#This Row],[order_id]],ORDERS!A:G,5,FALSE)</f>
        <v>42865.615277777775</v>
      </c>
      <c r="J388" s="17">
        <f>VLOOKUP(FACT_INCLUDES[[#This Row],[order_id]],ORDERS!A:G,6,FALSE)</f>
        <v>42867</v>
      </c>
      <c r="K388" t="str">
        <f>VLOOKUP(FACT_INCLUDES[[#This Row],[order_id]],ORDERS!A:G,3,FALSE)</f>
        <v>delivered</v>
      </c>
      <c r="L388" s="18">
        <f>FACT_INCLUDES[[#This Row],[price]]+FACT_INCLUDES[[#This Row],[freight_value]]</f>
        <v>44.33</v>
      </c>
      <c r="M388">
        <f ca="1">_xlfn.XLOOKUP(FACT_INCLUDES[[#This Row],[customer_unique_id]], DIM_CUSTOMERS[customer_unique_id], DIM_CUSTOMERS[Age],,0)</f>
        <v>24</v>
      </c>
      <c r="N388">
        <f>IFERROR(VLOOKUP(FACT_INCLUDES[[#This Row],[order_id]], ORDERS!A:G, 7, FALSE), "")</f>
        <v>34</v>
      </c>
      <c r="O388">
        <f>_xlfn.XLOOKUP(FACT_INCLUDES[[#This Row],[DW Product]],FACT_PRODUCT_REVIEWS!L:L,FACT_PRODUCT_REVIEWS!A:A,,0)</f>
        <v>387</v>
      </c>
      <c r="P388">
        <f>_xlfn.XLOOKUP(FACT_INCLUDES[[#This Row],[customer_unique_id]],DIM_CUSTOMERS[customer_unique_id],DIM_CUSTOMERS[DW Customer],,0)</f>
        <v>157</v>
      </c>
      <c r="Q388">
        <v>387</v>
      </c>
      <c r="R388">
        <v>387</v>
      </c>
      <c r="S388">
        <f>IF(FACT_INCLUDES[[#This Row],[order_delivered_customer_date]]&lt;=FACT_INCLUDES[[#This Row],[order_estimated_delivery_date]],1,0)</f>
        <v>1</v>
      </c>
      <c r="T388" t="str">
        <f>VLOOKUP(FACT_INCLUDES[[#This Row],[DW Product]],DIM_PRODUCTS!A:I,3,FALSE)</f>
        <v>Furniture</v>
      </c>
      <c r="U388" t="str">
        <f>VLOOKUP(FACT_INCLUDES[[#This Row],[DW Seller]],DIM_SELLERS!A:I,4,FALSE)</f>
        <v>PR</v>
      </c>
      <c r="V388" s="30">
        <f>IF(FACT_INCLUDES[[#This Row],[order_delivered_customer_date]]&lt;=FACT_INCLUDES[[#This Row],[order_estimated_delivery_date]], 1,0)</f>
        <v>1</v>
      </c>
    </row>
    <row r="389" spans="1:22" ht="15.75" x14ac:dyDescent="0.25">
      <c r="A389">
        <v>388</v>
      </c>
      <c r="B389" s="2" t="s">
        <v>1332</v>
      </c>
      <c r="C389" s="10">
        <v>1</v>
      </c>
      <c r="D389" s="13">
        <v>43069.133333333331</v>
      </c>
      <c r="E389" s="20">
        <v>34.99</v>
      </c>
      <c r="F389" s="20">
        <v>9.34</v>
      </c>
      <c r="G389" t="str">
        <f>VLOOKUP(FACT_INCLUDES[[#This Row],[order_id]],ORDERS!A:B,2,FALSE)</f>
        <v>3c4d7fdb25ab947c7ac866ba940f9c32</v>
      </c>
      <c r="H389" s="17">
        <f>VLOOKUP(FACT_INCLUDES[[#This Row],[order_id]],ORDERS!A:F,4,FALSE)</f>
        <v>43266.861805555556</v>
      </c>
      <c r="I389" s="17">
        <f>VLOOKUP(FACT_INCLUDES[[#This Row],[order_id]],ORDERS!A:G,5,FALSE)</f>
        <v>43276.861805555556</v>
      </c>
      <c r="J389" s="17">
        <f>VLOOKUP(FACT_INCLUDES[[#This Row],[order_id]],ORDERS!A:G,6,FALSE)</f>
        <v>43305</v>
      </c>
      <c r="K389" t="str">
        <f>VLOOKUP(FACT_INCLUDES[[#This Row],[order_id]],ORDERS!A:G,3,FALSE)</f>
        <v>delivered</v>
      </c>
      <c r="L389" s="18">
        <f>FACT_INCLUDES[[#This Row],[price]]+FACT_INCLUDES[[#This Row],[freight_value]]</f>
        <v>44.33</v>
      </c>
      <c r="M389">
        <f ca="1">_xlfn.XLOOKUP(FACT_INCLUDES[[#This Row],[customer_unique_id]], DIM_CUSTOMERS[customer_unique_id], DIM_CUSTOMERS[Age],,0)</f>
        <v>19</v>
      </c>
      <c r="N389">
        <f>IFERROR(VLOOKUP(FACT_INCLUDES[[#This Row],[order_id]], ORDERS!A:G, 7, FALSE), "")</f>
        <v>10</v>
      </c>
      <c r="O389">
        <f>_xlfn.XLOOKUP(FACT_INCLUDES[[#This Row],[DW Product]],FACT_PRODUCT_REVIEWS!L:L,FACT_PRODUCT_REVIEWS!A:A,,0)</f>
        <v>388</v>
      </c>
      <c r="P389">
        <f>_xlfn.XLOOKUP(FACT_INCLUDES[[#This Row],[customer_unique_id]],DIM_CUSTOMERS[customer_unique_id],DIM_CUSTOMERS[DW Customer],,0)</f>
        <v>207</v>
      </c>
      <c r="Q389">
        <v>388</v>
      </c>
      <c r="R389">
        <v>388</v>
      </c>
      <c r="S389">
        <f>IF(FACT_INCLUDES[[#This Row],[order_delivered_customer_date]]&lt;=FACT_INCLUDES[[#This Row],[order_estimated_delivery_date]],1,0)</f>
        <v>1</v>
      </c>
      <c r="T389" t="str">
        <f>VLOOKUP(FACT_INCLUDES[[#This Row],[DW Product]],DIM_PRODUCTS!A:I,3,FALSE)</f>
        <v>Makeup</v>
      </c>
      <c r="U389" t="str">
        <f>VLOOKUP(FACT_INCLUDES[[#This Row],[DW Seller]],DIM_SELLERS!A:I,4,FALSE)</f>
        <v>RJ</v>
      </c>
      <c r="V389" s="30">
        <f>IF(FACT_INCLUDES[[#This Row],[order_delivered_customer_date]]&lt;=FACT_INCLUDES[[#This Row],[order_estimated_delivery_date]], 1,0)</f>
        <v>1</v>
      </c>
    </row>
    <row r="390" spans="1:22" ht="15.75" x14ac:dyDescent="0.25">
      <c r="A390">
        <v>389</v>
      </c>
      <c r="B390" s="2" t="s">
        <v>985</v>
      </c>
      <c r="C390" s="10">
        <v>1</v>
      </c>
      <c r="D390" s="13">
        <v>43069.133333333331</v>
      </c>
      <c r="E390" s="20">
        <v>34.99</v>
      </c>
      <c r="F390" s="20">
        <v>9.34</v>
      </c>
      <c r="G390" t="str">
        <f>VLOOKUP(FACT_INCLUDES[[#This Row],[order_id]],ORDERS!A:B,2,FALSE)</f>
        <v>96e147852028a3ce1d25c86f03032023</v>
      </c>
      <c r="H390" s="17">
        <f>VLOOKUP(FACT_INCLUDES[[#This Row],[order_id]],ORDERS!A:F,4,FALSE)</f>
        <v>43180.879166666666</v>
      </c>
      <c r="I390" s="17">
        <f>VLOOKUP(FACT_INCLUDES[[#This Row],[order_id]],ORDERS!A:G,5,FALSE)</f>
        <v>43193.705555555556</v>
      </c>
      <c r="J390" s="17">
        <f>VLOOKUP(FACT_INCLUDES[[#This Row],[order_id]],ORDERS!A:G,6,FALSE)</f>
        <v>43202</v>
      </c>
      <c r="K390" t="str">
        <f>VLOOKUP(FACT_INCLUDES[[#This Row],[order_id]],ORDERS!A:G,3,FALSE)</f>
        <v>delivered</v>
      </c>
      <c r="L390" s="18">
        <f>FACT_INCLUDES[[#This Row],[price]]+FACT_INCLUDES[[#This Row],[freight_value]]</f>
        <v>44.33</v>
      </c>
      <c r="M390">
        <f ca="1">_xlfn.XLOOKUP(FACT_INCLUDES[[#This Row],[customer_unique_id]], DIM_CUSTOMERS[customer_unique_id], DIM_CUSTOMERS[Age],,0)</f>
        <v>29</v>
      </c>
      <c r="N390">
        <f>IFERROR(VLOOKUP(FACT_INCLUDES[[#This Row],[order_id]], ORDERS!A:G, 7, FALSE), "")</f>
        <v>13</v>
      </c>
      <c r="O390">
        <f>_xlfn.XLOOKUP(FACT_INCLUDES[[#This Row],[DW Product]],FACT_PRODUCT_REVIEWS!L:L,FACT_PRODUCT_REVIEWS!A:A,,0)</f>
        <v>389</v>
      </c>
      <c r="P390">
        <f>_xlfn.XLOOKUP(FACT_INCLUDES[[#This Row],[customer_unique_id]],DIM_CUSTOMERS[customer_unique_id],DIM_CUSTOMERS[DW Customer],,0)</f>
        <v>100</v>
      </c>
      <c r="Q390">
        <v>389</v>
      </c>
      <c r="R390">
        <v>389</v>
      </c>
      <c r="S390">
        <f>IF(FACT_INCLUDES[[#This Row],[order_delivered_customer_date]]&lt;=FACT_INCLUDES[[#This Row],[order_estimated_delivery_date]],1,0)</f>
        <v>1</v>
      </c>
      <c r="T390" t="str">
        <f>VLOOKUP(FACT_INCLUDES[[#This Row],[DW Product]],DIM_PRODUCTS!A:I,3,FALSE)</f>
        <v>Accessories</v>
      </c>
      <c r="U390" t="str">
        <f>VLOOKUP(FACT_INCLUDES[[#This Row],[DW Seller]],DIM_SELLERS!A:I,4,FALSE)</f>
        <v>SP</v>
      </c>
      <c r="V390" s="30">
        <f>IF(FACT_INCLUDES[[#This Row],[order_delivered_customer_date]]&lt;=FACT_INCLUDES[[#This Row],[order_estimated_delivery_date]], 1,0)</f>
        <v>1</v>
      </c>
    </row>
    <row r="391" spans="1:22" ht="15.75" x14ac:dyDescent="0.25">
      <c r="A391">
        <v>390</v>
      </c>
      <c r="B391" s="2" t="s">
        <v>1767</v>
      </c>
      <c r="C391" s="10">
        <v>1</v>
      </c>
      <c r="D391" s="13">
        <v>43069.133333333331</v>
      </c>
      <c r="E391" s="20">
        <v>34.99</v>
      </c>
      <c r="F391" s="20">
        <v>9.34</v>
      </c>
      <c r="G391" t="str">
        <f>VLOOKUP(FACT_INCLUDES[[#This Row],[order_id]],ORDERS!A:B,2,FALSE)</f>
        <v>ed5340f0e2a52fffa065298aeb875e60</v>
      </c>
      <c r="H391" s="17">
        <f>VLOOKUP(FACT_INCLUDES[[#This Row],[order_id]],ORDERS!A:F,4,FALSE)</f>
        <v>42931.686111111114</v>
      </c>
      <c r="I391" s="17">
        <f>VLOOKUP(FACT_INCLUDES[[#This Row],[order_id]],ORDERS!A:G,5,FALSE)</f>
        <v>42934.802777777775</v>
      </c>
      <c r="J391" s="17">
        <f>VLOOKUP(FACT_INCLUDES[[#This Row],[order_id]],ORDERS!A:G,6,FALSE)</f>
        <v>42948</v>
      </c>
      <c r="K391" t="str">
        <f>VLOOKUP(FACT_INCLUDES[[#This Row],[order_id]],ORDERS!A:G,3,FALSE)</f>
        <v>delivered</v>
      </c>
      <c r="L391" s="18">
        <f>FACT_INCLUDES[[#This Row],[price]]+FACT_INCLUDES[[#This Row],[freight_value]]</f>
        <v>44.33</v>
      </c>
      <c r="M391">
        <f ca="1">_xlfn.XLOOKUP(FACT_INCLUDES[[#This Row],[customer_unique_id]], DIM_CUSTOMERS[customer_unique_id], DIM_CUSTOMERS[Age],,0)</f>
        <v>19</v>
      </c>
      <c r="N391">
        <f>IFERROR(VLOOKUP(FACT_INCLUDES[[#This Row],[order_id]], ORDERS!A:G, 7, FALSE), "")</f>
        <v>3</v>
      </c>
      <c r="O391">
        <f>_xlfn.XLOOKUP(FACT_INCLUDES[[#This Row],[DW Product]],FACT_PRODUCT_REVIEWS!L:L,FACT_PRODUCT_REVIEWS!A:A,,0)</f>
        <v>390</v>
      </c>
      <c r="P391">
        <f>_xlfn.XLOOKUP(FACT_INCLUDES[[#This Row],[customer_unique_id]],DIM_CUSTOMERS[customer_unique_id],DIM_CUSTOMERS[DW Customer],,0)</f>
        <v>44</v>
      </c>
      <c r="Q391">
        <v>390</v>
      </c>
      <c r="R391">
        <v>390</v>
      </c>
      <c r="S391">
        <f>IF(FACT_INCLUDES[[#This Row],[order_delivered_customer_date]]&lt;=FACT_INCLUDES[[#This Row],[order_estimated_delivery_date]],1,0)</f>
        <v>1</v>
      </c>
      <c r="T391" t="str">
        <f>VLOOKUP(FACT_INCLUDES[[#This Row],[DW Product]],DIM_PRODUCTS!A:I,3,FALSE)</f>
        <v>Bathroom</v>
      </c>
      <c r="U391" t="str">
        <f>VLOOKUP(FACT_INCLUDES[[#This Row],[DW Seller]],DIM_SELLERS!A:I,4,FALSE)</f>
        <v>SP</v>
      </c>
      <c r="V391" s="30">
        <f>IF(FACT_INCLUDES[[#This Row],[order_delivered_customer_date]]&lt;=FACT_INCLUDES[[#This Row],[order_estimated_delivery_date]], 1,0)</f>
        <v>1</v>
      </c>
    </row>
    <row r="392" spans="1:22" ht="15.75" x14ac:dyDescent="0.25">
      <c r="A392">
        <v>391</v>
      </c>
      <c r="B392" s="2" t="s">
        <v>842</v>
      </c>
      <c r="C392" s="10">
        <v>1</v>
      </c>
      <c r="D392" s="13">
        <v>43327.488888888889</v>
      </c>
      <c r="E392" s="20">
        <v>77.900000000000006</v>
      </c>
      <c r="F392" s="20">
        <v>23.35</v>
      </c>
      <c r="G392" t="str">
        <f>VLOOKUP(FACT_INCLUDES[[#This Row],[order_id]],ORDERS!A:B,2,FALSE)</f>
        <v>e85c47169878ba316206d340b2ba2e22</v>
      </c>
      <c r="H392" s="17">
        <f>VLOOKUP(FACT_INCLUDES[[#This Row],[order_id]],ORDERS!A:F,4,FALSE)</f>
        <v>43286.797222222223</v>
      </c>
      <c r="I392" s="17">
        <f>VLOOKUP(FACT_INCLUDES[[#This Row],[order_id]],ORDERS!A:G,5,FALSE)</f>
        <v>43294.838888888888</v>
      </c>
      <c r="J392" s="17">
        <f>VLOOKUP(FACT_INCLUDES[[#This Row],[order_id]],ORDERS!A:G,6,FALSE)</f>
        <v>43311</v>
      </c>
      <c r="K392" t="str">
        <f>VLOOKUP(FACT_INCLUDES[[#This Row],[order_id]],ORDERS!A:G,3,FALSE)</f>
        <v>delivered</v>
      </c>
      <c r="L392" s="18">
        <f>FACT_INCLUDES[[#This Row],[price]]+FACT_INCLUDES[[#This Row],[freight_value]]</f>
        <v>101.25</v>
      </c>
      <c r="M392">
        <f ca="1">_xlfn.XLOOKUP(FACT_INCLUDES[[#This Row],[customer_unique_id]], DIM_CUSTOMERS[customer_unique_id], DIM_CUSTOMERS[Age],,0)</f>
        <v>50</v>
      </c>
      <c r="N392">
        <f>IFERROR(VLOOKUP(FACT_INCLUDES[[#This Row],[order_id]], ORDERS!A:G, 7, FALSE), "")</f>
        <v>8</v>
      </c>
      <c r="O392">
        <f>_xlfn.XLOOKUP(FACT_INCLUDES[[#This Row],[DW Product]],FACT_PRODUCT_REVIEWS!L:L,FACT_PRODUCT_REVIEWS!A:A,,0)</f>
        <v>391</v>
      </c>
      <c r="P392">
        <f>_xlfn.XLOOKUP(FACT_INCLUDES[[#This Row],[customer_unique_id]],DIM_CUSTOMERS[customer_unique_id],DIM_CUSTOMERS[DW Customer],,0)</f>
        <v>325</v>
      </c>
      <c r="Q392">
        <v>391</v>
      </c>
      <c r="R392">
        <v>391</v>
      </c>
      <c r="S392">
        <f>IF(FACT_INCLUDES[[#This Row],[order_delivered_customer_date]]&lt;=FACT_INCLUDES[[#This Row],[order_estimated_delivery_date]],1,0)</f>
        <v>1</v>
      </c>
      <c r="T392" t="str">
        <f>VLOOKUP(FACT_INCLUDES[[#This Row],[DW Product]],DIM_PRODUCTS!A:I,3,FALSE)</f>
        <v>Home Design</v>
      </c>
      <c r="U392" t="str">
        <f>VLOOKUP(FACT_INCLUDES[[#This Row],[DW Seller]],DIM_SELLERS!A:I,4,FALSE)</f>
        <v>SP</v>
      </c>
      <c r="V392" s="30">
        <f>IF(FACT_INCLUDES[[#This Row],[order_delivered_customer_date]]&lt;=FACT_INCLUDES[[#This Row],[order_estimated_delivery_date]], 1,0)</f>
        <v>1</v>
      </c>
    </row>
    <row r="393" spans="1:22" ht="15.75" x14ac:dyDescent="0.25">
      <c r="A393">
        <v>392</v>
      </c>
      <c r="B393" s="2" t="s">
        <v>1855</v>
      </c>
      <c r="C393" s="10">
        <v>1</v>
      </c>
      <c r="D393" s="13">
        <v>43160.520138888889</v>
      </c>
      <c r="E393" s="20">
        <v>38.4</v>
      </c>
      <c r="F393" s="20">
        <v>9.27</v>
      </c>
      <c r="G393" t="str">
        <f>VLOOKUP(FACT_INCLUDES[[#This Row],[order_id]],ORDERS!A:B,2,FALSE)</f>
        <v>c087e490266509059177cb1ec7d802ba</v>
      </c>
      <c r="H393" s="17">
        <f>VLOOKUP(FACT_INCLUDES[[#This Row],[order_id]],ORDERS!A:F,4,FALSE)</f>
        <v>42795.833333333336</v>
      </c>
      <c r="I393" s="17">
        <f>VLOOKUP(FACT_INCLUDES[[#This Row],[order_id]],ORDERS!A:G,5,FALSE)</f>
        <v>42807.505555555559</v>
      </c>
      <c r="J393" s="17">
        <f>VLOOKUP(FACT_INCLUDES[[#This Row],[order_id]],ORDERS!A:G,6,FALSE)</f>
        <v>42814</v>
      </c>
      <c r="K393" t="str">
        <f>VLOOKUP(FACT_INCLUDES[[#This Row],[order_id]],ORDERS!A:G,3,FALSE)</f>
        <v>delivered</v>
      </c>
      <c r="L393" s="18">
        <f>FACT_INCLUDES[[#This Row],[price]]+FACT_INCLUDES[[#This Row],[freight_value]]</f>
        <v>47.67</v>
      </c>
      <c r="M393">
        <f ca="1">_xlfn.XLOOKUP(FACT_INCLUDES[[#This Row],[customer_unique_id]], DIM_CUSTOMERS[customer_unique_id], DIM_CUSTOMERS[Age],,0)</f>
        <v>19</v>
      </c>
      <c r="N393">
        <f>IFERROR(VLOOKUP(FACT_INCLUDES[[#This Row],[order_id]], ORDERS!A:G, 7, FALSE), "")</f>
        <v>12</v>
      </c>
      <c r="O393">
        <f>_xlfn.XLOOKUP(FACT_INCLUDES[[#This Row],[DW Product]],FACT_PRODUCT_REVIEWS!L:L,FACT_PRODUCT_REVIEWS!A:A,,0)</f>
        <v>392</v>
      </c>
      <c r="P393">
        <f>_xlfn.XLOOKUP(FACT_INCLUDES[[#This Row],[customer_unique_id]],DIM_CUSTOMERS[customer_unique_id],DIM_CUSTOMERS[DW Customer],,0)</f>
        <v>78</v>
      </c>
      <c r="Q393">
        <v>392</v>
      </c>
      <c r="R393">
        <v>392</v>
      </c>
      <c r="S393">
        <f>IF(FACT_INCLUDES[[#This Row],[order_delivered_customer_date]]&lt;=FACT_INCLUDES[[#This Row],[order_estimated_delivery_date]],1,0)</f>
        <v>1</v>
      </c>
      <c r="T393" t="str">
        <f>VLOOKUP(FACT_INCLUDES[[#This Row],[DW Product]],DIM_PRODUCTS!A:I,3,FALSE)</f>
        <v>Home Design</v>
      </c>
      <c r="U393" t="str">
        <f>VLOOKUP(FACT_INCLUDES[[#This Row],[DW Seller]],DIM_SELLERS!A:I,4,FALSE)</f>
        <v>SP</v>
      </c>
      <c r="V393" s="30">
        <f>IF(FACT_INCLUDES[[#This Row],[order_delivered_customer_date]]&lt;=FACT_INCLUDES[[#This Row],[order_estimated_delivery_date]], 1,0)</f>
        <v>1</v>
      </c>
    </row>
    <row r="394" spans="1:22" ht="15.75" x14ac:dyDescent="0.25">
      <c r="A394">
        <v>393</v>
      </c>
      <c r="B394" s="2" t="s">
        <v>1445</v>
      </c>
      <c r="C394" s="10">
        <v>1</v>
      </c>
      <c r="D394" s="13">
        <v>42838.135416666664</v>
      </c>
      <c r="E394" s="20">
        <v>69</v>
      </c>
      <c r="F394" s="20">
        <v>17.22</v>
      </c>
      <c r="G394" t="str">
        <f>VLOOKUP(FACT_INCLUDES[[#This Row],[order_id]],ORDERS!A:B,2,FALSE)</f>
        <v>ab26376d360f4caa7f34418cff3c9971</v>
      </c>
      <c r="H394" s="17">
        <f>VLOOKUP(FACT_INCLUDES[[#This Row],[order_id]],ORDERS!A:F,4,FALSE)</f>
        <v>42983.780555555553</v>
      </c>
      <c r="I394" s="17">
        <f>VLOOKUP(FACT_INCLUDES[[#This Row],[order_id]],ORDERS!A:G,5,FALSE)</f>
        <v>42992.859027777777</v>
      </c>
      <c r="J394" s="17">
        <f>VLOOKUP(FACT_INCLUDES[[#This Row],[order_id]],ORDERS!A:G,6,FALSE)</f>
        <v>43000</v>
      </c>
      <c r="K394" t="str">
        <f>VLOOKUP(FACT_INCLUDES[[#This Row],[order_id]],ORDERS!A:G,3,FALSE)</f>
        <v>delivered</v>
      </c>
      <c r="L394" s="18">
        <f>FACT_INCLUDES[[#This Row],[price]]+FACT_INCLUDES[[#This Row],[freight_value]]</f>
        <v>86.22</v>
      </c>
      <c r="M394">
        <f ca="1">_xlfn.XLOOKUP(FACT_INCLUDES[[#This Row],[customer_unique_id]], DIM_CUSTOMERS[customer_unique_id], DIM_CUSTOMERS[Age],,0)</f>
        <v>25</v>
      </c>
      <c r="N394">
        <f>IFERROR(VLOOKUP(FACT_INCLUDES[[#This Row],[order_id]], ORDERS!A:G, 7, FALSE), "")</f>
        <v>9</v>
      </c>
      <c r="O394">
        <f>_xlfn.XLOOKUP(FACT_INCLUDES[[#This Row],[DW Product]],FACT_PRODUCT_REVIEWS!L:L,FACT_PRODUCT_REVIEWS!A:A,,0)</f>
        <v>393</v>
      </c>
      <c r="P394">
        <f>_xlfn.XLOOKUP(FACT_INCLUDES[[#This Row],[customer_unique_id]],DIM_CUSTOMERS[customer_unique_id],DIM_CUSTOMERS[DW Customer],,0)</f>
        <v>176</v>
      </c>
      <c r="Q394">
        <v>393</v>
      </c>
      <c r="R394">
        <v>393</v>
      </c>
      <c r="S394">
        <f>IF(FACT_INCLUDES[[#This Row],[order_delivered_customer_date]]&lt;=FACT_INCLUDES[[#This Row],[order_estimated_delivery_date]],1,0)</f>
        <v>1</v>
      </c>
      <c r="T394" t="str">
        <f>VLOOKUP(FACT_INCLUDES[[#This Row],[DW Product]],DIM_PRODUCTS!A:I,3,FALSE)</f>
        <v>Home Design</v>
      </c>
      <c r="U394" t="str">
        <f>VLOOKUP(FACT_INCLUDES[[#This Row],[DW Seller]],DIM_SELLERS!A:I,4,FALSE)</f>
        <v>PR</v>
      </c>
      <c r="V394" s="30">
        <f>IF(FACT_INCLUDES[[#This Row],[order_delivered_customer_date]]&lt;=FACT_INCLUDES[[#This Row],[order_estimated_delivery_date]], 1,0)</f>
        <v>1</v>
      </c>
    </row>
    <row r="395" spans="1:22" ht="15.75" x14ac:dyDescent="0.25">
      <c r="A395">
        <v>394</v>
      </c>
      <c r="B395" s="2" t="s">
        <v>907</v>
      </c>
      <c r="C395" s="10">
        <v>1</v>
      </c>
      <c r="D395" s="13">
        <v>42925.918749999997</v>
      </c>
      <c r="E395" s="20">
        <v>134.9</v>
      </c>
      <c r="F395" s="20">
        <v>21.43</v>
      </c>
      <c r="G395" t="str">
        <f>VLOOKUP(FACT_INCLUDES[[#This Row],[order_id]],ORDERS!A:B,2,FALSE)</f>
        <v>a6d8302831afb228546eccf6cb3b3b48</v>
      </c>
      <c r="H395" s="17">
        <f>VLOOKUP(FACT_INCLUDES[[#This Row],[order_id]],ORDERS!A:F,4,FALSE)</f>
        <v>43285.861805555556</v>
      </c>
      <c r="I395" s="17">
        <f>VLOOKUP(FACT_INCLUDES[[#This Row],[order_id]],ORDERS!A:G,5,FALSE)</f>
        <v>43287.570833333331</v>
      </c>
      <c r="J395" s="17">
        <f>VLOOKUP(FACT_INCLUDES[[#This Row],[order_id]],ORDERS!A:G,6,FALSE)</f>
        <v>43300</v>
      </c>
      <c r="K395" t="str">
        <f>VLOOKUP(FACT_INCLUDES[[#This Row],[order_id]],ORDERS!A:G,3,FALSE)</f>
        <v>delivered</v>
      </c>
      <c r="L395" s="18">
        <f>FACT_INCLUDES[[#This Row],[price]]+FACT_INCLUDES[[#This Row],[freight_value]]</f>
        <v>156.33000000000001</v>
      </c>
      <c r="M395">
        <f ca="1">_xlfn.XLOOKUP(FACT_INCLUDES[[#This Row],[customer_unique_id]], DIM_CUSTOMERS[customer_unique_id], DIM_CUSTOMERS[Age],,0)</f>
        <v>20</v>
      </c>
      <c r="N395">
        <f>IFERROR(VLOOKUP(FACT_INCLUDES[[#This Row],[order_id]], ORDERS!A:G, 7, FALSE), "")</f>
        <v>2</v>
      </c>
      <c r="O395">
        <f>_xlfn.XLOOKUP(FACT_INCLUDES[[#This Row],[DW Product]],FACT_PRODUCT_REVIEWS!L:L,FACT_PRODUCT_REVIEWS!A:A,,0)</f>
        <v>394</v>
      </c>
      <c r="P395">
        <f>_xlfn.XLOOKUP(FACT_INCLUDES[[#This Row],[customer_unique_id]],DIM_CUSTOMERS[customer_unique_id],DIM_CUSTOMERS[DW Customer],,0)</f>
        <v>201</v>
      </c>
      <c r="Q395">
        <v>394</v>
      </c>
      <c r="R395">
        <v>394</v>
      </c>
      <c r="S395">
        <f>IF(FACT_INCLUDES[[#This Row],[order_delivered_customer_date]]&lt;=FACT_INCLUDES[[#This Row],[order_estimated_delivery_date]],1,0)</f>
        <v>1</v>
      </c>
      <c r="T395" t="str">
        <f>VLOOKUP(FACT_INCLUDES[[#This Row],[DW Product]],DIM_PRODUCTS!A:I,3,FALSE)</f>
        <v>Sports</v>
      </c>
      <c r="U395" t="str">
        <f>VLOOKUP(FACT_INCLUDES[[#This Row],[DW Seller]],DIM_SELLERS!A:I,4,FALSE)</f>
        <v>SP</v>
      </c>
      <c r="V395" s="30">
        <f>IF(FACT_INCLUDES[[#This Row],[order_delivered_customer_date]]&lt;=FACT_INCLUDES[[#This Row],[order_estimated_delivery_date]], 1,0)</f>
        <v>1</v>
      </c>
    </row>
    <row r="396" spans="1:22" ht="15.75" x14ac:dyDescent="0.25">
      <c r="A396">
        <v>395</v>
      </c>
      <c r="B396" s="2" t="s">
        <v>1871</v>
      </c>
      <c r="C396" s="10">
        <v>1</v>
      </c>
      <c r="D396" s="13">
        <v>43069.688194444447</v>
      </c>
      <c r="E396" s="20">
        <v>39.5</v>
      </c>
      <c r="F396" s="20">
        <v>15.11</v>
      </c>
      <c r="G396" t="str">
        <f>VLOOKUP(FACT_INCLUDES[[#This Row],[order_id]],ORDERS!A:B,2,FALSE)</f>
        <v>6e9b8e9f9c3fad22d6f81b2628750018</v>
      </c>
      <c r="H396" s="17">
        <f>VLOOKUP(FACT_INCLUDES[[#This Row],[order_id]],ORDERS!A:F,4,FALSE)</f>
        <v>43270.880555555559</v>
      </c>
      <c r="I396" s="17">
        <f>VLOOKUP(FACT_INCLUDES[[#This Row],[order_id]],ORDERS!A:G,5,FALSE)</f>
        <v>43277.611805555556</v>
      </c>
      <c r="J396" s="17">
        <f>VLOOKUP(FACT_INCLUDES[[#This Row],[order_id]],ORDERS!A:G,6,FALSE)</f>
        <v>43298</v>
      </c>
      <c r="K396" t="str">
        <f>VLOOKUP(FACT_INCLUDES[[#This Row],[order_id]],ORDERS!A:G,3,FALSE)</f>
        <v>delivered</v>
      </c>
      <c r="L396" s="18">
        <f>FACT_INCLUDES[[#This Row],[price]]+FACT_INCLUDES[[#This Row],[freight_value]]</f>
        <v>54.61</v>
      </c>
      <c r="M396">
        <f ca="1">_xlfn.XLOOKUP(FACT_INCLUDES[[#This Row],[customer_unique_id]], DIM_CUSTOMERS[customer_unique_id], DIM_CUSTOMERS[Age],,0)</f>
        <v>23</v>
      </c>
      <c r="N396">
        <f>IFERROR(VLOOKUP(FACT_INCLUDES[[#This Row],[order_id]], ORDERS!A:G, 7, FALSE), "")</f>
        <v>7</v>
      </c>
      <c r="O396">
        <f>_xlfn.XLOOKUP(FACT_INCLUDES[[#This Row],[DW Product]],FACT_PRODUCT_REVIEWS!L:L,FACT_PRODUCT_REVIEWS!A:A,,0)</f>
        <v>395</v>
      </c>
      <c r="P396">
        <f>_xlfn.XLOOKUP(FACT_INCLUDES[[#This Row],[customer_unique_id]],DIM_CUSTOMERS[customer_unique_id],DIM_CUSTOMERS[DW Customer],,0)</f>
        <v>67</v>
      </c>
      <c r="Q396">
        <v>395</v>
      </c>
      <c r="R396">
        <v>395</v>
      </c>
      <c r="S396">
        <f>IF(FACT_INCLUDES[[#This Row],[order_delivered_customer_date]]&lt;=FACT_INCLUDES[[#This Row],[order_estimated_delivery_date]],1,0)</f>
        <v>1</v>
      </c>
      <c r="T396" t="str">
        <f>VLOOKUP(FACT_INCLUDES[[#This Row],[DW Product]],DIM_PRODUCTS!A:I,3,FALSE)</f>
        <v>Shoes</v>
      </c>
      <c r="U396" t="str">
        <f>VLOOKUP(FACT_INCLUDES[[#This Row],[DW Seller]],DIM_SELLERS!A:I,4,FALSE)</f>
        <v>SP</v>
      </c>
      <c r="V396" s="30">
        <f>IF(FACT_INCLUDES[[#This Row],[order_delivered_customer_date]]&lt;=FACT_INCLUDES[[#This Row],[order_estimated_delivery_date]], 1,0)</f>
        <v>1</v>
      </c>
    </row>
    <row r="397" spans="1:22" ht="15.75" x14ac:dyDescent="0.25">
      <c r="A397">
        <v>396</v>
      </c>
      <c r="B397" s="2" t="s">
        <v>1695</v>
      </c>
      <c r="C397" s="10">
        <v>1</v>
      </c>
      <c r="D397" s="13">
        <v>43298.364583333336</v>
      </c>
      <c r="E397" s="20">
        <v>71</v>
      </c>
      <c r="F397" s="20">
        <v>23.65</v>
      </c>
      <c r="G397" t="str">
        <f>VLOOKUP(FACT_INCLUDES[[#This Row],[order_id]],ORDERS!A:B,2,FALSE)</f>
        <v>8141dd1e051afe7d72079570fe72d5f1</v>
      </c>
      <c r="H397" s="17">
        <f>VLOOKUP(FACT_INCLUDES[[#This Row],[order_id]],ORDERS!A:F,4,FALSE)</f>
        <v>42829.756249999999</v>
      </c>
      <c r="I397" s="17">
        <f>VLOOKUP(FACT_INCLUDES[[#This Row],[order_id]],ORDERS!A:G,5,FALSE)</f>
        <v>42836.438888888886</v>
      </c>
      <c r="J397" s="17">
        <f>VLOOKUP(FACT_INCLUDES[[#This Row],[order_id]],ORDERS!A:G,6,FALSE)</f>
        <v>42857</v>
      </c>
      <c r="K397" t="str">
        <f>VLOOKUP(FACT_INCLUDES[[#This Row],[order_id]],ORDERS!A:G,3,FALSE)</f>
        <v>delivered</v>
      </c>
      <c r="L397" s="18">
        <f>FACT_INCLUDES[[#This Row],[price]]+FACT_INCLUDES[[#This Row],[freight_value]]</f>
        <v>94.65</v>
      </c>
      <c r="M397">
        <f ca="1">_xlfn.XLOOKUP(FACT_INCLUDES[[#This Row],[customer_unique_id]], DIM_CUSTOMERS[customer_unique_id], DIM_CUSTOMERS[Age],,0)</f>
        <v>29</v>
      </c>
      <c r="N397">
        <f>IFERROR(VLOOKUP(FACT_INCLUDES[[#This Row],[order_id]], ORDERS!A:G, 7, FALSE), "")</f>
        <v>7</v>
      </c>
      <c r="O397">
        <f>_xlfn.XLOOKUP(FACT_INCLUDES[[#This Row],[DW Product]],FACT_PRODUCT_REVIEWS!L:L,FACT_PRODUCT_REVIEWS!A:A,,0)</f>
        <v>396</v>
      </c>
      <c r="P397">
        <f>_xlfn.XLOOKUP(FACT_INCLUDES[[#This Row],[customer_unique_id]],DIM_CUSTOMERS[customer_unique_id],DIM_CUSTOMERS[DW Customer],,0)</f>
        <v>32</v>
      </c>
      <c r="Q397">
        <v>396</v>
      </c>
      <c r="R397">
        <v>396</v>
      </c>
      <c r="S397">
        <f>IF(FACT_INCLUDES[[#This Row],[order_delivered_customer_date]]&lt;=FACT_INCLUDES[[#This Row],[order_estimated_delivery_date]],1,0)</f>
        <v>1</v>
      </c>
      <c r="T397" t="str">
        <f>VLOOKUP(FACT_INCLUDES[[#This Row],[DW Product]],DIM_PRODUCTS!A:I,3,FALSE)</f>
        <v>Bathroom</v>
      </c>
      <c r="U397" t="str">
        <f>VLOOKUP(FACT_INCLUDES[[#This Row],[DW Seller]],DIM_SELLERS!A:I,4,FALSE)</f>
        <v>SP</v>
      </c>
      <c r="V397" s="30">
        <f>IF(FACT_INCLUDES[[#This Row],[order_delivered_customer_date]]&lt;=FACT_INCLUDES[[#This Row],[order_estimated_delivery_date]], 1,0)</f>
        <v>1</v>
      </c>
    </row>
    <row r="398" spans="1:22" ht="15.75" x14ac:dyDescent="0.25">
      <c r="A398">
        <v>397</v>
      </c>
      <c r="B398" s="2" t="s">
        <v>1281</v>
      </c>
      <c r="C398" s="10">
        <v>1</v>
      </c>
      <c r="D398" s="13">
        <v>43293.927083333336</v>
      </c>
      <c r="E398" s="20">
        <v>225</v>
      </c>
      <c r="F398" s="20">
        <v>60.81</v>
      </c>
      <c r="G398" t="str">
        <f>VLOOKUP(FACT_INCLUDES[[#This Row],[order_id]],ORDERS!A:B,2,FALSE)</f>
        <v>bfb0780e4148d65b5490d6195da4bcb0</v>
      </c>
      <c r="H398" s="17">
        <f>VLOOKUP(FACT_INCLUDES[[#This Row],[order_id]],ORDERS!A:F,4,FALSE)</f>
        <v>42811.865972222222</v>
      </c>
      <c r="I398" s="17">
        <f>VLOOKUP(FACT_INCLUDES[[#This Row],[order_id]],ORDERS!A:G,5,FALSE)</f>
        <v>42824.732638888891</v>
      </c>
      <c r="J398" s="17">
        <f>VLOOKUP(FACT_INCLUDES[[#This Row],[order_id]],ORDERS!A:G,6,FALSE)</f>
        <v>42830</v>
      </c>
      <c r="K398" t="str">
        <f>VLOOKUP(FACT_INCLUDES[[#This Row],[order_id]],ORDERS!A:G,3,FALSE)</f>
        <v>delivered</v>
      </c>
      <c r="L398" s="18">
        <f>FACT_INCLUDES[[#This Row],[price]]+FACT_INCLUDES[[#This Row],[freight_value]]</f>
        <v>285.81</v>
      </c>
      <c r="M398">
        <f ca="1">_xlfn.XLOOKUP(FACT_INCLUDES[[#This Row],[customer_unique_id]], DIM_CUSTOMERS[customer_unique_id], DIM_CUSTOMERS[Age],,0)</f>
        <v>58</v>
      </c>
      <c r="N398">
        <f>IFERROR(VLOOKUP(FACT_INCLUDES[[#This Row],[order_id]], ORDERS!A:G, 7, FALSE), "")</f>
        <v>13</v>
      </c>
      <c r="O398">
        <f>_xlfn.XLOOKUP(FACT_INCLUDES[[#This Row],[DW Product]],FACT_PRODUCT_REVIEWS!L:L,FACT_PRODUCT_REVIEWS!A:A,,0)</f>
        <v>397</v>
      </c>
      <c r="P398">
        <f>_xlfn.XLOOKUP(FACT_INCLUDES[[#This Row],[customer_unique_id]],DIM_CUSTOMERS[customer_unique_id],DIM_CUSTOMERS[DW Customer],,0)</f>
        <v>132</v>
      </c>
      <c r="Q398">
        <v>397</v>
      </c>
      <c r="R398">
        <v>397</v>
      </c>
      <c r="S398">
        <f>IF(FACT_INCLUDES[[#This Row],[order_delivered_customer_date]]&lt;=FACT_INCLUDES[[#This Row],[order_estimated_delivery_date]],1,0)</f>
        <v>1</v>
      </c>
      <c r="T398" t="str">
        <f>VLOOKUP(FACT_INCLUDES[[#This Row],[DW Product]],DIM_PRODUCTS!A:I,3,FALSE)</f>
        <v>Sports</v>
      </c>
      <c r="U398" t="str">
        <f>VLOOKUP(FACT_INCLUDES[[#This Row],[DW Seller]],DIM_SELLERS!A:I,4,FALSE)</f>
        <v>SP</v>
      </c>
      <c r="V398" s="30">
        <f>IF(FACT_INCLUDES[[#This Row],[order_delivered_customer_date]]&lt;=FACT_INCLUDES[[#This Row],[order_estimated_delivery_date]], 1,0)</f>
        <v>1</v>
      </c>
    </row>
    <row r="399" spans="1:22" ht="15.75" x14ac:dyDescent="0.25">
      <c r="A399">
        <v>398</v>
      </c>
      <c r="B399" s="2" t="s">
        <v>1229</v>
      </c>
      <c r="C399" s="10">
        <v>1</v>
      </c>
      <c r="D399" s="13">
        <v>42950.746527777781</v>
      </c>
      <c r="E399" s="20">
        <v>189</v>
      </c>
      <c r="F399" s="20">
        <v>32.07</v>
      </c>
      <c r="G399" t="str">
        <f>VLOOKUP(FACT_INCLUDES[[#This Row],[order_id]],ORDERS!A:B,2,FALSE)</f>
        <v>af13324b5f4c0a838fe662c52a44b959</v>
      </c>
      <c r="H399" s="17">
        <f>VLOOKUP(FACT_INCLUDES[[#This Row],[order_id]],ORDERS!A:F,4,FALSE)</f>
        <v>42849.327777777777</v>
      </c>
      <c r="I399" s="17">
        <f>VLOOKUP(FACT_INCLUDES[[#This Row],[order_id]],ORDERS!A:G,5,FALSE)</f>
        <v>42861.384027777778</v>
      </c>
      <c r="J399" s="17">
        <f>VLOOKUP(FACT_INCLUDES[[#This Row],[order_id]],ORDERS!A:G,6,FALSE)</f>
        <v>42866</v>
      </c>
      <c r="K399" t="str">
        <f>VLOOKUP(FACT_INCLUDES[[#This Row],[order_id]],ORDERS!A:G,3,FALSE)</f>
        <v>delivered</v>
      </c>
      <c r="L399" s="18">
        <f>FACT_INCLUDES[[#This Row],[price]]+FACT_INCLUDES[[#This Row],[freight_value]]</f>
        <v>221.07</v>
      </c>
      <c r="M399">
        <f ca="1">_xlfn.XLOOKUP(FACT_INCLUDES[[#This Row],[customer_unique_id]], DIM_CUSTOMERS[customer_unique_id], DIM_CUSTOMERS[Age],,0)</f>
        <v>38</v>
      </c>
      <c r="N399">
        <f>IFERROR(VLOOKUP(FACT_INCLUDES[[#This Row],[order_id]], ORDERS!A:G, 7, FALSE), "")</f>
        <v>12</v>
      </c>
      <c r="O399">
        <f>_xlfn.XLOOKUP(FACT_INCLUDES[[#This Row],[DW Product]],FACT_PRODUCT_REVIEWS!L:L,FACT_PRODUCT_REVIEWS!A:A,,0)</f>
        <v>398</v>
      </c>
      <c r="P399">
        <f>_xlfn.XLOOKUP(FACT_INCLUDES[[#This Row],[customer_unique_id]],DIM_CUSTOMERS[customer_unique_id],DIM_CUSTOMERS[DW Customer],,0)</f>
        <v>295</v>
      </c>
      <c r="Q399">
        <v>398</v>
      </c>
      <c r="R399">
        <v>398</v>
      </c>
      <c r="S399">
        <f>IF(FACT_INCLUDES[[#This Row],[order_delivered_customer_date]]&lt;=FACT_INCLUDES[[#This Row],[order_estimated_delivery_date]],1,0)</f>
        <v>1</v>
      </c>
      <c r="T399" t="str">
        <f>VLOOKUP(FACT_INCLUDES[[#This Row],[DW Product]],DIM_PRODUCTS!A:I,3,FALSE)</f>
        <v>Kitchen Products</v>
      </c>
      <c r="U399" t="str">
        <f>VLOOKUP(FACT_INCLUDES[[#This Row],[DW Seller]],DIM_SELLERS!A:I,4,FALSE)</f>
        <v>SP</v>
      </c>
      <c r="V399" s="30">
        <f>IF(FACT_INCLUDES[[#This Row],[order_delivered_customer_date]]&lt;=FACT_INCLUDES[[#This Row],[order_estimated_delivery_date]], 1,0)</f>
        <v>1</v>
      </c>
    </row>
    <row r="400" spans="1:22" ht="15.75" x14ac:dyDescent="0.25">
      <c r="A400">
        <v>399</v>
      </c>
      <c r="B400" s="2" t="s">
        <v>722</v>
      </c>
      <c r="C400" s="10">
        <v>1</v>
      </c>
      <c r="D400" s="13">
        <v>43234.15902777778</v>
      </c>
      <c r="E400" s="20">
        <v>199</v>
      </c>
      <c r="F400" s="20">
        <v>32.79</v>
      </c>
      <c r="G400" t="str">
        <f>VLOOKUP(FACT_INCLUDES[[#This Row],[order_id]],ORDERS!A:B,2,FALSE)</f>
        <v>75f5549d76d4a3f24e15e81d76ae78f5</v>
      </c>
      <c r="H400" s="17">
        <f>VLOOKUP(FACT_INCLUDES[[#This Row],[order_id]],ORDERS!A:F,4,FALSE)</f>
        <v>43023.727083333331</v>
      </c>
      <c r="I400" s="17">
        <f>VLOOKUP(FACT_INCLUDES[[#This Row],[order_id]],ORDERS!A:G,5,FALSE)</f>
        <v>43043.695833333331</v>
      </c>
      <c r="J400" s="17">
        <f>VLOOKUP(FACT_INCLUDES[[#This Row],[order_id]],ORDERS!A:G,6,FALSE)</f>
        <v>43049</v>
      </c>
      <c r="K400" t="str">
        <f>VLOOKUP(FACT_INCLUDES[[#This Row],[order_id]],ORDERS!A:G,3,FALSE)</f>
        <v>delivered</v>
      </c>
      <c r="L400" s="18">
        <f>FACT_INCLUDES[[#This Row],[price]]+FACT_INCLUDES[[#This Row],[freight_value]]</f>
        <v>231.79</v>
      </c>
      <c r="M400">
        <f ca="1">_xlfn.XLOOKUP(FACT_INCLUDES[[#This Row],[customer_unique_id]], DIM_CUSTOMERS[customer_unique_id], DIM_CUSTOMERS[Age],,0)</f>
        <v>18</v>
      </c>
      <c r="N400">
        <f>IFERROR(VLOOKUP(FACT_INCLUDES[[#This Row],[order_id]], ORDERS!A:G, 7, FALSE), "")</f>
        <v>20</v>
      </c>
      <c r="O400">
        <f>_xlfn.XLOOKUP(FACT_INCLUDES[[#This Row],[DW Product]],FACT_PRODUCT_REVIEWS!L:L,FACT_PRODUCT_REVIEWS!A:A,,0)</f>
        <v>399</v>
      </c>
      <c r="P400">
        <f>_xlfn.XLOOKUP(FACT_INCLUDES[[#This Row],[customer_unique_id]],DIM_CUSTOMERS[customer_unique_id],DIM_CUSTOMERS[DW Customer],,0)</f>
        <v>340</v>
      </c>
      <c r="Q400">
        <v>399</v>
      </c>
      <c r="R400">
        <v>399</v>
      </c>
      <c r="S400">
        <f>IF(FACT_INCLUDES[[#This Row],[order_delivered_customer_date]]&lt;=FACT_INCLUDES[[#This Row],[order_estimated_delivery_date]],1,0)</f>
        <v>1</v>
      </c>
      <c r="T400" t="str">
        <f>VLOOKUP(FACT_INCLUDES[[#This Row],[DW Product]],DIM_PRODUCTS!A:I,3,FALSE)</f>
        <v>Musical Instruments</v>
      </c>
      <c r="U400" t="str">
        <f>VLOOKUP(FACT_INCLUDES[[#This Row],[DW Seller]],DIM_SELLERS!A:I,4,FALSE)</f>
        <v>SP</v>
      </c>
      <c r="V400" s="30">
        <f>IF(FACT_INCLUDES[[#This Row],[order_delivered_customer_date]]&lt;=FACT_INCLUDES[[#This Row],[order_estimated_delivery_date]], 1,0)</f>
        <v>1</v>
      </c>
    </row>
    <row r="401" spans="1:22" ht="15.75" x14ac:dyDescent="0.25">
      <c r="A401">
        <v>400</v>
      </c>
      <c r="B401" s="2" t="s">
        <v>1423</v>
      </c>
      <c r="C401" s="10">
        <v>1</v>
      </c>
      <c r="D401" s="13">
        <v>43322.729166666664</v>
      </c>
      <c r="E401" s="20">
        <v>35</v>
      </c>
      <c r="F401" s="20">
        <v>19.440000000000001</v>
      </c>
      <c r="G401" t="str">
        <f>VLOOKUP(FACT_INCLUDES[[#This Row],[order_id]],ORDERS!A:B,2,FALSE)</f>
        <v>be31ab006786747df81854035a1960f4</v>
      </c>
      <c r="H401" s="17">
        <f>VLOOKUP(FACT_INCLUDES[[#This Row],[order_id]],ORDERS!A:F,4,FALSE)</f>
        <v>43074.795138888891</v>
      </c>
      <c r="I401" s="17">
        <f>VLOOKUP(FACT_INCLUDES[[#This Row],[order_id]],ORDERS!A:G,5,FALSE)</f>
        <v>43079.595138888886</v>
      </c>
      <c r="J401" s="17">
        <f>VLOOKUP(FACT_INCLUDES[[#This Row],[order_id]],ORDERS!A:G,6,FALSE)</f>
        <v>43097</v>
      </c>
      <c r="K401" t="str">
        <f>VLOOKUP(FACT_INCLUDES[[#This Row],[order_id]],ORDERS!A:G,3,FALSE)</f>
        <v>delivered</v>
      </c>
      <c r="L401" s="18">
        <f>FACT_INCLUDES[[#This Row],[price]]+FACT_INCLUDES[[#This Row],[freight_value]]</f>
        <v>54.44</v>
      </c>
      <c r="M401">
        <f ca="1">_xlfn.XLOOKUP(FACT_INCLUDES[[#This Row],[customer_unique_id]], DIM_CUSTOMERS[customer_unique_id], DIM_CUSTOMERS[Age],,0)</f>
        <v>21</v>
      </c>
      <c r="N401">
        <f>IFERROR(VLOOKUP(FACT_INCLUDES[[#This Row],[order_id]], ORDERS!A:G, 7, FALSE), "")</f>
        <v>5</v>
      </c>
      <c r="O401">
        <f>_xlfn.XLOOKUP(FACT_INCLUDES[[#This Row],[DW Product]],FACT_PRODUCT_REVIEWS!L:L,FACT_PRODUCT_REVIEWS!A:A,,0)</f>
        <v>400</v>
      </c>
      <c r="P401">
        <f>_xlfn.XLOOKUP(FACT_INCLUDES[[#This Row],[customer_unique_id]],DIM_CUSTOMERS[customer_unique_id],DIM_CUSTOMERS[DW Customer],,0)</f>
        <v>298</v>
      </c>
      <c r="Q401">
        <v>400</v>
      </c>
      <c r="R401">
        <v>400</v>
      </c>
      <c r="S401">
        <f>IF(FACT_INCLUDES[[#This Row],[order_delivered_customer_date]]&lt;=FACT_INCLUDES[[#This Row],[order_estimated_delivery_date]],1,0)</f>
        <v>1</v>
      </c>
      <c r="T401" t="str">
        <f>VLOOKUP(FACT_INCLUDES[[#This Row],[DW Product]],DIM_PRODUCTS!A:I,3,FALSE)</f>
        <v>Toys</v>
      </c>
      <c r="U401" t="str">
        <f>VLOOKUP(FACT_INCLUDES[[#This Row],[DW Seller]],DIM_SELLERS!A:I,4,FALSE)</f>
        <v>SP</v>
      </c>
      <c r="V401" s="30">
        <f>IF(FACT_INCLUDES[[#This Row],[order_delivered_customer_date]]&lt;=FACT_INCLUDES[[#This Row],[order_estimated_delivery_date]], 1,0)</f>
        <v>1</v>
      </c>
    </row>
    <row r="402" spans="1:22" ht="15.75" x14ac:dyDescent="0.25">
      <c r="A402">
        <v>401</v>
      </c>
      <c r="B402" s="2" t="s">
        <v>941</v>
      </c>
      <c r="C402" s="10">
        <v>1</v>
      </c>
      <c r="D402" s="13">
        <v>43322.729166666664</v>
      </c>
      <c r="E402" s="20">
        <v>35</v>
      </c>
      <c r="F402" s="20">
        <v>19.440000000000001</v>
      </c>
      <c r="G402" t="str">
        <f>VLOOKUP(FACT_INCLUDES[[#This Row],[order_id]],ORDERS!A:B,2,FALSE)</f>
        <v>385ec0e1c5bcf488115ca06b26ec9f8b</v>
      </c>
      <c r="H402" s="17">
        <f>VLOOKUP(FACT_INCLUDES[[#This Row],[order_id]],ORDERS!A:F,4,FALSE)</f>
        <v>43137.430555555555</v>
      </c>
      <c r="I402" s="17">
        <f>VLOOKUP(FACT_INCLUDES[[#This Row],[order_id]],ORDERS!A:G,5,FALSE)</f>
        <v>43147.908333333333</v>
      </c>
      <c r="J402" s="17">
        <f>VLOOKUP(FACT_INCLUDES[[#This Row],[order_id]],ORDERS!A:G,6,FALSE)</f>
        <v>43167</v>
      </c>
      <c r="K402" t="str">
        <f>VLOOKUP(FACT_INCLUDES[[#This Row],[order_id]],ORDERS!A:G,3,FALSE)</f>
        <v>delivered</v>
      </c>
      <c r="L402" s="18">
        <f>FACT_INCLUDES[[#This Row],[price]]+FACT_INCLUDES[[#This Row],[freight_value]]</f>
        <v>54.44</v>
      </c>
      <c r="M402">
        <f ca="1">_xlfn.XLOOKUP(FACT_INCLUDES[[#This Row],[customer_unique_id]], DIM_CUSTOMERS[customer_unique_id], DIM_CUSTOMERS[Age],,0)</f>
        <v>58</v>
      </c>
      <c r="N402">
        <f>IFERROR(VLOOKUP(FACT_INCLUDES[[#This Row],[order_id]], ORDERS!A:G, 7, FALSE), "")</f>
        <v>10</v>
      </c>
      <c r="O402">
        <f>_xlfn.XLOOKUP(FACT_INCLUDES[[#This Row],[DW Product]],FACT_PRODUCT_REVIEWS!L:L,FACT_PRODUCT_REVIEWS!A:A,,0)</f>
        <v>401</v>
      </c>
      <c r="P402">
        <f>_xlfn.XLOOKUP(FACT_INCLUDES[[#This Row],[customer_unique_id]],DIM_CUSTOMERS[customer_unique_id],DIM_CUSTOMERS[DW Customer],,0)</f>
        <v>79</v>
      </c>
      <c r="Q402">
        <v>401</v>
      </c>
      <c r="R402">
        <v>401</v>
      </c>
      <c r="S402">
        <f>IF(FACT_INCLUDES[[#This Row],[order_delivered_customer_date]]&lt;=FACT_INCLUDES[[#This Row],[order_estimated_delivery_date]],1,0)</f>
        <v>1</v>
      </c>
      <c r="T402" t="str">
        <f>VLOOKUP(FACT_INCLUDES[[#This Row],[DW Product]],DIM_PRODUCTS!A:I,3,FALSE)</f>
        <v>Pets</v>
      </c>
      <c r="U402" t="str">
        <f>VLOOKUP(FACT_INCLUDES[[#This Row],[DW Seller]],DIM_SELLERS!A:I,4,FALSE)</f>
        <v>PR</v>
      </c>
      <c r="V402" s="30">
        <f>IF(FACT_INCLUDES[[#This Row],[order_delivered_customer_date]]&lt;=FACT_INCLUDES[[#This Row],[order_estimated_delivery_date]], 1,0)</f>
        <v>1</v>
      </c>
    </row>
    <row r="403" spans="1:22" ht="15.75" x14ac:dyDescent="0.25">
      <c r="A403">
        <v>402</v>
      </c>
      <c r="B403" s="2" t="s">
        <v>1475</v>
      </c>
      <c r="C403" s="10">
        <v>1</v>
      </c>
      <c r="D403" s="13">
        <v>43322.729166666664</v>
      </c>
      <c r="E403" s="20">
        <v>35</v>
      </c>
      <c r="F403" s="20">
        <v>19.440000000000001</v>
      </c>
      <c r="G403" t="str">
        <f>VLOOKUP(FACT_INCLUDES[[#This Row],[order_id]],ORDERS!A:B,2,FALSE)</f>
        <v>da6c70612a3d7484427e8442ff96056c</v>
      </c>
      <c r="H403" s="17">
        <f>VLOOKUP(FACT_INCLUDES[[#This Row],[order_id]],ORDERS!A:F,4,FALSE)</f>
        <v>43329.550694444442</v>
      </c>
      <c r="I403" s="17">
        <f>VLOOKUP(FACT_INCLUDES[[#This Row],[order_id]],ORDERS!A:G,5,FALSE)</f>
        <v>43339.743750000001</v>
      </c>
      <c r="J403" s="17">
        <f>VLOOKUP(FACT_INCLUDES[[#This Row],[order_id]],ORDERS!A:G,6,FALSE)</f>
        <v>43341</v>
      </c>
      <c r="K403" t="str">
        <f>VLOOKUP(FACT_INCLUDES[[#This Row],[order_id]],ORDERS!A:G,3,FALSE)</f>
        <v>delivered</v>
      </c>
      <c r="L403" s="18">
        <f>FACT_INCLUDES[[#This Row],[price]]+FACT_INCLUDES[[#This Row],[freight_value]]</f>
        <v>54.44</v>
      </c>
      <c r="M403">
        <f ca="1">_xlfn.XLOOKUP(FACT_INCLUDES[[#This Row],[customer_unique_id]], DIM_CUSTOMERS[customer_unique_id], DIM_CUSTOMERS[Age],,0)</f>
        <v>24</v>
      </c>
      <c r="N403">
        <f>IFERROR(VLOOKUP(FACT_INCLUDES[[#This Row],[order_id]], ORDERS!A:G, 7, FALSE), "")</f>
        <v>10</v>
      </c>
      <c r="O403">
        <f>_xlfn.XLOOKUP(FACT_INCLUDES[[#This Row],[DW Product]],FACT_PRODUCT_REVIEWS!L:L,FACT_PRODUCT_REVIEWS!A:A,,0)</f>
        <v>402</v>
      </c>
      <c r="P403">
        <f>_xlfn.XLOOKUP(FACT_INCLUDES[[#This Row],[customer_unique_id]],DIM_CUSTOMERS[customer_unique_id],DIM_CUSTOMERS[DW Customer],,0)</f>
        <v>135</v>
      </c>
      <c r="Q403">
        <v>402</v>
      </c>
      <c r="R403">
        <v>402</v>
      </c>
      <c r="S403">
        <f>IF(FACT_INCLUDES[[#This Row],[order_delivered_customer_date]]&lt;=FACT_INCLUDES[[#This Row],[order_estimated_delivery_date]],1,0)</f>
        <v>1</v>
      </c>
      <c r="T403" t="str">
        <f>VLOOKUP(FACT_INCLUDES[[#This Row],[DW Product]],DIM_PRODUCTS!A:I,3,FALSE)</f>
        <v>Art</v>
      </c>
      <c r="U403" t="str">
        <f>VLOOKUP(FACT_INCLUDES[[#This Row],[DW Seller]],DIM_SELLERS!A:I,4,FALSE)</f>
        <v>SP</v>
      </c>
      <c r="V403" s="30">
        <f>IF(FACT_INCLUDES[[#This Row],[order_delivered_customer_date]]&lt;=FACT_INCLUDES[[#This Row],[order_estimated_delivery_date]], 1,0)</f>
        <v>1</v>
      </c>
    </row>
    <row r="404" spans="1:22" ht="15.75" x14ac:dyDescent="0.25">
      <c r="A404">
        <v>403</v>
      </c>
      <c r="B404" s="2" t="s">
        <v>1522</v>
      </c>
      <c r="C404" s="10">
        <v>1</v>
      </c>
      <c r="D404" s="13">
        <v>42864.46875</v>
      </c>
      <c r="E404" s="20">
        <v>49.9</v>
      </c>
      <c r="F404" s="20">
        <v>14.52</v>
      </c>
      <c r="G404" t="str">
        <f>VLOOKUP(FACT_INCLUDES[[#This Row],[order_id]],ORDERS!A:B,2,FALSE)</f>
        <v>dbedaa0402e0dfa8b90fb9557424c5fc</v>
      </c>
      <c r="H404" s="17">
        <f>VLOOKUP(FACT_INCLUDES[[#This Row],[order_id]],ORDERS!A:F,4,FALSE)</f>
        <v>43122.844444444447</v>
      </c>
      <c r="I404" s="17">
        <f>VLOOKUP(FACT_INCLUDES[[#This Row],[order_id]],ORDERS!A:G,5,FALSE)</f>
        <v>43126.929166666669</v>
      </c>
      <c r="J404" s="17">
        <f>VLOOKUP(FACT_INCLUDES[[#This Row],[order_id]],ORDERS!A:G,6,FALSE)</f>
        <v>43137</v>
      </c>
      <c r="K404" t="str">
        <f>VLOOKUP(FACT_INCLUDES[[#This Row],[order_id]],ORDERS!A:G,3,FALSE)</f>
        <v>delivered</v>
      </c>
      <c r="L404" s="18">
        <f>FACT_INCLUDES[[#This Row],[price]]+FACT_INCLUDES[[#This Row],[freight_value]]</f>
        <v>64.42</v>
      </c>
      <c r="M404">
        <f ca="1">_xlfn.XLOOKUP(FACT_INCLUDES[[#This Row],[customer_unique_id]], DIM_CUSTOMERS[customer_unique_id], DIM_CUSTOMERS[Age],,0)</f>
        <v>29</v>
      </c>
      <c r="N404">
        <f>IFERROR(VLOOKUP(FACT_INCLUDES[[#This Row],[order_id]], ORDERS!A:G, 7, FALSE), "")</f>
        <v>4</v>
      </c>
      <c r="O404">
        <f>_xlfn.XLOOKUP(FACT_INCLUDES[[#This Row],[DW Product]],FACT_PRODUCT_REVIEWS!L:L,FACT_PRODUCT_REVIEWS!A:A,,0)</f>
        <v>403</v>
      </c>
      <c r="P404">
        <f>_xlfn.XLOOKUP(FACT_INCLUDES[[#This Row],[customer_unique_id]],DIM_CUSTOMERS[customer_unique_id],DIM_CUSTOMERS[DW Customer],,0)</f>
        <v>47</v>
      </c>
      <c r="Q404">
        <v>403</v>
      </c>
      <c r="R404">
        <v>403</v>
      </c>
      <c r="S404">
        <f>IF(FACT_INCLUDES[[#This Row],[order_delivered_customer_date]]&lt;=FACT_INCLUDES[[#This Row],[order_estimated_delivery_date]],1,0)</f>
        <v>1</v>
      </c>
      <c r="T404" t="str">
        <f>VLOOKUP(FACT_INCLUDES[[#This Row],[DW Product]],DIM_PRODUCTS!A:I,3,FALSE)</f>
        <v>Accessories</v>
      </c>
      <c r="U404" t="str">
        <f>VLOOKUP(FACT_INCLUDES[[#This Row],[DW Seller]],DIM_SELLERS!A:I,4,FALSE)</f>
        <v>SP</v>
      </c>
      <c r="V404" s="30">
        <f>IF(FACT_INCLUDES[[#This Row],[order_delivered_customer_date]]&lt;=FACT_INCLUDES[[#This Row],[order_estimated_delivery_date]], 1,0)</f>
        <v>1</v>
      </c>
    </row>
    <row r="405" spans="1:22" ht="15.75" x14ac:dyDescent="0.25">
      <c r="A405">
        <v>404</v>
      </c>
      <c r="B405" s="2" t="s">
        <v>1073</v>
      </c>
      <c r="C405" s="10">
        <v>1</v>
      </c>
      <c r="D405" s="13">
        <v>43118.107638888891</v>
      </c>
      <c r="E405" s="20">
        <v>45</v>
      </c>
      <c r="F405" s="20">
        <v>35.67</v>
      </c>
      <c r="G405" t="str">
        <f>VLOOKUP(FACT_INCLUDES[[#This Row],[order_id]],ORDERS!A:B,2,FALSE)</f>
        <v>a06d94b5d758fbc36c8f679d98ae1fc5</v>
      </c>
      <c r="H405" s="17">
        <f>VLOOKUP(FACT_INCLUDES[[#This Row],[order_id]],ORDERS!A:F,4,FALSE)</f>
        <v>43096.431250000001</v>
      </c>
      <c r="I405" s="17">
        <f>VLOOKUP(FACT_INCLUDES[[#This Row],[order_id]],ORDERS!A:G,5,FALSE)</f>
        <v>43104.821527777778</v>
      </c>
      <c r="J405" s="17">
        <f>VLOOKUP(FACT_INCLUDES[[#This Row],[order_id]],ORDERS!A:G,6,FALSE)</f>
        <v>43116</v>
      </c>
      <c r="K405" t="str">
        <f>VLOOKUP(FACT_INCLUDES[[#This Row],[order_id]],ORDERS!A:G,3,FALSE)</f>
        <v>delivered</v>
      </c>
      <c r="L405" s="18">
        <f>FACT_INCLUDES[[#This Row],[price]]+FACT_INCLUDES[[#This Row],[freight_value]]</f>
        <v>80.67</v>
      </c>
      <c r="M405">
        <f ca="1">_xlfn.XLOOKUP(FACT_INCLUDES[[#This Row],[customer_unique_id]], DIM_CUSTOMERS[customer_unique_id], DIM_CUSTOMERS[Age],,0)</f>
        <v>47</v>
      </c>
      <c r="N405">
        <f>IFERROR(VLOOKUP(FACT_INCLUDES[[#This Row],[order_id]], ORDERS!A:G, 7, FALSE), "")</f>
        <v>8</v>
      </c>
      <c r="O405">
        <f>_xlfn.XLOOKUP(FACT_INCLUDES[[#This Row],[DW Product]],FACT_PRODUCT_REVIEWS!L:L,FACT_PRODUCT_REVIEWS!A:A,,0)</f>
        <v>404</v>
      </c>
      <c r="P405">
        <f>_xlfn.XLOOKUP(FACT_INCLUDES[[#This Row],[customer_unique_id]],DIM_CUSTOMERS[customer_unique_id],DIM_CUSTOMERS[DW Customer],,0)</f>
        <v>189</v>
      </c>
      <c r="Q405">
        <v>404</v>
      </c>
      <c r="R405">
        <v>404</v>
      </c>
      <c r="S405">
        <f>IF(FACT_INCLUDES[[#This Row],[order_delivered_customer_date]]&lt;=FACT_INCLUDES[[#This Row],[order_estimated_delivery_date]],1,0)</f>
        <v>1</v>
      </c>
      <c r="T405" t="str">
        <f>VLOOKUP(FACT_INCLUDES[[#This Row],[DW Product]],DIM_PRODUCTS!A:I,3,FALSE)</f>
        <v>Art</v>
      </c>
      <c r="U405" t="str">
        <f>VLOOKUP(FACT_INCLUDES[[#This Row],[DW Seller]],DIM_SELLERS!A:I,4,FALSE)</f>
        <v>SP</v>
      </c>
      <c r="V405" s="30">
        <f>IF(FACT_INCLUDES[[#This Row],[order_delivered_customer_date]]&lt;=FACT_INCLUDES[[#This Row],[order_estimated_delivery_date]], 1,0)</f>
        <v>1</v>
      </c>
    </row>
    <row r="406" spans="1:22" ht="15.75" x14ac:dyDescent="0.25">
      <c r="A406">
        <v>405</v>
      </c>
      <c r="B406" s="2" t="s">
        <v>1622</v>
      </c>
      <c r="C406" s="10">
        <v>1</v>
      </c>
      <c r="D406" s="13">
        <v>43332.979166666664</v>
      </c>
      <c r="E406" s="20">
        <v>39.97</v>
      </c>
      <c r="F406" s="20">
        <v>18.38</v>
      </c>
      <c r="G406" t="str">
        <f>VLOOKUP(FACT_INCLUDES[[#This Row],[order_id]],ORDERS!A:B,2,FALSE)</f>
        <v>6b2ef099439c81743bd02edd480829d5</v>
      </c>
      <c r="H406" s="17">
        <f>VLOOKUP(FACT_INCLUDES[[#This Row],[order_id]],ORDERS!A:F,4,FALSE)</f>
        <v>42807.73541666667</v>
      </c>
      <c r="I406" s="17">
        <f>VLOOKUP(FACT_INCLUDES[[#This Row],[order_id]],ORDERS!A:G,5,FALSE)</f>
        <v>42845.711805555555</v>
      </c>
      <c r="J406" s="17">
        <f>VLOOKUP(FACT_INCLUDES[[#This Row],[order_id]],ORDERS!A:G,6,FALSE)</f>
        <v>42838</v>
      </c>
      <c r="K406" t="str">
        <f>VLOOKUP(FACT_INCLUDES[[#This Row],[order_id]],ORDERS!A:G,3,FALSE)</f>
        <v>delivered</v>
      </c>
      <c r="L406" s="18">
        <f>FACT_INCLUDES[[#This Row],[price]]+FACT_INCLUDES[[#This Row],[freight_value]]</f>
        <v>58.349999999999994</v>
      </c>
      <c r="M406">
        <f ca="1">_xlfn.XLOOKUP(FACT_INCLUDES[[#This Row],[customer_unique_id]], DIM_CUSTOMERS[customer_unique_id], DIM_CUSTOMERS[Age],,0)</f>
        <v>42</v>
      </c>
      <c r="N406">
        <f>IFERROR(VLOOKUP(FACT_INCLUDES[[#This Row],[order_id]], ORDERS!A:G, 7, FALSE), "")</f>
        <v>38</v>
      </c>
      <c r="O406">
        <f>_xlfn.XLOOKUP(FACT_INCLUDES[[#This Row],[DW Product]],FACT_PRODUCT_REVIEWS!L:L,FACT_PRODUCT_REVIEWS!A:A,,0)</f>
        <v>405</v>
      </c>
      <c r="P406">
        <f>_xlfn.XLOOKUP(FACT_INCLUDES[[#This Row],[customer_unique_id]],DIM_CUSTOMERS[customer_unique_id],DIM_CUSTOMERS[DW Customer],,0)</f>
        <v>218</v>
      </c>
      <c r="Q406">
        <v>405</v>
      </c>
      <c r="R406">
        <v>405</v>
      </c>
      <c r="S406">
        <f>IF(FACT_INCLUDES[[#This Row],[order_delivered_customer_date]]&lt;=FACT_INCLUDES[[#This Row],[order_estimated_delivery_date]],1,0)</f>
        <v>0</v>
      </c>
      <c r="T406" t="str">
        <f>VLOOKUP(FACT_INCLUDES[[#This Row],[DW Product]],DIM_PRODUCTS!A:I,3,FALSE)</f>
        <v>Clothing</v>
      </c>
      <c r="U406" t="str">
        <f>VLOOKUP(FACT_INCLUDES[[#This Row],[DW Seller]],DIM_SELLERS!A:I,4,FALSE)</f>
        <v>SP</v>
      </c>
      <c r="V406" s="30">
        <f>IF(FACT_INCLUDES[[#This Row],[order_delivered_customer_date]]&lt;=FACT_INCLUDES[[#This Row],[order_estimated_delivery_date]], 1,0)</f>
        <v>0</v>
      </c>
    </row>
    <row r="407" spans="1:22" ht="15.75" x14ac:dyDescent="0.25">
      <c r="A407">
        <v>406</v>
      </c>
      <c r="B407" s="2" t="s">
        <v>1387</v>
      </c>
      <c r="C407" s="10">
        <v>1</v>
      </c>
      <c r="D407" s="13">
        <v>43332.979166666664</v>
      </c>
      <c r="E407" s="20">
        <v>39.97</v>
      </c>
      <c r="F407" s="20">
        <v>18.38</v>
      </c>
      <c r="G407" t="str">
        <f>VLOOKUP(FACT_INCLUDES[[#This Row],[order_id]],ORDERS!A:B,2,FALSE)</f>
        <v>6dfec7f36b7045b17ff80348337f75dc</v>
      </c>
      <c r="H407" s="17">
        <f>VLOOKUP(FACT_INCLUDES[[#This Row],[order_id]],ORDERS!A:F,4,FALSE)</f>
        <v>42961.357638888891</v>
      </c>
      <c r="I407" s="17">
        <f>VLOOKUP(FACT_INCLUDES[[#This Row],[order_id]],ORDERS!A:G,5,FALSE)</f>
        <v>42971.798611111109</v>
      </c>
      <c r="J407" s="17">
        <f>VLOOKUP(FACT_INCLUDES[[#This Row],[order_id]],ORDERS!A:G,6,FALSE)</f>
        <v>42986</v>
      </c>
      <c r="K407" t="str">
        <f>VLOOKUP(FACT_INCLUDES[[#This Row],[order_id]],ORDERS!A:G,3,FALSE)</f>
        <v>delivered</v>
      </c>
      <c r="L407" s="18">
        <f>FACT_INCLUDES[[#This Row],[price]]+FACT_INCLUDES[[#This Row],[freight_value]]</f>
        <v>58.349999999999994</v>
      </c>
      <c r="M407">
        <f ca="1">_xlfn.XLOOKUP(FACT_INCLUDES[[#This Row],[customer_unique_id]], DIM_CUSTOMERS[customer_unique_id], DIM_CUSTOMERS[Age],,0)</f>
        <v>28</v>
      </c>
      <c r="N407">
        <f>IFERROR(VLOOKUP(FACT_INCLUDES[[#This Row],[order_id]], ORDERS!A:G, 7, FALSE), "")</f>
        <v>10</v>
      </c>
      <c r="O407">
        <f>_xlfn.XLOOKUP(FACT_INCLUDES[[#This Row],[DW Product]],FACT_PRODUCT_REVIEWS!L:L,FACT_PRODUCT_REVIEWS!A:A,,0)</f>
        <v>406</v>
      </c>
      <c r="P407">
        <f>_xlfn.XLOOKUP(FACT_INCLUDES[[#This Row],[customer_unique_id]],DIM_CUSTOMERS[customer_unique_id],DIM_CUSTOMERS[DW Customer],,0)</f>
        <v>291</v>
      </c>
      <c r="Q407">
        <v>406</v>
      </c>
      <c r="R407">
        <v>406</v>
      </c>
      <c r="S407">
        <f>IF(FACT_INCLUDES[[#This Row],[order_delivered_customer_date]]&lt;=FACT_INCLUDES[[#This Row],[order_estimated_delivery_date]],1,0)</f>
        <v>1</v>
      </c>
      <c r="T407" t="str">
        <f>VLOOKUP(FACT_INCLUDES[[#This Row],[DW Product]],DIM_PRODUCTS!A:I,3,FALSE)</f>
        <v>Musical Instruments</v>
      </c>
      <c r="U407" t="str">
        <f>VLOOKUP(FACT_INCLUDES[[#This Row],[DW Seller]],DIM_SELLERS!A:I,4,FALSE)</f>
        <v>BA</v>
      </c>
      <c r="V407" s="30">
        <f>IF(FACT_INCLUDES[[#This Row],[order_delivered_customer_date]]&lt;=FACT_INCLUDES[[#This Row],[order_estimated_delivery_date]], 1,0)</f>
        <v>1</v>
      </c>
    </row>
    <row r="408" spans="1:22" ht="15.75" x14ac:dyDescent="0.25">
      <c r="A408">
        <v>407</v>
      </c>
      <c r="B408" s="2" t="s">
        <v>1181</v>
      </c>
      <c r="C408" s="10">
        <v>1</v>
      </c>
      <c r="D408" s="13">
        <v>43332.979166666664</v>
      </c>
      <c r="E408" s="20">
        <v>39.97</v>
      </c>
      <c r="F408" s="20">
        <v>18.38</v>
      </c>
      <c r="G408" t="str">
        <f>VLOOKUP(FACT_INCLUDES[[#This Row],[order_id]],ORDERS!A:B,2,FALSE)</f>
        <v>10b960a4f2cfecc03e6c89b4b02ebab6</v>
      </c>
      <c r="H408" s="17">
        <f>VLOOKUP(FACT_INCLUDES[[#This Row],[order_id]],ORDERS!A:F,4,FALSE)</f>
        <v>43016.863194444442</v>
      </c>
      <c r="I408" s="17">
        <f>VLOOKUP(FACT_INCLUDES[[#This Row],[order_id]],ORDERS!A:G,5,FALSE)</f>
        <v>43024.859722222223</v>
      </c>
      <c r="J408" s="17">
        <f>VLOOKUP(FACT_INCLUDES[[#This Row],[order_id]],ORDERS!A:G,6,FALSE)</f>
        <v>43049</v>
      </c>
      <c r="K408" t="str">
        <f>VLOOKUP(FACT_INCLUDES[[#This Row],[order_id]],ORDERS!A:G,3,FALSE)</f>
        <v>delivered</v>
      </c>
      <c r="L408" s="18">
        <f>FACT_INCLUDES[[#This Row],[price]]+FACT_INCLUDES[[#This Row],[freight_value]]</f>
        <v>58.349999999999994</v>
      </c>
      <c r="M408">
        <f ca="1">_xlfn.XLOOKUP(FACT_INCLUDES[[#This Row],[customer_unique_id]], DIM_CUSTOMERS[customer_unique_id], DIM_CUSTOMERS[Age],,0)</f>
        <v>19</v>
      </c>
      <c r="N408">
        <f>IFERROR(VLOOKUP(FACT_INCLUDES[[#This Row],[order_id]], ORDERS!A:G, 7, FALSE), "")</f>
        <v>8</v>
      </c>
      <c r="O408">
        <f>_xlfn.XLOOKUP(FACT_INCLUDES[[#This Row],[DW Product]],FACT_PRODUCT_REVIEWS!L:L,FACT_PRODUCT_REVIEWS!A:A,,0)</f>
        <v>407</v>
      </c>
      <c r="P408">
        <f>_xlfn.XLOOKUP(FACT_INCLUDES[[#This Row],[customer_unique_id]],DIM_CUSTOMERS[customer_unique_id],DIM_CUSTOMERS[DW Customer],,0)</f>
        <v>202</v>
      </c>
      <c r="Q408">
        <v>407</v>
      </c>
      <c r="R408">
        <v>407</v>
      </c>
      <c r="S408">
        <f>IF(FACT_INCLUDES[[#This Row],[order_delivered_customer_date]]&lt;=FACT_INCLUDES[[#This Row],[order_estimated_delivery_date]],1,0)</f>
        <v>1</v>
      </c>
      <c r="T408" t="str">
        <f>VLOOKUP(FACT_INCLUDES[[#This Row],[DW Product]],DIM_PRODUCTS!A:I,3,FALSE)</f>
        <v>Jewelry</v>
      </c>
      <c r="U408" t="str">
        <f>VLOOKUP(FACT_INCLUDES[[#This Row],[DW Seller]],DIM_SELLERS!A:I,4,FALSE)</f>
        <v>RS</v>
      </c>
      <c r="V408" s="30">
        <f>IF(FACT_INCLUDES[[#This Row],[order_delivered_customer_date]]&lt;=FACT_INCLUDES[[#This Row],[order_estimated_delivery_date]], 1,0)</f>
        <v>1</v>
      </c>
    </row>
    <row r="409" spans="1:22" ht="15.75" x14ac:dyDescent="0.25">
      <c r="A409">
        <v>408</v>
      </c>
      <c r="B409" s="2" t="s">
        <v>732</v>
      </c>
      <c r="C409" s="10">
        <v>1</v>
      </c>
      <c r="D409" s="13">
        <v>43126.594444444447</v>
      </c>
      <c r="E409" s="20">
        <v>149</v>
      </c>
      <c r="F409" s="20">
        <v>14.77</v>
      </c>
      <c r="G409" t="str">
        <f>VLOOKUP(FACT_INCLUDES[[#This Row],[order_id]],ORDERS!A:B,2,FALSE)</f>
        <v>47b6bc410befb9fa30a4c029dba944e5</v>
      </c>
      <c r="H409" s="17">
        <f>VLOOKUP(FACT_INCLUDES[[#This Row],[order_id]],ORDERS!A:F,4,FALSE)</f>
        <v>43324.831250000003</v>
      </c>
      <c r="I409" s="17">
        <f>VLOOKUP(FACT_INCLUDES[[#This Row],[order_id]],ORDERS!A:G,5,FALSE)</f>
        <v>43327.808333333334</v>
      </c>
      <c r="J409" s="17">
        <f>VLOOKUP(FACT_INCLUDES[[#This Row],[order_id]],ORDERS!A:G,6,FALSE)</f>
        <v>43329</v>
      </c>
      <c r="K409" t="str">
        <f>VLOOKUP(FACT_INCLUDES[[#This Row],[order_id]],ORDERS!A:G,3,FALSE)</f>
        <v>delivered</v>
      </c>
      <c r="L409" s="18">
        <f>FACT_INCLUDES[[#This Row],[price]]+FACT_INCLUDES[[#This Row],[freight_value]]</f>
        <v>163.77000000000001</v>
      </c>
      <c r="M409">
        <f ca="1">_xlfn.XLOOKUP(FACT_INCLUDES[[#This Row],[customer_unique_id]], DIM_CUSTOMERS[customer_unique_id], DIM_CUSTOMERS[Age],,0)</f>
        <v>21</v>
      </c>
      <c r="N409">
        <f>IFERROR(VLOOKUP(FACT_INCLUDES[[#This Row],[order_id]], ORDERS!A:G, 7, FALSE), "")</f>
        <v>3</v>
      </c>
      <c r="O409">
        <f>_xlfn.XLOOKUP(FACT_INCLUDES[[#This Row],[DW Product]],FACT_PRODUCT_REVIEWS!L:L,FACT_PRODUCT_REVIEWS!A:A,,0)</f>
        <v>408</v>
      </c>
      <c r="P409">
        <f>_xlfn.XLOOKUP(FACT_INCLUDES[[#This Row],[customer_unique_id]],DIM_CUSTOMERS[customer_unique_id],DIM_CUSTOMERS[DW Customer],,0)</f>
        <v>52</v>
      </c>
      <c r="Q409">
        <v>408</v>
      </c>
      <c r="R409">
        <v>408</v>
      </c>
      <c r="S409">
        <f>IF(FACT_INCLUDES[[#This Row],[order_delivered_customer_date]]&lt;=FACT_INCLUDES[[#This Row],[order_estimated_delivery_date]],1,0)</f>
        <v>1</v>
      </c>
      <c r="T409" t="str">
        <f>VLOOKUP(FACT_INCLUDES[[#This Row],[DW Product]],DIM_PRODUCTS!A:I,3,FALSE)</f>
        <v>Clothing</v>
      </c>
      <c r="U409" t="str">
        <f>VLOOKUP(FACT_INCLUDES[[#This Row],[DW Seller]],DIM_SELLERS!A:I,4,FALSE)</f>
        <v>PR</v>
      </c>
      <c r="V409" s="30">
        <f>IF(FACT_INCLUDES[[#This Row],[order_delivered_customer_date]]&lt;=FACT_INCLUDES[[#This Row],[order_estimated_delivery_date]], 1,0)</f>
        <v>1</v>
      </c>
    </row>
    <row r="410" spans="1:22" ht="15.75" x14ac:dyDescent="0.25">
      <c r="A410">
        <v>409</v>
      </c>
      <c r="B410" s="2" t="s">
        <v>1167</v>
      </c>
      <c r="C410" s="10">
        <v>1</v>
      </c>
      <c r="D410" s="13">
        <v>43034.12222222222</v>
      </c>
      <c r="E410" s="20">
        <v>51.6</v>
      </c>
      <c r="F410" s="20">
        <v>9.34</v>
      </c>
      <c r="G410" t="str">
        <f>VLOOKUP(FACT_INCLUDES[[#This Row],[order_id]],ORDERS!A:B,2,FALSE)</f>
        <v>271850b8783a2378c477328f60413b47</v>
      </c>
      <c r="H410" s="17">
        <f>VLOOKUP(FACT_INCLUDES[[#This Row],[order_id]],ORDERS!A:F,4,FALSE)</f>
        <v>43176.65902777778</v>
      </c>
      <c r="I410" s="17">
        <f>VLOOKUP(FACT_INCLUDES[[#This Row],[order_id]],ORDERS!A:G,5,FALSE)</f>
        <v>43182.651388888888</v>
      </c>
      <c r="J410" s="17">
        <f>VLOOKUP(FACT_INCLUDES[[#This Row],[order_id]],ORDERS!A:G,6,FALSE)</f>
        <v>43202</v>
      </c>
      <c r="K410" t="str">
        <f>VLOOKUP(FACT_INCLUDES[[#This Row],[order_id]],ORDERS!A:G,3,FALSE)</f>
        <v>delivered</v>
      </c>
      <c r="L410" s="18">
        <f>FACT_INCLUDES[[#This Row],[price]]+FACT_INCLUDES[[#This Row],[freight_value]]</f>
        <v>60.94</v>
      </c>
      <c r="M410">
        <f ca="1">_xlfn.XLOOKUP(FACT_INCLUDES[[#This Row],[customer_unique_id]], DIM_CUSTOMERS[customer_unique_id], DIM_CUSTOMERS[Age],,0)</f>
        <v>21</v>
      </c>
      <c r="N410">
        <f>IFERROR(VLOOKUP(FACT_INCLUDES[[#This Row],[order_id]], ORDERS!A:G, 7, FALSE), "")</f>
        <v>6</v>
      </c>
      <c r="O410">
        <f>_xlfn.XLOOKUP(FACT_INCLUDES[[#This Row],[DW Product]],FACT_PRODUCT_REVIEWS!L:L,FACT_PRODUCT_REVIEWS!A:A,,0)</f>
        <v>409</v>
      </c>
      <c r="P410">
        <f>_xlfn.XLOOKUP(FACT_INCLUDES[[#This Row],[customer_unique_id]],DIM_CUSTOMERS[customer_unique_id],DIM_CUSTOMERS[DW Customer],,0)</f>
        <v>269</v>
      </c>
      <c r="Q410">
        <v>409</v>
      </c>
      <c r="R410">
        <v>409</v>
      </c>
      <c r="S410">
        <f>IF(FACT_INCLUDES[[#This Row],[order_delivered_customer_date]]&lt;=FACT_INCLUDES[[#This Row],[order_estimated_delivery_date]],1,0)</f>
        <v>1</v>
      </c>
      <c r="T410" t="str">
        <f>VLOOKUP(FACT_INCLUDES[[#This Row],[DW Product]],DIM_PRODUCTS!A:I,3,FALSE)</f>
        <v>Art</v>
      </c>
      <c r="U410" t="str">
        <f>VLOOKUP(FACT_INCLUDES[[#This Row],[DW Seller]],DIM_SELLERS!A:I,4,FALSE)</f>
        <v>PR</v>
      </c>
      <c r="V410" s="30">
        <f>IF(FACT_INCLUDES[[#This Row],[order_delivered_customer_date]]&lt;=FACT_INCLUDES[[#This Row],[order_estimated_delivery_date]], 1,0)</f>
        <v>1</v>
      </c>
    </row>
    <row r="411" spans="1:22" ht="15.75" x14ac:dyDescent="0.25">
      <c r="A411">
        <v>410</v>
      </c>
      <c r="B411" s="2" t="s">
        <v>1306</v>
      </c>
      <c r="C411" s="10">
        <v>1</v>
      </c>
      <c r="D411" s="13">
        <v>43217.688888888886</v>
      </c>
      <c r="E411" s="20">
        <v>146.9</v>
      </c>
      <c r="F411" s="20">
        <v>19.72</v>
      </c>
      <c r="G411" t="str">
        <f>VLOOKUP(FACT_INCLUDES[[#This Row],[order_id]],ORDERS!A:B,2,FALSE)</f>
        <v>3edc2805e049db7e556130362bb517fc</v>
      </c>
      <c r="H411" s="17">
        <f>VLOOKUP(FACT_INCLUDES[[#This Row],[order_id]],ORDERS!A:F,4,FALSE)</f>
        <v>42807.63958333333</v>
      </c>
      <c r="I411" s="17">
        <f>VLOOKUP(FACT_INCLUDES[[#This Row],[order_id]],ORDERS!A:G,5,FALSE)</f>
        <v>42821.640277777777</v>
      </c>
      <c r="J411" s="17">
        <f>VLOOKUP(FACT_INCLUDES[[#This Row],[order_id]],ORDERS!A:G,6,FALSE)</f>
        <v>42838</v>
      </c>
      <c r="K411" t="str">
        <f>VLOOKUP(FACT_INCLUDES[[#This Row],[order_id]],ORDERS!A:G,3,FALSE)</f>
        <v>delivered</v>
      </c>
      <c r="L411" s="18">
        <f>FACT_INCLUDES[[#This Row],[price]]+FACT_INCLUDES[[#This Row],[freight_value]]</f>
        <v>166.62</v>
      </c>
      <c r="M411">
        <f ca="1">_xlfn.XLOOKUP(FACT_INCLUDES[[#This Row],[customer_unique_id]], DIM_CUSTOMERS[customer_unique_id], DIM_CUSTOMERS[Age],,0)</f>
        <v>24</v>
      </c>
      <c r="N411">
        <f>IFERROR(VLOOKUP(FACT_INCLUDES[[#This Row],[order_id]], ORDERS!A:G, 7, FALSE), "")</f>
        <v>14</v>
      </c>
      <c r="O411">
        <f>_xlfn.XLOOKUP(FACT_INCLUDES[[#This Row],[DW Product]],FACT_PRODUCT_REVIEWS!L:L,FACT_PRODUCT_REVIEWS!A:A,,0)</f>
        <v>410</v>
      </c>
      <c r="P411">
        <f>_xlfn.XLOOKUP(FACT_INCLUDES[[#This Row],[customer_unique_id]],DIM_CUSTOMERS[customer_unique_id],DIM_CUSTOMERS[DW Customer],,0)</f>
        <v>308</v>
      </c>
      <c r="Q411">
        <v>410</v>
      </c>
      <c r="R411">
        <v>410</v>
      </c>
      <c r="S411">
        <f>IF(FACT_INCLUDES[[#This Row],[order_delivered_customer_date]]&lt;=FACT_INCLUDES[[#This Row],[order_estimated_delivery_date]],1,0)</f>
        <v>1</v>
      </c>
      <c r="T411" t="str">
        <f>VLOOKUP(FACT_INCLUDES[[#This Row],[DW Product]],DIM_PRODUCTS!A:I,3,FALSE)</f>
        <v>Books</v>
      </c>
      <c r="U411" t="str">
        <f>VLOOKUP(FACT_INCLUDES[[#This Row],[DW Seller]],DIM_SELLERS!A:I,4,FALSE)</f>
        <v>SP</v>
      </c>
      <c r="V411" s="30">
        <f>IF(FACT_INCLUDES[[#This Row],[order_delivered_customer_date]]&lt;=FACT_INCLUDES[[#This Row],[order_estimated_delivery_date]], 1,0)</f>
        <v>1</v>
      </c>
    </row>
    <row r="412" spans="1:22" ht="15.75" x14ac:dyDescent="0.25">
      <c r="A412">
        <v>411</v>
      </c>
      <c r="B412" s="2" t="s">
        <v>1497</v>
      </c>
      <c r="C412" s="10">
        <v>1</v>
      </c>
      <c r="D412" s="13">
        <v>43245.412499999999</v>
      </c>
      <c r="E412" s="20">
        <v>79.900000000000006</v>
      </c>
      <c r="F412" s="20">
        <v>9.7100000000000009</v>
      </c>
      <c r="G412" t="str">
        <f>VLOOKUP(FACT_INCLUDES[[#This Row],[order_id]],ORDERS!A:B,2,FALSE)</f>
        <v>8d2cc82dae0f2b1bb8667a2eedcd8c71</v>
      </c>
      <c r="H412" s="17">
        <f>VLOOKUP(FACT_INCLUDES[[#This Row],[order_id]],ORDERS!A:F,4,FALSE)</f>
        <v>43228.90347222222</v>
      </c>
      <c r="I412" s="17">
        <f>VLOOKUP(FACT_INCLUDES[[#This Row],[order_id]],ORDERS!A:G,5,FALSE)</f>
        <v>43263.801388888889</v>
      </c>
      <c r="J412" s="17">
        <f>VLOOKUP(FACT_INCLUDES[[#This Row],[order_id]],ORDERS!A:G,6,FALSE)</f>
        <v>43252</v>
      </c>
      <c r="K412" t="str">
        <f>VLOOKUP(FACT_INCLUDES[[#This Row],[order_id]],ORDERS!A:G,3,FALSE)</f>
        <v>delivered</v>
      </c>
      <c r="L412" s="18">
        <f>FACT_INCLUDES[[#This Row],[price]]+FACT_INCLUDES[[#This Row],[freight_value]]</f>
        <v>89.610000000000014</v>
      </c>
      <c r="M412">
        <f ca="1">_xlfn.XLOOKUP(FACT_INCLUDES[[#This Row],[customer_unique_id]], DIM_CUSTOMERS[customer_unique_id], DIM_CUSTOMERS[Age],,0)</f>
        <v>18</v>
      </c>
      <c r="N412">
        <f>IFERROR(VLOOKUP(FACT_INCLUDES[[#This Row],[order_id]], ORDERS!A:G, 7, FALSE), "")</f>
        <v>35</v>
      </c>
      <c r="O412">
        <f>_xlfn.XLOOKUP(FACT_INCLUDES[[#This Row],[DW Product]],FACT_PRODUCT_REVIEWS!L:L,FACT_PRODUCT_REVIEWS!A:A,,0)</f>
        <v>411</v>
      </c>
      <c r="P412">
        <f>_xlfn.XLOOKUP(FACT_INCLUDES[[#This Row],[customer_unique_id]],DIM_CUSTOMERS[customer_unique_id],DIM_CUSTOMERS[DW Customer],,0)</f>
        <v>187</v>
      </c>
      <c r="Q412">
        <v>411</v>
      </c>
      <c r="R412">
        <v>411</v>
      </c>
      <c r="S412">
        <f>IF(FACT_INCLUDES[[#This Row],[order_delivered_customer_date]]&lt;=FACT_INCLUDES[[#This Row],[order_estimated_delivery_date]],1,0)</f>
        <v>0</v>
      </c>
      <c r="T412" t="str">
        <f>VLOOKUP(FACT_INCLUDES[[#This Row],[DW Product]],DIM_PRODUCTS!A:I,3,FALSE)</f>
        <v>Kitchen Products</v>
      </c>
      <c r="U412" t="str">
        <f>VLOOKUP(FACT_INCLUDES[[#This Row],[DW Seller]],DIM_SELLERS!A:I,4,FALSE)</f>
        <v>PR</v>
      </c>
      <c r="V412" s="30">
        <f>IF(FACT_INCLUDES[[#This Row],[order_delivered_customer_date]]&lt;=FACT_INCLUDES[[#This Row],[order_estimated_delivery_date]], 1,0)</f>
        <v>0</v>
      </c>
    </row>
    <row r="413" spans="1:22" ht="15.75" x14ac:dyDescent="0.25">
      <c r="A413">
        <v>412</v>
      </c>
      <c r="B413" s="2" t="s">
        <v>1759</v>
      </c>
      <c r="C413" s="10">
        <v>1</v>
      </c>
      <c r="D413" s="13">
        <v>43321.114583333336</v>
      </c>
      <c r="E413" s="20">
        <v>22.5</v>
      </c>
      <c r="F413" s="20">
        <v>18.260000000000002</v>
      </c>
      <c r="G413" t="str">
        <f>VLOOKUP(FACT_INCLUDES[[#This Row],[order_id]],ORDERS!A:B,2,FALSE)</f>
        <v>8d78819a02ccaa0243dbdb0888c7ba8b</v>
      </c>
      <c r="H413" s="17">
        <f>VLOOKUP(FACT_INCLUDES[[#This Row],[order_id]],ORDERS!A:F,4,FALSE)</f>
        <v>42948.665972222225</v>
      </c>
      <c r="I413" s="17">
        <f>VLOOKUP(FACT_INCLUDES[[#This Row],[order_id]],ORDERS!A:G,5,FALSE)</f>
        <v>42956.722916666666</v>
      </c>
      <c r="J413" s="17">
        <f>VLOOKUP(FACT_INCLUDES[[#This Row],[order_id]],ORDERS!A:G,6,FALSE)</f>
        <v>42968</v>
      </c>
      <c r="K413" t="str">
        <f>VLOOKUP(FACT_INCLUDES[[#This Row],[order_id]],ORDERS!A:G,3,FALSE)</f>
        <v>delivered</v>
      </c>
      <c r="L413" s="18">
        <f>FACT_INCLUDES[[#This Row],[price]]+FACT_INCLUDES[[#This Row],[freight_value]]</f>
        <v>40.760000000000005</v>
      </c>
      <c r="M413">
        <f ca="1">_xlfn.XLOOKUP(FACT_INCLUDES[[#This Row],[customer_unique_id]], DIM_CUSTOMERS[customer_unique_id], DIM_CUSTOMERS[Age],,0)</f>
        <v>53</v>
      </c>
      <c r="N413">
        <f>IFERROR(VLOOKUP(FACT_INCLUDES[[#This Row],[order_id]], ORDERS!A:G, 7, FALSE), "")</f>
        <v>8</v>
      </c>
      <c r="O413">
        <f>_xlfn.XLOOKUP(FACT_INCLUDES[[#This Row],[DW Product]],FACT_PRODUCT_REVIEWS!L:L,FACT_PRODUCT_REVIEWS!A:A,,0)</f>
        <v>412</v>
      </c>
      <c r="P413">
        <f>_xlfn.XLOOKUP(FACT_INCLUDES[[#This Row],[customer_unique_id]],DIM_CUSTOMERS[customer_unique_id],DIM_CUSTOMERS[DW Customer],,0)</f>
        <v>230</v>
      </c>
      <c r="Q413">
        <v>412</v>
      </c>
      <c r="R413">
        <v>412</v>
      </c>
      <c r="S413">
        <f>IF(FACT_INCLUDES[[#This Row],[order_delivered_customer_date]]&lt;=FACT_INCLUDES[[#This Row],[order_estimated_delivery_date]],1,0)</f>
        <v>1</v>
      </c>
      <c r="T413" t="str">
        <f>VLOOKUP(FACT_INCLUDES[[#This Row],[DW Product]],DIM_PRODUCTS!A:I,3,FALSE)</f>
        <v>Clothing</v>
      </c>
      <c r="U413" t="str">
        <f>VLOOKUP(FACT_INCLUDES[[#This Row],[DW Seller]],DIM_SELLERS!A:I,4,FALSE)</f>
        <v>SP</v>
      </c>
      <c r="V413" s="30">
        <f>IF(FACT_INCLUDES[[#This Row],[order_delivered_customer_date]]&lt;=FACT_INCLUDES[[#This Row],[order_estimated_delivery_date]], 1,0)</f>
        <v>1</v>
      </c>
    </row>
    <row r="414" spans="1:22" ht="15.75" x14ac:dyDescent="0.25">
      <c r="A414">
        <v>413</v>
      </c>
      <c r="B414" s="2" t="s">
        <v>1482</v>
      </c>
      <c r="C414" s="10">
        <v>1</v>
      </c>
      <c r="D414" s="13">
        <v>42888.100694444445</v>
      </c>
      <c r="E414" s="20">
        <v>11.9</v>
      </c>
      <c r="F414" s="20">
        <v>16.79</v>
      </c>
      <c r="G414" t="str">
        <f>VLOOKUP(FACT_INCLUDES[[#This Row],[order_id]],ORDERS!A:B,2,FALSE)</f>
        <v>e6ad2d9078cb28e4ac6ecef8432e74c7</v>
      </c>
      <c r="H414" s="17">
        <f>VLOOKUP(FACT_INCLUDES[[#This Row],[order_id]],ORDERS!A:F,4,FALSE)</f>
        <v>43257.723611111112</v>
      </c>
      <c r="I414" s="17">
        <f>VLOOKUP(FACT_INCLUDES[[#This Row],[order_id]],ORDERS!A:G,5,FALSE)</f>
        <v>43259.832638888889</v>
      </c>
      <c r="J414" s="17">
        <f>VLOOKUP(FACT_INCLUDES[[#This Row],[order_id]],ORDERS!A:G,6,FALSE)</f>
        <v>43284</v>
      </c>
      <c r="K414" t="str">
        <f>VLOOKUP(FACT_INCLUDES[[#This Row],[order_id]],ORDERS!A:G,3,FALSE)</f>
        <v>delivered</v>
      </c>
      <c r="L414" s="18">
        <f>FACT_INCLUDES[[#This Row],[price]]+FACT_INCLUDES[[#This Row],[freight_value]]</f>
        <v>28.689999999999998</v>
      </c>
      <c r="M414">
        <f ca="1">_xlfn.XLOOKUP(FACT_INCLUDES[[#This Row],[customer_unique_id]], DIM_CUSTOMERS[customer_unique_id], DIM_CUSTOMERS[Age],,0)</f>
        <v>18</v>
      </c>
      <c r="N414">
        <f>IFERROR(VLOOKUP(FACT_INCLUDES[[#This Row],[order_id]], ORDERS!A:G, 7, FALSE), "")</f>
        <v>2</v>
      </c>
      <c r="O414">
        <f>_xlfn.XLOOKUP(FACT_INCLUDES[[#This Row],[DW Product]],FACT_PRODUCT_REVIEWS!L:L,FACT_PRODUCT_REVIEWS!A:A,,0)</f>
        <v>413</v>
      </c>
      <c r="P414">
        <f>_xlfn.XLOOKUP(FACT_INCLUDES[[#This Row],[customer_unique_id]],DIM_CUSTOMERS[customer_unique_id],DIM_CUSTOMERS[DW Customer],,0)</f>
        <v>63</v>
      </c>
      <c r="Q414">
        <v>413</v>
      </c>
      <c r="R414">
        <v>413</v>
      </c>
      <c r="S414">
        <f>IF(FACT_INCLUDES[[#This Row],[order_delivered_customer_date]]&lt;=FACT_INCLUDES[[#This Row],[order_estimated_delivery_date]],1,0)</f>
        <v>1</v>
      </c>
      <c r="T414" t="str">
        <f>VLOOKUP(FACT_INCLUDES[[#This Row],[DW Product]],DIM_PRODUCTS!A:I,3,FALSE)</f>
        <v>Jewelry</v>
      </c>
      <c r="U414" t="str">
        <f>VLOOKUP(FACT_INCLUDES[[#This Row],[DW Seller]],DIM_SELLERS!A:I,4,FALSE)</f>
        <v>SP</v>
      </c>
      <c r="V414" s="30">
        <f>IF(FACT_INCLUDES[[#This Row],[order_delivered_customer_date]]&lt;=FACT_INCLUDES[[#This Row],[order_estimated_delivery_date]], 1,0)</f>
        <v>1</v>
      </c>
    </row>
    <row r="415" spans="1:22" ht="15.75" x14ac:dyDescent="0.25">
      <c r="A415">
        <v>414</v>
      </c>
      <c r="B415" s="2" t="s">
        <v>957</v>
      </c>
      <c r="C415" s="10">
        <v>1</v>
      </c>
      <c r="D415" s="13">
        <v>42888.100694444445</v>
      </c>
      <c r="E415" s="20">
        <v>11.9</v>
      </c>
      <c r="F415" s="20">
        <v>16.79</v>
      </c>
      <c r="G415" t="str">
        <f>VLOOKUP(FACT_INCLUDES[[#This Row],[order_id]],ORDERS!A:B,2,FALSE)</f>
        <v>f3795e38cc5b655e26e94d1cc21263fa</v>
      </c>
      <c r="H415" s="17">
        <f>VLOOKUP(FACT_INCLUDES[[#This Row],[order_id]],ORDERS!A:F,4,FALSE)</f>
        <v>43171.331250000003</v>
      </c>
      <c r="I415" s="17">
        <f>VLOOKUP(FACT_INCLUDES[[#This Row],[order_id]],ORDERS!A:G,5,FALSE)</f>
        <v>43176.675000000003</v>
      </c>
      <c r="J415" s="17">
        <f>VLOOKUP(FACT_INCLUDES[[#This Row],[order_id]],ORDERS!A:G,6,FALSE)</f>
        <v>43188</v>
      </c>
      <c r="K415" t="str">
        <f>VLOOKUP(FACT_INCLUDES[[#This Row],[order_id]],ORDERS!A:G,3,FALSE)</f>
        <v>delivered</v>
      </c>
      <c r="L415" s="18">
        <f>FACT_INCLUDES[[#This Row],[price]]+FACT_INCLUDES[[#This Row],[freight_value]]</f>
        <v>28.689999999999998</v>
      </c>
      <c r="M415">
        <f ca="1">_xlfn.XLOOKUP(FACT_INCLUDES[[#This Row],[customer_unique_id]], DIM_CUSTOMERS[customer_unique_id], DIM_CUSTOMERS[Age],,0)</f>
        <v>19</v>
      </c>
      <c r="N415">
        <f>IFERROR(VLOOKUP(FACT_INCLUDES[[#This Row],[order_id]], ORDERS!A:G, 7, FALSE), "")</f>
        <v>5</v>
      </c>
      <c r="O415">
        <f>_xlfn.XLOOKUP(FACT_INCLUDES[[#This Row],[DW Product]],FACT_PRODUCT_REVIEWS!L:L,FACT_PRODUCT_REVIEWS!A:A,,0)</f>
        <v>414</v>
      </c>
      <c r="P415">
        <f>_xlfn.XLOOKUP(FACT_INCLUDES[[#This Row],[customer_unique_id]],DIM_CUSTOMERS[customer_unique_id],DIM_CUSTOMERS[DW Customer],,0)</f>
        <v>210</v>
      </c>
      <c r="Q415">
        <v>414</v>
      </c>
      <c r="R415">
        <v>414</v>
      </c>
      <c r="S415">
        <f>IF(FACT_INCLUDES[[#This Row],[order_delivered_customer_date]]&lt;=FACT_INCLUDES[[#This Row],[order_estimated_delivery_date]],1,0)</f>
        <v>1</v>
      </c>
      <c r="T415" t="str">
        <f>VLOOKUP(FACT_INCLUDES[[#This Row],[DW Product]],DIM_PRODUCTS!A:I,3,FALSE)</f>
        <v>Musical Instruments</v>
      </c>
      <c r="U415" t="str">
        <f>VLOOKUP(FACT_INCLUDES[[#This Row],[DW Seller]],DIM_SELLERS!A:I,4,FALSE)</f>
        <v>PR</v>
      </c>
      <c r="V415" s="30">
        <f>IF(FACT_INCLUDES[[#This Row],[order_delivered_customer_date]]&lt;=FACT_INCLUDES[[#This Row],[order_estimated_delivery_date]], 1,0)</f>
        <v>1</v>
      </c>
    </row>
    <row r="416" spans="1:22" ht="15.75" x14ac:dyDescent="0.25">
      <c r="A416">
        <v>415</v>
      </c>
      <c r="B416" s="2" t="s">
        <v>951</v>
      </c>
      <c r="C416" s="10">
        <v>1</v>
      </c>
      <c r="D416" s="13">
        <v>42804.399305555555</v>
      </c>
      <c r="E416" s="20">
        <v>19.989999999999998</v>
      </c>
      <c r="F416" s="20">
        <v>10.96</v>
      </c>
      <c r="G416" t="str">
        <f>VLOOKUP(FACT_INCLUDES[[#This Row],[order_id]],ORDERS!A:B,2,FALSE)</f>
        <v>570eb70ff97166b85ea96be3bfb65fef</v>
      </c>
      <c r="H416" s="17">
        <f>VLOOKUP(FACT_INCLUDES[[#This Row],[order_id]],ORDERS!A:F,4,FALSE)</f>
        <v>43257.646527777775</v>
      </c>
      <c r="I416" s="17">
        <f>VLOOKUP(FACT_INCLUDES[[#This Row],[order_id]],ORDERS!A:G,5,FALSE)</f>
        <v>43270.877083333333</v>
      </c>
      <c r="J416" s="17">
        <f>VLOOKUP(FACT_INCLUDES[[#This Row],[order_id]],ORDERS!A:G,6,FALSE)</f>
        <v>43298</v>
      </c>
      <c r="K416" t="str">
        <f>VLOOKUP(FACT_INCLUDES[[#This Row],[order_id]],ORDERS!A:G,3,FALSE)</f>
        <v>delivered</v>
      </c>
      <c r="L416" s="18">
        <f>FACT_INCLUDES[[#This Row],[price]]+FACT_INCLUDES[[#This Row],[freight_value]]</f>
        <v>30.95</v>
      </c>
      <c r="M416">
        <f ca="1">_xlfn.XLOOKUP(FACT_INCLUDES[[#This Row],[customer_unique_id]], DIM_CUSTOMERS[customer_unique_id], DIM_CUSTOMERS[Age],,0)</f>
        <v>58</v>
      </c>
      <c r="N416">
        <f>IFERROR(VLOOKUP(FACT_INCLUDES[[#This Row],[order_id]], ORDERS!A:G, 7, FALSE), "")</f>
        <v>13</v>
      </c>
      <c r="O416">
        <f>_xlfn.XLOOKUP(FACT_INCLUDES[[#This Row],[DW Product]],FACT_PRODUCT_REVIEWS!L:L,FACT_PRODUCT_REVIEWS!A:A,,0)</f>
        <v>415</v>
      </c>
      <c r="P416">
        <f>_xlfn.XLOOKUP(FACT_INCLUDES[[#This Row],[customer_unique_id]],DIM_CUSTOMERS[customer_unique_id],DIM_CUSTOMERS[DW Customer],,0)</f>
        <v>186</v>
      </c>
      <c r="Q416">
        <v>415</v>
      </c>
      <c r="R416">
        <v>415</v>
      </c>
      <c r="S416">
        <f>IF(FACT_INCLUDES[[#This Row],[order_delivered_customer_date]]&lt;=FACT_INCLUDES[[#This Row],[order_estimated_delivery_date]],1,0)</f>
        <v>1</v>
      </c>
      <c r="T416" t="str">
        <f>VLOOKUP(FACT_INCLUDES[[#This Row],[DW Product]],DIM_PRODUCTS!A:I,3,FALSE)</f>
        <v>Decor</v>
      </c>
      <c r="U416" t="str">
        <f>VLOOKUP(FACT_INCLUDES[[#This Row],[DW Seller]],DIM_SELLERS!A:I,4,FALSE)</f>
        <v>ES</v>
      </c>
      <c r="V416" s="30">
        <f>IF(FACT_INCLUDES[[#This Row],[order_delivered_customer_date]]&lt;=FACT_INCLUDES[[#This Row],[order_estimated_delivery_date]], 1,0)</f>
        <v>1</v>
      </c>
    </row>
    <row r="417" spans="1:22" ht="15.75" x14ac:dyDescent="0.25">
      <c r="A417">
        <v>416</v>
      </c>
      <c r="B417" s="2" t="s">
        <v>1267</v>
      </c>
      <c r="C417" s="10">
        <v>1</v>
      </c>
      <c r="D417" s="13">
        <v>43062.17083333333</v>
      </c>
      <c r="E417" s="20">
        <v>7.9</v>
      </c>
      <c r="F417" s="20">
        <v>16.11</v>
      </c>
      <c r="G417" t="str">
        <f>VLOOKUP(FACT_INCLUDES[[#This Row],[order_id]],ORDERS!A:B,2,FALSE)</f>
        <v>cee6fa72fb403ef9554b41581108084b</v>
      </c>
      <c r="H417" s="17">
        <f>VLOOKUP(FACT_INCLUDES[[#This Row],[order_id]],ORDERS!A:F,4,FALSE)</f>
        <v>43205.663194444445</v>
      </c>
      <c r="I417" s="17">
        <f>VLOOKUP(FACT_INCLUDES[[#This Row],[order_id]],ORDERS!A:G,5,FALSE)</f>
        <v>43220.854861111111</v>
      </c>
      <c r="J417" s="17">
        <f>VLOOKUP(FACT_INCLUDES[[#This Row],[order_id]],ORDERS!A:G,6,FALSE)</f>
        <v>43228</v>
      </c>
      <c r="K417" t="str">
        <f>VLOOKUP(FACT_INCLUDES[[#This Row],[order_id]],ORDERS!A:G,3,FALSE)</f>
        <v>delivered</v>
      </c>
      <c r="L417" s="18">
        <f>FACT_INCLUDES[[#This Row],[price]]+FACT_INCLUDES[[#This Row],[freight_value]]</f>
        <v>24.009999999999998</v>
      </c>
      <c r="M417">
        <f ca="1">_xlfn.XLOOKUP(FACT_INCLUDES[[#This Row],[customer_unique_id]], DIM_CUSTOMERS[customer_unique_id], DIM_CUSTOMERS[Age],,0)</f>
        <v>30</v>
      </c>
      <c r="N417">
        <f>IFERROR(VLOOKUP(FACT_INCLUDES[[#This Row],[order_id]], ORDERS!A:G, 7, FALSE), "")</f>
        <v>15</v>
      </c>
      <c r="O417">
        <f>_xlfn.XLOOKUP(FACT_INCLUDES[[#This Row],[DW Product]],FACT_PRODUCT_REVIEWS!L:L,FACT_PRODUCT_REVIEWS!A:A,,0)</f>
        <v>416</v>
      </c>
      <c r="P417">
        <f>_xlfn.XLOOKUP(FACT_INCLUDES[[#This Row],[customer_unique_id]],DIM_CUSTOMERS[customer_unique_id],DIM_CUSTOMERS[DW Customer],,0)</f>
        <v>19</v>
      </c>
      <c r="Q417">
        <v>416</v>
      </c>
      <c r="R417">
        <v>416</v>
      </c>
      <c r="S417">
        <f>IF(FACT_INCLUDES[[#This Row],[order_delivered_customer_date]]&lt;=FACT_INCLUDES[[#This Row],[order_estimated_delivery_date]],1,0)</f>
        <v>1</v>
      </c>
      <c r="T417" t="str">
        <f>VLOOKUP(FACT_INCLUDES[[#This Row],[DW Product]],DIM_PRODUCTS!A:I,3,FALSE)</f>
        <v>Makeup</v>
      </c>
      <c r="U417" t="str">
        <f>VLOOKUP(FACT_INCLUDES[[#This Row],[DW Seller]],DIM_SELLERS!A:I,4,FALSE)</f>
        <v>SP</v>
      </c>
      <c r="V417" s="30">
        <f>IF(FACT_INCLUDES[[#This Row],[order_delivered_customer_date]]&lt;=FACT_INCLUDES[[#This Row],[order_estimated_delivery_date]], 1,0)</f>
        <v>1</v>
      </c>
    </row>
    <row r="418" spans="1:22" ht="15.75" x14ac:dyDescent="0.25">
      <c r="A418">
        <v>417</v>
      </c>
      <c r="B418" s="2" t="s">
        <v>1741</v>
      </c>
      <c r="C418" s="10">
        <v>1</v>
      </c>
      <c r="D418" s="13">
        <v>43335.840277777781</v>
      </c>
      <c r="E418" s="20">
        <v>85.71</v>
      </c>
      <c r="F418" s="20">
        <v>18.399999999999999</v>
      </c>
      <c r="G418" t="str">
        <f>VLOOKUP(FACT_INCLUDES[[#This Row],[order_id]],ORDERS!A:B,2,FALSE)</f>
        <v>4e0e24ed6b791dca50eacced49d5e2d1</v>
      </c>
      <c r="H418" s="17">
        <f>VLOOKUP(FACT_INCLUDES[[#This Row],[order_id]],ORDERS!A:F,4,FALSE)</f>
        <v>42968.920138888891</v>
      </c>
      <c r="I418" s="17">
        <f>VLOOKUP(FACT_INCLUDES[[#This Row],[order_id]],ORDERS!A:G,5,FALSE)</f>
        <v>42975.734027777777</v>
      </c>
      <c r="J418" s="17">
        <f>VLOOKUP(FACT_INCLUDES[[#This Row],[order_id]],ORDERS!A:G,6,FALSE)</f>
        <v>42989</v>
      </c>
      <c r="K418" t="str">
        <f>VLOOKUP(FACT_INCLUDES[[#This Row],[order_id]],ORDERS!A:G,3,FALSE)</f>
        <v>delivered</v>
      </c>
      <c r="L418" s="18">
        <f>FACT_INCLUDES[[#This Row],[price]]+FACT_INCLUDES[[#This Row],[freight_value]]</f>
        <v>104.10999999999999</v>
      </c>
      <c r="M418">
        <f ca="1">_xlfn.XLOOKUP(FACT_INCLUDES[[#This Row],[customer_unique_id]], DIM_CUSTOMERS[customer_unique_id], DIM_CUSTOMERS[Age],,0)</f>
        <v>51</v>
      </c>
      <c r="N418">
        <f>IFERROR(VLOOKUP(FACT_INCLUDES[[#This Row],[order_id]], ORDERS!A:G, 7, FALSE), "")</f>
        <v>7</v>
      </c>
      <c r="O418">
        <f>_xlfn.XLOOKUP(FACT_INCLUDES[[#This Row],[DW Product]],FACT_PRODUCT_REVIEWS!L:L,FACT_PRODUCT_REVIEWS!A:A,,0)</f>
        <v>417</v>
      </c>
      <c r="P418">
        <f>_xlfn.XLOOKUP(FACT_INCLUDES[[#This Row],[customer_unique_id]],DIM_CUSTOMERS[customer_unique_id],DIM_CUSTOMERS[DW Customer],,0)</f>
        <v>222</v>
      </c>
      <c r="Q418">
        <v>417</v>
      </c>
      <c r="R418">
        <v>417</v>
      </c>
      <c r="S418">
        <f>IF(FACT_INCLUDES[[#This Row],[order_delivered_customer_date]]&lt;=FACT_INCLUDES[[#This Row],[order_estimated_delivery_date]],1,0)</f>
        <v>1</v>
      </c>
      <c r="T418" t="str">
        <f>VLOOKUP(FACT_INCLUDES[[#This Row],[DW Product]],DIM_PRODUCTS!A:I,3,FALSE)</f>
        <v>Clothing</v>
      </c>
      <c r="U418" t="str">
        <f>VLOOKUP(FACT_INCLUDES[[#This Row],[DW Seller]],DIM_SELLERS!A:I,4,FALSE)</f>
        <v>SC</v>
      </c>
      <c r="V418" s="30">
        <f>IF(FACT_INCLUDES[[#This Row],[order_delivered_customer_date]]&lt;=FACT_INCLUDES[[#This Row],[order_estimated_delivery_date]], 1,0)</f>
        <v>1</v>
      </c>
    </row>
    <row r="419" spans="1:22" ht="15.75" x14ac:dyDescent="0.25">
      <c r="A419">
        <v>418</v>
      </c>
      <c r="B419" s="2" t="s">
        <v>1499</v>
      </c>
      <c r="C419" s="10">
        <v>1</v>
      </c>
      <c r="D419" s="13">
        <v>43118.109722222223</v>
      </c>
      <c r="E419" s="20">
        <v>29.5</v>
      </c>
      <c r="F419" s="20">
        <v>20.84</v>
      </c>
      <c r="G419" t="str">
        <f>VLOOKUP(FACT_INCLUDES[[#This Row],[order_id]],ORDERS!A:B,2,FALSE)</f>
        <v>d3857f98166ef23ca95d44cbe9b1828c</v>
      </c>
      <c r="H419" s="17">
        <f>VLOOKUP(FACT_INCLUDES[[#This Row],[order_id]],ORDERS!A:F,4,FALSE)</f>
        <v>43047.864583333336</v>
      </c>
      <c r="I419" s="17">
        <f>VLOOKUP(FACT_INCLUDES[[#This Row],[order_id]],ORDERS!A:G,5,FALSE)</f>
        <v>43053.955555555556</v>
      </c>
      <c r="J419" s="17">
        <f>VLOOKUP(FACT_INCLUDES[[#This Row],[order_id]],ORDERS!A:G,6,FALSE)</f>
        <v>43069</v>
      </c>
      <c r="K419" t="str">
        <f>VLOOKUP(FACT_INCLUDES[[#This Row],[order_id]],ORDERS!A:G,3,FALSE)</f>
        <v>delivered</v>
      </c>
      <c r="L419" s="18">
        <f>FACT_INCLUDES[[#This Row],[price]]+FACT_INCLUDES[[#This Row],[freight_value]]</f>
        <v>50.34</v>
      </c>
      <c r="M419">
        <f ca="1">_xlfn.XLOOKUP(FACT_INCLUDES[[#This Row],[customer_unique_id]], DIM_CUSTOMERS[customer_unique_id], DIM_CUSTOMERS[Age],,0)</f>
        <v>33</v>
      </c>
      <c r="N419">
        <f>IFERROR(VLOOKUP(FACT_INCLUDES[[#This Row],[order_id]], ORDERS!A:G, 7, FALSE), "")</f>
        <v>6</v>
      </c>
      <c r="O419">
        <f>_xlfn.XLOOKUP(FACT_INCLUDES[[#This Row],[DW Product]],FACT_PRODUCT_REVIEWS!L:L,FACT_PRODUCT_REVIEWS!A:A,,0)</f>
        <v>418</v>
      </c>
      <c r="P419">
        <f>_xlfn.XLOOKUP(FACT_INCLUDES[[#This Row],[customer_unique_id]],DIM_CUSTOMERS[customer_unique_id],DIM_CUSTOMERS[DW Customer],,0)</f>
        <v>199</v>
      </c>
      <c r="Q419">
        <v>418</v>
      </c>
      <c r="R419">
        <v>418</v>
      </c>
      <c r="S419">
        <f>IF(FACT_INCLUDES[[#This Row],[order_delivered_customer_date]]&lt;=FACT_INCLUDES[[#This Row],[order_estimated_delivery_date]],1,0)</f>
        <v>1</v>
      </c>
      <c r="T419" t="str">
        <f>VLOOKUP(FACT_INCLUDES[[#This Row],[DW Product]],DIM_PRODUCTS!A:I,3,FALSE)</f>
        <v>Sports</v>
      </c>
      <c r="U419" t="str">
        <f>VLOOKUP(FACT_INCLUDES[[#This Row],[DW Seller]],DIM_SELLERS!A:I,4,FALSE)</f>
        <v>RJ</v>
      </c>
      <c r="V419" s="30">
        <f>IF(FACT_INCLUDES[[#This Row],[order_delivered_customer_date]]&lt;=FACT_INCLUDES[[#This Row],[order_estimated_delivery_date]], 1,0)</f>
        <v>1</v>
      </c>
    </row>
    <row r="420" spans="1:22" ht="15.75" x14ac:dyDescent="0.25">
      <c r="A420">
        <v>419</v>
      </c>
      <c r="B420" s="2" t="s">
        <v>769</v>
      </c>
      <c r="C420" s="10">
        <v>1</v>
      </c>
      <c r="D420" s="13">
        <v>43047.90902777778</v>
      </c>
      <c r="E420" s="20">
        <v>18.25</v>
      </c>
      <c r="F420" s="20">
        <v>17.600000000000001</v>
      </c>
      <c r="G420" t="str">
        <f>VLOOKUP(FACT_INCLUDES[[#This Row],[order_id]],ORDERS!A:B,2,FALSE)</f>
        <v>3c4abb94aa82c0be6a86af95be2ca5bf</v>
      </c>
      <c r="H420" s="17">
        <f>VLOOKUP(FACT_INCLUDES[[#This Row],[order_id]],ORDERS!A:F,4,FALSE)</f>
        <v>43193.794444444444</v>
      </c>
      <c r="I420" s="17">
        <f>VLOOKUP(FACT_INCLUDES[[#This Row],[order_id]],ORDERS!A:G,5,FALSE)</f>
        <v>43202.873611111114</v>
      </c>
      <c r="J420" s="17">
        <f>VLOOKUP(FACT_INCLUDES[[#This Row],[order_id]],ORDERS!A:G,6,FALSE)</f>
        <v>43231</v>
      </c>
      <c r="K420" t="str">
        <f>VLOOKUP(FACT_INCLUDES[[#This Row],[order_id]],ORDERS!A:G,3,FALSE)</f>
        <v>delivered</v>
      </c>
      <c r="L420" s="18">
        <f>FACT_INCLUDES[[#This Row],[price]]+FACT_INCLUDES[[#This Row],[freight_value]]</f>
        <v>35.85</v>
      </c>
      <c r="M420">
        <f ca="1">_xlfn.XLOOKUP(FACT_INCLUDES[[#This Row],[customer_unique_id]], DIM_CUSTOMERS[customer_unique_id], DIM_CUSTOMERS[Age],,0)</f>
        <v>39</v>
      </c>
      <c r="N420">
        <f>IFERROR(VLOOKUP(FACT_INCLUDES[[#This Row],[order_id]], ORDERS!A:G, 7, FALSE), "")</f>
        <v>9</v>
      </c>
      <c r="O420">
        <f>_xlfn.XLOOKUP(FACT_INCLUDES[[#This Row],[DW Product]],FACT_PRODUCT_REVIEWS!L:L,FACT_PRODUCT_REVIEWS!A:A,,0)</f>
        <v>419</v>
      </c>
      <c r="P420">
        <f>_xlfn.XLOOKUP(FACT_INCLUDES[[#This Row],[customer_unique_id]],DIM_CUSTOMERS[customer_unique_id],DIM_CUSTOMERS[DW Customer],,0)</f>
        <v>147</v>
      </c>
      <c r="Q420">
        <v>419</v>
      </c>
      <c r="R420">
        <v>419</v>
      </c>
      <c r="S420">
        <f>IF(FACT_INCLUDES[[#This Row],[order_delivered_customer_date]]&lt;=FACT_INCLUDES[[#This Row],[order_estimated_delivery_date]],1,0)</f>
        <v>1</v>
      </c>
      <c r="T420" t="str">
        <f>VLOOKUP(FACT_INCLUDES[[#This Row],[DW Product]],DIM_PRODUCTS!A:I,3,FALSE)</f>
        <v>Musical Instruments</v>
      </c>
      <c r="U420" t="str">
        <f>VLOOKUP(FACT_INCLUDES[[#This Row],[DW Seller]],DIM_SELLERS!A:I,4,FALSE)</f>
        <v>SP</v>
      </c>
      <c r="V420" s="30">
        <f>IF(FACT_INCLUDES[[#This Row],[order_delivered_customer_date]]&lt;=FACT_INCLUDES[[#This Row],[order_estimated_delivery_date]], 1,0)</f>
        <v>1</v>
      </c>
    </row>
    <row r="421" spans="1:22" ht="15.75" x14ac:dyDescent="0.25">
      <c r="A421">
        <v>420</v>
      </c>
      <c r="B421" s="2" t="s">
        <v>823</v>
      </c>
      <c r="C421" s="10">
        <v>1</v>
      </c>
      <c r="D421" s="13">
        <v>43222.910416666666</v>
      </c>
      <c r="E421" s="20">
        <v>142</v>
      </c>
      <c r="F421" s="20">
        <v>8.02</v>
      </c>
      <c r="G421" t="str">
        <f>VLOOKUP(FACT_INCLUDES[[#This Row],[order_id]],ORDERS!A:B,2,FALSE)</f>
        <v>bd3001c423ef9a9092b0a5158f1ccdf6</v>
      </c>
      <c r="H421" s="17">
        <f>VLOOKUP(FACT_INCLUDES[[#This Row],[order_id]],ORDERS!A:F,4,FALSE)</f>
        <v>42933.413194444445</v>
      </c>
      <c r="I421" s="17">
        <f>VLOOKUP(FACT_INCLUDES[[#This Row],[order_id]],ORDERS!A:G,5,FALSE)</f>
        <v>42942.039583333331</v>
      </c>
      <c r="J421" s="17">
        <f>VLOOKUP(FACT_INCLUDES[[#This Row],[order_id]],ORDERS!A:G,6,FALSE)</f>
        <v>42955</v>
      </c>
      <c r="K421" t="str">
        <f>VLOOKUP(FACT_INCLUDES[[#This Row],[order_id]],ORDERS!A:G,3,FALSE)</f>
        <v>delivered</v>
      </c>
      <c r="L421" s="18">
        <f>FACT_INCLUDES[[#This Row],[price]]+FACT_INCLUDES[[#This Row],[freight_value]]</f>
        <v>150.02000000000001</v>
      </c>
      <c r="M421">
        <f ca="1">_xlfn.XLOOKUP(FACT_INCLUDES[[#This Row],[customer_unique_id]], DIM_CUSTOMERS[customer_unique_id], DIM_CUSTOMERS[Age],,0)</f>
        <v>28</v>
      </c>
      <c r="N421">
        <f>IFERROR(VLOOKUP(FACT_INCLUDES[[#This Row],[order_id]], ORDERS!A:G, 7, FALSE), "")</f>
        <v>9</v>
      </c>
      <c r="O421">
        <f>_xlfn.XLOOKUP(FACT_INCLUDES[[#This Row],[DW Product]],FACT_PRODUCT_REVIEWS!L:L,FACT_PRODUCT_REVIEWS!A:A,,0)</f>
        <v>420</v>
      </c>
      <c r="P421">
        <f>_xlfn.XLOOKUP(FACT_INCLUDES[[#This Row],[customer_unique_id]],DIM_CUSTOMERS[customer_unique_id],DIM_CUSTOMERS[DW Customer],,0)</f>
        <v>69</v>
      </c>
      <c r="Q421">
        <v>420</v>
      </c>
      <c r="R421">
        <v>420</v>
      </c>
      <c r="S421">
        <f>IF(FACT_INCLUDES[[#This Row],[order_delivered_customer_date]]&lt;=FACT_INCLUDES[[#This Row],[order_estimated_delivery_date]],1,0)</f>
        <v>1</v>
      </c>
      <c r="T421" t="str">
        <f>VLOOKUP(FACT_INCLUDES[[#This Row],[DW Product]],DIM_PRODUCTS!A:I,3,FALSE)</f>
        <v>Clothing</v>
      </c>
      <c r="U421" t="str">
        <f>VLOOKUP(FACT_INCLUDES[[#This Row],[DW Seller]],DIM_SELLERS!A:I,4,FALSE)</f>
        <v>SP</v>
      </c>
      <c r="V421" s="30">
        <f>IF(FACT_INCLUDES[[#This Row],[order_delivered_customer_date]]&lt;=FACT_INCLUDES[[#This Row],[order_estimated_delivery_date]], 1,0)</f>
        <v>1</v>
      </c>
    </row>
    <row r="422" spans="1:22" ht="15.75" x14ac:dyDescent="0.25">
      <c r="A422">
        <v>421</v>
      </c>
      <c r="B422" s="2" t="s">
        <v>1228</v>
      </c>
      <c r="C422" s="10">
        <v>1</v>
      </c>
      <c r="D422" s="13">
        <v>43011.713194444441</v>
      </c>
      <c r="E422" s="20">
        <v>179.99</v>
      </c>
      <c r="F422" s="20">
        <v>26.1</v>
      </c>
      <c r="G422" t="str">
        <f>VLOOKUP(FACT_INCLUDES[[#This Row],[order_id]],ORDERS!A:B,2,FALSE)</f>
        <v>4893ad4ea28b2c5b3ddf4e82e79db9e6</v>
      </c>
      <c r="H422" s="17">
        <f>VLOOKUP(FACT_INCLUDES[[#This Row],[order_id]],ORDERS!A:F,4,FALSE)</f>
        <v>42963.54791666667</v>
      </c>
      <c r="I422" s="17">
        <f>VLOOKUP(FACT_INCLUDES[[#This Row],[order_id]],ORDERS!A:G,5,FALSE)</f>
        <v>42991.837500000001</v>
      </c>
      <c r="J422" s="17">
        <f>VLOOKUP(FACT_INCLUDES[[#This Row],[order_id]],ORDERS!A:G,6,FALSE)</f>
        <v>42992</v>
      </c>
      <c r="K422" t="str">
        <f>VLOOKUP(FACT_INCLUDES[[#This Row],[order_id]],ORDERS!A:G,3,FALSE)</f>
        <v>delivered</v>
      </c>
      <c r="L422" s="18">
        <f>FACT_INCLUDES[[#This Row],[price]]+FACT_INCLUDES[[#This Row],[freight_value]]</f>
        <v>206.09</v>
      </c>
      <c r="M422">
        <f ca="1">_xlfn.XLOOKUP(FACT_INCLUDES[[#This Row],[customer_unique_id]], DIM_CUSTOMERS[customer_unique_id], DIM_CUSTOMERS[Age],,0)</f>
        <v>56</v>
      </c>
      <c r="N422">
        <f>IFERROR(VLOOKUP(FACT_INCLUDES[[#This Row],[order_id]], ORDERS!A:G, 7, FALSE), "")</f>
        <v>28</v>
      </c>
      <c r="O422">
        <f>_xlfn.XLOOKUP(FACT_INCLUDES[[#This Row],[DW Product]],FACT_PRODUCT_REVIEWS!L:L,FACT_PRODUCT_REVIEWS!A:A,,0)</f>
        <v>421</v>
      </c>
      <c r="P422">
        <f>_xlfn.XLOOKUP(FACT_INCLUDES[[#This Row],[customer_unique_id]],DIM_CUSTOMERS[customer_unique_id],DIM_CUSTOMERS[DW Customer],,0)</f>
        <v>4</v>
      </c>
      <c r="Q422">
        <v>421</v>
      </c>
      <c r="R422">
        <v>421</v>
      </c>
      <c r="S422">
        <f>IF(FACT_INCLUDES[[#This Row],[order_delivered_customer_date]]&lt;=FACT_INCLUDES[[#This Row],[order_estimated_delivery_date]],1,0)</f>
        <v>1</v>
      </c>
      <c r="T422" t="str">
        <f>VLOOKUP(FACT_INCLUDES[[#This Row],[DW Product]],DIM_PRODUCTS!A:I,3,FALSE)</f>
        <v>Makeup</v>
      </c>
      <c r="U422" t="str">
        <f>VLOOKUP(FACT_INCLUDES[[#This Row],[DW Seller]],DIM_SELLERS!A:I,4,FALSE)</f>
        <v>MG</v>
      </c>
      <c r="V422" s="30">
        <f>IF(FACT_INCLUDES[[#This Row],[order_delivered_customer_date]]&lt;=FACT_INCLUDES[[#This Row],[order_estimated_delivery_date]], 1,0)</f>
        <v>1</v>
      </c>
    </row>
    <row r="423" spans="1:22" ht="15.75" x14ac:dyDescent="0.25">
      <c r="A423">
        <v>422</v>
      </c>
      <c r="B423" s="2" t="s">
        <v>1168</v>
      </c>
      <c r="C423" s="10">
        <v>1</v>
      </c>
      <c r="D423" s="13">
        <v>43011.713194444441</v>
      </c>
      <c r="E423" s="20">
        <v>179.99</v>
      </c>
      <c r="F423" s="20">
        <v>26.1</v>
      </c>
      <c r="G423" t="str">
        <f>VLOOKUP(FACT_INCLUDES[[#This Row],[order_id]],ORDERS!A:B,2,FALSE)</f>
        <v>587547bf360f33a6466aac68caecdde3</v>
      </c>
      <c r="H423" s="17">
        <f>VLOOKUP(FACT_INCLUDES[[#This Row],[order_id]],ORDERS!A:F,4,FALSE)</f>
        <v>43190.530555555553</v>
      </c>
      <c r="I423" s="17">
        <f>VLOOKUP(FACT_INCLUDES[[#This Row],[order_id]],ORDERS!A:G,5,FALSE)</f>
        <v>43197.72152777778</v>
      </c>
      <c r="J423" s="17">
        <f>VLOOKUP(FACT_INCLUDES[[#This Row],[order_id]],ORDERS!A:G,6,FALSE)</f>
        <v>43208</v>
      </c>
      <c r="K423" t="str">
        <f>VLOOKUP(FACT_INCLUDES[[#This Row],[order_id]],ORDERS!A:G,3,FALSE)</f>
        <v>delivered</v>
      </c>
      <c r="L423" s="18">
        <f>FACT_INCLUDES[[#This Row],[price]]+FACT_INCLUDES[[#This Row],[freight_value]]</f>
        <v>206.09</v>
      </c>
      <c r="M423">
        <f ca="1">_xlfn.XLOOKUP(FACT_INCLUDES[[#This Row],[customer_unique_id]], DIM_CUSTOMERS[customer_unique_id], DIM_CUSTOMERS[Age],,0)</f>
        <v>18</v>
      </c>
      <c r="N423">
        <f>IFERROR(VLOOKUP(FACT_INCLUDES[[#This Row],[order_id]], ORDERS!A:G, 7, FALSE), "")</f>
        <v>7</v>
      </c>
      <c r="O423">
        <f>_xlfn.XLOOKUP(FACT_INCLUDES[[#This Row],[DW Product]],FACT_PRODUCT_REVIEWS!L:L,FACT_PRODUCT_REVIEWS!A:A,,0)</f>
        <v>422</v>
      </c>
      <c r="P423">
        <f>_xlfn.XLOOKUP(FACT_INCLUDES[[#This Row],[customer_unique_id]],DIM_CUSTOMERS[customer_unique_id],DIM_CUSTOMERS[DW Customer],,0)</f>
        <v>154</v>
      </c>
      <c r="Q423">
        <v>422</v>
      </c>
      <c r="R423">
        <v>422</v>
      </c>
      <c r="S423">
        <f>IF(FACT_INCLUDES[[#This Row],[order_delivered_customer_date]]&lt;=FACT_INCLUDES[[#This Row],[order_estimated_delivery_date]],1,0)</f>
        <v>1</v>
      </c>
      <c r="T423" t="str">
        <f>VLOOKUP(FACT_INCLUDES[[#This Row],[DW Product]],DIM_PRODUCTS!A:I,3,FALSE)</f>
        <v>Books</v>
      </c>
      <c r="U423" t="str">
        <f>VLOOKUP(FACT_INCLUDES[[#This Row],[DW Seller]],DIM_SELLERS!A:I,4,FALSE)</f>
        <v>SP</v>
      </c>
      <c r="V423" s="30">
        <f>IF(FACT_INCLUDES[[#This Row],[order_delivered_customer_date]]&lt;=FACT_INCLUDES[[#This Row],[order_estimated_delivery_date]], 1,0)</f>
        <v>1</v>
      </c>
    </row>
    <row r="424" spans="1:22" ht="15.75" x14ac:dyDescent="0.25">
      <c r="A424">
        <v>423</v>
      </c>
      <c r="B424" s="2" t="s">
        <v>1375</v>
      </c>
      <c r="C424" s="10">
        <v>1</v>
      </c>
      <c r="D424" s="13">
        <v>42839.043749999997</v>
      </c>
      <c r="E424" s="20">
        <v>154.9</v>
      </c>
      <c r="F424" s="20">
        <v>15.25</v>
      </c>
      <c r="G424" t="str">
        <f>VLOOKUP(FACT_INCLUDES[[#This Row],[order_id]],ORDERS!A:B,2,FALSE)</f>
        <v>36fbd29c230b156ac9b04a382bb20842</v>
      </c>
      <c r="H424" s="17">
        <f>VLOOKUP(FACT_INCLUDES[[#This Row],[order_id]],ORDERS!A:F,4,FALSE)</f>
        <v>42771.966666666667</v>
      </c>
      <c r="I424" s="17">
        <f>VLOOKUP(FACT_INCLUDES[[#This Row],[order_id]],ORDERS!A:G,5,FALSE)</f>
        <v>42788.3</v>
      </c>
      <c r="J424" s="17">
        <f>VLOOKUP(FACT_INCLUDES[[#This Row],[order_id]],ORDERS!A:G,6,FALSE)</f>
        <v>42797</v>
      </c>
      <c r="K424" t="str">
        <f>VLOOKUP(FACT_INCLUDES[[#This Row],[order_id]],ORDERS!A:G,3,FALSE)</f>
        <v>delivered</v>
      </c>
      <c r="L424" s="18">
        <f>FACT_INCLUDES[[#This Row],[price]]+FACT_INCLUDES[[#This Row],[freight_value]]</f>
        <v>170.15</v>
      </c>
      <c r="M424">
        <f ca="1">_xlfn.XLOOKUP(FACT_INCLUDES[[#This Row],[customer_unique_id]], DIM_CUSTOMERS[customer_unique_id], DIM_CUSTOMERS[Age],,0)</f>
        <v>19</v>
      </c>
      <c r="N424">
        <f>IFERROR(VLOOKUP(FACT_INCLUDES[[#This Row],[order_id]], ORDERS!A:G, 7, FALSE), "")</f>
        <v>17</v>
      </c>
      <c r="O424">
        <f>_xlfn.XLOOKUP(FACT_INCLUDES[[#This Row],[DW Product]],FACT_PRODUCT_REVIEWS!L:L,FACT_PRODUCT_REVIEWS!A:A,,0)</f>
        <v>423</v>
      </c>
      <c r="P424">
        <f>_xlfn.XLOOKUP(FACT_INCLUDES[[#This Row],[customer_unique_id]],DIM_CUSTOMERS[customer_unique_id],DIM_CUSTOMERS[DW Customer],,0)</f>
        <v>134</v>
      </c>
      <c r="Q424">
        <v>423</v>
      </c>
      <c r="R424">
        <v>423</v>
      </c>
      <c r="S424">
        <f>IF(FACT_INCLUDES[[#This Row],[order_delivered_customer_date]]&lt;=FACT_INCLUDES[[#This Row],[order_estimated_delivery_date]],1,0)</f>
        <v>1</v>
      </c>
      <c r="T424" t="str">
        <f>VLOOKUP(FACT_INCLUDES[[#This Row],[DW Product]],DIM_PRODUCTS!A:I,3,FALSE)</f>
        <v>Books</v>
      </c>
      <c r="U424" t="str">
        <f>VLOOKUP(FACT_INCLUDES[[#This Row],[DW Seller]],DIM_SELLERS!A:I,4,FALSE)</f>
        <v>PR</v>
      </c>
      <c r="V424" s="30">
        <f>IF(FACT_INCLUDES[[#This Row],[order_delivered_customer_date]]&lt;=FACT_INCLUDES[[#This Row],[order_estimated_delivery_date]], 1,0)</f>
        <v>1</v>
      </c>
    </row>
    <row r="425" spans="1:22" ht="15.75" x14ac:dyDescent="0.25">
      <c r="A425">
        <v>424</v>
      </c>
      <c r="B425" s="2" t="s">
        <v>1661</v>
      </c>
      <c r="C425" s="10">
        <v>1</v>
      </c>
      <c r="D425" s="13">
        <v>43060.149305555555</v>
      </c>
      <c r="E425" s="20">
        <v>299</v>
      </c>
      <c r="F425" s="20">
        <v>10.29</v>
      </c>
      <c r="G425" t="str">
        <f>VLOOKUP(FACT_INCLUDES[[#This Row],[order_id]],ORDERS!A:B,2,FALSE)</f>
        <v>40b5e9eed4db7f956359145971056f5d</v>
      </c>
      <c r="H425" s="17">
        <f>VLOOKUP(FACT_INCLUDES[[#This Row],[order_id]],ORDERS!A:F,4,FALSE)</f>
        <v>43215.970138888886</v>
      </c>
      <c r="I425" s="17">
        <f>VLOOKUP(FACT_INCLUDES[[#This Row],[order_id]],ORDERS!A:G,5,FALSE)</f>
        <v>43230.824999999997</v>
      </c>
      <c r="J425" s="17">
        <f>VLOOKUP(FACT_INCLUDES[[#This Row],[order_id]],ORDERS!A:G,6,FALSE)</f>
        <v>43238</v>
      </c>
      <c r="K425" t="str">
        <f>VLOOKUP(FACT_INCLUDES[[#This Row],[order_id]],ORDERS!A:G,3,FALSE)</f>
        <v>delivered</v>
      </c>
      <c r="L425" s="18">
        <f>FACT_INCLUDES[[#This Row],[price]]+FACT_INCLUDES[[#This Row],[freight_value]]</f>
        <v>309.29000000000002</v>
      </c>
      <c r="M425">
        <f ca="1">_xlfn.XLOOKUP(FACT_INCLUDES[[#This Row],[customer_unique_id]], DIM_CUSTOMERS[customer_unique_id], DIM_CUSTOMERS[Age],,0)</f>
        <v>19</v>
      </c>
      <c r="N425">
        <f>IFERROR(VLOOKUP(FACT_INCLUDES[[#This Row],[order_id]], ORDERS!A:G, 7, FALSE), "")</f>
        <v>15</v>
      </c>
      <c r="O425">
        <f>_xlfn.XLOOKUP(FACT_INCLUDES[[#This Row],[DW Product]],FACT_PRODUCT_REVIEWS!L:L,FACT_PRODUCT_REVIEWS!A:A,,0)</f>
        <v>424</v>
      </c>
      <c r="P425">
        <f>_xlfn.XLOOKUP(FACT_INCLUDES[[#This Row],[customer_unique_id]],DIM_CUSTOMERS[customer_unique_id],DIM_CUSTOMERS[DW Customer],,0)</f>
        <v>282</v>
      </c>
      <c r="Q425">
        <v>424</v>
      </c>
      <c r="R425">
        <v>424</v>
      </c>
      <c r="S425">
        <f>IF(FACT_INCLUDES[[#This Row],[order_delivered_customer_date]]&lt;=FACT_INCLUDES[[#This Row],[order_estimated_delivery_date]],1,0)</f>
        <v>1</v>
      </c>
      <c r="T425" t="str">
        <f>VLOOKUP(FACT_INCLUDES[[#This Row],[DW Product]],DIM_PRODUCTS!A:I,3,FALSE)</f>
        <v>Pets</v>
      </c>
      <c r="U425" t="str">
        <f>VLOOKUP(FACT_INCLUDES[[#This Row],[DW Seller]],DIM_SELLERS!A:I,4,FALSE)</f>
        <v>SP</v>
      </c>
      <c r="V425" s="30">
        <f>IF(FACT_INCLUDES[[#This Row],[order_delivered_customer_date]]&lt;=FACT_INCLUDES[[#This Row],[order_estimated_delivery_date]], 1,0)</f>
        <v>1</v>
      </c>
    </row>
    <row r="426" spans="1:22" ht="15.75" x14ac:dyDescent="0.25">
      <c r="A426">
        <v>425</v>
      </c>
      <c r="B426" s="2" t="s">
        <v>1139</v>
      </c>
      <c r="C426" s="10">
        <v>1</v>
      </c>
      <c r="D426" s="13">
        <v>43030.960416666669</v>
      </c>
      <c r="E426" s="20">
        <v>126.99</v>
      </c>
      <c r="F426" s="20">
        <v>18.14</v>
      </c>
      <c r="G426" t="str">
        <f>VLOOKUP(FACT_INCLUDES[[#This Row],[order_id]],ORDERS!A:B,2,FALSE)</f>
        <v>3c9e98b59c61b1ccdba1108eca8c61d4</v>
      </c>
      <c r="H426" s="17">
        <f>VLOOKUP(FACT_INCLUDES[[#This Row],[order_id]],ORDERS!A:F,4,FALSE)</f>
        <v>42862.681944444441</v>
      </c>
      <c r="I426" s="17">
        <f>VLOOKUP(FACT_INCLUDES[[#This Row],[order_id]],ORDERS!A:G,5,FALSE)</f>
        <v>42873.65902777778</v>
      </c>
      <c r="J426" s="17">
        <f>VLOOKUP(FACT_INCLUDES[[#This Row],[order_id]],ORDERS!A:G,6,FALSE)</f>
        <v>42884</v>
      </c>
      <c r="K426" t="str">
        <f>VLOOKUP(FACT_INCLUDES[[#This Row],[order_id]],ORDERS!A:G,3,FALSE)</f>
        <v>delivered</v>
      </c>
      <c r="L426" s="18">
        <f>FACT_INCLUDES[[#This Row],[price]]+FACT_INCLUDES[[#This Row],[freight_value]]</f>
        <v>145.13</v>
      </c>
      <c r="M426">
        <f ca="1">_xlfn.XLOOKUP(FACT_INCLUDES[[#This Row],[customer_unique_id]], DIM_CUSTOMERS[customer_unique_id], DIM_CUSTOMERS[Age],,0)</f>
        <v>19</v>
      </c>
      <c r="N426">
        <f>IFERROR(VLOOKUP(FACT_INCLUDES[[#This Row],[order_id]], ORDERS!A:G, 7, FALSE), "")</f>
        <v>11</v>
      </c>
      <c r="O426">
        <f>_xlfn.XLOOKUP(FACT_INCLUDES[[#This Row],[DW Product]],FACT_PRODUCT_REVIEWS!L:L,FACT_PRODUCT_REVIEWS!A:A,,0)</f>
        <v>425</v>
      </c>
      <c r="P426">
        <f>_xlfn.XLOOKUP(FACT_INCLUDES[[#This Row],[customer_unique_id]],DIM_CUSTOMERS[customer_unique_id],DIM_CUSTOMERS[DW Customer],,0)</f>
        <v>108</v>
      </c>
      <c r="Q426">
        <v>425</v>
      </c>
      <c r="R426">
        <v>425</v>
      </c>
      <c r="S426">
        <f>IF(FACT_INCLUDES[[#This Row],[order_delivered_customer_date]]&lt;=FACT_INCLUDES[[#This Row],[order_estimated_delivery_date]],1,0)</f>
        <v>1</v>
      </c>
      <c r="T426" t="str">
        <f>VLOOKUP(FACT_INCLUDES[[#This Row],[DW Product]],DIM_PRODUCTS!A:I,3,FALSE)</f>
        <v>Musical Instruments</v>
      </c>
      <c r="U426" t="str">
        <f>VLOOKUP(FACT_INCLUDES[[#This Row],[DW Seller]],DIM_SELLERS!A:I,4,FALSE)</f>
        <v>SP</v>
      </c>
      <c r="V426" s="30">
        <f>IF(FACT_INCLUDES[[#This Row],[order_delivered_customer_date]]&lt;=FACT_INCLUDES[[#This Row],[order_estimated_delivery_date]], 1,0)</f>
        <v>1</v>
      </c>
    </row>
    <row r="427" spans="1:22" ht="15.75" x14ac:dyDescent="0.25">
      <c r="A427">
        <v>426</v>
      </c>
      <c r="B427" s="2" t="s">
        <v>1086</v>
      </c>
      <c r="C427" s="10">
        <v>1</v>
      </c>
      <c r="D427" s="13">
        <v>43081.634722222225</v>
      </c>
      <c r="E427" s="20">
        <v>49.89</v>
      </c>
      <c r="F427" s="20">
        <v>8.7200000000000006</v>
      </c>
      <c r="G427" t="str">
        <f>VLOOKUP(FACT_INCLUDES[[#This Row],[order_id]],ORDERS!A:B,2,FALSE)</f>
        <v>3abdf4f27efce96f8573a88343a4084e</v>
      </c>
      <c r="H427" s="17">
        <f>VLOOKUP(FACT_INCLUDES[[#This Row],[order_id]],ORDERS!A:F,4,FALSE)</f>
        <v>43142.427777777775</v>
      </c>
      <c r="I427" s="17">
        <f>VLOOKUP(FACT_INCLUDES[[#This Row],[order_id]],ORDERS!A:G,5,FALSE)</f>
        <v>43159.011111111111</v>
      </c>
      <c r="J427" s="17">
        <f>VLOOKUP(FACT_INCLUDES[[#This Row],[order_id]],ORDERS!A:G,6,FALSE)</f>
        <v>43171</v>
      </c>
      <c r="K427" t="str">
        <f>VLOOKUP(FACT_INCLUDES[[#This Row],[order_id]],ORDERS!A:G,3,FALSE)</f>
        <v>delivered</v>
      </c>
      <c r="L427" s="18">
        <f>FACT_INCLUDES[[#This Row],[price]]+FACT_INCLUDES[[#This Row],[freight_value]]</f>
        <v>58.61</v>
      </c>
      <c r="M427">
        <f ca="1">_xlfn.XLOOKUP(FACT_INCLUDES[[#This Row],[customer_unique_id]], DIM_CUSTOMERS[customer_unique_id], DIM_CUSTOMERS[Age],,0)</f>
        <v>46</v>
      </c>
      <c r="N427">
        <f>IFERROR(VLOOKUP(FACT_INCLUDES[[#This Row],[order_id]], ORDERS!A:G, 7, FALSE), "")</f>
        <v>17</v>
      </c>
      <c r="O427">
        <f>_xlfn.XLOOKUP(FACT_INCLUDES[[#This Row],[DW Product]],FACT_PRODUCT_REVIEWS!L:L,FACT_PRODUCT_REVIEWS!A:A,,0)</f>
        <v>426</v>
      </c>
      <c r="P427">
        <f>_xlfn.XLOOKUP(FACT_INCLUDES[[#This Row],[customer_unique_id]],DIM_CUSTOMERS[customer_unique_id],DIM_CUSTOMERS[DW Customer],,0)</f>
        <v>253</v>
      </c>
      <c r="Q427">
        <v>426</v>
      </c>
      <c r="R427">
        <v>426</v>
      </c>
      <c r="S427">
        <f>IF(FACT_INCLUDES[[#This Row],[order_delivered_customer_date]]&lt;=FACT_INCLUDES[[#This Row],[order_estimated_delivery_date]],1,0)</f>
        <v>1</v>
      </c>
      <c r="T427" t="str">
        <f>VLOOKUP(FACT_INCLUDES[[#This Row],[DW Product]],DIM_PRODUCTS!A:I,3,FALSE)</f>
        <v>Kitchen Products</v>
      </c>
      <c r="U427" t="str">
        <f>VLOOKUP(FACT_INCLUDES[[#This Row],[DW Seller]],DIM_SELLERS!A:I,4,FALSE)</f>
        <v>GO</v>
      </c>
      <c r="V427" s="30">
        <f>IF(FACT_INCLUDES[[#This Row],[order_delivered_customer_date]]&lt;=FACT_INCLUDES[[#This Row],[order_estimated_delivery_date]], 1,0)</f>
        <v>1</v>
      </c>
    </row>
    <row r="428" spans="1:22" ht="15.75" x14ac:dyDescent="0.25">
      <c r="A428">
        <v>427</v>
      </c>
      <c r="B428" s="2" t="s">
        <v>1655</v>
      </c>
      <c r="C428" s="10">
        <v>1</v>
      </c>
      <c r="D428" s="13">
        <v>43115.883333333331</v>
      </c>
      <c r="E428" s="20">
        <v>8</v>
      </c>
      <c r="F428" s="20">
        <v>11.85</v>
      </c>
      <c r="G428" t="str">
        <f>VLOOKUP(FACT_INCLUDES[[#This Row],[order_id]],ORDERS!A:B,2,FALSE)</f>
        <v>490c854539b21598cfbbac518ca25788</v>
      </c>
      <c r="H428" s="17">
        <f>VLOOKUP(FACT_INCLUDES[[#This Row],[order_id]],ORDERS!A:F,4,FALSE)</f>
        <v>42966.162499999999</v>
      </c>
      <c r="I428" s="17">
        <f>VLOOKUP(FACT_INCLUDES[[#This Row],[order_id]],ORDERS!A:G,5,FALSE)</f>
        <v>42975.853472222225</v>
      </c>
      <c r="J428" s="17">
        <f>VLOOKUP(FACT_INCLUDES[[#This Row],[order_id]],ORDERS!A:G,6,FALSE)</f>
        <v>42991</v>
      </c>
      <c r="K428" t="str">
        <f>VLOOKUP(FACT_INCLUDES[[#This Row],[order_id]],ORDERS!A:G,3,FALSE)</f>
        <v>delivered</v>
      </c>
      <c r="L428" s="18">
        <f>FACT_INCLUDES[[#This Row],[price]]+FACT_INCLUDES[[#This Row],[freight_value]]</f>
        <v>19.850000000000001</v>
      </c>
      <c r="M428">
        <f ca="1">_xlfn.XLOOKUP(FACT_INCLUDES[[#This Row],[customer_unique_id]], DIM_CUSTOMERS[customer_unique_id], DIM_CUSTOMERS[Age],,0)</f>
        <v>53</v>
      </c>
      <c r="N428">
        <f>IFERROR(VLOOKUP(FACT_INCLUDES[[#This Row],[order_id]], ORDERS!A:G, 7, FALSE), "")</f>
        <v>9</v>
      </c>
      <c r="O428">
        <f>_xlfn.XLOOKUP(FACT_INCLUDES[[#This Row],[DW Product]],FACT_PRODUCT_REVIEWS!L:L,FACT_PRODUCT_REVIEWS!A:A,,0)</f>
        <v>427</v>
      </c>
      <c r="P428">
        <f>_xlfn.XLOOKUP(FACT_INCLUDES[[#This Row],[customer_unique_id]],DIM_CUSTOMERS[customer_unique_id],DIM_CUSTOMERS[DW Customer],,0)</f>
        <v>33</v>
      </c>
      <c r="Q428">
        <v>427</v>
      </c>
      <c r="R428">
        <v>427</v>
      </c>
      <c r="S428">
        <f>IF(FACT_INCLUDES[[#This Row],[order_delivered_customer_date]]&lt;=FACT_INCLUDES[[#This Row],[order_estimated_delivery_date]],1,0)</f>
        <v>1</v>
      </c>
      <c r="T428" t="str">
        <f>VLOOKUP(FACT_INCLUDES[[#This Row],[DW Product]],DIM_PRODUCTS!A:I,3,FALSE)</f>
        <v>Jewelry</v>
      </c>
      <c r="U428" t="str">
        <f>VLOOKUP(FACT_INCLUDES[[#This Row],[DW Seller]],DIM_SELLERS!A:I,4,FALSE)</f>
        <v>PR</v>
      </c>
      <c r="V428" s="30">
        <f>IF(FACT_INCLUDES[[#This Row],[order_delivered_customer_date]]&lt;=FACT_INCLUDES[[#This Row],[order_estimated_delivery_date]], 1,0)</f>
        <v>1</v>
      </c>
    </row>
    <row r="429" spans="1:22" ht="15.75" x14ac:dyDescent="0.25">
      <c r="A429">
        <v>428</v>
      </c>
      <c r="B429" s="2" t="s">
        <v>979</v>
      </c>
      <c r="C429" s="10">
        <v>1</v>
      </c>
      <c r="D429" s="13">
        <v>43255.548611111109</v>
      </c>
      <c r="E429" s="20">
        <v>84</v>
      </c>
      <c r="F429" s="20">
        <v>10.9</v>
      </c>
      <c r="G429" t="str">
        <f>VLOOKUP(FACT_INCLUDES[[#This Row],[order_id]],ORDERS!A:B,2,FALSE)</f>
        <v>7e0516b486e92ed3f3afdd6d1276cfbd</v>
      </c>
      <c r="H429" s="17">
        <f>VLOOKUP(FACT_INCLUDES[[#This Row],[order_id]],ORDERS!A:F,4,FALSE)</f>
        <v>43046.98541666667</v>
      </c>
      <c r="I429" s="17">
        <f>VLOOKUP(FACT_INCLUDES[[#This Row],[order_id]],ORDERS!A:G,5,FALSE)</f>
        <v>43067.702777777777</v>
      </c>
      <c r="J429" s="17">
        <f>VLOOKUP(FACT_INCLUDES[[#This Row],[order_id]],ORDERS!A:G,6,FALSE)</f>
        <v>43069</v>
      </c>
      <c r="K429" t="str">
        <f>VLOOKUP(FACT_INCLUDES[[#This Row],[order_id]],ORDERS!A:G,3,FALSE)</f>
        <v>delivered</v>
      </c>
      <c r="L429" s="18">
        <f>FACT_INCLUDES[[#This Row],[price]]+FACT_INCLUDES[[#This Row],[freight_value]]</f>
        <v>94.9</v>
      </c>
      <c r="M429">
        <f ca="1">_xlfn.XLOOKUP(FACT_INCLUDES[[#This Row],[customer_unique_id]], DIM_CUSTOMERS[customer_unique_id], DIM_CUSTOMERS[Age],,0)</f>
        <v>23</v>
      </c>
      <c r="N429">
        <f>IFERROR(VLOOKUP(FACT_INCLUDES[[#This Row],[order_id]], ORDERS!A:G, 7, FALSE), "")</f>
        <v>21</v>
      </c>
      <c r="O429">
        <f>_xlfn.XLOOKUP(FACT_INCLUDES[[#This Row],[DW Product]],FACT_PRODUCT_REVIEWS!L:L,FACT_PRODUCT_REVIEWS!A:A,,0)</f>
        <v>428</v>
      </c>
      <c r="P429">
        <f>_xlfn.XLOOKUP(FACT_INCLUDES[[#This Row],[customer_unique_id]],DIM_CUSTOMERS[customer_unique_id],DIM_CUSTOMERS[DW Customer],,0)</f>
        <v>10</v>
      </c>
      <c r="Q429">
        <v>428</v>
      </c>
      <c r="R429">
        <v>428</v>
      </c>
      <c r="S429">
        <f>IF(FACT_INCLUDES[[#This Row],[order_delivered_customer_date]]&lt;=FACT_INCLUDES[[#This Row],[order_estimated_delivery_date]],1,0)</f>
        <v>1</v>
      </c>
      <c r="T429" t="str">
        <f>VLOOKUP(FACT_INCLUDES[[#This Row],[DW Product]],DIM_PRODUCTS!A:I,3,FALSE)</f>
        <v>Toys</v>
      </c>
      <c r="U429" t="str">
        <f>VLOOKUP(FACT_INCLUDES[[#This Row],[DW Seller]],DIM_SELLERS!A:I,4,FALSE)</f>
        <v>GO</v>
      </c>
      <c r="V429" s="30">
        <f>IF(FACT_INCLUDES[[#This Row],[order_delivered_customer_date]]&lt;=FACT_INCLUDES[[#This Row],[order_estimated_delivery_date]], 1,0)</f>
        <v>1</v>
      </c>
    </row>
    <row r="430" spans="1:22" ht="15.75" x14ac:dyDescent="0.25">
      <c r="A430">
        <v>429</v>
      </c>
      <c r="B430" s="2" t="s">
        <v>745</v>
      </c>
      <c r="C430" s="10">
        <v>1</v>
      </c>
      <c r="D430" s="13">
        <v>43285.020833333336</v>
      </c>
      <c r="E430" s="20">
        <v>78</v>
      </c>
      <c r="F430" s="20">
        <v>15.85</v>
      </c>
      <c r="G430" t="str">
        <f>VLOOKUP(FACT_INCLUDES[[#This Row],[order_id]],ORDERS!A:B,2,FALSE)</f>
        <v>24807abbbdb040003fa4c1f72b686431</v>
      </c>
      <c r="H430" s="17">
        <f>VLOOKUP(FACT_INCLUDES[[#This Row],[order_id]],ORDERS!A:F,4,FALSE)</f>
        <v>42766.495833333334</v>
      </c>
      <c r="I430" s="17">
        <f>VLOOKUP(FACT_INCLUDES[[#This Row],[order_id]],ORDERS!A:G,5,FALSE)</f>
        <v>42774.936805555553</v>
      </c>
      <c r="J430" s="17">
        <f>VLOOKUP(FACT_INCLUDES[[#This Row],[order_id]],ORDERS!A:G,6,FALSE)</f>
        <v>42803</v>
      </c>
      <c r="K430" t="str">
        <f>VLOOKUP(FACT_INCLUDES[[#This Row],[order_id]],ORDERS!A:G,3,FALSE)</f>
        <v>delivered</v>
      </c>
      <c r="L430" s="18">
        <f>FACT_INCLUDES[[#This Row],[price]]+FACT_INCLUDES[[#This Row],[freight_value]]</f>
        <v>93.85</v>
      </c>
      <c r="M430">
        <f ca="1">_xlfn.XLOOKUP(FACT_INCLUDES[[#This Row],[customer_unique_id]], DIM_CUSTOMERS[customer_unique_id], DIM_CUSTOMERS[Age],,0)</f>
        <v>28</v>
      </c>
      <c r="N430">
        <f>IFERROR(VLOOKUP(FACT_INCLUDES[[#This Row],[order_id]], ORDERS!A:G, 7, FALSE), "")</f>
        <v>8</v>
      </c>
      <c r="O430">
        <f>_xlfn.XLOOKUP(FACT_INCLUDES[[#This Row],[DW Product]],FACT_PRODUCT_REVIEWS!L:L,FACT_PRODUCT_REVIEWS!A:A,,0)</f>
        <v>429</v>
      </c>
      <c r="P430">
        <f>_xlfn.XLOOKUP(FACT_INCLUDES[[#This Row],[customer_unique_id]],DIM_CUSTOMERS[customer_unique_id],DIM_CUSTOMERS[DW Customer],,0)</f>
        <v>277</v>
      </c>
      <c r="Q430">
        <v>429</v>
      </c>
      <c r="R430">
        <v>429</v>
      </c>
      <c r="S430">
        <f>IF(FACT_INCLUDES[[#This Row],[order_delivered_customer_date]]&lt;=FACT_INCLUDES[[#This Row],[order_estimated_delivery_date]],1,0)</f>
        <v>1</v>
      </c>
      <c r="T430" t="str">
        <f>VLOOKUP(FACT_INCLUDES[[#This Row],[DW Product]],DIM_PRODUCTS!A:I,3,FALSE)</f>
        <v>Accessories</v>
      </c>
      <c r="U430" t="str">
        <f>VLOOKUP(FACT_INCLUDES[[#This Row],[DW Seller]],DIM_SELLERS!A:I,4,FALSE)</f>
        <v>RJ</v>
      </c>
      <c r="V430" s="30">
        <f>IF(FACT_INCLUDES[[#This Row],[order_delivered_customer_date]]&lt;=FACT_INCLUDES[[#This Row],[order_estimated_delivery_date]], 1,0)</f>
        <v>1</v>
      </c>
    </row>
    <row r="431" spans="1:22" ht="15.75" x14ac:dyDescent="0.25">
      <c r="A431">
        <v>430</v>
      </c>
      <c r="B431" s="2" t="s">
        <v>1038</v>
      </c>
      <c r="C431" s="10">
        <v>1</v>
      </c>
      <c r="D431" s="13">
        <v>43332.010416666664</v>
      </c>
      <c r="E431" s="20">
        <v>229.99</v>
      </c>
      <c r="F431" s="20">
        <v>35.369999999999997</v>
      </c>
      <c r="G431" t="str">
        <f>VLOOKUP(FACT_INCLUDES[[#This Row],[order_id]],ORDERS!A:B,2,FALSE)</f>
        <v>e90a1b194724309bbaa6228c398d1748</v>
      </c>
      <c r="H431" s="17">
        <f>VLOOKUP(FACT_INCLUDES[[#This Row],[order_id]],ORDERS!A:F,4,FALSE)</f>
        <v>43137.45416666667</v>
      </c>
      <c r="I431" s="17">
        <f>VLOOKUP(FACT_INCLUDES[[#This Row],[order_id]],ORDERS!A:G,5,FALSE)</f>
        <v>43145.710416666669</v>
      </c>
      <c r="J431" s="17">
        <f>VLOOKUP(FACT_INCLUDES[[#This Row],[order_id]],ORDERS!A:G,6,FALSE)</f>
        <v>43161</v>
      </c>
      <c r="K431" t="str">
        <f>VLOOKUP(FACT_INCLUDES[[#This Row],[order_id]],ORDERS!A:G,3,FALSE)</f>
        <v>delivered</v>
      </c>
      <c r="L431" s="18">
        <f>FACT_INCLUDES[[#This Row],[price]]+FACT_INCLUDES[[#This Row],[freight_value]]</f>
        <v>265.36</v>
      </c>
      <c r="M431">
        <f ca="1">_xlfn.XLOOKUP(FACT_INCLUDES[[#This Row],[customer_unique_id]], DIM_CUSTOMERS[customer_unique_id], DIM_CUSTOMERS[Age],,0)</f>
        <v>22</v>
      </c>
      <c r="N431">
        <f>IFERROR(VLOOKUP(FACT_INCLUDES[[#This Row],[order_id]], ORDERS!A:G, 7, FALSE), "")</f>
        <v>8</v>
      </c>
      <c r="O431">
        <f>_xlfn.XLOOKUP(FACT_INCLUDES[[#This Row],[DW Product]],FACT_PRODUCT_REVIEWS!L:L,FACT_PRODUCT_REVIEWS!A:A,,0)</f>
        <v>430</v>
      </c>
      <c r="P431">
        <f>_xlfn.XLOOKUP(FACT_INCLUDES[[#This Row],[customer_unique_id]],DIM_CUSTOMERS[customer_unique_id],DIM_CUSTOMERS[DW Customer],,0)</f>
        <v>115</v>
      </c>
      <c r="Q431">
        <v>430</v>
      </c>
      <c r="R431">
        <v>430</v>
      </c>
      <c r="S431">
        <f>IF(FACT_INCLUDES[[#This Row],[order_delivered_customer_date]]&lt;=FACT_INCLUDES[[#This Row],[order_estimated_delivery_date]],1,0)</f>
        <v>1</v>
      </c>
      <c r="T431" t="str">
        <f>VLOOKUP(FACT_INCLUDES[[#This Row],[DW Product]],DIM_PRODUCTS!A:I,3,FALSE)</f>
        <v>Sports</v>
      </c>
      <c r="U431" t="str">
        <f>VLOOKUP(FACT_INCLUDES[[#This Row],[DW Seller]],DIM_SELLERS!A:I,4,FALSE)</f>
        <v>SP</v>
      </c>
      <c r="V431" s="30">
        <f>IF(FACT_INCLUDES[[#This Row],[order_delivered_customer_date]]&lt;=FACT_INCLUDES[[#This Row],[order_estimated_delivery_date]], 1,0)</f>
        <v>1</v>
      </c>
    </row>
    <row r="432" spans="1:22" ht="15.75" x14ac:dyDescent="0.25">
      <c r="A432">
        <v>431</v>
      </c>
      <c r="B432" s="2" t="s">
        <v>1084</v>
      </c>
      <c r="C432" s="10">
        <v>1</v>
      </c>
      <c r="D432" s="13">
        <v>43195.490972222222</v>
      </c>
      <c r="E432" s="20">
        <v>89.9</v>
      </c>
      <c r="F432" s="20">
        <v>26.71</v>
      </c>
      <c r="G432" t="str">
        <f>VLOOKUP(FACT_INCLUDES[[#This Row],[order_id]],ORDERS!A:B,2,FALSE)</f>
        <v>b228692e71b74a9931496bf59debce23</v>
      </c>
      <c r="H432" s="17">
        <f>VLOOKUP(FACT_INCLUDES[[#This Row],[order_id]],ORDERS!A:F,4,FALSE)</f>
        <v>43236.549305555556</v>
      </c>
      <c r="I432" s="17">
        <f>VLOOKUP(FACT_INCLUDES[[#This Row],[order_id]],ORDERS!A:G,5,FALSE)</f>
        <v>43255.970833333333</v>
      </c>
      <c r="J432" s="17">
        <f>VLOOKUP(FACT_INCLUDES[[#This Row],[order_id]],ORDERS!A:G,6,FALSE)</f>
        <v>43259</v>
      </c>
      <c r="K432" t="str">
        <f>VLOOKUP(FACT_INCLUDES[[#This Row],[order_id]],ORDERS!A:G,3,FALSE)</f>
        <v>delivered</v>
      </c>
      <c r="L432" s="18">
        <f>FACT_INCLUDES[[#This Row],[price]]+FACT_INCLUDES[[#This Row],[freight_value]]</f>
        <v>116.61000000000001</v>
      </c>
      <c r="M432">
        <f ca="1">_xlfn.XLOOKUP(FACT_INCLUDES[[#This Row],[customer_unique_id]], DIM_CUSTOMERS[customer_unique_id], DIM_CUSTOMERS[Age],,0)</f>
        <v>19</v>
      </c>
      <c r="N432">
        <f>IFERROR(VLOOKUP(FACT_INCLUDES[[#This Row],[order_id]], ORDERS!A:G, 7, FALSE), "")</f>
        <v>19</v>
      </c>
      <c r="O432">
        <f>_xlfn.XLOOKUP(FACT_INCLUDES[[#This Row],[DW Product]],FACT_PRODUCT_REVIEWS!L:L,FACT_PRODUCT_REVIEWS!A:A,,0)</f>
        <v>431</v>
      </c>
      <c r="P432">
        <f>_xlfn.XLOOKUP(FACT_INCLUDES[[#This Row],[customer_unique_id]],DIM_CUSTOMERS[customer_unique_id],DIM_CUSTOMERS[DW Customer],,0)</f>
        <v>338</v>
      </c>
      <c r="Q432">
        <v>431</v>
      </c>
      <c r="R432">
        <v>431</v>
      </c>
      <c r="S432">
        <f>IF(FACT_INCLUDES[[#This Row],[order_delivered_customer_date]]&lt;=FACT_INCLUDES[[#This Row],[order_estimated_delivery_date]],1,0)</f>
        <v>1</v>
      </c>
      <c r="T432" t="str">
        <f>VLOOKUP(FACT_INCLUDES[[#This Row],[DW Product]],DIM_PRODUCTS!A:I,3,FALSE)</f>
        <v>Musical Instruments</v>
      </c>
      <c r="U432" t="str">
        <f>VLOOKUP(FACT_INCLUDES[[#This Row],[DW Seller]],DIM_SELLERS!A:I,4,FALSE)</f>
        <v>SC</v>
      </c>
      <c r="V432" s="30">
        <f>IF(FACT_INCLUDES[[#This Row],[order_delivered_customer_date]]&lt;=FACT_INCLUDES[[#This Row],[order_estimated_delivery_date]], 1,0)</f>
        <v>1</v>
      </c>
    </row>
    <row r="433" spans="1:22" ht="15.75" x14ac:dyDescent="0.25">
      <c r="A433">
        <v>432</v>
      </c>
      <c r="B433" s="2" t="s">
        <v>1623</v>
      </c>
      <c r="C433" s="10">
        <v>1</v>
      </c>
      <c r="D433" s="13">
        <v>43136.1875</v>
      </c>
      <c r="E433" s="20">
        <v>165</v>
      </c>
      <c r="F433" s="20">
        <v>28.53</v>
      </c>
      <c r="G433" t="str">
        <f>VLOOKUP(FACT_INCLUDES[[#This Row],[order_id]],ORDERS!A:B,2,FALSE)</f>
        <v>a1605a83a0e36258d7eb2da55bb5ff4c</v>
      </c>
      <c r="H433" s="17">
        <f>VLOOKUP(FACT_INCLUDES[[#This Row],[order_id]],ORDERS!A:F,4,FALSE)</f>
        <v>43066.62777777778</v>
      </c>
      <c r="I433" s="17">
        <f>VLOOKUP(FACT_INCLUDES[[#This Row],[order_id]],ORDERS!A:G,5,FALSE)</f>
        <v>43076.661111111112</v>
      </c>
      <c r="J433" s="17">
        <f>VLOOKUP(FACT_INCLUDES[[#This Row],[order_id]],ORDERS!A:G,6,FALSE)</f>
        <v>43096</v>
      </c>
      <c r="K433" t="str">
        <f>VLOOKUP(FACT_INCLUDES[[#This Row],[order_id]],ORDERS!A:G,3,FALSE)</f>
        <v>delivered</v>
      </c>
      <c r="L433" s="18">
        <f>FACT_INCLUDES[[#This Row],[price]]+FACT_INCLUDES[[#This Row],[freight_value]]</f>
        <v>193.53</v>
      </c>
      <c r="M433">
        <f ca="1">_xlfn.XLOOKUP(FACT_INCLUDES[[#This Row],[customer_unique_id]], DIM_CUSTOMERS[customer_unique_id], DIM_CUSTOMERS[Age],,0)</f>
        <v>20</v>
      </c>
      <c r="N433">
        <f>IFERROR(VLOOKUP(FACT_INCLUDES[[#This Row],[order_id]], ORDERS!A:G, 7, FALSE), "")</f>
        <v>10</v>
      </c>
      <c r="O433">
        <f>_xlfn.XLOOKUP(FACT_INCLUDES[[#This Row],[DW Product]],FACT_PRODUCT_REVIEWS!L:L,FACT_PRODUCT_REVIEWS!A:A,,0)</f>
        <v>432</v>
      </c>
      <c r="P433">
        <f>_xlfn.XLOOKUP(FACT_INCLUDES[[#This Row],[customer_unique_id]],DIM_CUSTOMERS[customer_unique_id],DIM_CUSTOMERS[DW Customer],,0)</f>
        <v>217</v>
      </c>
      <c r="Q433">
        <v>432</v>
      </c>
      <c r="R433">
        <v>432</v>
      </c>
      <c r="S433">
        <f>IF(FACT_INCLUDES[[#This Row],[order_delivered_customer_date]]&lt;=FACT_INCLUDES[[#This Row],[order_estimated_delivery_date]],1,0)</f>
        <v>1</v>
      </c>
      <c r="T433" t="str">
        <f>VLOOKUP(FACT_INCLUDES[[#This Row],[DW Product]],DIM_PRODUCTS!A:I,3,FALSE)</f>
        <v>Furniture</v>
      </c>
      <c r="U433" t="str">
        <f>VLOOKUP(FACT_INCLUDES[[#This Row],[DW Seller]],DIM_SELLERS!A:I,4,FALSE)</f>
        <v>SP</v>
      </c>
      <c r="V433" s="30">
        <f>IF(FACT_INCLUDES[[#This Row],[order_delivered_customer_date]]&lt;=FACT_INCLUDES[[#This Row],[order_estimated_delivery_date]], 1,0)</f>
        <v>1</v>
      </c>
    </row>
    <row r="434" spans="1:22" ht="15.75" x14ac:dyDescent="0.25">
      <c r="A434">
        <v>433</v>
      </c>
      <c r="B434" s="2" t="s">
        <v>1274</v>
      </c>
      <c r="C434" s="10">
        <v>1</v>
      </c>
      <c r="D434" s="13">
        <v>42897.913194444445</v>
      </c>
      <c r="E434" s="20">
        <v>199</v>
      </c>
      <c r="F434" s="20">
        <v>20.12</v>
      </c>
      <c r="G434" t="str">
        <f>VLOOKUP(FACT_INCLUDES[[#This Row],[order_id]],ORDERS!A:B,2,FALSE)</f>
        <v>3bccb476c538a32e63766769dcc37f03</v>
      </c>
      <c r="H434" s="17">
        <f>VLOOKUP(FACT_INCLUDES[[#This Row],[order_id]],ORDERS!A:F,4,FALSE)</f>
        <v>43081.688888888886</v>
      </c>
      <c r="I434" s="17">
        <f>VLOOKUP(FACT_INCLUDES[[#This Row],[order_id]],ORDERS!A:G,5,FALSE)</f>
        <v>43097.692361111112</v>
      </c>
      <c r="J434" s="17">
        <f>VLOOKUP(FACT_INCLUDES[[#This Row],[order_id]],ORDERS!A:G,6,FALSE)</f>
        <v>43109</v>
      </c>
      <c r="K434" t="str">
        <f>VLOOKUP(FACT_INCLUDES[[#This Row],[order_id]],ORDERS!A:G,3,FALSE)</f>
        <v>delivered</v>
      </c>
      <c r="L434" s="18">
        <f>FACT_INCLUDES[[#This Row],[price]]+FACT_INCLUDES[[#This Row],[freight_value]]</f>
        <v>219.12</v>
      </c>
      <c r="M434">
        <f ca="1">_xlfn.XLOOKUP(FACT_INCLUDES[[#This Row],[customer_unique_id]], DIM_CUSTOMERS[customer_unique_id], DIM_CUSTOMERS[Age],,0)</f>
        <v>20</v>
      </c>
      <c r="N434">
        <f>IFERROR(VLOOKUP(FACT_INCLUDES[[#This Row],[order_id]], ORDERS!A:G, 7, FALSE), "")</f>
        <v>16</v>
      </c>
      <c r="O434">
        <f>_xlfn.XLOOKUP(FACT_INCLUDES[[#This Row],[DW Product]],FACT_PRODUCT_REVIEWS!L:L,FACT_PRODUCT_REVIEWS!A:A,,0)</f>
        <v>433</v>
      </c>
      <c r="P434">
        <f>_xlfn.XLOOKUP(FACT_INCLUDES[[#This Row],[customer_unique_id]],DIM_CUSTOMERS[customer_unique_id],DIM_CUSTOMERS[DW Customer],,0)</f>
        <v>153</v>
      </c>
      <c r="Q434">
        <v>433</v>
      </c>
      <c r="R434">
        <v>433</v>
      </c>
      <c r="S434">
        <f>IF(FACT_INCLUDES[[#This Row],[order_delivered_customer_date]]&lt;=FACT_INCLUDES[[#This Row],[order_estimated_delivery_date]],1,0)</f>
        <v>1</v>
      </c>
      <c r="T434" t="str">
        <f>VLOOKUP(FACT_INCLUDES[[#This Row],[DW Product]],DIM_PRODUCTS!A:I,3,FALSE)</f>
        <v>Bathroom</v>
      </c>
      <c r="U434" t="str">
        <f>VLOOKUP(FACT_INCLUDES[[#This Row],[DW Seller]],DIM_SELLERS!A:I,4,FALSE)</f>
        <v>RJ</v>
      </c>
      <c r="V434" s="30">
        <f>IF(FACT_INCLUDES[[#This Row],[order_delivered_customer_date]]&lt;=FACT_INCLUDES[[#This Row],[order_estimated_delivery_date]], 1,0)</f>
        <v>1</v>
      </c>
    </row>
    <row r="435" spans="1:22" ht="15.75" x14ac:dyDescent="0.25">
      <c r="A435">
        <v>434</v>
      </c>
      <c r="B435" s="2" t="s">
        <v>1244</v>
      </c>
      <c r="C435" s="10">
        <v>1</v>
      </c>
      <c r="D435" s="13">
        <v>43011.588194444441</v>
      </c>
      <c r="E435" s="20">
        <v>79.900000000000006</v>
      </c>
      <c r="F435" s="20">
        <v>28.96</v>
      </c>
      <c r="G435" t="str">
        <f>VLOOKUP(FACT_INCLUDES[[#This Row],[order_id]],ORDERS!A:B,2,FALSE)</f>
        <v>392c8818b71b14227a7c701e7d54a3a1</v>
      </c>
      <c r="H435" s="17">
        <f>VLOOKUP(FACT_INCLUDES[[#This Row],[order_id]],ORDERS!A:F,4,FALSE)</f>
        <v>42919.75277777778</v>
      </c>
      <c r="I435" s="17">
        <f>VLOOKUP(FACT_INCLUDES[[#This Row],[order_id]],ORDERS!A:G,5,FALSE)</f>
        <v>42937.647916666669</v>
      </c>
      <c r="J435" s="17">
        <f>VLOOKUP(FACT_INCLUDES[[#This Row],[order_id]],ORDERS!A:G,6,FALSE)</f>
        <v>42957</v>
      </c>
      <c r="K435" t="str">
        <f>VLOOKUP(FACT_INCLUDES[[#This Row],[order_id]],ORDERS!A:G,3,FALSE)</f>
        <v>delivered</v>
      </c>
      <c r="L435" s="18">
        <f>FACT_INCLUDES[[#This Row],[price]]+FACT_INCLUDES[[#This Row],[freight_value]]</f>
        <v>108.86000000000001</v>
      </c>
      <c r="M435">
        <f ca="1">_xlfn.XLOOKUP(FACT_INCLUDES[[#This Row],[customer_unique_id]], DIM_CUSTOMERS[customer_unique_id], DIM_CUSTOMERS[Age],,0)</f>
        <v>26</v>
      </c>
      <c r="N435">
        <f>IFERROR(VLOOKUP(FACT_INCLUDES[[#This Row],[order_id]], ORDERS!A:G, 7, FALSE), "")</f>
        <v>18</v>
      </c>
      <c r="O435">
        <f>_xlfn.XLOOKUP(FACT_INCLUDES[[#This Row],[DW Product]],FACT_PRODUCT_REVIEWS!L:L,FACT_PRODUCT_REVIEWS!A:A,,0)</f>
        <v>434</v>
      </c>
      <c r="P435">
        <f>_xlfn.XLOOKUP(FACT_INCLUDES[[#This Row],[customer_unique_id]],DIM_CUSTOMERS[customer_unique_id],DIM_CUSTOMERS[DW Customer],,0)</f>
        <v>37</v>
      </c>
      <c r="Q435">
        <v>434</v>
      </c>
      <c r="R435">
        <v>434</v>
      </c>
      <c r="S435">
        <f>IF(FACT_INCLUDES[[#This Row],[order_delivered_customer_date]]&lt;=FACT_INCLUDES[[#This Row],[order_estimated_delivery_date]],1,0)</f>
        <v>1</v>
      </c>
      <c r="T435" t="str">
        <f>VLOOKUP(FACT_INCLUDES[[#This Row],[DW Product]],DIM_PRODUCTS!A:I,3,FALSE)</f>
        <v>Appliances</v>
      </c>
      <c r="U435" t="str">
        <f>VLOOKUP(FACT_INCLUDES[[#This Row],[DW Seller]],DIM_SELLERS!A:I,4,FALSE)</f>
        <v>SP</v>
      </c>
      <c r="V435" s="30">
        <f>IF(FACT_INCLUDES[[#This Row],[order_delivered_customer_date]]&lt;=FACT_INCLUDES[[#This Row],[order_estimated_delivery_date]], 1,0)</f>
        <v>1</v>
      </c>
    </row>
    <row r="436" spans="1:22" ht="15.75" x14ac:dyDescent="0.25">
      <c r="A436">
        <v>435</v>
      </c>
      <c r="B436" s="2" t="s">
        <v>933</v>
      </c>
      <c r="C436" s="10">
        <v>1</v>
      </c>
      <c r="D436" s="13">
        <v>43090.798611111109</v>
      </c>
      <c r="E436" s="20">
        <v>122.99</v>
      </c>
      <c r="F436" s="20">
        <v>9.06</v>
      </c>
      <c r="G436" t="str">
        <f>VLOOKUP(FACT_INCLUDES[[#This Row],[order_id]],ORDERS!A:B,2,FALSE)</f>
        <v>52b088042a61c6a03ba2027a6dd929cc</v>
      </c>
      <c r="H436" s="17">
        <f>VLOOKUP(FACT_INCLUDES[[#This Row],[order_id]],ORDERS!A:F,4,FALSE)</f>
        <v>43136.970138888886</v>
      </c>
      <c r="I436" s="17">
        <f>VLOOKUP(FACT_INCLUDES[[#This Row],[order_id]],ORDERS!A:G,5,FALSE)</f>
        <v>43154.786111111112</v>
      </c>
      <c r="J436" s="17">
        <f>VLOOKUP(FACT_INCLUDES[[#This Row],[order_id]],ORDERS!A:G,6,FALSE)</f>
        <v>43173</v>
      </c>
      <c r="K436" t="str">
        <f>VLOOKUP(FACT_INCLUDES[[#This Row],[order_id]],ORDERS!A:G,3,FALSE)</f>
        <v>delivered</v>
      </c>
      <c r="L436" s="18">
        <f>FACT_INCLUDES[[#This Row],[price]]+FACT_INCLUDES[[#This Row],[freight_value]]</f>
        <v>132.04999999999998</v>
      </c>
      <c r="M436">
        <f ca="1">_xlfn.XLOOKUP(FACT_INCLUDES[[#This Row],[customer_unique_id]], DIM_CUSTOMERS[customer_unique_id], DIM_CUSTOMERS[Age],,0)</f>
        <v>35</v>
      </c>
      <c r="N436">
        <f>IFERROR(VLOOKUP(FACT_INCLUDES[[#This Row],[order_id]], ORDERS!A:G, 7, FALSE), "")</f>
        <v>18</v>
      </c>
      <c r="O436">
        <f>_xlfn.XLOOKUP(FACT_INCLUDES[[#This Row],[DW Product]],FACT_PRODUCT_REVIEWS!L:L,FACT_PRODUCT_REVIEWS!A:A,,0)</f>
        <v>435</v>
      </c>
      <c r="P436">
        <f>_xlfn.XLOOKUP(FACT_INCLUDES[[#This Row],[customer_unique_id]],DIM_CUSTOMERS[customer_unique_id],DIM_CUSTOMERS[DW Customer],,0)</f>
        <v>162</v>
      </c>
      <c r="Q436">
        <v>435</v>
      </c>
      <c r="R436">
        <v>435</v>
      </c>
      <c r="S436">
        <f>IF(FACT_INCLUDES[[#This Row],[order_delivered_customer_date]]&lt;=FACT_INCLUDES[[#This Row],[order_estimated_delivery_date]],1,0)</f>
        <v>1</v>
      </c>
      <c r="T436" t="str">
        <f>VLOOKUP(FACT_INCLUDES[[#This Row],[DW Product]],DIM_PRODUCTS!A:I,3,FALSE)</f>
        <v>Kitchen Products</v>
      </c>
      <c r="U436" t="str">
        <f>VLOOKUP(FACT_INCLUDES[[#This Row],[DW Seller]],DIM_SELLERS!A:I,4,FALSE)</f>
        <v>SP</v>
      </c>
      <c r="V436" s="30">
        <f>IF(FACT_INCLUDES[[#This Row],[order_delivered_customer_date]]&lt;=FACT_INCLUDES[[#This Row],[order_estimated_delivery_date]], 1,0)</f>
        <v>1</v>
      </c>
    </row>
    <row r="437" spans="1:22" ht="15.75" x14ac:dyDescent="0.25">
      <c r="A437">
        <v>436</v>
      </c>
      <c r="B437" s="2" t="s">
        <v>1769</v>
      </c>
      <c r="C437" s="10">
        <v>1</v>
      </c>
      <c r="D437" s="13">
        <v>42791.34652777778</v>
      </c>
      <c r="E437" s="20">
        <v>139.9</v>
      </c>
      <c r="F437" s="20">
        <v>15.15</v>
      </c>
      <c r="G437" t="str">
        <f>VLOOKUP(FACT_INCLUDES[[#This Row],[order_id]],ORDERS!A:B,2,FALSE)</f>
        <v>d691abbc71f38f91d187deedeb200290</v>
      </c>
      <c r="H437" s="17">
        <f>VLOOKUP(FACT_INCLUDES[[#This Row],[order_id]],ORDERS!A:F,4,FALSE)</f>
        <v>43122.629166666666</v>
      </c>
      <c r="I437" s="17">
        <f>VLOOKUP(FACT_INCLUDES[[#This Row],[order_id]],ORDERS!A:G,5,FALSE)</f>
        <v>43136.651388888888</v>
      </c>
      <c r="J437" s="17">
        <f>VLOOKUP(FACT_INCLUDES[[#This Row],[order_id]],ORDERS!A:G,6,FALSE)</f>
        <v>43154</v>
      </c>
      <c r="K437" t="str">
        <f>VLOOKUP(FACT_INCLUDES[[#This Row],[order_id]],ORDERS!A:G,3,FALSE)</f>
        <v>delivered</v>
      </c>
      <c r="L437" s="18">
        <f>FACT_INCLUDES[[#This Row],[price]]+FACT_INCLUDES[[#This Row],[freight_value]]</f>
        <v>155.05000000000001</v>
      </c>
      <c r="M437">
        <f ca="1">_xlfn.XLOOKUP(FACT_INCLUDES[[#This Row],[customer_unique_id]], DIM_CUSTOMERS[customer_unique_id], DIM_CUSTOMERS[Age],,0)</f>
        <v>19</v>
      </c>
      <c r="N437">
        <f>IFERROR(VLOOKUP(FACT_INCLUDES[[#This Row],[order_id]], ORDERS!A:G, 7, FALSE), "")</f>
        <v>14</v>
      </c>
      <c r="O437">
        <f>_xlfn.XLOOKUP(FACT_INCLUDES[[#This Row],[DW Product]],FACT_PRODUCT_REVIEWS!L:L,FACT_PRODUCT_REVIEWS!A:A,,0)</f>
        <v>436</v>
      </c>
      <c r="P437">
        <f>_xlfn.XLOOKUP(FACT_INCLUDES[[#This Row],[customer_unique_id]],DIM_CUSTOMERS[customer_unique_id],DIM_CUSTOMERS[DW Customer],,0)</f>
        <v>309</v>
      </c>
      <c r="Q437">
        <v>436</v>
      </c>
      <c r="R437">
        <v>436</v>
      </c>
      <c r="S437">
        <f>IF(FACT_INCLUDES[[#This Row],[order_delivered_customer_date]]&lt;=FACT_INCLUDES[[#This Row],[order_estimated_delivery_date]],1,0)</f>
        <v>1</v>
      </c>
      <c r="T437" t="str">
        <f>VLOOKUP(FACT_INCLUDES[[#This Row],[DW Product]],DIM_PRODUCTS!A:I,3,FALSE)</f>
        <v>Art</v>
      </c>
      <c r="U437" t="str">
        <f>VLOOKUP(FACT_INCLUDES[[#This Row],[DW Seller]],DIM_SELLERS!A:I,4,FALSE)</f>
        <v>SC</v>
      </c>
      <c r="V437" s="30">
        <f>IF(FACT_INCLUDES[[#This Row],[order_delivered_customer_date]]&lt;=FACT_INCLUDES[[#This Row],[order_estimated_delivery_date]], 1,0)</f>
        <v>1</v>
      </c>
    </row>
    <row r="438" spans="1:22" ht="15.75" x14ac:dyDescent="0.25">
      <c r="A438">
        <v>437</v>
      </c>
      <c r="B438" s="2" t="s">
        <v>1686</v>
      </c>
      <c r="C438" s="10">
        <v>1</v>
      </c>
      <c r="D438" s="13">
        <v>42941.313888888886</v>
      </c>
      <c r="E438" s="20">
        <v>27.99</v>
      </c>
      <c r="F438" s="20">
        <v>8.7200000000000006</v>
      </c>
      <c r="G438" t="str">
        <f>VLOOKUP(FACT_INCLUDES[[#This Row],[order_id]],ORDERS!A:B,2,FALSE)</f>
        <v>38827a4b81c4d81cffaec1accef6572c</v>
      </c>
      <c r="H438" s="17">
        <f>VLOOKUP(FACT_INCLUDES[[#This Row],[order_id]],ORDERS!A:F,4,FALSE)</f>
        <v>43069.765972222223</v>
      </c>
      <c r="I438" s="17">
        <f>VLOOKUP(FACT_INCLUDES[[#This Row],[order_id]],ORDERS!A:G,5,FALSE)</f>
        <v>43081.872916666667</v>
      </c>
      <c r="J438" s="17">
        <f>VLOOKUP(FACT_INCLUDES[[#This Row],[order_id]],ORDERS!A:G,6,FALSE)</f>
        <v>43104</v>
      </c>
      <c r="K438" t="str">
        <f>VLOOKUP(FACT_INCLUDES[[#This Row],[order_id]],ORDERS!A:G,3,FALSE)</f>
        <v>delivered</v>
      </c>
      <c r="L438" s="18">
        <f>FACT_INCLUDES[[#This Row],[price]]+FACT_INCLUDES[[#This Row],[freight_value]]</f>
        <v>36.71</v>
      </c>
      <c r="M438">
        <f ca="1">_xlfn.XLOOKUP(FACT_INCLUDES[[#This Row],[customer_unique_id]], DIM_CUSTOMERS[customer_unique_id], DIM_CUSTOMERS[Age],,0)</f>
        <v>24</v>
      </c>
      <c r="N438">
        <f>IFERROR(VLOOKUP(FACT_INCLUDES[[#This Row],[order_id]], ORDERS!A:G, 7, FALSE), "")</f>
        <v>12</v>
      </c>
      <c r="O438">
        <f>_xlfn.XLOOKUP(FACT_INCLUDES[[#This Row],[DW Product]],FACT_PRODUCT_REVIEWS!L:L,FACT_PRODUCT_REVIEWS!A:A,,0)</f>
        <v>437</v>
      </c>
      <c r="P438">
        <f>_xlfn.XLOOKUP(FACT_INCLUDES[[#This Row],[customer_unique_id]],DIM_CUSTOMERS[customer_unique_id],DIM_CUSTOMERS[DW Customer],,0)</f>
        <v>121</v>
      </c>
      <c r="Q438">
        <v>437</v>
      </c>
      <c r="R438">
        <v>437</v>
      </c>
      <c r="S438">
        <f>IF(FACT_INCLUDES[[#This Row],[order_delivered_customer_date]]&lt;=FACT_INCLUDES[[#This Row],[order_estimated_delivery_date]],1,0)</f>
        <v>1</v>
      </c>
      <c r="T438" t="str">
        <f>VLOOKUP(FACT_INCLUDES[[#This Row],[DW Product]],DIM_PRODUCTS!A:I,3,FALSE)</f>
        <v>Appliances</v>
      </c>
      <c r="U438" t="str">
        <f>VLOOKUP(FACT_INCLUDES[[#This Row],[DW Seller]],DIM_SELLERS!A:I,4,FALSE)</f>
        <v>SP</v>
      </c>
      <c r="V438" s="30">
        <f>IF(FACT_INCLUDES[[#This Row],[order_delivered_customer_date]]&lt;=FACT_INCLUDES[[#This Row],[order_estimated_delivery_date]], 1,0)</f>
        <v>1</v>
      </c>
    </row>
    <row r="439" spans="1:22" ht="15.75" x14ac:dyDescent="0.25">
      <c r="A439">
        <v>438</v>
      </c>
      <c r="B439" s="2" t="s">
        <v>1265</v>
      </c>
      <c r="C439" s="10">
        <v>1</v>
      </c>
      <c r="D439" s="13">
        <v>42983.988888888889</v>
      </c>
      <c r="E439" s="20">
        <v>22</v>
      </c>
      <c r="F439" s="20">
        <v>34.15</v>
      </c>
      <c r="G439" t="str">
        <f>VLOOKUP(FACT_INCLUDES[[#This Row],[order_id]],ORDERS!A:B,2,FALSE)</f>
        <v>c225695275be1f228cece399a0093593</v>
      </c>
      <c r="H439" s="17">
        <f>VLOOKUP(FACT_INCLUDES[[#This Row],[order_id]],ORDERS!A:F,4,FALSE)</f>
        <v>43204.556944444441</v>
      </c>
      <c r="I439" s="17">
        <f>VLOOKUP(FACT_INCLUDES[[#This Row],[order_id]],ORDERS!A:G,5,FALSE)</f>
        <v>43216.605555555558</v>
      </c>
      <c r="J439" s="17">
        <f>VLOOKUP(FACT_INCLUDES[[#This Row],[order_id]],ORDERS!A:G,6,FALSE)</f>
        <v>43230</v>
      </c>
      <c r="K439" t="str">
        <f>VLOOKUP(FACT_INCLUDES[[#This Row],[order_id]],ORDERS!A:G,3,FALSE)</f>
        <v>delivered</v>
      </c>
      <c r="L439" s="18">
        <f>FACT_INCLUDES[[#This Row],[price]]+FACT_INCLUDES[[#This Row],[freight_value]]</f>
        <v>56.15</v>
      </c>
      <c r="M439">
        <f ca="1">_xlfn.XLOOKUP(FACT_INCLUDES[[#This Row],[customer_unique_id]], DIM_CUSTOMERS[customer_unique_id], DIM_CUSTOMERS[Age],,0)</f>
        <v>21</v>
      </c>
      <c r="N439">
        <f>IFERROR(VLOOKUP(FACT_INCLUDES[[#This Row],[order_id]], ORDERS!A:G, 7, FALSE), "")</f>
        <v>12</v>
      </c>
      <c r="O439">
        <f>_xlfn.XLOOKUP(FACT_INCLUDES[[#This Row],[DW Product]],FACT_PRODUCT_REVIEWS!L:L,FACT_PRODUCT_REVIEWS!A:A,,0)</f>
        <v>438</v>
      </c>
      <c r="P439">
        <f>_xlfn.XLOOKUP(FACT_INCLUDES[[#This Row],[customer_unique_id]],DIM_CUSTOMERS[customer_unique_id],DIM_CUSTOMERS[DW Customer],,0)</f>
        <v>274</v>
      </c>
      <c r="Q439">
        <v>438</v>
      </c>
      <c r="R439">
        <v>438</v>
      </c>
      <c r="S439">
        <f>IF(FACT_INCLUDES[[#This Row],[order_delivered_customer_date]]&lt;=FACT_INCLUDES[[#This Row],[order_estimated_delivery_date]],1,0)</f>
        <v>1</v>
      </c>
      <c r="T439" t="str">
        <f>VLOOKUP(FACT_INCLUDES[[#This Row],[DW Product]],DIM_PRODUCTS!A:I,3,FALSE)</f>
        <v>Jewelry</v>
      </c>
      <c r="U439" t="str">
        <f>VLOOKUP(FACT_INCLUDES[[#This Row],[DW Seller]],DIM_SELLERS!A:I,4,FALSE)</f>
        <v>RS</v>
      </c>
      <c r="V439" s="30">
        <f>IF(FACT_INCLUDES[[#This Row],[order_delivered_customer_date]]&lt;=FACT_INCLUDES[[#This Row],[order_estimated_delivery_date]], 1,0)</f>
        <v>1</v>
      </c>
    </row>
    <row r="440" spans="1:22" ht="15.75" x14ac:dyDescent="0.25">
      <c r="A440">
        <v>439</v>
      </c>
      <c r="B440" s="2" t="s">
        <v>1495</v>
      </c>
      <c r="C440" s="10">
        <v>1</v>
      </c>
      <c r="D440" s="13">
        <v>42983.988888888889</v>
      </c>
      <c r="E440" s="20">
        <v>22</v>
      </c>
      <c r="F440" s="20">
        <v>34.15</v>
      </c>
      <c r="G440" t="str">
        <f>VLOOKUP(FACT_INCLUDES[[#This Row],[order_id]],ORDERS!A:B,2,FALSE)</f>
        <v>d3857f98166ef23ca95d44cbe9b1828c</v>
      </c>
      <c r="H440" s="17">
        <f>VLOOKUP(FACT_INCLUDES[[#This Row],[order_id]],ORDERS!A:F,4,FALSE)</f>
        <v>43230.525694444441</v>
      </c>
      <c r="I440" s="17">
        <f>VLOOKUP(FACT_INCLUDES[[#This Row],[order_id]],ORDERS!A:G,5,FALSE)</f>
        <v>43242.723611111112</v>
      </c>
      <c r="J440" s="17">
        <f>VLOOKUP(FACT_INCLUDES[[#This Row],[order_id]],ORDERS!A:G,6,FALSE)</f>
        <v>43252</v>
      </c>
      <c r="K440" t="str">
        <f>VLOOKUP(FACT_INCLUDES[[#This Row],[order_id]],ORDERS!A:G,3,FALSE)</f>
        <v>delivered</v>
      </c>
      <c r="L440" s="18">
        <f>FACT_INCLUDES[[#This Row],[price]]+FACT_INCLUDES[[#This Row],[freight_value]]</f>
        <v>56.15</v>
      </c>
      <c r="M440">
        <f ca="1">_xlfn.XLOOKUP(FACT_INCLUDES[[#This Row],[customer_unique_id]], DIM_CUSTOMERS[customer_unique_id], DIM_CUSTOMERS[Age],,0)</f>
        <v>33</v>
      </c>
      <c r="N440">
        <f>IFERROR(VLOOKUP(FACT_INCLUDES[[#This Row],[order_id]], ORDERS!A:G, 7, FALSE), "")</f>
        <v>12</v>
      </c>
      <c r="O440">
        <f>_xlfn.XLOOKUP(FACT_INCLUDES[[#This Row],[DW Product]],FACT_PRODUCT_REVIEWS!L:L,FACT_PRODUCT_REVIEWS!A:A,,0)</f>
        <v>439</v>
      </c>
      <c r="P440">
        <f>_xlfn.XLOOKUP(FACT_INCLUDES[[#This Row],[customer_unique_id]],DIM_CUSTOMERS[customer_unique_id],DIM_CUSTOMERS[DW Customer],,0)</f>
        <v>199</v>
      </c>
      <c r="Q440">
        <v>439</v>
      </c>
      <c r="R440">
        <v>439</v>
      </c>
      <c r="S440">
        <f>IF(FACT_INCLUDES[[#This Row],[order_delivered_customer_date]]&lt;=FACT_INCLUDES[[#This Row],[order_estimated_delivery_date]],1,0)</f>
        <v>1</v>
      </c>
      <c r="T440" t="str">
        <f>VLOOKUP(FACT_INCLUDES[[#This Row],[DW Product]],DIM_PRODUCTS!A:I,3,FALSE)</f>
        <v>Pets</v>
      </c>
      <c r="U440" t="str">
        <f>VLOOKUP(FACT_INCLUDES[[#This Row],[DW Seller]],DIM_SELLERS!A:I,4,FALSE)</f>
        <v>SP</v>
      </c>
      <c r="V440" s="30">
        <f>IF(FACT_INCLUDES[[#This Row],[order_delivered_customer_date]]&lt;=FACT_INCLUDES[[#This Row],[order_estimated_delivery_date]], 1,0)</f>
        <v>1</v>
      </c>
    </row>
    <row r="441" spans="1:22" ht="15.75" x14ac:dyDescent="0.25">
      <c r="A441">
        <v>440</v>
      </c>
      <c r="B441" s="2" t="s">
        <v>1341</v>
      </c>
      <c r="C441" s="10">
        <v>1</v>
      </c>
      <c r="D441" s="13">
        <v>42983.988888888889</v>
      </c>
      <c r="E441" s="20">
        <v>22</v>
      </c>
      <c r="F441" s="20">
        <v>34.15</v>
      </c>
      <c r="G441" t="str">
        <f>VLOOKUP(FACT_INCLUDES[[#This Row],[order_id]],ORDERS!A:B,2,FALSE)</f>
        <v>e81d67dee583b417c53676f8926bd9cf</v>
      </c>
      <c r="H441" s="17">
        <f>VLOOKUP(FACT_INCLUDES[[#This Row],[order_id]],ORDERS!A:F,4,FALSE)</f>
        <v>43011.336805555555</v>
      </c>
      <c r="I441" s="17">
        <f>VLOOKUP(FACT_INCLUDES[[#This Row],[order_id]],ORDERS!A:G,5,FALSE)</f>
        <v>43017.901388888888</v>
      </c>
      <c r="J441" s="17">
        <f>VLOOKUP(FACT_INCLUDES[[#This Row],[order_id]],ORDERS!A:G,6,FALSE)</f>
        <v>43038</v>
      </c>
      <c r="K441" t="str">
        <f>VLOOKUP(FACT_INCLUDES[[#This Row],[order_id]],ORDERS!A:G,3,FALSE)</f>
        <v>delivered</v>
      </c>
      <c r="L441" s="18">
        <f>FACT_INCLUDES[[#This Row],[price]]+FACT_INCLUDES[[#This Row],[freight_value]]</f>
        <v>56.15</v>
      </c>
      <c r="M441">
        <f ca="1">_xlfn.XLOOKUP(FACT_INCLUDES[[#This Row],[customer_unique_id]], DIM_CUSTOMERS[customer_unique_id], DIM_CUSTOMERS[Age],,0)</f>
        <v>41</v>
      </c>
      <c r="N441">
        <f>IFERROR(VLOOKUP(FACT_INCLUDES[[#This Row],[order_id]], ORDERS!A:G, 7, FALSE), "")</f>
        <v>6</v>
      </c>
      <c r="O441">
        <f>_xlfn.XLOOKUP(FACT_INCLUDES[[#This Row],[DW Product]],FACT_PRODUCT_REVIEWS!L:L,FACT_PRODUCT_REVIEWS!A:A,,0)</f>
        <v>440</v>
      </c>
      <c r="P441">
        <f>_xlfn.XLOOKUP(FACT_INCLUDES[[#This Row],[customer_unique_id]],DIM_CUSTOMERS[customer_unique_id],DIM_CUSTOMERS[DW Customer],,0)</f>
        <v>152</v>
      </c>
      <c r="Q441">
        <v>440</v>
      </c>
      <c r="R441">
        <v>440</v>
      </c>
      <c r="S441">
        <f>IF(FACT_INCLUDES[[#This Row],[order_delivered_customer_date]]&lt;=FACT_INCLUDES[[#This Row],[order_estimated_delivery_date]],1,0)</f>
        <v>1</v>
      </c>
      <c r="T441" t="str">
        <f>VLOOKUP(FACT_INCLUDES[[#This Row],[DW Product]],DIM_PRODUCTS!A:I,3,FALSE)</f>
        <v>Decor</v>
      </c>
      <c r="U441" t="str">
        <f>VLOOKUP(FACT_INCLUDES[[#This Row],[DW Seller]],DIM_SELLERS!A:I,4,FALSE)</f>
        <v>SP</v>
      </c>
      <c r="V441" s="30">
        <f>IF(FACT_INCLUDES[[#This Row],[order_delivered_customer_date]]&lt;=FACT_INCLUDES[[#This Row],[order_estimated_delivery_date]], 1,0)</f>
        <v>1</v>
      </c>
    </row>
    <row r="442" spans="1:22" ht="15.75" x14ac:dyDescent="0.25">
      <c r="A442">
        <v>441</v>
      </c>
      <c r="B442" s="2" t="s">
        <v>1171</v>
      </c>
      <c r="C442" s="10">
        <v>1</v>
      </c>
      <c r="D442" s="13">
        <v>42983.988888888889</v>
      </c>
      <c r="E442" s="20">
        <v>22</v>
      </c>
      <c r="F442" s="20">
        <v>34.15</v>
      </c>
      <c r="G442" t="str">
        <f>VLOOKUP(FACT_INCLUDES[[#This Row],[order_id]],ORDERS!A:B,2,FALSE)</f>
        <v>45aba165580af1596b291956b7b7849c</v>
      </c>
      <c r="H442" s="17">
        <f>VLOOKUP(FACT_INCLUDES[[#This Row],[order_id]],ORDERS!A:F,4,FALSE)</f>
        <v>42870.64166666667</v>
      </c>
      <c r="I442" s="17">
        <f>VLOOKUP(FACT_INCLUDES[[#This Row],[order_id]],ORDERS!A:G,5,FALSE)</f>
        <v>42912</v>
      </c>
      <c r="J442" s="17">
        <f>VLOOKUP(FACT_INCLUDES[[#This Row],[order_id]],ORDERS!A:G,6,FALSE)</f>
        <v>42881</v>
      </c>
      <c r="K442" t="str">
        <f>VLOOKUP(FACT_INCLUDES[[#This Row],[order_id]],ORDERS!A:G,3,FALSE)</f>
        <v>shipped</v>
      </c>
      <c r="L442" s="18">
        <f>FACT_INCLUDES[[#This Row],[price]]+FACT_INCLUDES[[#This Row],[freight_value]]</f>
        <v>56.15</v>
      </c>
      <c r="M442">
        <f ca="1">_xlfn.XLOOKUP(FACT_INCLUDES[[#This Row],[customer_unique_id]], DIM_CUSTOMERS[customer_unique_id], DIM_CUSTOMERS[Age],,0)</f>
        <v>36</v>
      </c>
      <c r="N442">
        <f>IFERROR(VLOOKUP(FACT_INCLUDES[[#This Row],[order_id]], ORDERS!A:G, 7, FALSE), "")</f>
        <v>42</v>
      </c>
      <c r="O442">
        <f>_xlfn.XLOOKUP(FACT_INCLUDES[[#This Row],[DW Product]],FACT_PRODUCT_REVIEWS!L:L,FACT_PRODUCT_REVIEWS!A:A,,0)</f>
        <v>441</v>
      </c>
      <c r="P442">
        <f>_xlfn.XLOOKUP(FACT_INCLUDES[[#This Row],[customer_unique_id]],DIM_CUSTOMERS[customer_unique_id],DIM_CUSTOMERS[DW Customer],,0)</f>
        <v>200</v>
      </c>
      <c r="Q442">
        <v>441</v>
      </c>
      <c r="R442">
        <v>441</v>
      </c>
      <c r="S442">
        <f>IF(FACT_INCLUDES[[#This Row],[order_delivered_customer_date]]&lt;=FACT_INCLUDES[[#This Row],[order_estimated_delivery_date]],1,0)</f>
        <v>0</v>
      </c>
      <c r="T442" t="str">
        <f>VLOOKUP(FACT_INCLUDES[[#This Row],[DW Product]],DIM_PRODUCTS!A:I,3,FALSE)</f>
        <v>Sports</v>
      </c>
      <c r="U442" t="str">
        <f>VLOOKUP(FACT_INCLUDES[[#This Row],[DW Seller]],DIM_SELLERS!A:I,4,FALSE)</f>
        <v>MG</v>
      </c>
      <c r="V442" s="30">
        <f>IF(FACT_INCLUDES[[#This Row],[order_delivered_customer_date]]&lt;=FACT_INCLUDES[[#This Row],[order_estimated_delivery_date]], 1,0)</f>
        <v>0</v>
      </c>
    </row>
    <row r="443" spans="1:22" ht="15.75" x14ac:dyDescent="0.25">
      <c r="A443">
        <v>442</v>
      </c>
      <c r="B443" s="2" t="s">
        <v>1736</v>
      </c>
      <c r="C443" s="10">
        <v>1</v>
      </c>
      <c r="D443" s="13">
        <v>42824.809027777781</v>
      </c>
      <c r="E443" s="20">
        <v>42</v>
      </c>
      <c r="F443" s="20">
        <v>14.12</v>
      </c>
      <c r="G443" t="str">
        <f>VLOOKUP(FACT_INCLUDES[[#This Row],[order_id]],ORDERS!A:B,2,FALSE)</f>
        <v>e36a621e869b643b15983fa8085eb541</v>
      </c>
      <c r="H443" s="17">
        <f>VLOOKUP(FACT_INCLUDES[[#This Row],[order_id]],ORDERS!A:F,4,FALSE)</f>
        <v>43162.780555555553</v>
      </c>
      <c r="I443" s="17">
        <f>VLOOKUP(FACT_INCLUDES[[#This Row],[order_id]],ORDERS!A:G,5,FALSE)</f>
        <v>43182.929166666669</v>
      </c>
      <c r="J443" s="17">
        <f>VLOOKUP(FACT_INCLUDES[[#This Row],[order_id]],ORDERS!A:G,6,FALSE)</f>
        <v>43181</v>
      </c>
      <c r="K443" t="str">
        <f>VLOOKUP(FACT_INCLUDES[[#This Row],[order_id]],ORDERS!A:G,3,FALSE)</f>
        <v>delivered</v>
      </c>
      <c r="L443" s="18">
        <f>FACT_INCLUDES[[#This Row],[price]]+FACT_INCLUDES[[#This Row],[freight_value]]</f>
        <v>56.12</v>
      </c>
      <c r="M443">
        <f ca="1">_xlfn.XLOOKUP(FACT_INCLUDES[[#This Row],[customer_unique_id]], DIM_CUSTOMERS[customer_unique_id], DIM_CUSTOMERS[Age],,0)</f>
        <v>18</v>
      </c>
      <c r="N443">
        <f>IFERROR(VLOOKUP(FACT_INCLUDES[[#This Row],[order_id]], ORDERS!A:G, 7, FALSE), "")</f>
        <v>20</v>
      </c>
      <c r="O443">
        <f>_xlfn.XLOOKUP(FACT_INCLUDES[[#This Row],[DW Product]],FACT_PRODUCT_REVIEWS!L:L,FACT_PRODUCT_REVIEWS!A:A,,0)</f>
        <v>442</v>
      </c>
      <c r="P443">
        <f>_xlfn.XLOOKUP(FACT_INCLUDES[[#This Row],[customer_unique_id]],DIM_CUSTOMERS[customer_unique_id],DIM_CUSTOMERS[DW Customer],,0)</f>
        <v>35</v>
      </c>
      <c r="Q443">
        <v>442</v>
      </c>
      <c r="R443">
        <v>442</v>
      </c>
      <c r="S443">
        <f>IF(FACT_INCLUDES[[#This Row],[order_delivered_customer_date]]&lt;=FACT_INCLUDES[[#This Row],[order_estimated_delivery_date]],1,0)</f>
        <v>0</v>
      </c>
      <c r="T443" t="str">
        <f>VLOOKUP(FACT_INCLUDES[[#This Row],[DW Product]],DIM_PRODUCTS!A:I,3,FALSE)</f>
        <v>Toys</v>
      </c>
      <c r="U443" t="str">
        <f>VLOOKUP(FACT_INCLUDES[[#This Row],[DW Seller]],DIM_SELLERS!A:I,4,FALSE)</f>
        <v>SP</v>
      </c>
      <c r="V443" s="30">
        <f>IF(FACT_INCLUDES[[#This Row],[order_delivered_customer_date]]&lt;=FACT_INCLUDES[[#This Row],[order_estimated_delivery_date]], 1,0)</f>
        <v>0</v>
      </c>
    </row>
    <row r="444" spans="1:22" ht="15.75" x14ac:dyDescent="0.25">
      <c r="A444">
        <v>443</v>
      </c>
      <c r="B444" s="2" t="s">
        <v>1026</v>
      </c>
      <c r="C444" s="10">
        <v>1</v>
      </c>
      <c r="D444" s="13">
        <v>43076.831250000003</v>
      </c>
      <c r="E444" s="20">
        <v>27.9</v>
      </c>
      <c r="F444" s="20">
        <v>16.79</v>
      </c>
      <c r="G444" t="str">
        <f>VLOOKUP(FACT_INCLUDES[[#This Row],[order_id]],ORDERS!A:B,2,FALSE)</f>
        <v>6ff1fffdc0177147be8352ef9c3d56ea</v>
      </c>
      <c r="H444" s="17">
        <f>VLOOKUP(FACT_INCLUDES[[#This Row],[order_id]],ORDERS!A:F,4,FALSE)</f>
        <v>43034.357638888891</v>
      </c>
      <c r="I444" s="17">
        <f>VLOOKUP(FACT_INCLUDES[[#This Row],[order_id]],ORDERS!A:G,5,FALSE)</f>
        <v>43045.677777777775</v>
      </c>
      <c r="J444" s="17">
        <f>VLOOKUP(FACT_INCLUDES[[#This Row],[order_id]],ORDERS!A:G,6,FALSE)</f>
        <v>43048</v>
      </c>
      <c r="K444" t="str">
        <f>VLOOKUP(FACT_INCLUDES[[#This Row],[order_id]],ORDERS!A:G,3,FALSE)</f>
        <v>delivered</v>
      </c>
      <c r="L444" s="18">
        <f>FACT_INCLUDES[[#This Row],[price]]+FACT_INCLUDES[[#This Row],[freight_value]]</f>
        <v>44.69</v>
      </c>
      <c r="M444">
        <f ca="1">_xlfn.XLOOKUP(FACT_INCLUDES[[#This Row],[customer_unique_id]], DIM_CUSTOMERS[customer_unique_id], DIM_CUSTOMERS[Age],,0)</f>
        <v>25</v>
      </c>
      <c r="N444">
        <f>IFERROR(VLOOKUP(FACT_INCLUDES[[#This Row],[order_id]], ORDERS!A:G, 7, FALSE), "")</f>
        <v>11</v>
      </c>
      <c r="O444">
        <f>_xlfn.XLOOKUP(FACT_INCLUDES[[#This Row],[DW Product]],FACT_PRODUCT_REVIEWS!L:L,FACT_PRODUCT_REVIEWS!A:A,,0)</f>
        <v>443</v>
      </c>
      <c r="P444">
        <f>_xlfn.XLOOKUP(FACT_INCLUDES[[#This Row],[customer_unique_id]],DIM_CUSTOMERS[customer_unique_id],DIM_CUSTOMERS[DW Customer],,0)</f>
        <v>327</v>
      </c>
      <c r="Q444">
        <v>443</v>
      </c>
      <c r="R444">
        <v>443</v>
      </c>
      <c r="S444">
        <f>IF(FACT_INCLUDES[[#This Row],[order_delivered_customer_date]]&lt;=FACT_INCLUDES[[#This Row],[order_estimated_delivery_date]],1,0)</f>
        <v>1</v>
      </c>
      <c r="T444" t="str">
        <f>VLOOKUP(FACT_INCLUDES[[#This Row],[DW Product]],DIM_PRODUCTS!A:I,3,FALSE)</f>
        <v>Sports</v>
      </c>
      <c r="U444" t="str">
        <f>VLOOKUP(FACT_INCLUDES[[#This Row],[DW Seller]],DIM_SELLERS!A:I,4,FALSE)</f>
        <v>SP</v>
      </c>
      <c r="V444" s="30">
        <f>IF(FACT_INCLUDES[[#This Row],[order_delivered_customer_date]]&lt;=FACT_INCLUDES[[#This Row],[order_estimated_delivery_date]], 1,0)</f>
        <v>1</v>
      </c>
    </row>
    <row r="445" spans="1:22" ht="15.75" x14ac:dyDescent="0.25">
      <c r="A445">
        <v>444</v>
      </c>
      <c r="B445" s="2" t="s">
        <v>1169</v>
      </c>
      <c r="C445" s="10">
        <v>1</v>
      </c>
      <c r="D445" s="13">
        <v>43201.635416666664</v>
      </c>
      <c r="E445" s="20">
        <v>279.89999999999998</v>
      </c>
      <c r="F445" s="20">
        <v>20.65</v>
      </c>
      <c r="G445" t="str">
        <f>VLOOKUP(FACT_INCLUDES[[#This Row],[order_id]],ORDERS!A:B,2,FALSE)</f>
        <v>e2fe0b1f9429fdd3215b47c2c115511d</v>
      </c>
      <c r="H445" s="17">
        <f>VLOOKUP(FACT_INCLUDES[[#This Row],[order_id]],ORDERS!A:F,4,FALSE)</f>
        <v>43153.865277777775</v>
      </c>
      <c r="I445" s="17">
        <f>VLOOKUP(FACT_INCLUDES[[#This Row],[order_id]],ORDERS!A:G,5,FALSE)</f>
        <v>43161.941666666666</v>
      </c>
      <c r="J445" s="17">
        <f>VLOOKUP(FACT_INCLUDES[[#This Row],[order_id]],ORDERS!A:G,6,FALSE)</f>
        <v>43173</v>
      </c>
      <c r="K445" t="str">
        <f>VLOOKUP(FACT_INCLUDES[[#This Row],[order_id]],ORDERS!A:G,3,FALSE)</f>
        <v>delivered</v>
      </c>
      <c r="L445" s="18">
        <f>FACT_INCLUDES[[#This Row],[price]]+FACT_INCLUDES[[#This Row],[freight_value]]</f>
        <v>300.54999999999995</v>
      </c>
      <c r="M445">
        <f ca="1">_xlfn.XLOOKUP(FACT_INCLUDES[[#This Row],[customer_unique_id]], DIM_CUSTOMERS[customer_unique_id], DIM_CUSTOMERS[Age],,0)</f>
        <v>50</v>
      </c>
      <c r="N445">
        <f>IFERROR(VLOOKUP(FACT_INCLUDES[[#This Row],[order_id]], ORDERS!A:G, 7, FALSE), "")</f>
        <v>8</v>
      </c>
      <c r="O445">
        <f>_xlfn.XLOOKUP(FACT_INCLUDES[[#This Row],[DW Product]],FACT_PRODUCT_REVIEWS!L:L,FACT_PRODUCT_REVIEWS!A:A,,0)</f>
        <v>444</v>
      </c>
      <c r="P445">
        <f>_xlfn.XLOOKUP(FACT_INCLUDES[[#This Row],[customer_unique_id]],DIM_CUSTOMERS[customer_unique_id],DIM_CUSTOMERS[DW Customer],,0)</f>
        <v>324</v>
      </c>
      <c r="Q445">
        <v>444</v>
      </c>
      <c r="R445">
        <v>444</v>
      </c>
      <c r="S445">
        <f>IF(FACT_INCLUDES[[#This Row],[order_delivered_customer_date]]&lt;=FACT_INCLUDES[[#This Row],[order_estimated_delivery_date]],1,0)</f>
        <v>1</v>
      </c>
      <c r="T445" t="str">
        <f>VLOOKUP(FACT_INCLUDES[[#This Row],[DW Product]],DIM_PRODUCTS!A:I,3,FALSE)</f>
        <v>Gadgets</v>
      </c>
      <c r="U445" t="str">
        <f>VLOOKUP(FACT_INCLUDES[[#This Row],[DW Seller]],DIM_SELLERS!A:I,4,FALSE)</f>
        <v>SP</v>
      </c>
      <c r="V445" s="30">
        <f>IF(FACT_INCLUDES[[#This Row],[order_delivered_customer_date]]&lt;=FACT_INCLUDES[[#This Row],[order_estimated_delivery_date]], 1,0)</f>
        <v>1</v>
      </c>
    </row>
    <row r="446" spans="1:22" ht="15.75" x14ac:dyDescent="0.25">
      <c r="A446">
        <v>445</v>
      </c>
      <c r="B446" s="2" t="s">
        <v>726</v>
      </c>
      <c r="C446" s="10">
        <v>1</v>
      </c>
      <c r="D446" s="13">
        <v>43294.715277777781</v>
      </c>
      <c r="E446" s="20">
        <v>14.9</v>
      </c>
      <c r="F446" s="20">
        <v>15.23</v>
      </c>
      <c r="G446" t="str">
        <f>VLOOKUP(FACT_INCLUDES[[#This Row],[order_id]],ORDERS!A:B,2,FALSE)</f>
        <v>40b5e9eed4db7f956359145971056f5d</v>
      </c>
      <c r="H446" s="17">
        <f>VLOOKUP(FACT_INCLUDES[[#This Row],[order_id]],ORDERS!A:F,4,FALSE)</f>
        <v>43323.92083333333</v>
      </c>
      <c r="I446" s="17">
        <f>VLOOKUP(FACT_INCLUDES[[#This Row],[order_id]],ORDERS!A:G,5,FALSE)</f>
        <v>43328.901388888888</v>
      </c>
      <c r="J446" s="17">
        <f>VLOOKUP(FACT_INCLUDES[[#This Row],[order_id]],ORDERS!A:G,6,FALSE)</f>
        <v>43328</v>
      </c>
      <c r="K446" t="str">
        <f>VLOOKUP(FACT_INCLUDES[[#This Row],[order_id]],ORDERS!A:G,3,FALSE)</f>
        <v>delivered</v>
      </c>
      <c r="L446" s="18">
        <f>FACT_INCLUDES[[#This Row],[price]]+FACT_INCLUDES[[#This Row],[freight_value]]</f>
        <v>30.130000000000003</v>
      </c>
      <c r="M446">
        <f ca="1">_xlfn.XLOOKUP(FACT_INCLUDES[[#This Row],[customer_unique_id]], DIM_CUSTOMERS[customer_unique_id], DIM_CUSTOMERS[Age],,0)</f>
        <v>19</v>
      </c>
      <c r="N446">
        <f>IFERROR(VLOOKUP(FACT_INCLUDES[[#This Row],[order_id]], ORDERS!A:G, 7, FALSE), "")</f>
        <v>5</v>
      </c>
      <c r="O446">
        <f>_xlfn.XLOOKUP(FACT_INCLUDES[[#This Row],[DW Product]],FACT_PRODUCT_REVIEWS!L:L,FACT_PRODUCT_REVIEWS!A:A,,0)</f>
        <v>445</v>
      </c>
      <c r="P446">
        <f>_xlfn.XLOOKUP(FACT_INCLUDES[[#This Row],[customer_unique_id]],DIM_CUSTOMERS[customer_unique_id],DIM_CUSTOMERS[DW Customer],,0)</f>
        <v>282</v>
      </c>
      <c r="Q446">
        <v>445</v>
      </c>
      <c r="R446">
        <v>445</v>
      </c>
      <c r="S446">
        <f>IF(FACT_INCLUDES[[#This Row],[order_delivered_customer_date]]&lt;=FACT_INCLUDES[[#This Row],[order_estimated_delivery_date]],1,0)</f>
        <v>0</v>
      </c>
      <c r="T446" t="str">
        <f>VLOOKUP(FACT_INCLUDES[[#This Row],[DW Product]],DIM_PRODUCTS!A:I,3,FALSE)</f>
        <v>Makeup</v>
      </c>
      <c r="U446" t="str">
        <f>VLOOKUP(FACT_INCLUDES[[#This Row],[DW Seller]],DIM_SELLERS!A:I,4,FALSE)</f>
        <v>SC</v>
      </c>
      <c r="V446" s="30">
        <f>IF(FACT_INCLUDES[[#This Row],[order_delivered_customer_date]]&lt;=FACT_INCLUDES[[#This Row],[order_estimated_delivery_date]], 1,0)</f>
        <v>0</v>
      </c>
    </row>
    <row r="447" spans="1:22" ht="15.75" x14ac:dyDescent="0.25">
      <c r="A447">
        <v>446</v>
      </c>
      <c r="B447" s="2" t="s">
        <v>1212</v>
      </c>
      <c r="C447" s="10">
        <v>1</v>
      </c>
      <c r="D447" s="13">
        <v>43153.504166666666</v>
      </c>
      <c r="E447" s="20">
        <v>104</v>
      </c>
      <c r="F447" s="20">
        <v>15.48</v>
      </c>
      <c r="G447" t="str">
        <f>VLOOKUP(FACT_INCLUDES[[#This Row],[order_id]],ORDERS!A:B,2,FALSE)</f>
        <v>2a63862c48140ff3de7e30f323eedec6</v>
      </c>
      <c r="H447" s="17">
        <f>VLOOKUP(FACT_INCLUDES[[#This Row],[order_id]],ORDERS!A:F,4,FALSE)</f>
        <v>43145.597222222219</v>
      </c>
      <c r="I447" s="17">
        <f>VLOOKUP(FACT_INCLUDES[[#This Row],[order_id]],ORDERS!A:G,5,FALSE)</f>
        <v>43147.839583333334</v>
      </c>
      <c r="J447" s="17">
        <f>VLOOKUP(FACT_INCLUDES[[#This Row],[order_id]],ORDERS!A:G,6,FALSE)</f>
        <v>43153</v>
      </c>
      <c r="K447" t="str">
        <f>VLOOKUP(FACT_INCLUDES[[#This Row],[order_id]],ORDERS!A:G,3,FALSE)</f>
        <v>delivered</v>
      </c>
      <c r="L447" s="18">
        <f>FACT_INCLUDES[[#This Row],[price]]+FACT_INCLUDES[[#This Row],[freight_value]]</f>
        <v>119.48</v>
      </c>
      <c r="M447">
        <f ca="1">_xlfn.XLOOKUP(FACT_INCLUDES[[#This Row],[customer_unique_id]], DIM_CUSTOMERS[customer_unique_id], DIM_CUSTOMERS[Age],,0)</f>
        <v>28</v>
      </c>
      <c r="N447">
        <f>IFERROR(VLOOKUP(FACT_INCLUDES[[#This Row],[order_id]], ORDERS!A:G, 7, FALSE), "")</f>
        <v>2</v>
      </c>
      <c r="O447">
        <f>_xlfn.XLOOKUP(FACT_INCLUDES[[#This Row],[DW Product]],FACT_PRODUCT_REVIEWS!L:L,FACT_PRODUCT_REVIEWS!A:A,,0)</f>
        <v>446</v>
      </c>
      <c r="P447">
        <f>_xlfn.XLOOKUP(FACT_INCLUDES[[#This Row],[customer_unique_id]],DIM_CUSTOMERS[customer_unique_id],DIM_CUSTOMERS[DW Customer],,0)</f>
        <v>312</v>
      </c>
      <c r="Q447">
        <v>446</v>
      </c>
      <c r="R447">
        <v>446</v>
      </c>
      <c r="S447">
        <f>IF(FACT_INCLUDES[[#This Row],[order_delivered_customer_date]]&lt;=FACT_INCLUDES[[#This Row],[order_estimated_delivery_date]],1,0)</f>
        <v>1</v>
      </c>
      <c r="T447" t="str">
        <f>VLOOKUP(FACT_INCLUDES[[#This Row],[DW Product]],DIM_PRODUCTS!A:I,3,FALSE)</f>
        <v>Kitchen Products</v>
      </c>
      <c r="U447" t="str">
        <f>VLOOKUP(FACT_INCLUDES[[#This Row],[DW Seller]],DIM_SELLERS!A:I,4,FALSE)</f>
        <v>RS</v>
      </c>
      <c r="V447" s="30">
        <f>IF(FACT_INCLUDES[[#This Row],[order_delivered_customer_date]]&lt;=FACT_INCLUDES[[#This Row],[order_estimated_delivery_date]], 1,0)</f>
        <v>1</v>
      </c>
    </row>
    <row r="448" spans="1:22" ht="15.75" x14ac:dyDescent="0.25">
      <c r="A448">
        <v>447</v>
      </c>
      <c r="B448" s="2" t="s">
        <v>780</v>
      </c>
      <c r="C448" s="10">
        <v>1</v>
      </c>
      <c r="D448" s="13">
        <v>43074.604861111111</v>
      </c>
      <c r="E448" s="20">
        <v>49</v>
      </c>
      <c r="F448" s="20">
        <v>17.670000000000002</v>
      </c>
      <c r="G448" t="str">
        <f>VLOOKUP(FACT_INCLUDES[[#This Row],[order_id]],ORDERS!A:B,2,FALSE)</f>
        <v>68652e69a77dec3f573ef0135541f6b5</v>
      </c>
      <c r="H448" s="17">
        <f>VLOOKUP(FACT_INCLUDES[[#This Row],[order_id]],ORDERS!A:F,4,FALSE)</f>
        <v>43007.554861111108</v>
      </c>
      <c r="I448" s="17">
        <f>VLOOKUP(FACT_INCLUDES[[#This Row],[order_id]],ORDERS!A:G,5,FALSE)</f>
        <v>43019.859027777777</v>
      </c>
      <c r="J448" s="17">
        <f>VLOOKUP(FACT_INCLUDES[[#This Row],[order_id]],ORDERS!A:G,6,FALSE)</f>
        <v>43032</v>
      </c>
      <c r="K448" t="str">
        <f>VLOOKUP(FACT_INCLUDES[[#This Row],[order_id]],ORDERS!A:G,3,FALSE)</f>
        <v>delivered</v>
      </c>
      <c r="L448" s="18">
        <f>FACT_INCLUDES[[#This Row],[price]]+FACT_INCLUDES[[#This Row],[freight_value]]</f>
        <v>66.67</v>
      </c>
      <c r="M448">
        <f ca="1">_xlfn.XLOOKUP(FACT_INCLUDES[[#This Row],[customer_unique_id]], DIM_CUSTOMERS[customer_unique_id], DIM_CUSTOMERS[Age],,0)</f>
        <v>26</v>
      </c>
      <c r="N448">
        <f>IFERROR(VLOOKUP(FACT_INCLUDES[[#This Row],[order_id]], ORDERS!A:G, 7, FALSE), "")</f>
        <v>12</v>
      </c>
      <c r="O448">
        <f>_xlfn.XLOOKUP(FACT_INCLUDES[[#This Row],[DW Product]],FACT_PRODUCT_REVIEWS!L:L,FACT_PRODUCT_REVIEWS!A:A,,0)</f>
        <v>447</v>
      </c>
      <c r="P448">
        <f>_xlfn.XLOOKUP(FACT_INCLUDES[[#This Row],[customer_unique_id]],DIM_CUSTOMERS[customer_unique_id],DIM_CUSTOMERS[DW Customer],,0)</f>
        <v>192</v>
      </c>
      <c r="Q448">
        <v>447</v>
      </c>
      <c r="R448">
        <v>447</v>
      </c>
      <c r="S448">
        <f>IF(FACT_INCLUDES[[#This Row],[order_delivered_customer_date]]&lt;=FACT_INCLUDES[[#This Row],[order_estimated_delivery_date]],1,0)</f>
        <v>1</v>
      </c>
      <c r="T448" t="str">
        <f>VLOOKUP(FACT_INCLUDES[[#This Row],[DW Product]],DIM_PRODUCTS!A:I,3,FALSE)</f>
        <v>Accessories</v>
      </c>
      <c r="U448" t="str">
        <f>VLOOKUP(FACT_INCLUDES[[#This Row],[DW Seller]],DIM_SELLERS!A:I,4,FALSE)</f>
        <v>SP</v>
      </c>
      <c r="V448" s="30">
        <f>IF(FACT_INCLUDES[[#This Row],[order_delivered_customer_date]]&lt;=FACT_INCLUDES[[#This Row],[order_estimated_delivery_date]], 1,0)</f>
        <v>1</v>
      </c>
    </row>
    <row r="449" spans="1:22" ht="15.75" x14ac:dyDescent="0.25">
      <c r="A449">
        <v>448</v>
      </c>
      <c r="B449" s="2" t="s">
        <v>1481</v>
      </c>
      <c r="C449" s="10">
        <v>1</v>
      </c>
      <c r="D449" s="13">
        <v>43074.604861111111</v>
      </c>
      <c r="E449" s="20">
        <v>49</v>
      </c>
      <c r="F449" s="20">
        <v>17.670000000000002</v>
      </c>
      <c r="G449" t="str">
        <f>VLOOKUP(FACT_INCLUDES[[#This Row],[order_id]],ORDERS!A:B,2,FALSE)</f>
        <v>da6c70612a3d7484427e8442ff96056c</v>
      </c>
      <c r="H449" s="17">
        <f>VLOOKUP(FACT_INCLUDES[[#This Row],[order_id]],ORDERS!A:F,4,FALSE)</f>
        <v>43206.034722222219</v>
      </c>
      <c r="I449" s="17">
        <f>VLOOKUP(FACT_INCLUDES[[#This Row],[order_id]],ORDERS!A:G,5,FALSE)</f>
        <v>43208.938194444447</v>
      </c>
      <c r="J449" s="17">
        <f>VLOOKUP(FACT_INCLUDES[[#This Row],[order_id]],ORDERS!A:G,6,FALSE)</f>
        <v>43223</v>
      </c>
      <c r="K449" t="str">
        <f>VLOOKUP(FACT_INCLUDES[[#This Row],[order_id]],ORDERS!A:G,3,FALSE)</f>
        <v>delivered</v>
      </c>
      <c r="L449" s="18">
        <f>FACT_INCLUDES[[#This Row],[price]]+FACT_INCLUDES[[#This Row],[freight_value]]</f>
        <v>66.67</v>
      </c>
      <c r="M449">
        <f ca="1">_xlfn.XLOOKUP(FACT_INCLUDES[[#This Row],[customer_unique_id]], DIM_CUSTOMERS[customer_unique_id], DIM_CUSTOMERS[Age],,0)</f>
        <v>24</v>
      </c>
      <c r="N449">
        <f>IFERROR(VLOOKUP(FACT_INCLUDES[[#This Row],[order_id]], ORDERS!A:G, 7, FALSE), "")</f>
        <v>2</v>
      </c>
      <c r="O449">
        <f>_xlfn.XLOOKUP(FACT_INCLUDES[[#This Row],[DW Product]],FACT_PRODUCT_REVIEWS!L:L,FACT_PRODUCT_REVIEWS!A:A,,0)</f>
        <v>448</v>
      </c>
      <c r="P449">
        <f>_xlfn.XLOOKUP(FACT_INCLUDES[[#This Row],[customer_unique_id]],DIM_CUSTOMERS[customer_unique_id],DIM_CUSTOMERS[DW Customer],,0)</f>
        <v>135</v>
      </c>
      <c r="Q449">
        <v>448</v>
      </c>
      <c r="R449">
        <v>448</v>
      </c>
      <c r="S449">
        <f>IF(FACT_INCLUDES[[#This Row],[order_delivered_customer_date]]&lt;=FACT_INCLUDES[[#This Row],[order_estimated_delivery_date]],1,0)</f>
        <v>1</v>
      </c>
      <c r="T449" t="str">
        <f>VLOOKUP(FACT_INCLUDES[[#This Row],[DW Product]],DIM_PRODUCTS!A:I,3,FALSE)</f>
        <v>Jewelry</v>
      </c>
      <c r="U449" t="str">
        <f>VLOOKUP(FACT_INCLUDES[[#This Row],[DW Seller]],DIM_SELLERS!A:I,4,FALSE)</f>
        <v>SP</v>
      </c>
      <c r="V449" s="30">
        <f>IF(FACT_INCLUDES[[#This Row],[order_delivered_customer_date]]&lt;=FACT_INCLUDES[[#This Row],[order_estimated_delivery_date]], 1,0)</f>
        <v>1</v>
      </c>
    </row>
    <row r="450" spans="1:22" ht="15.75" x14ac:dyDescent="0.25">
      <c r="A450">
        <v>449</v>
      </c>
      <c r="B450" s="2" t="s">
        <v>849</v>
      </c>
      <c r="C450" s="10">
        <v>1</v>
      </c>
      <c r="D450" s="13">
        <v>43213.510416666664</v>
      </c>
      <c r="E450" s="20">
        <v>59.9</v>
      </c>
      <c r="F450" s="20">
        <v>14.51</v>
      </c>
      <c r="G450" t="str">
        <f>VLOOKUP(FACT_INCLUDES[[#This Row],[order_id]],ORDERS!A:B,2,FALSE)</f>
        <v>af575381e1a9712ced599c185ac3efb7</v>
      </c>
      <c r="H450" s="17">
        <f>VLOOKUP(FACT_INCLUDES[[#This Row],[order_id]],ORDERS!A:F,4,FALSE)</f>
        <v>42931.575694444444</v>
      </c>
      <c r="I450" s="17">
        <f>VLOOKUP(FACT_INCLUDES[[#This Row],[order_id]],ORDERS!A:G,5,FALSE)</f>
        <v>42934.802777777775</v>
      </c>
      <c r="J450" s="17">
        <f>VLOOKUP(FACT_INCLUDES[[#This Row],[order_id]],ORDERS!A:G,6,FALSE)</f>
        <v>42944</v>
      </c>
      <c r="K450" t="str">
        <f>VLOOKUP(FACT_INCLUDES[[#This Row],[order_id]],ORDERS!A:G,3,FALSE)</f>
        <v>delivered</v>
      </c>
      <c r="L450" s="18">
        <f>FACT_INCLUDES[[#This Row],[price]]+FACT_INCLUDES[[#This Row],[freight_value]]</f>
        <v>74.41</v>
      </c>
      <c r="M450">
        <f ca="1">_xlfn.XLOOKUP(FACT_INCLUDES[[#This Row],[customer_unique_id]], DIM_CUSTOMERS[customer_unique_id], DIM_CUSTOMERS[Age],,0)</f>
        <v>28</v>
      </c>
      <c r="N450">
        <f>IFERROR(VLOOKUP(FACT_INCLUDES[[#This Row],[order_id]], ORDERS!A:G, 7, FALSE), "")</f>
        <v>3</v>
      </c>
      <c r="O450">
        <f>_xlfn.XLOOKUP(FACT_INCLUDES[[#This Row],[DW Product]],FACT_PRODUCT_REVIEWS!L:L,FACT_PRODUCT_REVIEWS!A:A,,0)</f>
        <v>449</v>
      </c>
      <c r="P450">
        <f>_xlfn.XLOOKUP(FACT_INCLUDES[[#This Row],[customer_unique_id]],DIM_CUSTOMERS[customer_unique_id],DIM_CUSTOMERS[DW Customer],,0)</f>
        <v>344</v>
      </c>
      <c r="Q450">
        <v>449</v>
      </c>
      <c r="R450">
        <v>449</v>
      </c>
      <c r="S450">
        <f>IF(FACT_INCLUDES[[#This Row],[order_delivered_customer_date]]&lt;=FACT_INCLUDES[[#This Row],[order_estimated_delivery_date]],1,0)</f>
        <v>1</v>
      </c>
      <c r="T450" t="str">
        <f>VLOOKUP(FACT_INCLUDES[[#This Row],[DW Product]],DIM_PRODUCTS!A:I,3,FALSE)</f>
        <v>Shoes</v>
      </c>
      <c r="U450" t="str">
        <f>VLOOKUP(FACT_INCLUDES[[#This Row],[DW Seller]],DIM_SELLERS!A:I,4,FALSE)</f>
        <v>SP</v>
      </c>
      <c r="V450" s="30">
        <f>IF(FACT_INCLUDES[[#This Row],[order_delivered_customer_date]]&lt;=FACT_INCLUDES[[#This Row],[order_estimated_delivery_date]], 1,0)</f>
        <v>1</v>
      </c>
    </row>
    <row r="451" spans="1:22" ht="15.75" x14ac:dyDescent="0.25">
      <c r="A451">
        <v>450</v>
      </c>
      <c r="B451" s="2" t="s">
        <v>1464</v>
      </c>
      <c r="C451" s="10">
        <v>1</v>
      </c>
      <c r="D451" s="13">
        <v>43271.708333333336</v>
      </c>
      <c r="E451" s="20">
        <v>110</v>
      </c>
      <c r="F451" s="20">
        <v>18.649999999999999</v>
      </c>
      <c r="G451" t="str">
        <f>VLOOKUP(FACT_INCLUDES[[#This Row],[order_id]],ORDERS!A:B,2,FALSE)</f>
        <v>4e0e24ed6b791dca50eacced49d5e2d1</v>
      </c>
      <c r="H451" s="17">
        <f>VLOOKUP(FACT_INCLUDES[[#This Row],[order_id]],ORDERS!A:F,4,FALSE)</f>
        <v>43215.854166666664</v>
      </c>
      <c r="I451" s="17">
        <f>VLOOKUP(FACT_INCLUDES[[#This Row],[order_id]],ORDERS!A:G,5,FALSE)</f>
        <v>43234.79583333333</v>
      </c>
      <c r="J451" s="17">
        <f>VLOOKUP(FACT_INCLUDES[[#This Row],[order_id]],ORDERS!A:G,6,FALSE)</f>
        <v>43244</v>
      </c>
      <c r="K451" t="str">
        <f>VLOOKUP(FACT_INCLUDES[[#This Row],[order_id]],ORDERS!A:G,3,FALSE)</f>
        <v>delivered</v>
      </c>
      <c r="L451" s="18">
        <f>FACT_INCLUDES[[#This Row],[price]]+FACT_INCLUDES[[#This Row],[freight_value]]</f>
        <v>128.65</v>
      </c>
      <c r="M451">
        <f ca="1">_xlfn.XLOOKUP(FACT_INCLUDES[[#This Row],[customer_unique_id]], DIM_CUSTOMERS[customer_unique_id], DIM_CUSTOMERS[Age],,0)</f>
        <v>51</v>
      </c>
      <c r="N451">
        <f>IFERROR(VLOOKUP(FACT_INCLUDES[[#This Row],[order_id]], ORDERS!A:G, 7, FALSE), "")</f>
        <v>19</v>
      </c>
      <c r="O451">
        <f>_xlfn.XLOOKUP(FACT_INCLUDES[[#This Row],[DW Product]],FACT_PRODUCT_REVIEWS!L:L,FACT_PRODUCT_REVIEWS!A:A,,0)</f>
        <v>450</v>
      </c>
      <c r="P451">
        <f>_xlfn.XLOOKUP(FACT_INCLUDES[[#This Row],[customer_unique_id]],DIM_CUSTOMERS[customer_unique_id],DIM_CUSTOMERS[DW Customer],,0)</f>
        <v>222</v>
      </c>
      <c r="Q451">
        <v>450</v>
      </c>
      <c r="R451">
        <v>450</v>
      </c>
      <c r="S451">
        <f>IF(FACT_INCLUDES[[#This Row],[order_delivered_customer_date]]&lt;=FACT_INCLUDES[[#This Row],[order_estimated_delivery_date]],1,0)</f>
        <v>1</v>
      </c>
      <c r="T451" t="str">
        <f>VLOOKUP(FACT_INCLUDES[[#This Row],[DW Product]],DIM_PRODUCTS!A:I,3,FALSE)</f>
        <v>Toys</v>
      </c>
      <c r="U451" t="str">
        <f>VLOOKUP(FACT_INCLUDES[[#This Row],[DW Seller]],DIM_SELLERS!A:I,4,FALSE)</f>
        <v>SP</v>
      </c>
      <c r="V451" s="30">
        <f>IF(FACT_INCLUDES[[#This Row],[order_delivered_customer_date]]&lt;=FACT_INCLUDES[[#This Row],[order_estimated_delivery_date]], 1,0)</f>
        <v>1</v>
      </c>
    </row>
    <row r="452" spans="1:22" ht="15.75" x14ac:dyDescent="0.25">
      <c r="A452">
        <v>451</v>
      </c>
      <c r="B452" s="2" t="s">
        <v>980</v>
      </c>
      <c r="C452" s="10">
        <v>1</v>
      </c>
      <c r="D452" s="13">
        <v>43264.854861111111</v>
      </c>
      <c r="E452" s="20">
        <v>79</v>
      </c>
      <c r="F452" s="20">
        <v>18.43</v>
      </c>
      <c r="G452" t="str">
        <f>VLOOKUP(FACT_INCLUDES[[#This Row],[order_id]],ORDERS!A:B,2,FALSE)</f>
        <v>86e5bace0b99ae394e73ee02a28fa10e</v>
      </c>
      <c r="H452" s="17">
        <f>VLOOKUP(FACT_INCLUDES[[#This Row],[order_id]],ORDERS!A:F,4,FALSE)</f>
        <v>42767.93472222222</v>
      </c>
      <c r="I452" s="17">
        <f>VLOOKUP(FACT_INCLUDES[[#This Row],[order_id]],ORDERS!A:G,5,FALSE)</f>
        <v>42775.642361111109</v>
      </c>
      <c r="J452" s="17">
        <f>VLOOKUP(FACT_INCLUDES[[#This Row],[order_id]],ORDERS!A:G,6,FALSE)</f>
        <v>42794</v>
      </c>
      <c r="K452" t="str">
        <f>VLOOKUP(FACT_INCLUDES[[#This Row],[order_id]],ORDERS!A:G,3,FALSE)</f>
        <v>delivered</v>
      </c>
      <c r="L452" s="18">
        <f>FACT_INCLUDES[[#This Row],[price]]+FACT_INCLUDES[[#This Row],[freight_value]]</f>
        <v>97.43</v>
      </c>
      <c r="M452">
        <f ca="1">_xlfn.XLOOKUP(FACT_INCLUDES[[#This Row],[customer_unique_id]], DIM_CUSTOMERS[customer_unique_id], DIM_CUSTOMERS[Age],,0)</f>
        <v>35</v>
      </c>
      <c r="N452">
        <f>IFERROR(VLOOKUP(FACT_INCLUDES[[#This Row],[order_id]], ORDERS!A:G, 7, FALSE), "")</f>
        <v>8</v>
      </c>
      <c r="O452">
        <f>_xlfn.XLOOKUP(FACT_INCLUDES[[#This Row],[DW Product]],FACT_PRODUCT_REVIEWS!L:L,FACT_PRODUCT_REVIEWS!A:A,,0)</f>
        <v>451</v>
      </c>
      <c r="P452">
        <f>_xlfn.XLOOKUP(FACT_INCLUDES[[#This Row],[customer_unique_id]],DIM_CUSTOMERS[customer_unique_id],DIM_CUSTOMERS[DW Customer],,0)</f>
        <v>272</v>
      </c>
      <c r="Q452">
        <v>451</v>
      </c>
      <c r="R452">
        <v>451</v>
      </c>
      <c r="S452">
        <f>IF(FACT_INCLUDES[[#This Row],[order_delivered_customer_date]]&lt;=FACT_INCLUDES[[#This Row],[order_estimated_delivery_date]],1,0)</f>
        <v>1</v>
      </c>
      <c r="T452" t="str">
        <f>VLOOKUP(FACT_INCLUDES[[#This Row],[DW Product]],DIM_PRODUCTS!A:I,3,FALSE)</f>
        <v>Accessories</v>
      </c>
      <c r="U452" t="str">
        <f>VLOOKUP(FACT_INCLUDES[[#This Row],[DW Seller]],DIM_SELLERS!A:I,4,FALSE)</f>
        <v>SP</v>
      </c>
      <c r="V452" s="30">
        <f>IF(FACT_INCLUDES[[#This Row],[order_delivered_customer_date]]&lt;=FACT_INCLUDES[[#This Row],[order_estimated_delivery_date]], 1,0)</f>
        <v>1</v>
      </c>
    </row>
    <row r="453" spans="1:22" ht="15.75" x14ac:dyDescent="0.25">
      <c r="A453">
        <v>452</v>
      </c>
      <c r="B453" s="5" t="s">
        <v>1601</v>
      </c>
      <c r="C453" s="10">
        <v>1</v>
      </c>
      <c r="D453" s="13">
        <v>43146.732638888891</v>
      </c>
      <c r="E453" s="20">
        <v>39.9</v>
      </c>
      <c r="F453" s="20">
        <v>14.1</v>
      </c>
      <c r="G453" t="str">
        <f>VLOOKUP(FACT_INCLUDES[[#This Row],[order_id]],ORDERS!A:B,2,FALSE)</f>
        <v>10b960a4f2cfecc03e6c89b4b02ebab6</v>
      </c>
      <c r="H453" s="17">
        <f>VLOOKUP(FACT_INCLUDES[[#This Row],[order_id]],ORDERS!A:F,4,FALSE)</f>
        <v>42848.385416666664</v>
      </c>
      <c r="I453" s="17">
        <f>VLOOKUP(FACT_INCLUDES[[#This Row],[order_id]],ORDERS!A:G,5,FALSE)</f>
        <v>42865.502083333333</v>
      </c>
      <c r="J453" s="17">
        <f>VLOOKUP(FACT_INCLUDES[[#This Row],[order_id]],ORDERS!A:G,6,FALSE)</f>
        <v>42874</v>
      </c>
      <c r="K453" t="str">
        <f>VLOOKUP(FACT_INCLUDES[[#This Row],[order_id]],ORDERS!A:G,3,FALSE)</f>
        <v>delivered</v>
      </c>
      <c r="L453" s="18">
        <f>FACT_INCLUDES[[#This Row],[price]]+FACT_INCLUDES[[#This Row],[freight_value]]</f>
        <v>54</v>
      </c>
      <c r="M453">
        <f ca="1">_xlfn.XLOOKUP(FACT_INCLUDES[[#This Row],[customer_unique_id]], DIM_CUSTOMERS[customer_unique_id], DIM_CUSTOMERS[Age],,0)</f>
        <v>19</v>
      </c>
      <c r="N453">
        <f>IFERROR(VLOOKUP(FACT_INCLUDES[[#This Row],[order_id]], ORDERS!A:G, 7, FALSE), "")</f>
        <v>17</v>
      </c>
      <c r="O453">
        <f>_xlfn.XLOOKUP(FACT_INCLUDES[[#This Row],[DW Product]],FACT_PRODUCT_REVIEWS!L:L,FACT_PRODUCT_REVIEWS!A:A,,0)</f>
        <v>452</v>
      </c>
      <c r="P453">
        <f>_xlfn.XLOOKUP(FACT_INCLUDES[[#This Row],[customer_unique_id]],DIM_CUSTOMERS[customer_unique_id],DIM_CUSTOMERS[DW Customer],,0)</f>
        <v>202</v>
      </c>
      <c r="Q453">
        <v>452</v>
      </c>
      <c r="R453">
        <v>452</v>
      </c>
      <c r="S453">
        <f>IF(FACT_INCLUDES[[#This Row],[order_delivered_customer_date]]&lt;=FACT_INCLUDES[[#This Row],[order_estimated_delivery_date]],1,0)</f>
        <v>1</v>
      </c>
      <c r="T453" t="str">
        <f>VLOOKUP(FACT_INCLUDES[[#This Row],[DW Product]],DIM_PRODUCTS!A:I,3,FALSE)</f>
        <v>Sports</v>
      </c>
      <c r="U453" t="str">
        <f>VLOOKUP(FACT_INCLUDES[[#This Row],[DW Seller]],DIM_SELLERS!A:I,4,FALSE)</f>
        <v>SP</v>
      </c>
      <c r="V453" s="30">
        <f>IF(FACT_INCLUDES[[#This Row],[order_delivered_customer_date]]&lt;=FACT_INCLUDES[[#This Row],[order_estimated_delivery_date]], 1,0)</f>
        <v>1</v>
      </c>
    </row>
    <row r="454" spans="1:22" ht="15.75" x14ac:dyDescent="0.25">
      <c r="A454">
        <v>453</v>
      </c>
      <c r="B454" s="2" t="s">
        <v>1427</v>
      </c>
      <c r="C454" s="10">
        <v>1</v>
      </c>
      <c r="D454" s="13">
        <v>43038.009722222225</v>
      </c>
      <c r="E454" s="20">
        <v>249</v>
      </c>
      <c r="F454" s="20">
        <v>13.24</v>
      </c>
      <c r="G454" t="str">
        <f>VLOOKUP(FACT_INCLUDES[[#This Row],[order_id]],ORDERS!A:B,2,FALSE)</f>
        <v>bacd3fc37792ceefcb45e0e90c9ffe42</v>
      </c>
      <c r="H454" s="17">
        <f>VLOOKUP(FACT_INCLUDES[[#This Row],[order_id]],ORDERS!A:F,4,FALSE)</f>
        <v>43274.509722222225</v>
      </c>
      <c r="I454" s="17">
        <f>VLOOKUP(FACT_INCLUDES[[#This Row],[order_id]],ORDERS!A:G,5,FALSE)</f>
        <v>43283.784722222219</v>
      </c>
      <c r="J454" s="17">
        <f>VLOOKUP(FACT_INCLUDES[[#This Row],[order_id]],ORDERS!A:G,6,FALSE)</f>
        <v>43298</v>
      </c>
      <c r="K454" t="str">
        <f>VLOOKUP(FACT_INCLUDES[[#This Row],[order_id]],ORDERS!A:G,3,FALSE)</f>
        <v>delivered</v>
      </c>
      <c r="L454" s="18">
        <f>FACT_INCLUDES[[#This Row],[price]]+FACT_INCLUDES[[#This Row],[freight_value]]</f>
        <v>262.24</v>
      </c>
      <c r="M454">
        <f ca="1">_xlfn.XLOOKUP(FACT_INCLUDES[[#This Row],[customer_unique_id]], DIM_CUSTOMERS[customer_unique_id], DIM_CUSTOMERS[Age],,0)</f>
        <v>27</v>
      </c>
      <c r="N454">
        <f>IFERROR(VLOOKUP(FACT_INCLUDES[[#This Row],[order_id]], ORDERS!A:G, 7, FALSE), "")</f>
        <v>9</v>
      </c>
      <c r="O454">
        <f>_xlfn.XLOOKUP(FACT_INCLUDES[[#This Row],[DW Product]],FACT_PRODUCT_REVIEWS!L:L,FACT_PRODUCT_REVIEWS!A:A,,0)</f>
        <v>453</v>
      </c>
      <c r="P454">
        <f>_xlfn.XLOOKUP(FACT_INCLUDES[[#This Row],[customer_unique_id]],DIM_CUSTOMERS[customer_unique_id],DIM_CUSTOMERS[DW Customer],,0)</f>
        <v>83</v>
      </c>
      <c r="Q454">
        <v>453</v>
      </c>
      <c r="R454">
        <v>453</v>
      </c>
      <c r="S454">
        <f>IF(FACT_INCLUDES[[#This Row],[order_delivered_customer_date]]&lt;=FACT_INCLUDES[[#This Row],[order_estimated_delivery_date]],1,0)</f>
        <v>1</v>
      </c>
      <c r="T454" t="str">
        <f>VLOOKUP(FACT_INCLUDES[[#This Row],[DW Product]],DIM_PRODUCTS!A:I,3,FALSE)</f>
        <v>Musical Instruments</v>
      </c>
      <c r="U454" t="str">
        <f>VLOOKUP(FACT_INCLUDES[[#This Row],[DW Seller]],DIM_SELLERS!A:I,4,FALSE)</f>
        <v>SP</v>
      </c>
      <c r="V454" s="30">
        <f>IF(FACT_INCLUDES[[#This Row],[order_delivered_customer_date]]&lt;=FACT_INCLUDES[[#This Row],[order_estimated_delivery_date]], 1,0)</f>
        <v>1</v>
      </c>
    </row>
    <row r="455" spans="1:22" ht="15.75" x14ac:dyDescent="0.25">
      <c r="A455">
        <v>454</v>
      </c>
      <c r="B455" s="2" t="s">
        <v>1851</v>
      </c>
      <c r="C455" s="10">
        <v>1</v>
      </c>
      <c r="D455" s="13">
        <v>43138.606249999997</v>
      </c>
      <c r="E455" s="20">
        <v>379</v>
      </c>
      <c r="F455" s="20">
        <v>79.94</v>
      </c>
      <c r="G455" t="str">
        <f>VLOOKUP(FACT_INCLUDES[[#This Row],[order_id]],ORDERS!A:B,2,FALSE)</f>
        <v>7af8bc059cb4c4c55038a142b99da13b</v>
      </c>
      <c r="H455" s="17">
        <f>VLOOKUP(FACT_INCLUDES[[#This Row],[order_id]],ORDERS!A:F,4,FALSE)</f>
        <v>43121.810416666667</v>
      </c>
      <c r="I455" s="17">
        <f>VLOOKUP(FACT_INCLUDES[[#This Row],[order_id]],ORDERS!A:G,5,FALSE)</f>
        <v>43127.070833333331</v>
      </c>
      <c r="J455" s="17">
        <f>VLOOKUP(FACT_INCLUDES[[#This Row],[order_id]],ORDERS!A:G,6,FALSE)</f>
        <v>43138</v>
      </c>
      <c r="K455" t="str">
        <f>VLOOKUP(FACT_INCLUDES[[#This Row],[order_id]],ORDERS!A:G,3,FALSE)</f>
        <v>delivered</v>
      </c>
      <c r="L455" s="18">
        <f>FACT_INCLUDES[[#This Row],[price]]+FACT_INCLUDES[[#This Row],[freight_value]]</f>
        <v>458.94</v>
      </c>
      <c r="M455">
        <f ca="1">_xlfn.XLOOKUP(FACT_INCLUDES[[#This Row],[customer_unique_id]], DIM_CUSTOMERS[customer_unique_id], DIM_CUSTOMERS[Age],,0)</f>
        <v>31</v>
      </c>
      <c r="N455">
        <f>IFERROR(VLOOKUP(FACT_INCLUDES[[#This Row],[order_id]], ORDERS!A:G, 7, FALSE), "")</f>
        <v>6</v>
      </c>
      <c r="O455">
        <f>_xlfn.XLOOKUP(FACT_INCLUDES[[#This Row],[DW Product]],FACT_PRODUCT_REVIEWS!L:L,FACT_PRODUCT_REVIEWS!A:A,,0)</f>
        <v>454</v>
      </c>
      <c r="P455">
        <f>_xlfn.XLOOKUP(FACT_INCLUDES[[#This Row],[customer_unique_id]],DIM_CUSTOMERS[customer_unique_id],DIM_CUSTOMERS[DW Customer],,0)</f>
        <v>215</v>
      </c>
      <c r="Q455">
        <v>454</v>
      </c>
      <c r="R455">
        <v>454</v>
      </c>
      <c r="S455">
        <f>IF(FACT_INCLUDES[[#This Row],[order_delivered_customer_date]]&lt;=FACT_INCLUDES[[#This Row],[order_estimated_delivery_date]],1,0)</f>
        <v>1</v>
      </c>
      <c r="T455" t="str">
        <f>VLOOKUP(FACT_INCLUDES[[#This Row],[DW Product]],DIM_PRODUCTS!A:I,3,FALSE)</f>
        <v>Art</v>
      </c>
      <c r="U455" t="str">
        <f>VLOOKUP(FACT_INCLUDES[[#This Row],[DW Seller]],DIM_SELLERS!A:I,4,FALSE)</f>
        <v>MG</v>
      </c>
      <c r="V455" s="30">
        <f>IF(FACT_INCLUDES[[#This Row],[order_delivered_customer_date]]&lt;=FACT_INCLUDES[[#This Row],[order_estimated_delivery_date]], 1,0)</f>
        <v>1</v>
      </c>
    </row>
    <row r="456" spans="1:22" ht="15.75" x14ac:dyDescent="0.25">
      <c r="A456">
        <v>455</v>
      </c>
      <c r="B456" s="2" t="s">
        <v>1531</v>
      </c>
      <c r="C456" s="10">
        <v>1</v>
      </c>
      <c r="D456" s="13">
        <v>43273.651388888888</v>
      </c>
      <c r="E456" s="20">
        <v>33.9</v>
      </c>
      <c r="F456" s="20">
        <v>13.82</v>
      </c>
      <c r="G456" t="str">
        <f>VLOOKUP(FACT_INCLUDES[[#This Row],[order_id]],ORDERS!A:B,2,FALSE)</f>
        <v>248ffe10d632bebe4f7267f1f44844c9</v>
      </c>
      <c r="H456" s="17">
        <f>VLOOKUP(FACT_INCLUDES[[#This Row],[order_id]],ORDERS!A:F,4,FALSE)</f>
        <v>43053.672222222223</v>
      </c>
      <c r="I456" s="17">
        <f>VLOOKUP(FACT_INCLUDES[[#This Row],[order_id]],ORDERS!A:G,5,FALSE)</f>
        <v>43067.65347222222</v>
      </c>
      <c r="J456" s="17">
        <f>VLOOKUP(FACT_INCLUDES[[#This Row],[order_id]],ORDERS!A:G,6,FALSE)</f>
        <v>43073</v>
      </c>
      <c r="K456" t="str">
        <f>VLOOKUP(FACT_INCLUDES[[#This Row],[order_id]],ORDERS!A:G,3,FALSE)</f>
        <v>delivered</v>
      </c>
      <c r="L456" s="18">
        <f>FACT_INCLUDES[[#This Row],[price]]+FACT_INCLUDES[[#This Row],[freight_value]]</f>
        <v>47.72</v>
      </c>
      <c r="M456">
        <f ca="1">_xlfn.XLOOKUP(FACT_INCLUDES[[#This Row],[customer_unique_id]], DIM_CUSTOMERS[customer_unique_id], DIM_CUSTOMERS[Age],,0)</f>
        <v>23</v>
      </c>
      <c r="N456">
        <f>IFERROR(VLOOKUP(FACT_INCLUDES[[#This Row],[order_id]], ORDERS!A:G, 7, FALSE), "")</f>
        <v>14</v>
      </c>
      <c r="O456">
        <f>_xlfn.XLOOKUP(FACT_INCLUDES[[#This Row],[DW Product]],FACT_PRODUCT_REVIEWS!L:L,FACT_PRODUCT_REVIEWS!A:A,,0)</f>
        <v>455</v>
      </c>
      <c r="P456">
        <f>_xlfn.XLOOKUP(FACT_INCLUDES[[#This Row],[customer_unique_id]],DIM_CUSTOMERS[customer_unique_id],DIM_CUSTOMERS[DW Customer],,0)</f>
        <v>1</v>
      </c>
      <c r="Q456">
        <v>455</v>
      </c>
      <c r="R456">
        <v>455</v>
      </c>
      <c r="S456">
        <f>IF(FACT_INCLUDES[[#This Row],[order_delivered_customer_date]]&lt;=FACT_INCLUDES[[#This Row],[order_estimated_delivery_date]],1,0)</f>
        <v>1</v>
      </c>
      <c r="T456" t="str">
        <f>VLOOKUP(FACT_INCLUDES[[#This Row],[DW Product]],DIM_PRODUCTS!A:I,3,FALSE)</f>
        <v>Musical Instruments</v>
      </c>
      <c r="U456" t="str">
        <f>VLOOKUP(FACT_INCLUDES[[#This Row],[DW Seller]],DIM_SELLERS!A:I,4,FALSE)</f>
        <v>RS</v>
      </c>
      <c r="V456" s="30">
        <f>IF(FACT_INCLUDES[[#This Row],[order_delivered_customer_date]]&lt;=FACT_INCLUDES[[#This Row],[order_estimated_delivery_date]], 1,0)</f>
        <v>1</v>
      </c>
    </row>
    <row r="457" spans="1:22" ht="15.75" x14ac:dyDescent="0.25">
      <c r="A457">
        <v>456</v>
      </c>
      <c r="B457" s="2" t="s">
        <v>843</v>
      </c>
      <c r="C457" s="10">
        <v>1</v>
      </c>
      <c r="D457" s="13">
        <v>42951.579861111109</v>
      </c>
      <c r="E457" s="20">
        <v>208.1</v>
      </c>
      <c r="F457" s="20">
        <v>43.49</v>
      </c>
      <c r="G457" t="str">
        <f>VLOOKUP(FACT_INCLUDES[[#This Row],[order_id]],ORDERS!A:B,2,FALSE)</f>
        <v>11a58793327e4f480717491484f4372a</v>
      </c>
      <c r="H457" s="17">
        <f>VLOOKUP(FACT_INCLUDES[[#This Row],[order_id]],ORDERS!A:F,4,FALSE)</f>
        <v>43318.925000000003</v>
      </c>
      <c r="I457" s="17">
        <f>VLOOKUP(FACT_INCLUDES[[#This Row],[order_id]],ORDERS!A:G,5,FALSE)</f>
        <v>43326.74722222222</v>
      </c>
      <c r="J457" s="17">
        <f>VLOOKUP(FACT_INCLUDES[[#This Row],[order_id]],ORDERS!A:G,6,FALSE)</f>
        <v>43343</v>
      </c>
      <c r="K457" t="str">
        <f>VLOOKUP(FACT_INCLUDES[[#This Row],[order_id]],ORDERS!A:G,3,FALSE)</f>
        <v>delivered</v>
      </c>
      <c r="L457" s="18">
        <f>FACT_INCLUDES[[#This Row],[price]]+FACT_INCLUDES[[#This Row],[freight_value]]</f>
        <v>251.59</v>
      </c>
      <c r="M457">
        <f ca="1">_xlfn.XLOOKUP(FACT_INCLUDES[[#This Row],[customer_unique_id]], DIM_CUSTOMERS[customer_unique_id], DIM_CUSTOMERS[Age],,0)</f>
        <v>23</v>
      </c>
      <c r="N457">
        <f>IFERROR(VLOOKUP(FACT_INCLUDES[[#This Row],[order_id]], ORDERS!A:G, 7, FALSE), "")</f>
        <v>8</v>
      </c>
      <c r="O457">
        <f>_xlfn.XLOOKUP(FACT_INCLUDES[[#This Row],[DW Product]],FACT_PRODUCT_REVIEWS!L:L,FACT_PRODUCT_REVIEWS!A:A,,0)</f>
        <v>456</v>
      </c>
      <c r="P457">
        <f>_xlfn.XLOOKUP(FACT_INCLUDES[[#This Row],[customer_unique_id]],DIM_CUSTOMERS[customer_unique_id],DIM_CUSTOMERS[DW Customer],,0)</f>
        <v>182</v>
      </c>
      <c r="Q457">
        <v>456</v>
      </c>
      <c r="R457">
        <v>456</v>
      </c>
      <c r="S457">
        <f>IF(FACT_INCLUDES[[#This Row],[order_delivered_customer_date]]&lt;=FACT_INCLUDES[[#This Row],[order_estimated_delivery_date]],1,0)</f>
        <v>1</v>
      </c>
      <c r="T457" t="str">
        <f>VLOOKUP(FACT_INCLUDES[[#This Row],[DW Product]],DIM_PRODUCTS!A:I,3,FALSE)</f>
        <v>Appliances</v>
      </c>
      <c r="U457" t="str">
        <f>VLOOKUP(FACT_INCLUDES[[#This Row],[DW Seller]],DIM_SELLERS!A:I,4,FALSE)</f>
        <v>SP</v>
      </c>
      <c r="V457" s="30">
        <f>IF(FACT_INCLUDES[[#This Row],[order_delivered_customer_date]]&lt;=FACT_INCLUDES[[#This Row],[order_estimated_delivery_date]], 1,0)</f>
        <v>1</v>
      </c>
    </row>
    <row r="458" spans="1:22" ht="15.75" x14ac:dyDescent="0.25">
      <c r="A458">
        <v>457</v>
      </c>
      <c r="B458" s="2" t="s">
        <v>1162</v>
      </c>
      <c r="C458" s="10">
        <v>1</v>
      </c>
      <c r="D458" s="13">
        <v>42857.737500000003</v>
      </c>
      <c r="E458" s="20">
        <v>593.36</v>
      </c>
      <c r="F458" s="20">
        <v>98.13</v>
      </c>
      <c r="G458" t="str">
        <f>VLOOKUP(FACT_INCLUDES[[#This Row],[order_id]],ORDERS!A:B,2,FALSE)</f>
        <v>e46d6bcd22d95a9d167d807372d08add</v>
      </c>
      <c r="H458" s="17">
        <f>VLOOKUP(FACT_INCLUDES[[#This Row],[order_id]],ORDERS!A:F,4,FALSE)</f>
        <v>42862.506944444445</v>
      </c>
      <c r="I458" s="17">
        <f>VLOOKUP(FACT_INCLUDES[[#This Row],[order_id]],ORDERS!A:G,5,FALSE)</f>
        <v>42874.602083333331</v>
      </c>
      <c r="J458" s="17">
        <f>VLOOKUP(FACT_INCLUDES[[#This Row],[order_id]],ORDERS!A:G,6,FALSE)</f>
        <v>42886</v>
      </c>
      <c r="K458" t="str">
        <f>VLOOKUP(FACT_INCLUDES[[#This Row],[order_id]],ORDERS!A:G,3,FALSE)</f>
        <v>delivered</v>
      </c>
      <c r="L458" s="18">
        <f>FACT_INCLUDES[[#This Row],[price]]+FACT_INCLUDES[[#This Row],[freight_value]]</f>
        <v>691.49</v>
      </c>
      <c r="M458">
        <f ca="1">_xlfn.XLOOKUP(FACT_INCLUDES[[#This Row],[customer_unique_id]], DIM_CUSTOMERS[customer_unique_id], DIM_CUSTOMERS[Age],,0)</f>
        <v>27</v>
      </c>
      <c r="N458">
        <f>IFERROR(VLOOKUP(FACT_INCLUDES[[#This Row],[order_id]], ORDERS!A:G, 7, FALSE), "")</f>
        <v>12</v>
      </c>
      <c r="O458">
        <f>_xlfn.XLOOKUP(FACT_INCLUDES[[#This Row],[DW Product]],FACT_PRODUCT_REVIEWS!L:L,FACT_PRODUCT_REVIEWS!A:A,,0)</f>
        <v>457</v>
      </c>
      <c r="P458">
        <f>_xlfn.XLOOKUP(FACT_INCLUDES[[#This Row],[customer_unique_id]],DIM_CUSTOMERS[customer_unique_id],DIM_CUSTOMERS[DW Customer],,0)</f>
        <v>284</v>
      </c>
      <c r="Q458">
        <v>457</v>
      </c>
      <c r="R458">
        <v>457</v>
      </c>
      <c r="S458">
        <f>IF(FACT_INCLUDES[[#This Row],[order_delivered_customer_date]]&lt;=FACT_INCLUDES[[#This Row],[order_estimated_delivery_date]],1,0)</f>
        <v>1</v>
      </c>
      <c r="T458" t="str">
        <f>VLOOKUP(FACT_INCLUDES[[#This Row],[DW Product]],DIM_PRODUCTS!A:I,3,FALSE)</f>
        <v>Musical Instruments</v>
      </c>
      <c r="U458" t="str">
        <f>VLOOKUP(FACT_INCLUDES[[#This Row],[DW Seller]],DIM_SELLERS!A:I,4,FALSE)</f>
        <v>SP</v>
      </c>
      <c r="V458" s="30">
        <f>IF(FACT_INCLUDES[[#This Row],[order_delivered_customer_date]]&lt;=FACT_INCLUDES[[#This Row],[order_estimated_delivery_date]], 1,0)</f>
        <v>1</v>
      </c>
    </row>
    <row r="459" spans="1:22" ht="15.75" x14ac:dyDescent="0.25">
      <c r="A459">
        <v>458</v>
      </c>
      <c r="B459" s="2" t="s">
        <v>1076</v>
      </c>
      <c r="C459" s="10">
        <v>1</v>
      </c>
      <c r="D459" s="13">
        <v>43179.399305555555</v>
      </c>
      <c r="E459" s="20">
        <v>52.5</v>
      </c>
      <c r="F459" s="20">
        <v>19.34</v>
      </c>
      <c r="G459" t="str">
        <f>VLOOKUP(FACT_INCLUDES[[#This Row],[order_id]],ORDERS!A:B,2,FALSE)</f>
        <v>6279364f420b1e08eb33a498db5fa6bc</v>
      </c>
      <c r="H459" s="17">
        <f>VLOOKUP(FACT_INCLUDES[[#This Row],[order_id]],ORDERS!A:F,4,FALSE)</f>
        <v>43029.888194444444</v>
      </c>
      <c r="I459" s="17">
        <f>VLOOKUP(FACT_INCLUDES[[#This Row],[order_id]],ORDERS!A:G,5,FALSE)</f>
        <v>43038.383333333331</v>
      </c>
      <c r="J459" s="17">
        <f>VLOOKUP(FACT_INCLUDES[[#This Row],[order_id]],ORDERS!A:G,6,FALSE)</f>
        <v>43049</v>
      </c>
      <c r="K459" t="str">
        <f>VLOOKUP(FACT_INCLUDES[[#This Row],[order_id]],ORDERS!A:G,3,FALSE)</f>
        <v>delivered</v>
      </c>
      <c r="L459" s="18">
        <f>FACT_INCLUDES[[#This Row],[price]]+FACT_INCLUDES[[#This Row],[freight_value]]</f>
        <v>71.84</v>
      </c>
      <c r="M459">
        <f ca="1">_xlfn.XLOOKUP(FACT_INCLUDES[[#This Row],[customer_unique_id]], DIM_CUSTOMERS[customer_unique_id], DIM_CUSTOMERS[Age],,0)</f>
        <v>50</v>
      </c>
      <c r="N459">
        <f>IFERROR(VLOOKUP(FACT_INCLUDES[[#This Row],[order_id]], ORDERS!A:G, 7, FALSE), "")</f>
        <v>9</v>
      </c>
      <c r="O459">
        <f>_xlfn.XLOOKUP(FACT_INCLUDES[[#This Row],[DW Product]],FACT_PRODUCT_REVIEWS!L:L,FACT_PRODUCT_REVIEWS!A:A,,0)</f>
        <v>458</v>
      </c>
      <c r="P459">
        <f>_xlfn.XLOOKUP(FACT_INCLUDES[[#This Row],[customer_unique_id]],DIM_CUSTOMERS[customer_unique_id],DIM_CUSTOMERS[DW Customer],,0)</f>
        <v>93</v>
      </c>
      <c r="Q459">
        <v>458</v>
      </c>
      <c r="R459">
        <v>458</v>
      </c>
      <c r="S459">
        <f>IF(FACT_INCLUDES[[#This Row],[order_delivered_customer_date]]&lt;=FACT_INCLUDES[[#This Row],[order_estimated_delivery_date]],1,0)</f>
        <v>1</v>
      </c>
      <c r="T459" t="str">
        <f>VLOOKUP(FACT_INCLUDES[[#This Row],[DW Product]],DIM_PRODUCTS!A:I,3,FALSE)</f>
        <v>Kitchen Products</v>
      </c>
      <c r="U459" t="str">
        <f>VLOOKUP(FACT_INCLUDES[[#This Row],[DW Seller]],DIM_SELLERS!A:I,4,FALSE)</f>
        <v>SP</v>
      </c>
      <c r="V459" s="30">
        <f>IF(FACT_INCLUDES[[#This Row],[order_delivered_customer_date]]&lt;=FACT_INCLUDES[[#This Row],[order_estimated_delivery_date]], 1,0)</f>
        <v>1</v>
      </c>
    </row>
    <row r="460" spans="1:22" ht="15.75" x14ac:dyDescent="0.25">
      <c r="A460">
        <v>459</v>
      </c>
      <c r="B460" s="2" t="s">
        <v>768</v>
      </c>
      <c r="C460" s="10">
        <v>1</v>
      </c>
      <c r="D460" s="13">
        <v>43179.399305555555</v>
      </c>
      <c r="E460" s="20">
        <v>52.5</v>
      </c>
      <c r="F460" s="20">
        <v>19.34</v>
      </c>
      <c r="G460" t="str">
        <f>VLOOKUP(FACT_INCLUDES[[#This Row],[order_id]],ORDERS!A:B,2,FALSE)</f>
        <v>28e2041c0f17e12da80a0146305c9259</v>
      </c>
      <c r="H460" s="17">
        <f>VLOOKUP(FACT_INCLUDES[[#This Row],[order_id]],ORDERS!A:F,4,FALSE)</f>
        <v>42897.868055555555</v>
      </c>
      <c r="I460" s="17">
        <f>VLOOKUP(FACT_INCLUDES[[#This Row],[order_id]],ORDERS!A:G,5,FALSE)</f>
        <v>42908.651388888888</v>
      </c>
      <c r="J460" s="17">
        <f>VLOOKUP(FACT_INCLUDES[[#This Row],[order_id]],ORDERS!A:G,6,FALSE)</f>
        <v>42923</v>
      </c>
      <c r="K460" t="str">
        <f>VLOOKUP(FACT_INCLUDES[[#This Row],[order_id]],ORDERS!A:G,3,FALSE)</f>
        <v>delivered</v>
      </c>
      <c r="L460" s="18">
        <f>FACT_INCLUDES[[#This Row],[price]]+FACT_INCLUDES[[#This Row],[freight_value]]</f>
        <v>71.84</v>
      </c>
      <c r="M460">
        <f ca="1">_xlfn.XLOOKUP(FACT_INCLUDES[[#This Row],[customer_unique_id]], DIM_CUSTOMERS[customer_unique_id], DIM_CUSTOMERS[Age],,0)</f>
        <v>21</v>
      </c>
      <c r="N460">
        <f>IFERROR(VLOOKUP(FACT_INCLUDES[[#This Row],[order_id]], ORDERS!A:G, 7, FALSE), "")</f>
        <v>11</v>
      </c>
      <c r="O460">
        <f>_xlfn.XLOOKUP(FACT_INCLUDES[[#This Row],[DW Product]],FACT_PRODUCT_REVIEWS!L:L,FACT_PRODUCT_REVIEWS!A:A,,0)</f>
        <v>459</v>
      </c>
      <c r="P460">
        <f>_xlfn.XLOOKUP(FACT_INCLUDES[[#This Row],[customer_unique_id]],DIM_CUSTOMERS[customer_unique_id],DIM_CUSTOMERS[DW Customer],,0)</f>
        <v>96</v>
      </c>
      <c r="Q460">
        <v>459</v>
      </c>
      <c r="R460">
        <v>459</v>
      </c>
      <c r="S460">
        <f>IF(FACT_INCLUDES[[#This Row],[order_delivered_customer_date]]&lt;=FACT_INCLUDES[[#This Row],[order_estimated_delivery_date]],1,0)</f>
        <v>1</v>
      </c>
      <c r="T460" t="str">
        <f>VLOOKUP(FACT_INCLUDES[[#This Row],[DW Product]],DIM_PRODUCTS!A:I,3,FALSE)</f>
        <v>Decor</v>
      </c>
      <c r="U460" t="str">
        <f>VLOOKUP(FACT_INCLUDES[[#This Row],[DW Seller]],DIM_SELLERS!A:I,4,FALSE)</f>
        <v>SP</v>
      </c>
      <c r="V460" s="30">
        <f>IF(FACT_INCLUDES[[#This Row],[order_delivered_customer_date]]&lt;=FACT_INCLUDES[[#This Row],[order_estimated_delivery_date]], 1,0)</f>
        <v>1</v>
      </c>
    </row>
    <row r="461" spans="1:22" ht="15.75" x14ac:dyDescent="0.25">
      <c r="A461">
        <v>460</v>
      </c>
      <c r="B461" s="2" t="s">
        <v>1872</v>
      </c>
      <c r="C461" s="10">
        <v>1</v>
      </c>
      <c r="D461" s="13">
        <v>42915.548611111109</v>
      </c>
      <c r="E461" s="20">
        <v>66</v>
      </c>
      <c r="F461" s="20">
        <v>78.63</v>
      </c>
      <c r="G461" t="str">
        <f>VLOOKUP(FACT_INCLUDES[[#This Row],[order_id]],ORDERS!A:B,2,FALSE)</f>
        <v>526807e2a25ea0db271efcc9fc646db1</v>
      </c>
      <c r="H461" s="17">
        <f>VLOOKUP(FACT_INCLUDES[[#This Row],[order_id]],ORDERS!A:F,4,FALSE)</f>
        <v>43091.467361111114</v>
      </c>
      <c r="I461" s="17">
        <f>VLOOKUP(FACT_INCLUDES[[#This Row],[order_id]],ORDERS!A:G,5,FALSE)</f>
        <v>43108.813888888886</v>
      </c>
      <c r="J461" s="17">
        <f>VLOOKUP(FACT_INCLUDES[[#This Row],[order_id]],ORDERS!A:G,6,FALSE)</f>
        <v>43123</v>
      </c>
      <c r="K461" t="str">
        <f>VLOOKUP(FACT_INCLUDES[[#This Row],[order_id]],ORDERS!A:G,3,FALSE)</f>
        <v>delivered</v>
      </c>
      <c r="L461" s="18">
        <f>FACT_INCLUDES[[#This Row],[price]]+FACT_INCLUDES[[#This Row],[freight_value]]</f>
        <v>144.63</v>
      </c>
      <c r="M461">
        <f ca="1">_xlfn.XLOOKUP(FACT_INCLUDES[[#This Row],[customer_unique_id]], DIM_CUSTOMERS[customer_unique_id], DIM_CUSTOMERS[Age],,0)</f>
        <v>21</v>
      </c>
      <c r="N461">
        <f>IFERROR(VLOOKUP(FACT_INCLUDES[[#This Row],[order_id]], ORDERS!A:G, 7, FALSE), "")</f>
        <v>17</v>
      </c>
      <c r="O461">
        <f>_xlfn.XLOOKUP(FACT_INCLUDES[[#This Row],[DW Product]],FACT_PRODUCT_REVIEWS!L:L,FACT_PRODUCT_REVIEWS!A:A,,0)</f>
        <v>460</v>
      </c>
      <c r="P461">
        <f>_xlfn.XLOOKUP(FACT_INCLUDES[[#This Row],[customer_unique_id]],DIM_CUSTOMERS[customer_unique_id],DIM_CUSTOMERS[DW Customer],,0)</f>
        <v>175</v>
      </c>
      <c r="Q461">
        <v>460</v>
      </c>
      <c r="R461">
        <v>373</v>
      </c>
      <c r="S461">
        <f>IF(FACT_INCLUDES[[#This Row],[order_delivered_customer_date]]&lt;=FACT_INCLUDES[[#This Row],[order_estimated_delivery_date]],1,0)</f>
        <v>1</v>
      </c>
      <c r="T461" t="str">
        <f>VLOOKUP(FACT_INCLUDES[[#This Row],[DW Product]],DIM_PRODUCTS!A:I,3,FALSE)</f>
        <v>Bathroom</v>
      </c>
      <c r="U461" t="str">
        <f>VLOOKUP(FACT_INCLUDES[[#This Row],[DW Seller]],DIM_SELLERS!A:I,4,FALSE)</f>
        <v>SP</v>
      </c>
      <c r="V461" s="30">
        <f>IF(FACT_INCLUDES[[#This Row],[order_delivered_customer_date]]&lt;=FACT_INCLUDES[[#This Row],[order_estimated_delivery_date]], 1,0)</f>
        <v>1</v>
      </c>
    </row>
    <row r="462" spans="1:22" ht="15.75" x14ac:dyDescent="0.25">
      <c r="A462">
        <v>461</v>
      </c>
      <c r="B462" s="5" t="s">
        <v>1321</v>
      </c>
      <c r="C462" s="10">
        <v>1</v>
      </c>
      <c r="D462" s="13">
        <v>43006.768055555556</v>
      </c>
      <c r="E462" s="20">
        <v>127.48</v>
      </c>
      <c r="F462" s="20">
        <v>16.809999999999999</v>
      </c>
      <c r="G462" t="str">
        <f>VLOOKUP(FACT_INCLUDES[[#This Row],[order_id]],ORDERS!A:B,2,FALSE)</f>
        <v>be31ab006786747df81854035a1960f4</v>
      </c>
      <c r="H462" s="17">
        <f>VLOOKUP(FACT_INCLUDES[[#This Row],[order_id]],ORDERS!A:F,4,FALSE)</f>
        <v>43046.876388888886</v>
      </c>
      <c r="I462" s="17">
        <f>VLOOKUP(FACT_INCLUDES[[#This Row],[order_id]],ORDERS!A:G,5,FALSE)</f>
        <v>43049.806250000001</v>
      </c>
      <c r="J462" s="17">
        <f>VLOOKUP(FACT_INCLUDES[[#This Row],[order_id]],ORDERS!A:G,6,FALSE)</f>
        <v>43060</v>
      </c>
      <c r="K462" t="str">
        <f>VLOOKUP(FACT_INCLUDES[[#This Row],[order_id]],ORDERS!A:G,3,FALSE)</f>
        <v>delivered</v>
      </c>
      <c r="L462" s="18">
        <f>FACT_INCLUDES[[#This Row],[price]]+FACT_INCLUDES[[#This Row],[freight_value]]</f>
        <v>144.29</v>
      </c>
      <c r="M462">
        <f ca="1">_xlfn.XLOOKUP(FACT_INCLUDES[[#This Row],[customer_unique_id]], DIM_CUSTOMERS[customer_unique_id], DIM_CUSTOMERS[Age],,0)</f>
        <v>21</v>
      </c>
      <c r="N462">
        <f>IFERROR(VLOOKUP(FACT_INCLUDES[[#This Row],[order_id]], ORDERS!A:G, 7, FALSE), "")</f>
        <v>3</v>
      </c>
      <c r="O462">
        <f>_xlfn.XLOOKUP(FACT_INCLUDES[[#This Row],[DW Product]],FACT_PRODUCT_REVIEWS!L:L,FACT_PRODUCT_REVIEWS!A:A,,0)</f>
        <v>461</v>
      </c>
      <c r="P462">
        <f>_xlfn.XLOOKUP(FACT_INCLUDES[[#This Row],[customer_unique_id]],DIM_CUSTOMERS[customer_unique_id],DIM_CUSTOMERS[DW Customer],,0)</f>
        <v>298</v>
      </c>
      <c r="Q462">
        <v>461</v>
      </c>
      <c r="R462">
        <v>374</v>
      </c>
      <c r="S462">
        <f>IF(FACT_INCLUDES[[#This Row],[order_delivered_customer_date]]&lt;=FACT_INCLUDES[[#This Row],[order_estimated_delivery_date]],1,0)</f>
        <v>1</v>
      </c>
      <c r="T462" t="str">
        <f>VLOOKUP(FACT_INCLUDES[[#This Row],[DW Product]],DIM_PRODUCTS!A:I,3,FALSE)</f>
        <v>Art</v>
      </c>
      <c r="U462" t="str">
        <f>VLOOKUP(FACT_INCLUDES[[#This Row],[DW Seller]],DIM_SELLERS!A:I,4,FALSE)</f>
        <v>SC</v>
      </c>
      <c r="V462" s="30">
        <f>IF(FACT_INCLUDES[[#This Row],[order_delivered_customer_date]]&lt;=FACT_INCLUDES[[#This Row],[order_estimated_delivery_date]], 1,0)</f>
        <v>1</v>
      </c>
    </row>
    <row r="463" spans="1:22" ht="15.75" x14ac:dyDescent="0.25">
      <c r="A463">
        <v>462</v>
      </c>
      <c r="B463" s="2" t="s">
        <v>1749</v>
      </c>
      <c r="C463" s="10">
        <v>1</v>
      </c>
      <c r="D463" s="13">
        <v>43297.871527777781</v>
      </c>
      <c r="E463" s="20">
        <v>122.99</v>
      </c>
      <c r="F463" s="20">
        <v>63.11</v>
      </c>
      <c r="G463" t="str">
        <f>VLOOKUP(FACT_INCLUDES[[#This Row],[order_id]],ORDERS!A:B,2,FALSE)</f>
        <v>7af8bc059cb4c4c55038a142b99da13b</v>
      </c>
      <c r="H463" s="17">
        <f>VLOOKUP(FACT_INCLUDES[[#This Row],[order_id]],ORDERS!A:F,4,FALSE)</f>
        <v>42647.617361111108</v>
      </c>
      <c r="I463" s="17">
        <f>VLOOKUP(FACT_INCLUDES[[#This Row],[order_id]],ORDERS!A:G,5,FALSE)</f>
        <v>42674.967361111114</v>
      </c>
      <c r="J463" s="17">
        <f>VLOOKUP(FACT_INCLUDES[[#This Row],[order_id]],ORDERS!A:G,6,FALSE)</f>
        <v>42698</v>
      </c>
      <c r="K463" t="str">
        <f>VLOOKUP(FACT_INCLUDES[[#This Row],[order_id]],ORDERS!A:G,3,FALSE)</f>
        <v>delivered</v>
      </c>
      <c r="L463" s="18">
        <f>FACT_INCLUDES[[#This Row],[price]]+FACT_INCLUDES[[#This Row],[freight_value]]</f>
        <v>186.1</v>
      </c>
      <c r="M463">
        <f ca="1">_xlfn.XLOOKUP(FACT_INCLUDES[[#This Row],[customer_unique_id]], DIM_CUSTOMERS[customer_unique_id], DIM_CUSTOMERS[Age],,0)</f>
        <v>31</v>
      </c>
      <c r="N463">
        <f>IFERROR(VLOOKUP(FACT_INCLUDES[[#This Row],[order_id]], ORDERS!A:G, 7, FALSE), "")</f>
        <v>27</v>
      </c>
      <c r="O463">
        <f>_xlfn.XLOOKUP(FACT_INCLUDES[[#This Row],[DW Product]],FACT_PRODUCT_REVIEWS!L:L,FACT_PRODUCT_REVIEWS!A:A,,0)</f>
        <v>462</v>
      </c>
      <c r="P463">
        <f>_xlfn.XLOOKUP(FACT_INCLUDES[[#This Row],[customer_unique_id]],DIM_CUSTOMERS[customer_unique_id],DIM_CUSTOMERS[DW Customer],,0)</f>
        <v>215</v>
      </c>
      <c r="Q463">
        <v>462</v>
      </c>
      <c r="R463">
        <v>375</v>
      </c>
      <c r="S463">
        <f>IF(FACT_INCLUDES[[#This Row],[order_delivered_customer_date]]&lt;=FACT_INCLUDES[[#This Row],[order_estimated_delivery_date]],1,0)</f>
        <v>1</v>
      </c>
      <c r="T463" t="str">
        <f>VLOOKUP(FACT_INCLUDES[[#This Row],[DW Product]],DIM_PRODUCTS!A:I,3,FALSE)</f>
        <v>Furniture</v>
      </c>
      <c r="U463" t="str">
        <f>VLOOKUP(FACT_INCLUDES[[#This Row],[DW Seller]],DIM_SELLERS!A:I,4,FALSE)</f>
        <v>SP</v>
      </c>
      <c r="V463" s="30">
        <f>IF(FACT_INCLUDES[[#This Row],[order_delivered_customer_date]]&lt;=FACT_INCLUDES[[#This Row],[order_estimated_delivery_date]], 1,0)</f>
        <v>1</v>
      </c>
    </row>
    <row r="464" spans="1:22" ht="15.75" x14ac:dyDescent="0.25">
      <c r="A464">
        <v>463</v>
      </c>
      <c r="B464" s="2" t="s">
        <v>892</v>
      </c>
      <c r="C464" s="10">
        <v>1</v>
      </c>
      <c r="D464" s="13">
        <v>43278.563194444447</v>
      </c>
      <c r="E464" s="20">
        <v>49</v>
      </c>
      <c r="F464" s="20">
        <v>15.44</v>
      </c>
      <c r="G464" t="str">
        <f>VLOOKUP(FACT_INCLUDES[[#This Row],[order_id]],ORDERS!A:B,2,FALSE)</f>
        <v>4c1cacfc081ddc8593a27c9d3c88be49</v>
      </c>
      <c r="H464" s="17">
        <f>VLOOKUP(FACT_INCLUDES[[#This Row],[order_id]],ORDERS!A:F,4,FALSE)</f>
        <v>43041.036111111112</v>
      </c>
      <c r="I464" s="17">
        <f>VLOOKUP(FACT_INCLUDES[[#This Row],[order_id]],ORDERS!A:G,5,FALSE)</f>
        <v>43050.738888888889</v>
      </c>
      <c r="J464" s="17">
        <f>VLOOKUP(FACT_INCLUDES[[#This Row],[order_id]],ORDERS!A:G,6,FALSE)</f>
        <v>43062</v>
      </c>
      <c r="K464" t="str">
        <f>VLOOKUP(FACT_INCLUDES[[#This Row],[order_id]],ORDERS!A:G,3,FALSE)</f>
        <v>delivered</v>
      </c>
      <c r="L464" s="18">
        <f>FACT_INCLUDES[[#This Row],[price]]+FACT_INCLUDES[[#This Row],[freight_value]]</f>
        <v>64.44</v>
      </c>
      <c r="M464">
        <f ca="1">_xlfn.XLOOKUP(FACT_INCLUDES[[#This Row],[customer_unique_id]], DIM_CUSTOMERS[customer_unique_id], DIM_CUSTOMERS[Age],,0)</f>
        <v>26</v>
      </c>
      <c r="N464">
        <f>IFERROR(VLOOKUP(FACT_INCLUDES[[#This Row],[order_id]], ORDERS!A:G, 7, FALSE), "")</f>
        <v>9</v>
      </c>
      <c r="O464">
        <f>_xlfn.XLOOKUP(FACT_INCLUDES[[#This Row],[DW Product]],FACT_PRODUCT_REVIEWS!L:L,FACT_PRODUCT_REVIEWS!A:A,,0)</f>
        <v>463</v>
      </c>
      <c r="P464">
        <f>_xlfn.XLOOKUP(FACT_INCLUDES[[#This Row],[customer_unique_id]],DIM_CUSTOMERS[customer_unique_id],DIM_CUSTOMERS[DW Customer],,0)</f>
        <v>231</v>
      </c>
      <c r="Q464">
        <v>463</v>
      </c>
      <c r="R464">
        <v>376</v>
      </c>
      <c r="S464">
        <f>IF(FACT_INCLUDES[[#This Row],[order_delivered_customer_date]]&lt;=FACT_INCLUDES[[#This Row],[order_estimated_delivery_date]],1,0)</f>
        <v>1</v>
      </c>
      <c r="T464" t="str">
        <f>VLOOKUP(FACT_INCLUDES[[#This Row],[DW Product]],DIM_PRODUCTS!A:I,3,FALSE)</f>
        <v>Musical Instruments</v>
      </c>
      <c r="U464" t="str">
        <f>VLOOKUP(FACT_INCLUDES[[#This Row],[DW Seller]],DIM_SELLERS!A:I,4,FALSE)</f>
        <v>SP</v>
      </c>
      <c r="V464" s="30">
        <f>IF(FACT_INCLUDES[[#This Row],[order_delivered_customer_date]]&lt;=FACT_INCLUDES[[#This Row],[order_estimated_delivery_date]], 1,0)</f>
        <v>1</v>
      </c>
    </row>
    <row r="465" spans="1:22" ht="15.75" x14ac:dyDescent="0.25">
      <c r="A465">
        <v>464</v>
      </c>
      <c r="B465" s="2" t="s">
        <v>986</v>
      </c>
      <c r="C465" s="10">
        <v>1</v>
      </c>
      <c r="D465" s="13">
        <v>43278.563194444447</v>
      </c>
      <c r="E465" s="20">
        <v>49</v>
      </c>
      <c r="F465" s="20">
        <v>15.44</v>
      </c>
      <c r="G465" t="str">
        <f>VLOOKUP(FACT_INCLUDES[[#This Row],[order_id]],ORDERS!A:B,2,FALSE)</f>
        <v>9190d6ac7534e99da5edfd3aa43b29a6</v>
      </c>
      <c r="H465" s="17">
        <f>VLOOKUP(FACT_INCLUDES[[#This Row],[order_id]],ORDERS!A:F,4,FALSE)</f>
        <v>43310.502083333333</v>
      </c>
      <c r="I465" s="17">
        <f>VLOOKUP(FACT_INCLUDES[[#This Row],[order_id]],ORDERS!A:G,5,FALSE)</f>
        <v>43319.913888888892</v>
      </c>
      <c r="J465" s="17">
        <f>VLOOKUP(FACT_INCLUDES[[#This Row],[order_id]],ORDERS!A:G,6,FALSE)</f>
        <v>43333</v>
      </c>
      <c r="K465" t="str">
        <f>VLOOKUP(FACT_INCLUDES[[#This Row],[order_id]],ORDERS!A:G,3,FALSE)</f>
        <v>delivered</v>
      </c>
      <c r="L465" s="18">
        <f>FACT_INCLUDES[[#This Row],[price]]+FACT_INCLUDES[[#This Row],[freight_value]]</f>
        <v>64.44</v>
      </c>
      <c r="M465">
        <f ca="1">_xlfn.XLOOKUP(FACT_INCLUDES[[#This Row],[customer_unique_id]], DIM_CUSTOMERS[customer_unique_id], DIM_CUSTOMERS[Age],,0)</f>
        <v>40</v>
      </c>
      <c r="N465">
        <f>IFERROR(VLOOKUP(FACT_INCLUDES[[#This Row],[order_id]], ORDERS!A:G, 7, FALSE), "")</f>
        <v>9</v>
      </c>
      <c r="O465">
        <f>_xlfn.XLOOKUP(FACT_INCLUDES[[#This Row],[DW Product]],FACT_PRODUCT_REVIEWS!L:L,FACT_PRODUCT_REVIEWS!A:A,,0)</f>
        <v>464</v>
      </c>
      <c r="P465">
        <f>_xlfn.XLOOKUP(FACT_INCLUDES[[#This Row],[customer_unique_id]],DIM_CUSTOMERS[customer_unique_id],DIM_CUSTOMERS[DW Customer],,0)</f>
        <v>287</v>
      </c>
      <c r="Q465">
        <v>464</v>
      </c>
      <c r="R465">
        <v>377</v>
      </c>
      <c r="S465">
        <f>IF(FACT_INCLUDES[[#This Row],[order_delivered_customer_date]]&lt;=FACT_INCLUDES[[#This Row],[order_estimated_delivery_date]],1,0)</f>
        <v>1</v>
      </c>
      <c r="T465" t="str">
        <f>VLOOKUP(FACT_INCLUDES[[#This Row],[DW Product]],DIM_PRODUCTS!A:I,3,FALSE)</f>
        <v>Home Design</v>
      </c>
      <c r="U465" t="str">
        <f>VLOOKUP(FACT_INCLUDES[[#This Row],[DW Seller]],DIM_SELLERS!A:I,4,FALSE)</f>
        <v>MG</v>
      </c>
      <c r="V465" s="30">
        <f>IF(FACT_INCLUDES[[#This Row],[order_delivered_customer_date]]&lt;=FACT_INCLUDES[[#This Row],[order_estimated_delivery_date]], 1,0)</f>
        <v>1</v>
      </c>
    </row>
    <row r="466" spans="1:22" ht="15.75" x14ac:dyDescent="0.25">
      <c r="A466">
        <v>465</v>
      </c>
      <c r="B466" s="2" t="s">
        <v>700</v>
      </c>
      <c r="C466" s="10">
        <v>1</v>
      </c>
      <c r="D466" s="13">
        <v>43230.576388888891</v>
      </c>
      <c r="E466" s="20">
        <v>29.99</v>
      </c>
      <c r="F466" s="20">
        <v>7.87</v>
      </c>
      <c r="G466" t="str">
        <f>VLOOKUP(FACT_INCLUDES[[#This Row],[order_id]],ORDERS!A:B,2,FALSE)</f>
        <v>da6c70612a3d7484427e8442ff96056c</v>
      </c>
      <c r="H466" s="17">
        <f>VLOOKUP(FACT_INCLUDES[[#This Row],[order_id]],ORDERS!A:F,4,FALSE)</f>
        <v>43188.678472222222</v>
      </c>
      <c r="I466" s="17">
        <f>VLOOKUP(FACT_INCLUDES[[#This Row],[order_id]],ORDERS!A:G,5,FALSE)</f>
        <v>43203.835416666669</v>
      </c>
      <c r="J466" s="17">
        <f>VLOOKUP(FACT_INCLUDES[[#This Row],[order_id]],ORDERS!A:G,6,FALSE)</f>
        <v>43209</v>
      </c>
      <c r="K466" t="str">
        <f>VLOOKUP(FACT_INCLUDES[[#This Row],[order_id]],ORDERS!A:G,3,FALSE)</f>
        <v>delivered</v>
      </c>
      <c r="L466" s="18">
        <f>FACT_INCLUDES[[#This Row],[price]]+FACT_INCLUDES[[#This Row],[freight_value]]</f>
        <v>37.86</v>
      </c>
      <c r="M466">
        <f ca="1">_xlfn.XLOOKUP(FACT_INCLUDES[[#This Row],[customer_unique_id]], DIM_CUSTOMERS[customer_unique_id], DIM_CUSTOMERS[Age],,0)</f>
        <v>24</v>
      </c>
      <c r="N466">
        <f>IFERROR(VLOOKUP(FACT_INCLUDES[[#This Row],[order_id]], ORDERS!A:G, 7, FALSE), "")</f>
        <v>15</v>
      </c>
      <c r="O466">
        <f>_xlfn.XLOOKUP(FACT_INCLUDES[[#This Row],[DW Product]],FACT_PRODUCT_REVIEWS!L:L,FACT_PRODUCT_REVIEWS!A:A,,0)</f>
        <v>465</v>
      </c>
      <c r="P466">
        <f>_xlfn.XLOOKUP(FACT_INCLUDES[[#This Row],[customer_unique_id]],DIM_CUSTOMERS[customer_unique_id],DIM_CUSTOMERS[DW Customer],,0)</f>
        <v>135</v>
      </c>
      <c r="Q466">
        <v>465</v>
      </c>
      <c r="R466">
        <v>378</v>
      </c>
      <c r="S466">
        <f>IF(FACT_INCLUDES[[#This Row],[order_delivered_customer_date]]&lt;=FACT_INCLUDES[[#This Row],[order_estimated_delivery_date]],1,0)</f>
        <v>1</v>
      </c>
      <c r="T466" t="str">
        <f>VLOOKUP(FACT_INCLUDES[[#This Row],[DW Product]],DIM_PRODUCTS!A:I,3,FALSE)</f>
        <v>Clothing</v>
      </c>
      <c r="U466" t="str">
        <f>VLOOKUP(FACT_INCLUDES[[#This Row],[DW Seller]],DIM_SELLERS!A:I,4,FALSE)</f>
        <v>SP</v>
      </c>
      <c r="V466" s="30">
        <f>IF(FACT_INCLUDES[[#This Row],[order_delivered_customer_date]]&lt;=FACT_INCLUDES[[#This Row],[order_estimated_delivery_date]], 1,0)</f>
        <v>1</v>
      </c>
    </row>
    <row r="467" spans="1:22" ht="15.75" x14ac:dyDescent="0.25">
      <c r="A467">
        <v>466</v>
      </c>
      <c r="B467" s="2" t="s">
        <v>1085</v>
      </c>
      <c r="C467" s="10">
        <v>1</v>
      </c>
      <c r="D467" s="13">
        <v>43139.010416666664</v>
      </c>
      <c r="E467" s="20">
        <v>59.9</v>
      </c>
      <c r="F467" s="20">
        <v>24.7</v>
      </c>
      <c r="G467" t="str">
        <f>VLOOKUP(FACT_INCLUDES[[#This Row],[order_id]],ORDERS!A:B,2,FALSE)</f>
        <v>3c4abb94aa82c0be6a86af95be2ca5bf</v>
      </c>
      <c r="H467" s="17">
        <f>VLOOKUP(FACT_INCLUDES[[#This Row],[order_id]],ORDERS!A:F,4,FALSE)</f>
        <v>43164.590277777781</v>
      </c>
      <c r="I467" s="17">
        <f>VLOOKUP(FACT_INCLUDES[[#This Row],[order_id]],ORDERS!A:G,5,FALSE)</f>
        <v>43174.963888888888</v>
      </c>
      <c r="J467" s="17">
        <f>VLOOKUP(FACT_INCLUDES[[#This Row],[order_id]],ORDERS!A:G,6,FALSE)</f>
        <v>43195</v>
      </c>
      <c r="K467" t="str">
        <f>VLOOKUP(FACT_INCLUDES[[#This Row],[order_id]],ORDERS!A:G,3,FALSE)</f>
        <v>delivered</v>
      </c>
      <c r="L467" s="18">
        <f>FACT_INCLUDES[[#This Row],[price]]+FACT_INCLUDES[[#This Row],[freight_value]]</f>
        <v>84.6</v>
      </c>
      <c r="M467">
        <f ca="1">_xlfn.XLOOKUP(FACT_INCLUDES[[#This Row],[customer_unique_id]], DIM_CUSTOMERS[customer_unique_id], DIM_CUSTOMERS[Age],,0)</f>
        <v>39</v>
      </c>
      <c r="N467">
        <f>IFERROR(VLOOKUP(FACT_INCLUDES[[#This Row],[order_id]], ORDERS!A:G, 7, FALSE), "")</f>
        <v>10</v>
      </c>
      <c r="O467">
        <f>_xlfn.XLOOKUP(FACT_INCLUDES[[#This Row],[DW Product]],FACT_PRODUCT_REVIEWS!L:L,FACT_PRODUCT_REVIEWS!A:A,,0)</f>
        <v>466</v>
      </c>
      <c r="P467">
        <f>_xlfn.XLOOKUP(FACT_INCLUDES[[#This Row],[customer_unique_id]],DIM_CUSTOMERS[customer_unique_id],DIM_CUSTOMERS[DW Customer],,0)</f>
        <v>147</v>
      </c>
      <c r="Q467">
        <v>466</v>
      </c>
      <c r="R467">
        <v>379</v>
      </c>
      <c r="S467">
        <f>IF(FACT_INCLUDES[[#This Row],[order_delivered_customer_date]]&lt;=FACT_INCLUDES[[#This Row],[order_estimated_delivery_date]],1,0)</f>
        <v>1</v>
      </c>
      <c r="T467" t="str">
        <f>VLOOKUP(FACT_INCLUDES[[#This Row],[DW Product]],DIM_PRODUCTS!A:I,3,FALSE)</f>
        <v>Kitchen Products</v>
      </c>
      <c r="U467" t="str">
        <f>VLOOKUP(FACT_INCLUDES[[#This Row],[DW Seller]],DIM_SELLERS!A:I,4,FALSE)</f>
        <v>SP</v>
      </c>
      <c r="V467" s="30">
        <f>IF(FACT_INCLUDES[[#This Row],[order_delivered_customer_date]]&lt;=FACT_INCLUDES[[#This Row],[order_estimated_delivery_date]], 1,0)</f>
        <v>1</v>
      </c>
    </row>
    <row r="468" spans="1:22" ht="15.75" x14ac:dyDescent="0.25">
      <c r="A468">
        <v>467</v>
      </c>
      <c r="B468" s="2" t="s">
        <v>1471</v>
      </c>
      <c r="C468" s="10">
        <v>1</v>
      </c>
      <c r="D468" s="13">
        <v>43139.010416666664</v>
      </c>
      <c r="E468" s="20">
        <v>62</v>
      </c>
      <c r="F468" s="20">
        <v>24.7</v>
      </c>
      <c r="G468" t="str">
        <f>VLOOKUP(FACT_INCLUDES[[#This Row],[order_id]],ORDERS!A:B,2,FALSE)</f>
        <v>7d373e92dd3086b4c37e9868fc8999c1</v>
      </c>
      <c r="H468" s="17">
        <f>VLOOKUP(FACT_INCLUDES[[#This Row],[order_id]],ORDERS!A:F,4,FALSE)</f>
        <v>42845.058333333334</v>
      </c>
      <c r="I468" s="17">
        <f>VLOOKUP(FACT_INCLUDES[[#This Row],[order_id]],ORDERS!A:G,5,FALSE)</f>
        <v>42864.369444444441</v>
      </c>
      <c r="J468" s="17">
        <f>VLOOKUP(FACT_INCLUDES[[#This Row],[order_id]],ORDERS!A:G,6,FALSE)</f>
        <v>42884</v>
      </c>
      <c r="K468" t="str">
        <f>VLOOKUP(FACT_INCLUDES[[#This Row],[order_id]],ORDERS!A:G,3,FALSE)</f>
        <v>delivered</v>
      </c>
      <c r="L468" s="18">
        <f>FACT_INCLUDES[[#This Row],[price]]+FACT_INCLUDES[[#This Row],[freight_value]]</f>
        <v>86.7</v>
      </c>
      <c r="M468">
        <f ca="1">_xlfn.XLOOKUP(FACT_INCLUDES[[#This Row],[customer_unique_id]], DIM_CUSTOMERS[customer_unique_id], DIM_CUSTOMERS[Age],,0)</f>
        <v>28</v>
      </c>
      <c r="N468">
        <f>IFERROR(VLOOKUP(FACT_INCLUDES[[#This Row],[order_id]], ORDERS!A:G, 7, FALSE), "")</f>
        <v>19</v>
      </c>
      <c r="O468">
        <f>_xlfn.XLOOKUP(FACT_INCLUDES[[#This Row],[DW Product]],FACT_PRODUCT_REVIEWS!L:L,FACT_PRODUCT_REVIEWS!A:A,,0)</f>
        <v>467</v>
      </c>
      <c r="P468">
        <f>_xlfn.XLOOKUP(FACT_INCLUDES[[#This Row],[customer_unique_id]],DIM_CUSTOMERS[customer_unique_id],DIM_CUSTOMERS[DW Customer],,0)</f>
        <v>212</v>
      </c>
      <c r="Q468">
        <v>467</v>
      </c>
      <c r="R468">
        <v>380</v>
      </c>
      <c r="S468">
        <f>IF(FACT_INCLUDES[[#This Row],[order_delivered_customer_date]]&lt;=FACT_INCLUDES[[#This Row],[order_estimated_delivery_date]],1,0)</f>
        <v>1</v>
      </c>
      <c r="T468" t="str">
        <f>VLOOKUP(FACT_INCLUDES[[#This Row],[DW Product]],DIM_PRODUCTS!A:I,3,FALSE)</f>
        <v>Art</v>
      </c>
      <c r="U468" t="str">
        <f>VLOOKUP(FACT_INCLUDES[[#This Row],[DW Seller]],DIM_SELLERS!A:I,4,FALSE)</f>
        <v>SC</v>
      </c>
      <c r="V468" s="30">
        <f>IF(FACT_INCLUDES[[#This Row],[order_delivered_customer_date]]&lt;=FACT_INCLUDES[[#This Row],[order_estimated_delivery_date]], 1,0)</f>
        <v>1</v>
      </c>
    </row>
    <row r="469" spans="1:22" ht="15.75" x14ac:dyDescent="0.25">
      <c r="A469">
        <v>468</v>
      </c>
      <c r="B469" s="2" t="s">
        <v>734</v>
      </c>
      <c r="C469" s="10">
        <v>1</v>
      </c>
      <c r="D469" s="13">
        <v>42986.104166666664</v>
      </c>
      <c r="E469" s="20">
        <v>102</v>
      </c>
      <c r="F469" s="20">
        <v>10.130000000000001</v>
      </c>
      <c r="G469" t="str">
        <f>VLOOKUP(FACT_INCLUDES[[#This Row],[order_id]],ORDERS!A:B,2,FALSE)</f>
        <v>38a8b05798967480ac1ca6ce6c5cbd6a</v>
      </c>
      <c r="H469" s="17">
        <f>VLOOKUP(FACT_INCLUDES[[#This Row],[order_id]],ORDERS!A:F,4,FALSE)</f>
        <v>43163.578472222223</v>
      </c>
      <c r="I469" s="17">
        <f>VLOOKUP(FACT_INCLUDES[[#This Row],[order_id]],ORDERS!A:G,5,FALSE)</f>
        <v>43171.586805555555</v>
      </c>
      <c r="J469" s="17">
        <f>VLOOKUP(FACT_INCLUDES[[#This Row],[order_id]],ORDERS!A:G,6,FALSE)</f>
        <v>43199</v>
      </c>
      <c r="K469" t="str">
        <f>VLOOKUP(FACT_INCLUDES[[#This Row],[order_id]],ORDERS!A:G,3,FALSE)</f>
        <v>delivered</v>
      </c>
      <c r="L469" s="18">
        <f>FACT_INCLUDES[[#This Row],[price]]+FACT_INCLUDES[[#This Row],[freight_value]]</f>
        <v>112.13</v>
      </c>
      <c r="M469">
        <f ca="1">_xlfn.XLOOKUP(FACT_INCLUDES[[#This Row],[customer_unique_id]], DIM_CUSTOMERS[customer_unique_id], DIM_CUSTOMERS[Age],,0)</f>
        <v>47</v>
      </c>
      <c r="N469">
        <f>IFERROR(VLOOKUP(FACT_INCLUDES[[#This Row],[order_id]], ORDERS!A:G, 7, FALSE), "")</f>
        <v>8</v>
      </c>
      <c r="O469">
        <f>_xlfn.XLOOKUP(FACT_INCLUDES[[#This Row],[DW Product]],FACT_PRODUCT_REVIEWS!L:L,FACT_PRODUCT_REVIEWS!A:A,,0)</f>
        <v>468</v>
      </c>
      <c r="P469">
        <f>_xlfn.XLOOKUP(FACT_INCLUDES[[#This Row],[customer_unique_id]],DIM_CUSTOMERS[customer_unique_id],DIM_CUSTOMERS[DW Customer],,0)</f>
        <v>198</v>
      </c>
      <c r="Q469">
        <v>468</v>
      </c>
      <c r="R469">
        <v>381</v>
      </c>
      <c r="S469">
        <f>IF(FACT_INCLUDES[[#This Row],[order_delivered_customer_date]]&lt;=FACT_INCLUDES[[#This Row],[order_estimated_delivery_date]],1,0)</f>
        <v>1</v>
      </c>
      <c r="T469" t="str">
        <f>VLOOKUP(FACT_INCLUDES[[#This Row],[DW Product]],DIM_PRODUCTS!A:I,3,FALSE)</f>
        <v>Gadgets</v>
      </c>
      <c r="U469" t="str">
        <f>VLOOKUP(FACT_INCLUDES[[#This Row],[DW Seller]],DIM_SELLERS!A:I,4,FALSE)</f>
        <v>MG</v>
      </c>
      <c r="V469" s="30">
        <f>IF(FACT_INCLUDES[[#This Row],[order_delivered_customer_date]]&lt;=FACT_INCLUDES[[#This Row],[order_estimated_delivery_date]], 1,0)</f>
        <v>1</v>
      </c>
    </row>
    <row r="470" spans="1:22" ht="15.75" x14ac:dyDescent="0.25">
      <c r="A470">
        <v>469</v>
      </c>
      <c r="B470" s="2" t="s">
        <v>1809</v>
      </c>
      <c r="C470" s="10">
        <v>1</v>
      </c>
      <c r="D470" s="13">
        <v>42997.868055555555</v>
      </c>
      <c r="E470" s="20">
        <v>27.9</v>
      </c>
      <c r="F470" s="20">
        <v>15.1</v>
      </c>
      <c r="G470" t="str">
        <f>VLOOKUP(FACT_INCLUDES[[#This Row],[order_id]],ORDERS!A:B,2,FALSE)</f>
        <v>38a8b05798967480ac1ca6ce6c5cbd6a</v>
      </c>
      <c r="H470" s="17">
        <f>VLOOKUP(FACT_INCLUDES[[#This Row],[order_id]],ORDERS!A:F,4,FALSE)</f>
        <v>43026.912499999999</v>
      </c>
      <c r="I470" s="17">
        <f>VLOOKUP(FACT_INCLUDES[[#This Row],[order_id]],ORDERS!A:G,5,FALSE)</f>
        <v>43032.715277777781</v>
      </c>
      <c r="J470" s="17">
        <f>VLOOKUP(FACT_INCLUDES[[#This Row],[order_id]],ORDERS!A:G,6,FALSE)</f>
        <v>43047</v>
      </c>
      <c r="K470" t="str">
        <f>VLOOKUP(FACT_INCLUDES[[#This Row],[order_id]],ORDERS!A:G,3,FALSE)</f>
        <v>delivered</v>
      </c>
      <c r="L470" s="18">
        <f>FACT_INCLUDES[[#This Row],[price]]+FACT_INCLUDES[[#This Row],[freight_value]]</f>
        <v>43</v>
      </c>
      <c r="M470">
        <f ca="1">_xlfn.XLOOKUP(FACT_INCLUDES[[#This Row],[customer_unique_id]], DIM_CUSTOMERS[customer_unique_id], DIM_CUSTOMERS[Age],,0)</f>
        <v>47</v>
      </c>
      <c r="N470">
        <f>IFERROR(VLOOKUP(FACT_INCLUDES[[#This Row],[order_id]], ORDERS!A:G, 7, FALSE), "")</f>
        <v>6</v>
      </c>
      <c r="O470">
        <f>_xlfn.XLOOKUP(FACT_INCLUDES[[#This Row],[DW Product]],FACT_PRODUCT_REVIEWS!L:L,FACT_PRODUCT_REVIEWS!A:A,,0)</f>
        <v>469</v>
      </c>
      <c r="P470">
        <f>_xlfn.XLOOKUP(FACT_INCLUDES[[#This Row],[customer_unique_id]],DIM_CUSTOMERS[customer_unique_id],DIM_CUSTOMERS[DW Customer],,0)</f>
        <v>198</v>
      </c>
      <c r="Q470">
        <v>469</v>
      </c>
      <c r="R470">
        <v>382</v>
      </c>
      <c r="S470">
        <f>IF(FACT_INCLUDES[[#This Row],[order_delivered_customer_date]]&lt;=FACT_INCLUDES[[#This Row],[order_estimated_delivery_date]],1,0)</f>
        <v>1</v>
      </c>
      <c r="T470" t="str">
        <f>VLOOKUP(FACT_INCLUDES[[#This Row],[DW Product]],DIM_PRODUCTS!A:I,3,FALSE)</f>
        <v>Makeup</v>
      </c>
      <c r="U470" t="str">
        <f>VLOOKUP(FACT_INCLUDES[[#This Row],[DW Seller]],DIM_SELLERS!A:I,4,FALSE)</f>
        <v>SP</v>
      </c>
      <c r="V470" s="30">
        <f>IF(FACT_INCLUDES[[#This Row],[order_delivered_customer_date]]&lt;=FACT_INCLUDES[[#This Row],[order_estimated_delivery_date]], 1,0)</f>
        <v>1</v>
      </c>
    </row>
    <row r="471" spans="1:22" ht="15.75" x14ac:dyDescent="0.25">
      <c r="A471">
        <v>470</v>
      </c>
      <c r="B471" s="2" t="s">
        <v>1777</v>
      </c>
      <c r="C471" s="10">
        <v>1</v>
      </c>
      <c r="D471" s="13">
        <v>42852.215277777781</v>
      </c>
      <c r="E471" s="20">
        <v>196</v>
      </c>
      <c r="F471" s="20">
        <v>11.98</v>
      </c>
      <c r="G471" t="str">
        <f>VLOOKUP(FACT_INCLUDES[[#This Row],[order_id]],ORDERS!A:B,2,FALSE)</f>
        <v>ca7e51a36f9ace4d07d6548599785bab</v>
      </c>
      <c r="H471" s="17">
        <f>VLOOKUP(FACT_INCLUDES[[#This Row],[order_id]],ORDERS!A:F,4,FALSE)</f>
        <v>42983.93472222222</v>
      </c>
      <c r="I471" s="17">
        <f>VLOOKUP(FACT_INCLUDES[[#This Row],[order_id]],ORDERS!A:G,5,FALSE)</f>
        <v>42990.603472222225</v>
      </c>
      <c r="J471" s="17">
        <f>VLOOKUP(FACT_INCLUDES[[#This Row],[order_id]],ORDERS!A:G,6,FALSE)</f>
        <v>43007</v>
      </c>
      <c r="K471" t="str">
        <f>VLOOKUP(FACT_INCLUDES[[#This Row],[order_id]],ORDERS!A:G,3,FALSE)</f>
        <v>delivered</v>
      </c>
      <c r="L471" s="18">
        <f>FACT_INCLUDES[[#This Row],[price]]+FACT_INCLUDES[[#This Row],[freight_value]]</f>
        <v>207.98</v>
      </c>
      <c r="M471">
        <f ca="1">_xlfn.XLOOKUP(FACT_INCLUDES[[#This Row],[customer_unique_id]], DIM_CUSTOMERS[customer_unique_id], DIM_CUSTOMERS[Age],,0)</f>
        <v>54</v>
      </c>
      <c r="N471">
        <f>IFERROR(VLOOKUP(FACT_INCLUDES[[#This Row],[order_id]], ORDERS!A:G, 7, FALSE), "")</f>
        <v>7</v>
      </c>
      <c r="O471">
        <f>_xlfn.XLOOKUP(FACT_INCLUDES[[#This Row],[DW Product]],FACT_PRODUCT_REVIEWS!L:L,FACT_PRODUCT_REVIEWS!A:A,,0)</f>
        <v>470</v>
      </c>
      <c r="P471">
        <f>_xlfn.XLOOKUP(FACT_INCLUDES[[#This Row],[customer_unique_id]],DIM_CUSTOMERS[customer_unique_id],DIM_CUSTOMERS[DW Customer],,0)</f>
        <v>256</v>
      </c>
      <c r="Q471">
        <v>470</v>
      </c>
      <c r="R471">
        <v>383</v>
      </c>
      <c r="S471">
        <f>IF(FACT_INCLUDES[[#This Row],[order_delivered_customer_date]]&lt;=FACT_INCLUDES[[#This Row],[order_estimated_delivery_date]],1,0)</f>
        <v>1</v>
      </c>
      <c r="T471" t="str">
        <f>VLOOKUP(FACT_INCLUDES[[#This Row],[DW Product]],DIM_PRODUCTS!A:I,3,FALSE)</f>
        <v>Home Design</v>
      </c>
      <c r="U471" t="str">
        <f>VLOOKUP(FACT_INCLUDES[[#This Row],[DW Seller]],DIM_SELLERS!A:I,4,FALSE)</f>
        <v>RJ</v>
      </c>
      <c r="V471" s="30">
        <f>IF(FACT_INCLUDES[[#This Row],[order_delivered_customer_date]]&lt;=FACT_INCLUDES[[#This Row],[order_estimated_delivery_date]], 1,0)</f>
        <v>1</v>
      </c>
    </row>
    <row r="472" spans="1:22" ht="15.75" x14ac:dyDescent="0.25">
      <c r="A472">
        <v>471</v>
      </c>
      <c r="B472" s="2" t="s">
        <v>736</v>
      </c>
      <c r="C472" s="10">
        <v>1</v>
      </c>
      <c r="D472" s="13">
        <v>42984.188194444447</v>
      </c>
      <c r="E472" s="20">
        <v>389</v>
      </c>
      <c r="F472" s="20">
        <v>22.63</v>
      </c>
      <c r="G472" t="str">
        <f>VLOOKUP(FACT_INCLUDES[[#This Row],[order_id]],ORDERS!A:B,2,FALSE)</f>
        <v>4c1cacfc081ddc8593a27c9d3c88be49</v>
      </c>
      <c r="H472" s="17">
        <f>VLOOKUP(FACT_INCLUDES[[#This Row],[order_id]],ORDERS!A:F,4,FALSE)</f>
        <v>43255.999305555553</v>
      </c>
      <c r="I472" s="17">
        <f>VLOOKUP(FACT_INCLUDES[[#This Row],[order_id]],ORDERS!A:G,5,FALSE)</f>
        <v>43267.438888888886</v>
      </c>
      <c r="J472" s="17">
        <f>VLOOKUP(FACT_INCLUDES[[#This Row],[order_id]],ORDERS!A:G,6,FALSE)</f>
        <v>43301</v>
      </c>
      <c r="K472" t="str">
        <f>VLOOKUP(FACT_INCLUDES[[#This Row],[order_id]],ORDERS!A:G,3,FALSE)</f>
        <v>delivered</v>
      </c>
      <c r="L472" s="18">
        <f>FACT_INCLUDES[[#This Row],[price]]+FACT_INCLUDES[[#This Row],[freight_value]]</f>
        <v>411.63</v>
      </c>
      <c r="M472">
        <f ca="1">_xlfn.XLOOKUP(FACT_INCLUDES[[#This Row],[customer_unique_id]], DIM_CUSTOMERS[customer_unique_id], DIM_CUSTOMERS[Age],,0)</f>
        <v>26</v>
      </c>
      <c r="N472">
        <f>IFERROR(VLOOKUP(FACT_INCLUDES[[#This Row],[order_id]], ORDERS!A:G, 7, FALSE), "")</f>
        <v>12</v>
      </c>
      <c r="O472">
        <f>_xlfn.XLOOKUP(FACT_INCLUDES[[#This Row],[DW Product]],FACT_PRODUCT_REVIEWS!L:L,FACT_PRODUCT_REVIEWS!A:A,,0)</f>
        <v>471</v>
      </c>
      <c r="P472">
        <f>_xlfn.XLOOKUP(FACT_INCLUDES[[#This Row],[customer_unique_id]],DIM_CUSTOMERS[customer_unique_id],DIM_CUSTOMERS[DW Customer],,0)</f>
        <v>231</v>
      </c>
      <c r="Q472">
        <v>471</v>
      </c>
      <c r="R472">
        <v>384</v>
      </c>
      <c r="S472">
        <f>IF(FACT_INCLUDES[[#This Row],[order_delivered_customer_date]]&lt;=FACT_INCLUDES[[#This Row],[order_estimated_delivery_date]],1,0)</f>
        <v>1</v>
      </c>
      <c r="T472" t="str">
        <f>VLOOKUP(FACT_INCLUDES[[#This Row],[DW Product]],DIM_PRODUCTS!A:I,3,FALSE)</f>
        <v>Kitchen Products</v>
      </c>
      <c r="U472" t="str">
        <f>VLOOKUP(FACT_INCLUDES[[#This Row],[DW Seller]],DIM_SELLERS!A:I,4,FALSE)</f>
        <v>PR</v>
      </c>
      <c r="V472" s="30">
        <f>IF(FACT_INCLUDES[[#This Row],[order_delivered_customer_date]]&lt;=FACT_INCLUDES[[#This Row],[order_estimated_delivery_date]], 1,0)</f>
        <v>1</v>
      </c>
    </row>
    <row r="473" spans="1:22" ht="15.75" x14ac:dyDescent="0.25">
      <c r="A473">
        <v>472</v>
      </c>
      <c r="B473" s="2" t="s">
        <v>937</v>
      </c>
      <c r="C473" s="10">
        <v>1</v>
      </c>
      <c r="D473" s="13">
        <v>42923.809027777781</v>
      </c>
      <c r="E473" s="20">
        <v>119.99</v>
      </c>
      <c r="F473" s="20">
        <v>16.47</v>
      </c>
      <c r="G473" t="str">
        <f>VLOOKUP(FACT_INCLUDES[[#This Row],[order_id]],ORDERS!A:B,2,FALSE)</f>
        <v>a672e4e4af506e713c1b4373e038cabb</v>
      </c>
      <c r="H473" s="17">
        <f>VLOOKUP(FACT_INCLUDES[[#This Row],[order_id]],ORDERS!A:F,4,FALSE)</f>
        <v>42936.759027777778</v>
      </c>
      <c r="I473" s="17">
        <f>VLOOKUP(FACT_INCLUDES[[#This Row],[order_id]],ORDERS!A:G,5,FALSE)</f>
        <v>42942.893055555556</v>
      </c>
      <c r="J473" s="17">
        <f>VLOOKUP(FACT_INCLUDES[[#This Row],[order_id]],ORDERS!A:G,6,FALSE)</f>
        <v>42949</v>
      </c>
      <c r="K473" t="str">
        <f>VLOOKUP(FACT_INCLUDES[[#This Row],[order_id]],ORDERS!A:G,3,FALSE)</f>
        <v>delivered</v>
      </c>
      <c r="L473" s="18">
        <f>FACT_INCLUDES[[#This Row],[price]]+FACT_INCLUDES[[#This Row],[freight_value]]</f>
        <v>136.45999999999998</v>
      </c>
      <c r="M473">
        <f ca="1">_xlfn.XLOOKUP(FACT_INCLUDES[[#This Row],[customer_unique_id]], DIM_CUSTOMERS[customer_unique_id], DIM_CUSTOMERS[Age],,0)</f>
        <v>20</v>
      </c>
      <c r="N473">
        <f>IFERROR(VLOOKUP(FACT_INCLUDES[[#This Row],[order_id]], ORDERS!A:G, 7, FALSE), "")</f>
        <v>6</v>
      </c>
      <c r="O473">
        <f>_xlfn.XLOOKUP(FACT_INCLUDES[[#This Row],[DW Product]],FACT_PRODUCT_REVIEWS!L:L,FACT_PRODUCT_REVIEWS!A:A,,0)</f>
        <v>472</v>
      </c>
      <c r="P473">
        <f>_xlfn.XLOOKUP(FACT_INCLUDES[[#This Row],[customer_unique_id]],DIM_CUSTOMERS[customer_unique_id],DIM_CUSTOMERS[DW Customer],,0)</f>
        <v>285</v>
      </c>
      <c r="Q473">
        <v>472</v>
      </c>
      <c r="R473">
        <v>385</v>
      </c>
      <c r="S473">
        <f>IF(FACT_INCLUDES[[#This Row],[order_delivered_customer_date]]&lt;=FACT_INCLUDES[[#This Row],[order_estimated_delivery_date]],1,0)</f>
        <v>1</v>
      </c>
      <c r="T473" t="str">
        <f>VLOOKUP(FACT_INCLUDES[[#This Row],[DW Product]],DIM_PRODUCTS!A:I,3,FALSE)</f>
        <v>Home Design</v>
      </c>
      <c r="U473" t="str">
        <f>VLOOKUP(FACT_INCLUDES[[#This Row],[DW Seller]],DIM_SELLERS!A:I,4,FALSE)</f>
        <v>SP</v>
      </c>
      <c r="V473" s="30">
        <f>IF(FACT_INCLUDES[[#This Row],[order_delivered_customer_date]]&lt;=FACT_INCLUDES[[#This Row],[order_estimated_delivery_date]], 1,0)</f>
        <v>1</v>
      </c>
    </row>
    <row r="474" spans="1:22" ht="15.75" x14ac:dyDescent="0.25">
      <c r="A474">
        <v>473</v>
      </c>
      <c r="B474" s="5" t="s">
        <v>1610</v>
      </c>
      <c r="C474" s="10">
        <v>1</v>
      </c>
      <c r="D474" s="13">
        <v>43076.441666666666</v>
      </c>
      <c r="E474" s="20">
        <v>27.99</v>
      </c>
      <c r="F474" s="20">
        <v>14.1</v>
      </c>
      <c r="G474" t="str">
        <f>VLOOKUP(FACT_INCLUDES[[#This Row],[order_id]],ORDERS!A:B,2,FALSE)</f>
        <v>4dfa53e424b44b9dcb3965683078712d</v>
      </c>
      <c r="H474" s="17">
        <f>VLOOKUP(FACT_INCLUDES[[#This Row],[order_id]],ORDERS!A:F,4,FALSE)</f>
        <v>43033.623611111114</v>
      </c>
      <c r="I474" s="17">
        <f>VLOOKUP(FACT_INCLUDES[[#This Row],[order_id]],ORDERS!A:G,5,FALSE)</f>
        <v>43047.867361111108</v>
      </c>
      <c r="J474" s="17">
        <f>VLOOKUP(FACT_INCLUDES[[#This Row],[order_id]],ORDERS!A:G,6,FALSE)</f>
        <v>43060</v>
      </c>
      <c r="K474" t="str">
        <f>VLOOKUP(FACT_INCLUDES[[#This Row],[order_id]],ORDERS!A:G,3,FALSE)</f>
        <v>delivered</v>
      </c>
      <c r="L474" s="18">
        <f>FACT_INCLUDES[[#This Row],[price]]+FACT_INCLUDES[[#This Row],[freight_value]]</f>
        <v>42.089999999999996</v>
      </c>
      <c r="M474">
        <f ca="1">_xlfn.XLOOKUP(FACT_INCLUDES[[#This Row],[customer_unique_id]], DIM_CUSTOMERS[customer_unique_id], DIM_CUSTOMERS[Age],,0)</f>
        <v>21</v>
      </c>
      <c r="N474">
        <f>IFERROR(VLOOKUP(FACT_INCLUDES[[#This Row],[order_id]], ORDERS!A:G, 7, FALSE), "")</f>
        <v>14</v>
      </c>
      <c r="O474">
        <f>_xlfn.XLOOKUP(FACT_INCLUDES[[#This Row],[DW Product]],FACT_PRODUCT_REVIEWS!L:L,FACT_PRODUCT_REVIEWS!A:A,,0)</f>
        <v>473</v>
      </c>
      <c r="P474">
        <f>_xlfn.XLOOKUP(FACT_INCLUDES[[#This Row],[customer_unique_id]],DIM_CUSTOMERS[customer_unique_id],DIM_CUSTOMERS[DW Customer],,0)</f>
        <v>283</v>
      </c>
      <c r="Q474">
        <v>473</v>
      </c>
      <c r="R474">
        <v>386</v>
      </c>
      <c r="S474">
        <f>IF(FACT_INCLUDES[[#This Row],[order_delivered_customer_date]]&lt;=FACT_INCLUDES[[#This Row],[order_estimated_delivery_date]],1,0)</f>
        <v>1</v>
      </c>
      <c r="T474" t="str">
        <f>VLOOKUP(FACT_INCLUDES[[#This Row],[DW Product]],DIM_PRODUCTS!A:I,3,FALSE)</f>
        <v>Shoes</v>
      </c>
      <c r="U474" t="str">
        <f>VLOOKUP(FACT_INCLUDES[[#This Row],[DW Seller]],DIM_SELLERS!A:I,4,FALSE)</f>
        <v>AC</v>
      </c>
      <c r="V474" s="30">
        <f>IF(FACT_INCLUDES[[#This Row],[order_delivered_customer_date]]&lt;=FACT_INCLUDES[[#This Row],[order_estimated_delivery_date]], 1,0)</f>
        <v>1</v>
      </c>
    </row>
    <row r="475" spans="1:22" ht="15.75" x14ac:dyDescent="0.25">
      <c r="A475">
        <v>474</v>
      </c>
      <c r="B475" s="2" t="s">
        <v>1105</v>
      </c>
      <c r="C475" s="10">
        <v>1</v>
      </c>
      <c r="D475" s="13">
        <v>43326.780555555553</v>
      </c>
      <c r="E475" s="20">
        <v>54.99</v>
      </c>
      <c r="F475" s="20">
        <v>14.7</v>
      </c>
      <c r="G475" t="str">
        <f>VLOOKUP(FACT_INCLUDES[[#This Row],[order_id]],ORDERS!A:B,2,FALSE)</f>
        <v>34502bdbecbd6a3b1dd162fe201556dd</v>
      </c>
      <c r="H475" s="17">
        <f>VLOOKUP(FACT_INCLUDES[[#This Row],[order_id]],ORDERS!A:F,4,FALSE)</f>
        <v>43057.884722222225</v>
      </c>
      <c r="I475" s="17">
        <f>VLOOKUP(FACT_INCLUDES[[#This Row],[order_id]],ORDERS!A:G,5,FALSE)</f>
        <v>43071.670138888891</v>
      </c>
      <c r="J475" s="17">
        <f>VLOOKUP(FACT_INCLUDES[[#This Row],[order_id]],ORDERS!A:G,6,FALSE)</f>
        <v>43077</v>
      </c>
      <c r="K475" t="str">
        <f>VLOOKUP(FACT_INCLUDES[[#This Row],[order_id]],ORDERS!A:G,3,FALSE)</f>
        <v>delivered</v>
      </c>
      <c r="L475" s="18">
        <f>FACT_INCLUDES[[#This Row],[price]]+FACT_INCLUDES[[#This Row],[freight_value]]</f>
        <v>69.69</v>
      </c>
      <c r="M475">
        <f ca="1">_xlfn.XLOOKUP(FACT_INCLUDES[[#This Row],[customer_unique_id]], DIM_CUSTOMERS[customer_unique_id], DIM_CUSTOMERS[Age],,0)</f>
        <v>45</v>
      </c>
      <c r="N475">
        <f>IFERROR(VLOOKUP(FACT_INCLUDES[[#This Row],[order_id]], ORDERS!A:G, 7, FALSE), "")</f>
        <v>14</v>
      </c>
      <c r="O475">
        <f>_xlfn.XLOOKUP(FACT_INCLUDES[[#This Row],[DW Product]],FACT_PRODUCT_REVIEWS!L:L,FACT_PRODUCT_REVIEWS!A:A,,0)</f>
        <v>474</v>
      </c>
      <c r="P475">
        <f>_xlfn.XLOOKUP(FACT_INCLUDES[[#This Row],[customer_unique_id]],DIM_CUSTOMERS[customer_unique_id],DIM_CUSTOMERS[DW Customer],,0)</f>
        <v>227</v>
      </c>
      <c r="Q475">
        <v>474</v>
      </c>
      <c r="R475">
        <v>387</v>
      </c>
      <c r="S475">
        <f>IF(FACT_INCLUDES[[#This Row],[order_delivered_customer_date]]&lt;=FACT_INCLUDES[[#This Row],[order_estimated_delivery_date]],1,0)</f>
        <v>1</v>
      </c>
      <c r="T475" t="str">
        <f>VLOOKUP(FACT_INCLUDES[[#This Row],[DW Product]],DIM_PRODUCTS!A:I,3,FALSE)</f>
        <v>Home Design</v>
      </c>
      <c r="U475" t="str">
        <f>VLOOKUP(FACT_INCLUDES[[#This Row],[DW Seller]],DIM_SELLERS!A:I,4,FALSE)</f>
        <v>PR</v>
      </c>
      <c r="V475" s="30">
        <f>IF(FACT_INCLUDES[[#This Row],[order_delivered_customer_date]]&lt;=FACT_INCLUDES[[#This Row],[order_estimated_delivery_date]], 1,0)</f>
        <v>1</v>
      </c>
    </row>
    <row r="476" spans="1:22" ht="15.75" x14ac:dyDescent="0.25">
      <c r="A476">
        <v>475</v>
      </c>
      <c r="B476" s="2" t="s">
        <v>708</v>
      </c>
      <c r="C476" s="10">
        <v>1</v>
      </c>
      <c r="D476" s="13">
        <v>43126.620833333334</v>
      </c>
      <c r="E476" s="20">
        <v>88.9</v>
      </c>
      <c r="F476" s="20">
        <v>16.059999999999999</v>
      </c>
      <c r="G476" t="str">
        <f>VLOOKUP(FACT_INCLUDES[[#This Row],[order_id]],ORDERS!A:B,2,FALSE)</f>
        <v>77d6cd89498a8cd9762daa48e8e8b797</v>
      </c>
      <c r="H476" s="17">
        <f>VLOOKUP(FACT_INCLUDES[[#This Row],[order_id]],ORDERS!A:F,4,FALSE)</f>
        <v>42874.591666666667</v>
      </c>
      <c r="I476" s="17">
        <f>VLOOKUP(FACT_INCLUDES[[#This Row],[order_id]],ORDERS!A:G,5,FALSE)</f>
        <v>42887.677083333336</v>
      </c>
      <c r="J476" s="17">
        <f>VLOOKUP(FACT_INCLUDES[[#This Row],[order_id]],ORDERS!A:G,6,FALSE)</f>
        <v>42898</v>
      </c>
      <c r="K476" t="str">
        <f>VLOOKUP(FACT_INCLUDES[[#This Row],[order_id]],ORDERS!A:G,3,FALSE)</f>
        <v>delivered</v>
      </c>
      <c r="L476" s="18">
        <f>FACT_INCLUDES[[#This Row],[price]]+FACT_INCLUDES[[#This Row],[freight_value]]</f>
        <v>104.96000000000001</v>
      </c>
      <c r="M476">
        <f ca="1">_xlfn.XLOOKUP(FACT_INCLUDES[[#This Row],[customer_unique_id]], DIM_CUSTOMERS[customer_unique_id], DIM_CUSTOMERS[Age],,0)</f>
        <v>24</v>
      </c>
      <c r="N476">
        <f>IFERROR(VLOOKUP(FACT_INCLUDES[[#This Row],[order_id]], ORDERS!A:G, 7, FALSE), "")</f>
        <v>13</v>
      </c>
      <c r="O476">
        <f>_xlfn.XLOOKUP(FACT_INCLUDES[[#This Row],[DW Product]],FACT_PRODUCT_REVIEWS!L:L,FACT_PRODUCT_REVIEWS!A:A,,0)</f>
        <v>475</v>
      </c>
      <c r="P476">
        <f>_xlfn.XLOOKUP(FACT_INCLUDES[[#This Row],[customer_unique_id]],DIM_CUSTOMERS[customer_unique_id],DIM_CUSTOMERS[DW Customer],,0)</f>
        <v>172</v>
      </c>
      <c r="Q476">
        <v>475</v>
      </c>
      <c r="R476">
        <v>388</v>
      </c>
      <c r="S476">
        <f>IF(FACT_INCLUDES[[#This Row],[order_delivered_customer_date]]&lt;=FACT_INCLUDES[[#This Row],[order_estimated_delivery_date]],1,0)</f>
        <v>1</v>
      </c>
      <c r="T476" t="str">
        <f>VLOOKUP(FACT_INCLUDES[[#This Row],[DW Product]],DIM_PRODUCTS!A:I,3,FALSE)</f>
        <v>Books</v>
      </c>
      <c r="U476" t="str">
        <f>VLOOKUP(FACT_INCLUDES[[#This Row],[DW Seller]],DIM_SELLERS!A:I,4,FALSE)</f>
        <v>RJ</v>
      </c>
      <c r="V476" s="30">
        <f>IF(FACT_INCLUDES[[#This Row],[order_delivered_customer_date]]&lt;=FACT_INCLUDES[[#This Row],[order_estimated_delivery_date]], 1,0)</f>
        <v>1</v>
      </c>
    </row>
    <row r="477" spans="1:22" ht="15.75" x14ac:dyDescent="0.25">
      <c r="A477">
        <v>476</v>
      </c>
      <c r="B477" s="2" t="s">
        <v>976</v>
      </c>
      <c r="C477" s="10">
        <v>1</v>
      </c>
      <c r="D477" s="13">
        <v>43223.756249999999</v>
      </c>
      <c r="E477" s="20">
        <v>899</v>
      </c>
      <c r="F477" s="20">
        <v>21.2</v>
      </c>
      <c r="G477" t="str">
        <f>VLOOKUP(FACT_INCLUDES[[#This Row],[order_id]],ORDERS!A:B,2,FALSE)</f>
        <v>693343dbec3bbc6b1641ee705715a12f</v>
      </c>
      <c r="H477" s="17">
        <f>VLOOKUP(FACT_INCLUDES[[#This Row],[order_id]],ORDERS!A:F,4,FALSE)</f>
        <v>43256.018055555556</v>
      </c>
      <c r="I477" s="17">
        <f>VLOOKUP(FACT_INCLUDES[[#This Row],[order_id]],ORDERS!A:G,5,FALSE)</f>
        <v>43272.001388888886</v>
      </c>
      <c r="J477" s="17">
        <f>VLOOKUP(FACT_INCLUDES[[#This Row],[order_id]],ORDERS!A:G,6,FALSE)</f>
        <v>43300</v>
      </c>
      <c r="K477" t="str">
        <f>VLOOKUP(FACT_INCLUDES[[#This Row],[order_id]],ORDERS!A:G,3,FALSE)</f>
        <v>delivered</v>
      </c>
      <c r="L477" s="18">
        <f>FACT_INCLUDES[[#This Row],[price]]+FACT_INCLUDES[[#This Row],[freight_value]]</f>
        <v>920.2</v>
      </c>
      <c r="M477">
        <f ca="1">_xlfn.XLOOKUP(FACT_INCLUDES[[#This Row],[customer_unique_id]], DIM_CUSTOMERS[customer_unique_id], DIM_CUSTOMERS[Age],,0)</f>
        <v>24</v>
      </c>
      <c r="N477">
        <f>IFERROR(VLOOKUP(FACT_INCLUDES[[#This Row],[order_id]], ORDERS!A:G, 7, FALSE), "")</f>
        <v>16</v>
      </c>
      <c r="O477">
        <f>_xlfn.XLOOKUP(FACT_INCLUDES[[#This Row],[DW Product]],FACT_PRODUCT_REVIEWS!L:L,FACT_PRODUCT_REVIEWS!A:A,,0)</f>
        <v>476</v>
      </c>
      <c r="P477">
        <f>_xlfn.XLOOKUP(FACT_INCLUDES[[#This Row],[customer_unique_id]],DIM_CUSTOMERS[customer_unique_id],DIM_CUSTOMERS[DW Customer],,0)</f>
        <v>223</v>
      </c>
      <c r="Q477">
        <v>476</v>
      </c>
      <c r="R477">
        <v>389</v>
      </c>
      <c r="S477">
        <f>IF(FACT_INCLUDES[[#This Row],[order_delivered_customer_date]]&lt;=FACT_INCLUDES[[#This Row],[order_estimated_delivery_date]],1,0)</f>
        <v>1</v>
      </c>
      <c r="T477" t="str">
        <f>VLOOKUP(FACT_INCLUDES[[#This Row],[DW Product]],DIM_PRODUCTS!A:I,3,FALSE)</f>
        <v>Clothing</v>
      </c>
      <c r="U477" t="str">
        <f>VLOOKUP(FACT_INCLUDES[[#This Row],[DW Seller]],DIM_SELLERS!A:I,4,FALSE)</f>
        <v>SP</v>
      </c>
      <c r="V477" s="30">
        <f>IF(FACT_INCLUDES[[#This Row],[order_delivered_customer_date]]&lt;=FACT_INCLUDES[[#This Row],[order_estimated_delivery_date]], 1,0)</f>
        <v>1</v>
      </c>
    </row>
    <row r="478" spans="1:22" ht="15.75" x14ac:dyDescent="0.25">
      <c r="A478">
        <v>477</v>
      </c>
      <c r="B478" s="2" t="s">
        <v>943</v>
      </c>
      <c r="C478" s="10">
        <v>1</v>
      </c>
      <c r="D478" s="13">
        <v>42871.295138888891</v>
      </c>
      <c r="E478" s="20">
        <v>120</v>
      </c>
      <c r="F478" s="20">
        <v>17.28</v>
      </c>
      <c r="G478" t="str">
        <f>VLOOKUP(FACT_INCLUDES[[#This Row],[order_id]],ORDERS!A:B,2,FALSE)</f>
        <v>11a58793327e4f480717491484f4372a</v>
      </c>
      <c r="H478" s="17">
        <f>VLOOKUP(FACT_INCLUDES[[#This Row],[order_id]],ORDERS!A:F,4,FALSE)</f>
        <v>43229.431944444441</v>
      </c>
      <c r="I478" s="17">
        <f>VLOOKUP(FACT_INCLUDES[[#This Row],[order_id]],ORDERS!A:G,5,FALSE)</f>
        <v>43234.852083333331</v>
      </c>
      <c r="J478" s="17">
        <f>VLOOKUP(FACT_INCLUDES[[#This Row],[order_id]],ORDERS!A:G,6,FALSE)</f>
        <v>43241</v>
      </c>
      <c r="K478" t="str">
        <f>VLOOKUP(FACT_INCLUDES[[#This Row],[order_id]],ORDERS!A:G,3,FALSE)</f>
        <v>delivered</v>
      </c>
      <c r="L478" s="18">
        <f>FACT_INCLUDES[[#This Row],[price]]+FACT_INCLUDES[[#This Row],[freight_value]]</f>
        <v>137.28</v>
      </c>
      <c r="M478">
        <f ca="1">_xlfn.XLOOKUP(FACT_INCLUDES[[#This Row],[customer_unique_id]], DIM_CUSTOMERS[customer_unique_id], DIM_CUSTOMERS[Age],,0)</f>
        <v>23</v>
      </c>
      <c r="N478">
        <f>IFERROR(VLOOKUP(FACT_INCLUDES[[#This Row],[order_id]], ORDERS!A:G, 7, FALSE), "")</f>
        <v>5</v>
      </c>
      <c r="O478">
        <f>_xlfn.XLOOKUP(FACT_INCLUDES[[#This Row],[DW Product]],FACT_PRODUCT_REVIEWS!L:L,FACT_PRODUCT_REVIEWS!A:A,,0)</f>
        <v>477</v>
      </c>
      <c r="P478">
        <f>_xlfn.XLOOKUP(FACT_INCLUDES[[#This Row],[customer_unique_id]],DIM_CUSTOMERS[customer_unique_id],DIM_CUSTOMERS[DW Customer],,0)</f>
        <v>182</v>
      </c>
      <c r="Q478">
        <v>477</v>
      </c>
      <c r="R478">
        <v>390</v>
      </c>
      <c r="S478">
        <f>IF(FACT_INCLUDES[[#This Row],[order_delivered_customer_date]]&lt;=FACT_INCLUDES[[#This Row],[order_estimated_delivery_date]],1,0)</f>
        <v>1</v>
      </c>
      <c r="T478" t="str">
        <f>VLOOKUP(FACT_INCLUDES[[#This Row],[DW Product]],DIM_PRODUCTS!A:I,3,FALSE)</f>
        <v>Clothing</v>
      </c>
      <c r="U478" t="str">
        <f>VLOOKUP(FACT_INCLUDES[[#This Row],[DW Seller]],DIM_SELLERS!A:I,4,FALSE)</f>
        <v>SP</v>
      </c>
      <c r="V478" s="30">
        <f>IF(FACT_INCLUDES[[#This Row],[order_delivered_customer_date]]&lt;=FACT_INCLUDES[[#This Row],[order_estimated_delivery_date]], 1,0)</f>
        <v>1</v>
      </c>
    </row>
    <row r="479" spans="1:22" ht="15.75" x14ac:dyDescent="0.25">
      <c r="A479">
        <v>478</v>
      </c>
      <c r="B479" s="2" t="s">
        <v>1278</v>
      </c>
      <c r="C479" s="10">
        <v>1</v>
      </c>
      <c r="D479" s="13">
        <v>42873.479166666664</v>
      </c>
      <c r="E479" s="20">
        <v>279.99</v>
      </c>
      <c r="F479" s="20">
        <v>16.72</v>
      </c>
      <c r="G479" t="str">
        <f>VLOOKUP(FACT_INCLUDES[[#This Row],[order_id]],ORDERS!A:B,2,FALSE)</f>
        <v>6aaa688f88ee9cc7f9b90d5f7cca7d84</v>
      </c>
      <c r="H479" s="17">
        <f>VLOOKUP(FACT_INCLUDES[[#This Row],[order_id]],ORDERS!A:F,4,FALSE)</f>
        <v>42967.756944444445</v>
      </c>
      <c r="I479" s="17">
        <f>VLOOKUP(FACT_INCLUDES[[#This Row],[order_id]],ORDERS!A:G,5,FALSE)</f>
        <v>42978.768750000003</v>
      </c>
      <c r="J479" s="17">
        <f>VLOOKUP(FACT_INCLUDES[[#This Row],[order_id]],ORDERS!A:G,6,FALSE)</f>
        <v>42997</v>
      </c>
      <c r="K479" t="str">
        <f>VLOOKUP(FACT_INCLUDES[[#This Row],[order_id]],ORDERS!A:G,3,FALSE)</f>
        <v>delivered</v>
      </c>
      <c r="L479" s="18">
        <f>FACT_INCLUDES[[#This Row],[price]]+FACT_INCLUDES[[#This Row],[freight_value]]</f>
        <v>296.71000000000004</v>
      </c>
      <c r="M479">
        <f ca="1">_xlfn.XLOOKUP(FACT_INCLUDES[[#This Row],[customer_unique_id]], DIM_CUSTOMERS[customer_unique_id], DIM_CUSTOMERS[Age],,0)</f>
        <v>20</v>
      </c>
      <c r="N479">
        <f>IFERROR(VLOOKUP(FACT_INCLUDES[[#This Row],[order_id]], ORDERS!A:G, 7, FALSE), "")</f>
        <v>11</v>
      </c>
      <c r="O479">
        <f>_xlfn.XLOOKUP(FACT_INCLUDES[[#This Row],[DW Product]],FACT_PRODUCT_REVIEWS!L:L,FACT_PRODUCT_REVIEWS!A:A,,0)</f>
        <v>478</v>
      </c>
      <c r="P479">
        <f>_xlfn.XLOOKUP(FACT_INCLUDES[[#This Row],[customer_unique_id]],DIM_CUSTOMERS[customer_unique_id],DIM_CUSTOMERS[DW Customer],,0)</f>
        <v>128</v>
      </c>
      <c r="Q479">
        <v>478</v>
      </c>
      <c r="R479">
        <v>391</v>
      </c>
      <c r="S479">
        <f>IF(FACT_INCLUDES[[#This Row],[order_delivered_customer_date]]&lt;=FACT_INCLUDES[[#This Row],[order_estimated_delivery_date]],1,0)</f>
        <v>1</v>
      </c>
      <c r="T479" t="str">
        <f>VLOOKUP(FACT_INCLUDES[[#This Row],[DW Product]],DIM_PRODUCTS!A:I,3,FALSE)</f>
        <v>Accessories</v>
      </c>
      <c r="U479" t="str">
        <f>VLOOKUP(FACT_INCLUDES[[#This Row],[DW Seller]],DIM_SELLERS!A:I,4,FALSE)</f>
        <v>SP</v>
      </c>
      <c r="V479" s="30">
        <f>IF(FACT_INCLUDES[[#This Row],[order_delivered_customer_date]]&lt;=FACT_INCLUDES[[#This Row],[order_estimated_delivery_date]], 1,0)</f>
        <v>1</v>
      </c>
    </row>
    <row r="480" spans="1:22" ht="15.75" x14ac:dyDescent="0.25">
      <c r="A480">
        <v>479</v>
      </c>
      <c r="B480" s="2" t="s">
        <v>1156</v>
      </c>
      <c r="C480" s="10">
        <v>1</v>
      </c>
      <c r="D480" s="13">
        <v>42957.743055555555</v>
      </c>
      <c r="E480" s="20">
        <v>59</v>
      </c>
      <c r="F480" s="20">
        <v>15.16</v>
      </c>
      <c r="G480" t="str">
        <f>VLOOKUP(FACT_INCLUDES[[#This Row],[order_id]],ORDERS!A:B,2,FALSE)</f>
        <v>46dd28b3f7e33b789acf42d3093b7773</v>
      </c>
      <c r="H480" s="17">
        <f>VLOOKUP(FACT_INCLUDES[[#This Row],[order_id]],ORDERS!A:F,4,FALSE)</f>
        <v>43318.572222222225</v>
      </c>
      <c r="I480" s="17">
        <f>VLOOKUP(FACT_INCLUDES[[#This Row],[order_id]],ORDERS!A:G,5,FALSE)</f>
        <v>43328.90625</v>
      </c>
      <c r="J480" s="17">
        <f>VLOOKUP(FACT_INCLUDES[[#This Row],[order_id]],ORDERS!A:G,6,FALSE)</f>
        <v>43349</v>
      </c>
      <c r="K480" t="str">
        <f>VLOOKUP(FACT_INCLUDES[[#This Row],[order_id]],ORDERS!A:G,3,FALSE)</f>
        <v>delivered</v>
      </c>
      <c r="L480" s="18">
        <f>FACT_INCLUDES[[#This Row],[price]]+FACT_INCLUDES[[#This Row],[freight_value]]</f>
        <v>74.16</v>
      </c>
      <c r="M480">
        <f ca="1">_xlfn.XLOOKUP(FACT_INCLUDES[[#This Row],[customer_unique_id]], DIM_CUSTOMERS[customer_unique_id], DIM_CUSTOMERS[Age],,0)</f>
        <v>19</v>
      </c>
      <c r="N480">
        <f>IFERROR(VLOOKUP(FACT_INCLUDES[[#This Row],[order_id]], ORDERS!A:G, 7, FALSE), "")</f>
        <v>10</v>
      </c>
      <c r="O480">
        <f>_xlfn.XLOOKUP(FACT_INCLUDES[[#This Row],[DW Product]],FACT_PRODUCT_REVIEWS!L:L,FACT_PRODUCT_REVIEWS!A:A,,0)</f>
        <v>479</v>
      </c>
      <c r="P480">
        <f>_xlfn.XLOOKUP(FACT_INCLUDES[[#This Row],[customer_unique_id]],DIM_CUSTOMERS[customer_unique_id],DIM_CUSTOMERS[DW Customer],,0)</f>
        <v>190</v>
      </c>
      <c r="Q480">
        <v>479</v>
      </c>
      <c r="R480">
        <v>392</v>
      </c>
      <c r="S480">
        <f>IF(FACT_INCLUDES[[#This Row],[order_delivered_customer_date]]&lt;=FACT_INCLUDES[[#This Row],[order_estimated_delivery_date]],1,0)</f>
        <v>1</v>
      </c>
      <c r="T480" t="str">
        <f>VLOOKUP(FACT_INCLUDES[[#This Row],[DW Product]],DIM_PRODUCTS!A:I,3,FALSE)</f>
        <v>Sports</v>
      </c>
      <c r="U480" t="str">
        <f>VLOOKUP(FACT_INCLUDES[[#This Row],[DW Seller]],DIM_SELLERS!A:I,4,FALSE)</f>
        <v>SP</v>
      </c>
      <c r="V480" s="30">
        <f>IF(FACT_INCLUDES[[#This Row],[order_delivered_customer_date]]&lt;=FACT_INCLUDES[[#This Row],[order_estimated_delivery_date]], 1,0)</f>
        <v>1</v>
      </c>
    </row>
    <row r="481" spans="1:22" ht="15.75" x14ac:dyDescent="0.25">
      <c r="A481">
        <v>480</v>
      </c>
      <c r="B481" s="2" t="s">
        <v>1666</v>
      </c>
      <c r="C481" s="10">
        <v>1</v>
      </c>
      <c r="D481" s="13">
        <v>43188.496527777781</v>
      </c>
      <c r="E481" s="20">
        <v>243.37</v>
      </c>
      <c r="F481" s="20">
        <v>53.83</v>
      </c>
      <c r="G481" t="str">
        <f>VLOOKUP(FACT_INCLUDES[[#This Row],[order_id]],ORDERS!A:B,2,FALSE)</f>
        <v>b6d2145b6b5de5dcc494c151af5fdce9</v>
      </c>
      <c r="H481" s="17">
        <f>VLOOKUP(FACT_INCLUDES[[#This Row],[order_id]],ORDERS!A:F,4,FALSE)</f>
        <v>43197.091666666667</v>
      </c>
      <c r="I481" s="17">
        <f>VLOOKUP(FACT_INCLUDES[[#This Row],[order_id]],ORDERS!A:G,5,FALSE)</f>
        <v>43210.87777777778</v>
      </c>
      <c r="J481" s="17">
        <f>VLOOKUP(FACT_INCLUDES[[#This Row],[order_id]],ORDERS!A:G,6,FALSE)</f>
        <v>43220</v>
      </c>
      <c r="K481" t="str">
        <f>VLOOKUP(FACT_INCLUDES[[#This Row],[order_id]],ORDERS!A:G,3,FALSE)</f>
        <v>delivered</v>
      </c>
      <c r="L481" s="18">
        <f>FACT_INCLUDES[[#This Row],[price]]+FACT_INCLUDES[[#This Row],[freight_value]]</f>
        <v>297.2</v>
      </c>
      <c r="M481">
        <f ca="1">_xlfn.XLOOKUP(FACT_INCLUDES[[#This Row],[customer_unique_id]], DIM_CUSTOMERS[customer_unique_id], DIM_CUSTOMERS[Age],,0)</f>
        <v>57</v>
      </c>
      <c r="N481">
        <f>IFERROR(VLOOKUP(FACT_INCLUDES[[#This Row],[order_id]], ORDERS!A:G, 7, FALSE), "")</f>
        <v>13</v>
      </c>
      <c r="O481">
        <f>_xlfn.XLOOKUP(FACT_INCLUDES[[#This Row],[DW Product]],FACT_PRODUCT_REVIEWS!L:L,FACT_PRODUCT_REVIEWS!A:A,,0)</f>
        <v>480</v>
      </c>
      <c r="P481">
        <f>_xlfn.XLOOKUP(FACT_INCLUDES[[#This Row],[customer_unique_id]],DIM_CUSTOMERS[customer_unique_id],DIM_CUSTOMERS[DW Customer],,0)</f>
        <v>40</v>
      </c>
      <c r="Q481">
        <v>480</v>
      </c>
      <c r="R481">
        <v>393</v>
      </c>
      <c r="S481">
        <f>IF(FACT_INCLUDES[[#This Row],[order_delivered_customer_date]]&lt;=FACT_INCLUDES[[#This Row],[order_estimated_delivery_date]],1,0)</f>
        <v>1</v>
      </c>
      <c r="T481" t="str">
        <f>VLOOKUP(FACT_INCLUDES[[#This Row],[DW Product]],DIM_PRODUCTS!A:I,3,FALSE)</f>
        <v>Jewelry</v>
      </c>
      <c r="U481" t="str">
        <f>VLOOKUP(FACT_INCLUDES[[#This Row],[DW Seller]],DIM_SELLERS!A:I,4,FALSE)</f>
        <v>PR</v>
      </c>
      <c r="V481" s="30">
        <f>IF(FACT_INCLUDES[[#This Row],[order_delivered_customer_date]]&lt;=FACT_INCLUDES[[#This Row],[order_estimated_delivery_date]], 1,0)</f>
        <v>1</v>
      </c>
    </row>
    <row r="482" spans="1:22" ht="15.75" x14ac:dyDescent="0.25">
      <c r="A482">
        <v>481</v>
      </c>
      <c r="B482" s="5" t="s">
        <v>1130</v>
      </c>
      <c r="C482" s="10">
        <v>1</v>
      </c>
      <c r="D482" s="13">
        <v>42942.920138888891</v>
      </c>
      <c r="E482" s="20">
        <v>249.48</v>
      </c>
      <c r="F482" s="20">
        <v>16.5</v>
      </c>
      <c r="G482" t="str">
        <f>VLOOKUP(FACT_INCLUDES[[#This Row],[order_id]],ORDERS!A:B,2,FALSE)</f>
        <v>5476fc5a4a6fd7f746b9e0461a585ec8</v>
      </c>
      <c r="H482" s="17">
        <f>VLOOKUP(FACT_INCLUDES[[#This Row],[order_id]],ORDERS!A:F,4,FALSE)</f>
        <v>42906.992361111108</v>
      </c>
      <c r="I482" s="17">
        <f>VLOOKUP(FACT_INCLUDES[[#This Row],[order_id]],ORDERS!A:G,5,FALSE)</f>
        <v>42920.581250000003</v>
      </c>
      <c r="J482" s="17">
        <f>VLOOKUP(FACT_INCLUDES[[#This Row],[order_id]],ORDERS!A:G,6,FALSE)</f>
        <v>42928</v>
      </c>
      <c r="K482" t="str">
        <f>VLOOKUP(FACT_INCLUDES[[#This Row],[order_id]],ORDERS!A:G,3,FALSE)</f>
        <v>delivered</v>
      </c>
      <c r="L482" s="18">
        <f>FACT_INCLUDES[[#This Row],[price]]+FACT_INCLUDES[[#This Row],[freight_value]]</f>
        <v>265.98</v>
      </c>
      <c r="M482">
        <f ca="1">_xlfn.XLOOKUP(FACT_INCLUDES[[#This Row],[customer_unique_id]], DIM_CUSTOMERS[customer_unique_id], DIM_CUSTOMERS[Age],,0)</f>
        <v>53</v>
      </c>
      <c r="N482">
        <f>IFERROR(VLOOKUP(FACT_INCLUDES[[#This Row],[order_id]], ORDERS!A:G, 7, FALSE), "")</f>
        <v>14</v>
      </c>
      <c r="O482">
        <f>_xlfn.XLOOKUP(FACT_INCLUDES[[#This Row],[DW Product]],FACT_PRODUCT_REVIEWS!L:L,FACT_PRODUCT_REVIEWS!A:A,,0)</f>
        <v>481</v>
      </c>
      <c r="P482">
        <f>_xlfn.XLOOKUP(FACT_INCLUDES[[#This Row],[customer_unique_id]],DIM_CUSTOMERS[customer_unique_id],DIM_CUSTOMERS[DW Customer],,0)</f>
        <v>191</v>
      </c>
      <c r="Q482">
        <v>481</v>
      </c>
      <c r="R482">
        <v>394</v>
      </c>
      <c r="S482">
        <f>IF(FACT_INCLUDES[[#This Row],[order_delivered_customer_date]]&lt;=FACT_INCLUDES[[#This Row],[order_estimated_delivery_date]],1,0)</f>
        <v>1</v>
      </c>
      <c r="T482" t="str">
        <f>VLOOKUP(FACT_INCLUDES[[#This Row],[DW Product]],DIM_PRODUCTS!A:I,3,FALSE)</f>
        <v>Pets</v>
      </c>
      <c r="U482" t="str">
        <f>VLOOKUP(FACT_INCLUDES[[#This Row],[DW Seller]],DIM_SELLERS!A:I,4,FALSE)</f>
        <v>SP</v>
      </c>
      <c r="V482" s="30">
        <f>IF(FACT_INCLUDES[[#This Row],[order_delivered_customer_date]]&lt;=FACT_INCLUDES[[#This Row],[order_estimated_delivery_date]], 1,0)</f>
        <v>1</v>
      </c>
    </row>
    <row r="483" spans="1:22" ht="15.75" x14ac:dyDescent="0.25">
      <c r="A483">
        <v>482</v>
      </c>
      <c r="B483" s="2" t="s">
        <v>972</v>
      </c>
      <c r="C483" s="10">
        <v>1</v>
      </c>
      <c r="D483" s="13">
        <v>43175.824999999997</v>
      </c>
      <c r="E483" s="20">
        <v>35</v>
      </c>
      <c r="F483" s="20">
        <v>19.32</v>
      </c>
      <c r="G483" t="str">
        <f>VLOOKUP(FACT_INCLUDES[[#This Row],[order_id]],ORDERS!A:B,2,FALSE)</f>
        <v>6d55b4560e6c8ec28f8ba8099b442400</v>
      </c>
      <c r="H483" s="17">
        <f>VLOOKUP(FACT_INCLUDES[[#This Row],[order_id]],ORDERS!A:F,4,FALSE)</f>
        <v>43159.530555555553</v>
      </c>
      <c r="I483" s="17">
        <f>VLOOKUP(FACT_INCLUDES[[#This Row],[order_id]],ORDERS!A:G,5,FALSE)</f>
        <v>43168.67083333333</v>
      </c>
      <c r="J483" s="17">
        <f>VLOOKUP(FACT_INCLUDES[[#This Row],[order_id]],ORDERS!A:G,6,FALSE)</f>
        <v>43182</v>
      </c>
      <c r="K483" t="str">
        <f>VLOOKUP(FACT_INCLUDES[[#This Row],[order_id]],ORDERS!A:G,3,FALSE)</f>
        <v>delivered</v>
      </c>
      <c r="L483" s="18">
        <f>FACT_INCLUDES[[#This Row],[price]]+FACT_INCLUDES[[#This Row],[freight_value]]</f>
        <v>54.32</v>
      </c>
      <c r="M483">
        <f ca="1">_xlfn.XLOOKUP(FACT_INCLUDES[[#This Row],[customer_unique_id]], DIM_CUSTOMERS[customer_unique_id], DIM_CUSTOMERS[Age],,0)</f>
        <v>45</v>
      </c>
      <c r="N483">
        <f>IFERROR(VLOOKUP(FACT_INCLUDES[[#This Row],[order_id]], ORDERS!A:G, 7, FALSE), "")</f>
        <v>9</v>
      </c>
      <c r="O483">
        <f>_xlfn.XLOOKUP(FACT_INCLUDES[[#This Row],[DW Product]],FACT_PRODUCT_REVIEWS!L:L,FACT_PRODUCT_REVIEWS!A:A,,0)</f>
        <v>482</v>
      </c>
      <c r="P483">
        <f>_xlfn.XLOOKUP(FACT_INCLUDES[[#This Row],[customer_unique_id]],DIM_CUSTOMERS[customer_unique_id],DIM_CUSTOMERS[DW Customer],,0)</f>
        <v>90</v>
      </c>
      <c r="Q483">
        <v>482</v>
      </c>
      <c r="R483">
        <v>395</v>
      </c>
      <c r="S483">
        <f>IF(FACT_INCLUDES[[#This Row],[order_delivered_customer_date]]&lt;=FACT_INCLUDES[[#This Row],[order_estimated_delivery_date]],1,0)</f>
        <v>1</v>
      </c>
      <c r="T483" t="str">
        <f>VLOOKUP(FACT_INCLUDES[[#This Row],[DW Product]],DIM_PRODUCTS!A:I,3,FALSE)</f>
        <v>Gadgets</v>
      </c>
      <c r="U483" t="str">
        <f>VLOOKUP(FACT_INCLUDES[[#This Row],[DW Seller]],DIM_SELLERS!A:I,4,FALSE)</f>
        <v>SP</v>
      </c>
      <c r="V483" s="30">
        <f>IF(FACT_INCLUDES[[#This Row],[order_delivered_customer_date]]&lt;=FACT_INCLUDES[[#This Row],[order_estimated_delivery_date]], 1,0)</f>
        <v>1</v>
      </c>
    </row>
    <row r="484" spans="1:22" ht="15.75" x14ac:dyDescent="0.25">
      <c r="A484">
        <v>483</v>
      </c>
      <c r="B484" s="2" t="s">
        <v>872</v>
      </c>
      <c r="C484" s="10">
        <v>1</v>
      </c>
      <c r="D484" s="13">
        <v>43175.824999999997</v>
      </c>
      <c r="E484" s="20">
        <v>35</v>
      </c>
      <c r="F484" s="20">
        <v>19.32</v>
      </c>
      <c r="G484" t="str">
        <f>VLOOKUP(FACT_INCLUDES[[#This Row],[order_id]],ORDERS!A:B,2,FALSE)</f>
        <v>fd45ef982d27eb5aaa153990b7c8140b</v>
      </c>
      <c r="H484" s="17">
        <f>VLOOKUP(FACT_INCLUDES[[#This Row],[order_id]],ORDERS!A:F,4,FALSE)</f>
        <v>42821.806944444441</v>
      </c>
      <c r="I484" s="17">
        <f>VLOOKUP(FACT_INCLUDES[[#This Row],[order_id]],ORDERS!A:G,5,FALSE)</f>
        <v>42832.600694444445</v>
      </c>
      <c r="J484" s="17">
        <f>VLOOKUP(FACT_INCLUDES[[#This Row],[order_id]],ORDERS!A:G,6,FALSE)</f>
        <v>42851</v>
      </c>
      <c r="K484" t="str">
        <f>VLOOKUP(FACT_INCLUDES[[#This Row],[order_id]],ORDERS!A:G,3,FALSE)</f>
        <v>delivered</v>
      </c>
      <c r="L484" s="18">
        <f>FACT_INCLUDES[[#This Row],[price]]+FACT_INCLUDES[[#This Row],[freight_value]]</f>
        <v>54.32</v>
      </c>
      <c r="M484">
        <f ca="1">_xlfn.XLOOKUP(FACT_INCLUDES[[#This Row],[customer_unique_id]], DIM_CUSTOMERS[customer_unique_id], DIM_CUSTOMERS[Age],,0)</f>
        <v>23</v>
      </c>
      <c r="N484">
        <f>IFERROR(VLOOKUP(FACT_INCLUDES[[#This Row],[order_id]], ORDERS!A:G, 7, FALSE), "")</f>
        <v>11</v>
      </c>
      <c r="O484">
        <f>_xlfn.XLOOKUP(FACT_INCLUDES[[#This Row],[DW Product]],FACT_PRODUCT_REVIEWS!L:L,FACT_PRODUCT_REVIEWS!A:A,,0)</f>
        <v>483</v>
      </c>
      <c r="P484">
        <f>_xlfn.XLOOKUP(FACT_INCLUDES[[#This Row],[customer_unique_id]],DIM_CUSTOMERS[customer_unique_id],DIM_CUSTOMERS[DW Customer],,0)</f>
        <v>263</v>
      </c>
      <c r="Q484">
        <v>483</v>
      </c>
      <c r="R484">
        <v>396</v>
      </c>
      <c r="S484">
        <f>IF(FACT_INCLUDES[[#This Row],[order_delivered_customer_date]]&lt;=FACT_INCLUDES[[#This Row],[order_estimated_delivery_date]],1,0)</f>
        <v>1</v>
      </c>
      <c r="T484" t="str">
        <f>VLOOKUP(FACT_INCLUDES[[#This Row],[DW Product]],DIM_PRODUCTS!A:I,3,FALSE)</f>
        <v>Kitchen Products</v>
      </c>
      <c r="U484" t="str">
        <f>VLOOKUP(FACT_INCLUDES[[#This Row],[DW Seller]],DIM_SELLERS!A:I,4,FALSE)</f>
        <v>SP</v>
      </c>
      <c r="V484" s="30">
        <f>IF(FACT_INCLUDES[[#This Row],[order_delivered_customer_date]]&lt;=FACT_INCLUDES[[#This Row],[order_estimated_delivery_date]], 1,0)</f>
        <v>1</v>
      </c>
    </row>
    <row r="485" spans="1:22" ht="15.75" x14ac:dyDescent="0.25">
      <c r="A485">
        <v>484</v>
      </c>
      <c r="B485" s="2" t="s">
        <v>1845</v>
      </c>
      <c r="C485" s="10">
        <v>1</v>
      </c>
      <c r="D485" s="13">
        <v>43227.229166666664</v>
      </c>
      <c r="E485" s="20">
        <v>99.9</v>
      </c>
      <c r="F485" s="20">
        <v>0</v>
      </c>
      <c r="G485" t="str">
        <f>VLOOKUP(FACT_INCLUDES[[#This Row],[order_id]],ORDERS!A:B,2,FALSE)</f>
        <v>77e0a2e2281e2a533eb62268371a4bc6</v>
      </c>
      <c r="H485" s="17">
        <f>VLOOKUP(FACT_INCLUDES[[#This Row],[order_id]],ORDERS!A:F,4,FALSE)</f>
        <v>43168.594444444447</v>
      </c>
      <c r="I485" s="17">
        <f>VLOOKUP(FACT_INCLUDES[[#This Row],[order_id]],ORDERS!A:G,5,FALSE)</f>
        <v>43187</v>
      </c>
      <c r="J485" s="17">
        <f>VLOOKUP(FACT_INCLUDES[[#This Row],[order_id]],ORDERS!A:G,6,FALSE)</f>
        <v>43187</v>
      </c>
      <c r="K485" t="str">
        <f>VLOOKUP(FACT_INCLUDES[[#This Row],[order_id]],ORDERS!A:G,3,FALSE)</f>
        <v>shipped</v>
      </c>
      <c r="L485" s="18">
        <f>FACT_INCLUDES[[#This Row],[price]]+FACT_INCLUDES[[#This Row],[freight_value]]</f>
        <v>99.9</v>
      </c>
      <c r="M485">
        <f ca="1">_xlfn.XLOOKUP(FACT_INCLUDES[[#This Row],[customer_unique_id]], DIM_CUSTOMERS[customer_unique_id], DIM_CUSTOMERS[Age],,0)</f>
        <v>18</v>
      </c>
      <c r="N485">
        <f>IFERROR(VLOOKUP(FACT_INCLUDES[[#This Row],[order_id]], ORDERS!A:G, 7, FALSE), "")</f>
        <v>19</v>
      </c>
      <c r="O485">
        <f>_xlfn.XLOOKUP(FACT_INCLUDES[[#This Row],[DW Product]],FACT_PRODUCT_REVIEWS!L:L,FACT_PRODUCT_REVIEWS!A:A,,0)</f>
        <v>484</v>
      </c>
      <c r="P485">
        <f>_xlfn.XLOOKUP(FACT_INCLUDES[[#This Row],[customer_unique_id]],DIM_CUSTOMERS[customer_unique_id],DIM_CUSTOMERS[DW Customer],,0)</f>
        <v>168</v>
      </c>
      <c r="Q485">
        <v>484</v>
      </c>
      <c r="R485">
        <v>397</v>
      </c>
      <c r="S485">
        <f>IF(FACT_INCLUDES[[#This Row],[order_delivered_customer_date]]&lt;=FACT_INCLUDES[[#This Row],[order_estimated_delivery_date]],1,0)</f>
        <v>1</v>
      </c>
      <c r="T485" t="str">
        <f>VLOOKUP(FACT_INCLUDES[[#This Row],[DW Product]],DIM_PRODUCTS!A:I,3,FALSE)</f>
        <v>Clothing</v>
      </c>
      <c r="U485" t="str">
        <f>VLOOKUP(FACT_INCLUDES[[#This Row],[DW Seller]],DIM_SELLERS!A:I,4,FALSE)</f>
        <v>SP</v>
      </c>
      <c r="V485" s="30">
        <f>IF(FACT_INCLUDES[[#This Row],[order_delivered_customer_date]]&lt;=FACT_INCLUDES[[#This Row],[order_estimated_delivery_date]], 1,0)</f>
        <v>1</v>
      </c>
    </row>
    <row r="486" spans="1:22" ht="15.75" x14ac:dyDescent="0.25">
      <c r="A486">
        <v>485</v>
      </c>
      <c r="B486" s="2" t="s">
        <v>1680</v>
      </c>
      <c r="C486" s="10">
        <v>1</v>
      </c>
      <c r="D486" s="13">
        <v>43202.743055555555</v>
      </c>
      <c r="E486" s="20">
        <v>14.99</v>
      </c>
      <c r="F486" s="20">
        <v>8.2899999999999991</v>
      </c>
      <c r="G486" t="str">
        <f>VLOOKUP(FACT_INCLUDES[[#This Row],[order_id]],ORDERS!A:B,2,FALSE)</f>
        <v>16adfb3d3d55b81af6248041ba561882</v>
      </c>
      <c r="H486" s="17">
        <f>VLOOKUP(FACT_INCLUDES[[#This Row],[order_id]],ORDERS!A:F,4,FALSE)</f>
        <v>43322.704861111109</v>
      </c>
      <c r="I486" s="17">
        <f>VLOOKUP(FACT_INCLUDES[[#This Row],[order_id]],ORDERS!A:G,5,FALSE)</f>
        <v>43326.726388888892</v>
      </c>
      <c r="J486" s="17">
        <f>VLOOKUP(FACT_INCLUDES[[#This Row],[order_id]],ORDERS!A:G,6,FALSE)</f>
        <v>43328</v>
      </c>
      <c r="K486" t="str">
        <f>VLOOKUP(FACT_INCLUDES[[#This Row],[order_id]],ORDERS!A:G,3,FALSE)</f>
        <v>delivered</v>
      </c>
      <c r="L486" s="18">
        <f>FACT_INCLUDES[[#This Row],[price]]+FACT_INCLUDES[[#This Row],[freight_value]]</f>
        <v>23.28</v>
      </c>
      <c r="M486">
        <f ca="1">_xlfn.XLOOKUP(FACT_INCLUDES[[#This Row],[customer_unique_id]], DIM_CUSTOMERS[customer_unique_id], DIM_CUSTOMERS[Age],,0)</f>
        <v>26</v>
      </c>
      <c r="N486">
        <f>IFERROR(VLOOKUP(FACT_INCLUDES[[#This Row],[order_id]], ORDERS!A:G, 7, FALSE), "")</f>
        <v>4</v>
      </c>
      <c r="O486">
        <f>_xlfn.XLOOKUP(FACT_INCLUDES[[#This Row],[DW Product]],FACT_PRODUCT_REVIEWS!L:L,FACT_PRODUCT_REVIEWS!A:A,,0)</f>
        <v>485</v>
      </c>
      <c r="P486">
        <f>_xlfn.XLOOKUP(FACT_INCLUDES[[#This Row],[customer_unique_id]],DIM_CUSTOMERS[customer_unique_id],DIM_CUSTOMERS[DW Customer],,0)</f>
        <v>240</v>
      </c>
      <c r="Q486">
        <v>485</v>
      </c>
      <c r="R486">
        <v>398</v>
      </c>
      <c r="S486">
        <f>IF(FACT_INCLUDES[[#This Row],[order_delivered_customer_date]]&lt;=FACT_INCLUDES[[#This Row],[order_estimated_delivery_date]],1,0)</f>
        <v>1</v>
      </c>
      <c r="T486" t="str">
        <f>VLOOKUP(FACT_INCLUDES[[#This Row],[DW Product]],DIM_PRODUCTS!A:I,3,FALSE)</f>
        <v>Furniture</v>
      </c>
      <c r="U486" t="str">
        <f>VLOOKUP(FACT_INCLUDES[[#This Row],[DW Seller]],DIM_SELLERS!A:I,4,FALSE)</f>
        <v>SP</v>
      </c>
      <c r="V486" s="30">
        <f>IF(FACT_INCLUDES[[#This Row],[order_delivered_customer_date]]&lt;=FACT_INCLUDES[[#This Row],[order_estimated_delivery_date]], 1,0)</f>
        <v>1</v>
      </c>
    </row>
    <row r="487" spans="1:22" ht="15.75" x14ac:dyDescent="0.25">
      <c r="A487">
        <v>486</v>
      </c>
      <c r="B487" s="2" t="s">
        <v>1386</v>
      </c>
      <c r="C487" s="10">
        <v>1</v>
      </c>
      <c r="D487" s="13">
        <v>42954.798611111109</v>
      </c>
      <c r="E487" s="20">
        <v>109.73</v>
      </c>
      <c r="F487" s="20">
        <v>16.53</v>
      </c>
      <c r="G487" t="str">
        <f>VLOOKUP(FACT_INCLUDES[[#This Row],[order_id]],ORDERS!A:B,2,FALSE)</f>
        <v>d691abbc71f38f91d187deedeb200290</v>
      </c>
      <c r="H487" s="17">
        <f>VLOOKUP(FACT_INCLUDES[[#This Row],[order_id]],ORDERS!A:F,4,FALSE)</f>
        <v>43114.398611111108</v>
      </c>
      <c r="I487" s="17">
        <f>VLOOKUP(FACT_INCLUDES[[#This Row],[order_id]],ORDERS!A:G,5,FALSE)</f>
        <v>43119.127083333333</v>
      </c>
      <c r="J487" s="17">
        <f>VLOOKUP(FACT_INCLUDES[[#This Row],[order_id]],ORDERS!A:G,6,FALSE)</f>
        <v>43138</v>
      </c>
      <c r="K487" t="str">
        <f>VLOOKUP(FACT_INCLUDES[[#This Row],[order_id]],ORDERS!A:G,3,FALSE)</f>
        <v>delivered</v>
      </c>
      <c r="L487" s="18">
        <f>FACT_INCLUDES[[#This Row],[price]]+FACT_INCLUDES[[#This Row],[freight_value]]</f>
        <v>126.26</v>
      </c>
      <c r="M487">
        <f ca="1">_xlfn.XLOOKUP(FACT_INCLUDES[[#This Row],[customer_unique_id]], DIM_CUSTOMERS[customer_unique_id], DIM_CUSTOMERS[Age],,0)</f>
        <v>19</v>
      </c>
      <c r="N487">
        <f>IFERROR(VLOOKUP(FACT_INCLUDES[[#This Row],[order_id]], ORDERS!A:G, 7, FALSE), "")</f>
        <v>5</v>
      </c>
      <c r="O487">
        <f>_xlfn.XLOOKUP(FACT_INCLUDES[[#This Row],[DW Product]],FACT_PRODUCT_REVIEWS!L:L,FACT_PRODUCT_REVIEWS!A:A,,0)</f>
        <v>486</v>
      </c>
      <c r="P487">
        <f>_xlfn.XLOOKUP(FACT_INCLUDES[[#This Row],[customer_unique_id]],DIM_CUSTOMERS[customer_unique_id],DIM_CUSTOMERS[DW Customer],,0)</f>
        <v>309</v>
      </c>
      <c r="Q487">
        <v>486</v>
      </c>
      <c r="R487">
        <v>399</v>
      </c>
      <c r="S487">
        <f>IF(FACT_INCLUDES[[#This Row],[order_delivered_customer_date]]&lt;=FACT_INCLUDES[[#This Row],[order_estimated_delivery_date]],1,0)</f>
        <v>1</v>
      </c>
      <c r="T487" t="str">
        <f>VLOOKUP(FACT_INCLUDES[[#This Row],[DW Product]],DIM_PRODUCTS!A:I,3,FALSE)</f>
        <v>Makeup</v>
      </c>
      <c r="U487" t="str">
        <f>VLOOKUP(FACT_INCLUDES[[#This Row],[DW Seller]],DIM_SELLERS!A:I,4,FALSE)</f>
        <v>SP</v>
      </c>
      <c r="V487" s="30">
        <f>IF(FACT_INCLUDES[[#This Row],[order_delivered_customer_date]]&lt;=FACT_INCLUDES[[#This Row],[order_estimated_delivery_date]], 1,0)</f>
        <v>1</v>
      </c>
    </row>
    <row r="488" spans="1:22" ht="15.75" x14ac:dyDescent="0.25">
      <c r="A488">
        <v>487</v>
      </c>
      <c r="B488" s="2" t="s">
        <v>1200</v>
      </c>
      <c r="C488" s="10">
        <v>1</v>
      </c>
      <c r="D488" s="13">
        <v>43146.576388888891</v>
      </c>
      <c r="E488" s="20">
        <v>9</v>
      </c>
      <c r="F488" s="20">
        <v>14.1</v>
      </c>
      <c r="G488" t="str">
        <f>VLOOKUP(FACT_INCLUDES[[#This Row],[order_id]],ORDERS!A:B,2,FALSE)</f>
        <v>56a9c159fffe93bdef88ffbf6e729712</v>
      </c>
      <c r="H488" s="17">
        <f>VLOOKUP(FACT_INCLUDES[[#This Row],[order_id]],ORDERS!A:F,4,FALSE)</f>
        <v>42868.696527777778</v>
      </c>
      <c r="I488" s="17">
        <f>VLOOKUP(FACT_INCLUDES[[#This Row],[order_id]],ORDERS!A:G,5,FALSE)</f>
        <v>42874.303472222222</v>
      </c>
      <c r="J488" s="17">
        <f>VLOOKUP(FACT_INCLUDES[[#This Row],[order_id]],ORDERS!A:G,6,FALSE)</f>
        <v>42886</v>
      </c>
      <c r="K488" t="str">
        <f>VLOOKUP(FACT_INCLUDES[[#This Row],[order_id]],ORDERS!A:G,3,FALSE)</f>
        <v>delivered</v>
      </c>
      <c r="L488" s="18">
        <f>FACT_INCLUDES[[#This Row],[price]]+FACT_INCLUDES[[#This Row],[freight_value]]</f>
        <v>23.1</v>
      </c>
      <c r="M488">
        <f ca="1">_xlfn.XLOOKUP(FACT_INCLUDES[[#This Row],[customer_unique_id]], DIM_CUSTOMERS[customer_unique_id], DIM_CUSTOMERS[Age],,0)</f>
        <v>19</v>
      </c>
      <c r="N488">
        <f>IFERROR(VLOOKUP(FACT_INCLUDES[[#This Row],[order_id]], ORDERS!A:G, 7, FALSE), "")</f>
        <v>6</v>
      </c>
      <c r="O488">
        <f>_xlfn.XLOOKUP(FACT_INCLUDES[[#This Row],[DW Product]],FACT_PRODUCT_REVIEWS!L:L,FACT_PRODUCT_REVIEWS!A:A,,0)</f>
        <v>487</v>
      </c>
      <c r="P488">
        <f>_xlfn.XLOOKUP(FACT_INCLUDES[[#This Row],[customer_unique_id]],DIM_CUSTOMERS[customer_unique_id],DIM_CUSTOMERS[DW Customer],,0)</f>
        <v>206</v>
      </c>
      <c r="Q488">
        <v>487</v>
      </c>
      <c r="R488">
        <v>400</v>
      </c>
      <c r="S488">
        <f>IF(FACT_INCLUDES[[#This Row],[order_delivered_customer_date]]&lt;=FACT_INCLUDES[[#This Row],[order_estimated_delivery_date]],1,0)</f>
        <v>1</v>
      </c>
      <c r="T488" t="str">
        <f>VLOOKUP(FACT_INCLUDES[[#This Row],[DW Product]],DIM_PRODUCTS!A:I,3,FALSE)</f>
        <v>Shoes</v>
      </c>
      <c r="U488" t="str">
        <f>VLOOKUP(FACT_INCLUDES[[#This Row],[DW Seller]],DIM_SELLERS!A:I,4,FALSE)</f>
        <v>SP</v>
      </c>
      <c r="V488" s="30">
        <f>IF(FACT_INCLUDES[[#This Row],[order_delivered_customer_date]]&lt;=FACT_INCLUDES[[#This Row],[order_estimated_delivery_date]], 1,0)</f>
        <v>1</v>
      </c>
    </row>
    <row r="489" spans="1:22" ht="15.75" x14ac:dyDescent="0.25">
      <c r="A489">
        <v>488</v>
      </c>
      <c r="B489" s="2" t="s">
        <v>1430</v>
      </c>
      <c r="C489" s="10">
        <v>1</v>
      </c>
      <c r="D489" s="13">
        <v>43203.496527777781</v>
      </c>
      <c r="E489" s="20">
        <v>239</v>
      </c>
      <c r="F489" s="20">
        <v>19.25</v>
      </c>
      <c r="G489" t="str">
        <f>VLOOKUP(FACT_INCLUDES[[#This Row],[order_id]],ORDERS!A:B,2,FALSE)</f>
        <v>75e750a6279d55f7137bb9e9bb8662cf</v>
      </c>
      <c r="H489" s="17">
        <f>VLOOKUP(FACT_INCLUDES[[#This Row],[order_id]],ORDERS!A:F,4,FALSE)</f>
        <v>43205.756249999999</v>
      </c>
      <c r="I489" s="17">
        <f>VLOOKUP(FACT_INCLUDES[[#This Row],[order_id]],ORDERS!A:G,5,FALSE)</f>
        <v>43237</v>
      </c>
      <c r="J489" s="17">
        <f>VLOOKUP(FACT_INCLUDES[[#This Row],[order_id]],ORDERS!A:G,6,FALSE)</f>
        <v>43227</v>
      </c>
      <c r="K489" t="str">
        <f>VLOOKUP(FACT_INCLUDES[[#This Row],[order_id]],ORDERS!A:G,3,FALSE)</f>
        <v>shipped</v>
      </c>
      <c r="L489" s="18">
        <f>FACT_INCLUDES[[#This Row],[price]]+FACT_INCLUDES[[#This Row],[freight_value]]</f>
        <v>258.25</v>
      </c>
      <c r="M489">
        <f ca="1">_xlfn.XLOOKUP(FACT_INCLUDES[[#This Row],[customer_unique_id]], DIM_CUSTOMERS[customer_unique_id], DIM_CUSTOMERS[Age],,0)</f>
        <v>27</v>
      </c>
      <c r="N489">
        <f>IFERROR(VLOOKUP(FACT_INCLUDES[[#This Row],[order_id]], ORDERS!A:G, 7, FALSE), "")</f>
        <v>32</v>
      </c>
      <c r="O489">
        <f>_xlfn.XLOOKUP(FACT_INCLUDES[[#This Row],[DW Product]],FACT_PRODUCT_REVIEWS!L:L,FACT_PRODUCT_REVIEWS!A:A,,0)</f>
        <v>488</v>
      </c>
      <c r="P489">
        <f>_xlfn.XLOOKUP(FACT_INCLUDES[[#This Row],[customer_unique_id]],DIM_CUSTOMERS[customer_unique_id],DIM_CUSTOMERS[DW Customer],,0)</f>
        <v>343</v>
      </c>
      <c r="Q489">
        <v>488</v>
      </c>
      <c r="R489">
        <v>401</v>
      </c>
      <c r="S489">
        <f>IF(FACT_INCLUDES[[#This Row],[order_delivered_customer_date]]&lt;=FACT_INCLUDES[[#This Row],[order_estimated_delivery_date]],1,0)</f>
        <v>0</v>
      </c>
      <c r="T489" t="str">
        <f>VLOOKUP(FACT_INCLUDES[[#This Row],[DW Product]],DIM_PRODUCTS!A:I,3,FALSE)</f>
        <v>Accessories</v>
      </c>
      <c r="U489" t="str">
        <f>VLOOKUP(FACT_INCLUDES[[#This Row],[DW Seller]],DIM_SELLERS!A:I,4,FALSE)</f>
        <v>PR</v>
      </c>
      <c r="V489" s="30">
        <f>IF(FACT_INCLUDES[[#This Row],[order_delivered_customer_date]]&lt;=FACT_INCLUDES[[#This Row],[order_estimated_delivery_date]], 1,0)</f>
        <v>0</v>
      </c>
    </row>
    <row r="490" spans="1:22" ht="15.75" x14ac:dyDescent="0.25">
      <c r="A490">
        <v>489</v>
      </c>
      <c r="B490" s="2" t="s">
        <v>753</v>
      </c>
      <c r="C490" s="10">
        <v>1</v>
      </c>
      <c r="D490" s="13">
        <v>43034.968055555553</v>
      </c>
      <c r="E490" s="20">
        <v>13.99</v>
      </c>
      <c r="F490" s="20">
        <v>16.11</v>
      </c>
      <c r="G490" t="str">
        <f>VLOOKUP(FACT_INCLUDES[[#This Row],[order_id]],ORDERS!A:B,2,FALSE)</f>
        <v>6a1250106d0de8395377553e4dd2b5fc</v>
      </c>
      <c r="H490" s="17">
        <f>VLOOKUP(FACT_INCLUDES[[#This Row],[order_id]],ORDERS!A:F,4,FALSE)</f>
        <v>43193.719444444447</v>
      </c>
      <c r="I490" s="17">
        <f>VLOOKUP(FACT_INCLUDES[[#This Row],[order_id]],ORDERS!A:G,5,FALSE)</f>
        <v>43196.008333333331</v>
      </c>
      <c r="J490" s="17">
        <f>VLOOKUP(FACT_INCLUDES[[#This Row],[order_id]],ORDERS!A:G,6,FALSE)</f>
        <v>43209</v>
      </c>
      <c r="K490" t="str">
        <f>VLOOKUP(FACT_INCLUDES[[#This Row],[order_id]],ORDERS!A:G,3,FALSE)</f>
        <v>delivered</v>
      </c>
      <c r="L490" s="18">
        <f>FACT_INCLUDES[[#This Row],[price]]+FACT_INCLUDES[[#This Row],[freight_value]]</f>
        <v>30.1</v>
      </c>
      <c r="M490">
        <f ca="1">_xlfn.XLOOKUP(FACT_INCLUDES[[#This Row],[customer_unique_id]], DIM_CUSTOMERS[customer_unique_id], DIM_CUSTOMERS[Age],,0)</f>
        <v>39</v>
      </c>
      <c r="N490">
        <f>IFERROR(VLOOKUP(FACT_INCLUDES[[#This Row],[order_id]], ORDERS!A:G, 7, FALSE), "")</f>
        <v>3</v>
      </c>
      <c r="O490">
        <f>_xlfn.XLOOKUP(FACT_INCLUDES[[#This Row],[DW Product]],FACT_PRODUCT_REVIEWS!L:L,FACT_PRODUCT_REVIEWS!A:A,,0)</f>
        <v>489</v>
      </c>
      <c r="P490">
        <f>_xlfn.XLOOKUP(FACT_INCLUDES[[#This Row],[customer_unique_id]],DIM_CUSTOMERS[customer_unique_id],DIM_CUSTOMERS[DW Customer],,0)</f>
        <v>243</v>
      </c>
      <c r="Q490">
        <v>489</v>
      </c>
      <c r="R490">
        <v>402</v>
      </c>
      <c r="S490">
        <f>IF(FACT_INCLUDES[[#This Row],[order_delivered_customer_date]]&lt;=FACT_INCLUDES[[#This Row],[order_estimated_delivery_date]],1,0)</f>
        <v>1</v>
      </c>
      <c r="T490" t="str">
        <f>VLOOKUP(FACT_INCLUDES[[#This Row],[DW Product]],DIM_PRODUCTS!A:I,3,FALSE)</f>
        <v>Decor</v>
      </c>
      <c r="U490" t="str">
        <f>VLOOKUP(FACT_INCLUDES[[#This Row],[DW Seller]],DIM_SELLERS!A:I,4,FALSE)</f>
        <v>SP</v>
      </c>
      <c r="V490" s="30">
        <f>IF(FACT_INCLUDES[[#This Row],[order_delivered_customer_date]]&lt;=FACT_INCLUDES[[#This Row],[order_estimated_delivery_date]], 1,0)</f>
        <v>1</v>
      </c>
    </row>
    <row r="491" spans="1:22" ht="15.75" x14ac:dyDescent="0.25">
      <c r="A491">
        <v>490</v>
      </c>
      <c r="B491" s="2" t="s">
        <v>926</v>
      </c>
      <c r="C491" s="10">
        <v>1</v>
      </c>
      <c r="D491" s="13">
        <v>42983.534722222219</v>
      </c>
      <c r="E491" s="20">
        <v>29.99</v>
      </c>
      <c r="F491" s="20">
        <v>16.79</v>
      </c>
      <c r="G491" t="str">
        <f>VLOOKUP(FACT_INCLUDES[[#This Row],[order_id]],ORDERS!A:B,2,FALSE)</f>
        <v>b6f424d6007b27912d37816a7d74ffaf</v>
      </c>
      <c r="H491" s="17">
        <f>VLOOKUP(FACT_INCLUDES[[#This Row],[order_id]],ORDERS!A:F,4,FALSE)</f>
        <v>43221.788888888892</v>
      </c>
      <c r="I491" s="17">
        <f>VLOOKUP(FACT_INCLUDES[[#This Row],[order_id]],ORDERS!A:G,5,FALSE)</f>
        <v>43228.85</v>
      </c>
      <c r="J491" s="17">
        <f>VLOOKUP(FACT_INCLUDES[[#This Row],[order_id]],ORDERS!A:G,6,FALSE)</f>
        <v>43243</v>
      </c>
      <c r="K491" t="str">
        <f>VLOOKUP(FACT_INCLUDES[[#This Row],[order_id]],ORDERS!A:G,3,FALSE)</f>
        <v>delivered</v>
      </c>
      <c r="L491" s="18">
        <f>FACT_INCLUDES[[#This Row],[price]]+FACT_INCLUDES[[#This Row],[freight_value]]</f>
        <v>46.78</v>
      </c>
      <c r="M491">
        <f ca="1">_xlfn.XLOOKUP(FACT_INCLUDES[[#This Row],[customer_unique_id]], DIM_CUSTOMERS[customer_unique_id], DIM_CUSTOMERS[Age],,0)</f>
        <v>27</v>
      </c>
      <c r="N491">
        <f>IFERROR(VLOOKUP(FACT_INCLUDES[[#This Row],[order_id]], ORDERS!A:G, 7, FALSE), "")</f>
        <v>7</v>
      </c>
      <c r="O491">
        <f>_xlfn.XLOOKUP(FACT_INCLUDES[[#This Row],[DW Product]],FACT_PRODUCT_REVIEWS!L:L,FACT_PRODUCT_REVIEWS!A:A,,0)</f>
        <v>490</v>
      </c>
      <c r="P491">
        <f>_xlfn.XLOOKUP(FACT_INCLUDES[[#This Row],[customer_unique_id]],DIM_CUSTOMERS[customer_unique_id],DIM_CUSTOMERS[DW Customer],,0)</f>
        <v>118</v>
      </c>
      <c r="Q491">
        <v>490</v>
      </c>
      <c r="R491">
        <v>193</v>
      </c>
      <c r="S491">
        <f>IF(FACT_INCLUDES[[#This Row],[order_delivered_customer_date]]&lt;=FACT_INCLUDES[[#This Row],[order_estimated_delivery_date]],1,0)</f>
        <v>1</v>
      </c>
      <c r="T491" t="str">
        <f>VLOOKUP(FACT_INCLUDES[[#This Row],[DW Product]],DIM_PRODUCTS!A:I,3,FALSE)</f>
        <v>Bathroom</v>
      </c>
      <c r="U491" t="str">
        <f>VLOOKUP(FACT_INCLUDES[[#This Row],[DW Seller]],DIM_SELLERS!A:I,4,FALSE)</f>
        <v>SP</v>
      </c>
      <c r="V491" s="30">
        <f>IF(FACT_INCLUDES[[#This Row],[order_delivered_customer_date]]&lt;=FACT_INCLUDES[[#This Row],[order_estimated_delivery_date]], 1,0)</f>
        <v>1</v>
      </c>
    </row>
    <row r="492" spans="1:22" ht="15.75" x14ac:dyDescent="0.25">
      <c r="A492">
        <v>491</v>
      </c>
      <c r="B492" s="2" t="s">
        <v>1831</v>
      </c>
      <c r="C492" s="10">
        <v>1</v>
      </c>
      <c r="D492" s="13">
        <v>43234.020833333336</v>
      </c>
      <c r="E492" s="20">
        <v>189.99</v>
      </c>
      <c r="F492" s="20">
        <v>27.41</v>
      </c>
      <c r="G492" t="str">
        <f>VLOOKUP(FACT_INCLUDES[[#This Row],[order_id]],ORDERS!A:B,2,FALSE)</f>
        <v>6cc9821bbb49f3a6159c6bca3542f795</v>
      </c>
      <c r="H492" s="17">
        <f>VLOOKUP(FACT_INCLUDES[[#This Row],[order_id]],ORDERS!A:F,4,FALSE)</f>
        <v>43163.481944444444</v>
      </c>
      <c r="I492" s="17">
        <f>VLOOKUP(FACT_INCLUDES[[#This Row],[order_id]],ORDERS!A:G,5,FALSE)</f>
        <v>43175.87777777778</v>
      </c>
      <c r="J492" s="17">
        <f>VLOOKUP(FACT_INCLUDES[[#This Row],[order_id]],ORDERS!A:G,6,FALSE)</f>
        <v>43196</v>
      </c>
      <c r="K492" t="str">
        <f>VLOOKUP(FACT_INCLUDES[[#This Row],[order_id]],ORDERS!A:G,3,FALSE)</f>
        <v>delivered</v>
      </c>
      <c r="L492" s="18">
        <f>FACT_INCLUDES[[#This Row],[price]]+FACT_INCLUDES[[#This Row],[freight_value]]</f>
        <v>217.4</v>
      </c>
      <c r="M492">
        <f ca="1">_xlfn.XLOOKUP(FACT_INCLUDES[[#This Row],[customer_unique_id]], DIM_CUSTOMERS[customer_unique_id], DIM_CUSTOMERS[Age],,0)</f>
        <v>50</v>
      </c>
      <c r="N492">
        <f>IFERROR(VLOOKUP(FACT_INCLUDES[[#This Row],[order_id]], ORDERS!A:G, 7, FALSE), "")</f>
        <v>12</v>
      </c>
      <c r="O492">
        <f>_xlfn.XLOOKUP(FACT_INCLUDES[[#This Row],[DW Product]],FACT_PRODUCT_REVIEWS!L:L,FACT_PRODUCT_REVIEWS!A:A,,0)</f>
        <v>491</v>
      </c>
      <c r="P492">
        <f>_xlfn.XLOOKUP(FACT_INCLUDES[[#This Row],[customer_unique_id]],DIM_CUSTOMERS[customer_unique_id],DIM_CUSTOMERS[DW Customer],,0)</f>
        <v>237</v>
      </c>
      <c r="Q492">
        <v>491</v>
      </c>
      <c r="R492">
        <v>194</v>
      </c>
      <c r="S492">
        <f>IF(FACT_INCLUDES[[#This Row],[order_delivered_customer_date]]&lt;=FACT_INCLUDES[[#This Row],[order_estimated_delivery_date]],1,0)</f>
        <v>1</v>
      </c>
      <c r="T492" t="str">
        <f>VLOOKUP(FACT_INCLUDES[[#This Row],[DW Product]],DIM_PRODUCTS!A:I,3,FALSE)</f>
        <v>Art</v>
      </c>
      <c r="U492" t="str">
        <f>VLOOKUP(FACT_INCLUDES[[#This Row],[DW Seller]],DIM_SELLERS!A:I,4,FALSE)</f>
        <v>SC</v>
      </c>
      <c r="V492" s="30">
        <f>IF(FACT_INCLUDES[[#This Row],[order_delivered_customer_date]]&lt;=FACT_INCLUDES[[#This Row],[order_estimated_delivery_date]], 1,0)</f>
        <v>1</v>
      </c>
    </row>
    <row r="493" spans="1:22" ht="15.75" x14ac:dyDescent="0.25">
      <c r="A493">
        <v>492</v>
      </c>
      <c r="B493" s="2" t="s">
        <v>1326</v>
      </c>
      <c r="C493" s="10">
        <v>1</v>
      </c>
      <c r="D493" s="13">
        <v>43138.744444444441</v>
      </c>
      <c r="E493" s="20">
        <v>55</v>
      </c>
      <c r="F493" s="20">
        <v>15.83</v>
      </c>
      <c r="G493" t="str">
        <f>VLOOKUP(FACT_INCLUDES[[#This Row],[order_id]],ORDERS!A:B,2,FALSE)</f>
        <v>bbdf651cbace0c9efc7fd3184235aa74</v>
      </c>
      <c r="H493" s="17">
        <f>VLOOKUP(FACT_INCLUDES[[#This Row],[order_id]],ORDERS!A:F,4,FALSE)</f>
        <v>43300.494444444441</v>
      </c>
      <c r="I493" s="17">
        <f>VLOOKUP(FACT_INCLUDES[[#This Row],[order_id]],ORDERS!A:G,5,FALSE)</f>
        <v>43307.761805555558</v>
      </c>
      <c r="J493" s="17">
        <f>VLOOKUP(FACT_INCLUDES[[#This Row],[order_id]],ORDERS!A:G,6,FALSE)</f>
        <v>43321</v>
      </c>
      <c r="K493" t="str">
        <f>VLOOKUP(FACT_INCLUDES[[#This Row],[order_id]],ORDERS!A:G,3,FALSE)</f>
        <v>delivered</v>
      </c>
      <c r="L493" s="18">
        <f>FACT_INCLUDES[[#This Row],[price]]+FACT_INCLUDES[[#This Row],[freight_value]]</f>
        <v>70.83</v>
      </c>
      <c r="M493">
        <f ca="1">_xlfn.XLOOKUP(FACT_INCLUDES[[#This Row],[customer_unique_id]], DIM_CUSTOMERS[customer_unique_id], DIM_CUSTOMERS[Age],,0)</f>
        <v>59</v>
      </c>
      <c r="N493">
        <f>IFERROR(VLOOKUP(FACT_INCLUDES[[#This Row],[order_id]], ORDERS!A:G, 7, FALSE), "")</f>
        <v>7</v>
      </c>
      <c r="O493">
        <f>_xlfn.XLOOKUP(FACT_INCLUDES[[#This Row],[DW Product]],FACT_PRODUCT_REVIEWS!L:L,FACT_PRODUCT_REVIEWS!A:A,,0)</f>
        <v>492</v>
      </c>
      <c r="P493">
        <f>_xlfn.XLOOKUP(FACT_INCLUDES[[#This Row],[customer_unique_id]],DIM_CUSTOMERS[customer_unique_id],DIM_CUSTOMERS[DW Customer],,0)</f>
        <v>171</v>
      </c>
      <c r="Q493">
        <v>492</v>
      </c>
      <c r="R493">
        <v>195</v>
      </c>
      <c r="S493">
        <f>IF(FACT_INCLUDES[[#This Row],[order_delivered_customer_date]]&lt;=FACT_INCLUDES[[#This Row],[order_estimated_delivery_date]],1,0)</f>
        <v>1</v>
      </c>
      <c r="T493" t="str">
        <f>VLOOKUP(FACT_INCLUDES[[#This Row],[DW Product]],DIM_PRODUCTS!A:I,3,FALSE)</f>
        <v>Appliances</v>
      </c>
      <c r="U493" t="str">
        <f>VLOOKUP(FACT_INCLUDES[[#This Row],[DW Seller]],DIM_SELLERS!A:I,4,FALSE)</f>
        <v>MG</v>
      </c>
      <c r="V493" s="30">
        <f>IF(FACT_INCLUDES[[#This Row],[order_delivered_customer_date]]&lt;=FACT_INCLUDES[[#This Row],[order_estimated_delivery_date]], 1,0)</f>
        <v>1</v>
      </c>
    </row>
    <row r="494" spans="1:22" ht="15.75" x14ac:dyDescent="0.25">
      <c r="A494">
        <v>493</v>
      </c>
      <c r="B494" s="2" t="s">
        <v>1899</v>
      </c>
      <c r="C494" s="10">
        <v>1</v>
      </c>
      <c r="D494" s="13">
        <v>43181.118055555555</v>
      </c>
      <c r="E494" s="20">
        <v>58.99</v>
      </c>
      <c r="F494" s="20">
        <v>15.29</v>
      </c>
      <c r="G494" t="str">
        <f>VLOOKUP(FACT_INCLUDES[[#This Row],[order_id]],ORDERS!A:B,2,FALSE)</f>
        <v>6dfec7f36b7045b17ff80348337f75dc</v>
      </c>
      <c r="H494" s="17">
        <f>VLOOKUP(FACT_INCLUDES[[#This Row],[order_id]],ORDERS!A:F,4,FALSE)</f>
        <v>43232.921527777777</v>
      </c>
      <c r="I494" s="17">
        <f>VLOOKUP(FACT_INCLUDES[[#This Row],[order_id]],ORDERS!A:G,5,FALSE)</f>
        <v>43243.86041666667</v>
      </c>
      <c r="J494" s="17">
        <f>VLOOKUP(FACT_INCLUDES[[#This Row],[order_id]],ORDERS!A:G,6,FALSE)</f>
        <v>43256</v>
      </c>
      <c r="K494" t="str">
        <f>VLOOKUP(FACT_INCLUDES[[#This Row],[order_id]],ORDERS!A:G,3,FALSE)</f>
        <v>delivered</v>
      </c>
      <c r="L494" s="18">
        <f>FACT_INCLUDES[[#This Row],[price]]+FACT_INCLUDES[[#This Row],[freight_value]]</f>
        <v>74.28</v>
      </c>
      <c r="M494">
        <f ca="1">_xlfn.XLOOKUP(FACT_INCLUDES[[#This Row],[customer_unique_id]], DIM_CUSTOMERS[customer_unique_id], DIM_CUSTOMERS[Age],,0)</f>
        <v>28</v>
      </c>
      <c r="N494">
        <f>IFERROR(VLOOKUP(FACT_INCLUDES[[#This Row],[order_id]], ORDERS!A:G, 7, FALSE), "")</f>
        <v>11</v>
      </c>
      <c r="O494">
        <f>_xlfn.XLOOKUP(FACT_INCLUDES[[#This Row],[DW Product]],FACT_PRODUCT_REVIEWS!L:L,FACT_PRODUCT_REVIEWS!A:A,,0)</f>
        <v>493</v>
      </c>
      <c r="P494">
        <f>_xlfn.XLOOKUP(FACT_INCLUDES[[#This Row],[customer_unique_id]],DIM_CUSTOMERS[customer_unique_id],DIM_CUSTOMERS[DW Customer],,0)</f>
        <v>291</v>
      </c>
      <c r="Q494">
        <v>493</v>
      </c>
      <c r="R494">
        <v>196</v>
      </c>
      <c r="S494">
        <f>IF(FACT_INCLUDES[[#This Row],[order_delivered_customer_date]]&lt;=FACT_INCLUDES[[#This Row],[order_estimated_delivery_date]],1,0)</f>
        <v>1</v>
      </c>
      <c r="T494" t="str">
        <f>VLOOKUP(FACT_INCLUDES[[#This Row],[DW Product]],DIM_PRODUCTS!A:I,3,FALSE)</f>
        <v>Furniture</v>
      </c>
      <c r="U494" t="str">
        <f>VLOOKUP(FACT_INCLUDES[[#This Row],[DW Seller]],DIM_SELLERS!A:I,4,FALSE)</f>
        <v>SP</v>
      </c>
      <c r="V494" s="30">
        <f>IF(FACT_INCLUDES[[#This Row],[order_delivered_customer_date]]&lt;=FACT_INCLUDES[[#This Row],[order_estimated_delivery_date]], 1,0)</f>
        <v>1</v>
      </c>
    </row>
    <row r="495" spans="1:22" ht="15.75" x14ac:dyDescent="0.25">
      <c r="A495">
        <v>494</v>
      </c>
      <c r="B495" s="2" t="s">
        <v>735</v>
      </c>
      <c r="C495" s="10">
        <v>1</v>
      </c>
      <c r="D495" s="13">
        <v>42968.479166666664</v>
      </c>
      <c r="E495" s="20">
        <v>99.9</v>
      </c>
      <c r="F495" s="20">
        <v>17.18</v>
      </c>
      <c r="G495" t="str">
        <f>VLOOKUP(FACT_INCLUDES[[#This Row],[order_id]],ORDERS!A:B,2,FALSE)</f>
        <v>3cc4acd6cfe6acb5f129a560961f2ef6</v>
      </c>
      <c r="H495" s="17">
        <f>VLOOKUP(FACT_INCLUDES[[#This Row],[order_id]],ORDERS!A:F,4,FALSE)</f>
        <v>43129.709722222222</v>
      </c>
      <c r="I495" s="17">
        <f>VLOOKUP(FACT_INCLUDES[[#This Row],[order_id]],ORDERS!A:G,5,FALSE)</f>
        <v>43138.880555555559</v>
      </c>
      <c r="J495" s="17">
        <f>VLOOKUP(FACT_INCLUDES[[#This Row],[order_id]],ORDERS!A:G,6,FALSE)</f>
        <v>43154</v>
      </c>
      <c r="K495" t="str">
        <f>VLOOKUP(FACT_INCLUDES[[#This Row],[order_id]],ORDERS!A:G,3,FALSE)</f>
        <v>delivered</v>
      </c>
      <c r="L495" s="18">
        <f>FACT_INCLUDES[[#This Row],[price]]+FACT_INCLUDES[[#This Row],[freight_value]]</f>
        <v>117.08000000000001</v>
      </c>
      <c r="M495">
        <f ca="1">_xlfn.XLOOKUP(FACT_INCLUDES[[#This Row],[customer_unique_id]], DIM_CUSTOMERS[customer_unique_id], DIM_CUSTOMERS[Age],,0)</f>
        <v>19</v>
      </c>
      <c r="N495">
        <f>IFERROR(VLOOKUP(FACT_INCLUDES[[#This Row],[order_id]], ORDERS!A:G, 7, FALSE), "")</f>
        <v>9</v>
      </c>
      <c r="O495">
        <f>_xlfn.XLOOKUP(FACT_INCLUDES[[#This Row],[DW Product]],FACT_PRODUCT_REVIEWS!L:L,FACT_PRODUCT_REVIEWS!A:A,,0)</f>
        <v>494</v>
      </c>
      <c r="P495">
        <f>_xlfn.XLOOKUP(FACT_INCLUDES[[#This Row],[customer_unique_id]],DIM_CUSTOMERS[customer_unique_id],DIM_CUSTOMERS[DW Customer],,0)</f>
        <v>224</v>
      </c>
      <c r="Q495">
        <v>494</v>
      </c>
      <c r="R495">
        <v>197</v>
      </c>
      <c r="S495">
        <f>IF(FACT_INCLUDES[[#This Row],[order_delivered_customer_date]]&lt;=FACT_INCLUDES[[#This Row],[order_estimated_delivery_date]],1,0)</f>
        <v>1</v>
      </c>
      <c r="T495" t="str">
        <f>VLOOKUP(FACT_INCLUDES[[#This Row],[DW Product]],DIM_PRODUCTS!A:I,3,FALSE)</f>
        <v>Makeup</v>
      </c>
      <c r="U495" t="str">
        <f>VLOOKUP(FACT_INCLUDES[[#This Row],[DW Seller]],DIM_SELLERS!A:I,4,FALSE)</f>
        <v>SP</v>
      </c>
      <c r="V495" s="30">
        <f>IF(FACT_INCLUDES[[#This Row],[order_delivered_customer_date]]&lt;=FACT_INCLUDES[[#This Row],[order_estimated_delivery_date]], 1,0)</f>
        <v>1</v>
      </c>
    </row>
    <row r="496" spans="1:22" ht="15.75" x14ac:dyDescent="0.25">
      <c r="A496">
        <v>495</v>
      </c>
      <c r="B496" s="2" t="s">
        <v>1812</v>
      </c>
      <c r="C496" s="10">
        <v>1</v>
      </c>
      <c r="D496" s="13">
        <v>43318.118055555555</v>
      </c>
      <c r="E496" s="20">
        <v>25.99</v>
      </c>
      <c r="F496" s="20">
        <v>5.31</v>
      </c>
      <c r="G496" t="str">
        <f>VLOOKUP(FACT_INCLUDES[[#This Row],[order_id]],ORDERS!A:B,2,FALSE)</f>
        <v>b958f2e238f8179614d3cb86ad79c9a1</v>
      </c>
      <c r="H496" s="17">
        <f>VLOOKUP(FACT_INCLUDES[[#This Row],[order_id]],ORDERS!A:F,4,FALSE)</f>
        <v>43092.773611111108</v>
      </c>
      <c r="I496" s="17">
        <f>VLOOKUP(FACT_INCLUDES[[#This Row],[order_id]],ORDERS!A:G,5,FALSE)</f>
        <v>43097.954861111109</v>
      </c>
      <c r="J496" s="17">
        <f>VLOOKUP(FACT_INCLUDES[[#This Row],[order_id]],ORDERS!A:G,6,FALSE)</f>
        <v>43117</v>
      </c>
      <c r="K496" t="str">
        <f>VLOOKUP(FACT_INCLUDES[[#This Row],[order_id]],ORDERS!A:G,3,FALSE)</f>
        <v>delivered</v>
      </c>
      <c r="L496" s="18">
        <f>FACT_INCLUDES[[#This Row],[price]]+FACT_INCLUDES[[#This Row],[freight_value]]</f>
        <v>31.299999999999997</v>
      </c>
      <c r="M496">
        <f ca="1">_xlfn.XLOOKUP(FACT_INCLUDES[[#This Row],[customer_unique_id]], DIM_CUSTOMERS[customer_unique_id], DIM_CUSTOMERS[Age],,0)</f>
        <v>46</v>
      </c>
      <c r="N496">
        <f>IFERROR(VLOOKUP(FACT_INCLUDES[[#This Row],[order_id]], ORDERS!A:G, 7, FALSE), "")</f>
        <v>5</v>
      </c>
      <c r="O496">
        <f>_xlfn.XLOOKUP(FACT_INCLUDES[[#This Row],[DW Product]],FACT_PRODUCT_REVIEWS!L:L,FACT_PRODUCT_REVIEWS!A:A,,0)</f>
        <v>495</v>
      </c>
      <c r="P496">
        <f>_xlfn.XLOOKUP(FACT_INCLUDES[[#This Row],[customer_unique_id]],DIM_CUSTOMERS[customer_unique_id],DIM_CUSTOMERS[DW Customer],,0)</f>
        <v>266</v>
      </c>
      <c r="Q496">
        <v>495</v>
      </c>
      <c r="R496">
        <v>198</v>
      </c>
      <c r="S496">
        <f>IF(FACT_INCLUDES[[#This Row],[order_delivered_customer_date]]&lt;=FACT_INCLUDES[[#This Row],[order_estimated_delivery_date]],1,0)</f>
        <v>1</v>
      </c>
      <c r="T496" t="str">
        <f>VLOOKUP(FACT_INCLUDES[[#This Row],[DW Product]],DIM_PRODUCTS!A:I,3,FALSE)</f>
        <v>Jewelry</v>
      </c>
      <c r="U496" t="str">
        <f>VLOOKUP(FACT_INCLUDES[[#This Row],[DW Seller]],DIM_SELLERS!A:I,4,FALSE)</f>
        <v>SP</v>
      </c>
      <c r="V496" s="30">
        <f>IF(FACT_INCLUDES[[#This Row],[order_delivered_customer_date]]&lt;=FACT_INCLUDES[[#This Row],[order_estimated_delivery_date]], 1,0)</f>
        <v>1</v>
      </c>
    </row>
    <row r="497" spans="1:22" ht="15.75" x14ac:dyDescent="0.25">
      <c r="A497">
        <v>496</v>
      </c>
      <c r="B497" s="2" t="s">
        <v>1191</v>
      </c>
      <c r="C497" s="10">
        <v>1</v>
      </c>
      <c r="D497" s="13">
        <v>43318.118055555555</v>
      </c>
      <c r="E497" s="20">
        <v>25.99</v>
      </c>
      <c r="F497" s="20">
        <v>9.57</v>
      </c>
      <c r="G497" t="str">
        <f>VLOOKUP(FACT_INCLUDES[[#This Row],[order_id]],ORDERS!A:B,2,FALSE)</f>
        <v>feaa8891b941fef98112c26ef7c19cee</v>
      </c>
      <c r="H497" s="17">
        <f>VLOOKUP(FACT_INCLUDES[[#This Row],[order_id]],ORDERS!A:F,4,FALSE)</f>
        <v>42921.451388888891</v>
      </c>
      <c r="I497" s="17">
        <f>VLOOKUP(FACT_INCLUDES[[#This Row],[order_id]],ORDERS!A:G,5,FALSE)</f>
        <v>42933.761805555558</v>
      </c>
      <c r="J497" s="17">
        <f>VLOOKUP(FACT_INCLUDES[[#This Row],[order_id]],ORDERS!A:G,6,FALSE)</f>
        <v>42950</v>
      </c>
      <c r="K497" t="str">
        <f>VLOOKUP(FACT_INCLUDES[[#This Row],[order_id]],ORDERS!A:G,3,FALSE)</f>
        <v>delivered</v>
      </c>
      <c r="L497" s="18">
        <f>FACT_INCLUDES[[#This Row],[price]]+FACT_INCLUDES[[#This Row],[freight_value]]</f>
        <v>35.56</v>
      </c>
      <c r="M497">
        <f ca="1">_xlfn.XLOOKUP(FACT_INCLUDES[[#This Row],[customer_unique_id]], DIM_CUSTOMERS[customer_unique_id], DIM_CUSTOMERS[Age],,0)</f>
        <v>19</v>
      </c>
      <c r="N497">
        <f>IFERROR(VLOOKUP(FACT_INCLUDES[[#This Row],[order_id]], ORDERS!A:G, 7, FALSE), "")</f>
        <v>12</v>
      </c>
      <c r="O497">
        <f>_xlfn.XLOOKUP(FACT_INCLUDES[[#This Row],[DW Product]],FACT_PRODUCT_REVIEWS!L:L,FACT_PRODUCT_REVIEWS!A:A,,0)</f>
        <v>496</v>
      </c>
      <c r="P497">
        <f>_xlfn.XLOOKUP(FACT_INCLUDES[[#This Row],[customer_unique_id]],DIM_CUSTOMERS[customer_unique_id],DIM_CUSTOMERS[DW Customer],,0)</f>
        <v>250</v>
      </c>
      <c r="Q497">
        <v>496</v>
      </c>
      <c r="R497">
        <v>199</v>
      </c>
      <c r="S497">
        <f>IF(FACT_INCLUDES[[#This Row],[order_delivered_customer_date]]&lt;=FACT_INCLUDES[[#This Row],[order_estimated_delivery_date]],1,0)</f>
        <v>1</v>
      </c>
      <c r="T497" t="str">
        <f>VLOOKUP(FACT_INCLUDES[[#This Row],[DW Product]],DIM_PRODUCTS!A:I,3,FALSE)</f>
        <v>Kitchen Products</v>
      </c>
      <c r="U497" t="str">
        <f>VLOOKUP(FACT_INCLUDES[[#This Row],[DW Seller]],DIM_SELLERS!A:I,4,FALSE)</f>
        <v>SP</v>
      </c>
      <c r="V497" s="30">
        <f>IF(FACT_INCLUDES[[#This Row],[order_delivered_customer_date]]&lt;=FACT_INCLUDES[[#This Row],[order_estimated_delivery_date]], 1,0)</f>
        <v>1</v>
      </c>
    </row>
    <row r="498" spans="1:22" ht="15.75" x14ac:dyDescent="0.25">
      <c r="A498">
        <v>497</v>
      </c>
      <c r="B498" s="2" t="s">
        <v>831</v>
      </c>
      <c r="C498" s="10">
        <v>1</v>
      </c>
      <c r="D498" s="13">
        <v>43290.972222222219</v>
      </c>
      <c r="E498" s="20">
        <v>107.9</v>
      </c>
      <c r="F498" s="20">
        <v>18.559999999999999</v>
      </c>
      <c r="G498" t="str">
        <f>VLOOKUP(FACT_INCLUDES[[#This Row],[order_id]],ORDERS!A:B,2,FALSE)</f>
        <v>2d6f0bccd75dcbf570a1afe61eeb03a1</v>
      </c>
      <c r="H498" s="17">
        <f>VLOOKUP(FACT_INCLUDES[[#This Row],[order_id]],ORDERS!A:F,4,FALSE)</f>
        <v>42993.933333333334</v>
      </c>
      <c r="I498" s="17">
        <f>VLOOKUP(FACT_INCLUDES[[#This Row],[order_id]],ORDERS!A:G,5,FALSE)</f>
        <v>43005.774305555555</v>
      </c>
      <c r="J498" s="17">
        <f>VLOOKUP(FACT_INCLUDES[[#This Row],[order_id]],ORDERS!A:G,6,FALSE)</f>
        <v>43012</v>
      </c>
      <c r="K498" t="str">
        <f>VLOOKUP(FACT_INCLUDES[[#This Row],[order_id]],ORDERS!A:G,3,FALSE)</f>
        <v>delivered</v>
      </c>
      <c r="L498" s="18">
        <f>FACT_INCLUDES[[#This Row],[price]]+FACT_INCLUDES[[#This Row],[freight_value]]</f>
        <v>126.46000000000001</v>
      </c>
      <c r="M498">
        <f ca="1">_xlfn.XLOOKUP(FACT_INCLUDES[[#This Row],[customer_unique_id]], DIM_CUSTOMERS[customer_unique_id], DIM_CUSTOMERS[Age],,0)</f>
        <v>21</v>
      </c>
      <c r="N498">
        <f>IFERROR(VLOOKUP(FACT_INCLUDES[[#This Row],[order_id]], ORDERS!A:G, 7, FALSE), "")</f>
        <v>12</v>
      </c>
      <c r="O498">
        <f>_xlfn.XLOOKUP(FACT_INCLUDES[[#This Row],[DW Product]],FACT_PRODUCT_REVIEWS!L:L,FACT_PRODUCT_REVIEWS!A:A,,0)</f>
        <v>497</v>
      </c>
      <c r="P498">
        <f>_xlfn.XLOOKUP(FACT_INCLUDES[[#This Row],[customer_unique_id]],DIM_CUSTOMERS[customer_unique_id],DIM_CUSTOMERS[DW Customer],,0)</f>
        <v>238</v>
      </c>
      <c r="Q498">
        <v>497</v>
      </c>
      <c r="R498">
        <v>200</v>
      </c>
      <c r="S498">
        <f>IF(FACT_INCLUDES[[#This Row],[order_delivered_customer_date]]&lt;=FACT_INCLUDES[[#This Row],[order_estimated_delivery_date]],1,0)</f>
        <v>1</v>
      </c>
      <c r="T498" t="str">
        <f>VLOOKUP(FACT_INCLUDES[[#This Row],[DW Product]],DIM_PRODUCTS!A:I,3,FALSE)</f>
        <v>Kitchen Products</v>
      </c>
      <c r="U498" t="str">
        <f>VLOOKUP(FACT_INCLUDES[[#This Row],[DW Seller]],DIM_SELLERS!A:I,4,FALSE)</f>
        <v>SP</v>
      </c>
      <c r="V498" s="30">
        <f>IF(FACT_INCLUDES[[#This Row],[order_delivered_customer_date]]&lt;=FACT_INCLUDES[[#This Row],[order_estimated_delivery_date]], 1,0)</f>
        <v>1</v>
      </c>
    </row>
    <row r="499" spans="1:22" ht="15.75" x14ac:dyDescent="0.25">
      <c r="A499">
        <v>498</v>
      </c>
      <c r="B499" s="2" t="s">
        <v>1718</v>
      </c>
      <c r="C499" s="10">
        <v>1</v>
      </c>
      <c r="D499" s="13">
        <v>43223.163194444445</v>
      </c>
      <c r="E499" s="20">
        <v>53.9</v>
      </c>
      <c r="F499" s="20">
        <v>33.93</v>
      </c>
      <c r="G499" t="str">
        <f>VLOOKUP(FACT_INCLUDES[[#This Row],[order_id]],ORDERS!A:B,2,FALSE)</f>
        <v>f794c59a46dc4872d97d173c1b51525a</v>
      </c>
      <c r="H499" s="17">
        <f>VLOOKUP(FACT_INCLUDES[[#This Row],[order_id]],ORDERS!A:F,4,FALSE)</f>
        <v>43290.603472222225</v>
      </c>
      <c r="I499" s="17">
        <f>VLOOKUP(FACT_INCLUDES[[#This Row],[order_id]],ORDERS!A:G,5,FALSE)</f>
        <v>43318.529166666667</v>
      </c>
      <c r="J499" s="17">
        <f>VLOOKUP(FACT_INCLUDES[[#This Row],[order_id]],ORDERS!A:G,6,FALSE)</f>
        <v>43311</v>
      </c>
      <c r="K499" t="str">
        <f>VLOOKUP(FACT_INCLUDES[[#This Row],[order_id]],ORDERS!A:G,3,FALSE)</f>
        <v>delivered</v>
      </c>
      <c r="L499" s="18">
        <f>FACT_INCLUDES[[#This Row],[price]]+FACT_INCLUDES[[#This Row],[freight_value]]</f>
        <v>87.83</v>
      </c>
      <c r="M499">
        <f ca="1">_xlfn.XLOOKUP(FACT_INCLUDES[[#This Row],[customer_unique_id]], DIM_CUSTOMERS[customer_unique_id], DIM_CUSTOMERS[Age],,0)</f>
        <v>26</v>
      </c>
      <c r="N499">
        <f>IFERROR(VLOOKUP(FACT_INCLUDES[[#This Row],[order_id]], ORDERS!A:G, 7, FALSE), "")</f>
        <v>28</v>
      </c>
      <c r="O499">
        <f>_xlfn.XLOOKUP(FACT_INCLUDES[[#This Row],[DW Product]],FACT_PRODUCT_REVIEWS!L:L,FACT_PRODUCT_REVIEWS!A:A,,0)</f>
        <v>498</v>
      </c>
      <c r="P499">
        <f>_xlfn.XLOOKUP(FACT_INCLUDES[[#This Row],[customer_unique_id]],DIM_CUSTOMERS[customer_unique_id],DIM_CUSTOMERS[DW Customer],,0)</f>
        <v>136</v>
      </c>
      <c r="Q499">
        <v>498</v>
      </c>
      <c r="R499">
        <v>201</v>
      </c>
      <c r="S499">
        <f>IF(FACT_INCLUDES[[#This Row],[order_delivered_customer_date]]&lt;=FACT_INCLUDES[[#This Row],[order_estimated_delivery_date]],1,0)</f>
        <v>0</v>
      </c>
      <c r="T499" t="str">
        <f>VLOOKUP(FACT_INCLUDES[[#This Row],[DW Product]],DIM_PRODUCTS!A:I,3,FALSE)</f>
        <v>Gadgets</v>
      </c>
      <c r="U499" t="str">
        <f>VLOOKUP(FACT_INCLUDES[[#This Row],[DW Seller]],DIM_SELLERS!A:I,4,FALSE)</f>
        <v>SC</v>
      </c>
      <c r="V499" s="30">
        <f>IF(FACT_INCLUDES[[#This Row],[order_delivered_customer_date]]&lt;=FACT_INCLUDES[[#This Row],[order_estimated_delivery_date]], 1,0)</f>
        <v>0</v>
      </c>
    </row>
    <row r="500" spans="1:22" ht="15.75" x14ac:dyDescent="0.25">
      <c r="A500">
        <v>499</v>
      </c>
      <c r="B500" s="2" t="s">
        <v>783</v>
      </c>
      <c r="C500" s="10">
        <v>1</v>
      </c>
      <c r="D500" s="13">
        <v>43223.163194444445</v>
      </c>
      <c r="E500" s="20">
        <v>53.9</v>
      </c>
      <c r="F500" s="20">
        <v>33.93</v>
      </c>
      <c r="G500" t="str">
        <f>VLOOKUP(FACT_INCLUDES[[#This Row],[order_id]],ORDERS!A:B,2,FALSE)</f>
        <v>d74dfc7a1504f45d7880c12e7f8fe142</v>
      </c>
      <c r="H500" s="17">
        <f>VLOOKUP(FACT_INCLUDES[[#This Row],[order_id]],ORDERS!A:F,4,FALSE)</f>
        <v>42909.561805555553</v>
      </c>
      <c r="I500" s="17">
        <f>VLOOKUP(FACT_INCLUDES[[#This Row],[order_id]],ORDERS!A:G,5,FALSE)</f>
        <v>42916.664583333331</v>
      </c>
      <c r="J500" s="17">
        <f>VLOOKUP(FACT_INCLUDES[[#This Row],[order_id]],ORDERS!A:G,6,FALSE)</f>
        <v>42922</v>
      </c>
      <c r="K500" t="str">
        <f>VLOOKUP(FACT_INCLUDES[[#This Row],[order_id]],ORDERS!A:G,3,FALSE)</f>
        <v>delivered</v>
      </c>
      <c r="L500" s="18">
        <f>FACT_INCLUDES[[#This Row],[price]]+FACT_INCLUDES[[#This Row],[freight_value]]</f>
        <v>87.83</v>
      </c>
      <c r="M500">
        <f ca="1">_xlfn.XLOOKUP(FACT_INCLUDES[[#This Row],[customer_unique_id]], DIM_CUSTOMERS[customer_unique_id], DIM_CUSTOMERS[Age],,0)</f>
        <v>32</v>
      </c>
      <c r="N500">
        <f>IFERROR(VLOOKUP(FACT_INCLUDES[[#This Row],[order_id]], ORDERS!A:G, 7, FALSE), "")</f>
        <v>7</v>
      </c>
      <c r="O500">
        <f>_xlfn.XLOOKUP(FACT_INCLUDES[[#This Row],[DW Product]],FACT_PRODUCT_REVIEWS!L:L,FACT_PRODUCT_REVIEWS!A:A,,0)</f>
        <v>499</v>
      </c>
      <c r="P500">
        <f>_xlfn.XLOOKUP(FACT_INCLUDES[[#This Row],[customer_unique_id]],DIM_CUSTOMERS[customer_unique_id],DIM_CUSTOMERS[DW Customer],,0)</f>
        <v>219</v>
      </c>
      <c r="Q500">
        <v>499</v>
      </c>
      <c r="R500">
        <v>202</v>
      </c>
      <c r="S500">
        <f>IF(FACT_INCLUDES[[#This Row],[order_delivered_customer_date]]&lt;=FACT_INCLUDES[[#This Row],[order_estimated_delivery_date]],1,0)</f>
        <v>1</v>
      </c>
      <c r="T500" t="str">
        <f>VLOOKUP(FACT_INCLUDES[[#This Row],[DW Product]],DIM_PRODUCTS!A:I,3,FALSE)</f>
        <v>Toys</v>
      </c>
      <c r="U500" t="str">
        <f>VLOOKUP(FACT_INCLUDES[[#This Row],[DW Seller]],DIM_SELLERS!A:I,4,FALSE)</f>
        <v>SC</v>
      </c>
      <c r="V500" s="30">
        <f>IF(FACT_INCLUDES[[#This Row],[order_delivered_customer_date]]&lt;=FACT_INCLUDES[[#This Row],[order_estimated_delivery_date]], 1,0)</f>
        <v>1</v>
      </c>
    </row>
    <row r="501" spans="1:22" ht="15.75" x14ac:dyDescent="0.25">
      <c r="A501">
        <v>500</v>
      </c>
      <c r="B501" s="2" t="s">
        <v>1448</v>
      </c>
      <c r="C501" s="10">
        <v>1</v>
      </c>
      <c r="D501" s="13">
        <v>43145.688194444447</v>
      </c>
      <c r="E501" s="20">
        <v>49.9</v>
      </c>
      <c r="F501" s="20">
        <v>12.48</v>
      </c>
      <c r="G501" t="str">
        <f>VLOOKUP(FACT_INCLUDES[[#This Row],[order_id]],ORDERS!A:B,2,FALSE)</f>
        <v>7ad12bd39f33737cb4f634c8c44af118</v>
      </c>
      <c r="H501" s="17">
        <f>VLOOKUP(FACT_INCLUDES[[#This Row],[order_id]],ORDERS!A:F,4,FALSE)</f>
        <v>43281.492361111108</v>
      </c>
      <c r="I501" s="17">
        <f>VLOOKUP(FACT_INCLUDES[[#This Row],[order_id]],ORDERS!A:G,5,FALSE)</f>
        <v>43292.877083333333</v>
      </c>
      <c r="J501" s="17">
        <f>VLOOKUP(FACT_INCLUDES[[#This Row],[order_id]],ORDERS!A:G,6,FALSE)</f>
        <v>43299</v>
      </c>
      <c r="K501" t="str">
        <f>VLOOKUP(FACT_INCLUDES[[#This Row],[order_id]],ORDERS!A:G,3,FALSE)</f>
        <v>delivered</v>
      </c>
      <c r="L501" s="18">
        <f>FACT_INCLUDES[[#This Row],[price]]+FACT_INCLUDES[[#This Row],[freight_value]]</f>
        <v>62.379999999999995</v>
      </c>
      <c r="M501">
        <f ca="1">_xlfn.XLOOKUP(FACT_INCLUDES[[#This Row],[customer_unique_id]], DIM_CUSTOMERS[customer_unique_id], DIM_CUSTOMERS[Age],,0)</f>
        <v>18</v>
      </c>
      <c r="N501">
        <f>IFERROR(VLOOKUP(FACT_INCLUDES[[#This Row],[order_id]], ORDERS!A:G, 7, FALSE), "")</f>
        <v>11</v>
      </c>
      <c r="O501">
        <f>_xlfn.XLOOKUP(FACT_INCLUDES[[#This Row],[DW Product]],FACT_PRODUCT_REVIEWS!L:L,FACT_PRODUCT_REVIEWS!A:A,,0)</f>
        <v>500</v>
      </c>
      <c r="P501">
        <f>_xlfn.XLOOKUP(FACT_INCLUDES[[#This Row],[customer_unique_id]],DIM_CUSTOMERS[customer_unique_id],DIM_CUSTOMERS[DW Customer],,0)</f>
        <v>110</v>
      </c>
      <c r="Q501">
        <v>500</v>
      </c>
      <c r="R501">
        <v>203</v>
      </c>
      <c r="S501">
        <f>IF(FACT_INCLUDES[[#This Row],[order_delivered_customer_date]]&lt;=FACT_INCLUDES[[#This Row],[order_estimated_delivery_date]],1,0)</f>
        <v>1</v>
      </c>
      <c r="T501" t="str">
        <f>VLOOKUP(FACT_INCLUDES[[#This Row],[DW Product]],DIM_PRODUCTS!A:I,3,FALSE)</f>
        <v>Clothing</v>
      </c>
      <c r="U501" t="str">
        <f>VLOOKUP(FACT_INCLUDES[[#This Row],[DW Seller]],DIM_SELLERS!A:I,4,FALSE)</f>
        <v>SP</v>
      </c>
      <c r="V501" s="30">
        <f>IF(FACT_INCLUDES[[#This Row],[order_delivered_customer_date]]&lt;=FACT_INCLUDES[[#This Row],[order_estimated_delivery_date]], 1,0)</f>
        <v>1</v>
      </c>
    </row>
    <row r="502" spans="1:22" ht="15.75" x14ac:dyDescent="0.25">
      <c r="A502">
        <v>501</v>
      </c>
      <c r="B502" s="2" t="s">
        <v>728</v>
      </c>
      <c r="C502" s="10">
        <v>1</v>
      </c>
      <c r="D502" s="13">
        <v>42873.59375</v>
      </c>
      <c r="E502" s="20">
        <v>185.81</v>
      </c>
      <c r="F502" s="20">
        <v>17.059999999999999</v>
      </c>
      <c r="G502" t="str">
        <f>VLOOKUP(FACT_INCLUDES[[#This Row],[order_id]],ORDERS!A:B,2,FALSE)</f>
        <v>9e5f9798a71d8f5ec3020a5500d70430</v>
      </c>
      <c r="H502" s="17">
        <f>VLOOKUP(FACT_INCLUDES[[#This Row],[order_id]],ORDERS!A:F,4,FALSE)</f>
        <v>42918.57708333333</v>
      </c>
      <c r="I502" s="17">
        <f>VLOOKUP(FACT_INCLUDES[[#This Row],[order_id]],ORDERS!A:G,5,FALSE)</f>
        <v>42933.729861111111</v>
      </c>
      <c r="J502" s="17">
        <f>VLOOKUP(FACT_INCLUDES[[#This Row],[order_id]],ORDERS!A:G,6,FALSE)</f>
        <v>42941</v>
      </c>
      <c r="K502" t="str">
        <f>VLOOKUP(FACT_INCLUDES[[#This Row],[order_id]],ORDERS!A:G,3,FALSE)</f>
        <v>delivered</v>
      </c>
      <c r="L502" s="18">
        <f>FACT_INCLUDES[[#This Row],[price]]+FACT_INCLUDES[[#This Row],[freight_value]]</f>
        <v>202.87</v>
      </c>
      <c r="M502">
        <f ca="1">_xlfn.XLOOKUP(FACT_INCLUDES[[#This Row],[customer_unique_id]], DIM_CUSTOMERS[customer_unique_id], DIM_CUSTOMERS[Age],,0)</f>
        <v>27</v>
      </c>
      <c r="N502">
        <f>IFERROR(VLOOKUP(FACT_INCLUDES[[#This Row],[order_id]], ORDERS!A:G, 7, FALSE), "")</f>
        <v>15</v>
      </c>
      <c r="O502">
        <f>_xlfn.XLOOKUP(FACT_INCLUDES[[#This Row],[DW Product]],FACT_PRODUCT_REVIEWS!L:L,FACT_PRODUCT_REVIEWS!A:A,,0)</f>
        <v>501</v>
      </c>
      <c r="P502">
        <f>_xlfn.XLOOKUP(FACT_INCLUDES[[#This Row],[customer_unique_id]],DIM_CUSTOMERS[customer_unique_id],DIM_CUSTOMERS[DW Customer],,0)</f>
        <v>105</v>
      </c>
      <c r="Q502">
        <v>501</v>
      </c>
      <c r="R502">
        <v>204</v>
      </c>
      <c r="S502">
        <f>IF(FACT_INCLUDES[[#This Row],[order_delivered_customer_date]]&lt;=FACT_INCLUDES[[#This Row],[order_estimated_delivery_date]],1,0)</f>
        <v>1</v>
      </c>
      <c r="T502" t="str">
        <f>VLOOKUP(FACT_INCLUDES[[#This Row],[DW Product]],DIM_PRODUCTS!A:I,3,FALSE)</f>
        <v>Sports</v>
      </c>
      <c r="U502" t="str">
        <f>VLOOKUP(FACT_INCLUDES[[#This Row],[DW Seller]],DIM_SELLERS!A:I,4,FALSE)</f>
        <v>PB</v>
      </c>
      <c r="V502" s="30">
        <f>IF(FACT_INCLUDES[[#This Row],[order_delivered_customer_date]]&lt;=FACT_INCLUDES[[#This Row],[order_estimated_delivery_date]], 1,0)</f>
        <v>1</v>
      </c>
    </row>
    <row r="503" spans="1:22" ht="15.75" x14ac:dyDescent="0.25">
      <c r="A503">
        <v>502</v>
      </c>
      <c r="B503" s="2" t="s">
        <v>1839</v>
      </c>
      <c r="C503" s="10">
        <v>1</v>
      </c>
      <c r="D503" s="13">
        <v>43129.49722222222</v>
      </c>
      <c r="E503" s="20">
        <v>501.9</v>
      </c>
      <c r="F503" s="20">
        <v>17.260000000000002</v>
      </c>
      <c r="G503" t="str">
        <f>VLOOKUP(FACT_INCLUDES[[#This Row],[order_id]],ORDERS!A:B,2,FALSE)</f>
        <v>07af1aef7bf4d17ec7f0f166e9025fc9</v>
      </c>
      <c r="H503" s="17">
        <f>VLOOKUP(FACT_INCLUDES[[#This Row],[order_id]],ORDERS!A:F,4,FALSE)</f>
        <v>43068.434027777781</v>
      </c>
      <c r="I503" s="17">
        <f>VLOOKUP(FACT_INCLUDES[[#This Row],[order_id]],ORDERS!A:G,5,FALSE)</f>
        <v>43084.925000000003</v>
      </c>
      <c r="J503" s="17">
        <f>VLOOKUP(FACT_INCLUDES[[#This Row],[order_id]],ORDERS!A:G,6,FALSE)</f>
        <v>43097</v>
      </c>
      <c r="K503" t="str">
        <f>VLOOKUP(FACT_INCLUDES[[#This Row],[order_id]],ORDERS!A:G,3,FALSE)</f>
        <v>delivered</v>
      </c>
      <c r="L503" s="18">
        <f>FACT_INCLUDES[[#This Row],[price]]+FACT_INCLUDES[[#This Row],[freight_value]]</f>
        <v>519.16</v>
      </c>
      <c r="M503">
        <f ca="1">_xlfn.XLOOKUP(FACT_INCLUDES[[#This Row],[customer_unique_id]], DIM_CUSTOMERS[customer_unique_id], DIM_CUSTOMERS[Age],,0)</f>
        <v>23</v>
      </c>
      <c r="N503">
        <f>IFERROR(VLOOKUP(FACT_INCLUDES[[#This Row],[order_id]], ORDERS!A:G, 7, FALSE), "")</f>
        <v>16</v>
      </c>
      <c r="O503">
        <f>_xlfn.XLOOKUP(FACT_INCLUDES[[#This Row],[DW Product]],FACT_PRODUCT_REVIEWS!L:L,FACT_PRODUCT_REVIEWS!A:A,,0)</f>
        <v>502</v>
      </c>
      <c r="P503">
        <f>_xlfn.XLOOKUP(FACT_INCLUDES[[#This Row],[customer_unique_id]],DIM_CUSTOMERS[customer_unique_id],DIM_CUSTOMERS[DW Customer],,0)</f>
        <v>174</v>
      </c>
      <c r="Q503">
        <v>502</v>
      </c>
      <c r="R503">
        <v>205</v>
      </c>
      <c r="S503">
        <f>IF(FACT_INCLUDES[[#This Row],[order_delivered_customer_date]]&lt;=FACT_INCLUDES[[#This Row],[order_estimated_delivery_date]],1,0)</f>
        <v>1</v>
      </c>
      <c r="T503" t="str">
        <f>VLOOKUP(FACT_INCLUDES[[#This Row],[DW Product]],DIM_PRODUCTS!A:I,3,FALSE)</f>
        <v>Makeup</v>
      </c>
      <c r="U503" t="str">
        <f>VLOOKUP(FACT_INCLUDES[[#This Row],[DW Seller]],DIM_SELLERS!A:I,4,FALSE)</f>
        <v>SP</v>
      </c>
      <c r="V503" s="30">
        <f>IF(FACT_INCLUDES[[#This Row],[order_delivered_customer_date]]&lt;=FACT_INCLUDES[[#This Row],[order_estimated_delivery_date]], 1,0)</f>
        <v>1</v>
      </c>
    </row>
    <row r="504" spans="1:22" ht="15.75" x14ac:dyDescent="0.25">
      <c r="A504">
        <v>503</v>
      </c>
      <c r="B504" s="2" t="s">
        <v>1384</v>
      </c>
      <c r="C504" s="10">
        <v>1</v>
      </c>
      <c r="D504" s="13">
        <v>43167.802083333336</v>
      </c>
      <c r="E504" s="20">
        <v>97.9</v>
      </c>
      <c r="F504" s="20">
        <v>16.940000000000001</v>
      </c>
      <c r="G504" t="str">
        <f>VLOOKUP(FACT_INCLUDES[[#This Row],[order_id]],ORDERS!A:B,2,FALSE)</f>
        <v>e8085241eb1297eaa9bfa9453ea0b1ca</v>
      </c>
      <c r="H504" s="17">
        <f>VLOOKUP(FACT_INCLUDES[[#This Row],[order_id]],ORDERS!A:F,4,FALSE)</f>
        <v>43209.727777777778</v>
      </c>
      <c r="I504" s="17">
        <f>VLOOKUP(FACT_INCLUDES[[#This Row],[order_id]],ORDERS!A:G,5,FALSE)</f>
        <v>43216.787499999999</v>
      </c>
      <c r="J504" s="17">
        <f>VLOOKUP(FACT_INCLUDES[[#This Row],[order_id]],ORDERS!A:G,6,FALSE)</f>
        <v>43238</v>
      </c>
      <c r="K504" t="str">
        <f>VLOOKUP(FACT_INCLUDES[[#This Row],[order_id]],ORDERS!A:G,3,FALSE)</f>
        <v>delivered</v>
      </c>
      <c r="L504" s="18">
        <f>FACT_INCLUDES[[#This Row],[price]]+FACT_INCLUDES[[#This Row],[freight_value]]</f>
        <v>114.84</v>
      </c>
      <c r="M504">
        <f ca="1">_xlfn.XLOOKUP(FACT_INCLUDES[[#This Row],[customer_unique_id]], DIM_CUSTOMERS[customer_unique_id], DIM_CUSTOMERS[Age],,0)</f>
        <v>51</v>
      </c>
      <c r="N504">
        <f>IFERROR(VLOOKUP(FACT_INCLUDES[[#This Row],[order_id]], ORDERS!A:G, 7, FALSE), "")</f>
        <v>7</v>
      </c>
      <c r="O504">
        <f>_xlfn.XLOOKUP(FACT_INCLUDES[[#This Row],[DW Product]],FACT_PRODUCT_REVIEWS!L:L,FACT_PRODUCT_REVIEWS!A:A,,0)</f>
        <v>503</v>
      </c>
      <c r="P504">
        <f>_xlfn.XLOOKUP(FACT_INCLUDES[[#This Row],[customer_unique_id]],DIM_CUSTOMERS[customer_unique_id],DIM_CUSTOMERS[DW Customer],,0)</f>
        <v>204</v>
      </c>
      <c r="Q504">
        <v>503</v>
      </c>
      <c r="R504">
        <v>206</v>
      </c>
      <c r="S504">
        <f>IF(FACT_INCLUDES[[#This Row],[order_delivered_customer_date]]&lt;=FACT_INCLUDES[[#This Row],[order_estimated_delivery_date]],1,0)</f>
        <v>1</v>
      </c>
      <c r="T504" t="str">
        <f>VLOOKUP(FACT_INCLUDES[[#This Row],[DW Product]],DIM_PRODUCTS!A:I,3,FALSE)</f>
        <v>Shoes</v>
      </c>
      <c r="U504" t="str">
        <f>VLOOKUP(FACT_INCLUDES[[#This Row],[DW Seller]],DIM_SELLERS!A:I,4,FALSE)</f>
        <v>MG</v>
      </c>
      <c r="V504" s="30">
        <f>IF(FACT_INCLUDES[[#This Row],[order_delivered_customer_date]]&lt;=FACT_INCLUDES[[#This Row],[order_estimated_delivery_date]], 1,0)</f>
        <v>1</v>
      </c>
    </row>
    <row r="505" spans="1:22" ht="15.75" x14ac:dyDescent="0.25">
      <c r="A505">
        <v>504</v>
      </c>
      <c r="B505" s="2" t="s">
        <v>1390</v>
      </c>
      <c r="C505" s="10">
        <v>1</v>
      </c>
      <c r="D505" s="13">
        <v>43340.135416666664</v>
      </c>
      <c r="E505" s="20">
        <v>76</v>
      </c>
      <c r="F505" s="20">
        <v>18.829999999999998</v>
      </c>
      <c r="G505" t="str">
        <f>VLOOKUP(FACT_INCLUDES[[#This Row],[order_id]],ORDERS!A:B,2,FALSE)</f>
        <v>6279364f420b1e08eb33a498db5fa6bc</v>
      </c>
      <c r="H505" s="17">
        <f>VLOOKUP(FACT_INCLUDES[[#This Row],[order_id]],ORDERS!A:F,4,FALSE)</f>
        <v>43209.498611111114</v>
      </c>
      <c r="I505" s="17">
        <f>VLOOKUP(FACT_INCLUDES[[#This Row],[order_id]],ORDERS!A:G,5,FALSE)</f>
        <v>43215.564583333333</v>
      </c>
      <c r="J505" s="17">
        <f>VLOOKUP(FACT_INCLUDES[[#This Row],[order_id]],ORDERS!A:G,6,FALSE)</f>
        <v>43234</v>
      </c>
      <c r="K505" t="str">
        <f>VLOOKUP(FACT_INCLUDES[[#This Row],[order_id]],ORDERS!A:G,3,FALSE)</f>
        <v>delivered</v>
      </c>
      <c r="L505" s="18">
        <f>FACT_INCLUDES[[#This Row],[price]]+FACT_INCLUDES[[#This Row],[freight_value]]</f>
        <v>94.83</v>
      </c>
      <c r="M505">
        <f ca="1">_xlfn.XLOOKUP(FACT_INCLUDES[[#This Row],[customer_unique_id]], DIM_CUSTOMERS[customer_unique_id], DIM_CUSTOMERS[Age],,0)</f>
        <v>50</v>
      </c>
      <c r="N505">
        <f>IFERROR(VLOOKUP(FACT_INCLUDES[[#This Row],[order_id]], ORDERS!A:G, 7, FALSE), "")</f>
        <v>6</v>
      </c>
      <c r="O505">
        <f>_xlfn.XLOOKUP(FACT_INCLUDES[[#This Row],[DW Product]],FACT_PRODUCT_REVIEWS!L:L,FACT_PRODUCT_REVIEWS!A:A,,0)</f>
        <v>504</v>
      </c>
      <c r="P505">
        <f>_xlfn.XLOOKUP(FACT_INCLUDES[[#This Row],[customer_unique_id]],DIM_CUSTOMERS[customer_unique_id],DIM_CUSTOMERS[DW Customer],,0)</f>
        <v>93</v>
      </c>
      <c r="Q505">
        <v>504</v>
      </c>
      <c r="R505">
        <v>207</v>
      </c>
      <c r="S505">
        <f>IF(FACT_INCLUDES[[#This Row],[order_delivered_customer_date]]&lt;=FACT_INCLUDES[[#This Row],[order_estimated_delivery_date]],1,0)</f>
        <v>1</v>
      </c>
      <c r="T505" t="str">
        <f>VLOOKUP(FACT_INCLUDES[[#This Row],[DW Product]],DIM_PRODUCTS!A:I,3,FALSE)</f>
        <v>Sports</v>
      </c>
      <c r="U505" t="str">
        <f>VLOOKUP(FACT_INCLUDES[[#This Row],[DW Seller]],DIM_SELLERS!A:I,4,FALSE)</f>
        <v>SP</v>
      </c>
      <c r="V505" s="30">
        <f>IF(FACT_INCLUDES[[#This Row],[order_delivered_customer_date]]&lt;=FACT_INCLUDES[[#This Row],[order_estimated_delivery_date]], 1,0)</f>
        <v>1</v>
      </c>
    </row>
    <row r="506" spans="1:22" ht="15.75" x14ac:dyDescent="0.25">
      <c r="A506">
        <v>505</v>
      </c>
      <c r="B506" s="2" t="s">
        <v>1818</v>
      </c>
      <c r="C506" s="10">
        <v>1</v>
      </c>
      <c r="D506" s="13">
        <v>42768.918055555558</v>
      </c>
      <c r="E506" s="20">
        <v>15.32</v>
      </c>
      <c r="F506" s="20">
        <v>18</v>
      </c>
      <c r="G506" t="str">
        <f>VLOOKUP(FACT_INCLUDES[[#This Row],[order_id]],ORDERS!A:B,2,FALSE)</f>
        <v>2666a61d9b5755651665549f80bb3450</v>
      </c>
      <c r="H506" s="17">
        <f>VLOOKUP(FACT_INCLUDES[[#This Row],[order_id]],ORDERS!A:F,4,FALSE)</f>
        <v>42999.620833333334</v>
      </c>
      <c r="I506" s="17">
        <f>VLOOKUP(FACT_INCLUDES[[#This Row],[order_id]],ORDERS!A:G,5,FALSE)</f>
        <v>43010.525694444441</v>
      </c>
      <c r="J506" s="17">
        <f>VLOOKUP(FACT_INCLUDES[[#This Row],[order_id]],ORDERS!A:G,6,FALSE)</f>
        <v>43028</v>
      </c>
      <c r="K506" t="str">
        <f>VLOOKUP(FACT_INCLUDES[[#This Row],[order_id]],ORDERS!A:G,3,FALSE)</f>
        <v>delivered</v>
      </c>
      <c r="L506" s="18">
        <f>FACT_INCLUDES[[#This Row],[price]]+FACT_INCLUDES[[#This Row],[freight_value]]</f>
        <v>33.32</v>
      </c>
      <c r="M506">
        <f ca="1">_xlfn.XLOOKUP(FACT_INCLUDES[[#This Row],[customer_unique_id]], DIM_CUSTOMERS[customer_unique_id], DIM_CUSTOMERS[Age],,0)</f>
        <v>20</v>
      </c>
      <c r="N506">
        <f>IFERROR(VLOOKUP(FACT_INCLUDES[[#This Row],[order_id]], ORDERS!A:G, 7, FALSE), "")</f>
        <v>11</v>
      </c>
      <c r="O506">
        <f>_xlfn.XLOOKUP(FACT_INCLUDES[[#This Row],[DW Product]],FACT_PRODUCT_REVIEWS!L:L,FACT_PRODUCT_REVIEWS!A:A,,0)</f>
        <v>505</v>
      </c>
      <c r="P506">
        <f>_xlfn.XLOOKUP(FACT_INCLUDES[[#This Row],[customer_unique_id]],DIM_CUSTOMERS[customer_unique_id],DIM_CUSTOMERS[DW Customer],,0)</f>
        <v>149</v>
      </c>
      <c r="Q506">
        <v>505</v>
      </c>
      <c r="R506">
        <v>208</v>
      </c>
      <c r="S506">
        <f>IF(FACT_INCLUDES[[#This Row],[order_delivered_customer_date]]&lt;=FACT_INCLUDES[[#This Row],[order_estimated_delivery_date]],1,0)</f>
        <v>1</v>
      </c>
      <c r="T506" t="str">
        <f>VLOOKUP(FACT_INCLUDES[[#This Row],[DW Product]],DIM_PRODUCTS!A:I,3,FALSE)</f>
        <v>Musical Instruments</v>
      </c>
      <c r="U506" t="str">
        <f>VLOOKUP(FACT_INCLUDES[[#This Row],[DW Seller]],DIM_SELLERS!A:I,4,FALSE)</f>
        <v>SP</v>
      </c>
      <c r="V506" s="30">
        <f>IF(FACT_INCLUDES[[#This Row],[order_delivered_customer_date]]&lt;=FACT_INCLUDES[[#This Row],[order_estimated_delivery_date]], 1,0)</f>
        <v>1</v>
      </c>
    </row>
    <row r="507" spans="1:22" ht="15.75" x14ac:dyDescent="0.25">
      <c r="A507">
        <v>506</v>
      </c>
      <c r="B507" s="2" t="s">
        <v>992</v>
      </c>
      <c r="C507" s="10">
        <v>1</v>
      </c>
      <c r="D507" s="13">
        <v>42999.774305555555</v>
      </c>
      <c r="E507" s="20">
        <v>45.9</v>
      </c>
      <c r="F507" s="20">
        <v>12.65</v>
      </c>
      <c r="G507" t="str">
        <f>VLOOKUP(FACT_INCLUDES[[#This Row],[order_id]],ORDERS!A:B,2,FALSE)</f>
        <v>6b1070bfaad94d225e6cab57b47e2326</v>
      </c>
      <c r="H507" s="17">
        <f>VLOOKUP(FACT_INCLUDES[[#This Row],[order_id]],ORDERS!A:F,4,FALSE)</f>
        <v>43261.600694444445</v>
      </c>
      <c r="I507" s="17">
        <f>VLOOKUP(FACT_INCLUDES[[#This Row],[order_id]],ORDERS!A:G,5,FALSE)</f>
        <v>43269.461805555555</v>
      </c>
      <c r="J507" s="17">
        <f>VLOOKUP(FACT_INCLUDES[[#This Row],[order_id]],ORDERS!A:G,6,FALSE)</f>
        <v>43292</v>
      </c>
      <c r="K507" t="str">
        <f>VLOOKUP(FACT_INCLUDES[[#This Row],[order_id]],ORDERS!A:G,3,FALSE)</f>
        <v>delivered</v>
      </c>
      <c r="L507" s="18">
        <f>FACT_INCLUDES[[#This Row],[price]]+FACT_INCLUDES[[#This Row],[freight_value]]</f>
        <v>58.55</v>
      </c>
      <c r="M507">
        <f ca="1">_xlfn.XLOOKUP(FACT_INCLUDES[[#This Row],[customer_unique_id]], DIM_CUSTOMERS[customer_unique_id], DIM_CUSTOMERS[Age],,0)</f>
        <v>18</v>
      </c>
      <c r="N507">
        <f>IFERROR(VLOOKUP(FACT_INCLUDES[[#This Row],[order_id]], ORDERS!A:G, 7, FALSE), "")</f>
        <v>8</v>
      </c>
      <c r="O507">
        <f>_xlfn.XLOOKUP(FACT_INCLUDES[[#This Row],[DW Product]],FACT_PRODUCT_REVIEWS!L:L,FACT_PRODUCT_REVIEWS!A:A,,0)</f>
        <v>506</v>
      </c>
      <c r="P507">
        <f>_xlfn.XLOOKUP(FACT_INCLUDES[[#This Row],[customer_unique_id]],DIM_CUSTOMERS[customer_unique_id],DIM_CUSTOMERS[DW Customer],,0)</f>
        <v>163</v>
      </c>
      <c r="Q507">
        <v>506</v>
      </c>
      <c r="R507">
        <v>209</v>
      </c>
      <c r="S507">
        <f>IF(FACT_INCLUDES[[#This Row],[order_delivered_customer_date]]&lt;=FACT_INCLUDES[[#This Row],[order_estimated_delivery_date]],1,0)</f>
        <v>1</v>
      </c>
      <c r="T507" t="str">
        <f>VLOOKUP(FACT_INCLUDES[[#This Row],[DW Product]],DIM_PRODUCTS!A:I,3,FALSE)</f>
        <v>Pets</v>
      </c>
      <c r="U507" t="str">
        <f>VLOOKUP(FACT_INCLUDES[[#This Row],[DW Seller]],DIM_SELLERS!A:I,4,FALSE)</f>
        <v>SP</v>
      </c>
      <c r="V507" s="30">
        <f>IF(FACT_INCLUDES[[#This Row],[order_delivered_customer_date]]&lt;=FACT_INCLUDES[[#This Row],[order_estimated_delivery_date]], 1,0)</f>
        <v>1</v>
      </c>
    </row>
    <row r="508" spans="1:22" ht="15.75" x14ac:dyDescent="0.25">
      <c r="A508">
        <v>507</v>
      </c>
      <c r="B508" s="2" t="s">
        <v>1376</v>
      </c>
      <c r="C508" s="10">
        <v>1</v>
      </c>
      <c r="D508" s="13">
        <v>42999.774305555555</v>
      </c>
      <c r="E508" s="20">
        <v>45.9</v>
      </c>
      <c r="F508" s="20">
        <v>12.71</v>
      </c>
      <c r="G508" t="str">
        <f>VLOOKUP(FACT_INCLUDES[[#This Row],[order_id]],ORDERS!A:B,2,FALSE)</f>
        <v>63df52c362d4b7183bb6a463452a8183</v>
      </c>
      <c r="H508" s="17">
        <f>VLOOKUP(FACT_INCLUDES[[#This Row],[order_id]],ORDERS!A:F,4,FALSE)</f>
        <v>43191.884722222225</v>
      </c>
      <c r="I508" s="17">
        <f>VLOOKUP(FACT_INCLUDES[[#This Row],[order_id]],ORDERS!A:G,5,FALSE)</f>
        <v>43200.838888888888</v>
      </c>
      <c r="J508" s="17">
        <f>VLOOKUP(FACT_INCLUDES[[#This Row],[order_id]],ORDERS!A:G,6,FALSE)</f>
        <v>43209</v>
      </c>
      <c r="K508" t="str">
        <f>VLOOKUP(FACT_INCLUDES[[#This Row],[order_id]],ORDERS!A:G,3,FALSE)</f>
        <v>delivered</v>
      </c>
      <c r="L508" s="18">
        <f>FACT_INCLUDES[[#This Row],[price]]+FACT_INCLUDES[[#This Row],[freight_value]]</f>
        <v>58.61</v>
      </c>
      <c r="M508">
        <f ca="1">_xlfn.XLOOKUP(FACT_INCLUDES[[#This Row],[customer_unique_id]], DIM_CUSTOMERS[customer_unique_id], DIM_CUSTOMERS[Age],,0)</f>
        <v>18</v>
      </c>
      <c r="N508">
        <f>IFERROR(VLOOKUP(FACT_INCLUDES[[#This Row],[order_id]], ORDERS!A:G, 7, FALSE), "")</f>
        <v>9</v>
      </c>
      <c r="O508">
        <f>_xlfn.XLOOKUP(FACT_INCLUDES[[#This Row],[DW Product]],FACT_PRODUCT_REVIEWS!L:L,FACT_PRODUCT_REVIEWS!A:A,,0)</f>
        <v>507</v>
      </c>
      <c r="P508">
        <f>_xlfn.XLOOKUP(FACT_INCLUDES[[#This Row],[customer_unique_id]],DIM_CUSTOMERS[customer_unique_id],DIM_CUSTOMERS[DW Customer],,0)</f>
        <v>239</v>
      </c>
      <c r="Q508">
        <v>507</v>
      </c>
      <c r="R508">
        <v>210</v>
      </c>
      <c r="S508">
        <f>IF(FACT_INCLUDES[[#This Row],[order_delivered_customer_date]]&lt;=FACT_INCLUDES[[#This Row],[order_estimated_delivery_date]],1,0)</f>
        <v>1</v>
      </c>
      <c r="T508" t="str">
        <f>VLOOKUP(FACT_INCLUDES[[#This Row],[DW Product]],DIM_PRODUCTS!A:I,3,FALSE)</f>
        <v>Appliances</v>
      </c>
      <c r="U508" t="str">
        <f>VLOOKUP(FACT_INCLUDES[[#This Row],[DW Seller]],DIM_SELLERS!A:I,4,FALSE)</f>
        <v>GO</v>
      </c>
      <c r="V508" s="30">
        <f>IF(FACT_INCLUDES[[#This Row],[order_delivered_customer_date]]&lt;=FACT_INCLUDES[[#This Row],[order_estimated_delivery_date]], 1,0)</f>
        <v>1</v>
      </c>
    </row>
    <row r="509" spans="1:22" ht="15.75" x14ac:dyDescent="0.25">
      <c r="A509">
        <v>508</v>
      </c>
      <c r="B509" s="2" t="s">
        <v>1598</v>
      </c>
      <c r="C509" s="10">
        <v>1</v>
      </c>
      <c r="D509" s="13">
        <v>42999.774305555555</v>
      </c>
      <c r="E509" s="20">
        <v>45.9</v>
      </c>
      <c r="F509" s="20">
        <v>12.71</v>
      </c>
      <c r="G509" t="str">
        <f>VLOOKUP(FACT_INCLUDES[[#This Row],[order_id]],ORDERS!A:B,2,FALSE)</f>
        <v>be062ffc58427d6c959180b68a67471d</v>
      </c>
      <c r="H509" s="17">
        <f>VLOOKUP(FACT_INCLUDES[[#This Row],[order_id]],ORDERS!A:F,4,FALSE)</f>
        <v>43315.536805555559</v>
      </c>
      <c r="I509" s="17">
        <f>VLOOKUP(FACT_INCLUDES[[#This Row],[order_id]],ORDERS!A:G,5,FALSE)</f>
        <v>43322.827777777777</v>
      </c>
      <c r="J509" s="17">
        <f>VLOOKUP(FACT_INCLUDES[[#This Row],[order_id]],ORDERS!A:G,6,FALSE)</f>
        <v>43332</v>
      </c>
      <c r="K509" t="str">
        <f>VLOOKUP(FACT_INCLUDES[[#This Row],[order_id]],ORDERS!A:G,3,FALSE)</f>
        <v>delivered</v>
      </c>
      <c r="L509" s="18">
        <f>FACT_INCLUDES[[#This Row],[price]]+FACT_INCLUDES[[#This Row],[freight_value]]</f>
        <v>58.61</v>
      </c>
      <c r="M509">
        <f ca="1">_xlfn.XLOOKUP(FACT_INCLUDES[[#This Row],[customer_unique_id]], DIM_CUSTOMERS[customer_unique_id], DIM_CUSTOMERS[Age],,0)</f>
        <v>35</v>
      </c>
      <c r="N509">
        <f>IFERROR(VLOOKUP(FACT_INCLUDES[[#This Row],[order_id]], ORDERS!A:G, 7, FALSE), "")</f>
        <v>7</v>
      </c>
      <c r="O509">
        <f>_xlfn.XLOOKUP(FACT_INCLUDES[[#This Row],[DW Product]],FACT_PRODUCT_REVIEWS!L:L,FACT_PRODUCT_REVIEWS!A:A,,0)</f>
        <v>508</v>
      </c>
      <c r="P509">
        <f>_xlfn.XLOOKUP(FACT_INCLUDES[[#This Row],[customer_unique_id]],DIM_CUSTOMERS[customer_unique_id],DIM_CUSTOMERS[DW Customer],,0)</f>
        <v>160</v>
      </c>
      <c r="Q509">
        <v>508</v>
      </c>
      <c r="R509">
        <v>211</v>
      </c>
      <c r="S509">
        <f>IF(FACT_INCLUDES[[#This Row],[order_delivered_customer_date]]&lt;=FACT_INCLUDES[[#This Row],[order_estimated_delivery_date]],1,0)</f>
        <v>1</v>
      </c>
      <c r="T509" t="str">
        <f>VLOOKUP(FACT_INCLUDES[[#This Row],[DW Product]],DIM_PRODUCTS!A:I,3,FALSE)</f>
        <v>Clothing</v>
      </c>
      <c r="U509" t="str">
        <f>VLOOKUP(FACT_INCLUDES[[#This Row],[DW Seller]],DIM_SELLERS!A:I,4,FALSE)</f>
        <v>SP</v>
      </c>
      <c r="V509" s="30">
        <f>IF(FACT_INCLUDES[[#This Row],[order_delivered_customer_date]]&lt;=FACT_INCLUDES[[#This Row],[order_estimated_delivery_date]], 1,0)</f>
        <v>1</v>
      </c>
    </row>
    <row r="510" spans="1:22" ht="15.75" x14ac:dyDescent="0.25">
      <c r="A510">
        <v>509</v>
      </c>
      <c r="B510" s="2" t="s">
        <v>1696</v>
      </c>
      <c r="C510" s="10">
        <v>1</v>
      </c>
      <c r="D510" s="13">
        <v>43229.895833333336</v>
      </c>
      <c r="E510" s="20">
        <v>53.9</v>
      </c>
      <c r="F510" s="20">
        <v>0</v>
      </c>
      <c r="G510" t="str">
        <f>VLOOKUP(FACT_INCLUDES[[#This Row],[order_id]],ORDERS!A:B,2,FALSE)</f>
        <v>5f9d0a2d1cbdc542a46b46a8b3511701</v>
      </c>
      <c r="H510" s="17">
        <f>VLOOKUP(FACT_INCLUDES[[#This Row],[order_id]],ORDERS!A:F,4,FALSE)</f>
        <v>43098.93472222222</v>
      </c>
      <c r="I510" s="17">
        <f>VLOOKUP(FACT_INCLUDES[[#This Row],[order_id]],ORDERS!A:G,5,FALSE)</f>
        <v>43115.904166666667</v>
      </c>
      <c r="J510" s="17">
        <f>VLOOKUP(FACT_INCLUDES[[#This Row],[order_id]],ORDERS!A:G,6,FALSE)</f>
        <v>43129</v>
      </c>
      <c r="K510" t="str">
        <f>VLOOKUP(FACT_INCLUDES[[#This Row],[order_id]],ORDERS!A:G,3,FALSE)</f>
        <v>delivered</v>
      </c>
      <c r="L510" s="18">
        <f>FACT_INCLUDES[[#This Row],[price]]+FACT_INCLUDES[[#This Row],[freight_value]]</f>
        <v>53.9</v>
      </c>
      <c r="M510">
        <f ca="1">_xlfn.XLOOKUP(FACT_INCLUDES[[#This Row],[customer_unique_id]], DIM_CUSTOMERS[customer_unique_id], DIM_CUSTOMERS[Age],,0)</f>
        <v>40</v>
      </c>
      <c r="N510">
        <f>IFERROR(VLOOKUP(FACT_INCLUDES[[#This Row],[order_id]], ORDERS!A:G, 7, FALSE), "")</f>
        <v>17</v>
      </c>
      <c r="O510">
        <f>_xlfn.XLOOKUP(FACT_INCLUDES[[#This Row],[DW Product]],FACT_PRODUCT_REVIEWS!L:L,FACT_PRODUCT_REVIEWS!A:A,,0)</f>
        <v>509</v>
      </c>
      <c r="P510">
        <f>_xlfn.XLOOKUP(FACT_INCLUDES[[#This Row],[customer_unique_id]],DIM_CUSTOMERS[customer_unique_id],DIM_CUSTOMERS[DW Customer],,0)</f>
        <v>333</v>
      </c>
      <c r="Q510">
        <v>509</v>
      </c>
      <c r="R510">
        <v>212</v>
      </c>
      <c r="S510">
        <f>IF(FACT_INCLUDES[[#This Row],[order_delivered_customer_date]]&lt;=FACT_INCLUDES[[#This Row],[order_estimated_delivery_date]],1,0)</f>
        <v>1</v>
      </c>
      <c r="T510" t="str">
        <f>VLOOKUP(FACT_INCLUDES[[#This Row],[DW Product]],DIM_PRODUCTS!A:I,3,FALSE)</f>
        <v>Art</v>
      </c>
      <c r="U510" t="str">
        <f>VLOOKUP(FACT_INCLUDES[[#This Row],[DW Seller]],DIM_SELLERS!A:I,4,FALSE)</f>
        <v>RJ</v>
      </c>
      <c r="V510" s="30">
        <f>IF(FACT_INCLUDES[[#This Row],[order_delivered_customer_date]]&lt;=FACT_INCLUDES[[#This Row],[order_estimated_delivery_date]], 1,0)</f>
        <v>1</v>
      </c>
    </row>
    <row r="511" spans="1:22" ht="15.75" x14ac:dyDescent="0.25">
      <c r="A511">
        <v>510</v>
      </c>
      <c r="B511" s="2" t="s">
        <v>788</v>
      </c>
      <c r="C511" s="10">
        <v>1</v>
      </c>
      <c r="D511" s="13">
        <v>43229.895833333336</v>
      </c>
      <c r="E511" s="20">
        <v>53.9</v>
      </c>
      <c r="F511" s="20">
        <v>0</v>
      </c>
      <c r="G511" t="str">
        <f>VLOOKUP(FACT_INCLUDES[[#This Row],[order_id]],ORDERS!A:B,2,FALSE)</f>
        <v>859a9b67726d9c9306eb28b8938c59a0</v>
      </c>
      <c r="H511" s="17">
        <f>VLOOKUP(FACT_INCLUDES[[#This Row],[order_id]],ORDERS!A:F,4,FALSE)</f>
        <v>43215.334027777775</v>
      </c>
      <c r="I511" s="17">
        <f>VLOOKUP(FACT_INCLUDES[[#This Row],[order_id]],ORDERS!A:G,5,FALSE)</f>
        <v>43223.79583333333</v>
      </c>
      <c r="J511" s="17">
        <f>VLOOKUP(FACT_INCLUDES[[#This Row],[order_id]],ORDERS!A:G,6,FALSE)</f>
        <v>43238</v>
      </c>
      <c r="K511" t="str">
        <f>VLOOKUP(FACT_INCLUDES[[#This Row],[order_id]],ORDERS!A:G,3,FALSE)</f>
        <v>delivered</v>
      </c>
      <c r="L511" s="18">
        <f>FACT_INCLUDES[[#This Row],[price]]+FACT_INCLUDES[[#This Row],[freight_value]]</f>
        <v>53.9</v>
      </c>
      <c r="M511">
        <f ca="1">_xlfn.XLOOKUP(FACT_INCLUDES[[#This Row],[customer_unique_id]], DIM_CUSTOMERS[customer_unique_id], DIM_CUSTOMERS[Age],,0)</f>
        <v>22</v>
      </c>
      <c r="N511">
        <f>IFERROR(VLOOKUP(FACT_INCLUDES[[#This Row],[order_id]], ORDERS!A:G, 7, FALSE), "")</f>
        <v>8</v>
      </c>
      <c r="O511">
        <f>_xlfn.XLOOKUP(FACT_INCLUDES[[#This Row],[DW Product]],FACT_PRODUCT_REVIEWS!L:L,FACT_PRODUCT_REVIEWS!A:A,,0)</f>
        <v>510</v>
      </c>
      <c r="P511">
        <f>_xlfn.XLOOKUP(FACT_INCLUDES[[#This Row],[customer_unique_id]],DIM_CUSTOMERS[customer_unique_id],DIM_CUSTOMERS[DW Customer],,0)</f>
        <v>296</v>
      </c>
      <c r="Q511">
        <v>510</v>
      </c>
      <c r="R511">
        <v>213</v>
      </c>
      <c r="S511">
        <f>IF(FACT_INCLUDES[[#This Row],[order_delivered_customer_date]]&lt;=FACT_INCLUDES[[#This Row],[order_estimated_delivery_date]],1,0)</f>
        <v>1</v>
      </c>
      <c r="T511" t="str">
        <f>VLOOKUP(FACT_INCLUDES[[#This Row],[DW Product]],DIM_PRODUCTS!A:I,3,FALSE)</f>
        <v>Books</v>
      </c>
      <c r="U511" t="str">
        <f>VLOOKUP(FACT_INCLUDES[[#This Row],[DW Seller]],DIM_SELLERS!A:I,4,FALSE)</f>
        <v>SP</v>
      </c>
      <c r="V511" s="30">
        <f>IF(FACT_INCLUDES[[#This Row],[order_delivered_customer_date]]&lt;=FACT_INCLUDES[[#This Row],[order_estimated_delivery_date]], 1,0)</f>
        <v>1</v>
      </c>
    </row>
    <row r="512" spans="1:22" ht="15.75" x14ac:dyDescent="0.25">
      <c r="A512">
        <v>511</v>
      </c>
      <c r="B512" s="2" t="s">
        <v>1205</v>
      </c>
      <c r="C512" s="10">
        <v>1</v>
      </c>
      <c r="D512" s="13">
        <v>43069.71875</v>
      </c>
      <c r="E512" s="20">
        <v>21.99</v>
      </c>
      <c r="F512" s="20">
        <v>15.1</v>
      </c>
      <c r="G512" t="str">
        <f>VLOOKUP(FACT_INCLUDES[[#This Row],[order_id]],ORDERS!A:B,2,FALSE)</f>
        <v>8bf1dc98223704657288b7653abab62b</v>
      </c>
      <c r="H512" s="17">
        <f>VLOOKUP(FACT_INCLUDES[[#This Row],[order_id]],ORDERS!A:F,4,FALSE)</f>
        <v>42842.481944444444</v>
      </c>
      <c r="I512" s="17">
        <f>VLOOKUP(FACT_INCLUDES[[#This Row],[order_id]],ORDERS!A:G,5,FALSE)</f>
        <v>42852.615277777775</v>
      </c>
      <c r="J512" s="17">
        <f>VLOOKUP(FACT_INCLUDES[[#This Row],[order_id]],ORDERS!A:G,6,FALSE)</f>
        <v>42863</v>
      </c>
      <c r="K512" t="str">
        <f>VLOOKUP(FACT_INCLUDES[[#This Row],[order_id]],ORDERS!A:G,3,FALSE)</f>
        <v>delivered</v>
      </c>
      <c r="L512" s="18">
        <f>FACT_INCLUDES[[#This Row],[price]]+FACT_INCLUDES[[#This Row],[freight_value]]</f>
        <v>37.089999999999996</v>
      </c>
      <c r="M512">
        <f ca="1">_xlfn.XLOOKUP(FACT_INCLUDES[[#This Row],[customer_unique_id]], DIM_CUSTOMERS[customer_unique_id], DIM_CUSTOMERS[Age],,0)</f>
        <v>26</v>
      </c>
      <c r="N512">
        <f>IFERROR(VLOOKUP(FACT_INCLUDES[[#This Row],[order_id]], ORDERS!A:G, 7, FALSE), "")</f>
        <v>10</v>
      </c>
      <c r="O512">
        <f>_xlfn.XLOOKUP(FACT_INCLUDES[[#This Row],[DW Product]],FACT_PRODUCT_REVIEWS!L:L,FACT_PRODUCT_REVIEWS!A:A,,0)</f>
        <v>511</v>
      </c>
      <c r="P512">
        <f>_xlfn.XLOOKUP(FACT_INCLUDES[[#This Row],[customer_unique_id]],DIM_CUSTOMERS[customer_unique_id],DIM_CUSTOMERS[DW Customer],,0)</f>
        <v>235</v>
      </c>
      <c r="Q512">
        <v>511</v>
      </c>
      <c r="R512">
        <v>214</v>
      </c>
      <c r="S512">
        <f>IF(FACT_INCLUDES[[#This Row],[order_delivered_customer_date]]&lt;=FACT_INCLUDES[[#This Row],[order_estimated_delivery_date]],1,0)</f>
        <v>1</v>
      </c>
      <c r="T512" t="str">
        <f>VLOOKUP(FACT_INCLUDES[[#This Row],[DW Product]],DIM_PRODUCTS!A:I,3,FALSE)</f>
        <v>Sports</v>
      </c>
      <c r="U512" t="str">
        <f>VLOOKUP(FACT_INCLUDES[[#This Row],[DW Seller]],DIM_SELLERS!A:I,4,FALSE)</f>
        <v>SP</v>
      </c>
      <c r="V512" s="30">
        <f>IF(FACT_INCLUDES[[#This Row],[order_delivered_customer_date]]&lt;=FACT_INCLUDES[[#This Row],[order_estimated_delivery_date]], 1,0)</f>
        <v>1</v>
      </c>
    </row>
    <row r="513" spans="1:22" ht="15.75" x14ac:dyDescent="0.25">
      <c r="A513">
        <v>512</v>
      </c>
      <c r="B513" s="2" t="s">
        <v>1792</v>
      </c>
      <c r="C513" s="10">
        <v>1</v>
      </c>
      <c r="D513" s="13">
        <v>43033.893750000003</v>
      </c>
      <c r="E513" s="20">
        <v>83.9</v>
      </c>
      <c r="F513" s="20">
        <v>28.99</v>
      </c>
      <c r="G513" t="str">
        <f>VLOOKUP(FACT_INCLUDES[[#This Row],[order_id]],ORDERS!A:B,2,FALSE)</f>
        <v>b33573ec19214ad9a1bc30a97938e450</v>
      </c>
      <c r="H513" s="17">
        <f>VLOOKUP(FACT_INCLUDES[[#This Row],[order_id]],ORDERS!A:F,4,FALSE)</f>
        <v>43278.857638888891</v>
      </c>
      <c r="I513" s="17">
        <f>VLOOKUP(FACT_INCLUDES[[#This Row],[order_id]],ORDERS!A:G,5,FALSE)</f>
        <v>43305.752083333333</v>
      </c>
      <c r="J513" s="17">
        <f>VLOOKUP(FACT_INCLUDES[[#This Row],[order_id]],ORDERS!A:G,6,FALSE)</f>
        <v>43311</v>
      </c>
      <c r="K513" t="str">
        <f>VLOOKUP(FACT_INCLUDES[[#This Row],[order_id]],ORDERS!A:G,3,FALSE)</f>
        <v>delivered</v>
      </c>
      <c r="L513" s="18">
        <f>FACT_INCLUDES[[#This Row],[price]]+FACT_INCLUDES[[#This Row],[freight_value]]</f>
        <v>112.89</v>
      </c>
      <c r="M513">
        <f ca="1">_xlfn.XLOOKUP(FACT_INCLUDES[[#This Row],[customer_unique_id]], DIM_CUSTOMERS[customer_unique_id], DIM_CUSTOMERS[Age],,0)</f>
        <v>18</v>
      </c>
      <c r="N513">
        <f>IFERROR(VLOOKUP(FACT_INCLUDES[[#This Row],[order_id]], ORDERS!A:G, 7, FALSE), "")</f>
        <v>27</v>
      </c>
      <c r="O513">
        <f>_xlfn.XLOOKUP(FACT_INCLUDES[[#This Row],[DW Product]],FACT_PRODUCT_REVIEWS!L:L,FACT_PRODUCT_REVIEWS!A:A,,0)</f>
        <v>512</v>
      </c>
      <c r="P513">
        <f>_xlfn.XLOOKUP(FACT_INCLUDES[[#This Row],[customer_unique_id]],DIM_CUSTOMERS[customer_unique_id],DIM_CUSTOMERS[DW Customer],,0)</f>
        <v>141</v>
      </c>
      <c r="Q513">
        <v>512</v>
      </c>
      <c r="R513">
        <v>215</v>
      </c>
      <c r="S513">
        <f>IF(FACT_INCLUDES[[#This Row],[order_delivered_customer_date]]&lt;=FACT_INCLUDES[[#This Row],[order_estimated_delivery_date]],1,0)</f>
        <v>1</v>
      </c>
      <c r="T513" t="str">
        <f>VLOOKUP(FACT_INCLUDES[[#This Row],[DW Product]],DIM_PRODUCTS!A:I,3,FALSE)</f>
        <v>Clothing</v>
      </c>
      <c r="U513" t="str">
        <f>VLOOKUP(FACT_INCLUDES[[#This Row],[DW Seller]],DIM_SELLERS!A:I,4,FALSE)</f>
        <v>RS</v>
      </c>
      <c r="V513" s="30">
        <f>IF(FACT_INCLUDES[[#This Row],[order_delivered_customer_date]]&lt;=FACT_INCLUDES[[#This Row],[order_estimated_delivery_date]], 1,0)</f>
        <v>1</v>
      </c>
    </row>
    <row r="514" spans="1:22" ht="15.75" x14ac:dyDescent="0.25">
      <c r="A514">
        <v>513</v>
      </c>
      <c r="B514" s="2" t="s">
        <v>909</v>
      </c>
      <c r="C514" s="10">
        <v>1</v>
      </c>
      <c r="D514" s="13">
        <v>43200.604166666664</v>
      </c>
      <c r="E514" s="20">
        <v>49.99</v>
      </c>
      <c r="F514" s="20">
        <v>8.8800000000000008</v>
      </c>
      <c r="G514" t="str">
        <f>VLOOKUP(FACT_INCLUDES[[#This Row],[order_id]],ORDERS!A:B,2,FALSE)</f>
        <v>9dfcc502727549f99c9f73dbd28b35e9</v>
      </c>
      <c r="H514" s="17">
        <f>VLOOKUP(FACT_INCLUDES[[#This Row],[order_id]],ORDERS!A:F,4,FALSE)</f>
        <v>43204.616666666669</v>
      </c>
      <c r="I514" s="17">
        <f>VLOOKUP(FACT_INCLUDES[[#This Row],[order_id]],ORDERS!A:G,5,FALSE)</f>
        <v>43211.640277777777</v>
      </c>
      <c r="J514" s="17">
        <f>VLOOKUP(FACT_INCLUDES[[#This Row],[order_id]],ORDERS!A:G,6,FALSE)</f>
        <v>43223</v>
      </c>
      <c r="K514" t="str">
        <f>VLOOKUP(FACT_INCLUDES[[#This Row],[order_id]],ORDERS!A:G,3,FALSE)</f>
        <v>delivered</v>
      </c>
      <c r="L514" s="18">
        <f>FACT_INCLUDES[[#This Row],[price]]+FACT_INCLUDES[[#This Row],[freight_value]]</f>
        <v>58.870000000000005</v>
      </c>
      <c r="M514">
        <f ca="1">_xlfn.XLOOKUP(FACT_INCLUDES[[#This Row],[customer_unique_id]], DIM_CUSTOMERS[customer_unique_id], DIM_CUSTOMERS[Age],,0)</f>
        <v>23</v>
      </c>
      <c r="N514">
        <f>IFERROR(VLOOKUP(FACT_INCLUDES[[#This Row],[order_id]], ORDERS!A:G, 7, FALSE), "")</f>
        <v>7</v>
      </c>
      <c r="O514">
        <f>_xlfn.XLOOKUP(FACT_INCLUDES[[#This Row],[DW Product]],FACT_PRODUCT_REVIEWS!L:L,FACT_PRODUCT_REVIEWS!A:A,,0)</f>
        <v>513</v>
      </c>
      <c r="P514">
        <f>_xlfn.XLOOKUP(FACT_INCLUDES[[#This Row],[customer_unique_id]],DIM_CUSTOMERS[customer_unique_id],DIM_CUSTOMERS[DW Customer],,0)</f>
        <v>107</v>
      </c>
      <c r="Q514">
        <v>513</v>
      </c>
      <c r="R514">
        <v>216</v>
      </c>
      <c r="S514">
        <f>IF(FACT_INCLUDES[[#This Row],[order_delivered_customer_date]]&lt;=FACT_INCLUDES[[#This Row],[order_estimated_delivery_date]],1,0)</f>
        <v>1</v>
      </c>
      <c r="T514" t="str">
        <f>VLOOKUP(FACT_INCLUDES[[#This Row],[DW Product]],DIM_PRODUCTS!A:I,3,FALSE)</f>
        <v>Kitchen Products</v>
      </c>
      <c r="U514" t="str">
        <f>VLOOKUP(FACT_INCLUDES[[#This Row],[DW Seller]],DIM_SELLERS!A:I,4,FALSE)</f>
        <v>SP</v>
      </c>
      <c r="V514" s="30">
        <f>IF(FACT_INCLUDES[[#This Row],[order_delivered_customer_date]]&lt;=FACT_INCLUDES[[#This Row],[order_estimated_delivery_date]], 1,0)</f>
        <v>1</v>
      </c>
    </row>
    <row r="515" spans="1:22" ht="15.75" x14ac:dyDescent="0.25">
      <c r="A515">
        <v>514</v>
      </c>
      <c r="B515" s="2" t="s">
        <v>837</v>
      </c>
      <c r="C515" s="10">
        <v>1</v>
      </c>
      <c r="D515" s="13">
        <v>43138.993750000001</v>
      </c>
      <c r="E515" s="20">
        <v>50</v>
      </c>
      <c r="F515" s="20">
        <v>15.1</v>
      </c>
      <c r="G515" t="str">
        <f>VLOOKUP(FACT_INCLUDES[[#This Row],[order_id]],ORDERS!A:B,2,FALSE)</f>
        <v>96e147852028a3ce1d25c86f03032023</v>
      </c>
      <c r="H515" s="17">
        <f>VLOOKUP(FACT_INCLUDES[[#This Row],[order_id]],ORDERS!A:F,4,FALSE)</f>
        <v>43278.734722222223</v>
      </c>
      <c r="I515" s="17">
        <f>VLOOKUP(FACT_INCLUDES[[#This Row],[order_id]],ORDERS!A:G,5,FALSE)</f>
        <v>43284.320138888892</v>
      </c>
      <c r="J515" s="17">
        <f>VLOOKUP(FACT_INCLUDES[[#This Row],[order_id]],ORDERS!A:G,6,FALSE)</f>
        <v>43312</v>
      </c>
      <c r="K515" t="str">
        <f>VLOOKUP(FACT_INCLUDES[[#This Row],[order_id]],ORDERS!A:G,3,FALSE)</f>
        <v>delivered</v>
      </c>
      <c r="L515" s="18">
        <f>FACT_INCLUDES[[#This Row],[price]]+FACT_INCLUDES[[#This Row],[freight_value]]</f>
        <v>65.099999999999994</v>
      </c>
      <c r="M515">
        <f ca="1">_xlfn.XLOOKUP(FACT_INCLUDES[[#This Row],[customer_unique_id]], DIM_CUSTOMERS[customer_unique_id], DIM_CUSTOMERS[Age],,0)</f>
        <v>29</v>
      </c>
      <c r="N515">
        <f>IFERROR(VLOOKUP(FACT_INCLUDES[[#This Row],[order_id]], ORDERS!A:G, 7, FALSE), "")</f>
        <v>6</v>
      </c>
      <c r="O515">
        <f>_xlfn.XLOOKUP(FACT_INCLUDES[[#This Row],[DW Product]],FACT_PRODUCT_REVIEWS!L:L,FACT_PRODUCT_REVIEWS!A:A,,0)</f>
        <v>514</v>
      </c>
      <c r="P515">
        <f>_xlfn.XLOOKUP(FACT_INCLUDES[[#This Row],[customer_unique_id]],DIM_CUSTOMERS[customer_unique_id],DIM_CUSTOMERS[DW Customer],,0)</f>
        <v>100</v>
      </c>
      <c r="Q515">
        <v>514</v>
      </c>
      <c r="R515">
        <v>217</v>
      </c>
      <c r="S515">
        <f>IF(FACT_INCLUDES[[#This Row],[order_delivered_customer_date]]&lt;=FACT_INCLUDES[[#This Row],[order_estimated_delivery_date]],1,0)</f>
        <v>1</v>
      </c>
      <c r="T515" t="str">
        <f>VLOOKUP(FACT_INCLUDES[[#This Row],[DW Product]],DIM_PRODUCTS!A:I,3,FALSE)</f>
        <v>Bathroom</v>
      </c>
      <c r="U515" t="str">
        <f>VLOOKUP(FACT_INCLUDES[[#This Row],[DW Seller]],DIM_SELLERS!A:I,4,FALSE)</f>
        <v>PB</v>
      </c>
      <c r="V515" s="30">
        <f>IF(FACT_INCLUDES[[#This Row],[order_delivered_customer_date]]&lt;=FACT_INCLUDES[[#This Row],[order_estimated_delivery_date]], 1,0)</f>
        <v>1</v>
      </c>
    </row>
    <row r="516" spans="1:22" ht="15.75" x14ac:dyDescent="0.25">
      <c r="A516">
        <v>515</v>
      </c>
      <c r="B516" s="2" t="s">
        <v>1737</v>
      </c>
      <c r="C516" s="10">
        <v>1</v>
      </c>
      <c r="D516" s="13">
        <v>43230.131944444445</v>
      </c>
      <c r="E516" s="20">
        <v>61.2</v>
      </c>
      <c r="F516" s="20">
        <v>11.15</v>
      </c>
      <c r="G516" t="str">
        <f>VLOOKUP(FACT_INCLUDES[[#This Row],[order_id]],ORDERS!A:B,2,FALSE)</f>
        <v>589621a1ce8b9302b75d6920dfd7dd01</v>
      </c>
      <c r="H516" s="17">
        <f>VLOOKUP(FACT_INCLUDES[[#This Row],[order_id]],ORDERS!A:F,4,FALSE)</f>
        <v>43110.709027777775</v>
      </c>
      <c r="I516" s="17">
        <f>VLOOKUP(FACT_INCLUDES[[#This Row],[order_id]],ORDERS!A:G,5,FALSE)</f>
        <v>43131.79583333333</v>
      </c>
      <c r="J516" s="17">
        <f>VLOOKUP(FACT_INCLUDES[[#This Row],[order_id]],ORDERS!A:G,6,FALSE)</f>
        <v>43138</v>
      </c>
      <c r="K516" t="str">
        <f>VLOOKUP(FACT_INCLUDES[[#This Row],[order_id]],ORDERS!A:G,3,FALSE)</f>
        <v>delivered</v>
      </c>
      <c r="L516" s="18">
        <f>FACT_INCLUDES[[#This Row],[price]]+FACT_INCLUDES[[#This Row],[freight_value]]</f>
        <v>72.350000000000009</v>
      </c>
      <c r="M516">
        <f ca="1">_xlfn.XLOOKUP(FACT_INCLUDES[[#This Row],[customer_unique_id]], DIM_CUSTOMERS[customer_unique_id], DIM_CUSTOMERS[Age],,0)</f>
        <v>25</v>
      </c>
      <c r="N516">
        <f>IFERROR(VLOOKUP(FACT_INCLUDES[[#This Row],[order_id]], ORDERS!A:G, 7, FALSE), "")</f>
        <v>21</v>
      </c>
      <c r="O516">
        <f>_xlfn.XLOOKUP(FACT_INCLUDES[[#This Row],[DW Product]],FACT_PRODUCT_REVIEWS!L:L,FACT_PRODUCT_REVIEWS!A:A,,0)</f>
        <v>515</v>
      </c>
      <c r="P516">
        <f>_xlfn.XLOOKUP(FACT_INCLUDES[[#This Row],[customer_unique_id]],DIM_CUSTOMERS[customer_unique_id],DIM_CUSTOMERS[DW Customer],,0)</f>
        <v>49</v>
      </c>
      <c r="Q516">
        <v>515</v>
      </c>
      <c r="R516">
        <v>218</v>
      </c>
      <c r="S516">
        <f>IF(FACT_INCLUDES[[#This Row],[order_delivered_customer_date]]&lt;=FACT_INCLUDES[[#This Row],[order_estimated_delivery_date]],1,0)</f>
        <v>1</v>
      </c>
      <c r="T516" t="str">
        <f>VLOOKUP(FACT_INCLUDES[[#This Row],[DW Product]],DIM_PRODUCTS!A:I,3,FALSE)</f>
        <v>Bathroom</v>
      </c>
      <c r="U516" t="str">
        <f>VLOOKUP(FACT_INCLUDES[[#This Row],[DW Seller]],DIM_SELLERS!A:I,4,FALSE)</f>
        <v>RS</v>
      </c>
      <c r="V516" s="30">
        <f>IF(FACT_INCLUDES[[#This Row],[order_delivered_customer_date]]&lt;=FACT_INCLUDES[[#This Row],[order_estimated_delivery_date]], 1,0)</f>
        <v>1</v>
      </c>
    </row>
    <row r="517" spans="1:22" ht="15.75" x14ac:dyDescent="0.25">
      <c r="A517">
        <v>516</v>
      </c>
      <c r="B517" s="2" t="s">
        <v>1781</v>
      </c>
      <c r="C517" s="10">
        <v>1</v>
      </c>
      <c r="D517" s="13">
        <v>43048.034722222219</v>
      </c>
      <c r="E517" s="20">
        <v>81.900000000000006</v>
      </c>
      <c r="F517" s="20">
        <v>15.32</v>
      </c>
      <c r="G517" t="str">
        <f>VLOOKUP(FACT_INCLUDES[[#This Row],[order_id]],ORDERS!A:B,2,FALSE)</f>
        <v>248ffe10d632bebe4f7267f1f44844c9</v>
      </c>
      <c r="H517" s="17">
        <f>VLOOKUP(FACT_INCLUDES[[#This Row],[order_id]],ORDERS!A:F,4,FALSE)</f>
        <v>42958.645833333336</v>
      </c>
      <c r="I517" s="17">
        <f>VLOOKUP(FACT_INCLUDES[[#This Row],[order_id]],ORDERS!A:G,5,FALSE)</f>
        <v>42969.817361111112</v>
      </c>
      <c r="J517" s="17">
        <f>VLOOKUP(FACT_INCLUDES[[#This Row],[order_id]],ORDERS!A:G,6,FALSE)</f>
        <v>42982</v>
      </c>
      <c r="K517" t="str">
        <f>VLOOKUP(FACT_INCLUDES[[#This Row],[order_id]],ORDERS!A:G,3,FALSE)</f>
        <v>delivered</v>
      </c>
      <c r="L517" s="18">
        <f>FACT_INCLUDES[[#This Row],[price]]+FACT_INCLUDES[[#This Row],[freight_value]]</f>
        <v>97.22</v>
      </c>
      <c r="M517">
        <f ca="1">_xlfn.XLOOKUP(FACT_INCLUDES[[#This Row],[customer_unique_id]], DIM_CUSTOMERS[customer_unique_id], DIM_CUSTOMERS[Age],,0)</f>
        <v>23</v>
      </c>
      <c r="N517">
        <f>IFERROR(VLOOKUP(FACT_INCLUDES[[#This Row],[order_id]], ORDERS!A:G, 7, FALSE), "")</f>
        <v>11</v>
      </c>
      <c r="O517">
        <f>_xlfn.XLOOKUP(FACT_INCLUDES[[#This Row],[DW Product]],FACT_PRODUCT_REVIEWS!L:L,FACT_PRODUCT_REVIEWS!A:A,,0)</f>
        <v>516</v>
      </c>
      <c r="P517">
        <f>_xlfn.XLOOKUP(FACT_INCLUDES[[#This Row],[customer_unique_id]],DIM_CUSTOMERS[customer_unique_id],DIM_CUSTOMERS[DW Customer],,0)</f>
        <v>1</v>
      </c>
      <c r="Q517">
        <v>516</v>
      </c>
      <c r="R517">
        <v>219</v>
      </c>
      <c r="S517">
        <f>IF(FACT_INCLUDES[[#This Row],[order_delivered_customer_date]]&lt;=FACT_INCLUDES[[#This Row],[order_estimated_delivery_date]],1,0)</f>
        <v>1</v>
      </c>
      <c r="T517" t="str">
        <f>VLOOKUP(FACT_INCLUDES[[#This Row],[DW Product]],DIM_PRODUCTS!A:I,3,FALSE)</f>
        <v>Appliances</v>
      </c>
      <c r="U517" t="str">
        <f>VLOOKUP(FACT_INCLUDES[[#This Row],[DW Seller]],DIM_SELLERS!A:I,4,FALSE)</f>
        <v>RJ</v>
      </c>
      <c r="V517" s="30">
        <f>IF(FACT_INCLUDES[[#This Row],[order_delivered_customer_date]]&lt;=FACT_INCLUDES[[#This Row],[order_estimated_delivery_date]], 1,0)</f>
        <v>1</v>
      </c>
    </row>
    <row r="518" spans="1:22" ht="15.75" x14ac:dyDescent="0.25">
      <c r="A518">
        <v>517</v>
      </c>
      <c r="B518" s="2" t="s">
        <v>1629</v>
      </c>
      <c r="C518" s="10">
        <v>1</v>
      </c>
      <c r="D518" s="13">
        <v>43021.40902777778</v>
      </c>
      <c r="E518" s="20">
        <v>79.900000000000006</v>
      </c>
      <c r="F518" s="20">
        <v>12.9</v>
      </c>
      <c r="G518" t="str">
        <f>VLOOKUP(FACT_INCLUDES[[#This Row],[order_id]],ORDERS!A:B,2,FALSE)</f>
        <v>5608c8ba4ec9e036b755a199c5fd51ef</v>
      </c>
      <c r="H518" s="17">
        <f>VLOOKUP(FACT_INCLUDES[[#This Row],[order_id]],ORDERS!A:F,4,FALSE)</f>
        <v>43185.945138888892</v>
      </c>
      <c r="I518" s="17">
        <f>VLOOKUP(FACT_INCLUDES[[#This Row],[order_id]],ORDERS!A:G,5,FALSE)</f>
        <v>43199.7</v>
      </c>
      <c r="J518" s="17">
        <f>VLOOKUP(FACT_INCLUDES[[#This Row],[order_id]],ORDERS!A:G,6,FALSE)</f>
        <v>43209</v>
      </c>
      <c r="K518" t="str">
        <f>VLOOKUP(FACT_INCLUDES[[#This Row],[order_id]],ORDERS!A:G,3,FALSE)</f>
        <v>delivered</v>
      </c>
      <c r="L518" s="18">
        <f>FACT_INCLUDES[[#This Row],[price]]+FACT_INCLUDES[[#This Row],[freight_value]]</f>
        <v>92.800000000000011</v>
      </c>
      <c r="M518">
        <f ca="1">_xlfn.XLOOKUP(FACT_INCLUDES[[#This Row],[customer_unique_id]], DIM_CUSTOMERS[customer_unique_id], DIM_CUSTOMERS[Age],,0)</f>
        <v>19</v>
      </c>
      <c r="N518">
        <f>IFERROR(VLOOKUP(FACT_INCLUDES[[#This Row],[order_id]], ORDERS!A:G, 7, FALSE), "")</f>
        <v>14</v>
      </c>
      <c r="O518">
        <f>_xlfn.XLOOKUP(FACT_INCLUDES[[#This Row],[DW Product]],FACT_PRODUCT_REVIEWS!L:L,FACT_PRODUCT_REVIEWS!A:A,,0)</f>
        <v>517</v>
      </c>
      <c r="P518">
        <f>_xlfn.XLOOKUP(FACT_INCLUDES[[#This Row],[customer_unique_id]],DIM_CUSTOMERS[customer_unique_id],DIM_CUSTOMERS[DW Customer],,0)</f>
        <v>280</v>
      </c>
      <c r="Q518">
        <v>517</v>
      </c>
      <c r="R518">
        <v>220</v>
      </c>
      <c r="S518">
        <f>IF(FACT_INCLUDES[[#This Row],[order_delivered_customer_date]]&lt;=FACT_INCLUDES[[#This Row],[order_estimated_delivery_date]],1,0)</f>
        <v>1</v>
      </c>
      <c r="T518" t="str">
        <f>VLOOKUP(FACT_INCLUDES[[#This Row],[DW Product]],DIM_PRODUCTS!A:I,3,FALSE)</f>
        <v>Pets</v>
      </c>
      <c r="U518" t="str">
        <f>VLOOKUP(FACT_INCLUDES[[#This Row],[DW Seller]],DIM_SELLERS!A:I,4,FALSE)</f>
        <v>SC</v>
      </c>
      <c r="V518" s="30">
        <f>IF(FACT_INCLUDES[[#This Row],[order_delivered_customer_date]]&lt;=FACT_INCLUDES[[#This Row],[order_estimated_delivery_date]], 1,0)</f>
        <v>1</v>
      </c>
    </row>
    <row r="519" spans="1:22" ht="15.75" x14ac:dyDescent="0.25">
      <c r="A519">
        <v>518</v>
      </c>
      <c r="B519" s="2" t="s">
        <v>1415</v>
      </c>
      <c r="C519" s="10">
        <v>1</v>
      </c>
      <c r="D519" s="13">
        <v>42877.659722222219</v>
      </c>
      <c r="E519" s="20">
        <v>27.99</v>
      </c>
      <c r="F519" s="20">
        <v>14.08</v>
      </c>
      <c r="G519" t="str">
        <f>VLOOKUP(FACT_INCLUDES[[#This Row],[order_id]],ORDERS!A:B,2,FALSE)</f>
        <v>431af5c5638973ed6e431618f318a0a2</v>
      </c>
      <c r="H519" s="17">
        <f>VLOOKUP(FACT_INCLUDES[[#This Row],[order_id]],ORDERS!A:F,4,FALSE)</f>
        <v>43109.848611111112</v>
      </c>
      <c r="I519" s="17">
        <f>VLOOKUP(FACT_INCLUDES[[#This Row],[order_id]],ORDERS!A:G,5,FALSE)</f>
        <v>43126.788194444445</v>
      </c>
      <c r="J519" s="17">
        <f>VLOOKUP(FACT_INCLUDES[[#This Row],[order_id]],ORDERS!A:G,6,FALSE)</f>
        <v>43138</v>
      </c>
      <c r="K519" t="str">
        <f>VLOOKUP(FACT_INCLUDES[[#This Row],[order_id]],ORDERS!A:G,3,FALSE)</f>
        <v>delivered</v>
      </c>
      <c r="L519" s="18">
        <f>FACT_INCLUDES[[#This Row],[price]]+FACT_INCLUDES[[#This Row],[freight_value]]</f>
        <v>42.07</v>
      </c>
      <c r="M519">
        <f ca="1">_xlfn.XLOOKUP(FACT_INCLUDES[[#This Row],[customer_unique_id]], DIM_CUSTOMERS[customer_unique_id], DIM_CUSTOMERS[Age],,0)</f>
        <v>26</v>
      </c>
      <c r="N519">
        <f>IFERROR(VLOOKUP(FACT_INCLUDES[[#This Row],[order_id]], ORDERS!A:G, 7, FALSE), "")</f>
        <v>17</v>
      </c>
      <c r="O519">
        <f>_xlfn.XLOOKUP(FACT_INCLUDES[[#This Row],[DW Product]],FACT_PRODUCT_REVIEWS!L:L,FACT_PRODUCT_REVIEWS!A:A,,0)</f>
        <v>518</v>
      </c>
      <c r="P519">
        <f>_xlfn.XLOOKUP(FACT_INCLUDES[[#This Row],[customer_unique_id]],DIM_CUSTOMERS[customer_unique_id],DIM_CUSTOMERS[DW Customer],,0)</f>
        <v>77</v>
      </c>
      <c r="Q519">
        <v>518</v>
      </c>
      <c r="R519">
        <v>221</v>
      </c>
      <c r="S519">
        <f>IF(FACT_INCLUDES[[#This Row],[order_delivered_customer_date]]&lt;=FACT_INCLUDES[[#This Row],[order_estimated_delivery_date]],1,0)</f>
        <v>1</v>
      </c>
      <c r="T519" t="str">
        <f>VLOOKUP(FACT_INCLUDES[[#This Row],[DW Product]],DIM_PRODUCTS!A:I,3,FALSE)</f>
        <v>Appliances</v>
      </c>
      <c r="U519" t="str">
        <f>VLOOKUP(FACT_INCLUDES[[#This Row],[DW Seller]],DIM_SELLERS!A:I,4,FALSE)</f>
        <v>SP</v>
      </c>
      <c r="V519" s="30">
        <f>IF(FACT_INCLUDES[[#This Row],[order_delivered_customer_date]]&lt;=FACT_INCLUDES[[#This Row],[order_estimated_delivery_date]], 1,0)</f>
        <v>1</v>
      </c>
    </row>
    <row r="520" spans="1:22" ht="15.75" x14ac:dyDescent="0.25">
      <c r="A520">
        <v>519</v>
      </c>
      <c r="B520" s="2" t="s">
        <v>1527</v>
      </c>
      <c r="C520" s="10">
        <v>1</v>
      </c>
      <c r="D520" s="13">
        <v>42866.940972222219</v>
      </c>
      <c r="E520" s="20">
        <v>1820</v>
      </c>
      <c r="F520" s="20">
        <v>81.62</v>
      </c>
      <c r="G520" t="str">
        <f>VLOOKUP(FACT_INCLUDES[[#This Row],[order_id]],ORDERS!A:B,2,FALSE)</f>
        <v>35757a3cfd70b9aeab443c4dc1d8ad30</v>
      </c>
      <c r="H520" s="17">
        <f>VLOOKUP(FACT_INCLUDES[[#This Row],[order_id]],ORDERS!A:F,4,FALSE)</f>
        <v>43197.931250000001</v>
      </c>
      <c r="I520" s="17">
        <f>VLOOKUP(FACT_INCLUDES[[#This Row],[order_id]],ORDERS!A:G,5,FALSE)</f>
        <v>43203.771527777775</v>
      </c>
      <c r="J520" s="17">
        <f>VLOOKUP(FACT_INCLUDES[[#This Row],[order_id]],ORDERS!A:G,6,FALSE)</f>
        <v>43215</v>
      </c>
      <c r="K520" t="str">
        <f>VLOOKUP(FACT_INCLUDES[[#This Row],[order_id]],ORDERS!A:G,3,FALSE)</f>
        <v>delivered</v>
      </c>
      <c r="L520" s="18">
        <f>FACT_INCLUDES[[#This Row],[price]]+FACT_INCLUDES[[#This Row],[freight_value]]</f>
        <v>1901.62</v>
      </c>
      <c r="M520">
        <f ca="1">_xlfn.XLOOKUP(FACT_INCLUDES[[#This Row],[customer_unique_id]], DIM_CUSTOMERS[customer_unique_id], DIM_CUSTOMERS[Age],,0)</f>
        <v>18</v>
      </c>
      <c r="N520">
        <f>IFERROR(VLOOKUP(FACT_INCLUDES[[#This Row],[order_id]], ORDERS!A:G, 7, FALSE), "")</f>
        <v>6</v>
      </c>
      <c r="O520">
        <f>_xlfn.XLOOKUP(FACT_INCLUDES[[#This Row],[DW Product]],FACT_PRODUCT_REVIEWS!L:L,FACT_PRODUCT_REVIEWS!A:A,,0)</f>
        <v>519</v>
      </c>
      <c r="P520">
        <f>_xlfn.XLOOKUP(FACT_INCLUDES[[#This Row],[customer_unique_id]],DIM_CUSTOMERS[customer_unique_id],DIM_CUSTOMERS[DW Customer],,0)</f>
        <v>209</v>
      </c>
      <c r="Q520">
        <v>519</v>
      </c>
      <c r="R520">
        <v>222</v>
      </c>
      <c r="S520">
        <f>IF(FACT_INCLUDES[[#This Row],[order_delivered_customer_date]]&lt;=FACT_INCLUDES[[#This Row],[order_estimated_delivery_date]],1,0)</f>
        <v>1</v>
      </c>
      <c r="T520" t="str">
        <f>VLOOKUP(FACT_INCLUDES[[#This Row],[DW Product]],DIM_PRODUCTS!A:I,3,FALSE)</f>
        <v>Makeup</v>
      </c>
      <c r="U520" t="str">
        <f>VLOOKUP(FACT_INCLUDES[[#This Row],[DW Seller]],DIM_SELLERS!A:I,4,FALSE)</f>
        <v>SP</v>
      </c>
      <c r="V520" s="30">
        <f>IF(FACT_INCLUDES[[#This Row],[order_delivered_customer_date]]&lt;=FACT_INCLUDES[[#This Row],[order_estimated_delivery_date]], 1,0)</f>
        <v>1</v>
      </c>
    </row>
    <row r="521" spans="1:22" ht="15.75" x14ac:dyDescent="0.25">
      <c r="A521">
        <v>520</v>
      </c>
      <c r="B521" s="2" t="s">
        <v>1699</v>
      </c>
      <c r="C521" s="10">
        <v>1</v>
      </c>
      <c r="D521" s="13">
        <v>42828.642361111109</v>
      </c>
      <c r="E521" s="20">
        <v>15.99</v>
      </c>
      <c r="F521" s="20">
        <v>14.52</v>
      </c>
      <c r="G521" t="str">
        <f>VLOOKUP(FACT_INCLUDES[[#This Row],[order_id]],ORDERS!A:B,2,FALSE)</f>
        <v>0301e2b22f44b5a060987ecf49f8ada8</v>
      </c>
      <c r="H521" s="17">
        <f>VLOOKUP(FACT_INCLUDES[[#This Row],[order_id]],ORDERS!A:F,4,FALSE)</f>
        <v>43304.606249999997</v>
      </c>
      <c r="I521" s="17">
        <f>VLOOKUP(FACT_INCLUDES[[#This Row],[order_id]],ORDERS!A:G,5,FALSE)</f>
        <v>43314.905555555553</v>
      </c>
      <c r="J521" s="17">
        <f>VLOOKUP(FACT_INCLUDES[[#This Row],[order_id]],ORDERS!A:G,6,FALSE)</f>
        <v>43332</v>
      </c>
      <c r="K521" t="str">
        <f>VLOOKUP(FACT_INCLUDES[[#This Row],[order_id]],ORDERS!A:G,3,FALSE)</f>
        <v>delivered</v>
      </c>
      <c r="L521" s="18">
        <f>FACT_INCLUDES[[#This Row],[price]]+FACT_INCLUDES[[#This Row],[freight_value]]</f>
        <v>30.509999999999998</v>
      </c>
      <c r="M521">
        <f ca="1">_xlfn.XLOOKUP(FACT_INCLUDES[[#This Row],[customer_unique_id]], DIM_CUSTOMERS[customer_unique_id], DIM_CUSTOMERS[Age],,0)</f>
        <v>54</v>
      </c>
      <c r="N521">
        <f>IFERROR(VLOOKUP(FACT_INCLUDES[[#This Row],[order_id]], ORDERS!A:G, 7, FALSE), "")</f>
        <v>10</v>
      </c>
      <c r="O521">
        <f>_xlfn.XLOOKUP(FACT_INCLUDES[[#This Row],[DW Product]],FACT_PRODUCT_REVIEWS!L:L,FACT_PRODUCT_REVIEWS!A:A,,0)</f>
        <v>520</v>
      </c>
      <c r="P521">
        <f>_xlfn.XLOOKUP(FACT_INCLUDES[[#This Row],[customer_unique_id]],DIM_CUSTOMERS[customer_unique_id],DIM_CUSTOMERS[DW Customer],,0)</f>
        <v>123</v>
      </c>
      <c r="Q521">
        <v>520</v>
      </c>
      <c r="R521">
        <v>223</v>
      </c>
      <c r="S521">
        <f>IF(FACT_INCLUDES[[#This Row],[order_delivered_customer_date]]&lt;=FACT_INCLUDES[[#This Row],[order_estimated_delivery_date]],1,0)</f>
        <v>1</v>
      </c>
      <c r="T521" t="str">
        <f>VLOOKUP(FACT_INCLUDES[[#This Row],[DW Product]],DIM_PRODUCTS!A:I,3,FALSE)</f>
        <v>Appliances</v>
      </c>
      <c r="U521" t="str">
        <f>VLOOKUP(FACT_INCLUDES[[#This Row],[DW Seller]],DIM_SELLERS!A:I,4,FALSE)</f>
        <v>RJ</v>
      </c>
      <c r="V521" s="30">
        <f>IF(FACT_INCLUDES[[#This Row],[order_delivered_customer_date]]&lt;=FACT_INCLUDES[[#This Row],[order_estimated_delivery_date]], 1,0)</f>
        <v>1</v>
      </c>
    </row>
    <row r="522" spans="1:22" ht="15.75" x14ac:dyDescent="0.25">
      <c r="A522">
        <v>521</v>
      </c>
      <c r="B522" s="2" t="s">
        <v>894</v>
      </c>
      <c r="C522" s="10">
        <v>1</v>
      </c>
      <c r="D522" s="13">
        <v>43151.496527777781</v>
      </c>
      <c r="E522" s="20">
        <v>240</v>
      </c>
      <c r="F522" s="20">
        <v>14.7</v>
      </c>
      <c r="G522" t="str">
        <f>VLOOKUP(FACT_INCLUDES[[#This Row],[order_id]],ORDERS!A:B,2,FALSE)</f>
        <v>a6da63180c0d5fdbf5834fb3d3a8dc72</v>
      </c>
      <c r="H522" s="17">
        <f>VLOOKUP(FACT_INCLUDES[[#This Row],[order_id]],ORDERS!A:F,4,FALSE)</f>
        <v>43301.819444444445</v>
      </c>
      <c r="I522" s="17">
        <f>VLOOKUP(FACT_INCLUDES[[#This Row],[order_id]],ORDERS!A:G,5,FALSE)</f>
        <v>43311.761111111111</v>
      </c>
      <c r="J522" s="17">
        <f>VLOOKUP(FACT_INCLUDES[[#This Row],[order_id]],ORDERS!A:G,6,FALSE)</f>
        <v>43312</v>
      </c>
      <c r="K522" t="str">
        <f>VLOOKUP(FACT_INCLUDES[[#This Row],[order_id]],ORDERS!A:G,3,FALSE)</f>
        <v>delivered</v>
      </c>
      <c r="L522" s="18">
        <f>FACT_INCLUDES[[#This Row],[price]]+FACT_INCLUDES[[#This Row],[freight_value]]</f>
        <v>254.7</v>
      </c>
      <c r="M522">
        <f ca="1">_xlfn.XLOOKUP(FACT_INCLUDES[[#This Row],[customer_unique_id]], DIM_CUSTOMERS[customer_unique_id], DIM_CUSTOMERS[Age],,0)</f>
        <v>19</v>
      </c>
      <c r="N522">
        <f>IFERROR(VLOOKUP(FACT_INCLUDES[[#This Row],[order_id]], ORDERS!A:G, 7, FALSE), "")</f>
        <v>10</v>
      </c>
      <c r="O522">
        <f>_xlfn.XLOOKUP(FACT_INCLUDES[[#This Row],[DW Product]],FACT_PRODUCT_REVIEWS!L:L,FACT_PRODUCT_REVIEWS!A:A,,0)</f>
        <v>521</v>
      </c>
      <c r="P522">
        <f>_xlfn.XLOOKUP(FACT_INCLUDES[[#This Row],[customer_unique_id]],DIM_CUSTOMERS[customer_unique_id],DIM_CUSTOMERS[DW Customer],,0)</f>
        <v>185</v>
      </c>
      <c r="Q522">
        <v>521</v>
      </c>
      <c r="R522">
        <v>224</v>
      </c>
      <c r="S522">
        <f>IF(FACT_INCLUDES[[#This Row],[order_delivered_customer_date]]&lt;=FACT_INCLUDES[[#This Row],[order_estimated_delivery_date]],1,0)</f>
        <v>1</v>
      </c>
      <c r="T522" t="str">
        <f>VLOOKUP(FACT_INCLUDES[[#This Row],[DW Product]],DIM_PRODUCTS!A:I,3,FALSE)</f>
        <v>Pets</v>
      </c>
      <c r="U522" t="str">
        <f>VLOOKUP(FACT_INCLUDES[[#This Row],[DW Seller]],DIM_SELLERS!A:I,4,FALSE)</f>
        <v>SP</v>
      </c>
      <c r="V522" s="30">
        <f>IF(FACT_INCLUDES[[#This Row],[order_delivered_customer_date]]&lt;=FACT_INCLUDES[[#This Row],[order_estimated_delivery_date]], 1,0)</f>
        <v>1</v>
      </c>
    </row>
    <row r="523" spans="1:22" ht="15.75" x14ac:dyDescent="0.25">
      <c r="A523">
        <v>522</v>
      </c>
      <c r="B523" s="2" t="s">
        <v>744</v>
      </c>
      <c r="C523" s="10">
        <v>1</v>
      </c>
      <c r="D523" s="13">
        <v>43040.130555555559</v>
      </c>
      <c r="E523" s="20">
        <v>89.99</v>
      </c>
      <c r="F523" s="20">
        <v>38.47</v>
      </c>
      <c r="G523" t="str">
        <f>VLOOKUP(FACT_INCLUDES[[#This Row],[order_id]],ORDERS!A:B,2,FALSE)</f>
        <v>19cb50ca8ff9afe19ce39c5d9562f3bd</v>
      </c>
      <c r="H523" s="17">
        <f>VLOOKUP(FACT_INCLUDES[[#This Row],[order_id]],ORDERS!A:F,4,FALSE)</f>
        <v>43173.561111111114</v>
      </c>
      <c r="I523" s="17">
        <f>VLOOKUP(FACT_INCLUDES[[#This Row],[order_id]],ORDERS!A:G,5,FALSE)</f>
        <v>43202.535416666666</v>
      </c>
      <c r="J523" s="17">
        <f>VLOOKUP(FACT_INCLUDES[[#This Row],[order_id]],ORDERS!A:G,6,FALSE)</f>
        <v>43203</v>
      </c>
      <c r="K523" t="str">
        <f>VLOOKUP(FACT_INCLUDES[[#This Row],[order_id]],ORDERS!A:G,3,FALSE)</f>
        <v>delivered</v>
      </c>
      <c r="L523" s="18">
        <f>FACT_INCLUDES[[#This Row],[price]]+FACT_INCLUDES[[#This Row],[freight_value]]</f>
        <v>128.45999999999998</v>
      </c>
      <c r="M523">
        <f ca="1">_xlfn.XLOOKUP(FACT_INCLUDES[[#This Row],[customer_unique_id]], DIM_CUSTOMERS[customer_unique_id], DIM_CUSTOMERS[Age],,0)</f>
        <v>21</v>
      </c>
      <c r="N523">
        <f>IFERROR(VLOOKUP(FACT_INCLUDES[[#This Row],[order_id]], ORDERS!A:G, 7, FALSE), "")</f>
        <v>29</v>
      </c>
      <c r="O523">
        <f>_xlfn.XLOOKUP(FACT_INCLUDES[[#This Row],[DW Product]],FACT_PRODUCT_REVIEWS!L:L,FACT_PRODUCT_REVIEWS!A:A,,0)</f>
        <v>522</v>
      </c>
      <c r="P523">
        <f>_xlfn.XLOOKUP(FACT_INCLUDES[[#This Row],[customer_unique_id]],DIM_CUSTOMERS[customer_unique_id],DIM_CUSTOMERS[DW Customer],,0)</f>
        <v>170</v>
      </c>
      <c r="Q523">
        <v>522</v>
      </c>
      <c r="R523">
        <v>225</v>
      </c>
      <c r="S523">
        <f>IF(FACT_INCLUDES[[#This Row],[order_delivered_customer_date]]&lt;=FACT_INCLUDES[[#This Row],[order_estimated_delivery_date]],1,0)</f>
        <v>1</v>
      </c>
      <c r="T523" t="str">
        <f>VLOOKUP(FACT_INCLUDES[[#This Row],[DW Product]],DIM_PRODUCTS!A:I,3,FALSE)</f>
        <v>Sports</v>
      </c>
      <c r="U523" t="str">
        <f>VLOOKUP(FACT_INCLUDES[[#This Row],[DW Seller]],DIM_SELLERS!A:I,4,FALSE)</f>
        <v>SP</v>
      </c>
      <c r="V523" s="30">
        <f>IF(FACT_INCLUDES[[#This Row],[order_delivered_customer_date]]&lt;=FACT_INCLUDES[[#This Row],[order_estimated_delivery_date]], 1,0)</f>
        <v>1</v>
      </c>
    </row>
    <row r="524" spans="1:22" ht="15.75" x14ac:dyDescent="0.25">
      <c r="A524">
        <v>523</v>
      </c>
      <c r="B524" s="2" t="s">
        <v>930</v>
      </c>
      <c r="C524" s="10">
        <v>1</v>
      </c>
      <c r="D524" s="13">
        <v>42813.974305555559</v>
      </c>
      <c r="E524" s="20">
        <v>399.9</v>
      </c>
      <c r="F524" s="20">
        <v>13.41</v>
      </c>
      <c r="G524" t="str">
        <f>VLOOKUP(FACT_INCLUDES[[#This Row],[order_id]],ORDERS!A:B,2,FALSE)</f>
        <v>d3857f98166ef23ca95d44cbe9b1828c</v>
      </c>
      <c r="H524" s="17">
        <f>VLOOKUP(FACT_INCLUDES[[#This Row],[order_id]],ORDERS!A:F,4,FALSE)</f>
        <v>43224.534722222219</v>
      </c>
      <c r="I524" s="17">
        <f>VLOOKUP(FACT_INCLUDES[[#This Row],[order_id]],ORDERS!A:G,5,FALSE)</f>
        <v>43230.790277777778</v>
      </c>
      <c r="J524" s="17">
        <f>VLOOKUP(FACT_INCLUDES[[#This Row],[order_id]],ORDERS!A:G,6,FALSE)</f>
        <v>43242</v>
      </c>
      <c r="K524" t="str">
        <f>VLOOKUP(FACT_INCLUDES[[#This Row],[order_id]],ORDERS!A:G,3,FALSE)</f>
        <v>delivered</v>
      </c>
      <c r="L524" s="18">
        <f>FACT_INCLUDES[[#This Row],[price]]+FACT_INCLUDES[[#This Row],[freight_value]]</f>
        <v>413.31</v>
      </c>
      <c r="M524">
        <f ca="1">_xlfn.XLOOKUP(FACT_INCLUDES[[#This Row],[customer_unique_id]], DIM_CUSTOMERS[customer_unique_id], DIM_CUSTOMERS[Age],,0)</f>
        <v>33</v>
      </c>
      <c r="N524">
        <f>IFERROR(VLOOKUP(FACT_INCLUDES[[#This Row],[order_id]], ORDERS!A:G, 7, FALSE), "")</f>
        <v>6</v>
      </c>
      <c r="O524">
        <f>_xlfn.XLOOKUP(FACT_INCLUDES[[#This Row],[DW Product]],FACT_PRODUCT_REVIEWS!L:L,FACT_PRODUCT_REVIEWS!A:A,,0)</f>
        <v>523</v>
      </c>
      <c r="P524">
        <f>_xlfn.XLOOKUP(FACT_INCLUDES[[#This Row],[customer_unique_id]],DIM_CUSTOMERS[customer_unique_id],DIM_CUSTOMERS[DW Customer],,0)</f>
        <v>199</v>
      </c>
      <c r="Q524">
        <v>523</v>
      </c>
      <c r="R524">
        <v>226</v>
      </c>
      <c r="S524">
        <f>IF(FACT_INCLUDES[[#This Row],[order_delivered_customer_date]]&lt;=FACT_INCLUDES[[#This Row],[order_estimated_delivery_date]],1,0)</f>
        <v>1</v>
      </c>
      <c r="T524" t="str">
        <f>VLOOKUP(FACT_INCLUDES[[#This Row],[DW Product]],DIM_PRODUCTS!A:I,3,FALSE)</f>
        <v>Accessories</v>
      </c>
      <c r="U524" t="str">
        <f>VLOOKUP(FACT_INCLUDES[[#This Row],[DW Seller]],DIM_SELLERS!A:I,4,FALSE)</f>
        <v>SC</v>
      </c>
      <c r="V524" s="30">
        <f>IF(FACT_INCLUDES[[#This Row],[order_delivered_customer_date]]&lt;=FACT_INCLUDES[[#This Row],[order_estimated_delivery_date]], 1,0)</f>
        <v>1</v>
      </c>
    </row>
    <row r="525" spans="1:22" ht="15.75" x14ac:dyDescent="0.25">
      <c r="A525">
        <v>524</v>
      </c>
      <c r="B525" s="5" t="s">
        <v>1412</v>
      </c>
      <c r="C525" s="10">
        <v>1</v>
      </c>
      <c r="D525" s="13">
        <v>43060.713888888888</v>
      </c>
      <c r="E525" s="20">
        <v>89.9</v>
      </c>
      <c r="F525" s="20">
        <v>17.88</v>
      </c>
      <c r="G525" t="str">
        <f>VLOOKUP(FACT_INCLUDES[[#This Row],[order_id]],ORDERS!A:B,2,FALSE)</f>
        <v>f794c59a46dc4872d97d173c1b51525a</v>
      </c>
      <c r="H525" s="17">
        <f>VLOOKUP(FACT_INCLUDES[[#This Row],[order_id]],ORDERS!A:F,4,FALSE)</f>
        <v>43188.381249999999</v>
      </c>
      <c r="I525" s="17">
        <f>VLOOKUP(FACT_INCLUDES[[#This Row],[order_id]],ORDERS!A:G,5,FALSE)</f>
        <v>43228.572222222225</v>
      </c>
      <c r="J525" s="17">
        <f>VLOOKUP(FACT_INCLUDES[[#This Row],[order_id]],ORDERS!A:G,6,FALSE)</f>
        <v>43215</v>
      </c>
      <c r="K525" t="str">
        <f>VLOOKUP(FACT_INCLUDES[[#This Row],[order_id]],ORDERS!A:G,3,FALSE)</f>
        <v>delivered</v>
      </c>
      <c r="L525" s="18">
        <f>FACT_INCLUDES[[#This Row],[price]]+FACT_INCLUDES[[#This Row],[freight_value]]</f>
        <v>107.78</v>
      </c>
      <c r="M525">
        <f ca="1">_xlfn.XLOOKUP(FACT_INCLUDES[[#This Row],[customer_unique_id]], DIM_CUSTOMERS[customer_unique_id], DIM_CUSTOMERS[Age],,0)</f>
        <v>26</v>
      </c>
      <c r="N525">
        <f>IFERROR(VLOOKUP(FACT_INCLUDES[[#This Row],[order_id]], ORDERS!A:G, 7, FALSE), "")</f>
        <v>40</v>
      </c>
      <c r="O525">
        <f>_xlfn.XLOOKUP(FACT_INCLUDES[[#This Row],[DW Product]],FACT_PRODUCT_REVIEWS!L:L,FACT_PRODUCT_REVIEWS!A:A,,0)</f>
        <v>524</v>
      </c>
      <c r="P525">
        <f>_xlfn.XLOOKUP(FACT_INCLUDES[[#This Row],[customer_unique_id]],DIM_CUSTOMERS[customer_unique_id],DIM_CUSTOMERS[DW Customer],,0)</f>
        <v>136</v>
      </c>
      <c r="Q525">
        <v>524</v>
      </c>
      <c r="R525">
        <v>227</v>
      </c>
      <c r="S525">
        <f>IF(FACT_INCLUDES[[#This Row],[order_delivered_customer_date]]&lt;=FACT_INCLUDES[[#This Row],[order_estimated_delivery_date]],1,0)</f>
        <v>0</v>
      </c>
      <c r="T525" t="str">
        <f>VLOOKUP(FACT_INCLUDES[[#This Row],[DW Product]],DIM_PRODUCTS!A:I,3,FALSE)</f>
        <v>Furniture</v>
      </c>
      <c r="U525" t="str">
        <f>VLOOKUP(FACT_INCLUDES[[#This Row],[DW Seller]],DIM_SELLERS!A:I,4,FALSE)</f>
        <v>SP</v>
      </c>
      <c r="V525" s="30">
        <f>IF(FACT_INCLUDES[[#This Row],[order_delivered_customer_date]]&lt;=FACT_INCLUDES[[#This Row],[order_estimated_delivery_date]], 1,0)</f>
        <v>0</v>
      </c>
    </row>
    <row r="526" spans="1:22" ht="15.75" x14ac:dyDescent="0.25">
      <c r="A526">
        <v>525</v>
      </c>
      <c r="B526" s="2" t="s">
        <v>1142</v>
      </c>
      <c r="C526" s="10">
        <v>1</v>
      </c>
      <c r="D526" s="13">
        <v>43060.713888888888</v>
      </c>
      <c r="E526" s="20">
        <v>89.9</v>
      </c>
      <c r="F526" s="20">
        <v>17.88</v>
      </c>
      <c r="G526" t="str">
        <f>VLOOKUP(FACT_INCLUDES[[#This Row],[order_id]],ORDERS!A:B,2,FALSE)</f>
        <v>308eed157c50c58cd2d795eb5f1e096a</v>
      </c>
      <c r="H526" s="17">
        <f>VLOOKUP(FACT_INCLUDES[[#This Row],[order_id]],ORDERS!A:F,4,FALSE)</f>
        <v>43177.904861111114</v>
      </c>
      <c r="I526" s="17">
        <f>VLOOKUP(FACT_INCLUDES[[#This Row],[order_id]],ORDERS!A:G,5,FALSE)</f>
        <v>43196.114583333336</v>
      </c>
      <c r="J526" s="17">
        <f>VLOOKUP(FACT_INCLUDES[[#This Row],[order_id]],ORDERS!A:G,6,FALSE)</f>
        <v>43201</v>
      </c>
      <c r="K526" t="str">
        <f>VLOOKUP(FACT_INCLUDES[[#This Row],[order_id]],ORDERS!A:G,3,FALSE)</f>
        <v>delivered</v>
      </c>
      <c r="L526" s="18">
        <f>FACT_INCLUDES[[#This Row],[price]]+FACT_INCLUDES[[#This Row],[freight_value]]</f>
        <v>107.78</v>
      </c>
      <c r="M526">
        <f ca="1">_xlfn.XLOOKUP(FACT_INCLUDES[[#This Row],[customer_unique_id]], DIM_CUSTOMERS[customer_unique_id], DIM_CUSTOMERS[Age],,0)</f>
        <v>28</v>
      </c>
      <c r="N526">
        <f>IFERROR(VLOOKUP(FACT_INCLUDES[[#This Row],[order_id]], ORDERS!A:G, 7, FALSE), "")</f>
        <v>19</v>
      </c>
      <c r="O526">
        <f>_xlfn.XLOOKUP(FACT_INCLUDES[[#This Row],[DW Product]],FACT_PRODUCT_REVIEWS!L:L,FACT_PRODUCT_REVIEWS!A:A,,0)</f>
        <v>525</v>
      </c>
      <c r="P526">
        <f>_xlfn.XLOOKUP(FACT_INCLUDES[[#This Row],[customer_unique_id]],DIM_CUSTOMERS[customer_unique_id],DIM_CUSTOMERS[DW Customer],,0)</f>
        <v>260</v>
      </c>
      <c r="Q526">
        <v>525</v>
      </c>
      <c r="R526">
        <v>228</v>
      </c>
      <c r="S526">
        <f>IF(FACT_INCLUDES[[#This Row],[order_delivered_customer_date]]&lt;=FACT_INCLUDES[[#This Row],[order_estimated_delivery_date]],1,0)</f>
        <v>1</v>
      </c>
      <c r="T526" t="str">
        <f>VLOOKUP(FACT_INCLUDES[[#This Row],[DW Product]],DIM_PRODUCTS!A:I,3,FALSE)</f>
        <v>Toys</v>
      </c>
      <c r="U526" t="str">
        <f>VLOOKUP(FACT_INCLUDES[[#This Row],[DW Seller]],DIM_SELLERS!A:I,4,FALSE)</f>
        <v>SP</v>
      </c>
      <c r="V526" s="30">
        <f>IF(FACT_INCLUDES[[#This Row],[order_delivered_customer_date]]&lt;=FACT_INCLUDES[[#This Row],[order_estimated_delivery_date]], 1,0)</f>
        <v>1</v>
      </c>
    </row>
    <row r="527" spans="1:22" ht="15.75" x14ac:dyDescent="0.25">
      <c r="A527">
        <v>526</v>
      </c>
      <c r="B527" s="2" t="s">
        <v>1450</v>
      </c>
      <c r="C527" s="10">
        <v>1</v>
      </c>
      <c r="D527" s="13">
        <v>43012.061111111114</v>
      </c>
      <c r="E527" s="20">
        <v>78</v>
      </c>
      <c r="F527" s="20">
        <v>21.35</v>
      </c>
      <c r="G527" t="str">
        <f>VLOOKUP(FACT_INCLUDES[[#This Row],[order_id]],ORDERS!A:B,2,FALSE)</f>
        <v>6b1070bfaad94d225e6cab57b47e2326</v>
      </c>
      <c r="H527" s="17">
        <f>VLOOKUP(FACT_INCLUDES[[#This Row],[order_id]],ORDERS!A:F,4,FALSE)</f>
        <v>43155.400694444441</v>
      </c>
      <c r="I527" s="17">
        <f>VLOOKUP(FACT_INCLUDES[[#This Row],[order_id]],ORDERS!A:G,5,FALSE)</f>
        <v>43164.649305555555</v>
      </c>
      <c r="J527" s="17">
        <f>VLOOKUP(FACT_INCLUDES[[#This Row],[order_id]],ORDERS!A:G,6,FALSE)</f>
        <v>43182</v>
      </c>
      <c r="K527" t="str">
        <f>VLOOKUP(FACT_INCLUDES[[#This Row],[order_id]],ORDERS!A:G,3,FALSE)</f>
        <v>delivered</v>
      </c>
      <c r="L527" s="18">
        <f>FACT_INCLUDES[[#This Row],[price]]+FACT_INCLUDES[[#This Row],[freight_value]]</f>
        <v>99.35</v>
      </c>
      <c r="M527">
        <f ca="1">_xlfn.XLOOKUP(FACT_INCLUDES[[#This Row],[customer_unique_id]], DIM_CUSTOMERS[customer_unique_id], DIM_CUSTOMERS[Age],,0)</f>
        <v>18</v>
      </c>
      <c r="N527">
        <f>IFERROR(VLOOKUP(FACT_INCLUDES[[#This Row],[order_id]], ORDERS!A:G, 7, FALSE), "")</f>
        <v>9</v>
      </c>
      <c r="O527">
        <f>_xlfn.XLOOKUP(FACT_INCLUDES[[#This Row],[DW Product]],FACT_PRODUCT_REVIEWS!L:L,FACT_PRODUCT_REVIEWS!A:A,,0)</f>
        <v>526</v>
      </c>
      <c r="P527">
        <f>_xlfn.XLOOKUP(FACT_INCLUDES[[#This Row],[customer_unique_id]],DIM_CUSTOMERS[customer_unique_id],DIM_CUSTOMERS[DW Customer],,0)</f>
        <v>163</v>
      </c>
      <c r="Q527">
        <v>526</v>
      </c>
      <c r="R527">
        <v>229</v>
      </c>
      <c r="S527">
        <f>IF(FACT_INCLUDES[[#This Row],[order_delivered_customer_date]]&lt;=FACT_INCLUDES[[#This Row],[order_estimated_delivery_date]],1,0)</f>
        <v>1</v>
      </c>
      <c r="T527" t="str">
        <f>VLOOKUP(FACT_INCLUDES[[#This Row],[DW Product]],DIM_PRODUCTS!A:I,3,FALSE)</f>
        <v>Toys</v>
      </c>
      <c r="U527" t="str">
        <f>VLOOKUP(FACT_INCLUDES[[#This Row],[DW Seller]],DIM_SELLERS!A:I,4,FALSE)</f>
        <v>SP</v>
      </c>
      <c r="V527" s="30">
        <f>IF(FACT_INCLUDES[[#This Row],[order_delivered_customer_date]]&lt;=FACT_INCLUDES[[#This Row],[order_estimated_delivery_date]], 1,0)</f>
        <v>1</v>
      </c>
    </row>
    <row r="528" spans="1:22" ht="15.75" x14ac:dyDescent="0.25">
      <c r="A528">
        <v>527</v>
      </c>
      <c r="B528" s="2" t="s">
        <v>771</v>
      </c>
      <c r="C528" s="10">
        <v>1</v>
      </c>
      <c r="D528" s="13">
        <v>43292.645833333336</v>
      </c>
      <c r="E528" s="20">
        <v>28.8</v>
      </c>
      <c r="F528" s="20">
        <v>8.36</v>
      </c>
      <c r="G528" t="str">
        <f>VLOOKUP(FACT_INCLUDES[[#This Row],[order_id]],ORDERS!A:B,2,FALSE)</f>
        <v>7d373e92dd3086b4c37e9868fc8999c1</v>
      </c>
      <c r="H528" s="17">
        <f>VLOOKUP(FACT_INCLUDES[[#This Row],[order_id]],ORDERS!A:F,4,FALSE)</f>
        <v>43126.457638888889</v>
      </c>
      <c r="I528" s="17">
        <f>VLOOKUP(FACT_INCLUDES[[#This Row],[order_id]],ORDERS!A:G,5,FALSE)</f>
        <v>43133.744444444441</v>
      </c>
      <c r="J528" s="17">
        <f>VLOOKUP(FACT_INCLUDES[[#This Row],[order_id]],ORDERS!A:G,6,FALSE)</f>
        <v>43145</v>
      </c>
      <c r="K528" t="str">
        <f>VLOOKUP(FACT_INCLUDES[[#This Row],[order_id]],ORDERS!A:G,3,FALSE)</f>
        <v>delivered</v>
      </c>
      <c r="L528" s="18">
        <f>FACT_INCLUDES[[#This Row],[price]]+FACT_INCLUDES[[#This Row],[freight_value]]</f>
        <v>37.159999999999997</v>
      </c>
      <c r="M528">
        <f ca="1">_xlfn.XLOOKUP(FACT_INCLUDES[[#This Row],[customer_unique_id]], DIM_CUSTOMERS[customer_unique_id], DIM_CUSTOMERS[Age],,0)</f>
        <v>28</v>
      </c>
      <c r="N528">
        <f>IFERROR(VLOOKUP(FACT_INCLUDES[[#This Row],[order_id]], ORDERS!A:G, 7, FALSE), "")</f>
        <v>7</v>
      </c>
      <c r="O528">
        <f>_xlfn.XLOOKUP(FACT_INCLUDES[[#This Row],[DW Product]],FACT_PRODUCT_REVIEWS!L:L,FACT_PRODUCT_REVIEWS!A:A,,0)</f>
        <v>527</v>
      </c>
      <c r="P528">
        <f>_xlfn.XLOOKUP(FACT_INCLUDES[[#This Row],[customer_unique_id]],DIM_CUSTOMERS[customer_unique_id],DIM_CUSTOMERS[DW Customer],,0)</f>
        <v>212</v>
      </c>
      <c r="Q528">
        <v>527</v>
      </c>
      <c r="R528">
        <v>230</v>
      </c>
      <c r="S528">
        <f>IF(FACT_INCLUDES[[#This Row],[order_delivered_customer_date]]&lt;=FACT_INCLUDES[[#This Row],[order_estimated_delivery_date]],1,0)</f>
        <v>1</v>
      </c>
      <c r="T528" t="str">
        <f>VLOOKUP(FACT_INCLUDES[[#This Row],[DW Product]],DIM_PRODUCTS!A:I,3,FALSE)</f>
        <v>Musical Instruments</v>
      </c>
      <c r="U528" t="str">
        <f>VLOOKUP(FACT_INCLUDES[[#This Row],[DW Seller]],DIM_SELLERS!A:I,4,FALSE)</f>
        <v>SP</v>
      </c>
      <c r="V528" s="30">
        <f>IF(FACT_INCLUDES[[#This Row],[order_delivered_customer_date]]&lt;=FACT_INCLUDES[[#This Row],[order_estimated_delivery_date]], 1,0)</f>
        <v>1</v>
      </c>
    </row>
    <row r="529" spans="1:22" ht="15.75" x14ac:dyDescent="0.25">
      <c r="A529">
        <v>528</v>
      </c>
      <c r="B529" s="2" t="s">
        <v>1138</v>
      </c>
      <c r="C529" s="10">
        <v>1</v>
      </c>
      <c r="D529" s="13">
        <v>43265.382638888892</v>
      </c>
      <c r="E529" s="20">
        <v>67.989999999999995</v>
      </c>
      <c r="F529" s="20">
        <v>8.8800000000000008</v>
      </c>
      <c r="G529" t="str">
        <f>VLOOKUP(FACT_INCLUDES[[#This Row],[order_id]],ORDERS!A:B,2,FALSE)</f>
        <v>5ea1aab4828e8220e3eb682763743013</v>
      </c>
      <c r="H529" s="17">
        <f>VLOOKUP(FACT_INCLUDES[[#This Row],[order_id]],ORDERS!A:F,4,FALSE)</f>
        <v>42934.605555555558</v>
      </c>
      <c r="I529" s="17">
        <f>VLOOKUP(FACT_INCLUDES[[#This Row],[order_id]],ORDERS!A:G,5,FALSE)</f>
        <v>42944.872916666667</v>
      </c>
      <c r="J529" s="17">
        <f>VLOOKUP(FACT_INCLUDES[[#This Row],[order_id]],ORDERS!A:G,6,FALSE)</f>
        <v>42956</v>
      </c>
      <c r="K529" t="str">
        <f>VLOOKUP(FACT_INCLUDES[[#This Row],[order_id]],ORDERS!A:G,3,FALSE)</f>
        <v>delivered</v>
      </c>
      <c r="L529" s="18">
        <f>FACT_INCLUDES[[#This Row],[price]]+FACT_INCLUDES[[#This Row],[freight_value]]</f>
        <v>76.86999999999999</v>
      </c>
      <c r="M529">
        <f ca="1">_xlfn.XLOOKUP(FACT_INCLUDES[[#This Row],[customer_unique_id]], DIM_CUSTOMERS[customer_unique_id], DIM_CUSTOMERS[Age],,0)</f>
        <v>39</v>
      </c>
      <c r="N529">
        <f>IFERROR(VLOOKUP(FACT_INCLUDES[[#This Row],[order_id]], ORDERS!A:G, 7, FALSE), "")</f>
        <v>10</v>
      </c>
      <c r="O529">
        <f>_xlfn.XLOOKUP(FACT_INCLUDES[[#This Row],[DW Product]],FACT_PRODUCT_REVIEWS!L:L,FACT_PRODUCT_REVIEWS!A:A,,0)</f>
        <v>528</v>
      </c>
      <c r="P529">
        <f>_xlfn.XLOOKUP(FACT_INCLUDES[[#This Row],[customer_unique_id]],DIM_CUSTOMERS[customer_unique_id],DIM_CUSTOMERS[DW Customer],,0)</f>
        <v>304</v>
      </c>
      <c r="Q529">
        <v>528</v>
      </c>
      <c r="R529">
        <v>231</v>
      </c>
      <c r="S529">
        <f>IF(FACT_INCLUDES[[#This Row],[order_delivered_customer_date]]&lt;=FACT_INCLUDES[[#This Row],[order_estimated_delivery_date]],1,0)</f>
        <v>1</v>
      </c>
      <c r="T529" t="str">
        <f>VLOOKUP(FACT_INCLUDES[[#This Row],[DW Product]],DIM_PRODUCTS!A:I,3,FALSE)</f>
        <v>Musical Instruments</v>
      </c>
      <c r="U529" t="str">
        <f>VLOOKUP(FACT_INCLUDES[[#This Row],[DW Seller]],DIM_SELLERS!A:I,4,FALSE)</f>
        <v>SP</v>
      </c>
      <c r="V529" s="30">
        <f>IF(FACT_INCLUDES[[#This Row],[order_delivered_customer_date]]&lt;=FACT_INCLUDES[[#This Row],[order_estimated_delivery_date]], 1,0)</f>
        <v>1</v>
      </c>
    </row>
    <row r="530" spans="1:22" ht="15.75" x14ac:dyDescent="0.25">
      <c r="A530">
        <v>529</v>
      </c>
      <c r="B530" s="2" t="s">
        <v>1328</v>
      </c>
      <c r="C530" s="10">
        <v>1</v>
      </c>
      <c r="D530" s="13">
        <v>42912.849305555559</v>
      </c>
      <c r="E530" s="20">
        <v>65</v>
      </c>
      <c r="F530" s="20">
        <v>25.73</v>
      </c>
      <c r="G530" t="str">
        <f>VLOOKUP(FACT_INCLUDES[[#This Row],[order_id]],ORDERS!A:B,2,FALSE)</f>
        <v>249749451a0cae7e2de98adce5811f02</v>
      </c>
      <c r="H530" s="17">
        <f>VLOOKUP(FACT_INCLUDES[[#This Row],[order_id]],ORDERS!A:F,4,FALSE)</f>
        <v>43255.906944444447</v>
      </c>
      <c r="I530" s="17">
        <f>VLOOKUP(FACT_INCLUDES[[#This Row],[order_id]],ORDERS!A:G,5,FALSE)</f>
        <v>43260.720833333333</v>
      </c>
      <c r="J530" s="17">
        <f>VLOOKUP(FACT_INCLUDES[[#This Row],[order_id]],ORDERS!A:G,6,FALSE)</f>
        <v>43286</v>
      </c>
      <c r="K530" t="str">
        <f>VLOOKUP(FACT_INCLUDES[[#This Row],[order_id]],ORDERS!A:G,3,FALSE)</f>
        <v>delivered</v>
      </c>
      <c r="L530" s="18">
        <f>FACT_INCLUDES[[#This Row],[price]]+FACT_INCLUDES[[#This Row],[freight_value]]</f>
        <v>90.73</v>
      </c>
      <c r="M530">
        <f ca="1">_xlfn.XLOOKUP(FACT_INCLUDES[[#This Row],[customer_unique_id]], DIM_CUSTOMERS[customer_unique_id], DIM_CUSTOMERS[Age],,0)</f>
        <v>31</v>
      </c>
      <c r="N530">
        <f>IFERROR(VLOOKUP(FACT_INCLUDES[[#This Row],[order_id]], ORDERS!A:G, 7, FALSE), "")</f>
        <v>5</v>
      </c>
      <c r="O530">
        <f>_xlfn.XLOOKUP(FACT_INCLUDES[[#This Row],[DW Product]],FACT_PRODUCT_REVIEWS!L:L,FACT_PRODUCT_REVIEWS!A:A,,0)</f>
        <v>529</v>
      </c>
      <c r="P530">
        <f>_xlfn.XLOOKUP(FACT_INCLUDES[[#This Row],[customer_unique_id]],DIM_CUSTOMERS[customer_unique_id],DIM_CUSTOMERS[DW Customer],,0)</f>
        <v>336</v>
      </c>
      <c r="Q530">
        <v>529</v>
      </c>
      <c r="R530">
        <v>232</v>
      </c>
      <c r="S530">
        <f>IF(FACT_INCLUDES[[#This Row],[order_delivered_customer_date]]&lt;=FACT_INCLUDES[[#This Row],[order_estimated_delivery_date]],1,0)</f>
        <v>1</v>
      </c>
      <c r="T530" t="str">
        <f>VLOOKUP(FACT_INCLUDES[[#This Row],[DW Product]],DIM_PRODUCTS!A:I,3,FALSE)</f>
        <v>Makeup</v>
      </c>
      <c r="U530" t="str">
        <f>VLOOKUP(FACT_INCLUDES[[#This Row],[DW Seller]],DIM_SELLERS!A:I,4,FALSE)</f>
        <v>SP</v>
      </c>
      <c r="V530" s="30">
        <f>IF(FACT_INCLUDES[[#This Row],[order_delivered_customer_date]]&lt;=FACT_INCLUDES[[#This Row],[order_estimated_delivery_date]], 1,0)</f>
        <v>1</v>
      </c>
    </row>
    <row r="531" spans="1:22" ht="15.75" x14ac:dyDescent="0.25">
      <c r="A531">
        <v>530</v>
      </c>
      <c r="B531" s="2" t="s">
        <v>1898</v>
      </c>
      <c r="C531" s="10">
        <v>1</v>
      </c>
      <c r="D531" s="13">
        <v>43216.8125</v>
      </c>
      <c r="E531" s="20">
        <v>89.99</v>
      </c>
      <c r="F531" s="20">
        <v>18.21</v>
      </c>
      <c r="G531" t="str">
        <f>VLOOKUP(FACT_INCLUDES[[#This Row],[order_id]],ORDERS!A:B,2,FALSE)</f>
        <v>ab26376d360f4caa7f34418cff3c9971</v>
      </c>
      <c r="H531" s="17">
        <f>VLOOKUP(FACT_INCLUDES[[#This Row],[order_id]],ORDERS!A:F,4,FALSE)</f>
        <v>42914.454861111109</v>
      </c>
      <c r="I531" s="17">
        <f>VLOOKUP(FACT_INCLUDES[[#This Row],[order_id]],ORDERS!A:G,5,FALSE)</f>
        <v>42920.61041666667</v>
      </c>
      <c r="J531" s="17">
        <f>VLOOKUP(FACT_INCLUDES[[#This Row],[order_id]],ORDERS!A:G,6,FALSE)</f>
        <v>42940</v>
      </c>
      <c r="K531" t="str">
        <f>VLOOKUP(FACT_INCLUDES[[#This Row],[order_id]],ORDERS!A:G,3,FALSE)</f>
        <v>delivered</v>
      </c>
      <c r="L531" s="18">
        <f>FACT_INCLUDES[[#This Row],[price]]+FACT_INCLUDES[[#This Row],[freight_value]]</f>
        <v>108.19999999999999</v>
      </c>
      <c r="M531">
        <f ca="1">_xlfn.XLOOKUP(FACT_INCLUDES[[#This Row],[customer_unique_id]], DIM_CUSTOMERS[customer_unique_id], DIM_CUSTOMERS[Age],,0)</f>
        <v>25</v>
      </c>
      <c r="N531">
        <f>IFERROR(VLOOKUP(FACT_INCLUDES[[#This Row],[order_id]], ORDERS!A:G, 7, FALSE), "")</f>
        <v>6</v>
      </c>
      <c r="O531">
        <f>_xlfn.XLOOKUP(FACT_INCLUDES[[#This Row],[DW Product]],FACT_PRODUCT_REVIEWS!L:L,FACT_PRODUCT_REVIEWS!A:A,,0)</f>
        <v>530</v>
      </c>
      <c r="P531">
        <f>_xlfn.XLOOKUP(FACT_INCLUDES[[#This Row],[customer_unique_id]],DIM_CUSTOMERS[customer_unique_id],DIM_CUSTOMERS[DW Customer],,0)</f>
        <v>176</v>
      </c>
      <c r="Q531">
        <v>530</v>
      </c>
      <c r="R531">
        <v>233</v>
      </c>
      <c r="S531">
        <f>IF(FACT_INCLUDES[[#This Row],[order_delivered_customer_date]]&lt;=FACT_INCLUDES[[#This Row],[order_estimated_delivery_date]],1,0)</f>
        <v>1</v>
      </c>
      <c r="T531" t="str">
        <f>VLOOKUP(FACT_INCLUDES[[#This Row],[DW Product]],DIM_PRODUCTS!A:I,3,FALSE)</f>
        <v>Sports</v>
      </c>
      <c r="U531" t="str">
        <f>VLOOKUP(FACT_INCLUDES[[#This Row],[DW Seller]],DIM_SELLERS!A:I,4,FALSE)</f>
        <v>SP</v>
      </c>
      <c r="V531" s="30">
        <f>IF(FACT_INCLUDES[[#This Row],[order_delivered_customer_date]]&lt;=FACT_INCLUDES[[#This Row],[order_estimated_delivery_date]], 1,0)</f>
        <v>1</v>
      </c>
    </row>
    <row r="532" spans="1:22" ht="15.75" x14ac:dyDescent="0.25">
      <c r="A532">
        <v>531</v>
      </c>
      <c r="B532" s="2" t="s">
        <v>1256</v>
      </c>
      <c r="C532" s="10">
        <v>1</v>
      </c>
      <c r="D532" s="13">
        <v>43034.815972222219</v>
      </c>
      <c r="E532" s="20">
        <v>104.99</v>
      </c>
      <c r="F532" s="20">
        <v>17.98</v>
      </c>
      <c r="G532" t="str">
        <f>VLOOKUP(FACT_INCLUDES[[#This Row],[order_id]],ORDERS!A:B,2,FALSE)</f>
        <v>fc5e5fe0a1c88aebef8f551bc84abd9c</v>
      </c>
      <c r="H532" s="17">
        <f>VLOOKUP(FACT_INCLUDES[[#This Row],[order_id]],ORDERS!A:F,4,FALSE)</f>
        <v>43189.925000000003</v>
      </c>
      <c r="I532" s="17">
        <f>VLOOKUP(FACT_INCLUDES[[#This Row],[order_id]],ORDERS!A:G,5,FALSE)</f>
        <v>43195.011805555558</v>
      </c>
      <c r="J532" s="17">
        <f>VLOOKUP(FACT_INCLUDES[[#This Row],[order_id]],ORDERS!A:G,6,FALSE)</f>
        <v>43202</v>
      </c>
      <c r="K532" t="str">
        <f>VLOOKUP(FACT_INCLUDES[[#This Row],[order_id]],ORDERS!A:G,3,FALSE)</f>
        <v>delivered</v>
      </c>
      <c r="L532" s="18">
        <f>FACT_INCLUDES[[#This Row],[price]]+FACT_INCLUDES[[#This Row],[freight_value]]</f>
        <v>122.97</v>
      </c>
      <c r="M532">
        <f ca="1">_xlfn.XLOOKUP(FACT_INCLUDES[[#This Row],[customer_unique_id]], DIM_CUSTOMERS[customer_unique_id], DIM_CUSTOMERS[Age],,0)</f>
        <v>25</v>
      </c>
      <c r="N532">
        <f>IFERROR(VLOOKUP(FACT_INCLUDES[[#This Row],[order_id]], ORDERS!A:G, 7, FALSE), "")</f>
        <v>6</v>
      </c>
      <c r="O532">
        <f>_xlfn.XLOOKUP(FACT_INCLUDES[[#This Row],[DW Product]],FACT_PRODUCT_REVIEWS!L:L,FACT_PRODUCT_REVIEWS!A:A,,0)</f>
        <v>531</v>
      </c>
      <c r="P532">
        <f>_xlfn.XLOOKUP(FACT_INCLUDES[[#This Row],[customer_unique_id]],DIM_CUSTOMERS[customer_unique_id],DIM_CUSTOMERS[DW Customer],,0)</f>
        <v>339</v>
      </c>
      <c r="Q532">
        <v>531</v>
      </c>
      <c r="R532">
        <v>234</v>
      </c>
      <c r="S532">
        <f>IF(FACT_INCLUDES[[#This Row],[order_delivered_customer_date]]&lt;=FACT_INCLUDES[[#This Row],[order_estimated_delivery_date]],1,0)</f>
        <v>1</v>
      </c>
      <c r="T532" t="str">
        <f>VLOOKUP(FACT_INCLUDES[[#This Row],[DW Product]],DIM_PRODUCTS!A:I,3,FALSE)</f>
        <v>Art</v>
      </c>
      <c r="U532" t="str">
        <f>VLOOKUP(FACT_INCLUDES[[#This Row],[DW Seller]],DIM_SELLERS!A:I,4,FALSE)</f>
        <v>MG</v>
      </c>
      <c r="V532" s="30">
        <f>IF(FACT_INCLUDES[[#This Row],[order_delivered_customer_date]]&lt;=FACT_INCLUDES[[#This Row],[order_estimated_delivery_date]], 1,0)</f>
        <v>1</v>
      </c>
    </row>
    <row r="533" spans="1:22" ht="15.75" x14ac:dyDescent="0.25">
      <c r="A533">
        <v>532</v>
      </c>
      <c r="B533" s="2" t="s">
        <v>1633</v>
      </c>
      <c r="C533" s="10">
        <v>1</v>
      </c>
      <c r="D533" s="13">
        <v>43041.923611111109</v>
      </c>
      <c r="E533" s="20">
        <v>13.99</v>
      </c>
      <c r="F533" s="20">
        <v>7.78</v>
      </c>
      <c r="G533" t="str">
        <f>VLOOKUP(FACT_INCLUDES[[#This Row],[order_id]],ORDERS!A:B,2,FALSE)</f>
        <v>271850b8783a2378c477328f60413b47</v>
      </c>
      <c r="H533" s="17">
        <f>VLOOKUP(FACT_INCLUDES[[#This Row],[order_id]],ORDERS!A:F,4,FALSE)</f>
        <v>43206.55972222222</v>
      </c>
      <c r="I533" s="17">
        <f>VLOOKUP(FACT_INCLUDES[[#This Row],[order_id]],ORDERS!A:G,5,FALSE)</f>
        <v>43213.50277777778</v>
      </c>
      <c r="J533" s="17">
        <f>VLOOKUP(FACT_INCLUDES[[#This Row],[order_id]],ORDERS!A:G,6,FALSE)</f>
        <v>43234</v>
      </c>
      <c r="K533" t="str">
        <f>VLOOKUP(FACT_INCLUDES[[#This Row],[order_id]],ORDERS!A:G,3,FALSE)</f>
        <v>delivered</v>
      </c>
      <c r="L533" s="18">
        <f>FACT_INCLUDES[[#This Row],[price]]+FACT_INCLUDES[[#This Row],[freight_value]]</f>
        <v>21.77</v>
      </c>
      <c r="M533">
        <f ca="1">_xlfn.XLOOKUP(FACT_INCLUDES[[#This Row],[customer_unique_id]], DIM_CUSTOMERS[customer_unique_id], DIM_CUSTOMERS[Age],,0)</f>
        <v>21</v>
      </c>
      <c r="N533">
        <f>IFERROR(VLOOKUP(FACT_INCLUDES[[#This Row],[order_id]], ORDERS!A:G, 7, FALSE), "")</f>
        <v>7</v>
      </c>
      <c r="O533">
        <f>_xlfn.XLOOKUP(FACT_INCLUDES[[#This Row],[DW Product]],FACT_PRODUCT_REVIEWS!L:L,FACT_PRODUCT_REVIEWS!A:A,,0)</f>
        <v>532</v>
      </c>
      <c r="P533">
        <f>_xlfn.XLOOKUP(FACT_INCLUDES[[#This Row],[customer_unique_id]],DIM_CUSTOMERS[customer_unique_id],DIM_CUSTOMERS[DW Customer],,0)</f>
        <v>269</v>
      </c>
      <c r="Q533">
        <v>532</v>
      </c>
      <c r="R533">
        <v>235</v>
      </c>
      <c r="S533">
        <f>IF(FACT_INCLUDES[[#This Row],[order_delivered_customer_date]]&lt;=FACT_INCLUDES[[#This Row],[order_estimated_delivery_date]],1,0)</f>
        <v>1</v>
      </c>
      <c r="T533" t="str">
        <f>VLOOKUP(FACT_INCLUDES[[#This Row],[DW Product]],DIM_PRODUCTS!A:I,3,FALSE)</f>
        <v>Musical Instruments</v>
      </c>
      <c r="U533" t="str">
        <f>VLOOKUP(FACT_INCLUDES[[#This Row],[DW Seller]],DIM_SELLERS!A:I,4,FALSE)</f>
        <v>SP</v>
      </c>
      <c r="V533" s="30">
        <f>IF(FACT_INCLUDES[[#This Row],[order_delivered_customer_date]]&lt;=FACT_INCLUDES[[#This Row],[order_estimated_delivery_date]], 1,0)</f>
        <v>1</v>
      </c>
    </row>
    <row r="534" spans="1:22" ht="15.75" x14ac:dyDescent="0.25">
      <c r="A534">
        <v>533</v>
      </c>
      <c r="B534" s="2" t="s">
        <v>1625</v>
      </c>
      <c r="C534" s="10">
        <v>1</v>
      </c>
      <c r="D534" s="13">
        <v>42936.524305555555</v>
      </c>
      <c r="E534" s="20">
        <v>3.49</v>
      </c>
      <c r="F534" s="20">
        <v>16.79</v>
      </c>
      <c r="G534" t="str">
        <f>VLOOKUP(FACT_INCLUDES[[#This Row],[order_id]],ORDERS!A:B,2,FALSE)</f>
        <v>d31233132950973bd0df88d4523ed465</v>
      </c>
      <c r="H534" s="17">
        <f>VLOOKUP(FACT_INCLUDES[[#This Row],[order_id]],ORDERS!A:F,4,FALSE)</f>
        <v>42765.702777777777</v>
      </c>
      <c r="I534" s="17">
        <f>VLOOKUP(FACT_INCLUDES[[#This Row],[order_id]],ORDERS!A:G,5,FALSE)</f>
        <v>42786.644444444442</v>
      </c>
      <c r="J534" s="17">
        <f>VLOOKUP(FACT_INCLUDES[[#This Row],[order_id]],ORDERS!A:G,6,FALSE)</f>
        <v>42815</v>
      </c>
      <c r="K534" t="str">
        <f>VLOOKUP(FACT_INCLUDES[[#This Row],[order_id]],ORDERS!A:G,3,FALSE)</f>
        <v>delivered</v>
      </c>
      <c r="L534" s="18">
        <f>FACT_INCLUDES[[#This Row],[price]]+FACT_INCLUDES[[#This Row],[freight_value]]</f>
        <v>20.28</v>
      </c>
      <c r="M534">
        <f ca="1">_xlfn.XLOOKUP(FACT_INCLUDES[[#This Row],[customer_unique_id]], DIM_CUSTOMERS[customer_unique_id], DIM_CUSTOMERS[Age],,0)</f>
        <v>20</v>
      </c>
      <c r="N534">
        <f>IFERROR(VLOOKUP(FACT_INCLUDES[[#This Row],[order_id]], ORDERS!A:G, 7, FALSE), "")</f>
        <v>21</v>
      </c>
      <c r="O534">
        <f>_xlfn.XLOOKUP(FACT_INCLUDES[[#This Row],[DW Product]],FACT_PRODUCT_REVIEWS!L:L,FACT_PRODUCT_REVIEWS!A:A,,0)</f>
        <v>533</v>
      </c>
      <c r="P534">
        <f>_xlfn.XLOOKUP(FACT_INCLUDES[[#This Row],[customer_unique_id]],DIM_CUSTOMERS[customer_unique_id],DIM_CUSTOMERS[DW Customer],,0)</f>
        <v>124</v>
      </c>
      <c r="Q534">
        <v>533</v>
      </c>
      <c r="R534">
        <v>236</v>
      </c>
      <c r="S534">
        <f>IF(FACT_INCLUDES[[#This Row],[order_delivered_customer_date]]&lt;=FACT_INCLUDES[[#This Row],[order_estimated_delivery_date]],1,0)</f>
        <v>1</v>
      </c>
      <c r="T534" t="str">
        <f>VLOOKUP(FACT_INCLUDES[[#This Row],[DW Product]],DIM_PRODUCTS!A:I,3,FALSE)</f>
        <v>Shoes</v>
      </c>
      <c r="U534" t="str">
        <f>VLOOKUP(FACT_INCLUDES[[#This Row],[DW Seller]],DIM_SELLERS!A:I,4,FALSE)</f>
        <v>GO</v>
      </c>
      <c r="V534" s="30">
        <f>IF(FACT_INCLUDES[[#This Row],[order_delivered_customer_date]]&lt;=FACT_INCLUDES[[#This Row],[order_estimated_delivery_date]], 1,0)</f>
        <v>1</v>
      </c>
    </row>
    <row r="535" spans="1:22" ht="15.75" x14ac:dyDescent="0.25">
      <c r="A535">
        <v>534</v>
      </c>
      <c r="B535" s="2" t="s">
        <v>1336</v>
      </c>
      <c r="C535" s="10">
        <v>1</v>
      </c>
      <c r="D535" s="13">
        <v>42936.524305555555</v>
      </c>
      <c r="E535" s="20">
        <v>3.49</v>
      </c>
      <c r="F535" s="20">
        <v>16.79</v>
      </c>
      <c r="G535" t="str">
        <f>VLOOKUP(FACT_INCLUDES[[#This Row],[order_id]],ORDERS!A:B,2,FALSE)</f>
        <v>9dfcc502727549f99c9f73dbd28b35e9</v>
      </c>
      <c r="H535" s="17">
        <f>VLOOKUP(FACT_INCLUDES[[#This Row],[order_id]],ORDERS!A:F,4,FALSE)</f>
        <v>43081.59375</v>
      </c>
      <c r="I535" s="17">
        <f>VLOOKUP(FACT_INCLUDES[[#This Row],[order_id]],ORDERS!A:G,5,FALSE)</f>
        <v>43090.776388888888</v>
      </c>
      <c r="J535" s="17">
        <f>VLOOKUP(FACT_INCLUDES[[#This Row],[order_id]],ORDERS!A:G,6,FALSE)</f>
        <v>43115</v>
      </c>
      <c r="K535" t="str">
        <f>VLOOKUP(FACT_INCLUDES[[#This Row],[order_id]],ORDERS!A:G,3,FALSE)</f>
        <v>delivered</v>
      </c>
      <c r="L535" s="18">
        <f>FACT_INCLUDES[[#This Row],[price]]+FACT_INCLUDES[[#This Row],[freight_value]]</f>
        <v>20.28</v>
      </c>
      <c r="M535">
        <f ca="1">_xlfn.XLOOKUP(FACT_INCLUDES[[#This Row],[customer_unique_id]], DIM_CUSTOMERS[customer_unique_id], DIM_CUSTOMERS[Age],,0)</f>
        <v>23</v>
      </c>
      <c r="N535">
        <f>IFERROR(VLOOKUP(FACT_INCLUDES[[#This Row],[order_id]], ORDERS!A:G, 7, FALSE), "")</f>
        <v>9</v>
      </c>
      <c r="O535">
        <f>_xlfn.XLOOKUP(FACT_INCLUDES[[#This Row],[DW Product]],FACT_PRODUCT_REVIEWS!L:L,FACT_PRODUCT_REVIEWS!A:A,,0)</f>
        <v>534</v>
      </c>
      <c r="P535">
        <f>_xlfn.XLOOKUP(FACT_INCLUDES[[#This Row],[customer_unique_id]],DIM_CUSTOMERS[customer_unique_id],DIM_CUSTOMERS[DW Customer],,0)</f>
        <v>107</v>
      </c>
      <c r="Q535">
        <v>534</v>
      </c>
      <c r="R535">
        <v>237</v>
      </c>
      <c r="S535">
        <f>IF(FACT_INCLUDES[[#This Row],[order_delivered_customer_date]]&lt;=FACT_INCLUDES[[#This Row],[order_estimated_delivery_date]],1,0)</f>
        <v>1</v>
      </c>
      <c r="T535" t="str">
        <f>VLOOKUP(FACT_INCLUDES[[#This Row],[DW Product]],DIM_PRODUCTS!A:I,3,FALSE)</f>
        <v>Books</v>
      </c>
      <c r="U535" t="str">
        <f>VLOOKUP(FACT_INCLUDES[[#This Row],[DW Seller]],DIM_SELLERS!A:I,4,FALSE)</f>
        <v>MG</v>
      </c>
      <c r="V535" s="30">
        <f>IF(FACT_INCLUDES[[#This Row],[order_delivered_customer_date]]&lt;=FACT_INCLUDES[[#This Row],[order_estimated_delivery_date]], 1,0)</f>
        <v>1</v>
      </c>
    </row>
    <row r="536" spans="1:22" ht="15.75" x14ac:dyDescent="0.25">
      <c r="A536">
        <v>535</v>
      </c>
      <c r="B536" s="2" t="s">
        <v>845</v>
      </c>
      <c r="C536" s="10">
        <v>1</v>
      </c>
      <c r="D536" s="13">
        <v>43242.826388888891</v>
      </c>
      <c r="E536" s="20">
        <v>29.99</v>
      </c>
      <c r="F536" s="20">
        <v>16.32</v>
      </c>
      <c r="G536" t="str">
        <f>VLOOKUP(FACT_INCLUDES[[#This Row],[order_id]],ORDERS!A:B,2,FALSE)</f>
        <v>fd03997c82649affc061d275ddf1f3d9</v>
      </c>
      <c r="H536" s="17">
        <f>VLOOKUP(FACT_INCLUDES[[#This Row],[order_id]],ORDERS!A:F,4,FALSE)</f>
        <v>43117.607638888891</v>
      </c>
      <c r="I536" s="17">
        <f>VLOOKUP(FACT_INCLUDES[[#This Row],[order_id]],ORDERS!A:G,5,FALSE)</f>
        <v>43140.859722222223</v>
      </c>
      <c r="J536" s="17">
        <f>VLOOKUP(FACT_INCLUDES[[#This Row],[order_id]],ORDERS!A:G,6,FALSE)</f>
        <v>43139</v>
      </c>
      <c r="K536" t="str">
        <f>VLOOKUP(FACT_INCLUDES[[#This Row],[order_id]],ORDERS!A:G,3,FALSE)</f>
        <v>delivered</v>
      </c>
      <c r="L536" s="18">
        <f>FACT_INCLUDES[[#This Row],[price]]+FACT_INCLUDES[[#This Row],[freight_value]]</f>
        <v>46.31</v>
      </c>
      <c r="M536">
        <f ca="1">_xlfn.XLOOKUP(FACT_INCLUDES[[#This Row],[customer_unique_id]], DIM_CUSTOMERS[customer_unique_id], DIM_CUSTOMERS[Age],,0)</f>
        <v>58</v>
      </c>
      <c r="N536">
        <f>IFERROR(VLOOKUP(FACT_INCLUDES[[#This Row],[order_id]], ORDERS!A:G, 7, FALSE), "")</f>
        <v>23</v>
      </c>
      <c r="O536">
        <f>_xlfn.XLOOKUP(FACT_INCLUDES[[#This Row],[DW Product]],FACT_PRODUCT_REVIEWS!L:L,FACT_PRODUCT_REVIEWS!A:A,,0)</f>
        <v>535</v>
      </c>
      <c r="P536">
        <f>_xlfn.XLOOKUP(FACT_INCLUDES[[#This Row],[customer_unique_id]],DIM_CUSTOMERS[customer_unique_id],DIM_CUSTOMERS[DW Customer],,0)</f>
        <v>125</v>
      </c>
      <c r="Q536">
        <v>535</v>
      </c>
      <c r="R536">
        <v>238</v>
      </c>
      <c r="S536">
        <f>IF(FACT_INCLUDES[[#This Row],[order_delivered_customer_date]]&lt;=FACT_INCLUDES[[#This Row],[order_estimated_delivery_date]],1,0)</f>
        <v>0</v>
      </c>
      <c r="T536" t="str">
        <f>VLOOKUP(FACT_INCLUDES[[#This Row],[DW Product]],DIM_PRODUCTS!A:I,3,FALSE)</f>
        <v>Books</v>
      </c>
      <c r="U536" t="str">
        <f>VLOOKUP(FACT_INCLUDES[[#This Row],[DW Seller]],DIM_SELLERS!A:I,4,FALSE)</f>
        <v>SP</v>
      </c>
      <c r="V536" s="30">
        <f>IF(FACT_INCLUDES[[#This Row],[order_delivered_customer_date]]&lt;=FACT_INCLUDES[[#This Row],[order_estimated_delivery_date]], 1,0)</f>
        <v>0</v>
      </c>
    </row>
    <row r="537" spans="1:22" ht="15.75" x14ac:dyDescent="0.25">
      <c r="A537">
        <v>536</v>
      </c>
      <c r="B537" s="2" t="s">
        <v>1776</v>
      </c>
      <c r="C537" s="10">
        <v>1</v>
      </c>
      <c r="D537" s="13">
        <v>42849.822916666664</v>
      </c>
      <c r="E537" s="20">
        <v>16.899999999999999</v>
      </c>
      <c r="F537" s="20">
        <v>10.96</v>
      </c>
      <c r="G537" t="str">
        <f>VLOOKUP(FACT_INCLUDES[[#This Row],[order_id]],ORDERS!A:B,2,FALSE)</f>
        <v>6d9c0dc8d49cf9b9ff824bf1b0f79b4a</v>
      </c>
      <c r="H537" s="17">
        <f>VLOOKUP(FACT_INCLUDES[[#This Row],[order_id]],ORDERS!A:F,4,FALSE)</f>
        <v>42938.381249999999</v>
      </c>
      <c r="I537" s="17">
        <f>VLOOKUP(FACT_INCLUDES[[#This Row],[order_id]],ORDERS!A:G,5,FALSE)</f>
        <v>42948.711805555555</v>
      </c>
      <c r="J537" s="17">
        <f>VLOOKUP(FACT_INCLUDES[[#This Row],[order_id]],ORDERS!A:G,6,FALSE)</f>
        <v>42962</v>
      </c>
      <c r="K537" t="str">
        <f>VLOOKUP(FACT_INCLUDES[[#This Row],[order_id]],ORDERS!A:G,3,FALSE)</f>
        <v>delivered</v>
      </c>
      <c r="L537" s="18">
        <f>FACT_INCLUDES[[#This Row],[price]]+FACT_INCLUDES[[#This Row],[freight_value]]</f>
        <v>27.86</v>
      </c>
      <c r="M537">
        <f ca="1">_xlfn.XLOOKUP(FACT_INCLUDES[[#This Row],[customer_unique_id]], DIM_CUSTOMERS[customer_unique_id], DIM_CUSTOMERS[Age],,0)</f>
        <v>58</v>
      </c>
      <c r="N537">
        <f>IFERROR(VLOOKUP(FACT_INCLUDES[[#This Row],[order_id]], ORDERS!A:G, 7, FALSE), "")</f>
        <v>10</v>
      </c>
      <c r="O537">
        <f>_xlfn.XLOOKUP(FACT_INCLUDES[[#This Row],[DW Product]],FACT_PRODUCT_REVIEWS!L:L,FACT_PRODUCT_REVIEWS!A:A,,0)</f>
        <v>536</v>
      </c>
      <c r="P537">
        <f>_xlfn.XLOOKUP(FACT_INCLUDES[[#This Row],[customer_unique_id]],DIM_CUSTOMERS[customer_unique_id],DIM_CUSTOMERS[DW Customer],,0)</f>
        <v>275</v>
      </c>
      <c r="Q537">
        <v>536</v>
      </c>
      <c r="R537">
        <v>239</v>
      </c>
      <c r="S537">
        <f>IF(FACT_INCLUDES[[#This Row],[order_delivered_customer_date]]&lt;=FACT_INCLUDES[[#This Row],[order_estimated_delivery_date]],1,0)</f>
        <v>1</v>
      </c>
      <c r="T537" t="str">
        <f>VLOOKUP(FACT_INCLUDES[[#This Row],[DW Product]],DIM_PRODUCTS!A:I,3,FALSE)</f>
        <v>Pets</v>
      </c>
      <c r="U537" t="str">
        <f>VLOOKUP(FACT_INCLUDES[[#This Row],[DW Seller]],DIM_SELLERS!A:I,4,FALSE)</f>
        <v>RJ</v>
      </c>
      <c r="V537" s="30">
        <f>IF(FACT_INCLUDES[[#This Row],[order_delivered_customer_date]]&lt;=FACT_INCLUDES[[#This Row],[order_estimated_delivery_date]], 1,0)</f>
        <v>1</v>
      </c>
    </row>
    <row r="538" spans="1:22" ht="15.75" x14ac:dyDescent="0.25">
      <c r="A538">
        <v>537</v>
      </c>
      <c r="B538" s="2" t="s">
        <v>1512</v>
      </c>
      <c r="C538" s="10">
        <v>1</v>
      </c>
      <c r="D538" s="13">
        <v>43325.979166666664</v>
      </c>
      <c r="E538" s="20">
        <v>63</v>
      </c>
      <c r="F538" s="20">
        <v>23.35</v>
      </c>
      <c r="G538" t="str">
        <f>VLOOKUP(FACT_INCLUDES[[#This Row],[order_id]],ORDERS!A:B,2,FALSE)</f>
        <v>45aba165580af1596b291956b7b7849c</v>
      </c>
      <c r="H538" s="17">
        <f>VLOOKUP(FACT_INCLUDES[[#This Row],[order_id]],ORDERS!A:F,4,FALSE)</f>
        <v>43185.354166666664</v>
      </c>
      <c r="I538" s="17">
        <f>VLOOKUP(FACT_INCLUDES[[#This Row],[order_id]],ORDERS!A:G,5,FALSE)</f>
        <v>43200.654861111114</v>
      </c>
      <c r="J538" s="17">
        <f>VLOOKUP(FACT_INCLUDES[[#This Row],[order_id]],ORDERS!A:G,6,FALSE)</f>
        <v>43203</v>
      </c>
      <c r="K538" t="str">
        <f>VLOOKUP(FACT_INCLUDES[[#This Row],[order_id]],ORDERS!A:G,3,FALSE)</f>
        <v>delivered</v>
      </c>
      <c r="L538" s="18">
        <f>FACT_INCLUDES[[#This Row],[price]]+FACT_INCLUDES[[#This Row],[freight_value]]</f>
        <v>86.35</v>
      </c>
      <c r="M538">
        <f ca="1">_xlfn.XLOOKUP(FACT_INCLUDES[[#This Row],[customer_unique_id]], DIM_CUSTOMERS[customer_unique_id], DIM_CUSTOMERS[Age],,0)</f>
        <v>36</v>
      </c>
      <c r="N538">
        <f>IFERROR(VLOOKUP(FACT_INCLUDES[[#This Row],[order_id]], ORDERS!A:G, 7, FALSE), "")</f>
        <v>15</v>
      </c>
      <c r="O538">
        <f>_xlfn.XLOOKUP(FACT_INCLUDES[[#This Row],[DW Product]],FACT_PRODUCT_REVIEWS!L:L,FACT_PRODUCT_REVIEWS!A:A,,0)</f>
        <v>537</v>
      </c>
      <c r="P538">
        <f>_xlfn.XLOOKUP(FACT_INCLUDES[[#This Row],[customer_unique_id]],DIM_CUSTOMERS[customer_unique_id],DIM_CUSTOMERS[DW Customer],,0)</f>
        <v>200</v>
      </c>
      <c r="Q538">
        <v>537</v>
      </c>
      <c r="R538">
        <v>240</v>
      </c>
      <c r="S538">
        <f>IF(FACT_INCLUDES[[#This Row],[order_delivered_customer_date]]&lt;=FACT_INCLUDES[[#This Row],[order_estimated_delivery_date]],1,0)</f>
        <v>1</v>
      </c>
      <c r="T538" t="str">
        <f>VLOOKUP(FACT_INCLUDES[[#This Row],[DW Product]],DIM_PRODUCTS!A:I,3,FALSE)</f>
        <v>Makeup</v>
      </c>
      <c r="U538" t="str">
        <f>VLOOKUP(FACT_INCLUDES[[#This Row],[DW Seller]],DIM_SELLERS!A:I,4,FALSE)</f>
        <v>SP</v>
      </c>
      <c r="V538" s="30">
        <f>IF(FACT_INCLUDES[[#This Row],[order_delivered_customer_date]]&lt;=FACT_INCLUDES[[#This Row],[order_estimated_delivery_date]], 1,0)</f>
        <v>1</v>
      </c>
    </row>
    <row r="539" spans="1:22" ht="15.75" x14ac:dyDescent="0.25">
      <c r="A539">
        <v>538</v>
      </c>
      <c r="B539" s="2" t="s">
        <v>1773</v>
      </c>
      <c r="C539" s="10">
        <v>1</v>
      </c>
      <c r="D539" s="13">
        <v>43325.979166666664</v>
      </c>
      <c r="E539" s="20">
        <v>89</v>
      </c>
      <c r="F539" s="20">
        <v>23.35</v>
      </c>
      <c r="G539" t="str">
        <f>VLOOKUP(FACT_INCLUDES[[#This Row],[order_id]],ORDERS!A:B,2,FALSE)</f>
        <v>4c41d73f1d29f1cd1e725ec445a82f23</v>
      </c>
      <c r="H539" s="17">
        <f>VLOOKUP(FACT_INCLUDES[[#This Row],[order_id]],ORDERS!A:F,4,FALSE)</f>
        <v>43016.734722222223</v>
      </c>
      <c r="I539" s="17">
        <f>VLOOKUP(FACT_INCLUDES[[#This Row],[order_id]],ORDERS!A:G,5,FALSE)</f>
        <v>43021.763194444444</v>
      </c>
      <c r="J539" s="17">
        <f>VLOOKUP(FACT_INCLUDES[[#This Row],[order_id]],ORDERS!A:G,6,FALSE)</f>
        <v>43047</v>
      </c>
      <c r="K539" t="str">
        <f>VLOOKUP(FACT_INCLUDES[[#This Row],[order_id]],ORDERS!A:G,3,FALSE)</f>
        <v>delivered</v>
      </c>
      <c r="L539" s="18">
        <f>FACT_INCLUDES[[#This Row],[price]]+FACT_INCLUDES[[#This Row],[freight_value]]</f>
        <v>112.35</v>
      </c>
      <c r="M539">
        <f ca="1">_xlfn.XLOOKUP(FACT_INCLUDES[[#This Row],[customer_unique_id]], DIM_CUSTOMERS[customer_unique_id], DIM_CUSTOMERS[Age],,0)</f>
        <v>53</v>
      </c>
      <c r="N539">
        <f>IFERROR(VLOOKUP(FACT_INCLUDES[[#This Row],[order_id]], ORDERS!A:G, 7, FALSE), "")</f>
        <v>5</v>
      </c>
      <c r="O539">
        <f>_xlfn.XLOOKUP(FACT_INCLUDES[[#This Row],[DW Product]],FACT_PRODUCT_REVIEWS!L:L,FACT_PRODUCT_REVIEWS!A:A,,0)</f>
        <v>538</v>
      </c>
      <c r="P539">
        <f>_xlfn.XLOOKUP(FACT_INCLUDES[[#This Row],[customer_unique_id]],DIM_CUSTOMERS[customer_unique_id],DIM_CUSTOMERS[DW Customer],,0)</f>
        <v>54</v>
      </c>
      <c r="Q539">
        <v>538</v>
      </c>
      <c r="R539">
        <v>241</v>
      </c>
      <c r="S539">
        <f>IF(FACT_INCLUDES[[#This Row],[order_delivered_customer_date]]&lt;=FACT_INCLUDES[[#This Row],[order_estimated_delivery_date]],1,0)</f>
        <v>1</v>
      </c>
      <c r="T539" t="str">
        <f>VLOOKUP(FACT_INCLUDES[[#This Row],[DW Product]],DIM_PRODUCTS!A:I,3,FALSE)</f>
        <v>Shoes</v>
      </c>
      <c r="U539" t="str">
        <f>VLOOKUP(FACT_INCLUDES[[#This Row],[DW Seller]],DIM_SELLERS!A:I,4,FALSE)</f>
        <v>SP</v>
      </c>
      <c r="V539" s="30">
        <f>IF(FACT_INCLUDES[[#This Row],[order_delivered_customer_date]]&lt;=FACT_INCLUDES[[#This Row],[order_estimated_delivery_date]], 1,0)</f>
        <v>1</v>
      </c>
    </row>
    <row r="540" spans="1:22" ht="15.75" x14ac:dyDescent="0.25">
      <c r="A540">
        <v>539</v>
      </c>
      <c r="B540" s="2" t="s">
        <v>1337</v>
      </c>
      <c r="C540" s="10">
        <v>1</v>
      </c>
      <c r="D540" s="13">
        <v>43315.489583333336</v>
      </c>
      <c r="E540" s="20">
        <v>159</v>
      </c>
      <c r="F540" s="20">
        <v>19.21</v>
      </c>
      <c r="G540" t="str">
        <f>VLOOKUP(FACT_INCLUDES[[#This Row],[order_id]],ORDERS!A:B,2,FALSE)</f>
        <v>9e8993ba2665307b71bd1641c2e1cb3d</v>
      </c>
      <c r="H540" s="17">
        <f>VLOOKUP(FACT_INCLUDES[[#This Row],[order_id]],ORDERS!A:F,4,FALSE)</f>
        <v>43147.332638888889</v>
      </c>
      <c r="I540" s="17">
        <f>VLOOKUP(FACT_INCLUDES[[#This Row],[order_id]],ORDERS!A:G,5,FALSE)</f>
        <v>43159.481249999997</v>
      </c>
      <c r="J540" s="17">
        <f>VLOOKUP(FACT_INCLUDES[[#This Row],[order_id]],ORDERS!A:G,6,FALSE)</f>
        <v>43167</v>
      </c>
      <c r="K540" t="str">
        <f>VLOOKUP(FACT_INCLUDES[[#This Row],[order_id]],ORDERS!A:G,3,FALSE)</f>
        <v>delivered</v>
      </c>
      <c r="L540" s="18">
        <f>FACT_INCLUDES[[#This Row],[price]]+FACT_INCLUDES[[#This Row],[freight_value]]</f>
        <v>178.21</v>
      </c>
      <c r="M540">
        <f ca="1">_xlfn.XLOOKUP(FACT_INCLUDES[[#This Row],[customer_unique_id]], DIM_CUSTOMERS[customer_unique_id], DIM_CUSTOMERS[Age],,0)</f>
        <v>29</v>
      </c>
      <c r="N540">
        <f>IFERROR(VLOOKUP(FACT_INCLUDES[[#This Row],[order_id]], ORDERS!A:G, 7, FALSE), "")</f>
        <v>12</v>
      </c>
      <c r="O540">
        <f>_xlfn.XLOOKUP(FACT_INCLUDES[[#This Row],[DW Product]],FACT_PRODUCT_REVIEWS!L:L,FACT_PRODUCT_REVIEWS!A:A,,0)</f>
        <v>539</v>
      </c>
      <c r="P540">
        <f>_xlfn.XLOOKUP(FACT_INCLUDES[[#This Row],[customer_unique_id]],DIM_CUSTOMERS[customer_unique_id],DIM_CUSTOMERS[DW Customer],,0)</f>
        <v>137</v>
      </c>
      <c r="Q540">
        <v>539</v>
      </c>
      <c r="R540">
        <v>242</v>
      </c>
      <c r="S540">
        <f>IF(FACT_INCLUDES[[#This Row],[order_delivered_customer_date]]&lt;=FACT_INCLUDES[[#This Row],[order_estimated_delivery_date]],1,0)</f>
        <v>1</v>
      </c>
      <c r="T540" t="str">
        <f>VLOOKUP(FACT_INCLUDES[[#This Row],[DW Product]],DIM_PRODUCTS!A:I,3,FALSE)</f>
        <v>Bathroom</v>
      </c>
      <c r="U540" t="str">
        <f>VLOOKUP(FACT_INCLUDES[[#This Row],[DW Seller]],DIM_SELLERS!A:I,4,FALSE)</f>
        <v>SP</v>
      </c>
      <c r="V540" s="30">
        <f>IF(FACT_INCLUDES[[#This Row],[order_delivered_customer_date]]&lt;=FACT_INCLUDES[[#This Row],[order_estimated_delivery_date]], 1,0)</f>
        <v>1</v>
      </c>
    </row>
    <row r="541" spans="1:22" ht="15.75" x14ac:dyDescent="0.25">
      <c r="A541">
        <v>540</v>
      </c>
      <c r="B541" s="2" t="s">
        <v>991</v>
      </c>
      <c r="C541" s="10">
        <v>1</v>
      </c>
      <c r="D541" s="13">
        <v>43038.950694444444</v>
      </c>
      <c r="E541" s="20">
        <v>99.99</v>
      </c>
      <c r="F541" s="20">
        <v>16.95</v>
      </c>
      <c r="G541" t="str">
        <f>VLOOKUP(FACT_INCLUDES[[#This Row],[order_id]],ORDERS!A:B,2,FALSE)</f>
        <v>12d1cda209613cd60b9d242181be7077</v>
      </c>
      <c r="H541" s="17">
        <f>VLOOKUP(FACT_INCLUDES[[#This Row],[order_id]],ORDERS!A:F,4,FALSE)</f>
        <v>43067.652083333334</v>
      </c>
      <c r="I541" s="17">
        <f>VLOOKUP(FACT_INCLUDES[[#This Row],[order_id]],ORDERS!A:G,5,FALSE)</f>
        <v>43075.994444444441</v>
      </c>
      <c r="J541" s="17">
        <f>VLOOKUP(FACT_INCLUDES[[#This Row],[order_id]],ORDERS!A:G,6,FALSE)</f>
        <v>43081</v>
      </c>
      <c r="K541" t="str">
        <f>VLOOKUP(FACT_INCLUDES[[#This Row],[order_id]],ORDERS!A:G,3,FALSE)</f>
        <v>delivered</v>
      </c>
      <c r="L541" s="18">
        <f>FACT_INCLUDES[[#This Row],[price]]+FACT_INCLUDES[[#This Row],[freight_value]]</f>
        <v>116.94</v>
      </c>
      <c r="M541">
        <f ca="1">_xlfn.XLOOKUP(FACT_INCLUDES[[#This Row],[customer_unique_id]], DIM_CUSTOMERS[customer_unique_id], DIM_CUSTOMERS[Age],,0)</f>
        <v>35</v>
      </c>
      <c r="N541">
        <f>IFERROR(VLOOKUP(FACT_INCLUDES[[#This Row],[order_id]], ORDERS!A:G, 7, FALSE), "")</f>
        <v>8</v>
      </c>
      <c r="O541">
        <f>_xlfn.XLOOKUP(FACT_INCLUDES[[#This Row],[DW Product]],FACT_PRODUCT_REVIEWS!L:L,FACT_PRODUCT_REVIEWS!A:A,,0)</f>
        <v>540</v>
      </c>
      <c r="P541">
        <f>_xlfn.XLOOKUP(FACT_INCLUDES[[#This Row],[customer_unique_id]],DIM_CUSTOMERS[customer_unique_id],DIM_CUSTOMERS[DW Customer],,0)</f>
        <v>92</v>
      </c>
      <c r="Q541">
        <v>540</v>
      </c>
      <c r="R541">
        <v>243</v>
      </c>
      <c r="S541">
        <f>IF(FACT_INCLUDES[[#This Row],[order_delivered_customer_date]]&lt;=FACT_INCLUDES[[#This Row],[order_estimated_delivery_date]],1,0)</f>
        <v>1</v>
      </c>
      <c r="T541" t="str">
        <f>VLOOKUP(FACT_INCLUDES[[#This Row],[DW Product]],DIM_PRODUCTS!A:I,3,FALSE)</f>
        <v>Makeup</v>
      </c>
      <c r="U541" t="str">
        <f>VLOOKUP(FACT_INCLUDES[[#This Row],[DW Seller]],DIM_SELLERS!A:I,4,FALSE)</f>
        <v>SP</v>
      </c>
      <c r="V541" s="30">
        <f>IF(FACT_INCLUDES[[#This Row],[order_delivered_customer_date]]&lt;=FACT_INCLUDES[[#This Row],[order_estimated_delivery_date]], 1,0)</f>
        <v>1</v>
      </c>
    </row>
    <row r="542" spans="1:22" ht="15.75" x14ac:dyDescent="0.25">
      <c r="A542">
        <v>541</v>
      </c>
      <c r="B542" s="2" t="s">
        <v>1486</v>
      </c>
      <c r="C542" s="10">
        <v>1</v>
      </c>
      <c r="D542" s="13">
        <v>42776.800000000003</v>
      </c>
      <c r="E542" s="20">
        <v>23.89</v>
      </c>
      <c r="F542" s="20">
        <v>8.7200000000000006</v>
      </c>
      <c r="G542" t="str">
        <f>VLOOKUP(FACT_INCLUDES[[#This Row],[order_id]],ORDERS!A:B,2,FALSE)</f>
        <v>44a575d55982c95a7f09b62c7702bddc</v>
      </c>
      <c r="H542" s="17">
        <f>VLOOKUP(FACT_INCLUDES[[#This Row],[order_id]],ORDERS!A:F,4,FALSE)</f>
        <v>43291.5625</v>
      </c>
      <c r="I542" s="17">
        <f>VLOOKUP(FACT_INCLUDES[[#This Row],[order_id]],ORDERS!A:G,5,FALSE)</f>
        <v>43307.77847222222</v>
      </c>
      <c r="J542" s="17">
        <f>VLOOKUP(FACT_INCLUDES[[#This Row],[order_id]],ORDERS!A:G,6,FALSE)</f>
        <v>43321</v>
      </c>
      <c r="K542" t="str">
        <f>VLOOKUP(FACT_INCLUDES[[#This Row],[order_id]],ORDERS!A:G,3,FALSE)</f>
        <v>delivered</v>
      </c>
      <c r="L542" s="18">
        <f>FACT_INCLUDES[[#This Row],[price]]+FACT_INCLUDES[[#This Row],[freight_value]]</f>
        <v>32.61</v>
      </c>
      <c r="M542">
        <f ca="1">_xlfn.XLOOKUP(FACT_INCLUDES[[#This Row],[customer_unique_id]], DIM_CUSTOMERS[customer_unique_id], DIM_CUSTOMERS[Age],,0)</f>
        <v>38</v>
      </c>
      <c r="N542">
        <f>IFERROR(VLOOKUP(FACT_INCLUDES[[#This Row],[order_id]], ORDERS!A:G, 7, FALSE), "")</f>
        <v>16</v>
      </c>
      <c r="O542">
        <f>_xlfn.XLOOKUP(FACT_INCLUDES[[#This Row],[DW Product]],FACT_PRODUCT_REVIEWS!L:L,FACT_PRODUCT_REVIEWS!A:A,,0)</f>
        <v>541</v>
      </c>
      <c r="P542">
        <f>_xlfn.XLOOKUP(FACT_INCLUDES[[#This Row],[customer_unique_id]],DIM_CUSTOMERS[customer_unique_id],DIM_CUSTOMERS[DW Customer],,0)</f>
        <v>164</v>
      </c>
      <c r="Q542">
        <v>541</v>
      </c>
      <c r="R542">
        <v>244</v>
      </c>
      <c r="S542">
        <f>IF(FACT_INCLUDES[[#This Row],[order_delivered_customer_date]]&lt;=FACT_INCLUDES[[#This Row],[order_estimated_delivery_date]],1,0)</f>
        <v>1</v>
      </c>
      <c r="T542" t="str">
        <f>VLOOKUP(FACT_INCLUDES[[#This Row],[DW Product]],DIM_PRODUCTS!A:I,3,FALSE)</f>
        <v>Accessories</v>
      </c>
      <c r="U542" t="str">
        <f>VLOOKUP(FACT_INCLUDES[[#This Row],[DW Seller]],DIM_SELLERS!A:I,4,FALSE)</f>
        <v>SC</v>
      </c>
      <c r="V542" s="30">
        <f>IF(FACT_INCLUDES[[#This Row],[order_delivered_customer_date]]&lt;=FACT_INCLUDES[[#This Row],[order_estimated_delivery_date]], 1,0)</f>
        <v>1</v>
      </c>
    </row>
    <row r="543" spans="1:22" ht="15.75" x14ac:dyDescent="0.25">
      <c r="A543">
        <v>542</v>
      </c>
      <c r="B543" s="2" t="s">
        <v>965</v>
      </c>
      <c r="C543" s="10">
        <v>1</v>
      </c>
      <c r="D543" s="13">
        <v>43123.025694444441</v>
      </c>
      <c r="E543" s="20">
        <v>21.99</v>
      </c>
      <c r="F543" s="20">
        <v>15.1</v>
      </c>
      <c r="G543" t="str">
        <f>VLOOKUP(FACT_INCLUDES[[#This Row],[order_id]],ORDERS!A:B,2,FALSE)</f>
        <v>3cc8e80baa86a7befe2b24568cd0faf0</v>
      </c>
      <c r="H543" s="17">
        <f>VLOOKUP(FACT_INCLUDES[[#This Row],[order_id]],ORDERS!A:F,4,FALSE)</f>
        <v>43284.981249999997</v>
      </c>
      <c r="I543" s="17">
        <f>VLOOKUP(FACT_INCLUDES[[#This Row],[order_id]],ORDERS!A:G,5,FALSE)</f>
        <v>43293.806250000001</v>
      </c>
      <c r="J543" s="17">
        <f>VLOOKUP(FACT_INCLUDES[[#This Row],[order_id]],ORDERS!A:G,6,FALSE)</f>
        <v>43298</v>
      </c>
      <c r="K543" t="str">
        <f>VLOOKUP(FACT_INCLUDES[[#This Row],[order_id]],ORDERS!A:G,3,FALSE)</f>
        <v>delivered</v>
      </c>
      <c r="L543" s="18">
        <f>FACT_INCLUDES[[#This Row],[price]]+FACT_INCLUDES[[#This Row],[freight_value]]</f>
        <v>37.089999999999996</v>
      </c>
      <c r="M543">
        <f ca="1">_xlfn.XLOOKUP(FACT_INCLUDES[[#This Row],[customer_unique_id]], DIM_CUSTOMERS[customer_unique_id], DIM_CUSTOMERS[Age],,0)</f>
        <v>45</v>
      </c>
      <c r="N543">
        <f>IFERROR(VLOOKUP(FACT_INCLUDES[[#This Row],[order_id]], ORDERS!A:G, 7, FALSE), "")</f>
        <v>9</v>
      </c>
      <c r="O543">
        <f>_xlfn.XLOOKUP(FACT_INCLUDES[[#This Row],[DW Product]],FACT_PRODUCT_REVIEWS!L:L,FACT_PRODUCT_REVIEWS!A:A,,0)</f>
        <v>542</v>
      </c>
      <c r="P543">
        <f>_xlfn.XLOOKUP(FACT_INCLUDES[[#This Row],[customer_unique_id]],DIM_CUSTOMERS[customer_unique_id],DIM_CUSTOMERS[DW Customer],,0)</f>
        <v>127</v>
      </c>
      <c r="Q543">
        <v>542</v>
      </c>
      <c r="R543">
        <v>245</v>
      </c>
      <c r="S543">
        <f>IF(FACT_INCLUDES[[#This Row],[order_delivered_customer_date]]&lt;=FACT_INCLUDES[[#This Row],[order_estimated_delivery_date]],1,0)</f>
        <v>1</v>
      </c>
      <c r="T543" t="str">
        <f>VLOOKUP(FACT_INCLUDES[[#This Row],[DW Product]],DIM_PRODUCTS!A:I,3,FALSE)</f>
        <v>Musical Instruments</v>
      </c>
      <c r="U543" t="str">
        <f>VLOOKUP(FACT_INCLUDES[[#This Row],[DW Seller]],DIM_SELLERS!A:I,4,FALSE)</f>
        <v>MG</v>
      </c>
      <c r="V543" s="30">
        <f>IF(FACT_INCLUDES[[#This Row],[order_delivered_customer_date]]&lt;=FACT_INCLUDES[[#This Row],[order_estimated_delivery_date]], 1,0)</f>
        <v>1</v>
      </c>
    </row>
    <row r="544" spans="1:22" ht="15.75" x14ac:dyDescent="0.25">
      <c r="A544">
        <v>543</v>
      </c>
      <c r="B544" s="2" t="s">
        <v>1449</v>
      </c>
      <c r="C544" s="10">
        <v>1</v>
      </c>
      <c r="D544" s="13">
        <v>43132.598611111112</v>
      </c>
      <c r="E544" s="20">
        <v>188</v>
      </c>
      <c r="F544" s="20">
        <v>16.07</v>
      </c>
      <c r="G544" t="str">
        <f>VLOOKUP(FACT_INCLUDES[[#This Row],[order_id]],ORDERS!A:B,2,FALSE)</f>
        <v>1500da334da019c68fda219f942ba38a</v>
      </c>
      <c r="H544" s="17">
        <f>VLOOKUP(FACT_INCLUDES[[#This Row],[order_id]],ORDERS!A:F,4,FALSE)</f>
        <v>43176.970138888886</v>
      </c>
      <c r="I544" s="17">
        <f>VLOOKUP(FACT_INCLUDES[[#This Row],[order_id]],ORDERS!A:G,5,FALSE)</f>
        <v>43216.48333333333</v>
      </c>
      <c r="J544" s="17">
        <f>VLOOKUP(FACT_INCLUDES[[#This Row],[order_id]],ORDERS!A:G,6,FALSE)</f>
        <v>43207</v>
      </c>
      <c r="K544" t="str">
        <f>VLOOKUP(FACT_INCLUDES[[#This Row],[order_id]],ORDERS!A:G,3,FALSE)</f>
        <v>delivered</v>
      </c>
      <c r="L544" s="18">
        <f>FACT_INCLUDES[[#This Row],[price]]+FACT_INCLUDES[[#This Row],[freight_value]]</f>
        <v>204.07</v>
      </c>
      <c r="M544">
        <f ca="1">_xlfn.XLOOKUP(FACT_INCLUDES[[#This Row],[customer_unique_id]], DIM_CUSTOMERS[customer_unique_id], DIM_CUSTOMERS[Age],,0)</f>
        <v>26</v>
      </c>
      <c r="N544">
        <f>IFERROR(VLOOKUP(FACT_INCLUDES[[#This Row],[order_id]], ORDERS!A:G, 7, FALSE), "")</f>
        <v>40</v>
      </c>
      <c r="O544">
        <f>_xlfn.XLOOKUP(FACT_INCLUDES[[#This Row],[DW Product]],FACT_PRODUCT_REVIEWS!L:L,FACT_PRODUCT_REVIEWS!A:A,,0)</f>
        <v>543</v>
      </c>
      <c r="P544">
        <f>_xlfn.XLOOKUP(FACT_INCLUDES[[#This Row],[customer_unique_id]],DIM_CUSTOMERS[customer_unique_id],DIM_CUSTOMERS[DW Customer],,0)</f>
        <v>332</v>
      </c>
      <c r="Q544">
        <v>543</v>
      </c>
      <c r="R544">
        <v>246</v>
      </c>
      <c r="S544">
        <f>IF(FACT_INCLUDES[[#This Row],[order_delivered_customer_date]]&lt;=FACT_INCLUDES[[#This Row],[order_estimated_delivery_date]],1,0)</f>
        <v>0</v>
      </c>
      <c r="T544" t="str">
        <f>VLOOKUP(FACT_INCLUDES[[#This Row],[DW Product]],DIM_PRODUCTS!A:I,3,FALSE)</f>
        <v>Home Design</v>
      </c>
      <c r="U544" t="str">
        <f>VLOOKUP(FACT_INCLUDES[[#This Row],[DW Seller]],DIM_SELLERS!A:I,4,FALSE)</f>
        <v>SP</v>
      </c>
      <c r="V544" s="30">
        <f>IF(FACT_INCLUDES[[#This Row],[order_delivered_customer_date]]&lt;=FACT_INCLUDES[[#This Row],[order_estimated_delivery_date]], 1,0)</f>
        <v>0</v>
      </c>
    </row>
    <row r="545" spans="1:22" ht="15.75" x14ac:dyDescent="0.25">
      <c r="A545">
        <v>544</v>
      </c>
      <c r="B545" s="2" t="s">
        <v>1498</v>
      </c>
      <c r="C545" s="10">
        <v>1</v>
      </c>
      <c r="D545" s="13">
        <v>42908.579861111109</v>
      </c>
      <c r="E545" s="20">
        <v>109.9</v>
      </c>
      <c r="F545" s="20">
        <v>13.11</v>
      </c>
      <c r="G545" t="str">
        <f>VLOOKUP(FACT_INCLUDES[[#This Row],[order_id]],ORDERS!A:B,2,FALSE)</f>
        <v>15090f48004f3b0fc18a167ef82af4db</v>
      </c>
      <c r="H545" s="17">
        <f>VLOOKUP(FACT_INCLUDES[[#This Row],[order_id]],ORDERS!A:F,4,FALSE)</f>
        <v>43137.673611111109</v>
      </c>
      <c r="I545" s="17">
        <f>VLOOKUP(FACT_INCLUDES[[#This Row],[order_id]],ORDERS!A:G,5,FALSE)</f>
        <v>43152.931944444441</v>
      </c>
      <c r="J545" s="17">
        <f>VLOOKUP(FACT_INCLUDES[[#This Row],[order_id]],ORDERS!A:G,6,FALSE)</f>
        <v>43171</v>
      </c>
      <c r="K545" t="str">
        <f>VLOOKUP(FACT_INCLUDES[[#This Row],[order_id]],ORDERS!A:G,3,FALSE)</f>
        <v>delivered</v>
      </c>
      <c r="L545" s="18">
        <f>FACT_INCLUDES[[#This Row],[price]]+FACT_INCLUDES[[#This Row],[freight_value]]</f>
        <v>123.01</v>
      </c>
      <c r="M545">
        <f ca="1">_xlfn.XLOOKUP(FACT_INCLUDES[[#This Row],[customer_unique_id]], DIM_CUSTOMERS[customer_unique_id], DIM_CUSTOMERS[Age],,0)</f>
        <v>48</v>
      </c>
      <c r="N545">
        <f>IFERROR(VLOOKUP(FACT_INCLUDES[[#This Row],[order_id]], ORDERS!A:G, 7, FALSE), "")</f>
        <v>15</v>
      </c>
      <c r="O545">
        <f>_xlfn.XLOOKUP(FACT_INCLUDES[[#This Row],[DW Product]],FACT_PRODUCT_REVIEWS!L:L,FACT_PRODUCT_REVIEWS!A:A,,0)</f>
        <v>544</v>
      </c>
      <c r="P545">
        <f>_xlfn.XLOOKUP(FACT_INCLUDES[[#This Row],[customer_unique_id]],DIM_CUSTOMERS[customer_unique_id],DIM_CUSTOMERS[DW Customer],,0)</f>
        <v>13</v>
      </c>
      <c r="Q545">
        <v>544</v>
      </c>
      <c r="R545">
        <v>247</v>
      </c>
      <c r="S545">
        <f>IF(FACT_INCLUDES[[#This Row],[order_delivered_customer_date]]&lt;=FACT_INCLUDES[[#This Row],[order_estimated_delivery_date]],1,0)</f>
        <v>1</v>
      </c>
      <c r="T545" t="str">
        <f>VLOOKUP(FACT_INCLUDES[[#This Row],[DW Product]],DIM_PRODUCTS!A:I,3,FALSE)</f>
        <v>Books</v>
      </c>
      <c r="U545" t="str">
        <f>VLOOKUP(FACT_INCLUDES[[#This Row],[DW Seller]],DIM_SELLERS!A:I,4,FALSE)</f>
        <v>SP</v>
      </c>
      <c r="V545" s="30">
        <f>IF(FACT_INCLUDES[[#This Row],[order_delivered_customer_date]]&lt;=FACT_INCLUDES[[#This Row],[order_estimated_delivery_date]], 1,0)</f>
        <v>1</v>
      </c>
    </row>
    <row r="546" spans="1:22" ht="15.75" x14ac:dyDescent="0.25">
      <c r="A546">
        <v>545</v>
      </c>
      <c r="B546" s="2" t="s">
        <v>1579</v>
      </c>
      <c r="C546" s="10">
        <v>1</v>
      </c>
      <c r="D546" s="13">
        <v>43327.895833333336</v>
      </c>
      <c r="E546" s="20">
        <v>59.9</v>
      </c>
      <c r="F546" s="20">
        <v>14.73</v>
      </c>
      <c r="G546" t="str">
        <f>VLOOKUP(FACT_INCLUDES[[#This Row],[order_id]],ORDERS!A:B,2,FALSE)</f>
        <v>0a9854e7028c74302d0963fa56e77a18</v>
      </c>
      <c r="H546" s="17">
        <f>VLOOKUP(FACT_INCLUDES[[#This Row],[order_id]],ORDERS!A:F,4,FALSE)</f>
        <v>43112.943055555559</v>
      </c>
      <c r="I546" s="17">
        <f>VLOOKUP(FACT_INCLUDES[[#This Row],[order_id]],ORDERS!A:G,5,FALSE)</f>
        <v>43126.941666666666</v>
      </c>
      <c r="J546" s="17">
        <f>VLOOKUP(FACT_INCLUDES[[#This Row],[order_id]],ORDERS!A:G,6,FALSE)</f>
        <v>43140</v>
      </c>
      <c r="K546" t="str">
        <f>VLOOKUP(FACT_INCLUDES[[#This Row],[order_id]],ORDERS!A:G,3,FALSE)</f>
        <v>delivered</v>
      </c>
      <c r="L546" s="18">
        <f>FACT_INCLUDES[[#This Row],[price]]+FACT_INCLUDES[[#This Row],[freight_value]]</f>
        <v>74.63</v>
      </c>
      <c r="M546">
        <f ca="1">_xlfn.XLOOKUP(FACT_INCLUDES[[#This Row],[customer_unique_id]], DIM_CUSTOMERS[customer_unique_id], DIM_CUSTOMERS[Age],,0)</f>
        <v>52</v>
      </c>
      <c r="N546">
        <f>IFERROR(VLOOKUP(FACT_INCLUDES[[#This Row],[order_id]], ORDERS!A:G, 7, FALSE), "")</f>
        <v>14</v>
      </c>
      <c r="O546">
        <f>_xlfn.XLOOKUP(FACT_INCLUDES[[#This Row],[DW Product]],FACT_PRODUCT_REVIEWS!L:L,FACT_PRODUCT_REVIEWS!A:A,,0)</f>
        <v>545</v>
      </c>
      <c r="P546">
        <f>_xlfn.XLOOKUP(FACT_INCLUDES[[#This Row],[customer_unique_id]],DIM_CUSTOMERS[customer_unique_id],DIM_CUSTOMERS[DW Customer],,0)</f>
        <v>113</v>
      </c>
      <c r="Q546">
        <v>545</v>
      </c>
      <c r="R546">
        <v>248</v>
      </c>
      <c r="S546">
        <f>IF(FACT_INCLUDES[[#This Row],[order_delivered_customer_date]]&lt;=FACT_INCLUDES[[#This Row],[order_estimated_delivery_date]],1,0)</f>
        <v>1</v>
      </c>
      <c r="T546" t="str">
        <f>VLOOKUP(FACT_INCLUDES[[#This Row],[DW Product]],DIM_PRODUCTS!A:I,3,FALSE)</f>
        <v>Gadgets</v>
      </c>
      <c r="U546" t="str">
        <f>VLOOKUP(FACT_INCLUDES[[#This Row],[DW Seller]],DIM_SELLERS!A:I,4,FALSE)</f>
        <v>SP</v>
      </c>
      <c r="V546" s="30">
        <f>IF(FACT_INCLUDES[[#This Row],[order_delivered_customer_date]]&lt;=FACT_INCLUDES[[#This Row],[order_estimated_delivery_date]], 1,0)</f>
        <v>1</v>
      </c>
    </row>
    <row r="547" spans="1:22" ht="15.75" x14ac:dyDescent="0.25">
      <c r="A547">
        <v>546</v>
      </c>
      <c r="B547" s="2" t="s">
        <v>1037</v>
      </c>
      <c r="C547" s="10">
        <v>1</v>
      </c>
      <c r="D547" s="13">
        <v>43076.470138888886</v>
      </c>
      <c r="E547" s="20">
        <v>139.9</v>
      </c>
      <c r="F547" s="20">
        <v>16.739999999999998</v>
      </c>
      <c r="G547" t="str">
        <f>VLOOKUP(FACT_INCLUDES[[#This Row],[order_id]],ORDERS!A:B,2,FALSE)</f>
        <v>b66facc84d03ec2aabda4c102d9ecb53</v>
      </c>
      <c r="H547" s="17">
        <f>VLOOKUP(FACT_INCLUDES[[#This Row],[order_id]],ORDERS!A:F,4,FALSE)</f>
        <v>43288.84097222222</v>
      </c>
      <c r="I547" s="17">
        <f>VLOOKUP(FACT_INCLUDES[[#This Row],[order_id]],ORDERS!A:G,5,FALSE)</f>
        <v>43292.672222222223</v>
      </c>
      <c r="J547" s="17">
        <f>VLOOKUP(FACT_INCLUDES[[#This Row],[order_id]],ORDERS!A:G,6,FALSE)</f>
        <v>43300</v>
      </c>
      <c r="K547" t="str">
        <f>VLOOKUP(FACT_INCLUDES[[#This Row],[order_id]],ORDERS!A:G,3,FALSE)</f>
        <v>delivered</v>
      </c>
      <c r="L547" s="18">
        <f>FACT_INCLUDES[[#This Row],[price]]+FACT_INCLUDES[[#This Row],[freight_value]]</f>
        <v>156.64000000000001</v>
      </c>
      <c r="M547">
        <f ca="1">_xlfn.XLOOKUP(FACT_INCLUDES[[#This Row],[customer_unique_id]], DIM_CUSTOMERS[customer_unique_id], DIM_CUSTOMERS[Age],,0)</f>
        <v>23</v>
      </c>
      <c r="N547">
        <f>IFERROR(VLOOKUP(FACT_INCLUDES[[#This Row],[order_id]], ORDERS!A:G, 7, FALSE), "")</f>
        <v>4</v>
      </c>
      <c r="O547">
        <f>_xlfn.XLOOKUP(FACT_INCLUDES[[#This Row],[DW Product]],FACT_PRODUCT_REVIEWS!L:L,FACT_PRODUCT_REVIEWS!A:A,,0)</f>
        <v>546</v>
      </c>
      <c r="P547">
        <f>_xlfn.XLOOKUP(FACT_INCLUDES[[#This Row],[customer_unique_id]],DIM_CUSTOMERS[customer_unique_id],DIM_CUSTOMERS[DW Customer],,0)</f>
        <v>262</v>
      </c>
      <c r="Q547">
        <v>546</v>
      </c>
      <c r="R547">
        <v>249</v>
      </c>
      <c r="S547">
        <f>IF(FACT_INCLUDES[[#This Row],[order_delivered_customer_date]]&lt;=FACT_INCLUDES[[#This Row],[order_estimated_delivery_date]],1,0)</f>
        <v>1</v>
      </c>
      <c r="T547" t="str">
        <f>VLOOKUP(FACT_INCLUDES[[#This Row],[DW Product]],DIM_PRODUCTS!A:I,3,FALSE)</f>
        <v>Decor</v>
      </c>
      <c r="U547" t="str">
        <f>VLOOKUP(FACT_INCLUDES[[#This Row],[DW Seller]],DIM_SELLERS!A:I,4,FALSE)</f>
        <v>PR</v>
      </c>
      <c r="V547" s="30">
        <f>IF(FACT_INCLUDES[[#This Row],[order_delivered_customer_date]]&lt;=FACT_INCLUDES[[#This Row],[order_estimated_delivery_date]], 1,0)</f>
        <v>1</v>
      </c>
    </row>
    <row r="548" spans="1:22" ht="15.75" x14ac:dyDescent="0.25">
      <c r="A548">
        <v>547</v>
      </c>
      <c r="B548" s="2" t="s">
        <v>720</v>
      </c>
      <c r="C548" s="10">
        <v>1</v>
      </c>
      <c r="D548" s="13">
        <v>43203.4375</v>
      </c>
      <c r="E548" s="20">
        <v>28.49</v>
      </c>
      <c r="F548" s="20">
        <v>18.23</v>
      </c>
      <c r="G548" t="str">
        <f>VLOOKUP(FACT_INCLUDES[[#This Row],[order_id]],ORDERS!A:B,2,FALSE)</f>
        <v>0c13ce784ebdf9b7ac9dc35dac2f10fc</v>
      </c>
      <c r="H548" s="17">
        <f>VLOOKUP(FACT_INCLUDES[[#This Row],[order_id]],ORDERS!A:F,4,FALSE)</f>
        <v>43254.760416666664</v>
      </c>
      <c r="I548" s="17">
        <f>VLOOKUP(FACT_INCLUDES[[#This Row],[order_id]],ORDERS!A:G,5,FALSE)</f>
        <v>43261.686111111114</v>
      </c>
      <c r="J548" s="17">
        <f>VLOOKUP(FACT_INCLUDES[[#This Row],[order_id]],ORDERS!A:G,6,FALSE)</f>
        <v>43286</v>
      </c>
      <c r="K548" t="str">
        <f>VLOOKUP(FACT_INCLUDES[[#This Row],[order_id]],ORDERS!A:G,3,FALSE)</f>
        <v>delivered</v>
      </c>
      <c r="L548" s="18">
        <f>FACT_INCLUDES[[#This Row],[price]]+FACT_INCLUDES[[#This Row],[freight_value]]</f>
        <v>46.72</v>
      </c>
      <c r="M548">
        <f ca="1">_xlfn.XLOOKUP(FACT_INCLUDES[[#This Row],[customer_unique_id]], DIM_CUSTOMERS[customer_unique_id], DIM_CUSTOMERS[Age],,0)</f>
        <v>18</v>
      </c>
      <c r="N548">
        <f>IFERROR(VLOOKUP(FACT_INCLUDES[[#This Row],[order_id]], ORDERS!A:G, 7, FALSE), "")</f>
        <v>7</v>
      </c>
      <c r="O548">
        <f>_xlfn.XLOOKUP(FACT_INCLUDES[[#This Row],[DW Product]],FACT_PRODUCT_REVIEWS!L:L,FACT_PRODUCT_REVIEWS!A:A,,0)</f>
        <v>547</v>
      </c>
      <c r="P548">
        <f>_xlfn.XLOOKUP(FACT_INCLUDES[[#This Row],[customer_unique_id]],DIM_CUSTOMERS[customer_unique_id],DIM_CUSTOMERS[DW Customer],,0)</f>
        <v>311</v>
      </c>
      <c r="Q548">
        <v>547</v>
      </c>
      <c r="R548">
        <v>250</v>
      </c>
      <c r="S548">
        <f>IF(FACT_INCLUDES[[#This Row],[order_delivered_customer_date]]&lt;=FACT_INCLUDES[[#This Row],[order_estimated_delivery_date]],1,0)</f>
        <v>1</v>
      </c>
      <c r="T548" t="str">
        <f>VLOOKUP(FACT_INCLUDES[[#This Row],[DW Product]],DIM_PRODUCTS!A:I,3,FALSE)</f>
        <v>Kitchen Products</v>
      </c>
      <c r="U548" t="str">
        <f>VLOOKUP(FACT_INCLUDES[[#This Row],[DW Seller]],DIM_SELLERS!A:I,4,FALSE)</f>
        <v>SP</v>
      </c>
      <c r="V548" s="30">
        <f>IF(FACT_INCLUDES[[#This Row],[order_delivered_customer_date]]&lt;=FACT_INCLUDES[[#This Row],[order_estimated_delivery_date]], 1,0)</f>
        <v>1</v>
      </c>
    </row>
    <row r="549" spans="1:22" ht="15.75" x14ac:dyDescent="0.25">
      <c r="A549">
        <v>548</v>
      </c>
      <c r="B549" s="2" t="s">
        <v>1787</v>
      </c>
      <c r="C549" s="10">
        <v>1</v>
      </c>
      <c r="D549" s="13">
        <v>42936.1</v>
      </c>
      <c r="E549" s="20">
        <v>154.91</v>
      </c>
      <c r="F549" s="20">
        <v>46.67</v>
      </c>
      <c r="G549" t="str">
        <f>VLOOKUP(FACT_INCLUDES[[#This Row],[order_id]],ORDERS!A:B,2,FALSE)</f>
        <v>18057955f3a6909f6fc6cf564179b6cf</v>
      </c>
      <c r="H549" s="17">
        <f>VLOOKUP(FACT_INCLUDES[[#This Row],[order_id]],ORDERS!A:F,4,FALSE)</f>
        <v>43058.060416666667</v>
      </c>
      <c r="I549" s="17">
        <f>VLOOKUP(FACT_INCLUDES[[#This Row],[order_id]],ORDERS!A:G,5,FALSE)</f>
        <v>43065.762499999997</v>
      </c>
      <c r="J549" s="17">
        <f>VLOOKUP(FACT_INCLUDES[[#This Row],[order_id]],ORDERS!A:G,6,FALSE)</f>
        <v>43070</v>
      </c>
      <c r="K549" t="str">
        <f>VLOOKUP(FACT_INCLUDES[[#This Row],[order_id]],ORDERS!A:G,3,FALSE)</f>
        <v>delivered</v>
      </c>
      <c r="L549" s="18">
        <f>FACT_INCLUDES[[#This Row],[price]]+FACT_INCLUDES[[#This Row],[freight_value]]</f>
        <v>201.57999999999998</v>
      </c>
      <c r="M549">
        <f ca="1">_xlfn.XLOOKUP(FACT_INCLUDES[[#This Row],[customer_unique_id]], DIM_CUSTOMERS[customer_unique_id], DIM_CUSTOMERS[Age],,0)</f>
        <v>22</v>
      </c>
      <c r="N549">
        <f>IFERROR(VLOOKUP(FACT_INCLUDES[[#This Row],[order_id]], ORDERS!A:G, 7, FALSE), "")</f>
        <v>7</v>
      </c>
      <c r="O549">
        <f>_xlfn.XLOOKUP(FACT_INCLUDES[[#This Row],[DW Product]],FACT_PRODUCT_REVIEWS!L:L,FACT_PRODUCT_REVIEWS!A:A,,0)</f>
        <v>548</v>
      </c>
      <c r="P549">
        <f>_xlfn.XLOOKUP(FACT_INCLUDES[[#This Row],[customer_unique_id]],DIM_CUSTOMERS[customer_unique_id],DIM_CUSTOMERS[DW Customer],,0)</f>
        <v>258</v>
      </c>
      <c r="Q549">
        <v>548</v>
      </c>
      <c r="R549">
        <v>251</v>
      </c>
      <c r="S549">
        <f>IF(FACT_INCLUDES[[#This Row],[order_delivered_customer_date]]&lt;=FACT_INCLUDES[[#This Row],[order_estimated_delivery_date]],1,0)</f>
        <v>1</v>
      </c>
      <c r="T549" t="str">
        <f>VLOOKUP(FACT_INCLUDES[[#This Row],[DW Product]],DIM_PRODUCTS!A:I,3,FALSE)</f>
        <v>Kitchen Products</v>
      </c>
      <c r="U549" t="str">
        <f>VLOOKUP(FACT_INCLUDES[[#This Row],[DW Seller]],DIM_SELLERS!A:I,4,FALSE)</f>
        <v>SP</v>
      </c>
      <c r="V549" s="30">
        <f>IF(FACT_INCLUDES[[#This Row],[order_delivered_customer_date]]&lt;=FACT_INCLUDES[[#This Row],[order_estimated_delivery_date]], 1,0)</f>
        <v>1</v>
      </c>
    </row>
    <row r="550" spans="1:22" ht="15.75" x14ac:dyDescent="0.25">
      <c r="A550">
        <v>549</v>
      </c>
      <c r="B550" s="2" t="s">
        <v>1027</v>
      </c>
      <c r="C550" s="10">
        <v>1</v>
      </c>
      <c r="D550" s="13">
        <v>42936.1</v>
      </c>
      <c r="E550" s="20">
        <v>154.91</v>
      </c>
      <c r="F550" s="20">
        <v>46.67</v>
      </c>
      <c r="G550" t="str">
        <f>VLOOKUP(FACT_INCLUDES[[#This Row],[order_id]],ORDERS!A:B,2,FALSE)</f>
        <v>bbdf651cbace0c9efc7fd3184235aa74</v>
      </c>
      <c r="H550" s="17">
        <f>VLOOKUP(FACT_INCLUDES[[#This Row],[order_id]],ORDERS!A:F,4,FALSE)</f>
        <v>42951.813194444447</v>
      </c>
      <c r="I550" s="17">
        <f>VLOOKUP(FACT_INCLUDES[[#This Row],[order_id]],ORDERS!A:G,5,FALSE)</f>
        <v>42964</v>
      </c>
      <c r="J550" s="17">
        <f>VLOOKUP(FACT_INCLUDES[[#This Row],[order_id]],ORDERS!A:G,6,FALSE)</f>
        <v>42964</v>
      </c>
      <c r="K550" t="str">
        <f>VLOOKUP(FACT_INCLUDES[[#This Row],[order_id]],ORDERS!A:G,3,FALSE)</f>
        <v>processing</v>
      </c>
      <c r="L550" s="18">
        <f>FACT_INCLUDES[[#This Row],[price]]+FACT_INCLUDES[[#This Row],[freight_value]]</f>
        <v>201.57999999999998</v>
      </c>
      <c r="M550">
        <f ca="1">_xlfn.XLOOKUP(FACT_INCLUDES[[#This Row],[customer_unique_id]], DIM_CUSTOMERS[customer_unique_id], DIM_CUSTOMERS[Age],,0)</f>
        <v>59</v>
      </c>
      <c r="N550">
        <f>IFERROR(VLOOKUP(FACT_INCLUDES[[#This Row],[order_id]], ORDERS!A:G, 7, FALSE), "")</f>
        <v>13</v>
      </c>
      <c r="O550">
        <f>_xlfn.XLOOKUP(FACT_INCLUDES[[#This Row],[DW Product]],FACT_PRODUCT_REVIEWS!L:L,FACT_PRODUCT_REVIEWS!A:A,,0)</f>
        <v>549</v>
      </c>
      <c r="P550">
        <f>_xlfn.XLOOKUP(FACT_INCLUDES[[#This Row],[customer_unique_id]],DIM_CUSTOMERS[customer_unique_id],DIM_CUSTOMERS[DW Customer],,0)</f>
        <v>171</v>
      </c>
      <c r="Q550">
        <v>549</v>
      </c>
      <c r="R550">
        <v>252</v>
      </c>
      <c r="S550">
        <f>IF(FACT_INCLUDES[[#This Row],[order_delivered_customer_date]]&lt;=FACT_INCLUDES[[#This Row],[order_estimated_delivery_date]],1,0)</f>
        <v>1</v>
      </c>
      <c r="T550" t="str">
        <f>VLOOKUP(FACT_INCLUDES[[#This Row],[DW Product]],DIM_PRODUCTS!A:I,3,FALSE)</f>
        <v>Gadgets</v>
      </c>
      <c r="U550" t="str">
        <f>VLOOKUP(FACT_INCLUDES[[#This Row],[DW Seller]],DIM_SELLERS!A:I,4,FALSE)</f>
        <v>RJ</v>
      </c>
      <c r="V550" s="30">
        <f>IF(FACT_INCLUDES[[#This Row],[order_delivered_customer_date]]&lt;=FACT_INCLUDES[[#This Row],[order_estimated_delivery_date]], 1,0)</f>
        <v>1</v>
      </c>
    </row>
    <row r="551" spans="1:22" ht="15.75" x14ac:dyDescent="0.25">
      <c r="A551">
        <v>550</v>
      </c>
      <c r="B551" s="2" t="s">
        <v>814</v>
      </c>
      <c r="C551" s="10">
        <v>1</v>
      </c>
      <c r="D551" s="13">
        <v>42940.753472222219</v>
      </c>
      <c r="E551" s="20">
        <v>58.9</v>
      </c>
      <c r="F551" s="20">
        <v>13.29</v>
      </c>
      <c r="G551" t="str">
        <f>VLOOKUP(FACT_INCLUDES[[#This Row],[order_id]],ORDERS!A:B,2,FALSE)</f>
        <v>a672e4e4af506e713c1b4373e038cabb</v>
      </c>
      <c r="H551" s="17">
        <f>VLOOKUP(FACT_INCLUDES[[#This Row],[order_id]],ORDERS!A:F,4,FALSE)</f>
        <v>42775.486805555556</v>
      </c>
      <c r="I551" s="17">
        <f>VLOOKUP(FACT_INCLUDES[[#This Row],[order_id]],ORDERS!A:G,5,FALSE)</f>
        <v>42817</v>
      </c>
      <c r="J551" s="17">
        <f>VLOOKUP(FACT_INCLUDES[[#This Row],[order_id]],ORDERS!A:G,6,FALSE)</f>
        <v>42815</v>
      </c>
      <c r="K551" t="str">
        <f>VLOOKUP(FACT_INCLUDES[[#This Row],[order_id]],ORDERS!A:G,3,FALSE)</f>
        <v>invoiced</v>
      </c>
      <c r="L551" s="18">
        <f>FACT_INCLUDES[[#This Row],[price]]+FACT_INCLUDES[[#This Row],[freight_value]]</f>
        <v>72.19</v>
      </c>
      <c r="M551">
        <f ca="1">_xlfn.XLOOKUP(FACT_INCLUDES[[#This Row],[customer_unique_id]], DIM_CUSTOMERS[customer_unique_id], DIM_CUSTOMERS[Age],,0)</f>
        <v>20</v>
      </c>
      <c r="N551">
        <f>IFERROR(VLOOKUP(FACT_INCLUDES[[#This Row],[order_id]], ORDERS!A:G, 7, FALSE), "")</f>
        <v>42</v>
      </c>
      <c r="O551">
        <f>_xlfn.XLOOKUP(FACT_INCLUDES[[#This Row],[DW Product]],FACT_PRODUCT_REVIEWS!L:L,FACT_PRODUCT_REVIEWS!A:A,,0)</f>
        <v>1</v>
      </c>
      <c r="P551">
        <f>_xlfn.XLOOKUP(FACT_INCLUDES[[#This Row],[customer_unique_id]],DIM_CUSTOMERS[customer_unique_id],DIM_CUSTOMERS[DW Customer],,0)</f>
        <v>285</v>
      </c>
      <c r="Q551">
        <v>1</v>
      </c>
      <c r="R551">
        <v>253</v>
      </c>
      <c r="S551">
        <f>IF(FACT_INCLUDES[[#This Row],[order_delivered_customer_date]]&lt;=FACT_INCLUDES[[#This Row],[order_estimated_delivery_date]],1,0)</f>
        <v>0</v>
      </c>
      <c r="T551" t="str">
        <f>VLOOKUP(FACT_INCLUDES[[#This Row],[DW Product]],DIM_PRODUCTS!A:I,3,FALSE)</f>
        <v>Art</v>
      </c>
      <c r="U551" t="str">
        <f>VLOOKUP(FACT_INCLUDES[[#This Row],[DW Seller]],DIM_SELLERS!A:I,4,FALSE)</f>
        <v>SP</v>
      </c>
      <c r="V551" s="30">
        <f>IF(FACT_INCLUDES[[#This Row],[order_delivered_customer_date]]&lt;=FACT_INCLUDES[[#This Row],[order_estimated_delivery_date]], 1,0)</f>
        <v>0</v>
      </c>
    </row>
    <row r="552" spans="1:22" ht="15.75" x14ac:dyDescent="0.25">
      <c r="A552">
        <v>551</v>
      </c>
      <c r="B552" s="2" t="s">
        <v>1452</v>
      </c>
      <c r="C552" s="10">
        <v>1</v>
      </c>
      <c r="D552" s="13">
        <v>42948.743055555555</v>
      </c>
      <c r="E552" s="20">
        <v>239.9</v>
      </c>
      <c r="F552" s="20">
        <v>19.93</v>
      </c>
      <c r="G552" t="str">
        <f>VLOOKUP(FACT_INCLUDES[[#This Row],[order_id]],ORDERS!A:B,2,FALSE)</f>
        <v>0a3f32fce9d5056b96a9fe604715982b</v>
      </c>
      <c r="H552" s="17">
        <f>VLOOKUP(FACT_INCLUDES[[#This Row],[order_id]],ORDERS!A:F,4,FALSE)</f>
        <v>43171.969444444447</v>
      </c>
      <c r="I552" s="17">
        <f>VLOOKUP(FACT_INCLUDES[[#This Row],[order_id]],ORDERS!A:G,5,FALSE)</f>
        <v>43178.94027777778</v>
      </c>
      <c r="J552" s="17">
        <f>VLOOKUP(FACT_INCLUDES[[#This Row],[order_id]],ORDERS!A:G,6,FALSE)</f>
        <v>43188</v>
      </c>
      <c r="K552" t="str">
        <f>VLOOKUP(FACT_INCLUDES[[#This Row],[order_id]],ORDERS!A:G,3,FALSE)</f>
        <v>delivered</v>
      </c>
      <c r="L552" s="18">
        <f>FACT_INCLUDES[[#This Row],[price]]+FACT_INCLUDES[[#This Row],[freight_value]]</f>
        <v>259.83</v>
      </c>
      <c r="M552">
        <f ca="1">_xlfn.XLOOKUP(FACT_INCLUDES[[#This Row],[customer_unique_id]], DIM_CUSTOMERS[customer_unique_id], DIM_CUSTOMERS[Age],,0)</f>
        <v>20</v>
      </c>
      <c r="N552">
        <f>IFERROR(VLOOKUP(FACT_INCLUDES[[#This Row],[order_id]], ORDERS!A:G, 7, FALSE), "")</f>
        <v>7</v>
      </c>
      <c r="O552">
        <f>_xlfn.XLOOKUP(FACT_INCLUDES[[#This Row],[DW Product]],FACT_PRODUCT_REVIEWS!L:L,FACT_PRODUCT_REVIEWS!A:A,,0)</f>
        <v>2</v>
      </c>
      <c r="P552">
        <f>_xlfn.XLOOKUP(FACT_INCLUDES[[#This Row],[customer_unique_id]],DIM_CUSTOMERS[customer_unique_id],DIM_CUSTOMERS[DW Customer],,0)</f>
        <v>188</v>
      </c>
      <c r="Q552">
        <v>2</v>
      </c>
      <c r="R552">
        <v>254</v>
      </c>
      <c r="S552">
        <f>IF(FACT_INCLUDES[[#This Row],[order_delivered_customer_date]]&lt;=FACT_INCLUDES[[#This Row],[order_estimated_delivery_date]],1,0)</f>
        <v>1</v>
      </c>
      <c r="T552" t="str">
        <f>VLOOKUP(FACT_INCLUDES[[#This Row],[DW Product]],DIM_PRODUCTS!A:I,3,FALSE)</f>
        <v>Sports</v>
      </c>
      <c r="U552" t="str">
        <f>VLOOKUP(FACT_INCLUDES[[#This Row],[DW Seller]],DIM_SELLERS!A:I,4,FALSE)</f>
        <v>RS</v>
      </c>
      <c r="V552" s="30">
        <f>IF(FACT_INCLUDES[[#This Row],[order_delivered_customer_date]]&lt;=FACT_INCLUDES[[#This Row],[order_estimated_delivery_date]], 1,0)</f>
        <v>1</v>
      </c>
    </row>
    <row r="553" spans="1:22" ht="15.75" x14ac:dyDescent="0.25">
      <c r="A553">
        <v>552</v>
      </c>
      <c r="B553" s="2" t="s">
        <v>1716</v>
      </c>
      <c r="C553" s="10">
        <v>1</v>
      </c>
      <c r="D553" s="13">
        <v>42948.743055555555</v>
      </c>
      <c r="E553" s="20">
        <v>199</v>
      </c>
      <c r="F553" s="20">
        <v>17.87</v>
      </c>
      <c r="G553" t="str">
        <f>VLOOKUP(FACT_INCLUDES[[#This Row],[order_id]],ORDERS!A:B,2,FALSE)</f>
        <v>df1710893e1797d2c3d83b8840ddb0e4</v>
      </c>
      <c r="H553" s="17">
        <f>VLOOKUP(FACT_INCLUDES[[#This Row],[order_id]],ORDERS!A:F,4,FALSE)</f>
        <v>43307.43472222222</v>
      </c>
      <c r="I553" s="17">
        <f>VLOOKUP(FACT_INCLUDES[[#This Row],[order_id]],ORDERS!A:G,5,FALSE)</f>
        <v>43318.857638888891</v>
      </c>
      <c r="J553" s="17">
        <f>VLOOKUP(FACT_INCLUDES[[#This Row],[order_id]],ORDERS!A:G,6,FALSE)</f>
        <v>43328</v>
      </c>
      <c r="K553" t="str">
        <f>VLOOKUP(FACT_INCLUDES[[#This Row],[order_id]],ORDERS!A:G,3,FALSE)</f>
        <v>delivered</v>
      </c>
      <c r="L553" s="18">
        <f>FACT_INCLUDES[[#This Row],[price]]+FACT_INCLUDES[[#This Row],[freight_value]]</f>
        <v>216.87</v>
      </c>
      <c r="M553">
        <f ca="1">_xlfn.XLOOKUP(FACT_INCLUDES[[#This Row],[customer_unique_id]], DIM_CUSTOMERS[customer_unique_id], DIM_CUSTOMERS[Age],,0)</f>
        <v>50</v>
      </c>
      <c r="N553">
        <f>IFERROR(VLOOKUP(FACT_INCLUDES[[#This Row],[order_id]], ORDERS!A:G, 7, FALSE), "")</f>
        <v>11</v>
      </c>
      <c r="O553">
        <f>_xlfn.XLOOKUP(FACT_INCLUDES[[#This Row],[DW Product]],FACT_PRODUCT_REVIEWS!L:L,FACT_PRODUCT_REVIEWS!A:A,,0)</f>
        <v>3</v>
      </c>
      <c r="P553">
        <f>_xlfn.XLOOKUP(FACT_INCLUDES[[#This Row],[customer_unique_id]],DIM_CUSTOMERS[customer_unique_id],DIM_CUSTOMERS[DW Customer],,0)</f>
        <v>114</v>
      </c>
      <c r="Q553">
        <v>3</v>
      </c>
      <c r="R553">
        <v>255</v>
      </c>
      <c r="S553">
        <f>IF(FACT_INCLUDES[[#This Row],[order_delivered_customer_date]]&lt;=FACT_INCLUDES[[#This Row],[order_estimated_delivery_date]],1,0)</f>
        <v>1</v>
      </c>
      <c r="T553" t="str">
        <f>VLOOKUP(FACT_INCLUDES[[#This Row],[DW Product]],DIM_PRODUCTS!A:I,3,FALSE)</f>
        <v>Toys</v>
      </c>
      <c r="U553" t="str">
        <f>VLOOKUP(FACT_INCLUDES[[#This Row],[DW Seller]],DIM_SELLERS!A:I,4,FALSE)</f>
        <v>SP</v>
      </c>
      <c r="V553" s="30">
        <f>IF(FACT_INCLUDES[[#This Row],[order_delivered_customer_date]]&lt;=FACT_INCLUDES[[#This Row],[order_estimated_delivery_date]], 1,0)</f>
        <v>1</v>
      </c>
    </row>
    <row r="554" spans="1:22" ht="15.75" x14ac:dyDescent="0.25">
      <c r="A554">
        <v>553</v>
      </c>
      <c r="B554" s="2" t="s">
        <v>1276</v>
      </c>
      <c r="C554" s="10">
        <v>1</v>
      </c>
      <c r="D554" s="13">
        <v>43313.600694444445</v>
      </c>
      <c r="E554" s="20">
        <v>12.99</v>
      </c>
      <c r="F554" s="20">
        <v>12.79</v>
      </c>
      <c r="G554" t="str">
        <f>VLOOKUP(FACT_INCLUDES[[#This Row],[order_id]],ORDERS!A:B,2,FALSE)</f>
        <v>07187f9425311d0bd2a5451169bb8c3c</v>
      </c>
      <c r="H554" s="17">
        <f>VLOOKUP(FACT_INCLUDES[[#This Row],[order_id]],ORDERS!A:F,4,FALSE)</f>
        <v>43275.427083333336</v>
      </c>
      <c r="I554" s="17">
        <f>VLOOKUP(FACT_INCLUDES[[#This Row],[order_id]],ORDERS!A:G,5,FALSE)</f>
        <v>43277.712500000001</v>
      </c>
      <c r="J554" s="17">
        <f>VLOOKUP(FACT_INCLUDES[[#This Row],[order_id]],ORDERS!A:G,6,FALSE)</f>
        <v>43286</v>
      </c>
      <c r="K554" t="str">
        <f>VLOOKUP(FACT_INCLUDES[[#This Row],[order_id]],ORDERS!A:G,3,FALSE)</f>
        <v>delivered</v>
      </c>
      <c r="L554" s="18">
        <f>FACT_INCLUDES[[#This Row],[price]]+FACT_INCLUDES[[#This Row],[freight_value]]</f>
        <v>25.78</v>
      </c>
      <c r="M554">
        <f ca="1">_xlfn.XLOOKUP(FACT_INCLUDES[[#This Row],[customer_unique_id]], DIM_CUSTOMERS[customer_unique_id], DIM_CUSTOMERS[Age],,0)</f>
        <v>42</v>
      </c>
      <c r="N554">
        <f>IFERROR(VLOOKUP(FACT_INCLUDES[[#This Row],[order_id]], ORDERS!A:G, 7, FALSE), "")</f>
        <v>2</v>
      </c>
      <c r="O554">
        <f>_xlfn.XLOOKUP(FACT_INCLUDES[[#This Row],[DW Product]],FACT_PRODUCT_REVIEWS!L:L,FACT_PRODUCT_REVIEWS!A:A,,0)</f>
        <v>4</v>
      </c>
      <c r="P554">
        <f>_xlfn.XLOOKUP(FACT_INCLUDES[[#This Row],[customer_unique_id]],DIM_CUSTOMERS[customer_unique_id],DIM_CUSTOMERS[DW Customer],,0)</f>
        <v>290</v>
      </c>
      <c r="Q554">
        <v>4</v>
      </c>
      <c r="R554">
        <v>256</v>
      </c>
      <c r="S554">
        <f>IF(FACT_INCLUDES[[#This Row],[order_delivered_customer_date]]&lt;=FACT_INCLUDES[[#This Row],[order_estimated_delivery_date]],1,0)</f>
        <v>1</v>
      </c>
      <c r="T554" t="str">
        <f>VLOOKUP(FACT_INCLUDES[[#This Row],[DW Product]],DIM_PRODUCTS!A:I,3,FALSE)</f>
        <v>Accessories</v>
      </c>
      <c r="U554" t="str">
        <f>VLOOKUP(FACT_INCLUDES[[#This Row],[DW Seller]],DIM_SELLERS!A:I,4,FALSE)</f>
        <v>SC</v>
      </c>
      <c r="V554" s="30">
        <f>IF(FACT_INCLUDES[[#This Row],[order_delivered_customer_date]]&lt;=FACT_INCLUDES[[#This Row],[order_estimated_delivery_date]], 1,0)</f>
        <v>1</v>
      </c>
    </row>
    <row r="555" spans="1:22" ht="15.75" x14ac:dyDescent="0.25">
      <c r="A555">
        <v>554</v>
      </c>
      <c r="B555" s="2" t="s">
        <v>1210</v>
      </c>
      <c r="C555" s="10">
        <v>1</v>
      </c>
      <c r="D555" s="13">
        <v>43110.605555555558</v>
      </c>
      <c r="E555" s="20">
        <v>199.9</v>
      </c>
      <c r="F555" s="20">
        <v>18.14</v>
      </c>
      <c r="G555" t="str">
        <f>VLOOKUP(FACT_INCLUDES[[#This Row],[order_id]],ORDERS!A:B,2,FALSE)</f>
        <v>f02249d034341b86c6bf3dd4ccc2bd2c</v>
      </c>
      <c r="H555" s="17">
        <f>VLOOKUP(FACT_INCLUDES[[#This Row],[order_id]],ORDERS!A:F,4,FALSE)</f>
        <v>42923.380555555559</v>
      </c>
      <c r="I555" s="17">
        <f>VLOOKUP(FACT_INCLUDES[[#This Row],[order_id]],ORDERS!A:G,5,FALSE)</f>
        <v>42930.893750000003</v>
      </c>
      <c r="J555" s="17">
        <f>VLOOKUP(FACT_INCLUDES[[#This Row],[order_id]],ORDERS!A:G,6,FALSE)</f>
        <v>42943</v>
      </c>
      <c r="K555" t="str">
        <f>VLOOKUP(FACT_INCLUDES[[#This Row],[order_id]],ORDERS!A:G,3,FALSE)</f>
        <v>delivered</v>
      </c>
      <c r="L555" s="18">
        <f>FACT_INCLUDES[[#This Row],[price]]+FACT_INCLUDES[[#This Row],[freight_value]]</f>
        <v>218.04000000000002</v>
      </c>
      <c r="M555">
        <f ca="1">_xlfn.XLOOKUP(FACT_INCLUDES[[#This Row],[customer_unique_id]], DIM_CUSTOMERS[customer_unique_id], DIM_CUSTOMERS[Age],,0)</f>
        <v>21</v>
      </c>
      <c r="N555">
        <f>IFERROR(VLOOKUP(FACT_INCLUDES[[#This Row],[order_id]], ORDERS!A:G, 7, FALSE), "")</f>
        <v>7</v>
      </c>
      <c r="O555">
        <f>_xlfn.XLOOKUP(FACT_INCLUDES[[#This Row],[DW Product]],FACT_PRODUCT_REVIEWS!L:L,FACT_PRODUCT_REVIEWS!A:A,,0)</f>
        <v>5</v>
      </c>
      <c r="P555">
        <f>_xlfn.XLOOKUP(FACT_INCLUDES[[#This Row],[customer_unique_id]],DIM_CUSTOMERS[customer_unique_id],DIM_CUSTOMERS[DW Customer],,0)</f>
        <v>126</v>
      </c>
      <c r="Q555">
        <v>5</v>
      </c>
      <c r="R555">
        <v>257</v>
      </c>
      <c r="S555">
        <f>IF(FACT_INCLUDES[[#This Row],[order_delivered_customer_date]]&lt;=FACT_INCLUDES[[#This Row],[order_estimated_delivery_date]],1,0)</f>
        <v>1</v>
      </c>
      <c r="T555" t="str">
        <f>VLOOKUP(FACT_INCLUDES[[#This Row],[DW Product]],DIM_PRODUCTS!A:I,3,FALSE)</f>
        <v>Shoes</v>
      </c>
      <c r="U555" t="str">
        <f>VLOOKUP(FACT_INCLUDES[[#This Row],[DW Seller]],DIM_SELLERS!A:I,4,FALSE)</f>
        <v>SP</v>
      </c>
      <c r="V555" s="30">
        <f>IF(FACT_INCLUDES[[#This Row],[order_delivered_customer_date]]&lt;=FACT_INCLUDES[[#This Row],[order_estimated_delivery_date]], 1,0)</f>
        <v>1</v>
      </c>
    </row>
    <row r="556" spans="1:22" ht="15.75" x14ac:dyDescent="0.25">
      <c r="A556">
        <v>555</v>
      </c>
      <c r="B556" s="2" t="s">
        <v>1379</v>
      </c>
      <c r="C556" s="10">
        <v>1</v>
      </c>
      <c r="D556" s="13">
        <v>43178.186111111114</v>
      </c>
      <c r="E556" s="20">
        <v>21.9</v>
      </c>
      <c r="F556" s="20">
        <v>12.69</v>
      </c>
      <c r="G556" t="str">
        <f>VLOOKUP(FACT_INCLUDES[[#This Row],[order_id]],ORDERS!A:B,2,FALSE)</f>
        <v>28a4a9aa9bd3640e1f9a9cf542cb25fd</v>
      </c>
      <c r="H556" s="17">
        <f>VLOOKUP(FACT_INCLUDES[[#This Row],[order_id]],ORDERS!A:F,4,FALSE)</f>
        <v>43311.568749999999</v>
      </c>
      <c r="I556" s="17">
        <f>VLOOKUP(FACT_INCLUDES[[#This Row],[order_id]],ORDERS!A:G,5,FALSE)</f>
        <v>43318.761111111111</v>
      </c>
      <c r="J556" s="17">
        <f>VLOOKUP(FACT_INCLUDES[[#This Row],[order_id]],ORDERS!A:G,6,FALSE)</f>
        <v>43339</v>
      </c>
      <c r="K556" t="str">
        <f>VLOOKUP(FACT_INCLUDES[[#This Row],[order_id]],ORDERS!A:G,3,FALSE)</f>
        <v>delivered</v>
      </c>
      <c r="L556" s="18">
        <f>FACT_INCLUDES[[#This Row],[price]]+FACT_INCLUDES[[#This Row],[freight_value]]</f>
        <v>34.589999999999996</v>
      </c>
      <c r="M556">
        <f ca="1">_xlfn.XLOOKUP(FACT_INCLUDES[[#This Row],[customer_unique_id]], DIM_CUSTOMERS[customer_unique_id], DIM_CUSTOMERS[Age],,0)</f>
        <v>26</v>
      </c>
      <c r="N556">
        <f>IFERROR(VLOOKUP(FACT_INCLUDES[[#This Row],[order_id]], ORDERS!A:G, 7, FALSE), "")</f>
        <v>7</v>
      </c>
      <c r="O556">
        <f>_xlfn.XLOOKUP(FACT_INCLUDES[[#This Row],[DW Product]],FACT_PRODUCT_REVIEWS!L:L,FACT_PRODUCT_REVIEWS!A:A,,0)</f>
        <v>6</v>
      </c>
      <c r="P556">
        <f>_xlfn.XLOOKUP(FACT_INCLUDES[[#This Row],[customer_unique_id]],DIM_CUSTOMERS[customer_unique_id],DIM_CUSTOMERS[DW Customer],,0)</f>
        <v>46</v>
      </c>
      <c r="Q556">
        <v>6</v>
      </c>
      <c r="R556">
        <v>258</v>
      </c>
      <c r="S556">
        <f>IF(FACT_INCLUDES[[#This Row],[order_delivered_customer_date]]&lt;=FACT_INCLUDES[[#This Row],[order_estimated_delivery_date]],1,0)</f>
        <v>1</v>
      </c>
      <c r="T556" t="str">
        <f>VLOOKUP(FACT_INCLUDES[[#This Row],[DW Product]],DIM_PRODUCTS!A:I,3,FALSE)</f>
        <v>Furniture</v>
      </c>
      <c r="U556" t="str">
        <f>VLOOKUP(FACT_INCLUDES[[#This Row],[DW Seller]],DIM_SELLERS!A:I,4,FALSE)</f>
        <v>SP</v>
      </c>
      <c r="V556" s="30">
        <f>IF(FACT_INCLUDES[[#This Row],[order_delivered_customer_date]]&lt;=FACT_INCLUDES[[#This Row],[order_estimated_delivery_date]], 1,0)</f>
        <v>1</v>
      </c>
    </row>
    <row r="557" spans="1:22" ht="15.75" x14ac:dyDescent="0.25">
      <c r="A557">
        <v>556</v>
      </c>
      <c r="B557" s="2" t="s">
        <v>1662</v>
      </c>
      <c r="C557" s="10">
        <v>1</v>
      </c>
      <c r="D557" s="13">
        <v>43178.186111111114</v>
      </c>
      <c r="E557" s="20">
        <v>19.899999999999999</v>
      </c>
      <c r="F557" s="20">
        <v>11.85</v>
      </c>
      <c r="G557" t="str">
        <f>VLOOKUP(FACT_INCLUDES[[#This Row],[order_id]],ORDERS!A:B,2,FALSE)</f>
        <v>422ce018570adf9fa031a7838717be81</v>
      </c>
      <c r="H557" s="17">
        <f>VLOOKUP(FACT_INCLUDES[[#This Row],[order_id]],ORDERS!A:F,4,FALSE)</f>
        <v>43198.788888888892</v>
      </c>
      <c r="I557" s="17">
        <f>VLOOKUP(FACT_INCLUDES[[#This Row],[order_id]],ORDERS!A:G,5,FALSE)</f>
        <v>43214.954861111109</v>
      </c>
      <c r="J557" s="17">
        <f>VLOOKUP(FACT_INCLUDES[[#This Row],[order_id]],ORDERS!A:G,6,FALSE)</f>
        <v>43224</v>
      </c>
      <c r="K557" t="str">
        <f>VLOOKUP(FACT_INCLUDES[[#This Row],[order_id]],ORDERS!A:G,3,FALSE)</f>
        <v>delivered</v>
      </c>
      <c r="L557" s="18">
        <f>FACT_INCLUDES[[#This Row],[price]]+FACT_INCLUDES[[#This Row],[freight_value]]</f>
        <v>31.75</v>
      </c>
      <c r="M557">
        <f ca="1">_xlfn.XLOOKUP(FACT_INCLUDES[[#This Row],[customer_unique_id]], DIM_CUSTOMERS[customer_unique_id], DIM_CUSTOMERS[Age],,0)</f>
        <v>31</v>
      </c>
      <c r="N557">
        <f>IFERROR(VLOOKUP(FACT_INCLUDES[[#This Row],[order_id]], ORDERS!A:G, 7, FALSE), "")</f>
        <v>16</v>
      </c>
      <c r="O557">
        <f>_xlfn.XLOOKUP(FACT_INCLUDES[[#This Row],[DW Product]],FACT_PRODUCT_REVIEWS!L:L,FACT_PRODUCT_REVIEWS!A:A,,0)</f>
        <v>7</v>
      </c>
      <c r="P557">
        <f>_xlfn.XLOOKUP(FACT_INCLUDES[[#This Row],[customer_unique_id]],DIM_CUSTOMERS[customer_unique_id],DIM_CUSTOMERS[DW Customer],,0)</f>
        <v>84</v>
      </c>
      <c r="Q557">
        <v>7</v>
      </c>
      <c r="R557">
        <v>259</v>
      </c>
      <c r="S557">
        <f>IF(FACT_INCLUDES[[#This Row],[order_delivered_customer_date]]&lt;=FACT_INCLUDES[[#This Row],[order_estimated_delivery_date]],1,0)</f>
        <v>1</v>
      </c>
      <c r="T557" t="str">
        <f>VLOOKUP(FACT_INCLUDES[[#This Row],[DW Product]],DIM_PRODUCTS!A:I,3,FALSE)</f>
        <v>Art</v>
      </c>
      <c r="U557" t="str">
        <f>VLOOKUP(FACT_INCLUDES[[#This Row],[DW Seller]],DIM_SELLERS!A:I,4,FALSE)</f>
        <v>SP</v>
      </c>
      <c r="V557" s="30">
        <f>IF(FACT_INCLUDES[[#This Row],[order_delivered_customer_date]]&lt;=FACT_INCLUDES[[#This Row],[order_estimated_delivery_date]], 1,0)</f>
        <v>1</v>
      </c>
    </row>
    <row r="558" spans="1:22" ht="15.75" x14ac:dyDescent="0.25">
      <c r="A558">
        <v>557</v>
      </c>
      <c r="B558" s="2" t="s">
        <v>1395</v>
      </c>
      <c r="C558" s="10">
        <v>1</v>
      </c>
      <c r="D558" s="13">
        <v>43178.186111111114</v>
      </c>
      <c r="E558" s="20">
        <v>810</v>
      </c>
      <c r="F558" s="20">
        <v>70.75</v>
      </c>
      <c r="G558" t="str">
        <f>VLOOKUP(FACT_INCLUDES[[#This Row],[order_id]],ORDERS!A:B,2,FALSE)</f>
        <v>9f19c80b64945cd7abd1fb91ff5157a7</v>
      </c>
      <c r="H558" s="17">
        <f>VLOOKUP(FACT_INCLUDES[[#This Row],[order_id]],ORDERS!A:F,4,FALSE)</f>
        <v>43056.86041666667</v>
      </c>
      <c r="I558" s="17">
        <f>VLOOKUP(FACT_INCLUDES[[#This Row],[order_id]],ORDERS!A:G,5,FALSE)</f>
        <v>43061.977777777778</v>
      </c>
      <c r="J558" s="17">
        <f>VLOOKUP(FACT_INCLUDES[[#This Row],[order_id]],ORDERS!A:G,6,FALSE)</f>
        <v>43069</v>
      </c>
      <c r="K558" t="str">
        <f>VLOOKUP(FACT_INCLUDES[[#This Row],[order_id]],ORDERS!A:G,3,FALSE)</f>
        <v>delivered</v>
      </c>
      <c r="L558" s="18">
        <f>FACT_INCLUDES[[#This Row],[price]]+FACT_INCLUDES[[#This Row],[freight_value]]</f>
        <v>880.75</v>
      </c>
      <c r="M558">
        <f ca="1">_xlfn.XLOOKUP(FACT_INCLUDES[[#This Row],[customer_unique_id]], DIM_CUSTOMERS[customer_unique_id], DIM_CUSTOMERS[Age],,0)</f>
        <v>24</v>
      </c>
      <c r="N558">
        <f>IFERROR(VLOOKUP(FACT_INCLUDES[[#This Row],[order_id]], ORDERS!A:G, 7, FALSE), "")</f>
        <v>5</v>
      </c>
      <c r="O558">
        <f>_xlfn.XLOOKUP(FACT_INCLUDES[[#This Row],[DW Product]],FACT_PRODUCT_REVIEWS!L:L,FACT_PRODUCT_REVIEWS!A:A,,0)</f>
        <v>8</v>
      </c>
      <c r="P558">
        <f>_xlfn.XLOOKUP(FACT_INCLUDES[[#This Row],[customer_unique_id]],DIM_CUSTOMERS[customer_unique_id],DIM_CUSTOMERS[DW Customer],,0)</f>
        <v>220</v>
      </c>
      <c r="Q558">
        <v>8</v>
      </c>
      <c r="R558">
        <v>260</v>
      </c>
      <c r="S558">
        <f>IF(FACT_INCLUDES[[#This Row],[order_delivered_customer_date]]&lt;=FACT_INCLUDES[[#This Row],[order_estimated_delivery_date]],1,0)</f>
        <v>1</v>
      </c>
      <c r="T558" t="str">
        <f>VLOOKUP(FACT_INCLUDES[[#This Row],[DW Product]],DIM_PRODUCTS!A:I,3,FALSE)</f>
        <v>Musical Instruments</v>
      </c>
      <c r="U558" t="str">
        <f>VLOOKUP(FACT_INCLUDES[[#This Row],[DW Seller]],DIM_SELLERS!A:I,4,FALSE)</f>
        <v>SP</v>
      </c>
      <c r="V558" s="30">
        <f>IF(FACT_INCLUDES[[#This Row],[order_delivered_customer_date]]&lt;=FACT_INCLUDES[[#This Row],[order_estimated_delivery_date]], 1,0)</f>
        <v>1</v>
      </c>
    </row>
    <row r="559" spans="1:22" ht="15.75" x14ac:dyDescent="0.25">
      <c r="A559">
        <v>558</v>
      </c>
      <c r="B559" s="2" t="s">
        <v>1894</v>
      </c>
      <c r="C559" s="10">
        <v>1</v>
      </c>
      <c r="D559" s="13">
        <v>43178.186111111114</v>
      </c>
      <c r="E559" s="20">
        <v>145.94999999999999</v>
      </c>
      <c r="F559" s="20">
        <v>11.65</v>
      </c>
      <c r="G559" t="str">
        <f>VLOOKUP(FACT_INCLUDES[[#This Row],[order_id]],ORDERS!A:B,2,FALSE)</f>
        <v>00e872ca2fc94e59982286e69f186e0e</v>
      </c>
      <c r="H559" s="17">
        <f>VLOOKUP(FACT_INCLUDES[[#This Row],[order_id]],ORDERS!A:F,4,FALSE)</f>
        <v>42998.672222222223</v>
      </c>
      <c r="I559" s="17">
        <f>VLOOKUP(FACT_INCLUDES[[#This Row],[order_id]],ORDERS!A:G,5,FALSE)</f>
        <v>43005.744444444441</v>
      </c>
      <c r="J559" s="17">
        <f>VLOOKUP(FACT_INCLUDES[[#This Row],[order_id]],ORDERS!A:G,6,FALSE)</f>
        <v>43019</v>
      </c>
      <c r="K559" t="str">
        <f>VLOOKUP(FACT_INCLUDES[[#This Row],[order_id]],ORDERS!A:G,3,FALSE)</f>
        <v>delivered</v>
      </c>
      <c r="L559" s="18">
        <f>FACT_INCLUDES[[#This Row],[price]]+FACT_INCLUDES[[#This Row],[freight_value]]</f>
        <v>157.6</v>
      </c>
      <c r="M559">
        <f ca="1">_xlfn.XLOOKUP(FACT_INCLUDES[[#This Row],[customer_unique_id]], DIM_CUSTOMERS[customer_unique_id], DIM_CUSTOMERS[Age],,0)</f>
        <v>23</v>
      </c>
      <c r="N559">
        <f>IFERROR(VLOOKUP(FACT_INCLUDES[[#This Row],[order_id]], ORDERS!A:G, 7, FALSE), "")</f>
        <v>7</v>
      </c>
      <c r="O559">
        <f>_xlfn.XLOOKUP(FACT_INCLUDES[[#This Row],[DW Product]],FACT_PRODUCT_REVIEWS!L:L,FACT_PRODUCT_REVIEWS!A:A,,0)</f>
        <v>9</v>
      </c>
      <c r="P559">
        <f>_xlfn.XLOOKUP(FACT_INCLUDES[[#This Row],[customer_unique_id]],DIM_CUSTOMERS[customer_unique_id],DIM_CUSTOMERS[DW Customer],,0)</f>
        <v>94</v>
      </c>
      <c r="Q559">
        <v>9</v>
      </c>
      <c r="R559">
        <v>261</v>
      </c>
      <c r="S559">
        <f>IF(FACT_INCLUDES[[#This Row],[order_delivered_customer_date]]&lt;=FACT_INCLUDES[[#This Row],[order_estimated_delivery_date]],1,0)</f>
        <v>1</v>
      </c>
      <c r="T559" t="str">
        <f>VLOOKUP(FACT_INCLUDES[[#This Row],[DW Product]],DIM_PRODUCTS!A:I,3,FALSE)</f>
        <v>Toys</v>
      </c>
      <c r="U559" t="str">
        <f>VLOOKUP(FACT_INCLUDES[[#This Row],[DW Seller]],DIM_SELLERS!A:I,4,FALSE)</f>
        <v>SP</v>
      </c>
      <c r="V559" s="30">
        <f>IF(FACT_INCLUDES[[#This Row],[order_delivered_customer_date]]&lt;=FACT_INCLUDES[[#This Row],[order_estimated_delivery_date]], 1,0)</f>
        <v>1</v>
      </c>
    </row>
    <row r="560" spans="1:22" ht="15.75" x14ac:dyDescent="0.25">
      <c r="A560">
        <v>559</v>
      </c>
      <c r="B560" s="2" t="s">
        <v>1725</v>
      </c>
      <c r="C560" s="10">
        <v>1</v>
      </c>
      <c r="D560" s="13">
        <v>42971.808333333334</v>
      </c>
      <c r="E560" s="20">
        <v>53.99</v>
      </c>
      <c r="F560" s="20">
        <v>11.4</v>
      </c>
      <c r="G560" t="str">
        <f>VLOOKUP(FACT_INCLUDES[[#This Row],[order_id]],ORDERS!A:B,2,FALSE)</f>
        <v>385ec0e1c5bcf488115ca06b26ec9f8b</v>
      </c>
      <c r="H560" s="17">
        <f>VLOOKUP(FACT_INCLUDES[[#This Row],[order_id]],ORDERS!A:F,4,FALSE)</f>
        <v>43254.553472222222</v>
      </c>
      <c r="I560" s="17">
        <f>VLOOKUP(FACT_INCLUDES[[#This Row],[order_id]],ORDERS!A:G,5,FALSE)</f>
        <v>43256.868055555555</v>
      </c>
      <c r="J560" s="17">
        <f>VLOOKUP(FACT_INCLUDES[[#This Row],[order_id]],ORDERS!A:G,6,FALSE)</f>
        <v>43279</v>
      </c>
      <c r="K560" t="str">
        <f>VLOOKUP(FACT_INCLUDES[[#This Row],[order_id]],ORDERS!A:G,3,FALSE)</f>
        <v>delivered</v>
      </c>
      <c r="L560" s="18">
        <f>FACT_INCLUDES[[#This Row],[price]]+FACT_INCLUDES[[#This Row],[freight_value]]</f>
        <v>65.39</v>
      </c>
      <c r="M560">
        <f ca="1">_xlfn.XLOOKUP(FACT_INCLUDES[[#This Row],[customer_unique_id]], DIM_CUSTOMERS[customer_unique_id], DIM_CUSTOMERS[Age],,0)</f>
        <v>58</v>
      </c>
      <c r="N560">
        <f>IFERROR(VLOOKUP(FACT_INCLUDES[[#This Row],[order_id]], ORDERS!A:G, 7, FALSE), "")</f>
        <v>2</v>
      </c>
      <c r="O560">
        <f>_xlfn.XLOOKUP(FACT_INCLUDES[[#This Row],[DW Product]],FACT_PRODUCT_REVIEWS!L:L,FACT_PRODUCT_REVIEWS!A:A,,0)</f>
        <v>10</v>
      </c>
      <c r="P560">
        <f>_xlfn.XLOOKUP(FACT_INCLUDES[[#This Row],[customer_unique_id]],DIM_CUSTOMERS[customer_unique_id],DIM_CUSTOMERS[DW Customer],,0)</f>
        <v>79</v>
      </c>
      <c r="Q560">
        <v>10</v>
      </c>
      <c r="R560">
        <v>262</v>
      </c>
      <c r="S560">
        <f>IF(FACT_INCLUDES[[#This Row],[order_delivered_customer_date]]&lt;=FACT_INCLUDES[[#This Row],[order_estimated_delivery_date]],1,0)</f>
        <v>1</v>
      </c>
      <c r="T560" t="str">
        <f>VLOOKUP(FACT_INCLUDES[[#This Row],[DW Product]],DIM_PRODUCTS!A:I,3,FALSE)</f>
        <v>Kitchen Products</v>
      </c>
      <c r="U560" t="str">
        <f>VLOOKUP(FACT_INCLUDES[[#This Row],[DW Seller]],DIM_SELLERS!A:I,4,FALSE)</f>
        <v>SC</v>
      </c>
      <c r="V560" s="30">
        <f>IF(FACT_INCLUDES[[#This Row],[order_delivered_customer_date]]&lt;=FACT_INCLUDES[[#This Row],[order_estimated_delivery_date]], 1,0)</f>
        <v>1</v>
      </c>
    </row>
    <row r="561" spans="1:22" ht="15.75" x14ac:dyDescent="0.25">
      <c r="A561">
        <v>560</v>
      </c>
      <c r="B561" s="2" t="s">
        <v>1478</v>
      </c>
      <c r="C561" s="10">
        <v>1</v>
      </c>
      <c r="D561" s="13">
        <v>42971.808333333334</v>
      </c>
      <c r="E561" s="20">
        <v>59.99</v>
      </c>
      <c r="F561" s="20">
        <v>8.8800000000000008</v>
      </c>
      <c r="G561" t="str">
        <f>VLOOKUP(FACT_INCLUDES[[#This Row],[order_id]],ORDERS!A:B,2,FALSE)</f>
        <v>19cb50ca8ff9afe19ce39c5d9562f3bd</v>
      </c>
      <c r="H561" s="17">
        <f>VLOOKUP(FACT_INCLUDES[[#This Row],[order_id]],ORDERS!A:F,4,FALSE)</f>
        <v>43115.609722222223</v>
      </c>
      <c r="I561" s="17">
        <f>VLOOKUP(FACT_INCLUDES[[#This Row],[order_id]],ORDERS!A:G,5,FALSE)</f>
        <v>43126.941666666666</v>
      </c>
      <c r="J561" s="17">
        <f>VLOOKUP(FACT_INCLUDES[[#This Row],[order_id]],ORDERS!A:G,6,FALSE)</f>
        <v>43139</v>
      </c>
      <c r="K561" t="str">
        <f>VLOOKUP(FACT_INCLUDES[[#This Row],[order_id]],ORDERS!A:G,3,FALSE)</f>
        <v>delivered</v>
      </c>
      <c r="L561" s="18">
        <f>FACT_INCLUDES[[#This Row],[price]]+FACT_INCLUDES[[#This Row],[freight_value]]</f>
        <v>68.87</v>
      </c>
      <c r="M561">
        <f ca="1">_xlfn.XLOOKUP(FACT_INCLUDES[[#This Row],[customer_unique_id]], DIM_CUSTOMERS[customer_unique_id], DIM_CUSTOMERS[Age],,0)</f>
        <v>21</v>
      </c>
      <c r="N561">
        <f>IFERROR(VLOOKUP(FACT_INCLUDES[[#This Row],[order_id]], ORDERS!A:G, 7, FALSE), "")</f>
        <v>11</v>
      </c>
      <c r="O561">
        <f>_xlfn.XLOOKUP(FACT_INCLUDES[[#This Row],[DW Product]],FACT_PRODUCT_REVIEWS!L:L,FACT_PRODUCT_REVIEWS!A:A,,0)</f>
        <v>11</v>
      </c>
      <c r="P561">
        <f>_xlfn.XLOOKUP(FACT_INCLUDES[[#This Row],[customer_unique_id]],DIM_CUSTOMERS[customer_unique_id],DIM_CUSTOMERS[DW Customer],,0)</f>
        <v>170</v>
      </c>
      <c r="Q561">
        <v>11</v>
      </c>
      <c r="R561">
        <v>263</v>
      </c>
      <c r="S561">
        <f>IF(FACT_INCLUDES[[#This Row],[order_delivered_customer_date]]&lt;=FACT_INCLUDES[[#This Row],[order_estimated_delivery_date]],1,0)</f>
        <v>1</v>
      </c>
      <c r="T561" t="str">
        <f>VLOOKUP(FACT_INCLUDES[[#This Row],[DW Product]],DIM_PRODUCTS!A:I,3,FALSE)</f>
        <v>Bathroom</v>
      </c>
      <c r="U561" t="str">
        <f>VLOOKUP(FACT_INCLUDES[[#This Row],[DW Seller]],DIM_SELLERS!A:I,4,FALSE)</f>
        <v>SP</v>
      </c>
      <c r="V561" s="30">
        <f>IF(FACT_INCLUDES[[#This Row],[order_delivered_customer_date]]&lt;=FACT_INCLUDES[[#This Row],[order_estimated_delivery_date]], 1,0)</f>
        <v>1</v>
      </c>
    </row>
    <row r="562" spans="1:22" ht="15.75" x14ac:dyDescent="0.25">
      <c r="A562">
        <v>561</v>
      </c>
      <c r="B562" s="2" t="s">
        <v>1555</v>
      </c>
      <c r="C562" s="10">
        <v>1</v>
      </c>
      <c r="D562" s="13">
        <v>42971.808333333334</v>
      </c>
      <c r="E562" s="20">
        <v>45</v>
      </c>
      <c r="F562" s="20">
        <v>12.98</v>
      </c>
      <c r="G562" t="str">
        <f>VLOOKUP(FACT_INCLUDES[[#This Row],[order_id]],ORDERS!A:B,2,FALSE)</f>
        <v>a2acf58dde7a492ea0fa65b16c530a78</v>
      </c>
      <c r="H562" s="17">
        <f>VLOOKUP(FACT_INCLUDES[[#This Row],[order_id]],ORDERS!A:F,4,FALSE)</f>
        <v>43107.93472222222</v>
      </c>
      <c r="I562" s="17">
        <f>VLOOKUP(FACT_INCLUDES[[#This Row],[order_id]],ORDERS!A:G,5,FALSE)</f>
        <v>43115.706944444442</v>
      </c>
      <c r="J562" s="17">
        <f>VLOOKUP(FACT_INCLUDES[[#This Row],[order_id]],ORDERS!A:G,6,FALSE)</f>
        <v>43124</v>
      </c>
      <c r="K562" t="str">
        <f>VLOOKUP(FACT_INCLUDES[[#This Row],[order_id]],ORDERS!A:G,3,FALSE)</f>
        <v>delivered</v>
      </c>
      <c r="L562" s="18">
        <f>FACT_INCLUDES[[#This Row],[price]]+FACT_INCLUDES[[#This Row],[freight_value]]</f>
        <v>57.980000000000004</v>
      </c>
      <c r="M562">
        <f ca="1">_xlfn.XLOOKUP(FACT_INCLUDES[[#This Row],[customer_unique_id]], DIM_CUSTOMERS[customer_unique_id], DIM_CUSTOMERS[Age],,0)</f>
        <v>25</v>
      </c>
      <c r="N562">
        <f>IFERROR(VLOOKUP(FACT_INCLUDES[[#This Row],[order_id]], ORDERS!A:G, 7, FALSE), "")</f>
        <v>8</v>
      </c>
      <c r="O562">
        <f>_xlfn.XLOOKUP(FACT_INCLUDES[[#This Row],[DW Product]],FACT_PRODUCT_REVIEWS!L:L,FACT_PRODUCT_REVIEWS!A:A,,0)</f>
        <v>12</v>
      </c>
      <c r="P562">
        <f>_xlfn.XLOOKUP(FACT_INCLUDES[[#This Row],[customer_unique_id]],DIM_CUSTOMERS[customer_unique_id],DIM_CUSTOMERS[DW Customer],,0)</f>
        <v>103</v>
      </c>
      <c r="Q562">
        <v>12</v>
      </c>
      <c r="R562">
        <v>264</v>
      </c>
      <c r="S562">
        <f>IF(FACT_INCLUDES[[#This Row],[order_delivered_customer_date]]&lt;=FACT_INCLUDES[[#This Row],[order_estimated_delivery_date]],1,0)</f>
        <v>1</v>
      </c>
      <c r="T562" t="str">
        <f>VLOOKUP(FACT_INCLUDES[[#This Row],[DW Product]],DIM_PRODUCTS!A:I,3,FALSE)</f>
        <v>Accessories</v>
      </c>
      <c r="U562" t="str">
        <f>VLOOKUP(FACT_INCLUDES[[#This Row],[DW Seller]],DIM_SELLERS!A:I,4,FALSE)</f>
        <v>SP</v>
      </c>
      <c r="V562" s="30">
        <f>IF(FACT_INCLUDES[[#This Row],[order_delivered_customer_date]]&lt;=FACT_INCLUDES[[#This Row],[order_estimated_delivery_date]], 1,0)</f>
        <v>1</v>
      </c>
    </row>
    <row r="563" spans="1:22" ht="15.75" x14ac:dyDescent="0.25">
      <c r="A563">
        <v>562</v>
      </c>
      <c r="B563" s="2" t="s">
        <v>1059</v>
      </c>
      <c r="C563" s="10">
        <v>1</v>
      </c>
      <c r="D563" s="13">
        <v>42971.808333333334</v>
      </c>
      <c r="E563" s="20">
        <v>74</v>
      </c>
      <c r="F563" s="20">
        <v>23.32</v>
      </c>
      <c r="G563" t="str">
        <f>VLOOKUP(FACT_INCLUDES[[#This Row],[order_id]],ORDERS!A:B,2,FALSE)</f>
        <v>754fd85b66cc83bb73ffb06a4bc729f8</v>
      </c>
      <c r="H563" s="17">
        <f>VLOOKUP(FACT_INCLUDES[[#This Row],[order_id]],ORDERS!A:F,4,FALSE)</f>
        <v>42936.418749999997</v>
      </c>
      <c r="I563" s="17">
        <f>VLOOKUP(FACT_INCLUDES[[#This Row],[order_id]],ORDERS!A:G,5,FALSE)</f>
        <v>42943.655555555553</v>
      </c>
      <c r="J563" s="17">
        <f>VLOOKUP(FACT_INCLUDES[[#This Row],[order_id]],ORDERS!A:G,6,FALSE)</f>
        <v>42949</v>
      </c>
      <c r="K563" t="str">
        <f>VLOOKUP(FACT_INCLUDES[[#This Row],[order_id]],ORDERS!A:G,3,FALSE)</f>
        <v>delivered</v>
      </c>
      <c r="L563" s="18">
        <f>FACT_INCLUDES[[#This Row],[price]]+FACT_INCLUDES[[#This Row],[freight_value]]</f>
        <v>97.32</v>
      </c>
      <c r="M563">
        <f ca="1">_xlfn.XLOOKUP(FACT_INCLUDES[[#This Row],[customer_unique_id]], DIM_CUSTOMERS[customer_unique_id], DIM_CUSTOMERS[Age],,0)</f>
        <v>32</v>
      </c>
      <c r="N563">
        <f>IFERROR(VLOOKUP(FACT_INCLUDES[[#This Row],[order_id]], ORDERS!A:G, 7, FALSE), "")</f>
        <v>7</v>
      </c>
      <c r="O563">
        <f>_xlfn.XLOOKUP(FACT_INCLUDES[[#This Row],[DW Product]],FACT_PRODUCT_REVIEWS!L:L,FACT_PRODUCT_REVIEWS!A:A,,0)</f>
        <v>13</v>
      </c>
      <c r="P563">
        <f>_xlfn.XLOOKUP(FACT_INCLUDES[[#This Row],[customer_unique_id]],DIM_CUSTOMERS[customer_unique_id],DIM_CUSTOMERS[DW Customer],,0)</f>
        <v>225</v>
      </c>
      <c r="Q563">
        <v>13</v>
      </c>
      <c r="R563">
        <v>265</v>
      </c>
      <c r="S563">
        <f>IF(FACT_INCLUDES[[#This Row],[order_delivered_customer_date]]&lt;=FACT_INCLUDES[[#This Row],[order_estimated_delivery_date]],1,0)</f>
        <v>1</v>
      </c>
      <c r="T563" t="str">
        <f>VLOOKUP(FACT_INCLUDES[[#This Row],[DW Product]],DIM_PRODUCTS!A:I,3,FALSE)</f>
        <v>Accessories</v>
      </c>
      <c r="U563" t="str">
        <f>VLOOKUP(FACT_INCLUDES[[#This Row],[DW Seller]],DIM_SELLERS!A:I,4,FALSE)</f>
        <v>SP</v>
      </c>
      <c r="V563" s="30">
        <f>IF(FACT_INCLUDES[[#This Row],[order_delivered_customer_date]]&lt;=FACT_INCLUDES[[#This Row],[order_estimated_delivery_date]], 1,0)</f>
        <v>1</v>
      </c>
    </row>
    <row r="564" spans="1:22" ht="15.75" x14ac:dyDescent="0.25">
      <c r="A564">
        <v>563</v>
      </c>
      <c r="B564" s="2" t="s">
        <v>1638</v>
      </c>
      <c r="C564" s="10">
        <v>1</v>
      </c>
      <c r="D564" s="13">
        <v>42971.808333333334</v>
      </c>
      <c r="E564" s="20">
        <v>49.9</v>
      </c>
      <c r="F564" s="20">
        <v>13.37</v>
      </c>
      <c r="G564" t="str">
        <f>VLOOKUP(FACT_INCLUDES[[#This Row],[order_id]],ORDERS!A:B,2,FALSE)</f>
        <v>7ad12bd39f33737cb4f634c8c44af118</v>
      </c>
      <c r="H564" s="17">
        <f>VLOOKUP(FACT_INCLUDES[[#This Row],[order_id]],ORDERS!A:F,4,FALSE)</f>
        <v>43136.423611111109</v>
      </c>
      <c r="I564" s="17">
        <f>VLOOKUP(FACT_INCLUDES[[#This Row],[order_id]],ORDERS!A:G,5,FALSE)</f>
        <v>43165.845833333333</v>
      </c>
      <c r="J564" s="17">
        <f>VLOOKUP(FACT_INCLUDES[[#This Row],[order_id]],ORDERS!A:G,6,FALSE)</f>
        <v>43172</v>
      </c>
      <c r="K564" t="str">
        <f>VLOOKUP(FACT_INCLUDES[[#This Row],[order_id]],ORDERS!A:G,3,FALSE)</f>
        <v>delivered</v>
      </c>
      <c r="L564" s="18">
        <f>FACT_INCLUDES[[#This Row],[price]]+FACT_INCLUDES[[#This Row],[freight_value]]</f>
        <v>63.269999999999996</v>
      </c>
      <c r="M564">
        <f ca="1">_xlfn.XLOOKUP(FACT_INCLUDES[[#This Row],[customer_unique_id]], DIM_CUSTOMERS[customer_unique_id], DIM_CUSTOMERS[Age],,0)</f>
        <v>18</v>
      </c>
      <c r="N564">
        <f>IFERROR(VLOOKUP(FACT_INCLUDES[[#This Row],[order_id]], ORDERS!A:G, 7, FALSE), "")</f>
        <v>29</v>
      </c>
      <c r="O564">
        <f>_xlfn.XLOOKUP(FACT_INCLUDES[[#This Row],[DW Product]],FACT_PRODUCT_REVIEWS!L:L,FACT_PRODUCT_REVIEWS!A:A,,0)</f>
        <v>14</v>
      </c>
      <c r="P564">
        <f>_xlfn.XLOOKUP(FACT_INCLUDES[[#This Row],[customer_unique_id]],DIM_CUSTOMERS[customer_unique_id],DIM_CUSTOMERS[DW Customer],,0)</f>
        <v>110</v>
      </c>
      <c r="Q564">
        <v>14</v>
      </c>
      <c r="R564">
        <v>266</v>
      </c>
      <c r="S564">
        <f>IF(FACT_INCLUDES[[#This Row],[order_delivered_customer_date]]&lt;=FACT_INCLUDES[[#This Row],[order_estimated_delivery_date]],1,0)</f>
        <v>1</v>
      </c>
      <c r="T564" t="str">
        <f>VLOOKUP(FACT_INCLUDES[[#This Row],[DW Product]],DIM_PRODUCTS!A:I,3,FALSE)</f>
        <v>Art</v>
      </c>
      <c r="U564" t="str">
        <f>VLOOKUP(FACT_INCLUDES[[#This Row],[DW Seller]],DIM_SELLERS!A:I,4,FALSE)</f>
        <v>SP</v>
      </c>
      <c r="V564" s="30">
        <f>IF(FACT_INCLUDES[[#This Row],[order_delivered_customer_date]]&lt;=FACT_INCLUDES[[#This Row],[order_estimated_delivery_date]], 1,0)</f>
        <v>1</v>
      </c>
    </row>
    <row r="565" spans="1:22" ht="15.75" x14ac:dyDescent="0.25">
      <c r="A565">
        <v>564</v>
      </c>
      <c r="B565" s="2" t="s">
        <v>1315</v>
      </c>
      <c r="C565" s="10">
        <v>1</v>
      </c>
      <c r="D565" s="13">
        <v>43269.586111111108</v>
      </c>
      <c r="E565" s="20">
        <v>49.9</v>
      </c>
      <c r="F565" s="20">
        <v>13.37</v>
      </c>
      <c r="G565" t="str">
        <f>VLOOKUP(FACT_INCLUDES[[#This Row],[order_id]],ORDERS!A:B,2,FALSE)</f>
        <v>507c2846cc2991d0765fbf880e1d219c</v>
      </c>
      <c r="H565" s="17">
        <f>VLOOKUP(FACT_INCLUDES[[#This Row],[order_id]],ORDERS!A:F,4,FALSE)</f>
        <v>42876.531944444447</v>
      </c>
      <c r="I565" s="17">
        <f>VLOOKUP(FACT_INCLUDES[[#This Row],[order_id]],ORDERS!A:G,5,FALSE)</f>
        <v>0</v>
      </c>
      <c r="J565" s="17">
        <f>VLOOKUP(FACT_INCLUDES[[#This Row],[order_id]],ORDERS!A:G,6,FALSE)</f>
        <v>42899</v>
      </c>
      <c r="K565" t="str">
        <f>VLOOKUP(FACT_INCLUDES[[#This Row],[order_id]],ORDERS!A:G,3,FALSE)</f>
        <v>shipped</v>
      </c>
      <c r="L565" s="18">
        <f>FACT_INCLUDES[[#This Row],[price]]+FACT_INCLUDES[[#This Row],[freight_value]]</f>
        <v>63.269999999999996</v>
      </c>
      <c r="M565">
        <f ca="1">_xlfn.XLOOKUP(FACT_INCLUDES[[#This Row],[customer_unique_id]], DIM_CUSTOMERS[customer_unique_id], DIM_CUSTOMERS[Age],,0)</f>
        <v>34</v>
      </c>
      <c r="N565" t="str">
        <f>IFERROR(VLOOKUP(FACT_INCLUDES[[#This Row],[order_id]], ORDERS!A:G, 7, FALSE), "")</f>
        <v/>
      </c>
      <c r="O565">
        <f>_xlfn.XLOOKUP(FACT_INCLUDES[[#This Row],[DW Product]],FACT_PRODUCT_REVIEWS!L:L,FACT_PRODUCT_REVIEWS!A:A,,0)</f>
        <v>15</v>
      </c>
      <c r="P565">
        <f>_xlfn.XLOOKUP(FACT_INCLUDES[[#This Row],[customer_unique_id]],DIM_CUSTOMERS[customer_unique_id],DIM_CUSTOMERS[DW Customer],,0)</f>
        <v>302</v>
      </c>
      <c r="Q565">
        <v>15</v>
      </c>
      <c r="R565">
        <v>267</v>
      </c>
      <c r="S565">
        <f>IF(FACT_INCLUDES[[#This Row],[order_delivered_customer_date]]&lt;=FACT_INCLUDES[[#This Row],[order_estimated_delivery_date]],1,0)</f>
        <v>1</v>
      </c>
      <c r="T565" t="str">
        <f>VLOOKUP(FACT_INCLUDES[[#This Row],[DW Product]],DIM_PRODUCTS!A:I,3,FALSE)</f>
        <v>Pets</v>
      </c>
      <c r="U565" t="str">
        <f>VLOOKUP(FACT_INCLUDES[[#This Row],[DW Seller]],DIM_SELLERS!A:I,4,FALSE)</f>
        <v>MG</v>
      </c>
      <c r="V565" s="30">
        <f>IF(FACT_INCLUDES[[#This Row],[order_delivered_customer_date]]&lt;=FACT_INCLUDES[[#This Row],[order_estimated_delivery_date]], 1,0)</f>
        <v>1</v>
      </c>
    </row>
    <row r="566" spans="1:22" ht="15.75" x14ac:dyDescent="0.25">
      <c r="A566">
        <v>565</v>
      </c>
      <c r="B566" s="2" t="s">
        <v>1339</v>
      </c>
      <c r="C566" s="10">
        <v>1</v>
      </c>
      <c r="D566" s="13">
        <v>43223.135416666664</v>
      </c>
      <c r="E566" s="20">
        <v>99.9</v>
      </c>
      <c r="F566" s="20">
        <v>27.65</v>
      </c>
      <c r="G566" t="str">
        <f>VLOOKUP(FACT_INCLUDES[[#This Row],[order_id]],ORDERS!A:B,2,FALSE)</f>
        <v>fa30145b07cad8e972bea351a65216f4</v>
      </c>
      <c r="H566" s="17">
        <f>VLOOKUP(FACT_INCLUDES[[#This Row],[order_id]],ORDERS!A:F,4,FALSE)</f>
        <v>42968.998611111114</v>
      </c>
      <c r="I566" s="17">
        <f>VLOOKUP(FACT_INCLUDES[[#This Row],[order_id]],ORDERS!A:G,5,FALSE)</f>
        <v>42977.938888888886</v>
      </c>
      <c r="J566" s="17">
        <f>VLOOKUP(FACT_INCLUDES[[#This Row],[order_id]],ORDERS!A:G,6,FALSE)</f>
        <v>42991</v>
      </c>
      <c r="K566" t="str">
        <f>VLOOKUP(FACT_INCLUDES[[#This Row],[order_id]],ORDERS!A:G,3,FALSE)</f>
        <v>delivered</v>
      </c>
      <c r="L566" s="18">
        <f>FACT_INCLUDES[[#This Row],[price]]+FACT_INCLUDES[[#This Row],[freight_value]]</f>
        <v>127.55000000000001</v>
      </c>
      <c r="M566">
        <f ca="1">_xlfn.XLOOKUP(FACT_INCLUDES[[#This Row],[customer_unique_id]], DIM_CUSTOMERS[customer_unique_id], DIM_CUSTOMERS[Age],,0)</f>
        <v>49</v>
      </c>
      <c r="N566">
        <f>IFERROR(VLOOKUP(FACT_INCLUDES[[#This Row],[order_id]], ORDERS!A:G, 7, FALSE), "")</f>
        <v>9</v>
      </c>
      <c r="O566">
        <f>_xlfn.XLOOKUP(FACT_INCLUDES[[#This Row],[DW Product]],FACT_PRODUCT_REVIEWS!L:L,FACT_PRODUCT_REVIEWS!A:A,,0)</f>
        <v>16</v>
      </c>
      <c r="P566">
        <f>_xlfn.XLOOKUP(FACT_INCLUDES[[#This Row],[customer_unique_id]],DIM_CUSTOMERS[customer_unique_id],DIM_CUSTOMERS[DW Customer],,0)</f>
        <v>15</v>
      </c>
      <c r="Q566">
        <v>16</v>
      </c>
      <c r="R566">
        <v>268</v>
      </c>
      <c r="S566">
        <f>IF(FACT_INCLUDES[[#This Row],[order_delivered_customer_date]]&lt;=FACT_INCLUDES[[#This Row],[order_estimated_delivery_date]],1,0)</f>
        <v>1</v>
      </c>
      <c r="T566" t="str">
        <f>VLOOKUP(FACT_INCLUDES[[#This Row],[DW Product]],DIM_PRODUCTS!A:I,3,FALSE)</f>
        <v>Pets</v>
      </c>
      <c r="U566" t="str">
        <f>VLOOKUP(FACT_INCLUDES[[#This Row],[DW Seller]],DIM_SELLERS!A:I,4,FALSE)</f>
        <v>GO</v>
      </c>
      <c r="V566" s="30">
        <f>IF(FACT_INCLUDES[[#This Row],[order_delivered_customer_date]]&lt;=FACT_INCLUDES[[#This Row],[order_estimated_delivery_date]], 1,0)</f>
        <v>1</v>
      </c>
    </row>
    <row r="567" spans="1:22" ht="15.75" x14ac:dyDescent="0.25">
      <c r="A567">
        <v>566</v>
      </c>
      <c r="B567" s="2" t="s">
        <v>1347</v>
      </c>
      <c r="C567" s="10">
        <v>1</v>
      </c>
      <c r="D567" s="13">
        <v>43279.970138888886</v>
      </c>
      <c r="E567" s="20">
        <v>639</v>
      </c>
      <c r="F567" s="20">
        <v>11.34</v>
      </c>
      <c r="G567" t="str">
        <f>VLOOKUP(FACT_INCLUDES[[#This Row],[order_id]],ORDERS!A:B,2,FALSE)</f>
        <v>d7dca5075c207d22e930c7ab977c80e5</v>
      </c>
      <c r="H567" s="17">
        <f>VLOOKUP(FACT_INCLUDES[[#This Row],[order_id]],ORDERS!A:F,4,FALSE)</f>
        <v>43175.609722222223</v>
      </c>
      <c r="I567" s="17">
        <f>VLOOKUP(FACT_INCLUDES[[#This Row],[order_id]],ORDERS!A:G,5,FALSE)</f>
        <v>43196.784722222219</v>
      </c>
      <c r="J567" s="17">
        <f>VLOOKUP(FACT_INCLUDES[[#This Row],[order_id]],ORDERS!A:G,6,FALSE)</f>
        <v>43201</v>
      </c>
      <c r="K567" t="str">
        <f>VLOOKUP(FACT_INCLUDES[[#This Row],[order_id]],ORDERS!A:G,3,FALSE)</f>
        <v>delivered</v>
      </c>
      <c r="L567" s="18">
        <f>FACT_INCLUDES[[#This Row],[price]]+FACT_INCLUDES[[#This Row],[freight_value]]</f>
        <v>650.34</v>
      </c>
      <c r="M567">
        <f ca="1">_xlfn.XLOOKUP(FACT_INCLUDES[[#This Row],[customer_unique_id]], DIM_CUSTOMERS[customer_unique_id], DIM_CUSTOMERS[Age],,0)</f>
        <v>47</v>
      </c>
      <c r="N567">
        <f>IFERROR(VLOOKUP(FACT_INCLUDES[[#This Row],[order_id]], ORDERS!A:G, 7, FALSE), "")</f>
        <v>21</v>
      </c>
      <c r="O567">
        <f>_xlfn.XLOOKUP(FACT_INCLUDES[[#This Row],[DW Product]],FACT_PRODUCT_REVIEWS!L:L,FACT_PRODUCT_REVIEWS!A:A,,0)</f>
        <v>17</v>
      </c>
      <c r="P567">
        <f>_xlfn.XLOOKUP(FACT_INCLUDES[[#This Row],[customer_unique_id]],DIM_CUSTOMERS[customer_unique_id],DIM_CUSTOMERS[DW Customer],,0)</f>
        <v>197</v>
      </c>
      <c r="Q567">
        <v>17</v>
      </c>
      <c r="R567">
        <v>269</v>
      </c>
      <c r="S567">
        <f>IF(FACT_INCLUDES[[#This Row],[order_delivered_customer_date]]&lt;=FACT_INCLUDES[[#This Row],[order_estimated_delivery_date]],1,0)</f>
        <v>1</v>
      </c>
      <c r="T567" t="str">
        <f>VLOOKUP(FACT_INCLUDES[[#This Row],[DW Product]],DIM_PRODUCTS!A:I,3,FALSE)</f>
        <v>Art</v>
      </c>
      <c r="U567" t="str">
        <f>VLOOKUP(FACT_INCLUDES[[#This Row],[DW Seller]],DIM_SELLERS!A:I,4,FALSE)</f>
        <v>SP</v>
      </c>
      <c r="V567" s="30">
        <f>IF(FACT_INCLUDES[[#This Row],[order_delivered_customer_date]]&lt;=FACT_INCLUDES[[#This Row],[order_estimated_delivery_date]], 1,0)</f>
        <v>1</v>
      </c>
    </row>
    <row r="568" spans="1:22" ht="15.75" x14ac:dyDescent="0.25">
      <c r="A568">
        <v>567</v>
      </c>
      <c r="B568" s="2" t="s">
        <v>1272</v>
      </c>
      <c r="C568" s="10">
        <v>1</v>
      </c>
      <c r="D568" s="13">
        <v>43321.395833333336</v>
      </c>
      <c r="E568" s="20">
        <v>144</v>
      </c>
      <c r="F568" s="20">
        <v>8.77</v>
      </c>
      <c r="G568" t="str">
        <f>VLOOKUP(FACT_INCLUDES[[#This Row],[order_id]],ORDERS!A:B,2,FALSE)</f>
        <v>86b2db4420103d9e32f7ceaa9133fc85</v>
      </c>
      <c r="H568" s="17">
        <f>VLOOKUP(FACT_INCLUDES[[#This Row],[order_id]],ORDERS!A:F,4,FALSE)</f>
        <v>43229.454861111109</v>
      </c>
      <c r="I568" s="17">
        <f>VLOOKUP(FACT_INCLUDES[[#This Row],[order_id]],ORDERS!A:G,5,FALSE)</f>
        <v>43231.523611111108</v>
      </c>
      <c r="J568" s="17">
        <f>VLOOKUP(FACT_INCLUDES[[#This Row],[order_id]],ORDERS!A:G,6,FALSE)</f>
        <v>43252</v>
      </c>
      <c r="K568" t="str">
        <f>VLOOKUP(FACT_INCLUDES[[#This Row],[order_id]],ORDERS!A:G,3,FALSE)</f>
        <v>delivered</v>
      </c>
      <c r="L568" s="18">
        <f>FACT_INCLUDES[[#This Row],[price]]+FACT_INCLUDES[[#This Row],[freight_value]]</f>
        <v>152.77000000000001</v>
      </c>
      <c r="M568">
        <f ca="1">_xlfn.XLOOKUP(FACT_INCLUDES[[#This Row],[customer_unique_id]], DIM_CUSTOMERS[customer_unique_id], DIM_CUSTOMERS[Age],,0)</f>
        <v>27</v>
      </c>
      <c r="N568">
        <f>IFERROR(VLOOKUP(FACT_INCLUDES[[#This Row],[order_id]], ORDERS!A:G, 7, FALSE), "")</f>
        <v>2</v>
      </c>
      <c r="O568">
        <f>_xlfn.XLOOKUP(FACT_INCLUDES[[#This Row],[DW Product]],FACT_PRODUCT_REVIEWS!L:L,FACT_PRODUCT_REVIEWS!A:A,,0)</f>
        <v>18</v>
      </c>
      <c r="P568">
        <f>_xlfn.XLOOKUP(FACT_INCLUDES[[#This Row],[customer_unique_id]],DIM_CUSTOMERS[customer_unique_id],DIM_CUSTOMERS[DW Customer],,0)</f>
        <v>249</v>
      </c>
      <c r="Q568">
        <v>18</v>
      </c>
      <c r="R568">
        <v>270</v>
      </c>
      <c r="S568">
        <f>IF(FACT_INCLUDES[[#This Row],[order_delivered_customer_date]]&lt;=FACT_INCLUDES[[#This Row],[order_estimated_delivery_date]],1,0)</f>
        <v>1</v>
      </c>
      <c r="T568" t="str">
        <f>VLOOKUP(FACT_INCLUDES[[#This Row],[DW Product]],DIM_PRODUCTS!A:I,3,FALSE)</f>
        <v>Clothing</v>
      </c>
      <c r="U568" t="str">
        <f>VLOOKUP(FACT_INCLUDES[[#This Row],[DW Seller]],DIM_SELLERS!A:I,4,FALSE)</f>
        <v>SP</v>
      </c>
      <c r="V568" s="30">
        <f>IF(FACT_INCLUDES[[#This Row],[order_delivered_customer_date]]&lt;=FACT_INCLUDES[[#This Row],[order_estimated_delivery_date]], 1,0)</f>
        <v>1</v>
      </c>
    </row>
    <row r="569" spans="1:22" ht="15.75" x14ac:dyDescent="0.25">
      <c r="A569">
        <v>568</v>
      </c>
      <c r="B569" s="2" t="s">
        <v>1099</v>
      </c>
      <c r="C569" s="10">
        <v>1</v>
      </c>
      <c r="D569" s="13">
        <v>43235.549305555556</v>
      </c>
      <c r="E569" s="20">
        <v>99</v>
      </c>
      <c r="F569" s="20">
        <v>13.71</v>
      </c>
      <c r="G569" t="str">
        <f>VLOOKUP(FACT_INCLUDES[[#This Row],[order_id]],ORDERS!A:B,2,FALSE)</f>
        <v>24807abbbdb040003fa4c1f72b686431</v>
      </c>
      <c r="H569" s="17">
        <f>VLOOKUP(FACT_INCLUDES[[#This Row],[order_id]],ORDERS!A:F,4,FALSE)</f>
        <v>43295.490972222222</v>
      </c>
      <c r="I569" s="17">
        <f>VLOOKUP(FACT_INCLUDES[[#This Row],[order_id]],ORDERS!A:G,5,FALSE)</f>
        <v>43305.854861111111</v>
      </c>
      <c r="J569" s="17">
        <f>VLOOKUP(FACT_INCLUDES[[#This Row],[order_id]],ORDERS!A:G,6,FALSE)</f>
        <v>43313</v>
      </c>
      <c r="K569" t="str">
        <f>VLOOKUP(FACT_INCLUDES[[#This Row],[order_id]],ORDERS!A:G,3,FALSE)</f>
        <v>delivered</v>
      </c>
      <c r="L569" s="18">
        <f>FACT_INCLUDES[[#This Row],[price]]+FACT_INCLUDES[[#This Row],[freight_value]]</f>
        <v>112.71000000000001</v>
      </c>
      <c r="M569">
        <f ca="1">_xlfn.XLOOKUP(FACT_INCLUDES[[#This Row],[customer_unique_id]], DIM_CUSTOMERS[customer_unique_id], DIM_CUSTOMERS[Age],,0)</f>
        <v>28</v>
      </c>
      <c r="N569">
        <f>IFERROR(VLOOKUP(FACT_INCLUDES[[#This Row],[order_id]], ORDERS!A:G, 7, FALSE), "")</f>
        <v>10</v>
      </c>
      <c r="O569">
        <f>_xlfn.XLOOKUP(FACT_INCLUDES[[#This Row],[DW Product]],FACT_PRODUCT_REVIEWS!L:L,FACT_PRODUCT_REVIEWS!A:A,,0)</f>
        <v>19</v>
      </c>
      <c r="P569">
        <f>_xlfn.XLOOKUP(FACT_INCLUDES[[#This Row],[customer_unique_id]],DIM_CUSTOMERS[customer_unique_id],DIM_CUSTOMERS[DW Customer],,0)</f>
        <v>277</v>
      </c>
      <c r="Q569">
        <v>19</v>
      </c>
      <c r="R569">
        <v>271</v>
      </c>
      <c r="S569">
        <f>IF(FACT_INCLUDES[[#This Row],[order_delivered_customer_date]]&lt;=FACT_INCLUDES[[#This Row],[order_estimated_delivery_date]],1,0)</f>
        <v>1</v>
      </c>
      <c r="T569" t="str">
        <f>VLOOKUP(FACT_INCLUDES[[#This Row],[DW Product]],DIM_PRODUCTS!A:I,3,FALSE)</f>
        <v>Jewelry</v>
      </c>
      <c r="U569" t="str">
        <f>VLOOKUP(FACT_INCLUDES[[#This Row],[DW Seller]],DIM_SELLERS!A:I,4,FALSE)</f>
        <v>SP</v>
      </c>
      <c r="V569" s="30">
        <f>IF(FACT_INCLUDES[[#This Row],[order_delivered_customer_date]]&lt;=FACT_INCLUDES[[#This Row],[order_estimated_delivery_date]], 1,0)</f>
        <v>1</v>
      </c>
    </row>
    <row r="570" spans="1:22" ht="15.75" x14ac:dyDescent="0.25">
      <c r="A570">
        <v>569</v>
      </c>
      <c r="B570" s="2" t="s">
        <v>1644</v>
      </c>
      <c r="C570" s="10">
        <v>1</v>
      </c>
      <c r="D570" s="13">
        <v>43047.104861111111</v>
      </c>
      <c r="E570" s="20">
        <v>25</v>
      </c>
      <c r="F570" s="20">
        <v>16.11</v>
      </c>
      <c r="G570" t="str">
        <f>VLOOKUP(FACT_INCLUDES[[#This Row],[order_id]],ORDERS!A:B,2,FALSE)</f>
        <v>aa5824451a9437648ed4dcdac530566d</v>
      </c>
      <c r="H570" s="17">
        <f>VLOOKUP(FACT_INCLUDES[[#This Row],[order_id]],ORDERS!A:F,4,FALSE)</f>
        <v>43231.737500000003</v>
      </c>
      <c r="I570" s="17">
        <f>VLOOKUP(FACT_INCLUDES[[#This Row],[order_id]],ORDERS!A:G,5,FALSE)</f>
        <v>43235.969444444447</v>
      </c>
      <c r="J570" s="17">
        <f>VLOOKUP(FACT_INCLUDES[[#This Row],[order_id]],ORDERS!A:G,6,FALSE)</f>
        <v>43242</v>
      </c>
      <c r="K570" t="str">
        <f>VLOOKUP(FACT_INCLUDES[[#This Row],[order_id]],ORDERS!A:G,3,FALSE)</f>
        <v>delivered</v>
      </c>
      <c r="L570" s="18">
        <f>FACT_INCLUDES[[#This Row],[price]]+FACT_INCLUDES[[#This Row],[freight_value]]</f>
        <v>41.11</v>
      </c>
      <c r="M570">
        <f ca="1">_xlfn.XLOOKUP(FACT_INCLUDES[[#This Row],[customer_unique_id]], DIM_CUSTOMERS[customer_unique_id], DIM_CUSTOMERS[Age],,0)</f>
        <v>28</v>
      </c>
      <c r="N570">
        <f>IFERROR(VLOOKUP(FACT_INCLUDES[[#This Row],[order_id]], ORDERS!A:G, 7, FALSE), "")</f>
        <v>4</v>
      </c>
      <c r="O570">
        <f>_xlfn.XLOOKUP(FACT_INCLUDES[[#This Row],[DW Product]],FACT_PRODUCT_REVIEWS!L:L,FACT_PRODUCT_REVIEWS!A:A,,0)</f>
        <v>20</v>
      </c>
      <c r="P570">
        <f>_xlfn.XLOOKUP(FACT_INCLUDES[[#This Row],[customer_unique_id]],DIM_CUSTOMERS[customer_unique_id],DIM_CUSTOMERS[DW Customer],,0)</f>
        <v>119</v>
      </c>
      <c r="Q570">
        <v>20</v>
      </c>
      <c r="R570">
        <v>272</v>
      </c>
      <c r="S570">
        <f>IF(FACT_INCLUDES[[#This Row],[order_delivered_customer_date]]&lt;=FACT_INCLUDES[[#This Row],[order_estimated_delivery_date]],1,0)</f>
        <v>1</v>
      </c>
      <c r="T570" t="str">
        <f>VLOOKUP(FACT_INCLUDES[[#This Row],[DW Product]],DIM_PRODUCTS!A:I,3,FALSE)</f>
        <v>Accessories</v>
      </c>
      <c r="U570" t="str">
        <f>VLOOKUP(FACT_INCLUDES[[#This Row],[DW Seller]],DIM_SELLERS!A:I,4,FALSE)</f>
        <v>SP</v>
      </c>
      <c r="V570" s="30">
        <f>IF(FACT_INCLUDES[[#This Row],[order_delivered_customer_date]]&lt;=FACT_INCLUDES[[#This Row],[order_estimated_delivery_date]], 1,0)</f>
        <v>1</v>
      </c>
    </row>
    <row r="571" spans="1:22" ht="15.75" x14ac:dyDescent="0.25">
      <c r="A571">
        <v>570</v>
      </c>
      <c r="B571" s="2" t="s">
        <v>1009</v>
      </c>
      <c r="C571" s="10">
        <v>1</v>
      </c>
      <c r="D571" s="13">
        <v>43047.104861111111</v>
      </c>
      <c r="E571" s="20">
        <v>47.9</v>
      </c>
      <c r="F571" s="20">
        <v>8.8800000000000008</v>
      </c>
      <c r="G571" t="str">
        <f>VLOOKUP(FACT_INCLUDES[[#This Row],[order_id]],ORDERS!A:B,2,FALSE)</f>
        <v>3edc2805e049db7e556130362bb517fc</v>
      </c>
      <c r="H571" s="17">
        <f>VLOOKUP(FACT_INCLUDES[[#This Row],[order_id]],ORDERS!A:F,4,FALSE)</f>
        <v>43231.393750000003</v>
      </c>
      <c r="I571" s="17">
        <f>VLOOKUP(FACT_INCLUDES[[#This Row],[order_id]],ORDERS!A:G,5,FALSE)</f>
        <v>43234.6</v>
      </c>
      <c r="J571" s="17">
        <f>VLOOKUP(FACT_INCLUDES[[#This Row],[order_id]],ORDERS!A:G,6,FALSE)</f>
        <v>43244</v>
      </c>
      <c r="K571" t="str">
        <f>VLOOKUP(FACT_INCLUDES[[#This Row],[order_id]],ORDERS!A:G,3,FALSE)</f>
        <v>delivered</v>
      </c>
      <c r="L571" s="18">
        <f>FACT_INCLUDES[[#This Row],[price]]+FACT_INCLUDES[[#This Row],[freight_value]]</f>
        <v>56.78</v>
      </c>
      <c r="M571">
        <f ca="1">_xlfn.XLOOKUP(FACT_INCLUDES[[#This Row],[customer_unique_id]], DIM_CUSTOMERS[customer_unique_id], DIM_CUSTOMERS[Age],,0)</f>
        <v>24</v>
      </c>
      <c r="N571">
        <f>IFERROR(VLOOKUP(FACT_INCLUDES[[#This Row],[order_id]], ORDERS!A:G, 7, FALSE), "")</f>
        <v>3</v>
      </c>
      <c r="O571">
        <f>_xlfn.XLOOKUP(FACT_INCLUDES[[#This Row],[DW Product]],FACT_PRODUCT_REVIEWS!L:L,FACT_PRODUCT_REVIEWS!A:A,,0)</f>
        <v>21</v>
      </c>
      <c r="P571">
        <f>_xlfn.XLOOKUP(FACT_INCLUDES[[#This Row],[customer_unique_id]],DIM_CUSTOMERS[customer_unique_id],DIM_CUSTOMERS[DW Customer],,0)</f>
        <v>308</v>
      </c>
      <c r="Q571">
        <v>21</v>
      </c>
      <c r="R571">
        <v>273</v>
      </c>
      <c r="S571">
        <f>IF(FACT_INCLUDES[[#This Row],[order_delivered_customer_date]]&lt;=FACT_INCLUDES[[#This Row],[order_estimated_delivery_date]],1,0)</f>
        <v>1</v>
      </c>
      <c r="T571" t="str">
        <f>VLOOKUP(FACT_INCLUDES[[#This Row],[DW Product]],DIM_PRODUCTS!A:I,3,FALSE)</f>
        <v>Gadgets</v>
      </c>
      <c r="U571" t="str">
        <f>VLOOKUP(FACT_INCLUDES[[#This Row],[DW Seller]],DIM_SELLERS!A:I,4,FALSE)</f>
        <v>SP</v>
      </c>
      <c r="V571" s="30">
        <f>IF(FACT_INCLUDES[[#This Row],[order_delivered_customer_date]]&lt;=FACT_INCLUDES[[#This Row],[order_estimated_delivery_date]], 1,0)</f>
        <v>1</v>
      </c>
    </row>
    <row r="572" spans="1:22" ht="15.75" x14ac:dyDescent="0.25">
      <c r="A572">
        <v>571</v>
      </c>
      <c r="B572" s="5" t="s">
        <v>882</v>
      </c>
      <c r="C572" s="10">
        <v>1</v>
      </c>
      <c r="D572" s="13">
        <v>43132.459027777775</v>
      </c>
      <c r="E572" s="20">
        <v>21.99</v>
      </c>
      <c r="F572" s="20">
        <v>11.85</v>
      </c>
      <c r="G572" t="str">
        <f>VLOOKUP(FACT_INCLUDES[[#This Row],[order_id]],ORDERS!A:B,2,FALSE)</f>
        <v>b7cee8738797d3056f09669a12a4bea6</v>
      </c>
      <c r="H572" s="17">
        <f>VLOOKUP(FACT_INCLUDES[[#This Row],[order_id]],ORDERS!A:F,4,FALSE)</f>
        <v>43284.452777777777</v>
      </c>
      <c r="I572" s="17">
        <f>VLOOKUP(FACT_INCLUDES[[#This Row],[order_id]],ORDERS!A:G,5,FALSE)</f>
        <v>43294.633333333331</v>
      </c>
      <c r="J572" s="17">
        <f>VLOOKUP(FACT_INCLUDES[[#This Row],[order_id]],ORDERS!A:G,6,FALSE)</f>
        <v>43308</v>
      </c>
      <c r="K572" t="str">
        <f>VLOOKUP(FACT_INCLUDES[[#This Row],[order_id]],ORDERS!A:G,3,FALSE)</f>
        <v>delivered</v>
      </c>
      <c r="L572" s="18">
        <f>FACT_INCLUDES[[#This Row],[price]]+FACT_INCLUDES[[#This Row],[freight_value]]</f>
        <v>33.839999999999996</v>
      </c>
      <c r="M572">
        <f ca="1">_xlfn.XLOOKUP(FACT_INCLUDES[[#This Row],[customer_unique_id]], DIM_CUSTOMERS[customer_unique_id], DIM_CUSTOMERS[Age],,0)</f>
        <v>20</v>
      </c>
      <c r="N572">
        <f>IFERROR(VLOOKUP(FACT_INCLUDES[[#This Row],[order_id]], ORDERS!A:G, 7, FALSE), "")</f>
        <v>10</v>
      </c>
      <c r="O572">
        <f>_xlfn.XLOOKUP(FACT_INCLUDES[[#This Row],[DW Product]],FACT_PRODUCT_REVIEWS!L:L,FACT_PRODUCT_REVIEWS!A:A,,0)</f>
        <v>22</v>
      </c>
      <c r="P572">
        <f>_xlfn.XLOOKUP(FACT_INCLUDES[[#This Row],[customer_unique_id]],DIM_CUSTOMERS[customer_unique_id],DIM_CUSTOMERS[DW Customer],,0)</f>
        <v>342</v>
      </c>
      <c r="Q572">
        <v>22</v>
      </c>
      <c r="R572">
        <v>274</v>
      </c>
      <c r="S572">
        <f>IF(FACT_INCLUDES[[#This Row],[order_delivered_customer_date]]&lt;=FACT_INCLUDES[[#This Row],[order_estimated_delivery_date]],1,0)</f>
        <v>1</v>
      </c>
      <c r="T572" t="str">
        <f>VLOOKUP(FACT_INCLUDES[[#This Row],[DW Product]],DIM_PRODUCTS!A:I,3,FALSE)</f>
        <v>Books</v>
      </c>
      <c r="U572" t="str">
        <f>VLOOKUP(FACT_INCLUDES[[#This Row],[DW Seller]],DIM_SELLERS!A:I,4,FALSE)</f>
        <v>SP</v>
      </c>
      <c r="V572" s="30">
        <f>IF(FACT_INCLUDES[[#This Row],[order_delivered_customer_date]]&lt;=FACT_INCLUDES[[#This Row],[order_estimated_delivery_date]], 1,0)</f>
        <v>1</v>
      </c>
    </row>
    <row r="573" spans="1:22" ht="15.75" x14ac:dyDescent="0.25">
      <c r="A573">
        <v>572</v>
      </c>
      <c r="B573" s="2" t="s">
        <v>1436</v>
      </c>
      <c r="C573" s="10">
        <v>1</v>
      </c>
      <c r="D573" s="13">
        <v>43136.479861111111</v>
      </c>
      <c r="E573" s="20">
        <v>119.99</v>
      </c>
      <c r="F573" s="20">
        <v>44.4</v>
      </c>
      <c r="G573" t="str">
        <f>VLOOKUP(FACT_INCLUDES[[#This Row],[order_id]],ORDERS!A:B,2,FALSE)</f>
        <v>5ea1aab4828e8220e3eb682763743013</v>
      </c>
      <c r="H573" s="17">
        <f>VLOOKUP(FACT_INCLUDES[[#This Row],[order_id]],ORDERS!A:F,4,FALSE)</f>
        <v>43216.729861111111</v>
      </c>
      <c r="I573" s="17">
        <f>VLOOKUP(FACT_INCLUDES[[#This Row],[order_id]],ORDERS!A:G,5,FALSE)</f>
        <v>43228.984722222223</v>
      </c>
      <c r="J573" s="17">
        <f>VLOOKUP(FACT_INCLUDES[[#This Row],[order_id]],ORDERS!A:G,6,FALSE)</f>
        <v>43244</v>
      </c>
      <c r="K573" t="str">
        <f>VLOOKUP(FACT_INCLUDES[[#This Row],[order_id]],ORDERS!A:G,3,FALSE)</f>
        <v>delivered</v>
      </c>
      <c r="L573" s="18">
        <f>FACT_INCLUDES[[#This Row],[price]]+FACT_INCLUDES[[#This Row],[freight_value]]</f>
        <v>164.39</v>
      </c>
      <c r="M573">
        <f ca="1">_xlfn.XLOOKUP(FACT_INCLUDES[[#This Row],[customer_unique_id]], DIM_CUSTOMERS[customer_unique_id], DIM_CUSTOMERS[Age],,0)</f>
        <v>39</v>
      </c>
      <c r="N573">
        <f>IFERROR(VLOOKUP(FACT_INCLUDES[[#This Row],[order_id]], ORDERS!A:G, 7, FALSE), "")</f>
        <v>12</v>
      </c>
      <c r="O573">
        <f>_xlfn.XLOOKUP(FACT_INCLUDES[[#This Row],[DW Product]],FACT_PRODUCT_REVIEWS!L:L,FACT_PRODUCT_REVIEWS!A:A,,0)</f>
        <v>23</v>
      </c>
      <c r="P573">
        <f>_xlfn.XLOOKUP(FACT_INCLUDES[[#This Row],[customer_unique_id]],DIM_CUSTOMERS[customer_unique_id],DIM_CUSTOMERS[DW Customer],,0)</f>
        <v>304</v>
      </c>
      <c r="Q573">
        <v>23</v>
      </c>
      <c r="R573">
        <v>275</v>
      </c>
      <c r="S573">
        <f>IF(FACT_INCLUDES[[#This Row],[order_delivered_customer_date]]&lt;=FACT_INCLUDES[[#This Row],[order_estimated_delivery_date]],1,0)</f>
        <v>1</v>
      </c>
      <c r="T573" t="str">
        <f>VLOOKUP(FACT_INCLUDES[[#This Row],[DW Product]],DIM_PRODUCTS!A:I,3,FALSE)</f>
        <v>Musical Instruments</v>
      </c>
      <c r="U573" t="str">
        <f>VLOOKUP(FACT_INCLUDES[[#This Row],[DW Seller]],DIM_SELLERS!A:I,4,FALSE)</f>
        <v>RJ</v>
      </c>
      <c r="V573" s="30">
        <f>IF(FACT_INCLUDES[[#This Row],[order_delivered_customer_date]]&lt;=FACT_INCLUDES[[#This Row],[order_estimated_delivery_date]], 1,0)</f>
        <v>1</v>
      </c>
    </row>
    <row r="574" spans="1:22" ht="15.75" x14ac:dyDescent="0.25">
      <c r="A574">
        <v>573</v>
      </c>
      <c r="B574" s="2" t="s">
        <v>1145</v>
      </c>
      <c r="C574" s="10">
        <v>1</v>
      </c>
      <c r="D574" s="13">
        <v>42838.854166666664</v>
      </c>
      <c r="E574" s="20">
        <v>49</v>
      </c>
      <c r="F574" s="20">
        <v>15.1</v>
      </c>
      <c r="G574" t="str">
        <f>VLOOKUP(FACT_INCLUDES[[#This Row],[order_id]],ORDERS!A:B,2,FALSE)</f>
        <v>320388520e5f7afe7c97489ea2732796</v>
      </c>
      <c r="H574" s="17">
        <f>VLOOKUP(FACT_INCLUDES[[#This Row],[order_id]],ORDERS!A:F,4,FALSE)</f>
        <v>43161.930555555555</v>
      </c>
      <c r="I574" s="17">
        <f>VLOOKUP(FACT_INCLUDES[[#This Row],[order_id]],ORDERS!A:G,5,FALSE)</f>
        <v>43199.775000000001</v>
      </c>
      <c r="J574" s="17">
        <f>VLOOKUP(FACT_INCLUDES[[#This Row],[order_id]],ORDERS!A:G,6,FALSE)</f>
        <v>43181</v>
      </c>
      <c r="K574" t="str">
        <f>VLOOKUP(FACT_INCLUDES[[#This Row],[order_id]],ORDERS!A:G,3,FALSE)</f>
        <v>delivered</v>
      </c>
      <c r="L574" s="18">
        <f>FACT_INCLUDES[[#This Row],[price]]+FACT_INCLUDES[[#This Row],[freight_value]]</f>
        <v>64.099999999999994</v>
      </c>
      <c r="M574">
        <f ca="1">_xlfn.XLOOKUP(FACT_INCLUDES[[#This Row],[customer_unique_id]], DIM_CUSTOMERS[customer_unique_id], DIM_CUSTOMERS[Age],,0)</f>
        <v>25</v>
      </c>
      <c r="N574">
        <f>IFERROR(VLOOKUP(FACT_INCLUDES[[#This Row],[order_id]], ORDERS!A:G, 7, FALSE), "")</f>
        <v>38</v>
      </c>
      <c r="O574">
        <f>_xlfn.XLOOKUP(FACT_INCLUDES[[#This Row],[DW Product]],FACT_PRODUCT_REVIEWS!L:L,FACT_PRODUCT_REVIEWS!A:A,,0)</f>
        <v>24</v>
      </c>
      <c r="P574">
        <f>_xlfn.XLOOKUP(FACT_INCLUDES[[#This Row],[customer_unique_id]],DIM_CUSTOMERS[customer_unique_id],DIM_CUSTOMERS[DW Customer],,0)</f>
        <v>208</v>
      </c>
      <c r="Q574">
        <v>24</v>
      </c>
      <c r="R574">
        <v>276</v>
      </c>
      <c r="S574">
        <f>IF(FACT_INCLUDES[[#This Row],[order_delivered_customer_date]]&lt;=FACT_INCLUDES[[#This Row],[order_estimated_delivery_date]],1,0)</f>
        <v>0</v>
      </c>
      <c r="T574" t="str">
        <f>VLOOKUP(FACT_INCLUDES[[#This Row],[DW Product]],DIM_PRODUCTS!A:I,3,FALSE)</f>
        <v>Art</v>
      </c>
      <c r="U574" t="str">
        <f>VLOOKUP(FACT_INCLUDES[[#This Row],[DW Seller]],DIM_SELLERS!A:I,4,FALSE)</f>
        <v>SP</v>
      </c>
      <c r="V574" s="30">
        <f>IF(FACT_INCLUDES[[#This Row],[order_delivered_customer_date]]&lt;=FACT_INCLUDES[[#This Row],[order_estimated_delivery_date]], 1,0)</f>
        <v>0</v>
      </c>
    </row>
    <row r="575" spans="1:22" ht="15.75" x14ac:dyDescent="0.25">
      <c r="A575">
        <v>574</v>
      </c>
      <c r="B575" s="5" t="s">
        <v>748</v>
      </c>
      <c r="C575" s="10">
        <v>1</v>
      </c>
      <c r="D575" s="13">
        <v>43124.621527777781</v>
      </c>
      <c r="E575" s="20">
        <v>48.9</v>
      </c>
      <c r="F575" s="20">
        <v>16.600000000000001</v>
      </c>
      <c r="G575" t="str">
        <f>VLOOKUP(FACT_INCLUDES[[#This Row],[order_id]],ORDERS!A:B,2,FALSE)</f>
        <v>28e2041c0f17e12da80a0146305c9259</v>
      </c>
      <c r="H575" s="17">
        <f>VLOOKUP(FACT_INCLUDES[[#This Row],[order_id]],ORDERS!A:F,4,FALSE)</f>
        <v>43164.845833333333</v>
      </c>
      <c r="I575" s="17">
        <f>VLOOKUP(FACT_INCLUDES[[#This Row],[order_id]],ORDERS!A:G,5,FALSE)</f>
        <v>43185.636111111111</v>
      </c>
      <c r="J575" s="17">
        <f>VLOOKUP(FACT_INCLUDES[[#This Row],[order_id]],ORDERS!A:G,6,FALSE)</f>
        <v>43182</v>
      </c>
      <c r="K575" t="str">
        <f>VLOOKUP(FACT_INCLUDES[[#This Row],[order_id]],ORDERS!A:G,3,FALSE)</f>
        <v>delivered</v>
      </c>
      <c r="L575" s="18">
        <f>FACT_INCLUDES[[#This Row],[price]]+FACT_INCLUDES[[#This Row],[freight_value]]</f>
        <v>65.5</v>
      </c>
      <c r="M575">
        <f ca="1">_xlfn.XLOOKUP(FACT_INCLUDES[[#This Row],[customer_unique_id]], DIM_CUSTOMERS[customer_unique_id], DIM_CUSTOMERS[Age],,0)</f>
        <v>21</v>
      </c>
      <c r="N575">
        <f>IFERROR(VLOOKUP(FACT_INCLUDES[[#This Row],[order_id]], ORDERS!A:G, 7, FALSE), "")</f>
        <v>21</v>
      </c>
      <c r="O575">
        <f>_xlfn.XLOOKUP(FACT_INCLUDES[[#This Row],[DW Product]],FACT_PRODUCT_REVIEWS!L:L,FACT_PRODUCT_REVIEWS!A:A,,0)</f>
        <v>25</v>
      </c>
      <c r="P575">
        <f>_xlfn.XLOOKUP(FACT_INCLUDES[[#This Row],[customer_unique_id]],DIM_CUSTOMERS[customer_unique_id],DIM_CUSTOMERS[DW Customer],,0)</f>
        <v>96</v>
      </c>
      <c r="Q575">
        <v>25</v>
      </c>
      <c r="R575">
        <v>277</v>
      </c>
      <c r="S575">
        <f>IF(FACT_INCLUDES[[#This Row],[order_delivered_customer_date]]&lt;=FACT_INCLUDES[[#This Row],[order_estimated_delivery_date]],1,0)</f>
        <v>0</v>
      </c>
      <c r="T575" t="str">
        <f>VLOOKUP(FACT_INCLUDES[[#This Row],[DW Product]],DIM_PRODUCTS!A:I,3,FALSE)</f>
        <v>Gadgets</v>
      </c>
      <c r="U575" t="str">
        <f>VLOOKUP(FACT_INCLUDES[[#This Row],[DW Seller]],DIM_SELLERS!A:I,4,FALSE)</f>
        <v>SP</v>
      </c>
      <c r="V575" s="30">
        <f>IF(FACT_INCLUDES[[#This Row],[order_delivered_customer_date]]&lt;=FACT_INCLUDES[[#This Row],[order_estimated_delivery_date]], 1,0)</f>
        <v>0</v>
      </c>
    </row>
    <row r="576" spans="1:22" ht="15.75" x14ac:dyDescent="0.25">
      <c r="A576">
        <v>575</v>
      </c>
      <c r="B576" s="2" t="s">
        <v>1183</v>
      </c>
      <c r="C576" s="10">
        <v>1</v>
      </c>
      <c r="D576" s="13">
        <v>43069.95</v>
      </c>
      <c r="E576" s="20">
        <v>219.9</v>
      </c>
      <c r="F576" s="20">
        <v>16.98</v>
      </c>
      <c r="G576" t="str">
        <f>VLOOKUP(FACT_INCLUDES[[#This Row],[order_id]],ORDERS!A:B,2,FALSE)</f>
        <v>9fc40e07c540ae6cb1cc7cf10019ab3b</v>
      </c>
      <c r="H576" s="17">
        <f>VLOOKUP(FACT_INCLUDES[[#This Row],[order_id]],ORDERS!A:F,4,FALSE)</f>
        <v>43275.067361111112</v>
      </c>
      <c r="I576" s="17">
        <f>VLOOKUP(FACT_INCLUDES[[#This Row],[order_id]],ORDERS!A:G,5,FALSE)</f>
        <v>43284.769444444442</v>
      </c>
      <c r="J576" s="17">
        <f>VLOOKUP(FACT_INCLUDES[[#This Row],[order_id]],ORDERS!A:G,6,FALSE)</f>
        <v>43308</v>
      </c>
      <c r="K576" t="str">
        <f>VLOOKUP(FACT_INCLUDES[[#This Row],[order_id]],ORDERS!A:G,3,FALSE)</f>
        <v>delivered</v>
      </c>
      <c r="L576" s="18">
        <f>FACT_INCLUDES[[#This Row],[price]]+FACT_INCLUDES[[#This Row],[freight_value]]</f>
        <v>236.88</v>
      </c>
      <c r="M576">
        <f ca="1">_xlfn.XLOOKUP(FACT_INCLUDES[[#This Row],[customer_unique_id]], DIM_CUSTOMERS[customer_unique_id], DIM_CUSTOMERS[Age],,0)</f>
        <v>20</v>
      </c>
      <c r="N576">
        <f>IFERROR(VLOOKUP(FACT_INCLUDES[[#This Row],[order_id]], ORDERS!A:G, 7, FALSE), "")</f>
        <v>9</v>
      </c>
      <c r="O576">
        <f>_xlfn.XLOOKUP(FACT_INCLUDES[[#This Row],[DW Product]],FACT_PRODUCT_REVIEWS!L:L,FACT_PRODUCT_REVIEWS!A:A,,0)</f>
        <v>26</v>
      </c>
      <c r="P576">
        <f>_xlfn.XLOOKUP(FACT_INCLUDES[[#This Row],[customer_unique_id]],DIM_CUSTOMERS[customer_unique_id],DIM_CUSTOMERS[DW Customer],,0)</f>
        <v>228</v>
      </c>
      <c r="Q576">
        <v>26</v>
      </c>
      <c r="R576">
        <v>278</v>
      </c>
      <c r="S576">
        <f>IF(FACT_INCLUDES[[#This Row],[order_delivered_customer_date]]&lt;=FACT_INCLUDES[[#This Row],[order_estimated_delivery_date]],1,0)</f>
        <v>1</v>
      </c>
      <c r="T576" t="str">
        <f>VLOOKUP(FACT_INCLUDES[[#This Row],[DW Product]],DIM_PRODUCTS!A:I,3,FALSE)</f>
        <v>Sports</v>
      </c>
      <c r="U576" t="str">
        <f>VLOOKUP(FACT_INCLUDES[[#This Row],[DW Seller]],DIM_SELLERS!A:I,4,FALSE)</f>
        <v>PR</v>
      </c>
      <c r="V576" s="30">
        <f>IF(FACT_INCLUDES[[#This Row],[order_delivered_customer_date]]&lt;=FACT_INCLUDES[[#This Row],[order_estimated_delivery_date]], 1,0)</f>
        <v>1</v>
      </c>
    </row>
    <row r="577" spans="1:22" ht="15.75" x14ac:dyDescent="0.25">
      <c r="A577">
        <v>576</v>
      </c>
      <c r="B577" s="2" t="s">
        <v>1617</v>
      </c>
      <c r="C577" s="10">
        <v>1</v>
      </c>
      <c r="D577" s="13">
        <v>43237.645833333336</v>
      </c>
      <c r="E577" s="20">
        <v>289</v>
      </c>
      <c r="F577" s="20">
        <v>26.33</v>
      </c>
      <c r="G577" t="str">
        <f>VLOOKUP(FACT_INCLUDES[[#This Row],[order_id]],ORDERS!A:B,2,FALSE)</f>
        <v>6e066424e17b2da4b735194531fb99a6</v>
      </c>
      <c r="H577" s="17">
        <f>VLOOKUP(FACT_INCLUDES[[#This Row],[order_id]],ORDERS!A:F,4,FALSE)</f>
        <v>42963.683333333334</v>
      </c>
      <c r="I577" s="17">
        <f>VLOOKUP(FACT_INCLUDES[[#This Row],[order_id]],ORDERS!A:G,5,FALSE)</f>
        <v>42976.788194444445</v>
      </c>
      <c r="J577" s="17">
        <f>VLOOKUP(FACT_INCLUDES[[#This Row],[order_id]],ORDERS!A:G,6,FALSE)</f>
        <v>42986</v>
      </c>
      <c r="K577" t="str">
        <f>VLOOKUP(FACT_INCLUDES[[#This Row],[order_id]],ORDERS!A:G,3,FALSE)</f>
        <v>delivered</v>
      </c>
      <c r="L577" s="18">
        <f>FACT_INCLUDES[[#This Row],[price]]+FACT_INCLUDES[[#This Row],[freight_value]]</f>
        <v>315.33</v>
      </c>
      <c r="M577">
        <f ca="1">_xlfn.XLOOKUP(FACT_INCLUDES[[#This Row],[customer_unique_id]], DIM_CUSTOMERS[customer_unique_id], DIM_CUSTOMERS[Age],,0)</f>
        <v>39</v>
      </c>
      <c r="N577">
        <f>IFERROR(VLOOKUP(FACT_INCLUDES[[#This Row],[order_id]], ORDERS!A:G, 7, FALSE), "")</f>
        <v>13</v>
      </c>
      <c r="O577">
        <f>_xlfn.XLOOKUP(FACT_INCLUDES[[#This Row],[DW Product]],FACT_PRODUCT_REVIEWS!L:L,FACT_PRODUCT_REVIEWS!A:A,,0)</f>
        <v>27</v>
      </c>
      <c r="P577">
        <f>_xlfn.XLOOKUP(FACT_INCLUDES[[#This Row],[customer_unique_id]],DIM_CUSTOMERS[customer_unique_id],DIM_CUSTOMERS[DW Customer],,0)</f>
        <v>294</v>
      </c>
      <c r="Q577">
        <v>27</v>
      </c>
      <c r="R577">
        <v>279</v>
      </c>
      <c r="S577">
        <f>IF(FACT_INCLUDES[[#This Row],[order_delivered_customer_date]]&lt;=FACT_INCLUDES[[#This Row],[order_estimated_delivery_date]],1,0)</f>
        <v>1</v>
      </c>
      <c r="T577" t="str">
        <f>VLOOKUP(FACT_INCLUDES[[#This Row],[DW Product]],DIM_PRODUCTS!A:I,3,FALSE)</f>
        <v>Gadgets</v>
      </c>
      <c r="U577" t="str">
        <f>VLOOKUP(FACT_INCLUDES[[#This Row],[DW Seller]],DIM_SELLERS!A:I,4,FALSE)</f>
        <v>SP</v>
      </c>
      <c r="V577" s="30">
        <f>IF(FACT_INCLUDES[[#This Row],[order_delivered_customer_date]]&lt;=FACT_INCLUDES[[#This Row],[order_estimated_delivery_date]], 1,0)</f>
        <v>1</v>
      </c>
    </row>
    <row r="578" spans="1:22" ht="15.75" x14ac:dyDescent="0.25">
      <c r="A578">
        <v>577</v>
      </c>
      <c r="B578" s="2" t="s">
        <v>1079</v>
      </c>
      <c r="C578" s="10">
        <v>1</v>
      </c>
      <c r="D578" s="13">
        <v>42992.840277777781</v>
      </c>
      <c r="E578" s="20">
        <v>109.9</v>
      </c>
      <c r="F578" s="20">
        <v>25.51</v>
      </c>
      <c r="G578" t="str">
        <f>VLOOKUP(FACT_INCLUDES[[#This Row],[order_id]],ORDERS!A:B,2,FALSE)</f>
        <v>934c19eeef04da89928f995df85cf3f8</v>
      </c>
      <c r="H578" s="17">
        <f>VLOOKUP(FACT_INCLUDES[[#This Row],[order_id]],ORDERS!A:F,4,FALSE)</f>
        <v>43110.519444444442</v>
      </c>
      <c r="I578" s="17">
        <f>VLOOKUP(FACT_INCLUDES[[#This Row],[order_id]],ORDERS!A:G,5,FALSE)</f>
        <v>43192</v>
      </c>
      <c r="J578" s="17">
        <f>VLOOKUP(FACT_INCLUDES[[#This Row],[order_id]],ORDERS!A:G,6,FALSE)</f>
        <v>43133</v>
      </c>
      <c r="K578" t="str">
        <f>VLOOKUP(FACT_INCLUDES[[#This Row],[order_id]],ORDERS!A:G,3,FALSE)</f>
        <v>processing</v>
      </c>
      <c r="L578" s="18">
        <f>FACT_INCLUDES[[#This Row],[price]]+FACT_INCLUDES[[#This Row],[freight_value]]</f>
        <v>135.41</v>
      </c>
      <c r="M578">
        <f ca="1">_xlfn.XLOOKUP(FACT_INCLUDES[[#This Row],[customer_unique_id]], DIM_CUSTOMERS[customer_unique_id], DIM_CUSTOMERS[Age],,0)</f>
        <v>25</v>
      </c>
      <c r="N578">
        <f>IFERROR(VLOOKUP(FACT_INCLUDES[[#This Row],[order_id]], ORDERS!A:G, 7, FALSE), "")</f>
        <v>82</v>
      </c>
      <c r="O578">
        <f>_xlfn.XLOOKUP(FACT_INCLUDES[[#This Row],[DW Product]],FACT_PRODUCT_REVIEWS!L:L,FACT_PRODUCT_REVIEWS!A:A,,0)</f>
        <v>28</v>
      </c>
      <c r="P578">
        <f>_xlfn.XLOOKUP(FACT_INCLUDES[[#This Row],[customer_unique_id]],DIM_CUSTOMERS[customer_unique_id],DIM_CUSTOMERS[DW Customer],,0)</f>
        <v>48</v>
      </c>
      <c r="Q578">
        <v>28</v>
      </c>
      <c r="R578">
        <v>280</v>
      </c>
      <c r="S578">
        <f>IF(FACT_INCLUDES[[#This Row],[order_delivered_customer_date]]&lt;=FACT_INCLUDES[[#This Row],[order_estimated_delivery_date]],1,0)</f>
        <v>0</v>
      </c>
      <c r="T578" t="str">
        <f>VLOOKUP(FACT_INCLUDES[[#This Row],[DW Product]],DIM_PRODUCTS!A:I,3,FALSE)</f>
        <v>Toys</v>
      </c>
      <c r="U578" t="str">
        <f>VLOOKUP(FACT_INCLUDES[[#This Row],[DW Seller]],DIM_SELLERS!A:I,4,FALSE)</f>
        <v>RJ</v>
      </c>
      <c r="V578" s="30">
        <f>IF(FACT_INCLUDES[[#This Row],[order_delivered_customer_date]]&lt;=FACT_INCLUDES[[#This Row],[order_estimated_delivery_date]], 1,0)</f>
        <v>0</v>
      </c>
    </row>
    <row r="579" spans="1:22" ht="15.75" x14ac:dyDescent="0.25">
      <c r="A579">
        <v>578</v>
      </c>
      <c r="B579" s="2" t="s">
        <v>1521</v>
      </c>
      <c r="C579" s="10">
        <v>1</v>
      </c>
      <c r="D579" s="13">
        <v>42804.399305555555</v>
      </c>
      <c r="E579" s="20">
        <v>27.9</v>
      </c>
      <c r="F579" s="20">
        <v>7.94</v>
      </c>
      <c r="G579" t="str">
        <f>VLOOKUP(FACT_INCLUDES[[#This Row],[order_id]],ORDERS!A:B,2,FALSE)</f>
        <v>31d436bafbad927dc79b130826dc3404</v>
      </c>
      <c r="H579" s="17">
        <f>VLOOKUP(FACT_INCLUDES[[#This Row],[order_id]],ORDERS!A:F,4,FALSE)</f>
        <v>42842.604861111111</v>
      </c>
      <c r="I579" s="17">
        <f>VLOOKUP(FACT_INCLUDES[[#This Row],[order_id]],ORDERS!A:G,5,FALSE)</f>
        <v>42849.445833333331</v>
      </c>
      <c r="J579" s="17">
        <f>VLOOKUP(FACT_INCLUDES[[#This Row],[order_id]],ORDERS!A:G,6,FALSE)</f>
        <v>42865</v>
      </c>
      <c r="K579" t="str">
        <f>VLOOKUP(FACT_INCLUDES[[#This Row],[order_id]],ORDERS!A:G,3,FALSE)</f>
        <v>delivered</v>
      </c>
      <c r="L579" s="18">
        <f>FACT_INCLUDES[[#This Row],[price]]+FACT_INCLUDES[[#This Row],[freight_value]]</f>
        <v>35.839999999999996</v>
      </c>
      <c r="M579">
        <f ca="1">_xlfn.XLOOKUP(FACT_INCLUDES[[#This Row],[customer_unique_id]], DIM_CUSTOMERS[customer_unique_id], DIM_CUSTOMERS[Age],,0)</f>
        <v>20</v>
      </c>
      <c r="N579">
        <f>IFERROR(VLOOKUP(FACT_INCLUDES[[#This Row],[order_id]], ORDERS!A:G, 7, FALSE), "")</f>
        <v>7</v>
      </c>
      <c r="O579">
        <f>_xlfn.XLOOKUP(FACT_INCLUDES[[#This Row],[DW Product]],FACT_PRODUCT_REVIEWS!L:L,FACT_PRODUCT_REVIEWS!A:A,,0)</f>
        <v>29</v>
      </c>
      <c r="P579">
        <f>_xlfn.XLOOKUP(FACT_INCLUDES[[#This Row],[customer_unique_id]],DIM_CUSTOMERS[customer_unique_id],DIM_CUSTOMERS[DW Customer],,0)</f>
        <v>183</v>
      </c>
      <c r="Q579">
        <v>29</v>
      </c>
      <c r="R579">
        <v>281</v>
      </c>
      <c r="S579">
        <f>IF(FACT_INCLUDES[[#This Row],[order_delivered_customer_date]]&lt;=FACT_INCLUDES[[#This Row],[order_estimated_delivery_date]],1,0)</f>
        <v>1</v>
      </c>
      <c r="T579" t="str">
        <f>VLOOKUP(FACT_INCLUDES[[#This Row],[DW Product]],DIM_PRODUCTS!A:I,3,FALSE)</f>
        <v>Accessories</v>
      </c>
      <c r="U579" t="str">
        <f>VLOOKUP(FACT_INCLUDES[[#This Row],[DW Seller]],DIM_SELLERS!A:I,4,FALSE)</f>
        <v>PR</v>
      </c>
      <c r="V579" s="30">
        <f>IF(FACT_INCLUDES[[#This Row],[order_delivered_customer_date]]&lt;=FACT_INCLUDES[[#This Row],[order_estimated_delivery_date]], 1,0)</f>
        <v>1</v>
      </c>
    </row>
    <row r="580" spans="1:22" ht="15.75" x14ac:dyDescent="0.25">
      <c r="A580">
        <v>579</v>
      </c>
      <c r="B580" s="2" t="s">
        <v>1459</v>
      </c>
      <c r="C580" s="10">
        <v>1</v>
      </c>
      <c r="D580" s="13">
        <v>42804.399305555555</v>
      </c>
      <c r="E580" s="20">
        <v>119.9</v>
      </c>
      <c r="F580" s="20">
        <v>17.32</v>
      </c>
      <c r="G580" t="str">
        <f>VLOOKUP(FACT_INCLUDES[[#This Row],[order_id]],ORDERS!A:B,2,FALSE)</f>
        <v>8f7822e4f4fb685c89d972cba79a8b9e</v>
      </c>
      <c r="H580" s="17">
        <f>VLOOKUP(FACT_INCLUDES[[#This Row],[order_id]],ORDERS!A:F,4,FALSE)</f>
        <v>43193.859722222223</v>
      </c>
      <c r="I580" s="17">
        <f>VLOOKUP(FACT_INCLUDES[[#This Row],[order_id]],ORDERS!A:G,5,FALSE)</f>
        <v>43195.798611111109</v>
      </c>
      <c r="J580" s="17">
        <f>VLOOKUP(FACT_INCLUDES[[#This Row],[order_id]],ORDERS!A:G,6,FALSE)</f>
        <v>43206</v>
      </c>
      <c r="K580" t="str">
        <f>VLOOKUP(FACT_INCLUDES[[#This Row],[order_id]],ORDERS!A:G,3,FALSE)</f>
        <v>delivered</v>
      </c>
      <c r="L580" s="18">
        <f>FACT_INCLUDES[[#This Row],[price]]+FACT_INCLUDES[[#This Row],[freight_value]]</f>
        <v>137.22</v>
      </c>
      <c r="M580">
        <f ca="1">_xlfn.XLOOKUP(FACT_INCLUDES[[#This Row],[customer_unique_id]], DIM_CUSTOMERS[customer_unique_id], DIM_CUSTOMERS[Age],,0)</f>
        <v>49</v>
      </c>
      <c r="N580">
        <f>IFERROR(VLOOKUP(FACT_INCLUDES[[#This Row],[order_id]], ORDERS!A:G, 7, FALSE), "")</f>
        <v>2</v>
      </c>
      <c r="O580">
        <f>_xlfn.XLOOKUP(FACT_INCLUDES[[#This Row],[DW Product]],FACT_PRODUCT_REVIEWS!L:L,FACT_PRODUCT_REVIEWS!A:A,,0)</f>
        <v>30</v>
      </c>
      <c r="P580">
        <f>_xlfn.XLOOKUP(FACT_INCLUDES[[#This Row],[customer_unique_id]],DIM_CUSTOMERS[customer_unique_id],DIM_CUSTOMERS[DW Customer],,0)</f>
        <v>167</v>
      </c>
      <c r="Q580">
        <v>30</v>
      </c>
      <c r="R580">
        <v>282</v>
      </c>
      <c r="S580">
        <f>IF(FACT_INCLUDES[[#This Row],[order_delivered_customer_date]]&lt;=FACT_INCLUDES[[#This Row],[order_estimated_delivery_date]],1,0)</f>
        <v>1</v>
      </c>
      <c r="T580" t="str">
        <f>VLOOKUP(FACT_INCLUDES[[#This Row],[DW Product]],DIM_PRODUCTS!A:I,3,FALSE)</f>
        <v>Musical Instruments</v>
      </c>
      <c r="U580" t="str">
        <f>VLOOKUP(FACT_INCLUDES[[#This Row],[DW Seller]],DIM_SELLERS!A:I,4,FALSE)</f>
        <v>SP</v>
      </c>
      <c r="V580" s="30">
        <f>IF(FACT_INCLUDES[[#This Row],[order_delivered_customer_date]]&lt;=FACT_INCLUDES[[#This Row],[order_estimated_delivery_date]], 1,0)</f>
        <v>1</v>
      </c>
    </row>
    <row r="581" spans="1:22" ht="15.75" x14ac:dyDescent="0.25">
      <c r="A581">
        <v>580</v>
      </c>
      <c r="B581" s="2" t="s">
        <v>1463</v>
      </c>
      <c r="C581" s="10">
        <v>1</v>
      </c>
      <c r="D581" s="13">
        <v>43325.951388888891</v>
      </c>
      <c r="E581" s="20">
        <v>397</v>
      </c>
      <c r="F581" s="20">
        <v>24.65</v>
      </c>
      <c r="G581" t="str">
        <f>VLOOKUP(FACT_INCLUDES[[#This Row],[order_id]],ORDERS!A:B,2,FALSE)</f>
        <v>86b2db4420103d9e32f7ceaa9133fc85</v>
      </c>
      <c r="H581" s="17">
        <f>VLOOKUP(FACT_INCLUDES[[#This Row],[order_id]],ORDERS!A:F,4,FALSE)</f>
        <v>43326.946527777778</v>
      </c>
      <c r="I581" s="17">
        <f>VLOOKUP(FACT_INCLUDES[[#This Row],[order_id]],ORDERS!A:G,5,FALSE)</f>
        <v>43329.076388888891</v>
      </c>
      <c r="J581" s="17">
        <f>VLOOKUP(FACT_INCLUDES[[#This Row],[order_id]],ORDERS!A:G,6,FALSE)</f>
        <v>43329</v>
      </c>
      <c r="K581" t="str">
        <f>VLOOKUP(FACT_INCLUDES[[#This Row],[order_id]],ORDERS!A:G,3,FALSE)</f>
        <v>delivered</v>
      </c>
      <c r="L581" s="18">
        <f>FACT_INCLUDES[[#This Row],[price]]+FACT_INCLUDES[[#This Row],[freight_value]]</f>
        <v>421.65</v>
      </c>
      <c r="M581">
        <f ca="1">_xlfn.XLOOKUP(FACT_INCLUDES[[#This Row],[customer_unique_id]], DIM_CUSTOMERS[customer_unique_id], DIM_CUSTOMERS[Age],,0)</f>
        <v>27</v>
      </c>
      <c r="N581">
        <f>IFERROR(VLOOKUP(FACT_INCLUDES[[#This Row],[order_id]], ORDERS!A:G, 7, FALSE), "")</f>
        <v>3</v>
      </c>
      <c r="O581">
        <f>_xlfn.XLOOKUP(FACT_INCLUDES[[#This Row],[DW Product]],FACT_PRODUCT_REVIEWS!L:L,FACT_PRODUCT_REVIEWS!A:A,,0)</f>
        <v>31</v>
      </c>
      <c r="P581">
        <f>_xlfn.XLOOKUP(FACT_INCLUDES[[#This Row],[customer_unique_id]],DIM_CUSTOMERS[customer_unique_id],DIM_CUSTOMERS[DW Customer],,0)</f>
        <v>249</v>
      </c>
      <c r="Q581">
        <v>31</v>
      </c>
      <c r="R581">
        <v>283</v>
      </c>
      <c r="S581">
        <f>IF(FACT_INCLUDES[[#This Row],[order_delivered_customer_date]]&lt;=FACT_INCLUDES[[#This Row],[order_estimated_delivery_date]],1,0)</f>
        <v>0</v>
      </c>
      <c r="T581" t="str">
        <f>VLOOKUP(FACT_INCLUDES[[#This Row],[DW Product]],DIM_PRODUCTS!A:I,3,FALSE)</f>
        <v>Pets</v>
      </c>
      <c r="U581" t="str">
        <f>VLOOKUP(FACT_INCLUDES[[#This Row],[DW Seller]],DIM_SELLERS!A:I,4,FALSE)</f>
        <v>SP</v>
      </c>
      <c r="V581" s="30">
        <f>IF(FACT_INCLUDES[[#This Row],[order_delivered_customer_date]]&lt;=FACT_INCLUDES[[#This Row],[order_estimated_delivery_date]], 1,0)</f>
        <v>0</v>
      </c>
    </row>
    <row r="582" spans="1:22" ht="15.75" x14ac:dyDescent="0.25">
      <c r="A582">
        <v>581</v>
      </c>
      <c r="B582" s="2" t="s">
        <v>1693</v>
      </c>
      <c r="C582" s="10">
        <v>1</v>
      </c>
      <c r="D582" s="13">
        <v>42999.423611111109</v>
      </c>
      <c r="E582" s="20">
        <v>59.9</v>
      </c>
      <c r="F582" s="20">
        <v>23.35</v>
      </c>
      <c r="G582" t="str">
        <f>VLOOKUP(FACT_INCLUDES[[#This Row],[order_id]],ORDERS!A:B,2,FALSE)</f>
        <v>72ce629a45d8ae96d22c2946aaf876f2</v>
      </c>
      <c r="H582" s="17">
        <f>VLOOKUP(FACT_INCLUDES[[#This Row],[order_id]],ORDERS!A:F,4,FALSE)</f>
        <v>42806.477083333331</v>
      </c>
      <c r="I582" s="17">
        <f>VLOOKUP(FACT_INCLUDES[[#This Row],[order_id]],ORDERS!A:G,5,FALSE)</f>
        <v>42822.545138888891</v>
      </c>
      <c r="J582" s="17">
        <f>VLOOKUP(FACT_INCLUDES[[#This Row],[order_id]],ORDERS!A:G,6,FALSE)</f>
        <v>42830</v>
      </c>
      <c r="K582" t="str">
        <f>VLOOKUP(FACT_INCLUDES[[#This Row],[order_id]],ORDERS!A:G,3,FALSE)</f>
        <v>delivered</v>
      </c>
      <c r="L582" s="18">
        <f>FACT_INCLUDES[[#This Row],[price]]+FACT_INCLUDES[[#This Row],[freight_value]]</f>
        <v>83.25</v>
      </c>
      <c r="M582">
        <f ca="1">_xlfn.XLOOKUP(FACT_INCLUDES[[#This Row],[customer_unique_id]], DIM_CUSTOMERS[customer_unique_id], DIM_CUSTOMERS[Age],,0)</f>
        <v>33</v>
      </c>
      <c r="N582">
        <f>IFERROR(VLOOKUP(FACT_INCLUDES[[#This Row],[order_id]], ORDERS!A:G, 7, FALSE), "")</f>
        <v>16</v>
      </c>
      <c r="O582">
        <f>_xlfn.XLOOKUP(FACT_INCLUDES[[#This Row],[DW Product]],FACT_PRODUCT_REVIEWS!L:L,FACT_PRODUCT_REVIEWS!A:A,,0)</f>
        <v>32</v>
      </c>
      <c r="P582">
        <f>_xlfn.XLOOKUP(FACT_INCLUDES[[#This Row],[customer_unique_id]],DIM_CUSTOMERS[customer_unique_id],DIM_CUSTOMERS[DW Customer],,0)</f>
        <v>216</v>
      </c>
      <c r="Q582">
        <v>32</v>
      </c>
      <c r="R582">
        <v>284</v>
      </c>
      <c r="S582">
        <f>IF(FACT_INCLUDES[[#This Row],[order_delivered_customer_date]]&lt;=FACT_INCLUDES[[#This Row],[order_estimated_delivery_date]],1,0)</f>
        <v>1</v>
      </c>
      <c r="T582" t="str">
        <f>VLOOKUP(FACT_INCLUDES[[#This Row],[DW Product]],DIM_PRODUCTS!A:I,3,FALSE)</f>
        <v>Decor</v>
      </c>
      <c r="U582" t="str">
        <f>VLOOKUP(FACT_INCLUDES[[#This Row],[DW Seller]],DIM_SELLERS!A:I,4,FALSE)</f>
        <v>SP</v>
      </c>
      <c r="V582" s="30">
        <f>IF(FACT_INCLUDES[[#This Row],[order_delivered_customer_date]]&lt;=FACT_INCLUDES[[#This Row],[order_estimated_delivery_date]], 1,0)</f>
        <v>1</v>
      </c>
    </row>
    <row r="583" spans="1:22" ht="15.75" x14ac:dyDescent="0.25">
      <c r="A583">
        <v>582</v>
      </c>
      <c r="B583" s="2" t="s">
        <v>1700</v>
      </c>
      <c r="C583" s="10">
        <v>1</v>
      </c>
      <c r="D583" s="13">
        <v>43118.881944444445</v>
      </c>
      <c r="E583" s="20">
        <v>21.33</v>
      </c>
      <c r="F583" s="20">
        <v>15.1</v>
      </c>
      <c r="G583" t="str">
        <f>VLOOKUP(FACT_INCLUDES[[#This Row],[order_id]],ORDERS!A:B,2,FALSE)</f>
        <v>392c8818b71b14227a7c701e7d54a3a1</v>
      </c>
      <c r="H583" s="17">
        <f>VLOOKUP(FACT_INCLUDES[[#This Row],[order_id]],ORDERS!A:F,4,FALSE)</f>
        <v>43004.584027777775</v>
      </c>
      <c r="I583" s="17">
        <f>VLOOKUP(FACT_INCLUDES[[#This Row],[order_id]],ORDERS!A:G,5,FALSE)</f>
        <v>43011.915277777778</v>
      </c>
      <c r="J583" s="17">
        <f>VLOOKUP(FACT_INCLUDES[[#This Row],[order_id]],ORDERS!A:G,6,FALSE)</f>
        <v>43031</v>
      </c>
      <c r="K583" t="str">
        <f>VLOOKUP(FACT_INCLUDES[[#This Row],[order_id]],ORDERS!A:G,3,FALSE)</f>
        <v>delivered</v>
      </c>
      <c r="L583" s="18">
        <f>FACT_INCLUDES[[#This Row],[price]]+FACT_INCLUDES[[#This Row],[freight_value]]</f>
        <v>36.43</v>
      </c>
      <c r="M583">
        <f ca="1">_xlfn.XLOOKUP(FACT_INCLUDES[[#This Row],[customer_unique_id]], DIM_CUSTOMERS[customer_unique_id], DIM_CUSTOMERS[Age],,0)</f>
        <v>26</v>
      </c>
      <c r="N583">
        <f>IFERROR(VLOOKUP(FACT_INCLUDES[[#This Row],[order_id]], ORDERS!A:G, 7, FALSE), "")</f>
        <v>7</v>
      </c>
      <c r="O583">
        <f>_xlfn.XLOOKUP(FACT_INCLUDES[[#This Row],[DW Product]],FACT_PRODUCT_REVIEWS!L:L,FACT_PRODUCT_REVIEWS!A:A,,0)</f>
        <v>33</v>
      </c>
      <c r="P583">
        <f>_xlfn.XLOOKUP(FACT_INCLUDES[[#This Row],[customer_unique_id]],DIM_CUSTOMERS[customer_unique_id],DIM_CUSTOMERS[DW Customer],,0)</f>
        <v>37</v>
      </c>
      <c r="Q583">
        <v>33</v>
      </c>
      <c r="R583">
        <v>285</v>
      </c>
      <c r="S583">
        <f>IF(FACT_INCLUDES[[#This Row],[order_delivered_customer_date]]&lt;=FACT_INCLUDES[[#This Row],[order_estimated_delivery_date]],1,0)</f>
        <v>1</v>
      </c>
      <c r="T583" t="str">
        <f>VLOOKUP(FACT_INCLUDES[[#This Row],[DW Product]],DIM_PRODUCTS!A:I,3,FALSE)</f>
        <v>Books</v>
      </c>
      <c r="U583" t="str">
        <f>VLOOKUP(FACT_INCLUDES[[#This Row],[DW Seller]],DIM_SELLERS!A:I,4,FALSE)</f>
        <v>RJ</v>
      </c>
      <c r="V583" s="30">
        <f>IF(FACT_INCLUDES[[#This Row],[order_delivered_customer_date]]&lt;=FACT_INCLUDES[[#This Row],[order_estimated_delivery_date]], 1,0)</f>
        <v>1</v>
      </c>
    </row>
    <row r="584" spans="1:22" ht="15.75" x14ac:dyDescent="0.25">
      <c r="A584">
        <v>583</v>
      </c>
      <c r="B584" s="2" t="s">
        <v>730</v>
      </c>
      <c r="C584" s="10">
        <v>1</v>
      </c>
      <c r="D584" s="13">
        <v>43104.575694444444</v>
      </c>
      <c r="E584" s="20">
        <v>21.33</v>
      </c>
      <c r="F584" s="20">
        <v>15.1</v>
      </c>
      <c r="G584" t="str">
        <f>VLOOKUP(FACT_INCLUDES[[#This Row],[order_id]],ORDERS!A:B,2,FALSE)</f>
        <v>a961e198a1d400e99c02e8f4520f763c</v>
      </c>
      <c r="H584" s="17">
        <f>VLOOKUP(FACT_INCLUDES[[#This Row],[order_id]],ORDERS!A:F,4,FALSE)</f>
        <v>43062.887499999997</v>
      </c>
      <c r="I584" s="17">
        <f>VLOOKUP(FACT_INCLUDES[[#This Row],[order_id]],ORDERS!A:G,5,FALSE)</f>
        <v>43075.67291666667</v>
      </c>
      <c r="J584" s="17">
        <f>VLOOKUP(FACT_INCLUDES[[#This Row],[order_id]],ORDERS!A:G,6,FALSE)</f>
        <v>43090</v>
      </c>
      <c r="K584" t="str">
        <f>VLOOKUP(FACT_INCLUDES[[#This Row],[order_id]],ORDERS!A:G,3,FALSE)</f>
        <v>delivered</v>
      </c>
      <c r="L584" s="18">
        <f>FACT_INCLUDES[[#This Row],[price]]+FACT_INCLUDES[[#This Row],[freight_value]]</f>
        <v>36.43</v>
      </c>
      <c r="M584">
        <f ca="1">_xlfn.XLOOKUP(FACT_INCLUDES[[#This Row],[customer_unique_id]], DIM_CUSTOMERS[customer_unique_id], DIM_CUSTOMERS[Age],,0)</f>
        <v>18</v>
      </c>
      <c r="N584">
        <f>IFERROR(VLOOKUP(FACT_INCLUDES[[#This Row],[order_id]], ORDERS!A:G, 7, FALSE), "")</f>
        <v>13</v>
      </c>
      <c r="O584">
        <f>_xlfn.XLOOKUP(FACT_INCLUDES[[#This Row],[DW Product]],FACT_PRODUCT_REVIEWS!L:L,FACT_PRODUCT_REVIEWS!A:A,,0)</f>
        <v>34</v>
      </c>
      <c r="P584">
        <f>_xlfn.XLOOKUP(FACT_INCLUDES[[#This Row],[customer_unique_id]],DIM_CUSTOMERS[customer_unique_id],DIM_CUSTOMERS[DW Customer],,0)</f>
        <v>73</v>
      </c>
      <c r="Q584">
        <v>34</v>
      </c>
      <c r="R584">
        <v>286</v>
      </c>
      <c r="S584">
        <f>IF(FACT_INCLUDES[[#This Row],[order_delivered_customer_date]]&lt;=FACT_INCLUDES[[#This Row],[order_estimated_delivery_date]],1,0)</f>
        <v>1</v>
      </c>
      <c r="T584" t="str">
        <f>VLOOKUP(FACT_INCLUDES[[#This Row],[DW Product]],DIM_PRODUCTS!A:I,3,FALSE)</f>
        <v>Jewelry</v>
      </c>
      <c r="U584" t="str">
        <f>VLOOKUP(FACT_INCLUDES[[#This Row],[DW Seller]],DIM_SELLERS!A:I,4,FALSE)</f>
        <v>SC</v>
      </c>
      <c r="V584" s="30">
        <f>IF(FACT_INCLUDES[[#This Row],[order_delivered_customer_date]]&lt;=FACT_INCLUDES[[#This Row],[order_estimated_delivery_date]], 1,0)</f>
        <v>1</v>
      </c>
    </row>
    <row r="585" spans="1:22" ht="15.75" x14ac:dyDescent="0.25">
      <c r="A585">
        <v>584</v>
      </c>
      <c r="B585" s="2" t="s">
        <v>1828</v>
      </c>
      <c r="C585" s="10">
        <v>1</v>
      </c>
      <c r="D585" s="13">
        <v>43272.585416666669</v>
      </c>
      <c r="E585" s="20">
        <v>21.33</v>
      </c>
      <c r="F585" s="20">
        <v>15.1</v>
      </c>
      <c r="G585" t="str">
        <f>VLOOKUP(FACT_INCLUDES[[#This Row],[order_id]],ORDERS!A:B,2,FALSE)</f>
        <v>10b960a4f2cfecc03e6c89b4b02ebab6</v>
      </c>
      <c r="H585" s="17">
        <f>VLOOKUP(FACT_INCLUDES[[#This Row],[order_id]],ORDERS!A:F,4,FALSE)</f>
        <v>43062.986805555556</v>
      </c>
      <c r="I585" s="17">
        <f>VLOOKUP(FACT_INCLUDES[[#This Row],[order_id]],ORDERS!A:G,5,FALSE)</f>
        <v>43071.469444444447</v>
      </c>
      <c r="J585" s="17">
        <f>VLOOKUP(FACT_INCLUDES[[#This Row],[order_id]],ORDERS!A:G,6,FALSE)</f>
        <v>43088</v>
      </c>
      <c r="K585" t="str">
        <f>VLOOKUP(FACT_INCLUDES[[#This Row],[order_id]],ORDERS!A:G,3,FALSE)</f>
        <v>delivered</v>
      </c>
      <c r="L585" s="18">
        <f>FACT_INCLUDES[[#This Row],[price]]+FACT_INCLUDES[[#This Row],[freight_value]]</f>
        <v>36.43</v>
      </c>
      <c r="M585">
        <f ca="1">_xlfn.XLOOKUP(FACT_INCLUDES[[#This Row],[customer_unique_id]], DIM_CUSTOMERS[customer_unique_id], DIM_CUSTOMERS[Age],,0)</f>
        <v>19</v>
      </c>
      <c r="N585">
        <f>IFERROR(VLOOKUP(FACT_INCLUDES[[#This Row],[order_id]], ORDERS!A:G, 7, FALSE), "")</f>
        <v>9</v>
      </c>
      <c r="O585">
        <f>_xlfn.XLOOKUP(FACT_INCLUDES[[#This Row],[DW Product]],FACT_PRODUCT_REVIEWS!L:L,FACT_PRODUCT_REVIEWS!A:A,,0)</f>
        <v>35</v>
      </c>
      <c r="P585">
        <f>_xlfn.XLOOKUP(FACT_INCLUDES[[#This Row],[customer_unique_id]],DIM_CUSTOMERS[customer_unique_id],DIM_CUSTOMERS[DW Customer],,0)</f>
        <v>202</v>
      </c>
      <c r="Q585">
        <v>35</v>
      </c>
      <c r="R585">
        <v>287</v>
      </c>
      <c r="S585">
        <f>IF(FACT_INCLUDES[[#This Row],[order_delivered_customer_date]]&lt;=FACT_INCLUDES[[#This Row],[order_estimated_delivery_date]],1,0)</f>
        <v>1</v>
      </c>
      <c r="T585" t="str">
        <f>VLOOKUP(FACT_INCLUDES[[#This Row],[DW Product]],DIM_PRODUCTS!A:I,3,FALSE)</f>
        <v>Bathroom</v>
      </c>
      <c r="U585" t="str">
        <f>VLOOKUP(FACT_INCLUDES[[#This Row],[DW Seller]],DIM_SELLERS!A:I,4,FALSE)</f>
        <v>PR</v>
      </c>
      <c r="V585" s="30">
        <f>IF(FACT_INCLUDES[[#This Row],[order_delivered_customer_date]]&lt;=FACT_INCLUDES[[#This Row],[order_estimated_delivery_date]], 1,0)</f>
        <v>1</v>
      </c>
    </row>
    <row r="586" spans="1:22" ht="15.75" x14ac:dyDescent="0.25">
      <c r="A586">
        <v>585</v>
      </c>
      <c r="B586" s="2" t="s">
        <v>1314</v>
      </c>
      <c r="C586" s="10">
        <v>1</v>
      </c>
      <c r="D586" s="13">
        <v>43272.164583333331</v>
      </c>
      <c r="E586" s="20">
        <v>16.5</v>
      </c>
      <c r="F586" s="20">
        <v>14.1</v>
      </c>
      <c r="G586" t="str">
        <f>VLOOKUP(FACT_INCLUDES[[#This Row],[order_id]],ORDERS!A:B,2,FALSE)</f>
        <v>52b088042a61c6a03ba2027a6dd929cc</v>
      </c>
      <c r="H586" s="17">
        <f>VLOOKUP(FACT_INCLUDES[[#This Row],[order_id]],ORDERS!A:F,4,FALSE)</f>
        <v>43326.577777777777</v>
      </c>
      <c r="I586" s="17">
        <f>VLOOKUP(FACT_INCLUDES[[#This Row],[order_id]],ORDERS!A:G,5,FALSE)</f>
        <v>43332.863888888889</v>
      </c>
      <c r="J586" s="17">
        <f>VLOOKUP(FACT_INCLUDES[[#This Row],[order_id]],ORDERS!A:G,6,FALSE)</f>
        <v>43354</v>
      </c>
      <c r="K586" t="str">
        <f>VLOOKUP(FACT_INCLUDES[[#This Row],[order_id]],ORDERS!A:G,3,FALSE)</f>
        <v>delivered</v>
      </c>
      <c r="L586" s="18">
        <f>FACT_INCLUDES[[#This Row],[price]]+FACT_INCLUDES[[#This Row],[freight_value]]</f>
        <v>30.6</v>
      </c>
      <c r="M586">
        <f ca="1">_xlfn.XLOOKUP(FACT_INCLUDES[[#This Row],[customer_unique_id]], DIM_CUSTOMERS[customer_unique_id], DIM_CUSTOMERS[Age],,0)</f>
        <v>35</v>
      </c>
      <c r="N586">
        <f>IFERROR(VLOOKUP(FACT_INCLUDES[[#This Row],[order_id]], ORDERS!A:G, 7, FALSE), "")</f>
        <v>6</v>
      </c>
      <c r="O586">
        <f>_xlfn.XLOOKUP(FACT_INCLUDES[[#This Row],[DW Product]],FACT_PRODUCT_REVIEWS!L:L,FACT_PRODUCT_REVIEWS!A:A,,0)</f>
        <v>36</v>
      </c>
      <c r="P586">
        <f>_xlfn.XLOOKUP(FACT_INCLUDES[[#This Row],[customer_unique_id]],DIM_CUSTOMERS[customer_unique_id],DIM_CUSTOMERS[DW Customer],,0)</f>
        <v>162</v>
      </c>
      <c r="Q586">
        <v>36</v>
      </c>
      <c r="R586">
        <v>288</v>
      </c>
      <c r="S586">
        <f>IF(FACT_INCLUDES[[#This Row],[order_delivered_customer_date]]&lt;=FACT_INCLUDES[[#This Row],[order_estimated_delivery_date]],1,0)</f>
        <v>1</v>
      </c>
      <c r="T586" t="str">
        <f>VLOOKUP(FACT_INCLUDES[[#This Row],[DW Product]],DIM_PRODUCTS!A:I,3,FALSE)</f>
        <v>Gadgets</v>
      </c>
      <c r="U586" t="str">
        <f>VLOOKUP(FACT_INCLUDES[[#This Row],[DW Seller]],DIM_SELLERS!A:I,4,FALSE)</f>
        <v>SP</v>
      </c>
      <c r="V586" s="30">
        <f>IF(FACT_INCLUDES[[#This Row],[order_delivered_customer_date]]&lt;=FACT_INCLUDES[[#This Row],[order_estimated_delivery_date]], 1,0)</f>
        <v>1</v>
      </c>
    </row>
    <row r="587" spans="1:22" ht="15.75" x14ac:dyDescent="0.25">
      <c r="A587">
        <v>586</v>
      </c>
      <c r="B587" s="2" t="s">
        <v>755</v>
      </c>
      <c r="C587" s="10">
        <v>1</v>
      </c>
      <c r="D587" s="13">
        <v>43052.910416666666</v>
      </c>
      <c r="E587" s="20">
        <v>21.9</v>
      </c>
      <c r="F587" s="20">
        <v>15.1</v>
      </c>
      <c r="G587" t="str">
        <f>VLOOKUP(FACT_INCLUDES[[#This Row],[order_id]],ORDERS!A:B,2,FALSE)</f>
        <v>e8085241eb1297eaa9bfa9453ea0b1ca</v>
      </c>
      <c r="H587" s="17">
        <f>VLOOKUP(FACT_INCLUDES[[#This Row],[order_id]],ORDERS!A:F,4,FALSE)</f>
        <v>42930.527777777781</v>
      </c>
      <c r="I587" s="17">
        <f>VLOOKUP(FACT_INCLUDES[[#This Row],[order_id]],ORDERS!A:G,5,FALSE)</f>
        <v>42947.613888888889</v>
      </c>
      <c r="J587" s="17">
        <f>VLOOKUP(FACT_INCLUDES[[#This Row],[order_id]],ORDERS!A:G,6,FALSE)</f>
        <v>42954</v>
      </c>
      <c r="K587" t="str">
        <f>VLOOKUP(FACT_INCLUDES[[#This Row],[order_id]],ORDERS!A:G,3,FALSE)</f>
        <v>delivered</v>
      </c>
      <c r="L587" s="18">
        <f>FACT_INCLUDES[[#This Row],[price]]+FACT_INCLUDES[[#This Row],[freight_value]]</f>
        <v>37</v>
      </c>
      <c r="M587">
        <f ca="1">_xlfn.XLOOKUP(FACT_INCLUDES[[#This Row],[customer_unique_id]], DIM_CUSTOMERS[customer_unique_id], DIM_CUSTOMERS[Age],,0)</f>
        <v>51</v>
      </c>
      <c r="N587">
        <f>IFERROR(VLOOKUP(FACT_INCLUDES[[#This Row],[order_id]], ORDERS!A:G, 7, FALSE), "")</f>
        <v>17</v>
      </c>
      <c r="O587">
        <f>_xlfn.XLOOKUP(FACT_INCLUDES[[#This Row],[DW Product]],FACT_PRODUCT_REVIEWS!L:L,FACT_PRODUCT_REVIEWS!A:A,,0)</f>
        <v>37</v>
      </c>
      <c r="P587">
        <f>_xlfn.XLOOKUP(FACT_INCLUDES[[#This Row],[customer_unique_id]],DIM_CUSTOMERS[customer_unique_id],DIM_CUSTOMERS[DW Customer],,0)</f>
        <v>204</v>
      </c>
      <c r="Q587">
        <v>37</v>
      </c>
      <c r="R587">
        <v>289</v>
      </c>
      <c r="S587">
        <f>IF(FACT_INCLUDES[[#This Row],[order_delivered_customer_date]]&lt;=FACT_INCLUDES[[#This Row],[order_estimated_delivery_date]],1,0)</f>
        <v>1</v>
      </c>
      <c r="T587" t="str">
        <f>VLOOKUP(FACT_INCLUDES[[#This Row],[DW Product]],DIM_PRODUCTS!A:I,3,FALSE)</f>
        <v>Art</v>
      </c>
      <c r="U587" t="str">
        <f>VLOOKUP(FACT_INCLUDES[[#This Row],[DW Seller]],DIM_SELLERS!A:I,4,FALSE)</f>
        <v>RJ</v>
      </c>
      <c r="V587" s="30">
        <f>IF(FACT_INCLUDES[[#This Row],[order_delivered_customer_date]]&lt;=FACT_INCLUDES[[#This Row],[order_estimated_delivery_date]], 1,0)</f>
        <v>1</v>
      </c>
    </row>
    <row r="588" spans="1:22" ht="15.75" x14ac:dyDescent="0.25">
      <c r="A588">
        <v>587</v>
      </c>
      <c r="B588" s="2" t="s">
        <v>1220</v>
      </c>
      <c r="C588" s="10">
        <v>1</v>
      </c>
      <c r="D588" s="13">
        <v>43313.833333333336</v>
      </c>
      <c r="E588" s="20">
        <v>39</v>
      </c>
      <c r="F588" s="20">
        <v>16.11</v>
      </c>
      <c r="G588" t="str">
        <f>VLOOKUP(FACT_INCLUDES[[#This Row],[order_id]],ORDERS!A:B,2,FALSE)</f>
        <v>07af1aef7bf4d17ec7f0f166e9025fc9</v>
      </c>
      <c r="H588" s="17">
        <f>VLOOKUP(FACT_INCLUDES[[#This Row],[order_id]],ORDERS!A:F,4,FALSE)</f>
        <v>43201.666666666664</v>
      </c>
      <c r="I588" s="17">
        <f>VLOOKUP(FACT_INCLUDES[[#This Row],[order_id]],ORDERS!A:G,5,FALSE)</f>
        <v>43214.563888888886</v>
      </c>
      <c r="J588" s="17">
        <f>VLOOKUP(FACT_INCLUDES[[#This Row],[order_id]],ORDERS!A:G,6,FALSE)</f>
        <v>43215</v>
      </c>
      <c r="K588" t="str">
        <f>VLOOKUP(FACT_INCLUDES[[#This Row],[order_id]],ORDERS!A:G,3,FALSE)</f>
        <v>delivered</v>
      </c>
      <c r="L588" s="18">
        <f>FACT_INCLUDES[[#This Row],[price]]+FACT_INCLUDES[[#This Row],[freight_value]]</f>
        <v>55.11</v>
      </c>
      <c r="M588">
        <f ca="1">_xlfn.XLOOKUP(FACT_INCLUDES[[#This Row],[customer_unique_id]], DIM_CUSTOMERS[customer_unique_id], DIM_CUSTOMERS[Age],,0)</f>
        <v>23</v>
      </c>
      <c r="N588">
        <f>IFERROR(VLOOKUP(FACT_INCLUDES[[#This Row],[order_id]], ORDERS!A:G, 7, FALSE), "")</f>
        <v>13</v>
      </c>
      <c r="O588">
        <f>_xlfn.XLOOKUP(FACT_INCLUDES[[#This Row],[DW Product]],FACT_PRODUCT_REVIEWS!L:L,FACT_PRODUCT_REVIEWS!A:A,,0)</f>
        <v>38</v>
      </c>
      <c r="P588">
        <f>_xlfn.XLOOKUP(FACT_INCLUDES[[#This Row],[customer_unique_id]],DIM_CUSTOMERS[customer_unique_id],DIM_CUSTOMERS[DW Customer],,0)</f>
        <v>174</v>
      </c>
      <c r="Q588">
        <v>38</v>
      </c>
      <c r="R588">
        <v>290</v>
      </c>
      <c r="S588">
        <f>IF(FACT_INCLUDES[[#This Row],[order_delivered_customer_date]]&lt;=FACT_INCLUDES[[#This Row],[order_estimated_delivery_date]],1,0)</f>
        <v>1</v>
      </c>
      <c r="T588" t="str">
        <f>VLOOKUP(FACT_INCLUDES[[#This Row],[DW Product]],DIM_PRODUCTS!A:I,3,FALSE)</f>
        <v>Gadgets</v>
      </c>
      <c r="U588" t="str">
        <f>VLOOKUP(FACT_INCLUDES[[#This Row],[DW Seller]],DIM_SELLERS!A:I,4,FALSE)</f>
        <v>PR</v>
      </c>
      <c r="V588" s="30">
        <f>IF(FACT_INCLUDES[[#This Row],[order_delivered_customer_date]]&lt;=FACT_INCLUDES[[#This Row],[order_estimated_delivery_date]], 1,0)</f>
        <v>1</v>
      </c>
    </row>
    <row r="589" spans="1:22" ht="15.75" x14ac:dyDescent="0.25">
      <c r="A589">
        <v>588</v>
      </c>
      <c r="B589" s="2" t="s">
        <v>1827</v>
      </c>
      <c r="C589" s="10">
        <v>1</v>
      </c>
      <c r="D589" s="13">
        <v>43131.109722222223</v>
      </c>
      <c r="E589" s="20">
        <v>49.75</v>
      </c>
      <c r="F589" s="20">
        <v>20.8</v>
      </c>
      <c r="G589" t="str">
        <f>VLOOKUP(FACT_INCLUDES[[#This Row],[order_id]],ORDERS!A:B,2,FALSE)</f>
        <v>fcad3faa5c09b2baf9164b8fd20098b5</v>
      </c>
      <c r="H589" s="17">
        <f>VLOOKUP(FACT_INCLUDES[[#This Row],[order_id]],ORDERS!A:F,4,FALSE)</f>
        <v>43166.697222222225</v>
      </c>
      <c r="I589" s="17">
        <f>VLOOKUP(FACT_INCLUDES[[#This Row],[order_id]],ORDERS!A:G,5,FALSE)</f>
        <v>43234.793055555558</v>
      </c>
      <c r="J589" s="17">
        <f>VLOOKUP(FACT_INCLUDES[[#This Row],[order_id]],ORDERS!A:G,6,FALSE)</f>
        <v>43194</v>
      </c>
      <c r="K589" t="str">
        <f>VLOOKUP(FACT_INCLUDES[[#This Row],[order_id]],ORDERS!A:G,3,FALSE)</f>
        <v>delivered</v>
      </c>
      <c r="L589" s="18">
        <f>FACT_INCLUDES[[#This Row],[price]]+FACT_INCLUDES[[#This Row],[freight_value]]</f>
        <v>70.55</v>
      </c>
      <c r="M589">
        <f ca="1">_xlfn.XLOOKUP(FACT_INCLUDES[[#This Row],[customer_unique_id]], DIM_CUSTOMERS[customer_unique_id], DIM_CUSTOMERS[Age],,0)</f>
        <v>49</v>
      </c>
      <c r="N589">
        <f>IFERROR(VLOOKUP(FACT_INCLUDES[[#This Row],[order_id]], ORDERS!A:G, 7, FALSE), "")</f>
        <v>68</v>
      </c>
      <c r="O589">
        <f>_xlfn.XLOOKUP(FACT_INCLUDES[[#This Row],[DW Product]],FACT_PRODUCT_REVIEWS!L:L,FACT_PRODUCT_REVIEWS!A:A,,0)</f>
        <v>39</v>
      </c>
      <c r="P589">
        <f>_xlfn.XLOOKUP(FACT_INCLUDES[[#This Row],[customer_unique_id]],DIM_CUSTOMERS[customer_unique_id],DIM_CUSTOMERS[DW Customer],,0)</f>
        <v>179</v>
      </c>
      <c r="Q589">
        <v>39</v>
      </c>
      <c r="R589">
        <v>291</v>
      </c>
      <c r="S589">
        <f>IF(FACT_INCLUDES[[#This Row],[order_delivered_customer_date]]&lt;=FACT_INCLUDES[[#This Row],[order_estimated_delivery_date]],1,0)</f>
        <v>0</v>
      </c>
      <c r="T589" t="str">
        <f>VLOOKUP(FACT_INCLUDES[[#This Row],[DW Product]],DIM_PRODUCTS!A:I,3,FALSE)</f>
        <v>Home Design</v>
      </c>
      <c r="U589" t="str">
        <f>VLOOKUP(FACT_INCLUDES[[#This Row],[DW Seller]],DIM_SELLERS!A:I,4,FALSE)</f>
        <v>SP</v>
      </c>
      <c r="V589" s="30">
        <f>IF(FACT_INCLUDES[[#This Row],[order_delivered_customer_date]]&lt;=FACT_INCLUDES[[#This Row],[order_estimated_delivery_date]], 1,0)</f>
        <v>0</v>
      </c>
    </row>
    <row r="590" spans="1:22" ht="15.75" x14ac:dyDescent="0.25">
      <c r="A590">
        <v>589</v>
      </c>
      <c r="B590" s="2" t="s">
        <v>1856</v>
      </c>
      <c r="C590" s="10">
        <v>1</v>
      </c>
      <c r="D590" s="13">
        <v>43248.540972222225</v>
      </c>
      <c r="E590" s="20">
        <v>809.1</v>
      </c>
      <c r="F590" s="20">
        <v>44.29</v>
      </c>
      <c r="G590" t="str">
        <f>VLOOKUP(FACT_INCLUDES[[#This Row],[order_id]],ORDERS!A:B,2,FALSE)</f>
        <v>ed3540836eb82093f5647ec31a037f42</v>
      </c>
      <c r="H590" s="17">
        <f>VLOOKUP(FACT_INCLUDES[[#This Row],[order_id]],ORDERS!A:F,4,FALSE)</f>
        <v>43233.856249999997</v>
      </c>
      <c r="I590" s="17">
        <f>VLOOKUP(FACT_INCLUDES[[#This Row],[order_id]],ORDERS!A:G,5,FALSE)</f>
        <v>43235.879861111112</v>
      </c>
      <c r="J590" s="17">
        <f>VLOOKUP(FACT_INCLUDES[[#This Row],[order_id]],ORDERS!A:G,6,FALSE)</f>
        <v>43242</v>
      </c>
      <c r="K590" t="str">
        <f>VLOOKUP(FACT_INCLUDES[[#This Row],[order_id]],ORDERS!A:G,3,FALSE)</f>
        <v>delivered</v>
      </c>
      <c r="L590" s="18">
        <f>FACT_INCLUDES[[#This Row],[price]]+FACT_INCLUDES[[#This Row],[freight_value]]</f>
        <v>853.39</v>
      </c>
      <c r="M590">
        <f ca="1">_xlfn.XLOOKUP(FACT_INCLUDES[[#This Row],[customer_unique_id]], DIM_CUSTOMERS[customer_unique_id], DIM_CUSTOMERS[Age],,0)</f>
        <v>25</v>
      </c>
      <c r="N590">
        <f>IFERROR(VLOOKUP(FACT_INCLUDES[[#This Row],[order_id]], ORDERS!A:G, 7, FALSE), "")</f>
        <v>2</v>
      </c>
      <c r="O590">
        <f>_xlfn.XLOOKUP(FACT_INCLUDES[[#This Row],[DW Product]],FACT_PRODUCT_REVIEWS!L:L,FACT_PRODUCT_REVIEWS!A:A,,0)</f>
        <v>40</v>
      </c>
      <c r="P590">
        <f>_xlfn.XLOOKUP(FACT_INCLUDES[[#This Row],[customer_unique_id]],DIM_CUSTOMERS[customer_unique_id],DIM_CUSTOMERS[DW Customer],,0)</f>
        <v>241</v>
      </c>
      <c r="Q590">
        <v>40</v>
      </c>
      <c r="R590">
        <v>292</v>
      </c>
      <c r="S590">
        <f>IF(FACT_INCLUDES[[#This Row],[order_delivered_customer_date]]&lt;=FACT_INCLUDES[[#This Row],[order_estimated_delivery_date]],1,0)</f>
        <v>1</v>
      </c>
      <c r="T590" t="str">
        <f>VLOOKUP(FACT_INCLUDES[[#This Row],[DW Product]],DIM_PRODUCTS!A:I,3,FALSE)</f>
        <v>Accessories</v>
      </c>
      <c r="U590" t="str">
        <f>VLOOKUP(FACT_INCLUDES[[#This Row],[DW Seller]],DIM_SELLERS!A:I,4,FALSE)</f>
        <v>SC</v>
      </c>
      <c r="V590" s="30">
        <f>IF(FACT_INCLUDES[[#This Row],[order_delivered_customer_date]]&lt;=FACT_INCLUDES[[#This Row],[order_estimated_delivery_date]], 1,0)</f>
        <v>1</v>
      </c>
    </row>
    <row r="591" spans="1:22" ht="15.75" x14ac:dyDescent="0.25">
      <c r="A591">
        <v>590</v>
      </c>
      <c r="B591" s="2" t="s">
        <v>1457</v>
      </c>
      <c r="C591" s="10">
        <v>1</v>
      </c>
      <c r="D591" s="13">
        <v>42837.923611111109</v>
      </c>
      <c r="E591" s="20">
        <v>99.99</v>
      </c>
      <c r="F591" s="20">
        <v>13.72</v>
      </c>
      <c r="G591" t="str">
        <f>VLOOKUP(FACT_INCLUDES[[#This Row],[order_id]],ORDERS!A:B,2,FALSE)</f>
        <v>56b6eede1b10925212f054a7ba614796</v>
      </c>
      <c r="H591" s="17">
        <f>VLOOKUP(FACT_INCLUDES[[#This Row],[order_id]],ORDERS!A:F,4,FALSE)</f>
        <v>43333.513888888891</v>
      </c>
      <c r="I591" s="17">
        <f>VLOOKUP(FACT_INCLUDES[[#This Row],[order_id]],ORDERS!A:G,5,FALSE)</f>
        <v>43339.804166666669</v>
      </c>
      <c r="J591" s="17">
        <f>VLOOKUP(FACT_INCLUDES[[#This Row],[order_id]],ORDERS!A:G,6,FALSE)</f>
        <v>43375</v>
      </c>
      <c r="K591" t="str">
        <f>VLOOKUP(FACT_INCLUDES[[#This Row],[order_id]],ORDERS!A:G,3,FALSE)</f>
        <v>delivered</v>
      </c>
      <c r="L591" s="18">
        <f>FACT_INCLUDES[[#This Row],[price]]+FACT_INCLUDES[[#This Row],[freight_value]]</f>
        <v>113.71</v>
      </c>
      <c r="M591">
        <f ca="1">_xlfn.XLOOKUP(FACT_INCLUDES[[#This Row],[customer_unique_id]], DIM_CUSTOMERS[customer_unique_id], DIM_CUSTOMERS[Age],,0)</f>
        <v>54</v>
      </c>
      <c r="N591">
        <f>IFERROR(VLOOKUP(FACT_INCLUDES[[#This Row],[order_id]], ORDERS!A:G, 7, FALSE), "")</f>
        <v>6</v>
      </c>
      <c r="O591">
        <f>_xlfn.XLOOKUP(FACT_INCLUDES[[#This Row],[DW Product]],FACT_PRODUCT_REVIEWS!L:L,FACT_PRODUCT_REVIEWS!A:A,,0)</f>
        <v>41</v>
      </c>
      <c r="P591">
        <f>_xlfn.XLOOKUP(FACT_INCLUDES[[#This Row],[customer_unique_id]],DIM_CUSTOMERS[customer_unique_id],DIM_CUSTOMERS[DW Customer],,0)</f>
        <v>184</v>
      </c>
      <c r="Q591">
        <v>41</v>
      </c>
      <c r="R591">
        <v>293</v>
      </c>
      <c r="S591">
        <f>IF(FACT_INCLUDES[[#This Row],[order_delivered_customer_date]]&lt;=FACT_INCLUDES[[#This Row],[order_estimated_delivery_date]],1,0)</f>
        <v>1</v>
      </c>
      <c r="T591" t="str">
        <f>VLOOKUP(FACT_INCLUDES[[#This Row],[DW Product]],DIM_PRODUCTS!A:I,3,FALSE)</f>
        <v>Jewelry</v>
      </c>
      <c r="U591" t="str">
        <f>VLOOKUP(FACT_INCLUDES[[#This Row],[DW Seller]],DIM_SELLERS!A:I,4,FALSE)</f>
        <v>MG</v>
      </c>
      <c r="V591" s="30">
        <f>IF(FACT_INCLUDES[[#This Row],[order_delivered_customer_date]]&lt;=FACT_INCLUDES[[#This Row],[order_estimated_delivery_date]], 1,0)</f>
        <v>1</v>
      </c>
    </row>
    <row r="592" spans="1:22" ht="15.75" x14ac:dyDescent="0.25">
      <c r="A592">
        <v>591</v>
      </c>
      <c r="B592" s="2" t="s">
        <v>1837</v>
      </c>
      <c r="C592" s="10">
        <v>1</v>
      </c>
      <c r="D592" s="13">
        <v>42770.54583333333</v>
      </c>
      <c r="E592" s="20">
        <v>59.9</v>
      </c>
      <c r="F592" s="20">
        <v>19.95</v>
      </c>
      <c r="G592" t="str">
        <f>VLOOKUP(FACT_INCLUDES[[#This Row],[order_id]],ORDERS!A:B,2,FALSE)</f>
        <v>96e147852028a3ce1d25c86f03032023</v>
      </c>
      <c r="H592" s="17">
        <f>VLOOKUP(FACT_INCLUDES[[#This Row],[order_id]],ORDERS!A:F,4,FALSE)</f>
        <v>43319.949305555558</v>
      </c>
      <c r="I592" s="17">
        <f>VLOOKUP(FACT_INCLUDES[[#This Row],[order_id]],ORDERS!A:G,5,FALSE)</f>
        <v>43322.877083333333</v>
      </c>
      <c r="J592" s="17">
        <f>VLOOKUP(FACT_INCLUDES[[#This Row],[order_id]],ORDERS!A:G,6,FALSE)</f>
        <v>43326</v>
      </c>
      <c r="K592" t="str">
        <f>VLOOKUP(FACT_INCLUDES[[#This Row],[order_id]],ORDERS!A:G,3,FALSE)</f>
        <v>delivered</v>
      </c>
      <c r="L592" s="18">
        <f>FACT_INCLUDES[[#This Row],[price]]+FACT_INCLUDES[[#This Row],[freight_value]]</f>
        <v>79.849999999999994</v>
      </c>
      <c r="M592">
        <f ca="1">_xlfn.XLOOKUP(FACT_INCLUDES[[#This Row],[customer_unique_id]], DIM_CUSTOMERS[customer_unique_id], DIM_CUSTOMERS[Age],,0)</f>
        <v>29</v>
      </c>
      <c r="N592">
        <f>IFERROR(VLOOKUP(FACT_INCLUDES[[#This Row],[order_id]], ORDERS!A:G, 7, FALSE), "")</f>
        <v>3</v>
      </c>
      <c r="O592">
        <f>_xlfn.XLOOKUP(FACT_INCLUDES[[#This Row],[DW Product]],FACT_PRODUCT_REVIEWS!L:L,FACT_PRODUCT_REVIEWS!A:A,,0)</f>
        <v>42</v>
      </c>
      <c r="P592">
        <f>_xlfn.XLOOKUP(FACT_INCLUDES[[#This Row],[customer_unique_id]],DIM_CUSTOMERS[customer_unique_id],DIM_CUSTOMERS[DW Customer],,0)</f>
        <v>100</v>
      </c>
      <c r="Q592">
        <v>42</v>
      </c>
      <c r="R592">
        <v>294</v>
      </c>
      <c r="S592">
        <f>IF(FACT_INCLUDES[[#This Row],[order_delivered_customer_date]]&lt;=FACT_INCLUDES[[#This Row],[order_estimated_delivery_date]],1,0)</f>
        <v>1</v>
      </c>
      <c r="T592" t="str">
        <f>VLOOKUP(FACT_INCLUDES[[#This Row],[DW Product]],DIM_PRODUCTS!A:I,3,FALSE)</f>
        <v>Home Design</v>
      </c>
      <c r="U592" t="str">
        <f>VLOOKUP(FACT_INCLUDES[[#This Row],[DW Seller]],DIM_SELLERS!A:I,4,FALSE)</f>
        <v>SP</v>
      </c>
      <c r="V592" s="30">
        <f>IF(FACT_INCLUDES[[#This Row],[order_delivered_customer_date]]&lt;=FACT_INCLUDES[[#This Row],[order_estimated_delivery_date]], 1,0)</f>
        <v>1</v>
      </c>
    </row>
    <row r="593" spans="1:22" ht="15.75" x14ac:dyDescent="0.25">
      <c r="A593">
        <v>592</v>
      </c>
      <c r="B593" s="2" t="s">
        <v>1075</v>
      </c>
      <c r="C593" s="10">
        <v>1</v>
      </c>
      <c r="D593" s="13">
        <v>42770.54583333333</v>
      </c>
      <c r="E593" s="20">
        <v>24.89</v>
      </c>
      <c r="F593" s="20">
        <v>17.63</v>
      </c>
      <c r="G593" t="str">
        <f>VLOOKUP(FACT_INCLUDES[[#This Row],[order_id]],ORDERS!A:B,2,FALSE)</f>
        <v>a296cb7b16ea56f1ffe6c09fa429ede2</v>
      </c>
      <c r="H593" s="17">
        <f>VLOOKUP(FACT_INCLUDES[[#This Row],[order_id]],ORDERS!A:F,4,FALSE)</f>
        <v>43226.638888888891</v>
      </c>
      <c r="I593" s="17">
        <f>VLOOKUP(FACT_INCLUDES[[#This Row],[order_id]],ORDERS!A:G,5,FALSE)</f>
        <v>43235.481944444444</v>
      </c>
      <c r="J593" s="17">
        <f>VLOOKUP(FACT_INCLUDES[[#This Row],[order_id]],ORDERS!A:G,6,FALSE)</f>
        <v>43248</v>
      </c>
      <c r="K593" t="str">
        <f>VLOOKUP(FACT_INCLUDES[[#This Row],[order_id]],ORDERS!A:G,3,FALSE)</f>
        <v>delivered</v>
      </c>
      <c r="L593" s="18">
        <f>FACT_INCLUDES[[#This Row],[price]]+FACT_INCLUDES[[#This Row],[freight_value]]</f>
        <v>42.519999999999996</v>
      </c>
      <c r="M593">
        <f ca="1">_xlfn.XLOOKUP(FACT_INCLUDES[[#This Row],[customer_unique_id]], DIM_CUSTOMERS[customer_unique_id], DIM_CUSTOMERS[Age],,0)</f>
        <v>23</v>
      </c>
      <c r="N593">
        <f>IFERROR(VLOOKUP(FACT_INCLUDES[[#This Row],[order_id]], ORDERS!A:G, 7, FALSE), "")</f>
        <v>9</v>
      </c>
      <c r="O593">
        <f>_xlfn.XLOOKUP(FACT_INCLUDES[[#This Row],[DW Product]],FACT_PRODUCT_REVIEWS!L:L,FACT_PRODUCT_REVIEWS!A:A,,0)</f>
        <v>43</v>
      </c>
      <c r="P593">
        <f>_xlfn.XLOOKUP(FACT_INCLUDES[[#This Row],[customer_unique_id]],DIM_CUSTOMERS[customer_unique_id],DIM_CUSTOMERS[DW Customer],,0)</f>
        <v>313</v>
      </c>
      <c r="Q593">
        <v>43</v>
      </c>
      <c r="R593">
        <v>295</v>
      </c>
      <c r="S593">
        <f>IF(FACT_INCLUDES[[#This Row],[order_delivered_customer_date]]&lt;=FACT_INCLUDES[[#This Row],[order_estimated_delivery_date]],1,0)</f>
        <v>1</v>
      </c>
      <c r="T593" t="str">
        <f>VLOOKUP(FACT_INCLUDES[[#This Row],[DW Product]],DIM_PRODUCTS!A:I,3,FALSE)</f>
        <v>Gadgets</v>
      </c>
      <c r="U593" t="str">
        <f>VLOOKUP(FACT_INCLUDES[[#This Row],[DW Seller]],DIM_SELLERS!A:I,4,FALSE)</f>
        <v>PR</v>
      </c>
      <c r="V593" s="30">
        <f>IF(FACT_INCLUDES[[#This Row],[order_delivered_customer_date]]&lt;=FACT_INCLUDES[[#This Row],[order_estimated_delivery_date]], 1,0)</f>
        <v>1</v>
      </c>
    </row>
    <row r="594" spans="1:22" ht="15.75" x14ac:dyDescent="0.25">
      <c r="A594">
        <v>593</v>
      </c>
      <c r="B594" s="2" t="s">
        <v>1551</v>
      </c>
      <c r="C594" s="10">
        <v>1</v>
      </c>
      <c r="D594" s="13">
        <v>43018.127083333333</v>
      </c>
      <c r="E594" s="20">
        <v>24.89</v>
      </c>
      <c r="F594" s="20">
        <v>17.63</v>
      </c>
      <c r="G594" t="str">
        <f>VLOOKUP(FACT_INCLUDES[[#This Row],[order_id]],ORDERS!A:B,2,FALSE)</f>
        <v>7ad12bd39f33737cb4f634c8c44af118</v>
      </c>
      <c r="H594" s="17">
        <f>VLOOKUP(FACT_INCLUDES[[#This Row],[order_id]],ORDERS!A:F,4,FALSE)</f>
        <v>43064.532638888886</v>
      </c>
      <c r="I594" s="17">
        <f>VLOOKUP(FACT_INCLUDES[[#This Row],[order_id]],ORDERS!A:G,5,FALSE)</f>
        <v>43080.952777777777</v>
      </c>
      <c r="J594" s="17">
        <f>VLOOKUP(FACT_INCLUDES[[#This Row],[order_id]],ORDERS!A:G,6,FALSE)</f>
        <v>43084</v>
      </c>
      <c r="K594" t="str">
        <f>VLOOKUP(FACT_INCLUDES[[#This Row],[order_id]],ORDERS!A:G,3,FALSE)</f>
        <v>delivered</v>
      </c>
      <c r="L594" s="18">
        <f>FACT_INCLUDES[[#This Row],[price]]+FACT_INCLUDES[[#This Row],[freight_value]]</f>
        <v>42.519999999999996</v>
      </c>
      <c r="M594">
        <f ca="1">_xlfn.XLOOKUP(FACT_INCLUDES[[#This Row],[customer_unique_id]], DIM_CUSTOMERS[customer_unique_id], DIM_CUSTOMERS[Age],,0)</f>
        <v>18</v>
      </c>
      <c r="N594">
        <f>IFERROR(VLOOKUP(FACT_INCLUDES[[#This Row],[order_id]], ORDERS!A:G, 7, FALSE), "")</f>
        <v>16</v>
      </c>
      <c r="O594">
        <f>_xlfn.XLOOKUP(FACT_INCLUDES[[#This Row],[DW Product]],FACT_PRODUCT_REVIEWS!L:L,FACT_PRODUCT_REVIEWS!A:A,,0)</f>
        <v>44</v>
      </c>
      <c r="P594">
        <f>_xlfn.XLOOKUP(FACT_INCLUDES[[#This Row],[customer_unique_id]],DIM_CUSTOMERS[customer_unique_id],DIM_CUSTOMERS[DW Customer],,0)</f>
        <v>110</v>
      </c>
      <c r="Q594">
        <v>44</v>
      </c>
      <c r="R594">
        <v>296</v>
      </c>
      <c r="S594">
        <f>IF(FACT_INCLUDES[[#This Row],[order_delivered_customer_date]]&lt;=FACT_INCLUDES[[#This Row],[order_estimated_delivery_date]],1,0)</f>
        <v>1</v>
      </c>
      <c r="T594" t="str">
        <f>VLOOKUP(FACT_INCLUDES[[#This Row],[DW Product]],DIM_PRODUCTS!A:I,3,FALSE)</f>
        <v>Toys</v>
      </c>
      <c r="U594" t="str">
        <f>VLOOKUP(FACT_INCLUDES[[#This Row],[DW Seller]],DIM_SELLERS!A:I,4,FALSE)</f>
        <v>PR</v>
      </c>
      <c r="V594" s="30">
        <f>IF(FACT_INCLUDES[[#This Row],[order_delivered_customer_date]]&lt;=FACT_INCLUDES[[#This Row],[order_estimated_delivery_date]], 1,0)</f>
        <v>1</v>
      </c>
    </row>
    <row r="595" spans="1:22" ht="15.75" x14ac:dyDescent="0.25">
      <c r="A595">
        <v>594</v>
      </c>
      <c r="B595" s="2" t="s">
        <v>914</v>
      </c>
      <c r="C595" s="10">
        <v>1</v>
      </c>
      <c r="D595" s="13">
        <v>42996.576388888891</v>
      </c>
      <c r="E595" s="20">
        <v>24.89</v>
      </c>
      <c r="F595" s="20">
        <v>17.63</v>
      </c>
      <c r="G595" t="str">
        <f>VLOOKUP(FACT_INCLUDES[[#This Row],[order_id]],ORDERS!A:B,2,FALSE)</f>
        <v>cd3f977fbad60553fce0f193593802bb</v>
      </c>
      <c r="H595" s="17">
        <f>VLOOKUP(FACT_INCLUDES[[#This Row],[order_id]],ORDERS!A:F,4,FALSE)</f>
        <v>43048.977777777778</v>
      </c>
      <c r="I595" s="17">
        <f>VLOOKUP(FACT_INCLUDES[[#This Row],[order_id]],ORDERS!A:G,5,FALSE)</f>
        <v>43056.813888888886</v>
      </c>
      <c r="J595" s="17">
        <f>VLOOKUP(FACT_INCLUDES[[#This Row],[order_id]],ORDERS!A:G,6,FALSE)</f>
        <v>43068</v>
      </c>
      <c r="K595" t="str">
        <f>VLOOKUP(FACT_INCLUDES[[#This Row],[order_id]],ORDERS!A:G,3,FALSE)</f>
        <v>delivered</v>
      </c>
      <c r="L595" s="18">
        <f>FACT_INCLUDES[[#This Row],[price]]+FACT_INCLUDES[[#This Row],[freight_value]]</f>
        <v>42.519999999999996</v>
      </c>
      <c r="M595">
        <f ca="1">_xlfn.XLOOKUP(FACT_INCLUDES[[#This Row],[customer_unique_id]], DIM_CUSTOMERS[customer_unique_id], DIM_CUSTOMERS[Age],,0)</f>
        <v>45</v>
      </c>
      <c r="N595">
        <f>IFERROR(VLOOKUP(FACT_INCLUDES[[#This Row],[order_id]], ORDERS!A:G, 7, FALSE), "")</f>
        <v>8</v>
      </c>
      <c r="O595">
        <f>_xlfn.XLOOKUP(FACT_INCLUDES[[#This Row],[DW Product]],FACT_PRODUCT_REVIEWS!L:L,FACT_PRODUCT_REVIEWS!A:A,,0)</f>
        <v>45</v>
      </c>
      <c r="P595">
        <f>_xlfn.XLOOKUP(FACT_INCLUDES[[#This Row],[customer_unique_id]],DIM_CUSTOMERS[customer_unique_id],DIM_CUSTOMERS[DW Customer],,0)</f>
        <v>74</v>
      </c>
      <c r="Q595">
        <v>45</v>
      </c>
      <c r="R595">
        <v>297</v>
      </c>
      <c r="S595">
        <f>IF(FACT_INCLUDES[[#This Row],[order_delivered_customer_date]]&lt;=FACT_INCLUDES[[#This Row],[order_estimated_delivery_date]],1,0)</f>
        <v>1</v>
      </c>
      <c r="T595" t="str">
        <f>VLOOKUP(FACT_INCLUDES[[#This Row],[DW Product]],DIM_PRODUCTS!A:I,3,FALSE)</f>
        <v>Gadgets</v>
      </c>
      <c r="U595" t="str">
        <f>VLOOKUP(FACT_INCLUDES[[#This Row],[DW Seller]],DIM_SELLERS!A:I,4,FALSE)</f>
        <v>SP</v>
      </c>
      <c r="V595" s="30">
        <f>IF(FACT_INCLUDES[[#This Row],[order_delivered_customer_date]]&lt;=FACT_INCLUDES[[#This Row],[order_estimated_delivery_date]], 1,0)</f>
        <v>1</v>
      </c>
    </row>
    <row r="596" spans="1:22" ht="15.75" x14ac:dyDescent="0.25">
      <c r="A596">
        <v>595</v>
      </c>
      <c r="B596" s="2" t="s">
        <v>1345</v>
      </c>
      <c r="C596" s="10">
        <v>1</v>
      </c>
      <c r="D596" s="13">
        <v>42906.104166666664</v>
      </c>
      <c r="E596" s="20">
        <v>54</v>
      </c>
      <c r="F596" s="20">
        <v>8.5399999999999991</v>
      </c>
      <c r="G596" t="str">
        <f>VLOOKUP(FACT_INCLUDES[[#This Row],[order_id]],ORDERS!A:B,2,FALSE)</f>
        <v>57f06135a2656bfab535243f705fc8f6</v>
      </c>
      <c r="H596" s="17">
        <f>VLOOKUP(FACT_INCLUDES[[#This Row],[order_id]],ORDERS!A:F,4,FALSE)</f>
        <v>43122.772916666669</v>
      </c>
      <c r="I596" s="17">
        <f>VLOOKUP(FACT_INCLUDES[[#This Row],[order_id]],ORDERS!A:G,5,FALSE)</f>
        <v>43131.656944444447</v>
      </c>
      <c r="J596" s="17">
        <f>VLOOKUP(FACT_INCLUDES[[#This Row],[order_id]],ORDERS!A:G,6,FALSE)</f>
        <v>43147</v>
      </c>
      <c r="K596" t="str">
        <f>VLOOKUP(FACT_INCLUDES[[#This Row],[order_id]],ORDERS!A:G,3,FALSE)</f>
        <v>delivered</v>
      </c>
      <c r="L596" s="18">
        <f>FACT_INCLUDES[[#This Row],[price]]+FACT_INCLUDES[[#This Row],[freight_value]]</f>
        <v>62.54</v>
      </c>
      <c r="M596">
        <f ca="1">_xlfn.XLOOKUP(FACT_INCLUDES[[#This Row],[customer_unique_id]], DIM_CUSTOMERS[customer_unique_id], DIM_CUSTOMERS[Age],,0)</f>
        <v>25</v>
      </c>
      <c r="N596">
        <f>IFERROR(VLOOKUP(FACT_INCLUDES[[#This Row],[order_id]], ORDERS!A:G, 7, FALSE), "")</f>
        <v>9</v>
      </c>
      <c r="O596">
        <f>_xlfn.XLOOKUP(FACT_INCLUDES[[#This Row],[DW Product]],FACT_PRODUCT_REVIEWS!L:L,FACT_PRODUCT_REVIEWS!A:A,,0)</f>
        <v>46</v>
      </c>
      <c r="P596">
        <f>_xlfn.XLOOKUP(FACT_INCLUDES[[#This Row],[customer_unique_id]],DIM_CUSTOMERS[customer_unique_id],DIM_CUSTOMERS[DW Customer],,0)</f>
        <v>203</v>
      </c>
      <c r="Q596">
        <v>46</v>
      </c>
      <c r="R596">
        <v>298</v>
      </c>
      <c r="S596">
        <f>IF(FACT_INCLUDES[[#This Row],[order_delivered_customer_date]]&lt;=FACT_INCLUDES[[#This Row],[order_estimated_delivery_date]],1,0)</f>
        <v>1</v>
      </c>
      <c r="T596" t="str">
        <f>VLOOKUP(FACT_INCLUDES[[#This Row],[DW Product]],DIM_PRODUCTS!A:I,3,FALSE)</f>
        <v>Toys</v>
      </c>
      <c r="U596" t="str">
        <f>VLOOKUP(FACT_INCLUDES[[#This Row],[DW Seller]],DIM_SELLERS!A:I,4,FALSE)</f>
        <v>SP</v>
      </c>
      <c r="V596" s="30">
        <f>IF(FACT_INCLUDES[[#This Row],[order_delivered_customer_date]]&lt;=FACT_INCLUDES[[#This Row],[order_estimated_delivery_date]], 1,0)</f>
        <v>1</v>
      </c>
    </row>
    <row r="597" spans="1:22" ht="15.75" x14ac:dyDescent="0.25">
      <c r="A597">
        <v>596</v>
      </c>
      <c r="B597" s="2" t="s">
        <v>1377</v>
      </c>
      <c r="C597" s="10">
        <v>1</v>
      </c>
      <c r="D597" s="13">
        <v>42795.506944444445</v>
      </c>
      <c r="E597" s="20">
        <v>81.99</v>
      </c>
      <c r="F597" s="20">
        <v>13.01</v>
      </c>
      <c r="G597" t="str">
        <f>VLOOKUP(FACT_INCLUDES[[#This Row],[order_id]],ORDERS!A:B,2,FALSE)</f>
        <v>e90a1b194724309bbaa6228c398d1748</v>
      </c>
      <c r="H597" s="17">
        <f>VLOOKUP(FACT_INCLUDES[[#This Row],[order_id]],ORDERS!A:F,4,FALSE)</f>
        <v>43235.45</v>
      </c>
      <c r="I597" s="17">
        <f>VLOOKUP(FACT_INCLUDES[[#This Row],[order_id]],ORDERS!A:G,5,FALSE)</f>
        <v>43241.994444444441</v>
      </c>
      <c r="J597" s="17">
        <f>VLOOKUP(FACT_INCLUDES[[#This Row],[order_id]],ORDERS!A:G,6,FALSE)</f>
        <v>43255</v>
      </c>
      <c r="K597" t="str">
        <f>VLOOKUP(FACT_INCLUDES[[#This Row],[order_id]],ORDERS!A:G,3,FALSE)</f>
        <v>delivered</v>
      </c>
      <c r="L597" s="18">
        <f>FACT_INCLUDES[[#This Row],[price]]+FACT_INCLUDES[[#This Row],[freight_value]]</f>
        <v>95</v>
      </c>
      <c r="M597">
        <f ca="1">_xlfn.XLOOKUP(FACT_INCLUDES[[#This Row],[customer_unique_id]], DIM_CUSTOMERS[customer_unique_id], DIM_CUSTOMERS[Age],,0)</f>
        <v>22</v>
      </c>
      <c r="N597">
        <f>IFERROR(VLOOKUP(FACT_INCLUDES[[#This Row],[order_id]], ORDERS!A:G, 7, FALSE), "")</f>
        <v>6</v>
      </c>
      <c r="O597">
        <f>_xlfn.XLOOKUP(FACT_INCLUDES[[#This Row],[DW Product]],FACT_PRODUCT_REVIEWS!L:L,FACT_PRODUCT_REVIEWS!A:A,,0)</f>
        <v>47</v>
      </c>
      <c r="P597">
        <f>_xlfn.XLOOKUP(FACT_INCLUDES[[#This Row],[customer_unique_id]],DIM_CUSTOMERS[customer_unique_id],DIM_CUSTOMERS[DW Customer],,0)</f>
        <v>115</v>
      </c>
      <c r="Q597">
        <v>47</v>
      </c>
      <c r="R597">
        <v>299</v>
      </c>
      <c r="S597">
        <f>IF(FACT_INCLUDES[[#This Row],[order_delivered_customer_date]]&lt;=FACT_INCLUDES[[#This Row],[order_estimated_delivery_date]],1,0)</f>
        <v>1</v>
      </c>
      <c r="T597" t="str">
        <f>VLOOKUP(FACT_INCLUDES[[#This Row],[DW Product]],DIM_PRODUCTS!A:I,3,FALSE)</f>
        <v>Appliances</v>
      </c>
      <c r="U597" t="str">
        <f>VLOOKUP(FACT_INCLUDES[[#This Row],[DW Seller]],DIM_SELLERS!A:I,4,FALSE)</f>
        <v>SP</v>
      </c>
      <c r="V597" s="30">
        <f>IF(FACT_INCLUDES[[#This Row],[order_delivered_customer_date]]&lt;=FACT_INCLUDES[[#This Row],[order_estimated_delivery_date]], 1,0)</f>
        <v>1</v>
      </c>
    </row>
    <row r="598" spans="1:22" ht="15.75" x14ac:dyDescent="0.25">
      <c r="A598">
        <v>597</v>
      </c>
      <c r="B598" s="2" t="s">
        <v>1344</v>
      </c>
      <c r="C598" s="10">
        <v>1</v>
      </c>
      <c r="D598" s="13">
        <v>42957.020833333336</v>
      </c>
      <c r="E598" s="20">
        <v>99</v>
      </c>
      <c r="F598" s="20">
        <v>13.71</v>
      </c>
      <c r="G598" t="str">
        <f>VLOOKUP(FACT_INCLUDES[[#This Row],[order_id]],ORDERS!A:B,2,FALSE)</f>
        <v>8f6564e0a606d34b05edf1206e3b8bd7</v>
      </c>
      <c r="H598" s="17">
        <f>VLOOKUP(FACT_INCLUDES[[#This Row],[order_id]],ORDERS!A:F,4,FALSE)</f>
        <v>42925.661805555559</v>
      </c>
      <c r="I598" s="17">
        <f>VLOOKUP(FACT_INCLUDES[[#This Row],[order_id]],ORDERS!A:G,5,FALSE)</f>
        <v>42949.613194444442</v>
      </c>
      <c r="J598" s="17">
        <f>VLOOKUP(FACT_INCLUDES[[#This Row],[order_id]],ORDERS!A:G,6,FALSE)</f>
        <v>42956</v>
      </c>
      <c r="K598" t="str">
        <f>VLOOKUP(FACT_INCLUDES[[#This Row],[order_id]],ORDERS!A:G,3,FALSE)</f>
        <v>delivered</v>
      </c>
      <c r="L598" s="18">
        <f>FACT_INCLUDES[[#This Row],[price]]+FACT_INCLUDES[[#This Row],[freight_value]]</f>
        <v>112.71000000000001</v>
      </c>
      <c r="M598">
        <f ca="1">_xlfn.XLOOKUP(FACT_INCLUDES[[#This Row],[customer_unique_id]], DIM_CUSTOMERS[customer_unique_id], DIM_CUSTOMERS[Age],,0)</f>
        <v>19</v>
      </c>
      <c r="N598">
        <f>IFERROR(VLOOKUP(FACT_INCLUDES[[#This Row],[order_id]], ORDERS!A:G, 7, FALSE), "")</f>
        <v>24</v>
      </c>
      <c r="O598">
        <f>_xlfn.XLOOKUP(FACT_INCLUDES[[#This Row],[DW Product]],FACT_PRODUCT_REVIEWS!L:L,FACT_PRODUCT_REVIEWS!A:A,,0)</f>
        <v>48</v>
      </c>
      <c r="P598">
        <f>_xlfn.XLOOKUP(FACT_INCLUDES[[#This Row],[customer_unique_id]],DIM_CUSTOMERS[customer_unique_id],DIM_CUSTOMERS[DW Customer],,0)</f>
        <v>131</v>
      </c>
      <c r="Q598">
        <v>48</v>
      </c>
      <c r="R598">
        <v>300</v>
      </c>
      <c r="S598">
        <f>IF(FACT_INCLUDES[[#This Row],[order_delivered_customer_date]]&lt;=FACT_INCLUDES[[#This Row],[order_estimated_delivery_date]],1,0)</f>
        <v>1</v>
      </c>
      <c r="T598" t="str">
        <f>VLOOKUP(FACT_INCLUDES[[#This Row],[DW Product]],DIM_PRODUCTS!A:I,3,FALSE)</f>
        <v>Shoes</v>
      </c>
      <c r="U598" t="str">
        <f>VLOOKUP(FACT_INCLUDES[[#This Row],[DW Seller]],DIM_SELLERS!A:I,4,FALSE)</f>
        <v>RJ</v>
      </c>
      <c r="V598" s="30">
        <f>IF(FACT_INCLUDES[[#This Row],[order_delivered_customer_date]]&lt;=FACT_INCLUDES[[#This Row],[order_estimated_delivery_date]], 1,0)</f>
        <v>1</v>
      </c>
    </row>
    <row r="599" spans="1:22" ht="15.75" x14ac:dyDescent="0.25">
      <c r="A599">
        <v>598</v>
      </c>
      <c r="B599" s="2" t="s">
        <v>940</v>
      </c>
      <c r="C599" s="10">
        <v>1</v>
      </c>
      <c r="D599" s="13">
        <v>43066.158333333333</v>
      </c>
      <c r="E599" s="20">
        <v>18.989999999999998</v>
      </c>
      <c r="F599" s="20">
        <v>7.78</v>
      </c>
      <c r="G599" t="str">
        <f>VLOOKUP(FACT_INCLUDES[[#This Row],[order_id]],ORDERS!A:B,2,FALSE)</f>
        <v>8f6564e0a606d34b05edf1206e3b8bd7</v>
      </c>
      <c r="H599" s="17">
        <f>VLOOKUP(FACT_INCLUDES[[#This Row],[order_id]],ORDERS!A:F,4,FALSE)</f>
        <v>42979.484027777777</v>
      </c>
      <c r="I599" s="17">
        <f>VLOOKUP(FACT_INCLUDES[[#This Row],[order_id]],ORDERS!A:G,5,FALSE)</f>
        <v>42991.952777777777</v>
      </c>
      <c r="J599" s="17">
        <f>VLOOKUP(FACT_INCLUDES[[#This Row],[order_id]],ORDERS!A:G,6,FALSE)</f>
        <v>43025</v>
      </c>
      <c r="K599" t="str">
        <f>VLOOKUP(FACT_INCLUDES[[#This Row],[order_id]],ORDERS!A:G,3,FALSE)</f>
        <v>delivered</v>
      </c>
      <c r="L599" s="18">
        <f>FACT_INCLUDES[[#This Row],[price]]+FACT_INCLUDES[[#This Row],[freight_value]]</f>
        <v>26.77</v>
      </c>
      <c r="M599">
        <f ca="1">_xlfn.XLOOKUP(FACT_INCLUDES[[#This Row],[customer_unique_id]], DIM_CUSTOMERS[customer_unique_id], DIM_CUSTOMERS[Age],,0)</f>
        <v>19</v>
      </c>
      <c r="N599">
        <f>IFERROR(VLOOKUP(FACT_INCLUDES[[#This Row],[order_id]], ORDERS!A:G, 7, FALSE), "")</f>
        <v>12</v>
      </c>
      <c r="O599">
        <f>_xlfn.XLOOKUP(FACT_INCLUDES[[#This Row],[DW Product]],FACT_PRODUCT_REVIEWS!L:L,FACT_PRODUCT_REVIEWS!A:A,,0)</f>
        <v>49</v>
      </c>
      <c r="P599">
        <f>_xlfn.XLOOKUP(FACT_INCLUDES[[#This Row],[customer_unique_id]],DIM_CUSTOMERS[customer_unique_id],DIM_CUSTOMERS[DW Customer],,0)</f>
        <v>131</v>
      </c>
      <c r="Q599">
        <v>49</v>
      </c>
      <c r="R599">
        <v>301</v>
      </c>
      <c r="S599">
        <f>IF(FACT_INCLUDES[[#This Row],[order_delivered_customer_date]]&lt;=FACT_INCLUDES[[#This Row],[order_estimated_delivery_date]],1,0)</f>
        <v>1</v>
      </c>
      <c r="T599" t="str">
        <f>VLOOKUP(FACT_INCLUDES[[#This Row],[DW Product]],DIM_PRODUCTS!A:I,3,FALSE)</f>
        <v>Art</v>
      </c>
      <c r="U599" t="str">
        <f>VLOOKUP(FACT_INCLUDES[[#This Row],[DW Seller]],DIM_SELLERS!A:I,4,FALSE)</f>
        <v>PR</v>
      </c>
      <c r="V599" s="30">
        <f>IF(FACT_INCLUDES[[#This Row],[order_delivered_customer_date]]&lt;=FACT_INCLUDES[[#This Row],[order_estimated_delivery_date]], 1,0)</f>
        <v>1</v>
      </c>
    </row>
    <row r="600" spans="1:22" ht="15.75" x14ac:dyDescent="0.25">
      <c r="A600">
        <v>599</v>
      </c>
      <c r="B600" s="2" t="s">
        <v>804</v>
      </c>
      <c r="C600" s="10">
        <v>1</v>
      </c>
      <c r="D600" s="13">
        <v>42922.523611111108</v>
      </c>
      <c r="E600" s="20">
        <v>18.989999999999998</v>
      </c>
      <c r="F600" s="20">
        <v>7.78</v>
      </c>
      <c r="G600" t="str">
        <f>VLOOKUP(FACT_INCLUDES[[#This Row],[order_id]],ORDERS!A:B,2,FALSE)</f>
        <v>449cc26294cc2d6e2e88a82cea3e42c0</v>
      </c>
      <c r="H600" s="17">
        <f>VLOOKUP(FACT_INCLUDES[[#This Row],[order_id]],ORDERS!A:F,4,FALSE)</f>
        <v>42894.897222222222</v>
      </c>
      <c r="I600" s="17">
        <f>VLOOKUP(FACT_INCLUDES[[#This Row],[order_id]],ORDERS!A:G,5,FALSE)</f>
        <v>42909.456250000003</v>
      </c>
      <c r="J600" s="17">
        <f>VLOOKUP(FACT_INCLUDES[[#This Row],[order_id]],ORDERS!A:G,6,FALSE)</f>
        <v>42920</v>
      </c>
      <c r="K600" t="str">
        <f>VLOOKUP(FACT_INCLUDES[[#This Row],[order_id]],ORDERS!A:G,3,FALSE)</f>
        <v>delivered</v>
      </c>
      <c r="L600" s="18">
        <f>FACT_INCLUDES[[#This Row],[price]]+FACT_INCLUDES[[#This Row],[freight_value]]</f>
        <v>26.77</v>
      </c>
      <c r="M600">
        <f ca="1">_xlfn.XLOOKUP(FACT_INCLUDES[[#This Row],[customer_unique_id]], DIM_CUSTOMERS[customer_unique_id], DIM_CUSTOMERS[Age],,0)</f>
        <v>26</v>
      </c>
      <c r="N600">
        <f>IFERROR(VLOOKUP(FACT_INCLUDES[[#This Row],[order_id]], ORDERS!A:G, 7, FALSE), "")</f>
        <v>15</v>
      </c>
      <c r="O600">
        <f>_xlfn.XLOOKUP(FACT_INCLUDES[[#This Row],[DW Product]],FACT_PRODUCT_REVIEWS!L:L,FACT_PRODUCT_REVIEWS!A:A,,0)</f>
        <v>50</v>
      </c>
      <c r="P600">
        <f>_xlfn.XLOOKUP(FACT_INCLUDES[[#This Row],[customer_unique_id]],DIM_CUSTOMERS[customer_unique_id],DIM_CUSTOMERS[DW Customer],,0)</f>
        <v>143</v>
      </c>
      <c r="Q600">
        <v>50</v>
      </c>
      <c r="R600">
        <v>302</v>
      </c>
      <c r="S600">
        <f>IF(FACT_INCLUDES[[#This Row],[order_delivered_customer_date]]&lt;=FACT_INCLUDES[[#This Row],[order_estimated_delivery_date]],1,0)</f>
        <v>1</v>
      </c>
      <c r="T600" t="str">
        <f>VLOOKUP(FACT_INCLUDES[[#This Row],[DW Product]],DIM_PRODUCTS!A:I,3,FALSE)</f>
        <v>Decor</v>
      </c>
      <c r="U600" t="str">
        <f>VLOOKUP(FACT_INCLUDES[[#This Row],[DW Seller]],DIM_SELLERS!A:I,4,FALSE)</f>
        <v>SP</v>
      </c>
      <c r="V600" s="30">
        <f>IF(FACT_INCLUDES[[#This Row],[order_delivered_customer_date]]&lt;=FACT_INCLUDES[[#This Row],[order_estimated_delivery_date]], 1,0)</f>
        <v>1</v>
      </c>
    </row>
    <row r="601" spans="1:22" ht="15.75" x14ac:dyDescent="0.25">
      <c r="A601">
        <v>600</v>
      </c>
      <c r="B601" s="2" t="s">
        <v>1667</v>
      </c>
      <c r="C601" s="10">
        <v>1</v>
      </c>
      <c r="D601" s="13">
        <v>43278.583333333336</v>
      </c>
      <c r="E601" s="20">
        <v>38.33</v>
      </c>
      <c r="F601" s="20">
        <v>16.79</v>
      </c>
      <c r="G601" t="str">
        <f>VLOOKUP(FACT_INCLUDES[[#This Row],[order_id]],ORDERS!A:B,2,FALSE)</f>
        <v>320388520e5f7afe7c97489ea2732796</v>
      </c>
      <c r="H601" s="17">
        <f>VLOOKUP(FACT_INCLUDES[[#This Row],[order_id]],ORDERS!A:F,4,FALSE)</f>
        <v>43180.428472222222</v>
      </c>
      <c r="I601" s="17">
        <f>VLOOKUP(FACT_INCLUDES[[#This Row],[order_id]],ORDERS!A:G,5,FALSE)</f>
        <v>43186.831944444442</v>
      </c>
      <c r="J601" s="17">
        <f>VLOOKUP(FACT_INCLUDES[[#This Row],[order_id]],ORDERS!A:G,6,FALSE)</f>
        <v>43199</v>
      </c>
      <c r="K601" t="str">
        <f>VLOOKUP(FACT_INCLUDES[[#This Row],[order_id]],ORDERS!A:G,3,FALSE)</f>
        <v>delivered</v>
      </c>
      <c r="L601" s="18">
        <f>FACT_INCLUDES[[#This Row],[price]]+FACT_INCLUDES[[#This Row],[freight_value]]</f>
        <v>55.12</v>
      </c>
      <c r="M601">
        <f ca="1">_xlfn.XLOOKUP(FACT_INCLUDES[[#This Row],[customer_unique_id]], DIM_CUSTOMERS[customer_unique_id], DIM_CUSTOMERS[Age],,0)</f>
        <v>25</v>
      </c>
      <c r="N601">
        <f>IFERROR(VLOOKUP(FACT_INCLUDES[[#This Row],[order_id]], ORDERS!A:G, 7, FALSE), "")</f>
        <v>6</v>
      </c>
      <c r="O601">
        <f>_xlfn.XLOOKUP(FACT_INCLUDES[[#This Row],[DW Product]],FACT_PRODUCT_REVIEWS!L:L,FACT_PRODUCT_REVIEWS!A:A,,0)</f>
        <v>51</v>
      </c>
      <c r="P601">
        <f>_xlfn.XLOOKUP(FACT_INCLUDES[[#This Row],[customer_unique_id]],DIM_CUSTOMERS[customer_unique_id],DIM_CUSTOMERS[DW Customer],,0)</f>
        <v>208</v>
      </c>
      <c r="Q601">
        <v>51</v>
      </c>
      <c r="R601">
        <v>303</v>
      </c>
      <c r="S601">
        <f>IF(FACT_INCLUDES[[#This Row],[order_delivered_customer_date]]&lt;=FACT_INCLUDES[[#This Row],[order_estimated_delivery_date]],1,0)</f>
        <v>1</v>
      </c>
      <c r="T601" t="str">
        <f>VLOOKUP(FACT_INCLUDES[[#This Row],[DW Product]],DIM_PRODUCTS!A:I,3,FALSE)</f>
        <v>Furniture</v>
      </c>
      <c r="U601" t="str">
        <f>VLOOKUP(FACT_INCLUDES[[#This Row],[DW Seller]],DIM_SELLERS!A:I,4,FALSE)</f>
        <v>SP</v>
      </c>
      <c r="V601" s="30">
        <f>IF(FACT_INCLUDES[[#This Row],[order_delivered_customer_date]]&lt;=FACT_INCLUDES[[#This Row],[order_estimated_delivery_date]], 1,0)</f>
        <v>1</v>
      </c>
    </row>
    <row r="602" spans="1:22" ht="15.75" x14ac:dyDescent="0.25">
      <c r="A602">
        <v>601</v>
      </c>
      <c r="B602" s="2" t="s">
        <v>1198</v>
      </c>
      <c r="C602" s="10">
        <v>1</v>
      </c>
      <c r="D602" s="13">
        <v>43145.893750000003</v>
      </c>
      <c r="E602" s="20">
        <v>69.900000000000006</v>
      </c>
      <c r="F602" s="20">
        <v>18</v>
      </c>
      <c r="G602" t="str">
        <f>VLOOKUP(FACT_INCLUDES[[#This Row],[order_id]],ORDERS!A:B,2,FALSE)</f>
        <v>f807403776737da279aba36583afa4df</v>
      </c>
      <c r="H602" s="17">
        <f>VLOOKUP(FACT_INCLUDES[[#This Row],[order_id]],ORDERS!A:F,4,FALSE)</f>
        <v>43244.699305555558</v>
      </c>
      <c r="I602" s="17">
        <f>VLOOKUP(FACT_INCLUDES[[#This Row],[order_id]],ORDERS!A:G,5,FALSE)</f>
        <v>43257.731249999997</v>
      </c>
      <c r="J602" s="17">
        <f>VLOOKUP(FACT_INCLUDES[[#This Row],[order_id]],ORDERS!A:G,6,FALSE)</f>
        <v>43271</v>
      </c>
      <c r="K602" t="str">
        <f>VLOOKUP(FACT_INCLUDES[[#This Row],[order_id]],ORDERS!A:G,3,FALSE)</f>
        <v>delivered</v>
      </c>
      <c r="L602" s="18">
        <f>FACT_INCLUDES[[#This Row],[price]]+FACT_INCLUDES[[#This Row],[freight_value]]</f>
        <v>87.9</v>
      </c>
      <c r="M602">
        <f ca="1">_xlfn.XLOOKUP(FACT_INCLUDES[[#This Row],[customer_unique_id]], DIM_CUSTOMERS[customer_unique_id], DIM_CUSTOMERS[Age],,0)</f>
        <v>19</v>
      </c>
      <c r="N602">
        <f>IFERROR(VLOOKUP(FACT_INCLUDES[[#This Row],[order_id]], ORDERS!A:G, 7, FALSE), "")</f>
        <v>13</v>
      </c>
      <c r="O602">
        <f>_xlfn.XLOOKUP(FACT_INCLUDES[[#This Row],[DW Product]],FACT_PRODUCT_REVIEWS!L:L,FACT_PRODUCT_REVIEWS!A:A,,0)</f>
        <v>52</v>
      </c>
      <c r="P602">
        <f>_xlfn.XLOOKUP(FACT_INCLUDES[[#This Row],[customer_unique_id]],DIM_CUSTOMERS[customer_unique_id],DIM_CUSTOMERS[DW Customer],,0)</f>
        <v>194</v>
      </c>
      <c r="Q602">
        <v>52</v>
      </c>
      <c r="R602">
        <v>304</v>
      </c>
      <c r="S602">
        <f>IF(FACT_INCLUDES[[#This Row],[order_delivered_customer_date]]&lt;=FACT_INCLUDES[[#This Row],[order_estimated_delivery_date]],1,0)</f>
        <v>1</v>
      </c>
      <c r="T602" t="str">
        <f>VLOOKUP(FACT_INCLUDES[[#This Row],[DW Product]],DIM_PRODUCTS!A:I,3,FALSE)</f>
        <v>Gadgets</v>
      </c>
      <c r="U602" t="str">
        <f>VLOOKUP(FACT_INCLUDES[[#This Row],[DW Seller]],DIM_SELLERS!A:I,4,FALSE)</f>
        <v>SP</v>
      </c>
      <c r="V602" s="30">
        <f>IF(FACT_INCLUDES[[#This Row],[order_delivered_customer_date]]&lt;=FACT_INCLUDES[[#This Row],[order_estimated_delivery_date]], 1,0)</f>
        <v>1</v>
      </c>
    </row>
    <row r="603" spans="1:22" ht="15.75" x14ac:dyDescent="0.25">
      <c r="A603">
        <v>602</v>
      </c>
      <c r="B603" s="5" t="s">
        <v>807</v>
      </c>
      <c r="C603" s="10">
        <v>1</v>
      </c>
      <c r="D603" s="13">
        <v>42908.392361111109</v>
      </c>
      <c r="E603" s="20">
        <v>195</v>
      </c>
      <c r="F603" s="20">
        <v>18.21</v>
      </c>
      <c r="G603" t="str">
        <f>VLOOKUP(FACT_INCLUDES[[#This Row],[order_id]],ORDERS!A:B,2,FALSE)</f>
        <v>2ed2d94955614ec3262ce7575ef997f9</v>
      </c>
      <c r="H603" s="17">
        <f>VLOOKUP(FACT_INCLUDES[[#This Row],[order_id]],ORDERS!A:F,4,FALSE)</f>
        <v>42782.661805555559</v>
      </c>
      <c r="I603" s="17">
        <f>VLOOKUP(FACT_INCLUDES[[#This Row],[order_id]],ORDERS!A:G,5,FALSE)</f>
        <v>42790.671527777777</v>
      </c>
      <c r="J603" s="17">
        <f>VLOOKUP(FACT_INCLUDES[[#This Row],[order_id]],ORDERS!A:G,6,FALSE)</f>
        <v>42818</v>
      </c>
      <c r="K603" t="str">
        <f>VLOOKUP(FACT_INCLUDES[[#This Row],[order_id]],ORDERS!A:G,3,FALSE)</f>
        <v>delivered</v>
      </c>
      <c r="L603" s="18">
        <f>FACT_INCLUDES[[#This Row],[price]]+FACT_INCLUDES[[#This Row],[freight_value]]</f>
        <v>213.21</v>
      </c>
      <c r="M603">
        <f ca="1">_xlfn.XLOOKUP(FACT_INCLUDES[[#This Row],[customer_unique_id]], DIM_CUSTOMERS[customer_unique_id], DIM_CUSTOMERS[Age],,0)</f>
        <v>23</v>
      </c>
      <c r="N603">
        <f>IFERROR(VLOOKUP(FACT_INCLUDES[[#This Row],[order_id]], ORDERS!A:G, 7, FALSE), "")</f>
        <v>8</v>
      </c>
      <c r="O603">
        <f>_xlfn.XLOOKUP(FACT_INCLUDES[[#This Row],[DW Product]],FACT_PRODUCT_REVIEWS!L:L,FACT_PRODUCT_REVIEWS!A:A,,0)</f>
        <v>53</v>
      </c>
      <c r="P603">
        <f>_xlfn.XLOOKUP(FACT_INCLUDES[[#This Row],[customer_unique_id]],DIM_CUSTOMERS[customer_unique_id],DIM_CUSTOMERS[DW Customer],,0)</f>
        <v>165</v>
      </c>
      <c r="Q603">
        <v>53</v>
      </c>
      <c r="R603">
        <v>305</v>
      </c>
      <c r="S603">
        <f>IF(FACT_INCLUDES[[#This Row],[order_delivered_customer_date]]&lt;=FACT_INCLUDES[[#This Row],[order_estimated_delivery_date]],1,0)</f>
        <v>1</v>
      </c>
      <c r="T603" t="str">
        <f>VLOOKUP(FACT_INCLUDES[[#This Row],[DW Product]],DIM_PRODUCTS!A:I,3,FALSE)</f>
        <v>Toys</v>
      </c>
      <c r="U603" t="str">
        <f>VLOOKUP(FACT_INCLUDES[[#This Row],[DW Seller]],DIM_SELLERS!A:I,4,FALSE)</f>
        <v>SP</v>
      </c>
      <c r="V603" s="30">
        <f>IF(FACT_INCLUDES[[#This Row],[order_delivered_customer_date]]&lt;=FACT_INCLUDES[[#This Row],[order_estimated_delivery_date]], 1,0)</f>
        <v>1</v>
      </c>
    </row>
    <row r="604" spans="1:22" ht="15.75" x14ac:dyDescent="0.25">
      <c r="A604">
        <v>603</v>
      </c>
      <c r="B604" s="2" t="s">
        <v>887</v>
      </c>
      <c r="C604" s="10">
        <v>1</v>
      </c>
      <c r="D604" s="13">
        <v>42899.5625</v>
      </c>
      <c r="E604" s="20">
        <v>35.9</v>
      </c>
      <c r="F604" s="20">
        <v>15.2</v>
      </c>
      <c r="G604" t="str">
        <f>VLOOKUP(FACT_INCLUDES[[#This Row],[order_id]],ORDERS!A:B,2,FALSE)</f>
        <v>d7104510a89e6fb895b8104650173787</v>
      </c>
      <c r="H604" s="17">
        <f>VLOOKUP(FACT_INCLUDES[[#This Row],[order_id]],ORDERS!A:F,4,FALSE)</f>
        <v>43091.762499999997</v>
      </c>
      <c r="I604" s="17">
        <f>VLOOKUP(FACT_INCLUDES[[#This Row],[order_id]],ORDERS!A:G,5,FALSE)</f>
        <v>43119.815972222219</v>
      </c>
      <c r="J604" s="17">
        <f>VLOOKUP(FACT_INCLUDES[[#This Row],[order_id]],ORDERS!A:G,6,FALSE)</f>
        <v>43122</v>
      </c>
      <c r="K604" t="str">
        <f>VLOOKUP(FACT_INCLUDES[[#This Row],[order_id]],ORDERS!A:G,3,FALSE)</f>
        <v>delivered</v>
      </c>
      <c r="L604" s="18">
        <f>FACT_INCLUDES[[#This Row],[price]]+FACT_INCLUDES[[#This Row],[freight_value]]</f>
        <v>51.099999999999994</v>
      </c>
      <c r="M604">
        <f ca="1">_xlfn.XLOOKUP(FACT_INCLUDES[[#This Row],[customer_unique_id]], DIM_CUSTOMERS[customer_unique_id], DIM_CUSTOMERS[Age],,0)</f>
        <v>27</v>
      </c>
      <c r="N604">
        <f>IFERROR(VLOOKUP(FACT_INCLUDES[[#This Row],[order_id]], ORDERS!A:G, 7, FALSE), "")</f>
        <v>28</v>
      </c>
      <c r="O604">
        <f>_xlfn.XLOOKUP(FACT_INCLUDES[[#This Row],[DW Product]],FACT_PRODUCT_REVIEWS!L:L,FACT_PRODUCT_REVIEWS!A:A,,0)</f>
        <v>54</v>
      </c>
      <c r="P604">
        <f>_xlfn.XLOOKUP(FACT_INCLUDES[[#This Row],[customer_unique_id]],DIM_CUSTOMERS[customer_unique_id],DIM_CUSTOMERS[DW Customer],,0)</f>
        <v>159</v>
      </c>
      <c r="Q604">
        <v>54</v>
      </c>
      <c r="R604">
        <v>306</v>
      </c>
      <c r="S604">
        <f>IF(FACT_INCLUDES[[#This Row],[order_delivered_customer_date]]&lt;=FACT_INCLUDES[[#This Row],[order_estimated_delivery_date]],1,0)</f>
        <v>1</v>
      </c>
      <c r="T604" t="str">
        <f>VLOOKUP(FACT_INCLUDES[[#This Row],[DW Product]],DIM_PRODUCTS!A:I,3,FALSE)</f>
        <v>Gadgets</v>
      </c>
      <c r="U604" t="str">
        <f>VLOOKUP(FACT_INCLUDES[[#This Row],[DW Seller]],DIM_SELLERS!A:I,4,FALSE)</f>
        <v>PR</v>
      </c>
      <c r="V604" s="30">
        <f>IF(FACT_INCLUDES[[#This Row],[order_delivered_customer_date]]&lt;=FACT_INCLUDES[[#This Row],[order_estimated_delivery_date]], 1,0)</f>
        <v>1</v>
      </c>
    </row>
    <row r="605" spans="1:22" ht="15.75" x14ac:dyDescent="0.25">
      <c r="A605">
        <v>604</v>
      </c>
      <c r="B605" s="2" t="s">
        <v>1111</v>
      </c>
      <c r="C605" s="10">
        <v>1</v>
      </c>
      <c r="D605" s="13">
        <v>43229.456250000003</v>
      </c>
      <c r="E605" s="20">
        <v>79.5</v>
      </c>
      <c r="F605" s="20">
        <v>21.05</v>
      </c>
      <c r="G605" t="str">
        <f>VLOOKUP(FACT_INCLUDES[[#This Row],[order_id]],ORDERS!A:B,2,FALSE)</f>
        <v>197572fc8f1878d0a94195ac840dd947</v>
      </c>
      <c r="H605" s="17">
        <f>VLOOKUP(FACT_INCLUDES[[#This Row],[order_id]],ORDERS!A:F,4,FALSE)</f>
        <v>43319.396527777775</v>
      </c>
      <c r="I605" s="17">
        <f>VLOOKUP(FACT_INCLUDES[[#This Row],[order_id]],ORDERS!A:G,5,FALSE)</f>
        <v>43327.863194444442</v>
      </c>
      <c r="J605" s="17">
        <f>VLOOKUP(FACT_INCLUDES[[#This Row],[order_id]],ORDERS!A:G,6,FALSE)</f>
        <v>43322</v>
      </c>
      <c r="K605" t="str">
        <f>VLOOKUP(FACT_INCLUDES[[#This Row],[order_id]],ORDERS!A:G,3,FALSE)</f>
        <v>delivered</v>
      </c>
      <c r="L605" s="18">
        <f>FACT_INCLUDES[[#This Row],[price]]+FACT_INCLUDES[[#This Row],[freight_value]]</f>
        <v>100.55</v>
      </c>
      <c r="M605">
        <f ca="1">_xlfn.XLOOKUP(FACT_INCLUDES[[#This Row],[customer_unique_id]], DIM_CUSTOMERS[customer_unique_id], DIM_CUSTOMERS[Age],,0)</f>
        <v>31</v>
      </c>
      <c r="N605">
        <f>IFERROR(VLOOKUP(FACT_INCLUDES[[#This Row],[order_id]], ORDERS!A:G, 7, FALSE), "")</f>
        <v>8</v>
      </c>
      <c r="O605">
        <f>_xlfn.XLOOKUP(FACT_INCLUDES[[#This Row],[DW Product]],FACT_PRODUCT_REVIEWS!L:L,FACT_PRODUCT_REVIEWS!A:A,,0)</f>
        <v>55</v>
      </c>
      <c r="P605">
        <f>_xlfn.XLOOKUP(FACT_INCLUDES[[#This Row],[customer_unique_id]],DIM_CUSTOMERS[customer_unique_id],DIM_CUSTOMERS[DW Customer],,0)</f>
        <v>213</v>
      </c>
      <c r="Q605">
        <v>55</v>
      </c>
      <c r="R605">
        <v>307</v>
      </c>
      <c r="S605">
        <f>IF(FACT_INCLUDES[[#This Row],[order_delivered_customer_date]]&lt;=FACT_INCLUDES[[#This Row],[order_estimated_delivery_date]],1,0)</f>
        <v>0</v>
      </c>
      <c r="T605" t="str">
        <f>VLOOKUP(FACT_INCLUDES[[#This Row],[DW Product]],DIM_PRODUCTS!A:I,3,FALSE)</f>
        <v>Books</v>
      </c>
      <c r="U605" t="str">
        <f>VLOOKUP(FACT_INCLUDES[[#This Row],[DW Seller]],DIM_SELLERS!A:I,4,FALSE)</f>
        <v>PR</v>
      </c>
      <c r="V605" s="30">
        <f>IF(FACT_INCLUDES[[#This Row],[order_delivered_customer_date]]&lt;=FACT_INCLUDES[[#This Row],[order_estimated_delivery_date]], 1,0)</f>
        <v>0</v>
      </c>
    </row>
    <row r="606" spans="1:22" ht="15.75" x14ac:dyDescent="0.25">
      <c r="A606">
        <v>605</v>
      </c>
      <c r="B606" s="2" t="s">
        <v>1670</v>
      </c>
      <c r="C606" s="10">
        <v>1</v>
      </c>
      <c r="D606" s="13">
        <v>43181.146527777775</v>
      </c>
      <c r="E606" s="20">
        <v>29.99</v>
      </c>
      <c r="F606" s="20">
        <v>15.1</v>
      </c>
      <c r="G606" t="str">
        <f>VLOOKUP(FACT_INCLUDES[[#This Row],[order_id]],ORDERS!A:B,2,FALSE)</f>
        <v>570eb70ff97166b85ea96be3bfb65fef</v>
      </c>
      <c r="H606" s="17">
        <f>VLOOKUP(FACT_INCLUDES[[#This Row],[order_id]],ORDERS!A:F,4,FALSE)</f>
        <v>43005.561111111114</v>
      </c>
      <c r="I606" s="17">
        <f>VLOOKUP(FACT_INCLUDES[[#This Row],[order_id]],ORDERS!A:G,5,FALSE)</f>
        <v>43017.932638888888</v>
      </c>
      <c r="J606" s="17">
        <f>VLOOKUP(FACT_INCLUDES[[#This Row],[order_id]],ORDERS!A:G,6,FALSE)</f>
        <v>43031</v>
      </c>
      <c r="K606" t="str">
        <f>VLOOKUP(FACT_INCLUDES[[#This Row],[order_id]],ORDERS!A:G,3,FALSE)</f>
        <v>delivered</v>
      </c>
      <c r="L606" s="18">
        <f>FACT_INCLUDES[[#This Row],[price]]+FACT_INCLUDES[[#This Row],[freight_value]]</f>
        <v>45.089999999999996</v>
      </c>
      <c r="M606">
        <f ca="1">_xlfn.XLOOKUP(FACT_INCLUDES[[#This Row],[customer_unique_id]], DIM_CUSTOMERS[customer_unique_id], DIM_CUSTOMERS[Age],,0)</f>
        <v>58</v>
      </c>
      <c r="N606">
        <f>IFERROR(VLOOKUP(FACT_INCLUDES[[#This Row],[order_id]], ORDERS!A:G, 7, FALSE), "")</f>
        <v>12</v>
      </c>
      <c r="O606">
        <f>_xlfn.XLOOKUP(FACT_INCLUDES[[#This Row],[DW Product]],FACT_PRODUCT_REVIEWS!L:L,FACT_PRODUCT_REVIEWS!A:A,,0)</f>
        <v>56</v>
      </c>
      <c r="P606">
        <f>_xlfn.XLOOKUP(FACT_INCLUDES[[#This Row],[customer_unique_id]],DIM_CUSTOMERS[customer_unique_id],DIM_CUSTOMERS[DW Customer],,0)</f>
        <v>186</v>
      </c>
      <c r="Q606">
        <v>56</v>
      </c>
      <c r="R606">
        <v>308</v>
      </c>
      <c r="S606">
        <f>IF(FACT_INCLUDES[[#This Row],[order_delivered_customer_date]]&lt;=FACT_INCLUDES[[#This Row],[order_estimated_delivery_date]],1,0)</f>
        <v>1</v>
      </c>
      <c r="T606" t="str">
        <f>VLOOKUP(FACT_INCLUDES[[#This Row],[DW Product]],DIM_PRODUCTS!A:I,3,FALSE)</f>
        <v>Accessories</v>
      </c>
      <c r="U606" t="str">
        <f>VLOOKUP(FACT_INCLUDES[[#This Row],[DW Seller]],DIM_SELLERS!A:I,4,FALSE)</f>
        <v>SP</v>
      </c>
      <c r="V606" s="30">
        <f>IF(FACT_INCLUDES[[#This Row],[order_delivered_customer_date]]&lt;=FACT_INCLUDES[[#This Row],[order_estimated_delivery_date]], 1,0)</f>
        <v>1</v>
      </c>
    </row>
    <row r="607" spans="1:22" ht="15.75" x14ac:dyDescent="0.25">
      <c r="A607">
        <v>606</v>
      </c>
      <c r="B607" s="2" t="s">
        <v>1847</v>
      </c>
      <c r="C607" s="10">
        <v>1</v>
      </c>
      <c r="D607" s="13">
        <v>42877.142361111109</v>
      </c>
      <c r="E607" s="20">
        <v>109.9</v>
      </c>
      <c r="F607" s="20">
        <v>13.21</v>
      </c>
      <c r="G607" t="str">
        <f>VLOOKUP(FACT_INCLUDES[[#This Row],[order_id]],ORDERS!A:B,2,FALSE)</f>
        <v>655f4f1277487bf6c86c673de5e576a1</v>
      </c>
      <c r="H607" s="17">
        <f>VLOOKUP(FACT_INCLUDES[[#This Row],[order_id]],ORDERS!A:F,4,FALSE)</f>
        <v>43051.802777777775</v>
      </c>
      <c r="I607" s="17">
        <f>VLOOKUP(FACT_INCLUDES[[#This Row],[order_id]],ORDERS!A:G,5,FALSE)</f>
        <v>43060.882638888892</v>
      </c>
      <c r="J607" s="17">
        <f>VLOOKUP(FACT_INCLUDES[[#This Row],[order_id]],ORDERS!A:G,6,FALSE)</f>
        <v>43084</v>
      </c>
      <c r="K607" t="str">
        <f>VLOOKUP(FACT_INCLUDES[[#This Row],[order_id]],ORDERS!A:G,3,FALSE)</f>
        <v>delivered</v>
      </c>
      <c r="L607" s="18">
        <f>FACT_INCLUDES[[#This Row],[price]]+FACT_INCLUDES[[#This Row],[freight_value]]</f>
        <v>123.11000000000001</v>
      </c>
      <c r="M607">
        <f ca="1">_xlfn.XLOOKUP(FACT_INCLUDES[[#This Row],[customer_unique_id]], DIM_CUSTOMERS[customer_unique_id], DIM_CUSTOMERS[Age],,0)</f>
        <v>23</v>
      </c>
      <c r="N607">
        <f>IFERROR(VLOOKUP(FACT_INCLUDES[[#This Row],[order_id]], ORDERS!A:G, 7, FALSE), "")</f>
        <v>9</v>
      </c>
      <c r="O607">
        <f>_xlfn.XLOOKUP(FACT_INCLUDES[[#This Row],[DW Product]],FACT_PRODUCT_REVIEWS!L:L,FACT_PRODUCT_REVIEWS!A:A,,0)</f>
        <v>57</v>
      </c>
      <c r="P607">
        <f>_xlfn.XLOOKUP(FACT_INCLUDES[[#This Row],[customer_unique_id]],DIM_CUSTOMERS[customer_unique_id],DIM_CUSTOMERS[DW Customer],,0)</f>
        <v>22</v>
      </c>
      <c r="Q607">
        <v>57</v>
      </c>
      <c r="R607">
        <v>309</v>
      </c>
      <c r="S607">
        <f>IF(FACT_INCLUDES[[#This Row],[order_delivered_customer_date]]&lt;=FACT_INCLUDES[[#This Row],[order_estimated_delivery_date]],1,0)</f>
        <v>1</v>
      </c>
      <c r="T607" t="str">
        <f>VLOOKUP(FACT_INCLUDES[[#This Row],[DW Product]],DIM_PRODUCTS!A:I,3,FALSE)</f>
        <v>Clothing</v>
      </c>
      <c r="U607" t="str">
        <f>VLOOKUP(FACT_INCLUDES[[#This Row],[DW Seller]],DIM_SELLERS!A:I,4,FALSE)</f>
        <v>SP</v>
      </c>
      <c r="V607" s="30">
        <f>IF(FACT_INCLUDES[[#This Row],[order_delivered_customer_date]]&lt;=FACT_INCLUDES[[#This Row],[order_estimated_delivery_date]], 1,0)</f>
        <v>1</v>
      </c>
    </row>
    <row r="608" spans="1:22" ht="15.75" x14ac:dyDescent="0.25">
      <c r="A608">
        <v>607</v>
      </c>
      <c r="B608" s="5" t="s">
        <v>989</v>
      </c>
      <c r="C608" s="10">
        <v>1</v>
      </c>
      <c r="D608" s="13">
        <v>43214.704861111109</v>
      </c>
      <c r="E608" s="20">
        <v>74.900000000000006</v>
      </c>
      <c r="F608" s="20">
        <v>16.489999999999998</v>
      </c>
      <c r="G608" t="str">
        <f>VLOOKUP(FACT_INCLUDES[[#This Row],[order_id]],ORDERS!A:B,2,FALSE)</f>
        <v>7af8bc059cb4c4c55038a142b99da13b</v>
      </c>
      <c r="H608" s="17">
        <f>VLOOKUP(FACT_INCLUDES[[#This Row],[order_id]],ORDERS!A:F,4,FALSE)</f>
        <v>42878.910416666666</v>
      </c>
      <c r="I608" s="17">
        <f>VLOOKUP(FACT_INCLUDES[[#This Row],[order_id]],ORDERS!A:G,5,FALSE)</f>
        <v>42898.257638888892</v>
      </c>
      <c r="J608" s="17">
        <f>VLOOKUP(FACT_INCLUDES[[#This Row],[order_id]],ORDERS!A:G,6,FALSE)</f>
        <v>42913</v>
      </c>
      <c r="K608" t="str">
        <f>VLOOKUP(FACT_INCLUDES[[#This Row],[order_id]],ORDERS!A:G,3,FALSE)</f>
        <v>delivered</v>
      </c>
      <c r="L608" s="18">
        <f>FACT_INCLUDES[[#This Row],[price]]+FACT_INCLUDES[[#This Row],[freight_value]]</f>
        <v>91.39</v>
      </c>
      <c r="M608">
        <f ca="1">_xlfn.XLOOKUP(FACT_INCLUDES[[#This Row],[customer_unique_id]], DIM_CUSTOMERS[customer_unique_id], DIM_CUSTOMERS[Age],,0)</f>
        <v>31</v>
      </c>
      <c r="N608">
        <f>IFERROR(VLOOKUP(FACT_INCLUDES[[#This Row],[order_id]], ORDERS!A:G, 7, FALSE), "")</f>
        <v>20</v>
      </c>
      <c r="O608">
        <f>_xlfn.XLOOKUP(FACT_INCLUDES[[#This Row],[DW Product]],FACT_PRODUCT_REVIEWS!L:L,FACT_PRODUCT_REVIEWS!A:A,,0)</f>
        <v>58</v>
      </c>
      <c r="P608">
        <f>_xlfn.XLOOKUP(FACT_INCLUDES[[#This Row],[customer_unique_id]],DIM_CUSTOMERS[customer_unique_id],DIM_CUSTOMERS[DW Customer],,0)</f>
        <v>215</v>
      </c>
      <c r="Q608">
        <v>58</v>
      </c>
      <c r="R608">
        <v>310</v>
      </c>
      <c r="S608">
        <f>IF(FACT_INCLUDES[[#This Row],[order_delivered_customer_date]]&lt;=FACT_INCLUDES[[#This Row],[order_estimated_delivery_date]],1,0)</f>
        <v>1</v>
      </c>
      <c r="T608" t="str">
        <f>VLOOKUP(FACT_INCLUDES[[#This Row],[DW Product]],DIM_PRODUCTS!A:I,3,FALSE)</f>
        <v>Furniture</v>
      </c>
      <c r="U608" t="str">
        <f>VLOOKUP(FACT_INCLUDES[[#This Row],[DW Seller]],DIM_SELLERS!A:I,4,FALSE)</f>
        <v>SP</v>
      </c>
      <c r="V608" s="30">
        <f>IF(FACT_INCLUDES[[#This Row],[order_delivered_customer_date]]&lt;=FACT_INCLUDES[[#This Row],[order_estimated_delivery_date]], 1,0)</f>
        <v>1</v>
      </c>
    </row>
    <row r="609" spans="1:22" ht="15.75" x14ac:dyDescent="0.25">
      <c r="A609">
        <v>608</v>
      </c>
      <c r="B609" s="2" t="s">
        <v>1176</v>
      </c>
      <c r="C609" s="10">
        <v>1</v>
      </c>
      <c r="D609" s="13">
        <v>42844.076388888891</v>
      </c>
      <c r="E609" s="20">
        <v>14.95</v>
      </c>
      <c r="F609" s="20">
        <v>18.23</v>
      </c>
      <c r="G609" t="str">
        <f>VLOOKUP(FACT_INCLUDES[[#This Row],[order_id]],ORDERS!A:B,2,FALSE)</f>
        <v>23af7ed42b446329e95c7645ba337f86</v>
      </c>
      <c r="H609" s="17">
        <f>VLOOKUP(FACT_INCLUDES[[#This Row],[order_id]],ORDERS!A:F,4,FALSE)</f>
        <v>43161.905555555553</v>
      </c>
      <c r="I609" s="17">
        <f>VLOOKUP(FACT_INCLUDES[[#This Row],[order_id]],ORDERS!A:G,5,FALSE)</f>
        <v>43167.783333333333</v>
      </c>
      <c r="J609" s="17">
        <f>VLOOKUP(FACT_INCLUDES[[#This Row],[order_id]],ORDERS!A:G,6,FALSE)</f>
        <v>43173</v>
      </c>
      <c r="K609" t="str">
        <f>VLOOKUP(FACT_INCLUDES[[#This Row],[order_id]],ORDERS!A:G,3,FALSE)</f>
        <v>delivered</v>
      </c>
      <c r="L609" s="18">
        <f>FACT_INCLUDES[[#This Row],[price]]+FACT_INCLUDES[[#This Row],[freight_value]]</f>
        <v>33.18</v>
      </c>
      <c r="M609">
        <f ca="1">_xlfn.XLOOKUP(FACT_INCLUDES[[#This Row],[customer_unique_id]], DIM_CUSTOMERS[customer_unique_id], DIM_CUSTOMERS[Age],,0)</f>
        <v>49</v>
      </c>
      <c r="N609">
        <f>IFERROR(VLOOKUP(FACT_INCLUDES[[#This Row],[order_id]], ORDERS!A:G, 7, FALSE), "")</f>
        <v>6</v>
      </c>
      <c r="O609">
        <f>_xlfn.XLOOKUP(FACT_INCLUDES[[#This Row],[DW Product]],FACT_PRODUCT_REVIEWS!L:L,FACT_PRODUCT_REVIEWS!A:A,,0)</f>
        <v>59</v>
      </c>
      <c r="P609">
        <f>_xlfn.XLOOKUP(FACT_INCLUDES[[#This Row],[customer_unique_id]],DIM_CUSTOMERS[customer_unique_id],DIM_CUSTOMERS[DW Customer],,0)</f>
        <v>211</v>
      </c>
      <c r="Q609">
        <v>59</v>
      </c>
      <c r="R609">
        <v>311</v>
      </c>
      <c r="S609">
        <f>IF(FACT_INCLUDES[[#This Row],[order_delivered_customer_date]]&lt;=FACT_INCLUDES[[#This Row],[order_estimated_delivery_date]],1,0)</f>
        <v>1</v>
      </c>
      <c r="T609" t="str">
        <f>VLOOKUP(FACT_INCLUDES[[#This Row],[DW Product]],DIM_PRODUCTS!A:I,3,FALSE)</f>
        <v>Gadgets</v>
      </c>
      <c r="U609" t="str">
        <f>VLOOKUP(FACT_INCLUDES[[#This Row],[DW Seller]],DIM_SELLERS!A:I,4,FALSE)</f>
        <v>SP</v>
      </c>
      <c r="V609" s="30">
        <f>IF(FACT_INCLUDES[[#This Row],[order_delivered_customer_date]]&lt;=FACT_INCLUDES[[#This Row],[order_estimated_delivery_date]], 1,0)</f>
        <v>1</v>
      </c>
    </row>
    <row r="610" spans="1:22" ht="15.75" x14ac:dyDescent="0.25">
      <c r="A610">
        <v>609</v>
      </c>
      <c r="B610" s="2" t="s">
        <v>1676</v>
      </c>
      <c r="C610" s="10">
        <v>1</v>
      </c>
      <c r="D610" s="13">
        <v>43129.915972222225</v>
      </c>
      <c r="E610" s="20">
        <v>149.9</v>
      </c>
      <c r="F610" s="20">
        <v>43.11</v>
      </c>
      <c r="G610" t="str">
        <f>VLOOKUP(FACT_INCLUDES[[#This Row],[order_id]],ORDERS!A:B,2,FALSE)</f>
        <v>d74dfc7a1504f45d7880c12e7f8fe142</v>
      </c>
      <c r="H610" s="17">
        <f>VLOOKUP(FACT_INCLUDES[[#This Row],[order_id]],ORDERS!A:F,4,FALSE)</f>
        <v>43145.886805555558</v>
      </c>
      <c r="I610" s="17">
        <f>VLOOKUP(FACT_INCLUDES[[#This Row],[order_id]],ORDERS!A:G,5,FALSE)</f>
        <v>43176.800000000003</v>
      </c>
      <c r="J610" s="17">
        <f>VLOOKUP(FACT_INCLUDES[[#This Row],[order_id]],ORDERS!A:G,6,FALSE)</f>
        <v>43166</v>
      </c>
      <c r="K610" t="str">
        <f>VLOOKUP(FACT_INCLUDES[[#This Row],[order_id]],ORDERS!A:G,3,FALSE)</f>
        <v>delivered</v>
      </c>
      <c r="L610" s="18">
        <f>FACT_INCLUDES[[#This Row],[price]]+FACT_INCLUDES[[#This Row],[freight_value]]</f>
        <v>193.01</v>
      </c>
      <c r="M610">
        <f ca="1">_xlfn.XLOOKUP(FACT_INCLUDES[[#This Row],[customer_unique_id]], DIM_CUSTOMERS[customer_unique_id], DIM_CUSTOMERS[Age],,0)</f>
        <v>32</v>
      </c>
      <c r="N610">
        <f>IFERROR(VLOOKUP(FACT_INCLUDES[[#This Row],[order_id]], ORDERS!A:G, 7, FALSE), "")</f>
        <v>31</v>
      </c>
      <c r="O610">
        <f>_xlfn.XLOOKUP(FACT_INCLUDES[[#This Row],[DW Product]],FACT_PRODUCT_REVIEWS!L:L,FACT_PRODUCT_REVIEWS!A:A,,0)</f>
        <v>60</v>
      </c>
      <c r="P610">
        <f>_xlfn.XLOOKUP(FACT_INCLUDES[[#This Row],[customer_unique_id]],DIM_CUSTOMERS[customer_unique_id],DIM_CUSTOMERS[DW Customer],,0)</f>
        <v>219</v>
      </c>
      <c r="Q610">
        <v>60</v>
      </c>
      <c r="R610">
        <v>312</v>
      </c>
      <c r="S610">
        <f>IF(FACT_INCLUDES[[#This Row],[order_delivered_customer_date]]&lt;=FACT_INCLUDES[[#This Row],[order_estimated_delivery_date]],1,0)</f>
        <v>0</v>
      </c>
      <c r="T610" t="str">
        <f>VLOOKUP(FACT_INCLUDES[[#This Row],[DW Product]],DIM_PRODUCTS!A:I,3,FALSE)</f>
        <v>Appliances</v>
      </c>
      <c r="U610" t="str">
        <f>VLOOKUP(FACT_INCLUDES[[#This Row],[DW Seller]],DIM_SELLERS!A:I,4,FALSE)</f>
        <v>SP</v>
      </c>
      <c r="V610" s="30">
        <f>IF(FACT_INCLUDES[[#This Row],[order_delivered_customer_date]]&lt;=FACT_INCLUDES[[#This Row],[order_estimated_delivery_date]], 1,0)</f>
        <v>0</v>
      </c>
    </row>
    <row r="611" spans="1:22" ht="15.75" x14ac:dyDescent="0.25">
      <c r="A611">
        <v>610</v>
      </c>
      <c r="B611" s="2" t="s">
        <v>1713</v>
      </c>
      <c r="C611" s="10">
        <v>1</v>
      </c>
      <c r="D611" s="13">
        <v>43129.915972222225</v>
      </c>
      <c r="E611" s="20">
        <v>19.989999999999998</v>
      </c>
      <c r="F611" s="20">
        <v>14.1</v>
      </c>
      <c r="G611" t="str">
        <f>VLOOKUP(FACT_INCLUDES[[#This Row],[order_id]],ORDERS!A:B,2,FALSE)</f>
        <v>d3857f98166ef23ca95d44cbe9b1828c</v>
      </c>
      <c r="H611" s="17">
        <f>VLOOKUP(FACT_INCLUDES[[#This Row],[order_id]],ORDERS!A:F,4,FALSE)</f>
        <v>43183.32916666667</v>
      </c>
      <c r="I611" s="17">
        <f>VLOOKUP(FACT_INCLUDES[[#This Row],[order_id]],ORDERS!A:G,5,FALSE)</f>
        <v>43201.008333333331</v>
      </c>
      <c r="J611" s="17">
        <f>VLOOKUP(FACT_INCLUDES[[#This Row],[order_id]],ORDERS!A:G,6,FALSE)</f>
        <v>43206</v>
      </c>
      <c r="K611" t="str">
        <f>VLOOKUP(FACT_INCLUDES[[#This Row],[order_id]],ORDERS!A:G,3,FALSE)</f>
        <v>delivered</v>
      </c>
      <c r="L611" s="18">
        <f>FACT_INCLUDES[[#This Row],[price]]+FACT_INCLUDES[[#This Row],[freight_value]]</f>
        <v>34.089999999999996</v>
      </c>
      <c r="M611">
        <f ca="1">_xlfn.XLOOKUP(FACT_INCLUDES[[#This Row],[customer_unique_id]], DIM_CUSTOMERS[customer_unique_id], DIM_CUSTOMERS[Age],,0)</f>
        <v>33</v>
      </c>
      <c r="N611">
        <f>IFERROR(VLOOKUP(FACT_INCLUDES[[#This Row],[order_id]], ORDERS!A:G, 7, FALSE), "")</f>
        <v>18</v>
      </c>
      <c r="O611">
        <f>_xlfn.XLOOKUP(FACT_INCLUDES[[#This Row],[DW Product]],FACT_PRODUCT_REVIEWS!L:L,FACT_PRODUCT_REVIEWS!A:A,,0)</f>
        <v>61</v>
      </c>
      <c r="P611">
        <f>_xlfn.XLOOKUP(FACT_INCLUDES[[#This Row],[customer_unique_id]],DIM_CUSTOMERS[customer_unique_id],DIM_CUSTOMERS[DW Customer],,0)</f>
        <v>199</v>
      </c>
      <c r="Q611">
        <v>61</v>
      </c>
      <c r="R611">
        <v>313</v>
      </c>
      <c r="S611">
        <f>IF(FACT_INCLUDES[[#This Row],[order_delivered_customer_date]]&lt;=FACT_INCLUDES[[#This Row],[order_estimated_delivery_date]],1,0)</f>
        <v>1</v>
      </c>
      <c r="T611" t="str">
        <f>VLOOKUP(FACT_INCLUDES[[#This Row],[DW Product]],DIM_PRODUCTS!A:I,3,FALSE)</f>
        <v>Books</v>
      </c>
      <c r="U611" t="str">
        <f>VLOOKUP(FACT_INCLUDES[[#This Row],[DW Seller]],DIM_SELLERS!A:I,4,FALSE)</f>
        <v>PR</v>
      </c>
      <c r="V611" s="30">
        <f>IF(FACT_INCLUDES[[#This Row],[order_delivered_customer_date]]&lt;=FACT_INCLUDES[[#This Row],[order_estimated_delivery_date]], 1,0)</f>
        <v>1</v>
      </c>
    </row>
    <row r="612" spans="1:22" ht="15.75" x14ac:dyDescent="0.25">
      <c r="A612">
        <v>611</v>
      </c>
      <c r="B612" s="2" t="s">
        <v>878</v>
      </c>
      <c r="C612" s="10">
        <v>1</v>
      </c>
      <c r="D612" s="13">
        <v>42838.113194444442</v>
      </c>
      <c r="E612" s="20">
        <v>390</v>
      </c>
      <c r="F612" s="20">
        <v>29.39</v>
      </c>
      <c r="G612" t="str">
        <f>VLOOKUP(FACT_INCLUDES[[#This Row],[order_id]],ORDERS!A:B,2,FALSE)</f>
        <v>8186340945b0be4093153f9e51966e42</v>
      </c>
      <c r="H612" s="17">
        <f>VLOOKUP(FACT_INCLUDES[[#This Row],[order_id]],ORDERS!A:F,4,FALSE)</f>
        <v>43048.964583333334</v>
      </c>
      <c r="I612" s="17">
        <f>VLOOKUP(FACT_INCLUDES[[#This Row],[order_id]],ORDERS!A:G,5,FALSE)</f>
        <v>43061.760416666664</v>
      </c>
      <c r="J612" s="17">
        <f>VLOOKUP(FACT_INCLUDES[[#This Row],[order_id]],ORDERS!A:G,6,FALSE)</f>
        <v>43075</v>
      </c>
      <c r="K612" t="str">
        <f>VLOOKUP(FACT_INCLUDES[[#This Row],[order_id]],ORDERS!A:G,3,FALSE)</f>
        <v>delivered</v>
      </c>
      <c r="L612" s="18">
        <f>FACT_INCLUDES[[#This Row],[price]]+FACT_INCLUDES[[#This Row],[freight_value]]</f>
        <v>419.39</v>
      </c>
      <c r="M612">
        <f ca="1">_xlfn.XLOOKUP(FACT_INCLUDES[[#This Row],[customer_unique_id]], DIM_CUSTOMERS[customer_unique_id], DIM_CUSTOMERS[Age],,0)</f>
        <v>48</v>
      </c>
      <c r="N612">
        <f>IFERROR(VLOOKUP(FACT_INCLUDES[[#This Row],[order_id]], ORDERS!A:G, 7, FALSE), "")</f>
        <v>13</v>
      </c>
      <c r="O612">
        <f>_xlfn.XLOOKUP(FACT_INCLUDES[[#This Row],[DW Product]],FACT_PRODUCT_REVIEWS!L:L,FACT_PRODUCT_REVIEWS!A:A,,0)</f>
        <v>62</v>
      </c>
      <c r="P612">
        <f>_xlfn.XLOOKUP(FACT_INCLUDES[[#This Row],[customer_unique_id]],DIM_CUSTOMERS[customer_unique_id],DIM_CUSTOMERS[DW Customer],,0)</f>
        <v>236</v>
      </c>
      <c r="Q612">
        <v>62</v>
      </c>
      <c r="R612">
        <v>314</v>
      </c>
      <c r="S612">
        <f>IF(FACT_INCLUDES[[#This Row],[order_delivered_customer_date]]&lt;=FACT_INCLUDES[[#This Row],[order_estimated_delivery_date]],1,0)</f>
        <v>1</v>
      </c>
      <c r="T612" t="str">
        <f>VLOOKUP(FACT_INCLUDES[[#This Row],[DW Product]],DIM_PRODUCTS!A:I,3,FALSE)</f>
        <v>Pets</v>
      </c>
      <c r="U612" t="str">
        <f>VLOOKUP(FACT_INCLUDES[[#This Row],[DW Seller]],DIM_SELLERS!A:I,4,FALSE)</f>
        <v>SP</v>
      </c>
      <c r="V612" s="30">
        <f>IF(FACT_INCLUDES[[#This Row],[order_delivered_customer_date]]&lt;=FACT_INCLUDES[[#This Row],[order_estimated_delivery_date]], 1,0)</f>
        <v>1</v>
      </c>
    </row>
    <row r="613" spans="1:22" ht="15.75" x14ac:dyDescent="0.25">
      <c r="A613">
        <v>612</v>
      </c>
      <c r="B613" s="2" t="s">
        <v>1236</v>
      </c>
      <c r="C613" s="10">
        <v>1</v>
      </c>
      <c r="D613" s="13">
        <v>43115.480555555558</v>
      </c>
      <c r="E613" s="20">
        <v>135</v>
      </c>
      <c r="F613" s="20">
        <v>21.75</v>
      </c>
      <c r="G613" t="str">
        <f>VLOOKUP(FACT_INCLUDES[[#This Row],[order_id]],ORDERS!A:B,2,FALSE)</f>
        <v>fb7321c807106363b749c783f41de4fc</v>
      </c>
      <c r="H613" s="17">
        <f>VLOOKUP(FACT_INCLUDES[[#This Row],[order_id]],ORDERS!A:F,4,FALSE)</f>
        <v>43235.56527777778</v>
      </c>
      <c r="I613" s="17">
        <f>VLOOKUP(FACT_INCLUDES[[#This Row],[order_id]],ORDERS!A:G,5,FALSE)</f>
        <v>43243.668749999997</v>
      </c>
      <c r="J613" s="17">
        <f>VLOOKUP(FACT_INCLUDES[[#This Row],[order_id]],ORDERS!A:G,6,FALSE)</f>
        <v>43252</v>
      </c>
      <c r="K613" t="str">
        <f>VLOOKUP(FACT_INCLUDES[[#This Row],[order_id]],ORDERS!A:G,3,FALSE)</f>
        <v>delivered</v>
      </c>
      <c r="L613" s="18">
        <f>FACT_INCLUDES[[#This Row],[price]]+FACT_INCLUDES[[#This Row],[freight_value]]</f>
        <v>156.75</v>
      </c>
      <c r="M613">
        <f ca="1">_xlfn.XLOOKUP(FACT_INCLUDES[[#This Row],[customer_unique_id]], DIM_CUSTOMERS[customer_unique_id], DIM_CUSTOMERS[Age],,0)</f>
        <v>20</v>
      </c>
      <c r="N613">
        <f>IFERROR(VLOOKUP(FACT_INCLUDES[[#This Row],[order_id]], ORDERS!A:G, 7, FALSE), "")</f>
        <v>8</v>
      </c>
      <c r="O613">
        <f>_xlfn.XLOOKUP(FACT_INCLUDES[[#This Row],[DW Product]],FACT_PRODUCT_REVIEWS!L:L,FACT_PRODUCT_REVIEWS!A:A,,0)</f>
        <v>63</v>
      </c>
      <c r="P613">
        <f>_xlfn.XLOOKUP(FACT_INCLUDES[[#This Row],[customer_unique_id]],DIM_CUSTOMERS[customer_unique_id],DIM_CUSTOMERS[DW Customer],,0)</f>
        <v>281</v>
      </c>
      <c r="Q613">
        <v>63</v>
      </c>
      <c r="R613">
        <v>315</v>
      </c>
      <c r="S613">
        <f>IF(FACT_INCLUDES[[#This Row],[order_delivered_customer_date]]&lt;=FACT_INCLUDES[[#This Row],[order_estimated_delivery_date]],1,0)</f>
        <v>1</v>
      </c>
      <c r="T613" t="str">
        <f>VLOOKUP(FACT_INCLUDES[[#This Row],[DW Product]],DIM_PRODUCTS!A:I,3,FALSE)</f>
        <v>Accessories</v>
      </c>
      <c r="U613" t="str">
        <f>VLOOKUP(FACT_INCLUDES[[#This Row],[DW Seller]],DIM_SELLERS!A:I,4,FALSE)</f>
        <v>RS</v>
      </c>
      <c r="V613" s="30">
        <f>IF(FACT_INCLUDES[[#This Row],[order_delivered_customer_date]]&lt;=FACT_INCLUDES[[#This Row],[order_estimated_delivery_date]], 1,0)</f>
        <v>1</v>
      </c>
    </row>
    <row r="614" spans="1:22" ht="15.75" x14ac:dyDescent="0.25">
      <c r="A614">
        <v>613</v>
      </c>
      <c r="B614" s="2" t="s">
        <v>1316</v>
      </c>
      <c r="C614" s="10">
        <v>1</v>
      </c>
      <c r="D614" s="13">
        <v>42986.434027777781</v>
      </c>
      <c r="E614" s="20">
        <v>104</v>
      </c>
      <c r="F614" s="20">
        <v>16.43</v>
      </c>
      <c r="G614" t="str">
        <f>VLOOKUP(FACT_INCLUDES[[#This Row],[order_id]],ORDERS!A:B,2,FALSE)</f>
        <v>6e066424e17b2da4b735194531fb99a6</v>
      </c>
      <c r="H614" s="17">
        <f>VLOOKUP(FACT_INCLUDES[[#This Row],[order_id]],ORDERS!A:F,4,FALSE)</f>
        <v>43199.786805555559</v>
      </c>
      <c r="I614" s="17">
        <f>VLOOKUP(FACT_INCLUDES[[#This Row],[order_id]],ORDERS!A:G,5,FALSE)</f>
        <v>43215.019444444442</v>
      </c>
      <c r="J614" s="17">
        <f>VLOOKUP(FACT_INCLUDES[[#This Row],[order_id]],ORDERS!A:G,6,FALSE)</f>
        <v>43231</v>
      </c>
      <c r="K614" t="str">
        <f>VLOOKUP(FACT_INCLUDES[[#This Row],[order_id]],ORDERS!A:G,3,FALSE)</f>
        <v>delivered</v>
      </c>
      <c r="L614" s="18">
        <f>FACT_INCLUDES[[#This Row],[price]]+FACT_INCLUDES[[#This Row],[freight_value]]</f>
        <v>120.43</v>
      </c>
      <c r="M614">
        <f ca="1">_xlfn.XLOOKUP(FACT_INCLUDES[[#This Row],[customer_unique_id]], DIM_CUSTOMERS[customer_unique_id], DIM_CUSTOMERS[Age],,0)</f>
        <v>39</v>
      </c>
      <c r="N614">
        <f>IFERROR(VLOOKUP(FACT_INCLUDES[[#This Row],[order_id]], ORDERS!A:G, 7, FALSE), "")</f>
        <v>16</v>
      </c>
      <c r="O614">
        <f>_xlfn.XLOOKUP(FACT_INCLUDES[[#This Row],[DW Product]],FACT_PRODUCT_REVIEWS!L:L,FACT_PRODUCT_REVIEWS!A:A,,0)</f>
        <v>64</v>
      </c>
      <c r="P614">
        <f>_xlfn.XLOOKUP(FACT_INCLUDES[[#This Row],[customer_unique_id]],DIM_CUSTOMERS[customer_unique_id],DIM_CUSTOMERS[DW Customer],,0)</f>
        <v>294</v>
      </c>
      <c r="Q614">
        <v>64</v>
      </c>
      <c r="R614">
        <v>316</v>
      </c>
      <c r="S614">
        <f>IF(FACT_INCLUDES[[#This Row],[order_delivered_customer_date]]&lt;=FACT_INCLUDES[[#This Row],[order_estimated_delivery_date]],1,0)</f>
        <v>1</v>
      </c>
      <c r="T614" t="str">
        <f>VLOOKUP(FACT_INCLUDES[[#This Row],[DW Product]],DIM_PRODUCTS!A:I,3,FALSE)</f>
        <v>Jewelry</v>
      </c>
      <c r="U614" t="str">
        <f>VLOOKUP(FACT_INCLUDES[[#This Row],[DW Seller]],DIM_SELLERS!A:I,4,FALSE)</f>
        <v>SP</v>
      </c>
      <c r="V614" s="30">
        <f>IF(FACT_INCLUDES[[#This Row],[order_delivered_customer_date]]&lt;=FACT_INCLUDES[[#This Row],[order_estimated_delivery_date]], 1,0)</f>
        <v>1</v>
      </c>
    </row>
    <row r="615" spans="1:22" ht="15.75" x14ac:dyDescent="0.25">
      <c r="A615">
        <v>614</v>
      </c>
      <c r="B615" s="2" t="s">
        <v>1066</v>
      </c>
      <c r="C615" s="10">
        <v>1</v>
      </c>
      <c r="D615" s="13">
        <v>43070.401388888888</v>
      </c>
      <c r="E615" s="20">
        <v>149</v>
      </c>
      <c r="F615" s="20">
        <v>15.8</v>
      </c>
      <c r="G615" t="str">
        <f>VLOOKUP(FACT_INCLUDES[[#This Row],[order_id]],ORDERS!A:B,2,FALSE)</f>
        <v>e8085241eb1297eaa9bfa9453ea0b1ca</v>
      </c>
      <c r="H615" s="17">
        <f>VLOOKUP(FACT_INCLUDES[[#This Row],[order_id]],ORDERS!A:F,4,FALSE)</f>
        <v>43110.430555555555</v>
      </c>
      <c r="I615" s="17">
        <f>VLOOKUP(FACT_INCLUDES[[#This Row],[order_id]],ORDERS!A:G,5,FALSE)</f>
        <v>43137.913888888892</v>
      </c>
      <c r="J615" s="17">
        <f>VLOOKUP(FACT_INCLUDES[[#This Row],[order_id]],ORDERS!A:G,6,FALSE)</f>
        <v>43140</v>
      </c>
      <c r="K615" t="str">
        <f>VLOOKUP(FACT_INCLUDES[[#This Row],[order_id]],ORDERS!A:G,3,FALSE)</f>
        <v>delivered</v>
      </c>
      <c r="L615" s="18">
        <f>FACT_INCLUDES[[#This Row],[price]]+FACT_INCLUDES[[#This Row],[freight_value]]</f>
        <v>164.8</v>
      </c>
      <c r="M615">
        <f ca="1">_xlfn.XLOOKUP(FACT_INCLUDES[[#This Row],[customer_unique_id]], DIM_CUSTOMERS[customer_unique_id], DIM_CUSTOMERS[Age],,0)</f>
        <v>51</v>
      </c>
      <c r="N615">
        <f>IFERROR(VLOOKUP(FACT_INCLUDES[[#This Row],[order_id]], ORDERS!A:G, 7, FALSE), "")</f>
        <v>27</v>
      </c>
      <c r="O615">
        <f>_xlfn.XLOOKUP(FACT_INCLUDES[[#This Row],[DW Product]],FACT_PRODUCT_REVIEWS!L:L,FACT_PRODUCT_REVIEWS!A:A,,0)</f>
        <v>65</v>
      </c>
      <c r="P615">
        <f>_xlfn.XLOOKUP(FACT_INCLUDES[[#This Row],[customer_unique_id]],DIM_CUSTOMERS[customer_unique_id],DIM_CUSTOMERS[DW Customer],,0)</f>
        <v>204</v>
      </c>
      <c r="Q615">
        <v>65</v>
      </c>
      <c r="R615">
        <v>317</v>
      </c>
      <c r="S615">
        <f>IF(FACT_INCLUDES[[#This Row],[order_delivered_customer_date]]&lt;=FACT_INCLUDES[[#This Row],[order_estimated_delivery_date]],1,0)</f>
        <v>1</v>
      </c>
      <c r="T615" t="str">
        <f>VLOOKUP(FACT_INCLUDES[[#This Row],[DW Product]],DIM_PRODUCTS!A:I,3,FALSE)</f>
        <v>Makeup</v>
      </c>
      <c r="U615" t="str">
        <f>VLOOKUP(FACT_INCLUDES[[#This Row],[DW Seller]],DIM_SELLERS!A:I,4,FALSE)</f>
        <v>SP</v>
      </c>
      <c r="V615" s="30">
        <f>IF(FACT_INCLUDES[[#This Row],[order_delivered_customer_date]]&lt;=FACT_INCLUDES[[#This Row],[order_estimated_delivery_date]], 1,0)</f>
        <v>1</v>
      </c>
    </row>
    <row r="616" spans="1:22" ht="15.75" x14ac:dyDescent="0.25">
      <c r="A616">
        <v>615</v>
      </c>
      <c r="B616" s="2" t="s">
        <v>840</v>
      </c>
      <c r="C616" s="10">
        <v>1</v>
      </c>
      <c r="D616" s="13">
        <v>43018.857638888891</v>
      </c>
      <c r="E616" s="20">
        <v>279.89999999999998</v>
      </c>
      <c r="F616" s="20">
        <v>13.46</v>
      </c>
      <c r="G616" t="str">
        <f>VLOOKUP(FACT_INCLUDES[[#This Row],[order_id]],ORDERS!A:B,2,FALSE)</f>
        <v>56a9c159fffe93bdef88ffbf6e729712</v>
      </c>
      <c r="H616" s="17">
        <f>VLOOKUP(FACT_INCLUDES[[#This Row],[order_id]],ORDERS!A:F,4,FALSE)</f>
        <v>43161.612500000003</v>
      </c>
      <c r="I616" s="17">
        <f>VLOOKUP(FACT_INCLUDES[[#This Row],[order_id]],ORDERS!A:G,5,FALSE)</f>
        <v>43192.658333333333</v>
      </c>
      <c r="J616" s="17">
        <f>VLOOKUP(FACT_INCLUDES[[#This Row],[order_id]],ORDERS!A:G,6,FALSE)</f>
        <v>43182</v>
      </c>
      <c r="K616" t="str">
        <f>VLOOKUP(FACT_INCLUDES[[#This Row],[order_id]],ORDERS!A:G,3,FALSE)</f>
        <v>delivered</v>
      </c>
      <c r="L616" s="18">
        <f>FACT_INCLUDES[[#This Row],[price]]+FACT_INCLUDES[[#This Row],[freight_value]]</f>
        <v>293.35999999999996</v>
      </c>
      <c r="M616">
        <f ca="1">_xlfn.XLOOKUP(FACT_INCLUDES[[#This Row],[customer_unique_id]], DIM_CUSTOMERS[customer_unique_id], DIM_CUSTOMERS[Age],,0)</f>
        <v>19</v>
      </c>
      <c r="N616">
        <f>IFERROR(VLOOKUP(FACT_INCLUDES[[#This Row],[order_id]], ORDERS!A:G, 7, FALSE), "")</f>
        <v>31</v>
      </c>
      <c r="O616">
        <f>_xlfn.XLOOKUP(FACT_INCLUDES[[#This Row],[DW Product]],FACT_PRODUCT_REVIEWS!L:L,FACT_PRODUCT_REVIEWS!A:A,,0)</f>
        <v>66</v>
      </c>
      <c r="P616">
        <f>_xlfn.XLOOKUP(FACT_INCLUDES[[#This Row],[customer_unique_id]],DIM_CUSTOMERS[customer_unique_id],DIM_CUSTOMERS[DW Customer],,0)</f>
        <v>206</v>
      </c>
      <c r="Q616">
        <v>66</v>
      </c>
      <c r="R616">
        <v>318</v>
      </c>
      <c r="S616">
        <f>IF(FACT_INCLUDES[[#This Row],[order_delivered_customer_date]]&lt;=FACT_INCLUDES[[#This Row],[order_estimated_delivery_date]],1,0)</f>
        <v>0</v>
      </c>
      <c r="T616" t="str">
        <f>VLOOKUP(FACT_INCLUDES[[#This Row],[DW Product]],DIM_PRODUCTS!A:I,3,FALSE)</f>
        <v>Books</v>
      </c>
      <c r="U616" t="str">
        <f>VLOOKUP(FACT_INCLUDES[[#This Row],[DW Seller]],DIM_SELLERS!A:I,4,FALSE)</f>
        <v>SP</v>
      </c>
      <c r="V616" s="30">
        <f>IF(FACT_INCLUDES[[#This Row],[order_delivered_customer_date]]&lt;=FACT_INCLUDES[[#This Row],[order_estimated_delivery_date]], 1,0)</f>
        <v>0</v>
      </c>
    </row>
    <row r="617" spans="1:22" ht="15.75" x14ac:dyDescent="0.25">
      <c r="A617">
        <v>616</v>
      </c>
      <c r="B617" s="2" t="s">
        <v>808</v>
      </c>
      <c r="C617" s="10">
        <v>1</v>
      </c>
      <c r="D617" s="13">
        <v>42753.690972222219</v>
      </c>
      <c r="E617" s="20">
        <v>44.9</v>
      </c>
      <c r="F617" s="20">
        <v>23.22</v>
      </c>
      <c r="G617" t="str">
        <f>VLOOKUP(FACT_INCLUDES[[#This Row],[order_id]],ORDERS!A:B,2,FALSE)</f>
        <v>f42ed5286ed2c811df0db5d230eb8383</v>
      </c>
      <c r="H617" s="17">
        <f>VLOOKUP(FACT_INCLUDES[[#This Row],[order_id]],ORDERS!A:F,4,FALSE)</f>
        <v>43321.661805555559</v>
      </c>
      <c r="I617" s="17">
        <f>VLOOKUP(FACT_INCLUDES[[#This Row],[order_id]],ORDERS!A:G,5,FALSE)</f>
        <v>43332.635416666664</v>
      </c>
      <c r="J617" s="17">
        <f>VLOOKUP(FACT_INCLUDES[[#This Row],[order_id]],ORDERS!A:G,6,FALSE)</f>
        <v>43339</v>
      </c>
      <c r="K617" t="str">
        <f>VLOOKUP(FACT_INCLUDES[[#This Row],[order_id]],ORDERS!A:G,3,FALSE)</f>
        <v>delivered</v>
      </c>
      <c r="L617" s="18">
        <f>FACT_INCLUDES[[#This Row],[price]]+FACT_INCLUDES[[#This Row],[freight_value]]</f>
        <v>68.12</v>
      </c>
      <c r="M617">
        <f ca="1">_xlfn.XLOOKUP(FACT_INCLUDES[[#This Row],[customer_unique_id]], DIM_CUSTOMERS[customer_unique_id], DIM_CUSTOMERS[Age],,0)</f>
        <v>22</v>
      </c>
      <c r="N617">
        <f>IFERROR(VLOOKUP(FACT_INCLUDES[[#This Row],[order_id]], ORDERS!A:G, 7, FALSE), "")</f>
        <v>11</v>
      </c>
      <c r="O617">
        <f>_xlfn.XLOOKUP(FACT_INCLUDES[[#This Row],[DW Product]],FACT_PRODUCT_REVIEWS!L:L,FACT_PRODUCT_REVIEWS!A:A,,0)</f>
        <v>67</v>
      </c>
      <c r="P617">
        <f>_xlfn.XLOOKUP(FACT_INCLUDES[[#This Row],[customer_unique_id]],DIM_CUSTOMERS[customer_unique_id],DIM_CUSTOMERS[DW Customer],,0)</f>
        <v>278</v>
      </c>
      <c r="Q617">
        <v>67</v>
      </c>
      <c r="R617">
        <v>319</v>
      </c>
      <c r="S617">
        <f>IF(FACT_INCLUDES[[#This Row],[order_delivered_customer_date]]&lt;=FACT_INCLUDES[[#This Row],[order_estimated_delivery_date]],1,0)</f>
        <v>1</v>
      </c>
      <c r="T617" t="str">
        <f>VLOOKUP(FACT_INCLUDES[[#This Row],[DW Product]],DIM_PRODUCTS!A:I,3,FALSE)</f>
        <v>Decor</v>
      </c>
      <c r="U617" t="str">
        <f>VLOOKUP(FACT_INCLUDES[[#This Row],[DW Seller]],DIM_SELLERS!A:I,4,FALSE)</f>
        <v>PR</v>
      </c>
      <c r="V617" s="30">
        <f>IF(FACT_INCLUDES[[#This Row],[order_delivered_customer_date]]&lt;=FACT_INCLUDES[[#This Row],[order_estimated_delivery_date]], 1,0)</f>
        <v>1</v>
      </c>
    </row>
    <row r="618" spans="1:22" ht="15.75" x14ac:dyDescent="0.25">
      <c r="A618">
        <v>617</v>
      </c>
      <c r="B618" s="2" t="s">
        <v>1689</v>
      </c>
      <c r="C618" s="10">
        <v>1</v>
      </c>
      <c r="D618" s="13">
        <v>42999.590277777781</v>
      </c>
      <c r="E618" s="20">
        <v>37.99</v>
      </c>
      <c r="F618" s="20">
        <v>19.18</v>
      </c>
      <c r="G618" t="str">
        <f>VLOOKUP(FACT_INCLUDES[[#This Row],[order_id]],ORDERS!A:B,2,FALSE)</f>
        <v>616309b2eeb7bd9c05b0fdfbab28e6c6</v>
      </c>
      <c r="H618" s="17">
        <f>VLOOKUP(FACT_INCLUDES[[#This Row],[order_id]],ORDERS!A:F,4,FALSE)</f>
        <v>43218.807638888888</v>
      </c>
      <c r="I618" s="17">
        <f>VLOOKUP(FACT_INCLUDES[[#This Row],[order_id]],ORDERS!A:G,5,FALSE)</f>
        <v>43224.695833333331</v>
      </c>
      <c r="J618" s="17">
        <f>VLOOKUP(FACT_INCLUDES[[#This Row],[order_id]],ORDERS!A:G,6,FALSE)</f>
        <v>43248</v>
      </c>
      <c r="K618" t="str">
        <f>VLOOKUP(FACT_INCLUDES[[#This Row],[order_id]],ORDERS!A:G,3,FALSE)</f>
        <v>delivered</v>
      </c>
      <c r="L618" s="18">
        <f>FACT_INCLUDES[[#This Row],[price]]+FACT_INCLUDES[[#This Row],[freight_value]]</f>
        <v>57.17</v>
      </c>
      <c r="M618">
        <f ca="1">_xlfn.XLOOKUP(FACT_INCLUDES[[#This Row],[customer_unique_id]], DIM_CUSTOMERS[customer_unique_id], DIM_CUSTOMERS[Age],,0)</f>
        <v>39</v>
      </c>
      <c r="N618">
        <f>IFERROR(VLOOKUP(FACT_INCLUDES[[#This Row],[order_id]], ORDERS!A:G, 7, FALSE), "")</f>
        <v>6</v>
      </c>
      <c r="O618">
        <f>_xlfn.XLOOKUP(FACT_INCLUDES[[#This Row],[DW Product]],FACT_PRODUCT_REVIEWS!L:L,FACT_PRODUCT_REVIEWS!A:A,,0)</f>
        <v>68</v>
      </c>
      <c r="P618">
        <f>_xlfn.XLOOKUP(FACT_INCLUDES[[#This Row],[customer_unique_id]],DIM_CUSTOMERS[customer_unique_id],DIM_CUSTOMERS[DW Customer],,0)</f>
        <v>11</v>
      </c>
      <c r="Q618">
        <v>68</v>
      </c>
      <c r="R618">
        <v>320</v>
      </c>
      <c r="S618">
        <f>IF(FACT_INCLUDES[[#This Row],[order_delivered_customer_date]]&lt;=FACT_INCLUDES[[#This Row],[order_estimated_delivery_date]],1,0)</f>
        <v>1</v>
      </c>
      <c r="T618" t="str">
        <f>VLOOKUP(FACT_INCLUDES[[#This Row],[DW Product]],DIM_PRODUCTS!A:I,3,FALSE)</f>
        <v>Decor</v>
      </c>
      <c r="U618" t="str">
        <f>VLOOKUP(FACT_INCLUDES[[#This Row],[DW Seller]],DIM_SELLERS!A:I,4,FALSE)</f>
        <v>SP</v>
      </c>
      <c r="V618" s="30">
        <f>IF(FACT_INCLUDES[[#This Row],[order_delivered_customer_date]]&lt;=FACT_INCLUDES[[#This Row],[order_estimated_delivery_date]], 1,0)</f>
        <v>1</v>
      </c>
    </row>
    <row r="619" spans="1:22" ht="15.75" x14ac:dyDescent="0.25">
      <c r="A619">
        <v>618</v>
      </c>
      <c r="B619" s="2" t="s">
        <v>1255</v>
      </c>
      <c r="C619" s="10">
        <v>1</v>
      </c>
      <c r="D619" s="13">
        <v>43132.814583333333</v>
      </c>
      <c r="E619" s="20">
        <v>29.99</v>
      </c>
      <c r="F619" s="20">
        <v>15.31</v>
      </c>
      <c r="G619" t="str">
        <f>VLOOKUP(FACT_INCLUDES[[#This Row],[order_id]],ORDERS!A:B,2,FALSE)</f>
        <v>7bf845014243c08bdcea071d6981303e</v>
      </c>
      <c r="H619" s="17">
        <f>VLOOKUP(FACT_INCLUDES[[#This Row],[order_id]],ORDERS!A:F,4,FALSE)</f>
        <v>43106.500694444447</v>
      </c>
      <c r="I619" s="17">
        <f>VLOOKUP(FACT_INCLUDES[[#This Row],[order_id]],ORDERS!A:G,5,FALSE)</f>
        <v>43119.763194444444</v>
      </c>
      <c r="J619" s="17">
        <f>VLOOKUP(FACT_INCLUDES[[#This Row],[order_id]],ORDERS!A:G,6,FALSE)</f>
        <v>43146</v>
      </c>
      <c r="K619" t="str">
        <f>VLOOKUP(FACT_INCLUDES[[#This Row],[order_id]],ORDERS!A:G,3,FALSE)</f>
        <v>delivered</v>
      </c>
      <c r="L619" s="18">
        <f>FACT_INCLUDES[[#This Row],[price]]+FACT_INCLUDES[[#This Row],[freight_value]]</f>
        <v>45.3</v>
      </c>
      <c r="M619">
        <f ca="1">_xlfn.XLOOKUP(FACT_INCLUDES[[#This Row],[customer_unique_id]], DIM_CUSTOMERS[customer_unique_id], DIM_CUSTOMERS[Age],,0)</f>
        <v>21</v>
      </c>
      <c r="N619">
        <f>IFERROR(VLOOKUP(FACT_INCLUDES[[#This Row],[order_id]], ORDERS!A:G, 7, FALSE), "")</f>
        <v>13</v>
      </c>
      <c r="O619">
        <f>_xlfn.XLOOKUP(FACT_INCLUDES[[#This Row],[DW Product]],FACT_PRODUCT_REVIEWS!L:L,FACT_PRODUCT_REVIEWS!A:A,,0)</f>
        <v>69</v>
      </c>
      <c r="P619">
        <f>_xlfn.XLOOKUP(FACT_INCLUDES[[#This Row],[customer_unique_id]],DIM_CUSTOMERS[customer_unique_id],DIM_CUSTOMERS[DW Customer],,0)</f>
        <v>111</v>
      </c>
      <c r="Q619">
        <v>69</v>
      </c>
      <c r="R619">
        <v>321</v>
      </c>
      <c r="S619">
        <f>IF(FACT_INCLUDES[[#This Row],[order_delivered_customer_date]]&lt;=FACT_INCLUDES[[#This Row],[order_estimated_delivery_date]],1,0)</f>
        <v>1</v>
      </c>
      <c r="T619" t="str">
        <f>VLOOKUP(FACT_INCLUDES[[#This Row],[DW Product]],DIM_PRODUCTS!A:I,3,FALSE)</f>
        <v>Clothing</v>
      </c>
      <c r="U619" t="str">
        <f>VLOOKUP(FACT_INCLUDES[[#This Row],[DW Seller]],DIM_SELLERS!A:I,4,FALSE)</f>
        <v>SP</v>
      </c>
      <c r="V619" s="30">
        <f>IF(FACT_INCLUDES[[#This Row],[order_delivered_customer_date]]&lt;=FACT_INCLUDES[[#This Row],[order_estimated_delivery_date]], 1,0)</f>
        <v>1</v>
      </c>
    </row>
    <row r="620" spans="1:22" ht="15.75" x14ac:dyDescent="0.25">
      <c r="A620">
        <v>619</v>
      </c>
      <c r="B620" s="2" t="s">
        <v>1461</v>
      </c>
      <c r="C620" s="10">
        <v>1</v>
      </c>
      <c r="D620" s="13">
        <v>43258.770833333336</v>
      </c>
      <c r="E620" s="20">
        <v>120</v>
      </c>
      <c r="F620" s="20">
        <v>15.59</v>
      </c>
      <c r="G620" t="str">
        <f>VLOOKUP(FACT_INCLUDES[[#This Row],[order_id]],ORDERS!A:B,2,FALSE)</f>
        <v>a6da63180c0d5fdbf5834fb3d3a8dc72</v>
      </c>
      <c r="H620" s="17">
        <f>VLOOKUP(FACT_INCLUDES[[#This Row],[order_id]],ORDERS!A:F,4,FALSE)</f>
        <v>42826.799305555556</v>
      </c>
      <c r="I620" s="17">
        <f>VLOOKUP(FACT_INCLUDES[[#This Row],[order_id]],ORDERS!A:G,5,FALSE)</f>
        <v>42831.558333333334</v>
      </c>
      <c r="J620" s="17">
        <f>VLOOKUP(FACT_INCLUDES[[#This Row],[order_id]],ORDERS!A:G,6,FALSE)</f>
        <v>42849</v>
      </c>
      <c r="K620" t="str">
        <f>VLOOKUP(FACT_INCLUDES[[#This Row],[order_id]],ORDERS!A:G,3,FALSE)</f>
        <v>delivered</v>
      </c>
      <c r="L620" s="18">
        <f>FACT_INCLUDES[[#This Row],[price]]+FACT_INCLUDES[[#This Row],[freight_value]]</f>
        <v>135.59</v>
      </c>
      <c r="M620">
        <f ca="1">_xlfn.XLOOKUP(FACT_INCLUDES[[#This Row],[customer_unique_id]], DIM_CUSTOMERS[customer_unique_id], DIM_CUSTOMERS[Age],,0)</f>
        <v>19</v>
      </c>
      <c r="N620">
        <f>IFERROR(VLOOKUP(FACT_INCLUDES[[#This Row],[order_id]], ORDERS!A:G, 7, FALSE), "")</f>
        <v>5</v>
      </c>
      <c r="O620">
        <f>_xlfn.XLOOKUP(FACT_INCLUDES[[#This Row],[DW Product]],FACT_PRODUCT_REVIEWS!L:L,FACT_PRODUCT_REVIEWS!A:A,,0)</f>
        <v>70</v>
      </c>
      <c r="P620">
        <f>_xlfn.XLOOKUP(FACT_INCLUDES[[#This Row],[customer_unique_id]],DIM_CUSTOMERS[customer_unique_id],DIM_CUSTOMERS[DW Customer],,0)</f>
        <v>185</v>
      </c>
      <c r="Q620">
        <v>70</v>
      </c>
      <c r="R620">
        <v>322</v>
      </c>
      <c r="S620">
        <f>IF(FACT_INCLUDES[[#This Row],[order_delivered_customer_date]]&lt;=FACT_INCLUDES[[#This Row],[order_estimated_delivery_date]],1,0)</f>
        <v>1</v>
      </c>
      <c r="T620" t="str">
        <f>VLOOKUP(FACT_INCLUDES[[#This Row],[DW Product]],DIM_PRODUCTS!A:I,3,FALSE)</f>
        <v>Toys</v>
      </c>
      <c r="U620" t="str">
        <f>VLOOKUP(FACT_INCLUDES[[#This Row],[DW Seller]],DIM_SELLERS!A:I,4,FALSE)</f>
        <v>MG</v>
      </c>
      <c r="V620" s="30">
        <f>IF(FACT_INCLUDES[[#This Row],[order_delivered_customer_date]]&lt;=FACT_INCLUDES[[#This Row],[order_estimated_delivery_date]], 1,0)</f>
        <v>1</v>
      </c>
    </row>
    <row r="621" spans="1:22" ht="15.75" x14ac:dyDescent="0.25">
      <c r="A621">
        <v>620</v>
      </c>
      <c r="B621" s="2" t="s">
        <v>860</v>
      </c>
      <c r="C621" s="10">
        <v>1</v>
      </c>
      <c r="D621" s="13">
        <v>43109.47152777778</v>
      </c>
      <c r="E621" s="20">
        <v>492.75</v>
      </c>
      <c r="F621" s="20">
        <v>21.62</v>
      </c>
      <c r="G621" t="str">
        <f>VLOOKUP(FACT_INCLUDES[[#This Row],[order_id]],ORDERS!A:B,2,FALSE)</f>
        <v>442bdd695caba6183fc44d6cfdd4f094</v>
      </c>
      <c r="H621" s="17">
        <f>VLOOKUP(FACT_INCLUDES[[#This Row],[order_id]],ORDERS!A:F,4,FALSE)</f>
        <v>42897.736111111109</v>
      </c>
      <c r="I621" s="17">
        <f>VLOOKUP(FACT_INCLUDES[[#This Row],[order_id]],ORDERS!A:G,5,FALSE)</f>
        <v>0</v>
      </c>
      <c r="J621" s="17">
        <f>VLOOKUP(FACT_INCLUDES[[#This Row],[order_id]],ORDERS!A:G,6,FALSE)</f>
        <v>42921</v>
      </c>
      <c r="K621" t="str">
        <f>VLOOKUP(FACT_INCLUDES[[#This Row],[order_id]],ORDERS!A:G,3,FALSE)</f>
        <v>unavailable</v>
      </c>
      <c r="L621" s="18">
        <f>FACT_INCLUDES[[#This Row],[price]]+FACT_INCLUDES[[#This Row],[freight_value]]</f>
        <v>514.37</v>
      </c>
      <c r="M621">
        <f ca="1">_xlfn.XLOOKUP(FACT_INCLUDES[[#This Row],[customer_unique_id]], DIM_CUSTOMERS[customer_unique_id], DIM_CUSTOMERS[Age],,0)</f>
        <v>19</v>
      </c>
      <c r="N621" t="str">
        <f>IFERROR(VLOOKUP(FACT_INCLUDES[[#This Row],[order_id]], ORDERS!A:G, 7, FALSE), "")</f>
        <v/>
      </c>
      <c r="O621">
        <f>_xlfn.XLOOKUP(FACT_INCLUDES[[#This Row],[DW Product]],FACT_PRODUCT_REVIEWS!L:L,FACT_PRODUCT_REVIEWS!A:A,,0)</f>
        <v>71</v>
      </c>
      <c r="P621">
        <f>_xlfn.XLOOKUP(FACT_INCLUDES[[#This Row],[customer_unique_id]],DIM_CUSTOMERS[customer_unique_id],DIM_CUSTOMERS[DW Customer],,0)</f>
        <v>86</v>
      </c>
      <c r="Q621">
        <v>71</v>
      </c>
      <c r="R621">
        <v>323</v>
      </c>
      <c r="S621">
        <f>IF(FACT_INCLUDES[[#This Row],[order_delivered_customer_date]]&lt;=FACT_INCLUDES[[#This Row],[order_estimated_delivery_date]],1,0)</f>
        <v>1</v>
      </c>
      <c r="T621" t="str">
        <f>VLOOKUP(FACT_INCLUDES[[#This Row],[DW Product]],DIM_PRODUCTS!A:I,3,FALSE)</f>
        <v>Gadgets</v>
      </c>
      <c r="U621" t="str">
        <f>VLOOKUP(FACT_INCLUDES[[#This Row],[DW Seller]],DIM_SELLERS!A:I,4,FALSE)</f>
        <v>PR</v>
      </c>
      <c r="V621" s="30">
        <f>IF(FACT_INCLUDES[[#This Row],[order_delivered_customer_date]]&lt;=FACT_INCLUDES[[#This Row],[order_estimated_delivery_date]], 1,0)</f>
        <v>1</v>
      </c>
    </row>
    <row r="622" spans="1:22" ht="15.75" x14ac:dyDescent="0.25">
      <c r="A622">
        <v>621</v>
      </c>
      <c r="B622" s="2" t="s">
        <v>1542</v>
      </c>
      <c r="C622" s="10">
        <v>1</v>
      </c>
      <c r="D622" s="13">
        <v>43306.190972222219</v>
      </c>
      <c r="E622" s="20">
        <v>94.9</v>
      </c>
      <c r="F622" s="20">
        <v>18.54</v>
      </c>
      <c r="G622" t="str">
        <f>VLOOKUP(FACT_INCLUDES[[#This Row],[order_id]],ORDERS!A:B,2,FALSE)</f>
        <v>4c1cacfc081ddc8593a27c9d3c88be49</v>
      </c>
      <c r="H622" s="17">
        <f>VLOOKUP(FACT_INCLUDES[[#This Row],[order_id]],ORDERS!A:F,4,FALSE)</f>
        <v>43054.386111111111</v>
      </c>
      <c r="I622" s="17">
        <f>VLOOKUP(FACT_INCLUDES[[#This Row],[order_id]],ORDERS!A:G,5,FALSE)</f>
        <v>43056.788888888892</v>
      </c>
      <c r="J622" s="17">
        <f>VLOOKUP(FACT_INCLUDES[[#This Row],[order_id]],ORDERS!A:G,6,FALSE)</f>
        <v>43068</v>
      </c>
      <c r="K622" t="str">
        <f>VLOOKUP(FACT_INCLUDES[[#This Row],[order_id]],ORDERS!A:G,3,FALSE)</f>
        <v>delivered</v>
      </c>
      <c r="L622" s="18">
        <f>FACT_INCLUDES[[#This Row],[price]]+FACT_INCLUDES[[#This Row],[freight_value]]</f>
        <v>113.44</v>
      </c>
      <c r="M622">
        <f ca="1">_xlfn.XLOOKUP(FACT_INCLUDES[[#This Row],[customer_unique_id]], DIM_CUSTOMERS[customer_unique_id], DIM_CUSTOMERS[Age],,0)</f>
        <v>26</v>
      </c>
      <c r="N622">
        <f>IFERROR(VLOOKUP(FACT_INCLUDES[[#This Row],[order_id]], ORDERS!A:G, 7, FALSE), "")</f>
        <v>2</v>
      </c>
      <c r="O622">
        <f>_xlfn.XLOOKUP(FACT_INCLUDES[[#This Row],[DW Product]],FACT_PRODUCT_REVIEWS!L:L,FACT_PRODUCT_REVIEWS!A:A,,0)</f>
        <v>72</v>
      </c>
      <c r="P622">
        <f>_xlfn.XLOOKUP(FACT_INCLUDES[[#This Row],[customer_unique_id]],DIM_CUSTOMERS[customer_unique_id],DIM_CUSTOMERS[DW Customer],,0)</f>
        <v>231</v>
      </c>
      <c r="Q622">
        <v>72</v>
      </c>
      <c r="R622">
        <v>324</v>
      </c>
      <c r="S622">
        <f>IF(FACT_INCLUDES[[#This Row],[order_delivered_customer_date]]&lt;=FACT_INCLUDES[[#This Row],[order_estimated_delivery_date]],1,0)</f>
        <v>1</v>
      </c>
      <c r="T622" t="str">
        <f>VLOOKUP(FACT_INCLUDES[[#This Row],[DW Product]],DIM_PRODUCTS!A:I,3,FALSE)</f>
        <v>Decor</v>
      </c>
      <c r="U622" t="str">
        <f>VLOOKUP(FACT_INCLUDES[[#This Row],[DW Seller]],DIM_SELLERS!A:I,4,FALSE)</f>
        <v>RJ</v>
      </c>
      <c r="V622" s="30">
        <f>IF(FACT_INCLUDES[[#This Row],[order_delivered_customer_date]]&lt;=FACT_INCLUDES[[#This Row],[order_estimated_delivery_date]], 1,0)</f>
        <v>1</v>
      </c>
    </row>
    <row r="623" spans="1:22" ht="15.75" x14ac:dyDescent="0.25">
      <c r="A623">
        <v>622</v>
      </c>
      <c r="B623" s="2" t="s">
        <v>1822</v>
      </c>
      <c r="C623" s="10">
        <v>1</v>
      </c>
      <c r="D623" s="13">
        <v>42927.717361111114</v>
      </c>
      <c r="E623" s="20">
        <v>88.34</v>
      </c>
      <c r="F623" s="20">
        <v>21.11</v>
      </c>
      <c r="G623" t="str">
        <f>VLOOKUP(FACT_INCLUDES[[#This Row],[order_id]],ORDERS!A:B,2,FALSE)</f>
        <v>46a19a5b29624c9be39b41ab02b12b39</v>
      </c>
      <c r="H623" s="17">
        <f>VLOOKUP(FACT_INCLUDES[[#This Row],[order_id]],ORDERS!A:F,4,FALSE)</f>
        <v>43058.556944444441</v>
      </c>
      <c r="I623" s="17">
        <f>VLOOKUP(FACT_INCLUDES[[#This Row],[order_id]],ORDERS!A:G,5,FALSE)</f>
        <v>43071.043749999997</v>
      </c>
      <c r="J623" s="17">
        <f>VLOOKUP(FACT_INCLUDES[[#This Row],[order_id]],ORDERS!A:G,6,FALSE)</f>
        <v>43088</v>
      </c>
      <c r="K623" t="str">
        <f>VLOOKUP(FACT_INCLUDES[[#This Row],[order_id]],ORDERS!A:G,3,FALSE)</f>
        <v>delivered</v>
      </c>
      <c r="L623" s="18">
        <f>FACT_INCLUDES[[#This Row],[price]]+FACT_INCLUDES[[#This Row],[freight_value]]</f>
        <v>109.45</v>
      </c>
      <c r="M623">
        <f ca="1">_xlfn.XLOOKUP(FACT_INCLUDES[[#This Row],[customer_unique_id]], DIM_CUSTOMERS[customer_unique_id], DIM_CUSTOMERS[Age],,0)</f>
        <v>45</v>
      </c>
      <c r="N623">
        <f>IFERROR(VLOOKUP(FACT_INCLUDES[[#This Row],[order_id]], ORDERS!A:G, 7, FALSE), "")</f>
        <v>13</v>
      </c>
      <c r="O623">
        <f>_xlfn.XLOOKUP(FACT_INCLUDES[[#This Row],[DW Product]],FACT_PRODUCT_REVIEWS!L:L,FACT_PRODUCT_REVIEWS!A:A,,0)</f>
        <v>73</v>
      </c>
      <c r="P623">
        <f>_xlfn.XLOOKUP(FACT_INCLUDES[[#This Row],[customer_unique_id]],DIM_CUSTOMERS[customer_unique_id],DIM_CUSTOMERS[DW Customer],,0)</f>
        <v>62</v>
      </c>
      <c r="Q623">
        <v>73</v>
      </c>
      <c r="R623">
        <v>325</v>
      </c>
      <c r="S623">
        <f>IF(FACT_INCLUDES[[#This Row],[order_delivered_customer_date]]&lt;=FACT_INCLUDES[[#This Row],[order_estimated_delivery_date]],1,0)</f>
        <v>1</v>
      </c>
      <c r="T623" t="str">
        <f>VLOOKUP(FACT_INCLUDES[[#This Row],[DW Product]],DIM_PRODUCTS!A:I,3,FALSE)</f>
        <v>Clothing</v>
      </c>
      <c r="U623" t="str">
        <f>VLOOKUP(FACT_INCLUDES[[#This Row],[DW Seller]],DIM_SELLERS!A:I,4,FALSE)</f>
        <v>SC</v>
      </c>
      <c r="V623" s="30">
        <f>IF(FACT_INCLUDES[[#This Row],[order_delivered_customer_date]]&lt;=FACT_INCLUDES[[#This Row],[order_estimated_delivery_date]], 1,0)</f>
        <v>1</v>
      </c>
    </row>
    <row r="624" spans="1:22" ht="15.75" x14ac:dyDescent="0.25">
      <c r="A624">
        <v>623</v>
      </c>
      <c r="B624" s="2" t="s">
        <v>1422</v>
      </c>
      <c r="C624" s="10">
        <v>1</v>
      </c>
      <c r="D624" s="13">
        <v>42915.463888888888</v>
      </c>
      <c r="E624" s="20">
        <v>199.99</v>
      </c>
      <c r="F624" s="20">
        <v>65.56</v>
      </c>
      <c r="G624" t="str">
        <f>VLOOKUP(FACT_INCLUDES[[#This Row],[order_id]],ORDERS!A:B,2,FALSE)</f>
        <v>6dfec7f36b7045b17ff80348337f75dc</v>
      </c>
      <c r="H624" s="17">
        <f>VLOOKUP(FACT_INCLUDES[[#This Row],[order_id]],ORDERS!A:F,4,FALSE)</f>
        <v>42971.536111111112</v>
      </c>
      <c r="I624" s="17">
        <f>VLOOKUP(FACT_INCLUDES[[#This Row],[order_id]],ORDERS!A:G,5,FALSE)</f>
        <v>42978.534722222219</v>
      </c>
      <c r="J624" s="17">
        <f>VLOOKUP(FACT_INCLUDES[[#This Row],[order_id]],ORDERS!A:G,6,FALSE)</f>
        <v>42996</v>
      </c>
      <c r="K624" t="str">
        <f>VLOOKUP(FACT_INCLUDES[[#This Row],[order_id]],ORDERS!A:G,3,FALSE)</f>
        <v>delivered</v>
      </c>
      <c r="L624" s="18">
        <f>FACT_INCLUDES[[#This Row],[price]]+FACT_INCLUDES[[#This Row],[freight_value]]</f>
        <v>265.55</v>
      </c>
      <c r="M624">
        <f ca="1">_xlfn.XLOOKUP(FACT_INCLUDES[[#This Row],[customer_unique_id]], DIM_CUSTOMERS[customer_unique_id], DIM_CUSTOMERS[Age],,0)</f>
        <v>28</v>
      </c>
      <c r="N624">
        <f>IFERROR(VLOOKUP(FACT_INCLUDES[[#This Row],[order_id]], ORDERS!A:G, 7, FALSE), "")</f>
        <v>7</v>
      </c>
      <c r="O624">
        <f>_xlfn.XLOOKUP(FACT_INCLUDES[[#This Row],[DW Product]],FACT_PRODUCT_REVIEWS!L:L,FACT_PRODUCT_REVIEWS!A:A,,0)</f>
        <v>74</v>
      </c>
      <c r="P624">
        <f>_xlfn.XLOOKUP(FACT_INCLUDES[[#This Row],[customer_unique_id]],DIM_CUSTOMERS[customer_unique_id],DIM_CUSTOMERS[DW Customer],,0)</f>
        <v>291</v>
      </c>
      <c r="Q624">
        <v>74</v>
      </c>
      <c r="R624">
        <v>326</v>
      </c>
      <c r="S624">
        <f>IF(FACT_INCLUDES[[#This Row],[order_delivered_customer_date]]&lt;=FACT_INCLUDES[[#This Row],[order_estimated_delivery_date]],1,0)</f>
        <v>1</v>
      </c>
      <c r="T624" t="str">
        <f>VLOOKUP(FACT_INCLUDES[[#This Row],[DW Product]],DIM_PRODUCTS!A:I,3,FALSE)</f>
        <v>Gadgets</v>
      </c>
      <c r="U624" t="str">
        <f>VLOOKUP(FACT_INCLUDES[[#This Row],[DW Seller]],DIM_SELLERS!A:I,4,FALSE)</f>
        <v>SP</v>
      </c>
      <c r="V624" s="30">
        <f>IF(FACT_INCLUDES[[#This Row],[order_delivered_customer_date]]&lt;=FACT_INCLUDES[[#This Row],[order_estimated_delivery_date]], 1,0)</f>
        <v>1</v>
      </c>
    </row>
    <row r="625" spans="1:22" ht="15.75" x14ac:dyDescent="0.25">
      <c r="A625">
        <v>624</v>
      </c>
      <c r="B625" s="2" t="s">
        <v>1491</v>
      </c>
      <c r="C625" s="10">
        <v>1</v>
      </c>
      <c r="D625" s="13">
        <v>42984.1875</v>
      </c>
      <c r="E625" s="20">
        <v>99.9</v>
      </c>
      <c r="F625" s="20">
        <v>19.670000000000002</v>
      </c>
      <c r="G625" t="str">
        <f>VLOOKUP(FACT_INCLUDES[[#This Row],[order_id]],ORDERS!A:B,2,FALSE)</f>
        <v>be062ffc58427d6c959180b68a67471d</v>
      </c>
      <c r="H625" s="17">
        <f>VLOOKUP(FACT_INCLUDES[[#This Row],[order_id]],ORDERS!A:F,4,FALSE)</f>
        <v>43310.738888888889</v>
      </c>
      <c r="I625" s="17">
        <f>VLOOKUP(FACT_INCLUDES[[#This Row],[order_id]],ORDERS!A:G,5,FALSE)</f>
        <v>43319.706944444442</v>
      </c>
      <c r="J625" s="17">
        <f>VLOOKUP(FACT_INCLUDES[[#This Row],[order_id]],ORDERS!A:G,6,FALSE)</f>
        <v>43329</v>
      </c>
      <c r="K625" t="str">
        <f>VLOOKUP(FACT_INCLUDES[[#This Row],[order_id]],ORDERS!A:G,3,FALSE)</f>
        <v>delivered</v>
      </c>
      <c r="L625" s="18">
        <f>FACT_INCLUDES[[#This Row],[price]]+FACT_INCLUDES[[#This Row],[freight_value]]</f>
        <v>119.57000000000001</v>
      </c>
      <c r="M625">
        <f ca="1">_xlfn.XLOOKUP(FACT_INCLUDES[[#This Row],[customer_unique_id]], DIM_CUSTOMERS[customer_unique_id], DIM_CUSTOMERS[Age],,0)</f>
        <v>35</v>
      </c>
      <c r="N625">
        <f>IFERROR(VLOOKUP(FACT_INCLUDES[[#This Row],[order_id]], ORDERS!A:G, 7, FALSE), "")</f>
        <v>9</v>
      </c>
      <c r="O625">
        <f>_xlfn.XLOOKUP(FACT_INCLUDES[[#This Row],[DW Product]],FACT_PRODUCT_REVIEWS!L:L,FACT_PRODUCT_REVIEWS!A:A,,0)</f>
        <v>75</v>
      </c>
      <c r="P625">
        <f>_xlfn.XLOOKUP(FACT_INCLUDES[[#This Row],[customer_unique_id]],DIM_CUSTOMERS[customer_unique_id],DIM_CUSTOMERS[DW Customer],,0)</f>
        <v>160</v>
      </c>
      <c r="Q625">
        <v>75</v>
      </c>
      <c r="R625">
        <v>327</v>
      </c>
      <c r="S625">
        <f>IF(FACT_INCLUDES[[#This Row],[order_delivered_customer_date]]&lt;=FACT_INCLUDES[[#This Row],[order_estimated_delivery_date]],1,0)</f>
        <v>1</v>
      </c>
      <c r="T625" t="str">
        <f>VLOOKUP(FACT_INCLUDES[[#This Row],[DW Product]],DIM_PRODUCTS!A:I,3,FALSE)</f>
        <v>Musical Instruments</v>
      </c>
      <c r="U625" t="str">
        <f>VLOOKUP(FACT_INCLUDES[[#This Row],[DW Seller]],DIM_SELLERS!A:I,4,FALSE)</f>
        <v>RS</v>
      </c>
      <c r="V625" s="30">
        <f>IF(FACT_INCLUDES[[#This Row],[order_delivered_customer_date]]&lt;=FACT_INCLUDES[[#This Row],[order_estimated_delivery_date]], 1,0)</f>
        <v>1</v>
      </c>
    </row>
    <row r="626" spans="1:22" ht="15.75" x14ac:dyDescent="0.25">
      <c r="A626">
        <v>625</v>
      </c>
      <c r="B626" s="2" t="s">
        <v>1900</v>
      </c>
      <c r="C626" s="10">
        <v>1</v>
      </c>
      <c r="D626" s="13">
        <v>43224.840277777781</v>
      </c>
      <c r="E626" s="20">
        <v>78</v>
      </c>
      <c r="F626" s="20">
        <v>8.9</v>
      </c>
      <c r="G626" t="str">
        <f>VLOOKUP(FACT_INCLUDES[[#This Row],[order_id]],ORDERS!A:B,2,FALSE)</f>
        <v>526807e2a25ea0db271efcc9fc646db1</v>
      </c>
      <c r="H626" s="17">
        <f>VLOOKUP(FACT_INCLUDES[[#This Row],[order_id]],ORDERS!A:F,4,FALSE)</f>
        <v>43120.777083333334</v>
      </c>
      <c r="I626" s="17">
        <f>VLOOKUP(FACT_INCLUDES[[#This Row],[order_id]],ORDERS!A:G,5,FALSE)</f>
        <v>43131.776388888888</v>
      </c>
      <c r="J626" s="17">
        <f>VLOOKUP(FACT_INCLUDES[[#This Row],[order_id]],ORDERS!A:G,6,FALSE)</f>
        <v>43151</v>
      </c>
      <c r="K626" t="str">
        <f>VLOOKUP(FACT_INCLUDES[[#This Row],[order_id]],ORDERS!A:G,3,FALSE)</f>
        <v>delivered</v>
      </c>
      <c r="L626" s="18">
        <f>FACT_INCLUDES[[#This Row],[price]]+FACT_INCLUDES[[#This Row],[freight_value]]</f>
        <v>86.9</v>
      </c>
      <c r="M626">
        <f ca="1">_xlfn.XLOOKUP(FACT_INCLUDES[[#This Row],[customer_unique_id]], DIM_CUSTOMERS[customer_unique_id], DIM_CUSTOMERS[Age],,0)</f>
        <v>21</v>
      </c>
      <c r="N626">
        <f>IFERROR(VLOOKUP(FACT_INCLUDES[[#This Row],[order_id]], ORDERS!A:G, 7, FALSE), "")</f>
        <v>11</v>
      </c>
      <c r="O626">
        <f>_xlfn.XLOOKUP(FACT_INCLUDES[[#This Row],[DW Product]],FACT_PRODUCT_REVIEWS!L:L,FACT_PRODUCT_REVIEWS!A:A,,0)</f>
        <v>76</v>
      </c>
      <c r="P626">
        <f>_xlfn.XLOOKUP(FACT_INCLUDES[[#This Row],[customer_unique_id]],DIM_CUSTOMERS[customer_unique_id],DIM_CUSTOMERS[DW Customer],,0)</f>
        <v>175</v>
      </c>
      <c r="Q626">
        <v>76</v>
      </c>
      <c r="R626">
        <v>328</v>
      </c>
      <c r="S626">
        <f>IF(FACT_INCLUDES[[#This Row],[order_delivered_customer_date]]&lt;=FACT_INCLUDES[[#This Row],[order_estimated_delivery_date]],1,0)</f>
        <v>1</v>
      </c>
      <c r="T626" t="str">
        <f>VLOOKUP(FACT_INCLUDES[[#This Row],[DW Product]],DIM_PRODUCTS!A:I,3,FALSE)</f>
        <v>Decor</v>
      </c>
      <c r="U626" t="str">
        <f>VLOOKUP(FACT_INCLUDES[[#This Row],[DW Seller]],DIM_SELLERS!A:I,4,FALSE)</f>
        <v>SP</v>
      </c>
      <c r="V626" s="30">
        <f>IF(FACT_INCLUDES[[#This Row],[order_delivered_customer_date]]&lt;=FACT_INCLUDES[[#This Row],[order_estimated_delivery_date]], 1,0)</f>
        <v>1</v>
      </c>
    </row>
    <row r="627" spans="1:22" ht="15.75" x14ac:dyDescent="0.25">
      <c r="A627">
        <v>626</v>
      </c>
      <c r="B627" s="2" t="s">
        <v>1779</v>
      </c>
      <c r="C627" s="10">
        <v>1</v>
      </c>
      <c r="D627" s="13">
        <v>43182.575694444444</v>
      </c>
      <c r="E627" s="20">
        <v>78</v>
      </c>
      <c r="F627" s="20">
        <v>8.9</v>
      </c>
      <c r="G627" t="str">
        <f>VLOOKUP(FACT_INCLUDES[[#This Row],[order_id]],ORDERS!A:B,2,FALSE)</f>
        <v>d74dfc7a1504f45d7880c12e7f8fe142</v>
      </c>
      <c r="H627" s="17">
        <f>VLOOKUP(FACT_INCLUDES[[#This Row],[order_id]],ORDERS!A:F,4,FALSE)</f>
        <v>43048.619444444441</v>
      </c>
      <c r="I627" s="17">
        <f>VLOOKUP(FACT_INCLUDES[[#This Row],[order_id]],ORDERS!A:G,5,FALSE)</f>
        <v>43060.624305555553</v>
      </c>
      <c r="J627" s="17">
        <f>VLOOKUP(FACT_INCLUDES[[#This Row],[order_id]],ORDERS!A:G,6,FALSE)</f>
        <v>43070</v>
      </c>
      <c r="K627" t="str">
        <f>VLOOKUP(FACT_INCLUDES[[#This Row],[order_id]],ORDERS!A:G,3,FALSE)</f>
        <v>delivered</v>
      </c>
      <c r="L627" s="18">
        <f>FACT_INCLUDES[[#This Row],[price]]+FACT_INCLUDES[[#This Row],[freight_value]]</f>
        <v>86.9</v>
      </c>
      <c r="M627">
        <f ca="1">_xlfn.XLOOKUP(FACT_INCLUDES[[#This Row],[customer_unique_id]], DIM_CUSTOMERS[customer_unique_id], DIM_CUSTOMERS[Age],,0)</f>
        <v>32</v>
      </c>
      <c r="N627">
        <f>IFERROR(VLOOKUP(FACT_INCLUDES[[#This Row],[order_id]], ORDERS!A:G, 7, FALSE), "")</f>
        <v>12</v>
      </c>
      <c r="O627">
        <f>_xlfn.XLOOKUP(FACT_INCLUDES[[#This Row],[DW Product]],FACT_PRODUCT_REVIEWS!L:L,FACT_PRODUCT_REVIEWS!A:A,,0)</f>
        <v>77</v>
      </c>
      <c r="P627">
        <f>_xlfn.XLOOKUP(FACT_INCLUDES[[#This Row],[customer_unique_id]],DIM_CUSTOMERS[customer_unique_id],DIM_CUSTOMERS[DW Customer],,0)</f>
        <v>219</v>
      </c>
      <c r="Q627">
        <v>77</v>
      </c>
      <c r="R627">
        <v>329</v>
      </c>
      <c r="S627">
        <f>IF(FACT_INCLUDES[[#This Row],[order_delivered_customer_date]]&lt;=FACT_INCLUDES[[#This Row],[order_estimated_delivery_date]],1,0)</f>
        <v>1</v>
      </c>
      <c r="T627" t="str">
        <f>VLOOKUP(FACT_INCLUDES[[#This Row],[DW Product]],DIM_PRODUCTS!A:I,3,FALSE)</f>
        <v>Books</v>
      </c>
      <c r="U627" t="str">
        <f>VLOOKUP(FACT_INCLUDES[[#This Row],[DW Seller]],DIM_SELLERS!A:I,4,FALSE)</f>
        <v>SP</v>
      </c>
      <c r="V627" s="30">
        <f>IF(FACT_INCLUDES[[#This Row],[order_delivered_customer_date]]&lt;=FACT_INCLUDES[[#This Row],[order_estimated_delivery_date]], 1,0)</f>
        <v>1</v>
      </c>
    </row>
    <row r="628" spans="1:22" ht="15.75" x14ac:dyDescent="0.25">
      <c r="A628">
        <v>627</v>
      </c>
      <c r="B628" s="2" t="s">
        <v>1893</v>
      </c>
      <c r="C628" s="10">
        <v>1</v>
      </c>
      <c r="D628" s="13">
        <v>43031.379861111112</v>
      </c>
      <c r="E628" s="20">
        <v>155</v>
      </c>
      <c r="F628" s="20">
        <v>14.84</v>
      </c>
      <c r="G628" t="str">
        <f>VLOOKUP(FACT_INCLUDES[[#This Row],[order_id]],ORDERS!A:B,2,FALSE)</f>
        <v>0125fb08af5c9dd55731090aafc63ac8</v>
      </c>
      <c r="H628" s="17">
        <f>VLOOKUP(FACT_INCLUDES[[#This Row],[order_id]],ORDERS!A:F,4,FALSE)</f>
        <v>43145.53125</v>
      </c>
      <c r="I628" s="17">
        <f>VLOOKUP(FACT_INCLUDES[[#This Row],[order_id]],ORDERS!A:G,5,FALSE)</f>
        <v>43173.960416666669</v>
      </c>
      <c r="J628" s="17">
        <f>VLOOKUP(FACT_INCLUDES[[#This Row],[order_id]],ORDERS!A:G,6,FALSE)</f>
        <v>43165</v>
      </c>
      <c r="K628" t="str">
        <f>VLOOKUP(FACT_INCLUDES[[#This Row],[order_id]],ORDERS!A:G,3,FALSE)</f>
        <v>delivered</v>
      </c>
      <c r="L628" s="18">
        <f>FACT_INCLUDES[[#This Row],[price]]+FACT_INCLUDES[[#This Row],[freight_value]]</f>
        <v>169.84</v>
      </c>
      <c r="M628">
        <f ca="1">_xlfn.XLOOKUP(FACT_INCLUDES[[#This Row],[customer_unique_id]], DIM_CUSTOMERS[customer_unique_id], DIM_CUSTOMERS[Age],,0)</f>
        <v>59</v>
      </c>
      <c r="N628">
        <f>IFERROR(VLOOKUP(FACT_INCLUDES[[#This Row],[order_id]], ORDERS!A:G, 7, FALSE), "")</f>
        <v>28</v>
      </c>
      <c r="O628">
        <f>_xlfn.XLOOKUP(FACT_INCLUDES[[#This Row],[DW Product]],FACT_PRODUCT_REVIEWS!L:L,FACT_PRODUCT_REVIEWS!A:A,,0)</f>
        <v>78</v>
      </c>
      <c r="P628">
        <f>_xlfn.XLOOKUP(FACT_INCLUDES[[#This Row],[customer_unique_id]],DIM_CUSTOMERS[customer_unique_id],DIM_CUSTOMERS[DW Customer],,0)</f>
        <v>99</v>
      </c>
      <c r="Q628">
        <v>78</v>
      </c>
      <c r="R628">
        <v>330</v>
      </c>
      <c r="S628">
        <f>IF(FACT_INCLUDES[[#This Row],[order_delivered_customer_date]]&lt;=FACT_INCLUDES[[#This Row],[order_estimated_delivery_date]],1,0)</f>
        <v>0</v>
      </c>
      <c r="T628" t="str">
        <f>VLOOKUP(FACT_INCLUDES[[#This Row],[DW Product]],DIM_PRODUCTS!A:I,3,FALSE)</f>
        <v>Kitchen Products</v>
      </c>
      <c r="U628" t="str">
        <f>VLOOKUP(FACT_INCLUDES[[#This Row],[DW Seller]],DIM_SELLERS!A:I,4,FALSE)</f>
        <v>SP</v>
      </c>
      <c r="V628" s="30">
        <f>IF(FACT_INCLUDES[[#This Row],[order_delivered_customer_date]]&lt;=FACT_INCLUDES[[#This Row],[order_estimated_delivery_date]], 1,0)</f>
        <v>0</v>
      </c>
    </row>
    <row r="629" spans="1:22" ht="15.75" x14ac:dyDescent="0.25">
      <c r="A629">
        <v>628</v>
      </c>
      <c r="B629" s="2" t="s">
        <v>958</v>
      </c>
      <c r="C629" s="10">
        <v>1</v>
      </c>
      <c r="D629" s="13">
        <v>43031.648611111108</v>
      </c>
      <c r="E629" s="20">
        <v>249.9</v>
      </c>
      <c r="F629" s="20">
        <v>34.229999999999997</v>
      </c>
      <c r="G629" t="str">
        <f>VLOOKUP(FACT_INCLUDES[[#This Row],[order_id]],ORDERS!A:B,2,FALSE)</f>
        <v>f807403776737da279aba36583afa4df</v>
      </c>
      <c r="H629" s="17">
        <f>VLOOKUP(FACT_INCLUDES[[#This Row],[order_id]],ORDERS!A:F,4,FALSE)</f>
        <v>42810.46597222222</v>
      </c>
      <c r="I629" s="17">
        <f>VLOOKUP(FACT_INCLUDES[[#This Row],[order_id]],ORDERS!A:G,5,FALSE)</f>
        <v>42822.663194444445</v>
      </c>
      <c r="J629" s="17">
        <f>VLOOKUP(FACT_INCLUDES[[#This Row],[order_id]],ORDERS!A:G,6,FALSE)</f>
        <v>42831</v>
      </c>
      <c r="K629" t="str">
        <f>VLOOKUP(FACT_INCLUDES[[#This Row],[order_id]],ORDERS!A:G,3,FALSE)</f>
        <v>delivered</v>
      </c>
      <c r="L629" s="18">
        <f>FACT_INCLUDES[[#This Row],[price]]+FACT_INCLUDES[[#This Row],[freight_value]]</f>
        <v>284.13</v>
      </c>
      <c r="M629">
        <f ca="1">_xlfn.XLOOKUP(FACT_INCLUDES[[#This Row],[customer_unique_id]], DIM_CUSTOMERS[customer_unique_id], DIM_CUSTOMERS[Age],,0)</f>
        <v>19</v>
      </c>
      <c r="N629">
        <f>IFERROR(VLOOKUP(FACT_INCLUDES[[#This Row],[order_id]], ORDERS!A:G, 7, FALSE), "")</f>
        <v>12</v>
      </c>
      <c r="O629">
        <f>_xlfn.XLOOKUP(FACT_INCLUDES[[#This Row],[DW Product]],FACT_PRODUCT_REVIEWS!L:L,FACT_PRODUCT_REVIEWS!A:A,,0)</f>
        <v>79</v>
      </c>
      <c r="P629">
        <f>_xlfn.XLOOKUP(FACT_INCLUDES[[#This Row],[customer_unique_id]],DIM_CUSTOMERS[customer_unique_id],DIM_CUSTOMERS[DW Customer],,0)</f>
        <v>194</v>
      </c>
      <c r="Q629">
        <v>79</v>
      </c>
      <c r="R629">
        <v>331</v>
      </c>
      <c r="S629">
        <f>IF(FACT_INCLUDES[[#This Row],[order_delivered_customer_date]]&lt;=FACT_INCLUDES[[#This Row],[order_estimated_delivery_date]],1,0)</f>
        <v>1</v>
      </c>
      <c r="T629" t="str">
        <f>VLOOKUP(FACT_INCLUDES[[#This Row],[DW Product]],DIM_PRODUCTS!A:I,3,FALSE)</f>
        <v>Jewelry</v>
      </c>
      <c r="U629" t="str">
        <f>VLOOKUP(FACT_INCLUDES[[#This Row],[DW Seller]],DIM_SELLERS!A:I,4,FALSE)</f>
        <v>PR</v>
      </c>
      <c r="V629" s="30">
        <f>IF(FACT_INCLUDES[[#This Row],[order_delivered_customer_date]]&lt;=FACT_INCLUDES[[#This Row],[order_estimated_delivery_date]], 1,0)</f>
        <v>1</v>
      </c>
    </row>
    <row r="630" spans="1:22" ht="15.75" x14ac:dyDescent="0.25">
      <c r="A630">
        <v>629</v>
      </c>
      <c r="B630" s="2" t="s">
        <v>1426</v>
      </c>
      <c r="C630" s="10">
        <v>1</v>
      </c>
      <c r="D630" s="13">
        <v>42929.086805555555</v>
      </c>
      <c r="E630" s="20">
        <v>53.98</v>
      </c>
      <c r="F630" s="20">
        <v>23.31</v>
      </c>
      <c r="G630" t="str">
        <f>VLOOKUP(FACT_INCLUDES[[#This Row],[order_id]],ORDERS!A:B,2,FALSE)</f>
        <v>38a8b05798967480ac1ca6ce6c5cbd6a</v>
      </c>
      <c r="H630" s="17">
        <f>VLOOKUP(FACT_INCLUDES[[#This Row],[order_id]],ORDERS!A:F,4,FALSE)</f>
        <v>43276.981249999997</v>
      </c>
      <c r="I630" s="17">
        <f>VLOOKUP(FACT_INCLUDES[[#This Row],[order_id]],ORDERS!A:G,5,FALSE)</f>
        <v>43280.743750000001</v>
      </c>
      <c r="J630" s="17">
        <f>VLOOKUP(FACT_INCLUDES[[#This Row],[order_id]],ORDERS!A:G,6,FALSE)</f>
        <v>43300</v>
      </c>
      <c r="K630" t="str">
        <f>VLOOKUP(FACT_INCLUDES[[#This Row],[order_id]],ORDERS!A:G,3,FALSE)</f>
        <v>delivered</v>
      </c>
      <c r="L630" s="18">
        <f>FACT_INCLUDES[[#This Row],[price]]+FACT_INCLUDES[[#This Row],[freight_value]]</f>
        <v>77.289999999999992</v>
      </c>
      <c r="M630">
        <f ca="1">_xlfn.XLOOKUP(FACT_INCLUDES[[#This Row],[customer_unique_id]], DIM_CUSTOMERS[customer_unique_id], DIM_CUSTOMERS[Age],,0)</f>
        <v>47</v>
      </c>
      <c r="N630">
        <f>IFERROR(VLOOKUP(FACT_INCLUDES[[#This Row],[order_id]], ORDERS!A:G, 7, FALSE), "")</f>
        <v>4</v>
      </c>
      <c r="O630">
        <f>_xlfn.XLOOKUP(FACT_INCLUDES[[#This Row],[DW Product]],FACT_PRODUCT_REVIEWS!L:L,FACT_PRODUCT_REVIEWS!A:A,,0)</f>
        <v>80</v>
      </c>
      <c r="P630">
        <f>_xlfn.XLOOKUP(FACT_INCLUDES[[#This Row],[customer_unique_id]],DIM_CUSTOMERS[customer_unique_id],DIM_CUSTOMERS[DW Customer],,0)</f>
        <v>198</v>
      </c>
      <c r="Q630">
        <v>80</v>
      </c>
      <c r="R630">
        <v>332</v>
      </c>
      <c r="S630">
        <f>IF(FACT_INCLUDES[[#This Row],[order_delivered_customer_date]]&lt;=FACT_INCLUDES[[#This Row],[order_estimated_delivery_date]],1,0)</f>
        <v>1</v>
      </c>
      <c r="T630" t="str">
        <f>VLOOKUP(FACT_INCLUDES[[#This Row],[DW Product]],DIM_PRODUCTS!A:I,3,FALSE)</f>
        <v>Furniture</v>
      </c>
      <c r="U630" t="str">
        <f>VLOOKUP(FACT_INCLUDES[[#This Row],[DW Seller]],DIM_SELLERS!A:I,4,FALSE)</f>
        <v>SP</v>
      </c>
      <c r="V630" s="30">
        <f>IF(FACT_INCLUDES[[#This Row],[order_delivered_customer_date]]&lt;=FACT_INCLUDES[[#This Row],[order_estimated_delivery_date]], 1,0)</f>
        <v>1</v>
      </c>
    </row>
    <row r="631" spans="1:22" ht="15.75" x14ac:dyDescent="0.25">
      <c r="A631">
        <v>630</v>
      </c>
      <c r="B631" s="2" t="s">
        <v>1654</v>
      </c>
      <c r="C631" s="10">
        <v>1</v>
      </c>
      <c r="D631" s="13">
        <v>42933.677083333336</v>
      </c>
      <c r="E631" s="20">
        <v>8.99</v>
      </c>
      <c r="F631" s="20">
        <v>32.57</v>
      </c>
      <c r="G631" t="str">
        <f>VLOOKUP(FACT_INCLUDES[[#This Row],[order_id]],ORDERS!A:B,2,FALSE)</f>
        <v>d6ed810cf6ad03d565b645f0eb0d12a7</v>
      </c>
      <c r="H631" s="17">
        <f>VLOOKUP(FACT_INCLUDES[[#This Row],[order_id]],ORDERS!A:F,4,FALSE)</f>
        <v>43186.943055555559</v>
      </c>
      <c r="I631" s="17">
        <f>VLOOKUP(FACT_INCLUDES[[#This Row],[order_id]],ORDERS!A:G,5,FALSE)</f>
        <v>43199.878472222219</v>
      </c>
      <c r="J631" s="17">
        <f>VLOOKUP(FACT_INCLUDES[[#This Row],[order_id]],ORDERS!A:G,6,FALSE)</f>
        <v>43208</v>
      </c>
      <c r="K631" t="str">
        <f>VLOOKUP(FACT_INCLUDES[[#This Row],[order_id]],ORDERS!A:G,3,FALSE)</f>
        <v>delivered</v>
      </c>
      <c r="L631" s="18">
        <f>FACT_INCLUDES[[#This Row],[price]]+FACT_INCLUDES[[#This Row],[freight_value]]</f>
        <v>41.56</v>
      </c>
      <c r="M631">
        <f ca="1">_xlfn.XLOOKUP(FACT_INCLUDES[[#This Row],[customer_unique_id]], DIM_CUSTOMERS[customer_unique_id], DIM_CUSTOMERS[Age],,0)</f>
        <v>26</v>
      </c>
      <c r="N631">
        <f>IFERROR(VLOOKUP(FACT_INCLUDES[[#This Row],[order_id]], ORDERS!A:G, 7, FALSE), "")</f>
        <v>13</v>
      </c>
      <c r="O631">
        <f>_xlfn.XLOOKUP(FACT_INCLUDES[[#This Row],[DW Product]],FACT_PRODUCT_REVIEWS!L:L,FACT_PRODUCT_REVIEWS!A:A,,0)</f>
        <v>81</v>
      </c>
      <c r="P631">
        <f>_xlfn.XLOOKUP(FACT_INCLUDES[[#This Row],[customer_unique_id]],DIM_CUSTOMERS[customer_unique_id],DIM_CUSTOMERS[DW Customer],,0)</f>
        <v>297</v>
      </c>
      <c r="Q631">
        <v>81</v>
      </c>
      <c r="R631">
        <v>333</v>
      </c>
      <c r="S631">
        <f>IF(FACT_INCLUDES[[#This Row],[order_delivered_customer_date]]&lt;=FACT_INCLUDES[[#This Row],[order_estimated_delivery_date]],1,0)</f>
        <v>1</v>
      </c>
      <c r="T631" t="str">
        <f>VLOOKUP(FACT_INCLUDES[[#This Row],[DW Product]],DIM_PRODUCTS!A:I,3,FALSE)</f>
        <v>Gadgets</v>
      </c>
      <c r="U631" t="str">
        <f>VLOOKUP(FACT_INCLUDES[[#This Row],[DW Seller]],DIM_SELLERS!A:I,4,FALSE)</f>
        <v>SP</v>
      </c>
      <c r="V631" s="30">
        <f>IF(FACT_INCLUDES[[#This Row],[order_delivered_customer_date]]&lt;=FACT_INCLUDES[[#This Row],[order_estimated_delivery_date]], 1,0)</f>
        <v>1</v>
      </c>
    </row>
    <row r="632" spans="1:22" ht="15.75" x14ac:dyDescent="0.25">
      <c r="A632">
        <v>631</v>
      </c>
      <c r="B632" s="2" t="s">
        <v>729</v>
      </c>
      <c r="C632" s="10">
        <v>1</v>
      </c>
      <c r="D632" s="13">
        <v>42933.677083333336</v>
      </c>
      <c r="E632" s="20">
        <v>44.9</v>
      </c>
      <c r="F632" s="20">
        <v>7.16</v>
      </c>
      <c r="G632" t="str">
        <f>VLOOKUP(FACT_INCLUDES[[#This Row],[order_id]],ORDERS!A:B,2,FALSE)</f>
        <v>38a8b05798967480ac1ca6ce6c5cbd6a</v>
      </c>
      <c r="H632" s="17">
        <f>VLOOKUP(FACT_INCLUDES[[#This Row],[order_id]],ORDERS!A:F,4,FALSE)</f>
        <v>43034.770138888889</v>
      </c>
      <c r="I632" s="17">
        <f>VLOOKUP(FACT_INCLUDES[[#This Row],[order_id]],ORDERS!A:G,5,FALSE)</f>
        <v>43042.695138888892</v>
      </c>
      <c r="J632" s="17">
        <f>VLOOKUP(FACT_INCLUDES[[#This Row],[order_id]],ORDERS!A:G,6,FALSE)</f>
        <v>43053</v>
      </c>
      <c r="K632" t="str">
        <f>VLOOKUP(FACT_INCLUDES[[#This Row],[order_id]],ORDERS!A:G,3,FALSE)</f>
        <v>delivered</v>
      </c>
      <c r="L632" s="18">
        <f>FACT_INCLUDES[[#This Row],[price]]+FACT_INCLUDES[[#This Row],[freight_value]]</f>
        <v>52.06</v>
      </c>
      <c r="M632">
        <f ca="1">_xlfn.XLOOKUP(FACT_INCLUDES[[#This Row],[customer_unique_id]], DIM_CUSTOMERS[customer_unique_id], DIM_CUSTOMERS[Age],,0)</f>
        <v>47</v>
      </c>
      <c r="N632">
        <f>IFERROR(VLOOKUP(FACT_INCLUDES[[#This Row],[order_id]], ORDERS!A:G, 7, FALSE), "")</f>
        <v>8</v>
      </c>
      <c r="O632">
        <f>_xlfn.XLOOKUP(FACT_INCLUDES[[#This Row],[DW Product]],FACT_PRODUCT_REVIEWS!L:L,FACT_PRODUCT_REVIEWS!A:A,,0)</f>
        <v>82</v>
      </c>
      <c r="P632">
        <f>_xlfn.XLOOKUP(FACT_INCLUDES[[#This Row],[customer_unique_id]],DIM_CUSTOMERS[customer_unique_id],DIM_CUSTOMERS[DW Customer],,0)</f>
        <v>198</v>
      </c>
      <c r="Q632">
        <v>82</v>
      </c>
      <c r="R632">
        <v>334</v>
      </c>
      <c r="S632">
        <f>IF(FACT_INCLUDES[[#This Row],[order_delivered_customer_date]]&lt;=FACT_INCLUDES[[#This Row],[order_estimated_delivery_date]],1,0)</f>
        <v>1</v>
      </c>
      <c r="T632" t="str">
        <f>VLOOKUP(FACT_INCLUDES[[#This Row],[DW Product]],DIM_PRODUCTS!A:I,3,FALSE)</f>
        <v>Clothing</v>
      </c>
      <c r="U632" t="str">
        <f>VLOOKUP(FACT_INCLUDES[[#This Row],[DW Seller]],DIM_SELLERS!A:I,4,FALSE)</f>
        <v>RS</v>
      </c>
      <c r="V632" s="30">
        <f>IF(FACT_INCLUDES[[#This Row],[order_delivered_customer_date]]&lt;=FACT_INCLUDES[[#This Row],[order_estimated_delivery_date]], 1,0)</f>
        <v>1</v>
      </c>
    </row>
    <row r="633" spans="1:22" ht="15.75" x14ac:dyDescent="0.25">
      <c r="A633">
        <v>632</v>
      </c>
      <c r="B633" s="2" t="s">
        <v>1525</v>
      </c>
      <c r="C633" s="10">
        <v>1</v>
      </c>
      <c r="D633" s="13">
        <v>43103.188888888886</v>
      </c>
      <c r="E633" s="20">
        <v>60.6</v>
      </c>
      <c r="F633" s="20">
        <v>17.670000000000002</v>
      </c>
      <c r="G633" t="str">
        <f>VLOOKUP(FACT_INCLUDES[[#This Row],[order_id]],ORDERS!A:B,2,FALSE)</f>
        <v>af13324b5f4c0a838fe662c52a44b959</v>
      </c>
      <c r="H633" s="17">
        <f>VLOOKUP(FACT_INCLUDES[[#This Row],[order_id]],ORDERS!A:F,4,FALSE)</f>
        <v>43189.838888888888</v>
      </c>
      <c r="I633" s="17">
        <f>VLOOKUP(FACT_INCLUDES[[#This Row],[order_id]],ORDERS!A:G,5,FALSE)</f>
        <v>43194.824999999997</v>
      </c>
      <c r="J633" s="17">
        <f>VLOOKUP(FACT_INCLUDES[[#This Row],[order_id]],ORDERS!A:G,6,FALSE)</f>
        <v>43202</v>
      </c>
      <c r="K633" t="str">
        <f>VLOOKUP(FACT_INCLUDES[[#This Row],[order_id]],ORDERS!A:G,3,FALSE)</f>
        <v>delivered</v>
      </c>
      <c r="L633" s="18">
        <f>FACT_INCLUDES[[#This Row],[price]]+FACT_INCLUDES[[#This Row],[freight_value]]</f>
        <v>78.27000000000001</v>
      </c>
      <c r="M633">
        <f ca="1">_xlfn.XLOOKUP(FACT_INCLUDES[[#This Row],[customer_unique_id]], DIM_CUSTOMERS[customer_unique_id], DIM_CUSTOMERS[Age],,0)</f>
        <v>38</v>
      </c>
      <c r="N633">
        <f>IFERROR(VLOOKUP(FACT_INCLUDES[[#This Row],[order_id]], ORDERS!A:G, 7, FALSE), "")</f>
        <v>5</v>
      </c>
      <c r="O633">
        <f>_xlfn.XLOOKUP(FACT_INCLUDES[[#This Row],[DW Product]],FACT_PRODUCT_REVIEWS!L:L,FACT_PRODUCT_REVIEWS!A:A,,0)</f>
        <v>83</v>
      </c>
      <c r="P633">
        <f>_xlfn.XLOOKUP(FACT_INCLUDES[[#This Row],[customer_unique_id]],DIM_CUSTOMERS[customer_unique_id],DIM_CUSTOMERS[DW Customer],,0)</f>
        <v>295</v>
      </c>
      <c r="Q633">
        <v>83</v>
      </c>
      <c r="R633">
        <v>335</v>
      </c>
      <c r="S633">
        <f>IF(FACT_INCLUDES[[#This Row],[order_delivered_customer_date]]&lt;=FACT_INCLUDES[[#This Row],[order_estimated_delivery_date]],1,0)</f>
        <v>1</v>
      </c>
      <c r="T633" t="str">
        <f>VLOOKUP(FACT_INCLUDES[[#This Row],[DW Product]],DIM_PRODUCTS!A:I,3,FALSE)</f>
        <v>Toys</v>
      </c>
      <c r="U633" t="str">
        <f>VLOOKUP(FACT_INCLUDES[[#This Row],[DW Seller]],DIM_SELLERS!A:I,4,FALSE)</f>
        <v>PR</v>
      </c>
      <c r="V633" s="30">
        <f>IF(FACT_INCLUDES[[#This Row],[order_delivered_customer_date]]&lt;=FACT_INCLUDES[[#This Row],[order_estimated_delivery_date]], 1,0)</f>
        <v>1</v>
      </c>
    </row>
    <row r="634" spans="1:22" ht="15.75" x14ac:dyDescent="0.25">
      <c r="A634">
        <v>633</v>
      </c>
      <c r="B634" s="2" t="s">
        <v>1775</v>
      </c>
      <c r="C634" s="10">
        <v>1</v>
      </c>
      <c r="D634" s="13">
        <v>42968.954861111109</v>
      </c>
      <c r="E634" s="20">
        <v>225</v>
      </c>
      <c r="F634" s="20">
        <v>67.239999999999995</v>
      </c>
      <c r="G634" t="str">
        <f>VLOOKUP(FACT_INCLUDES[[#This Row],[order_id]],ORDERS!A:B,2,FALSE)</f>
        <v>526807e2a25ea0db271efcc9fc646db1</v>
      </c>
      <c r="H634" s="17">
        <f>VLOOKUP(FACT_INCLUDES[[#This Row],[order_id]],ORDERS!A:F,4,FALSE)</f>
        <v>42994.761111111111</v>
      </c>
      <c r="I634" s="17">
        <f>VLOOKUP(FACT_INCLUDES[[#This Row],[order_id]],ORDERS!A:G,5,FALSE)</f>
        <v>42999.75277777778</v>
      </c>
      <c r="J634" s="17">
        <f>VLOOKUP(FACT_INCLUDES[[#This Row],[order_id]],ORDERS!A:G,6,FALSE)</f>
        <v>43013</v>
      </c>
      <c r="K634" t="str">
        <f>VLOOKUP(FACT_INCLUDES[[#This Row],[order_id]],ORDERS!A:G,3,FALSE)</f>
        <v>delivered</v>
      </c>
      <c r="L634" s="18">
        <f>FACT_INCLUDES[[#This Row],[price]]+FACT_INCLUDES[[#This Row],[freight_value]]</f>
        <v>292.24</v>
      </c>
      <c r="M634">
        <f ca="1">_xlfn.XLOOKUP(FACT_INCLUDES[[#This Row],[customer_unique_id]], DIM_CUSTOMERS[customer_unique_id], DIM_CUSTOMERS[Age],,0)</f>
        <v>21</v>
      </c>
      <c r="N634">
        <f>IFERROR(VLOOKUP(FACT_INCLUDES[[#This Row],[order_id]], ORDERS!A:G, 7, FALSE), "")</f>
        <v>5</v>
      </c>
      <c r="O634">
        <f>_xlfn.XLOOKUP(FACT_INCLUDES[[#This Row],[DW Product]],FACT_PRODUCT_REVIEWS!L:L,FACT_PRODUCT_REVIEWS!A:A,,0)</f>
        <v>84</v>
      </c>
      <c r="P634">
        <f>_xlfn.XLOOKUP(FACT_INCLUDES[[#This Row],[customer_unique_id]],DIM_CUSTOMERS[customer_unique_id],DIM_CUSTOMERS[DW Customer],,0)</f>
        <v>175</v>
      </c>
      <c r="Q634">
        <v>84</v>
      </c>
      <c r="R634">
        <v>336</v>
      </c>
      <c r="S634">
        <f>IF(FACT_INCLUDES[[#This Row],[order_delivered_customer_date]]&lt;=FACT_INCLUDES[[#This Row],[order_estimated_delivery_date]],1,0)</f>
        <v>1</v>
      </c>
      <c r="T634" t="str">
        <f>VLOOKUP(FACT_INCLUDES[[#This Row],[DW Product]],DIM_PRODUCTS!A:I,3,FALSE)</f>
        <v>Appliances</v>
      </c>
      <c r="U634" t="str">
        <f>VLOOKUP(FACT_INCLUDES[[#This Row],[DW Seller]],DIM_SELLERS!A:I,4,FALSE)</f>
        <v>SP</v>
      </c>
      <c r="V634" s="30">
        <f>IF(FACT_INCLUDES[[#This Row],[order_delivered_customer_date]]&lt;=FACT_INCLUDES[[#This Row],[order_estimated_delivery_date]], 1,0)</f>
        <v>1</v>
      </c>
    </row>
    <row r="635" spans="1:22" ht="15.75" x14ac:dyDescent="0.25">
      <c r="A635">
        <v>634</v>
      </c>
      <c r="B635" s="2" t="s">
        <v>867</v>
      </c>
      <c r="C635" s="10">
        <v>1</v>
      </c>
      <c r="D635" s="13">
        <v>42968.954861111109</v>
      </c>
      <c r="E635" s="20">
        <v>39.9</v>
      </c>
      <c r="F635" s="20">
        <v>15.38</v>
      </c>
      <c r="G635" t="str">
        <f>VLOOKUP(FACT_INCLUDES[[#This Row],[order_id]],ORDERS!A:B,2,FALSE)</f>
        <v>18ae61c98401cffe6c25c525f8ecc7bd</v>
      </c>
      <c r="H635" s="17">
        <f>VLOOKUP(FACT_INCLUDES[[#This Row],[order_id]],ORDERS!A:F,4,FALSE)</f>
        <v>42991.775694444441</v>
      </c>
      <c r="I635" s="17">
        <f>VLOOKUP(FACT_INCLUDES[[#This Row],[order_id]],ORDERS!A:G,5,FALSE)</f>
        <v>43003.827777777777</v>
      </c>
      <c r="J635" s="17">
        <f>VLOOKUP(FACT_INCLUDES[[#This Row],[order_id]],ORDERS!A:G,6,FALSE)</f>
        <v>43012</v>
      </c>
      <c r="K635" t="str">
        <f>VLOOKUP(FACT_INCLUDES[[#This Row],[order_id]],ORDERS!A:G,3,FALSE)</f>
        <v>delivered</v>
      </c>
      <c r="L635" s="18">
        <f>FACT_INCLUDES[[#This Row],[price]]+FACT_INCLUDES[[#This Row],[freight_value]]</f>
        <v>55.28</v>
      </c>
      <c r="M635">
        <f ca="1">_xlfn.XLOOKUP(FACT_INCLUDES[[#This Row],[customer_unique_id]], DIM_CUSTOMERS[customer_unique_id], DIM_CUSTOMERS[Age],,0)</f>
        <v>19</v>
      </c>
      <c r="N635">
        <f>IFERROR(VLOOKUP(FACT_INCLUDES[[#This Row],[order_id]], ORDERS!A:G, 7, FALSE), "")</f>
        <v>12</v>
      </c>
      <c r="O635">
        <f>_xlfn.XLOOKUP(FACT_INCLUDES[[#This Row],[DW Product]],FACT_PRODUCT_REVIEWS!L:L,FACT_PRODUCT_REVIEWS!A:A,,0)</f>
        <v>85</v>
      </c>
      <c r="P635">
        <f>_xlfn.XLOOKUP(FACT_INCLUDES[[#This Row],[customer_unique_id]],DIM_CUSTOMERS[customer_unique_id],DIM_CUSTOMERS[DW Customer],,0)</f>
        <v>226</v>
      </c>
      <c r="Q635">
        <v>85</v>
      </c>
      <c r="R635">
        <v>337</v>
      </c>
      <c r="S635">
        <f>IF(FACT_INCLUDES[[#This Row],[order_delivered_customer_date]]&lt;=FACT_INCLUDES[[#This Row],[order_estimated_delivery_date]],1,0)</f>
        <v>1</v>
      </c>
      <c r="T635" t="str">
        <f>VLOOKUP(FACT_INCLUDES[[#This Row],[DW Product]],DIM_PRODUCTS!A:I,3,FALSE)</f>
        <v>Furniture</v>
      </c>
      <c r="U635" t="str">
        <f>VLOOKUP(FACT_INCLUDES[[#This Row],[DW Seller]],DIM_SELLERS!A:I,4,FALSE)</f>
        <v>SP</v>
      </c>
      <c r="V635" s="30">
        <f>IF(FACT_INCLUDES[[#This Row],[order_delivered_customer_date]]&lt;=FACT_INCLUDES[[#This Row],[order_estimated_delivery_date]], 1,0)</f>
        <v>1</v>
      </c>
    </row>
    <row r="636" spans="1:22" ht="15.75" x14ac:dyDescent="0.25">
      <c r="A636">
        <v>635</v>
      </c>
      <c r="B636" s="2" t="s">
        <v>1410</v>
      </c>
      <c r="C636" s="10">
        <v>1</v>
      </c>
      <c r="D636" s="13">
        <v>43089.70416666667</v>
      </c>
      <c r="E636" s="20">
        <v>76</v>
      </c>
      <c r="F636" s="20">
        <v>34.07</v>
      </c>
      <c r="G636" t="str">
        <f>VLOOKUP(FACT_INCLUDES[[#This Row],[order_id]],ORDERS!A:B,2,FALSE)</f>
        <v>a5d931bbaafdee2e1fd7353cf0c31f05</v>
      </c>
      <c r="H636" s="17">
        <f>VLOOKUP(FACT_INCLUDES[[#This Row],[order_id]],ORDERS!A:F,4,FALSE)</f>
        <v>43090.834027777775</v>
      </c>
      <c r="I636" s="17">
        <f>VLOOKUP(FACT_INCLUDES[[#This Row],[order_id]],ORDERS!A:G,5,FALSE)</f>
        <v>43104.700694444444</v>
      </c>
      <c r="J636" s="17">
        <f>VLOOKUP(FACT_INCLUDES[[#This Row],[order_id]],ORDERS!A:G,6,FALSE)</f>
        <v>43122</v>
      </c>
      <c r="K636" t="str">
        <f>VLOOKUP(FACT_INCLUDES[[#This Row],[order_id]],ORDERS!A:G,3,FALSE)</f>
        <v>delivered</v>
      </c>
      <c r="L636" s="18">
        <f>FACT_INCLUDES[[#This Row],[price]]+FACT_INCLUDES[[#This Row],[freight_value]]</f>
        <v>110.07</v>
      </c>
      <c r="M636">
        <f ca="1">_xlfn.XLOOKUP(FACT_INCLUDES[[#This Row],[customer_unique_id]], DIM_CUSTOMERS[customer_unique_id], DIM_CUSTOMERS[Age],,0)</f>
        <v>45</v>
      </c>
      <c r="N636">
        <f>IFERROR(VLOOKUP(FACT_INCLUDES[[#This Row],[order_id]], ORDERS!A:G, 7, FALSE), "")</f>
        <v>14</v>
      </c>
      <c r="O636">
        <f>_xlfn.XLOOKUP(FACT_INCLUDES[[#This Row],[DW Product]],FACT_PRODUCT_REVIEWS!L:L,FACT_PRODUCT_REVIEWS!A:A,,0)</f>
        <v>86</v>
      </c>
      <c r="P636">
        <f>_xlfn.XLOOKUP(FACT_INCLUDES[[#This Row],[customer_unique_id]],DIM_CUSTOMERS[customer_unique_id],DIM_CUSTOMERS[DW Customer],,0)</f>
        <v>251</v>
      </c>
      <c r="Q636">
        <v>86</v>
      </c>
      <c r="R636">
        <v>338</v>
      </c>
      <c r="S636">
        <f>IF(FACT_INCLUDES[[#This Row],[order_delivered_customer_date]]&lt;=FACT_INCLUDES[[#This Row],[order_estimated_delivery_date]],1,0)</f>
        <v>1</v>
      </c>
      <c r="T636" t="str">
        <f>VLOOKUP(FACT_INCLUDES[[#This Row],[DW Product]],DIM_PRODUCTS!A:I,3,FALSE)</f>
        <v>Makeup</v>
      </c>
      <c r="U636" t="str">
        <f>VLOOKUP(FACT_INCLUDES[[#This Row],[DW Seller]],DIM_SELLERS!A:I,4,FALSE)</f>
        <v>MG</v>
      </c>
      <c r="V636" s="30">
        <f>IF(FACT_INCLUDES[[#This Row],[order_delivered_customer_date]]&lt;=FACT_INCLUDES[[#This Row],[order_estimated_delivery_date]], 1,0)</f>
        <v>1</v>
      </c>
    </row>
    <row r="637" spans="1:22" ht="15.75" x14ac:dyDescent="0.25">
      <c r="A637">
        <v>636</v>
      </c>
      <c r="B637" s="2" t="s">
        <v>1888</v>
      </c>
      <c r="C637" s="10">
        <v>1</v>
      </c>
      <c r="D637" s="13">
        <v>43090.509722222225</v>
      </c>
      <c r="E637" s="20">
        <v>159</v>
      </c>
      <c r="F637" s="20">
        <v>27.19</v>
      </c>
      <c r="G637" t="str">
        <f>VLOOKUP(FACT_INCLUDES[[#This Row],[order_id]],ORDERS!A:B,2,FALSE)</f>
        <v>8f20ece0099d6e5c22c1fd0c24a1e681</v>
      </c>
      <c r="H637" s="17">
        <f>VLOOKUP(FACT_INCLUDES[[#This Row],[order_id]],ORDERS!A:F,4,FALSE)</f>
        <v>43054.879166666666</v>
      </c>
      <c r="I637" s="17">
        <f>VLOOKUP(FACT_INCLUDES[[#This Row],[order_id]],ORDERS!A:G,5,FALSE)</f>
        <v>43073.816666666666</v>
      </c>
      <c r="J637" s="17">
        <f>VLOOKUP(FACT_INCLUDES[[#This Row],[order_id]],ORDERS!A:G,6,FALSE)</f>
        <v>43074</v>
      </c>
      <c r="K637" t="str">
        <f>VLOOKUP(FACT_INCLUDES[[#This Row],[order_id]],ORDERS!A:G,3,FALSE)</f>
        <v>delivered</v>
      </c>
      <c r="L637" s="18">
        <f>FACT_INCLUDES[[#This Row],[price]]+FACT_INCLUDES[[#This Row],[freight_value]]</f>
        <v>186.19</v>
      </c>
      <c r="M637">
        <f ca="1">_xlfn.XLOOKUP(FACT_INCLUDES[[#This Row],[customer_unique_id]], DIM_CUSTOMERS[customer_unique_id], DIM_CUSTOMERS[Age],,0)</f>
        <v>54</v>
      </c>
      <c r="N637">
        <f>IFERROR(VLOOKUP(FACT_INCLUDES[[#This Row],[order_id]], ORDERS!A:G, 7, FALSE), "")</f>
        <v>19</v>
      </c>
      <c r="O637">
        <f>_xlfn.XLOOKUP(FACT_INCLUDES[[#This Row],[DW Product]],FACT_PRODUCT_REVIEWS!L:L,FACT_PRODUCT_REVIEWS!A:A,,0)</f>
        <v>87</v>
      </c>
      <c r="P637">
        <f>_xlfn.XLOOKUP(FACT_INCLUDES[[#This Row],[customer_unique_id]],DIM_CUSTOMERS[customer_unique_id],DIM_CUSTOMERS[DW Customer],,0)</f>
        <v>106</v>
      </c>
      <c r="Q637">
        <v>87</v>
      </c>
      <c r="R637">
        <v>339</v>
      </c>
      <c r="S637">
        <f>IF(FACT_INCLUDES[[#This Row],[order_delivered_customer_date]]&lt;=FACT_INCLUDES[[#This Row],[order_estimated_delivery_date]],1,0)</f>
        <v>1</v>
      </c>
      <c r="T637" t="str">
        <f>VLOOKUP(FACT_INCLUDES[[#This Row],[DW Product]],DIM_PRODUCTS!A:I,3,FALSE)</f>
        <v>Home Design</v>
      </c>
      <c r="U637" t="str">
        <f>VLOOKUP(FACT_INCLUDES[[#This Row],[DW Seller]],DIM_SELLERS!A:I,4,FALSE)</f>
        <v>SP</v>
      </c>
      <c r="V637" s="30">
        <f>IF(FACT_INCLUDES[[#This Row],[order_delivered_customer_date]]&lt;=FACT_INCLUDES[[#This Row],[order_estimated_delivery_date]], 1,0)</f>
        <v>1</v>
      </c>
    </row>
    <row r="638" spans="1:22" ht="15.75" x14ac:dyDescent="0.25">
      <c r="A638">
        <v>637</v>
      </c>
      <c r="B638" s="2" t="s">
        <v>844</v>
      </c>
      <c r="C638" s="10">
        <v>1</v>
      </c>
      <c r="D638" s="13">
        <v>43241.745833333334</v>
      </c>
      <c r="E638" s="20">
        <v>102.9</v>
      </c>
      <c r="F638" s="20">
        <v>14.45</v>
      </c>
      <c r="G638" t="str">
        <f>VLOOKUP(FACT_INCLUDES[[#This Row],[order_id]],ORDERS!A:B,2,FALSE)</f>
        <v>6e8180fd61b4280c3d74dc2056256940</v>
      </c>
      <c r="H638" s="17">
        <f>VLOOKUP(FACT_INCLUDES[[#This Row],[order_id]],ORDERS!A:F,4,FALSE)</f>
        <v>42830.620833333334</v>
      </c>
      <c r="I638" s="17">
        <f>VLOOKUP(FACT_INCLUDES[[#This Row],[order_id]],ORDERS!A:G,5,FALSE)</f>
        <v>42836.600694444445</v>
      </c>
      <c r="J638" s="17">
        <f>VLOOKUP(FACT_INCLUDES[[#This Row],[order_id]],ORDERS!A:G,6,FALSE)</f>
        <v>42853</v>
      </c>
      <c r="K638" t="str">
        <f>VLOOKUP(FACT_INCLUDES[[#This Row],[order_id]],ORDERS!A:G,3,FALSE)</f>
        <v>delivered</v>
      </c>
      <c r="L638" s="18">
        <f>FACT_INCLUDES[[#This Row],[price]]+FACT_INCLUDES[[#This Row],[freight_value]]</f>
        <v>117.35000000000001</v>
      </c>
      <c r="M638">
        <f ca="1">_xlfn.XLOOKUP(FACT_INCLUDES[[#This Row],[customer_unique_id]], DIM_CUSTOMERS[customer_unique_id], DIM_CUSTOMERS[Age],,0)</f>
        <v>23</v>
      </c>
      <c r="N638">
        <f>IFERROR(VLOOKUP(FACT_INCLUDES[[#This Row],[order_id]], ORDERS!A:G, 7, FALSE), "")</f>
        <v>6</v>
      </c>
      <c r="O638">
        <f>_xlfn.XLOOKUP(FACT_INCLUDES[[#This Row],[DW Product]],FACT_PRODUCT_REVIEWS!L:L,FACT_PRODUCT_REVIEWS!A:A,,0)</f>
        <v>88</v>
      </c>
      <c r="P638">
        <f>_xlfn.XLOOKUP(FACT_INCLUDES[[#This Row],[customer_unique_id]],DIM_CUSTOMERS[customer_unique_id],DIM_CUSTOMERS[DW Customer],,0)</f>
        <v>337</v>
      </c>
      <c r="Q638">
        <v>88</v>
      </c>
      <c r="R638">
        <v>340</v>
      </c>
      <c r="S638">
        <f>IF(FACT_INCLUDES[[#This Row],[order_delivered_customer_date]]&lt;=FACT_INCLUDES[[#This Row],[order_estimated_delivery_date]],1,0)</f>
        <v>1</v>
      </c>
      <c r="T638" t="str">
        <f>VLOOKUP(FACT_INCLUDES[[#This Row],[DW Product]],DIM_PRODUCTS!A:I,3,FALSE)</f>
        <v>Accessories</v>
      </c>
      <c r="U638" t="str">
        <f>VLOOKUP(FACT_INCLUDES[[#This Row],[DW Seller]],DIM_SELLERS!A:I,4,FALSE)</f>
        <v>SP</v>
      </c>
      <c r="V638" s="30">
        <f>IF(FACT_INCLUDES[[#This Row],[order_delivered_customer_date]]&lt;=FACT_INCLUDES[[#This Row],[order_estimated_delivery_date]], 1,0)</f>
        <v>1</v>
      </c>
    </row>
    <row r="639" spans="1:22" ht="15.75" x14ac:dyDescent="0.25">
      <c r="A639">
        <v>638</v>
      </c>
      <c r="B639" s="2" t="s">
        <v>828</v>
      </c>
      <c r="C639" s="10">
        <v>1</v>
      </c>
      <c r="D639" s="13">
        <v>43241.745833333334</v>
      </c>
      <c r="E639" s="20">
        <v>102.9</v>
      </c>
      <c r="F639" s="20">
        <v>14.45</v>
      </c>
      <c r="G639" t="str">
        <f>VLOOKUP(FACT_INCLUDES[[#This Row],[order_id]],ORDERS!A:B,2,FALSE)</f>
        <v>ccd9fc8fd74bc87817d864a5dfc1bf1d</v>
      </c>
      <c r="H639" s="17">
        <f>VLOOKUP(FACT_INCLUDES[[#This Row],[order_id]],ORDERS!A:F,4,FALSE)</f>
        <v>43183.44027777778</v>
      </c>
      <c r="I639" s="17">
        <f>VLOOKUP(FACT_INCLUDES[[#This Row],[order_id]],ORDERS!A:G,5,FALSE)</f>
        <v>43188.852083333331</v>
      </c>
      <c r="J639" s="17">
        <f>VLOOKUP(FACT_INCLUDES[[#This Row],[order_id]],ORDERS!A:G,6,FALSE)</f>
        <v>43220</v>
      </c>
      <c r="K639" t="str">
        <f>VLOOKUP(FACT_INCLUDES[[#This Row],[order_id]],ORDERS!A:G,3,FALSE)</f>
        <v>delivered</v>
      </c>
      <c r="L639" s="18">
        <f>FACT_INCLUDES[[#This Row],[price]]+FACT_INCLUDES[[#This Row],[freight_value]]</f>
        <v>117.35000000000001</v>
      </c>
      <c r="M639">
        <f ca="1">_xlfn.XLOOKUP(FACT_INCLUDES[[#This Row],[customer_unique_id]], DIM_CUSTOMERS[customer_unique_id], DIM_CUSTOMERS[Age],,0)</f>
        <v>25</v>
      </c>
      <c r="N639">
        <f>IFERROR(VLOOKUP(FACT_INCLUDES[[#This Row],[order_id]], ORDERS!A:G, 7, FALSE), "")</f>
        <v>5</v>
      </c>
      <c r="O639">
        <f>_xlfn.XLOOKUP(FACT_INCLUDES[[#This Row],[DW Product]],FACT_PRODUCT_REVIEWS!L:L,FACT_PRODUCT_REVIEWS!A:A,,0)</f>
        <v>89</v>
      </c>
      <c r="P639">
        <f>_xlfn.XLOOKUP(FACT_INCLUDES[[#This Row],[customer_unique_id]],DIM_CUSTOMERS[customer_unique_id],DIM_CUSTOMERS[DW Customer],,0)</f>
        <v>305</v>
      </c>
      <c r="Q639">
        <v>89</v>
      </c>
      <c r="R639">
        <v>341</v>
      </c>
      <c r="S639">
        <f>IF(FACT_INCLUDES[[#This Row],[order_delivered_customer_date]]&lt;=FACT_INCLUDES[[#This Row],[order_estimated_delivery_date]],1,0)</f>
        <v>1</v>
      </c>
      <c r="T639" t="str">
        <f>VLOOKUP(FACT_INCLUDES[[#This Row],[DW Product]],DIM_PRODUCTS!A:I,3,FALSE)</f>
        <v>Gadgets</v>
      </c>
      <c r="U639" t="str">
        <f>VLOOKUP(FACT_INCLUDES[[#This Row],[DW Seller]],DIM_SELLERS!A:I,4,FALSE)</f>
        <v>GO</v>
      </c>
      <c r="V639" s="30">
        <f>IF(FACT_INCLUDES[[#This Row],[order_delivered_customer_date]]&lt;=FACT_INCLUDES[[#This Row],[order_estimated_delivery_date]], 1,0)</f>
        <v>1</v>
      </c>
    </row>
    <row r="640" spans="1:22" ht="15.75" x14ac:dyDescent="0.25">
      <c r="A640">
        <v>639</v>
      </c>
      <c r="B640" s="2" t="s">
        <v>1232</v>
      </c>
      <c r="C640" s="10">
        <v>1</v>
      </c>
      <c r="D640" s="13">
        <v>43192.172222222223</v>
      </c>
      <c r="E640" s="20">
        <v>63.9</v>
      </c>
      <c r="F640" s="20">
        <v>16.89</v>
      </c>
      <c r="G640" t="str">
        <f>VLOOKUP(FACT_INCLUDES[[#This Row],[order_id]],ORDERS!A:B,2,FALSE)</f>
        <v>f4118facd33f966e80b9fabbf0ca2547</v>
      </c>
      <c r="H640" s="17">
        <f>VLOOKUP(FACT_INCLUDES[[#This Row],[order_id]],ORDERS!A:F,4,FALSE)</f>
        <v>43149.98541666667</v>
      </c>
      <c r="I640" s="17">
        <f>VLOOKUP(FACT_INCLUDES[[#This Row],[order_id]],ORDERS!A:G,5,FALSE)</f>
        <v>43163.448611111111</v>
      </c>
      <c r="J640" s="17">
        <f>VLOOKUP(FACT_INCLUDES[[#This Row],[order_id]],ORDERS!A:G,6,FALSE)</f>
        <v>43185</v>
      </c>
      <c r="K640" t="str">
        <f>VLOOKUP(FACT_INCLUDES[[#This Row],[order_id]],ORDERS!A:G,3,FALSE)</f>
        <v>delivered</v>
      </c>
      <c r="L640" s="18">
        <f>FACT_INCLUDES[[#This Row],[price]]+FACT_INCLUDES[[#This Row],[freight_value]]</f>
        <v>80.789999999999992</v>
      </c>
      <c r="M640">
        <f ca="1">_xlfn.XLOOKUP(FACT_INCLUDES[[#This Row],[customer_unique_id]], DIM_CUSTOMERS[customer_unique_id], DIM_CUSTOMERS[Age],,0)</f>
        <v>51</v>
      </c>
      <c r="N640">
        <f>IFERROR(VLOOKUP(FACT_INCLUDES[[#This Row],[order_id]], ORDERS!A:G, 7, FALSE), "")</f>
        <v>14</v>
      </c>
      <c r="O640">
        <f>_xlfn.XLOOKUP(FACT_INCLUDES[[#This Row],[DW Product]],FACT_PRODUCT_REVIEWS!L:L,FACT_PRODUCT_REVIEWS!A:A,,0)</f>
        <v>90</v>
      </c>
      <c r="P640">
        <f>_xlfn.XLOOKUP(FACT_INCLUDES[[#This Row],[customer_unique_id]],DIM_CUSTOMERS[customer_unique_id],DIM_CUSTOMERS[DW Customer],,0)</f>
        <v>195</v>
      </c>
      <c r="Q640">
        <v>90</v>
      </c>
      <c r="R640">
        <v>342</v>
      </c>
      <c r="S640">
        <f>IF(FACT_INCLUDES[[#This Row],[order_delivered_customer_date]]&lt;=FACT_INCLUDES[[#This Row],[order_estimated_delivery_date]],1,0)</f>
        <v>1</v>
      </c>
      <c r="T640" t="str">
        <f>VLOOKUP(FACT_INCLUDES[[#This Row],[DW Product]],DIM_PRODUCTS!A:I,3,FALSE)</f>
        <v>Art</v>
      </c>
      <c r="U640" t="str">
        <f>VLOOKUP(FACT_INCLUDES[[#This Row],[DW Seller]],DIM_SELLERS!A:I,4,FALSE)</f>
        <v>SP</v>
      </c>
      <c r="V640" s="30">
        <f>IF(FACT_INCLUDES[[#This Row],[order_delivered_customer_date]]&lt;=FACT_INCLUDES[[#This Row],[order_estimated_delivery_date]], 1,0)</f>
        <v>1</v>
      </c>
    </row>
    <row r="641" spans="1:22" ht="15.75" x14ac:dyDescent="0.25">
      <c r="A641">
        <v>640</v>
      </c>
      <c r="B641" s="2" t="s">
        <v>1001</v>
      </c>
      <c r="C641" s="10">
        <v>1</v>
      </c>
      <c r="D641" s="13">
        <v>43192.172222222223</v>
      </c>
      <c r="E641" s="20">
        <v>168.8</v>
      </c>
      <c r="F641" s="20">
        <v>8.2100000000000009</v>
      </c>
      <c r="G641" t="str">
        <f>VLOOKUP(FACT_INCLUDES[[#This Row],[order_id]],ORDERS!A:B,2,FALSE)</f>
        <v>ffe254cc039740e17dd15a5305035928</v>
      </c>
      <c r="H641" s="17">
        <f>VLOOKUP(FACT_INCLUDES[[#This Row],[order_id]],ORDERS!A:F,4,FALSE)</f>
        <v>43039.320833333331</v>
      </c>
      <c r="I641" s="17">
        <f>VLOOKUP(FACT_INCLUDES[[#This Row],[order_id]],ORDERS!A:G,5,FALSE)</f>
        <v>43046.779166666667</v>
      </c>
      <c r="J641" s="17">
        <f>VLOOKUP(FACT_INCLUDES[[#This Row],[order_id]],ORDERS!A:G,6,FALSE)</f>
        <v>43060</v>
      </c>
      <c r="K641" t="str">
        <f>VLOOKUP(FACT_INCLUDES[[#This Row],[order_id]],ORDERS!A:G,3,FALSE)</f>
        <v>delivered</v>
      </c>
      <c r="L641" s="18">
        <f>FACT_INCLUDES[[#This Row],[price]]+FACT_INCLUDES[[#This Row],[freight_value]]</f>
        <v>177.01000000000002</v>
      </c>
      <c r="M641">
        <f ca="1">_xlfn.XLOOKUP(FACT_INCLUDES[[#This Row],[customer_unique_id]], DIM_CUSTOMERS[customer_unique_id], DIM_CUSTOMERS[Age],,0)</f>
        <v>35</v>
      </c>
      <c r="N641">
        <f>IFERROR(VLOOKUP(FACT_INCLUDES[[#This Row],[order_id]], ORDERS!A:G, 7, FALSE), "")</f>
        <v>7</v>
      </c>
      <c r="O641">
        <f>_xlfn.XLOOKUP(FACT_INCLUDES[[#This Row],[DW Product]],FACT_PRODUCT_REVIEWS!L:L,FACT_PRODUCT_REVIEWS!A:A,,0)</f>
        <v>91</v>
      </c>
      <c r="P641">
        <f>_xlfn.XLOOKUP(FACT_INCLUDES[[#This Row],[customer_unique_id]],DIM_CUSTOMERS[customer_unique_id],DIM_CUSTOMERS[DW Customer],,0)</f>
        <v>205</v>
      </c>
      <c r="Q641">
        <v>91</v>
      </c>
      <c r="R641">
        <v>343</v>
      </c>
      <c r="S641">
        <f>IF(FACT_INCLUDES[[#This Row],[order_delivered_customer_date]]&lt;=FACT_INCLUDES[[#This Row],[order_estimated_delivery_date]],1,0)</f>
        <v>1</v>
      </c>
      <c r="T641" t="str">
        <f>VLOOKUP(FACT_INCLUDES[[#This Row],[DW Product]],DIM_PRODUCTS!A:I,3,FALSE)</f>
        <v>Jewelry</v>
      </c>
      <c r="U641" t="str">
        <f>VLOOKUP(FACT_INCLUDES[[#This Row],[DW Seller]],DIM_SELLERS!A:I,4,FALSE)</f>
        <v>RS</v>
      </c>
      <c r="V641" s="30">
        <f>IF(FACT_INCLUDES[[#This Row],[order_delivered_customer_date]]&lt;=FACT_INCLUDES[[#This Row],[order_estimated_delivery_date]], 1,0)</f>
        <v>1</v>
      </c>
    </row>
    <row r="642" spans="1:22" ht="15.75" x14ac:dyDescent="0.25">
      <c r="A642">
        <v>641</v>
      </c>
      <c r="B642" s="2" t="s">
        <v>1394</v>
      </c>
      <c r="C642" s="10">
        <v>1</v>
      </c>
      <c r="D642" s="13">
        <v>42887.118055555555</v>
      </c>
      <c r="E642" s="20">
        <v>59.9</v>
      </c>
      <c r="F642" s="20">
        <v>9.94</v>
      </c>
      <c r="G642" t="str">
        <f>VLOOKUP(FACT_INCLUDES[[#This Row],[order_id]],ORDERS!A:B,2,FALSE)</f>
        <v>45aba165580af1596b291956b7b7849c</v>
      </c>
      <c r="H642" s="17">
        <f>VLOOKUP(FACT_INCLUDES[[#This Row],[order_id]],ORDERS!A:F,4,FALSE)</f>
        <v>43288.470138888886</v>
      </c>
      <c r="I642" s="17">
        <f>VLOOKUP(FACT_INCLUDES[[#This Row],[order_id]],ORDERS!A:G,5,FALSE)</f>
        <v>43304.600694444445</v>
      </c>
      <c r="J642" s="17">
        <f>VLOOKUP(FACT_INCLUDES[[#This Row],[order_id]],ORDERS!A:G,6,FALSE)</f>
        <v>43312</v>
      </c>
      <c r="K642" t="str">
        <f>VLOOKUP(FACT_INCLUDES[[#This Row],[order_id]],ORDERS!A:G,3,FALSE)</f>
        <v>delivered</v>
      </c>
      <c r="L642" s="18">
        <f>FACT_INCLUDES[[#This Row],[price]]+FACT_INCLUDES[[#This Row],[freight_value]]</f>
        <v>69.84</v>
      </c>
      <c r="M642">
        <f ca="1">_xlfn.XLOOKUP(FACT_INCLUDES[[#This Row],[customer_unique_id]], DIM_CUSTOMERS[customer_unique_id], DIM_CUSTOMERS[Age],,0)</f>
        <v>36</v>
      </c>
      <c r="N642">
        <f>IFERROR(VLOOKUP(FACT_INCLUDES[[#This Row],[order_id]], ORDERS!A:G, 7, FALSE), "")</f>
        <v>16</v>
      </c>
      <c r="O642">
        <f>_xlfn.XLOOKUP(FACT_INCLUDES[[#This Row],[DW Product]],FACT_PRODUCT_REVIEWS!L:L,FACT_PRODUCT_REVIEWS!A:A,,0)</f>
        <v>92</v>
      </c>
      <c r="P642">
        <f>_xlfn.XLOOKUP(FACT_INCLUDES[[#This Row],[customer_unique_id]],DIM_CUSTOMERS[customer_unique_id],DIM_CUSTOMERS[DW Customer],,0)</f>
        <v>200</v>
      </c>
      <c r="Q642">
        <v>92</v>
      </c>
      <c r="R642">
        <v>344</v>
      </c>
      <c r="S642">
        <f>IF(FACT_INCLUDES[[#This Row],[order_delivered_customer_date]]&lt;=FACT_INCLUDES[[#This Row],[order_estimated_delivery_date]],1,0)</f>
        <v>1</v>
      </c>
      <c r="T642" t="str">
        <f>VLOOKUP(FACT_INCLUDES[[#This Row],[DW Product]],DIM_PRODUCTS!A:I,3,FALSE)</f>
        <v>Shoes</v>
      </c>
      <c r="U642" t="str">
        <f>VLOOKUP(FACT_INCLUDES[[#This Row],[DW Seller]],DIM_SELLERS!A:I,4,FALSE)</f>
        <v>MG</v>
      </c>
      <c r="V642" s="30">
        <f>IF(FACT_INCLUDES[[#This Row],[order_delivered_customer_date]]&lt;=FACT_INCLUDES[[#This Row],[order_estimated_delivery_date]], 1,0)</f>
        <v>1</v>
      </c>
    </row>
    <row r="643" spans="1:22" ht="15.75" x14ac:dyDescent="0.25">
      <c r="A643">
        <v>642</v>
      </c>
      <c r="B643" s="2" t="s">
        <v>1263</v>
      </c>
      <c r="C643" s="10">
        <v>1</v>
      </c>
      <c r="D643" s="13">
        <v>42887.118055555555</v>
      </c>
      <c r="E643" s="20">
        <v>59.9</v>
      </c>
      <c r="F643" s="20">
        <v>9.94</v>
      </c>
      <c r="G643" t="str">
        <f>VLOOKUP(FACT_INCLUDES[[#This Row],[order_id]],ORDERS!A:B,2,FALSE)</f>
        <v>aabcd181e8b68df20212829acc386a2f</v>
      </c>
      <c r="H643" s="17">
        <f>VLOOKUP(FACT_INCLUDES[[#This Row],[order_id]],ORDERS!A:F,4,FALSE)</f>
        <v>42856.418749999997</v>
      </c>
      <c r="I643" s="17">
        <f>VLOOKUP(FACT_INCLUDES[[#This Row],[order_id]],ORDERS!A:G,5,FALSE)</f>
        <v>42867.330555555556</v>
      </c>
      <c r="J643" s="17">
        <f>VLOOKUP(FACT_INCLUDES[[#This Row],[order_id]],ORDERS!A:G,6,FALSE)</f>
        <v>42881</v>
      </c>
      <c r="K643" t="str">
        <f>VLOOKUP(FACT_INCLUDES[[#This Row],[order_id]],ORDERS!A:G,3,FALSE)</f>
        <v>delivered</v>
      </c>
      <c r="L643" s="18">
        <f>FACT_INCLUDES[[#This Row],[price]]+FACT_INCLUDES[[#This Row],[freight_value]]</f>
        <v>69.84</v>
      </c>
      <c r="M643">
        <f ca="1">_xlfn.XLOOKUP(FACT_INCLUDES[[#This Row],[customer_unique_id]], DIM_CUSTOMERS[customer_unique_id], DIM_CUSTOMERS[Age],,0)</f>
        <v>22</v>
      </c>
      <c r="N643">
        <f>IFERROR(VLOOKUP(FACT_INCLUDES[[#This Row],[order_id]], ORDERS!A:G, 7, FALSE), "")</f>
        <v>11</v>
      </c>
      <c r="O643">
        <f>_xlfn.XLOOKUP(FACT_INCLUDES[[#This Row],[DW Product]],FACT_PRODUCT_REVIEWS!L:L,FACT_PRODUCT_REVIEWS!A:A,,0)</f>
        <v>93</v>
      </c>
      <c r="P643">
        <f>_xlfn.XLOOKUP(FACT_INCLUDES[[#This Row],[customer_unique_id]],DIM_CUSTOMERS[customer_unique_id],DIM_CUSTOMERS[DW Customer],,0)</f>
        <v>341</v>
      </c>
      <c r="Q643">
        <v>93</v>
      </c>
      <c r="R643">
        <v>345</v>
      </c>
      <c r="S643">
        <f>IF(FACT_INCLUDES[[#This Row],[order_delivered_customer_date]]&lt;=FACT_INCLUDES[[#This Row],[order_estimated_delivery_date]],1,0)</f>
        <v>1</v>
      </c>
      <c r="T643" t="str">
        <f>VLOOKUP(FACT_INCLUDES[[#This Row],[DW Product]],DIM_PRODUCTS!A:I,3,FALSE)</f>
        <v>Appliances</v>
      </c>
      <c r="U643" t="str">
        <f>VLOOKUP(FACT_INCLUDES[[#This Row],[DW Seller]],DIM_SELLERS!A:I,4,FALSE)</f>
        <v>SC</v>
      </c>
      <c r="V643" s="30">
        <f>IF(FACT_INCLUDES[[#This Row],[order_delivered_customer_date]]&lt;=FACT_INCLUDES[[#This Row],[order_estimated_delivery_date]], 1,0)</f>
        <v>1</v>
      </c>
    </row>
    <row r="644" spans="1:22" ht="15.75" x14ac:dyDescent="0.25">
      <c r="A644">
        <v>643</v>
      </c>
      <c r="B644" s="2" t="s">
        <v>1801</v>
      </c>
      <c r="C644" s="10">
        <v>1</v>
      </c>
      <c r="D644" s="13">
        <v>43269.998611111114</v>
      </c>
      <c r="E644" s="20">
        <v>232.75</v>
      </c>
      <c r="F644" s="20">
        <v>28.58</v>
      </c>
      <c r="G644" t="str">
        <f>VLOOKUP(FACT_INCLUDES[[#This Row],[order_id]],ORDERS!A:B,2,FALSE)</f>
        <v>ab26376d360f4caa7f34418cff3c9971</v>
      </c>
      <c r="H644" s="17">
        <f>VLOOKUP(FACT_INCLUDES[[#This Row],[order_id]],ORDERS!A:F,4,FALSE)</f>
        <v>43003.631249999999</v>
      </c>
      <c r="I644" s="17">
        <f>VLOOKUP(FACT_INCLUDES[[#This Row],[order_id]],ORDERS!A:G,5,FALSE)</f>
        <v>43014.723611111112</v>
      </c>
      <c r="J644" s="17">
        <f>VLOOKUP(FACT_INCLUDES[[#This Row],[order_id]],ORDERS!A:G,6,FALSE)</f>
        <v>43026</v>
      </c>
      <c r="K644" t="str">
        <f>VLOOKUP(FACT_INCLUDES[[#This Row],[order_id]],ORDERS!A:G,3,FALSE)</f>
        <v>delivered</v>
      </c>
      <c r="L644" s="18">
        <f>FACT_INCLUDES[[#This Row],[price]]+FACT_INCLUDES[[#This Row],[freight_value]]</f>
        <v>261.33</v>
      </c>
      <c r="M644">
        <f ca="1">_xlfn.XLOOKUP(FACT_INCLUDES[[#This Row],[customer_unique_id]], DIM_CUSTOMERS[customer_unique_id], DIM_CUSTOMERS[Age],,0)</f>
        <v>25</v>
      </c>
      <c r="N644">
        <f>IFERROR(VLOOKUP(FACT_INCLUDES[[#This Row],[order_id]], ORDERS!A:G, 7, FALSE), "")</f>
        <v>11</v>
      </c>
      <c r="O644">
        <f>_xlfn.XLOOKUP(FACT_INCLUDES[[#This Row],[DW Product]],FACT_PRODUCT_REVIEWS!L:L,FACT_PRODUCT_REVIEWS!A:A,,0)</f>
        <v>94</v>
      </c>
      <c r="P644">
        <f>_xlfn.XLOOKUP(FACT_INCLUDES[[#This Row],[customer_unique_id]],DIM_CUSTOMERS[customer_unique_id],DIM_CUSTOMERS[DW Customer],,0)</f>
        <v>176</v>
      </c>
      <c r="Q644">
        <v>94</v>
      </c>
      <c r="R644">
        <v>346</v>
      </c>
      <c r="S644">
        <f>IF(FACT_INCLUDES[[#This Row],[order_delivered_customer_date]]&lt;=FACT_INCLUDES[[#This Row],[order_estimated_delivery_date]],1,0)</f>
        <v>1</v>
      </c>
      <c r="T644" t="str">
        <f>VLOOKUP(FACT_INCLUDES[[#This Row],[DW Product]],DIM_PRODUCTS!A:I,3,FALSE)</f>
        <v>Books</v>
      </c>
      <c r="U644" t="str">
        <f>VLOOKUP(FACT_INCLUDES[[#This Row],[DW Seller]],DIM_SELLERS!A:I,4,FALSE)</f>
        <v>SP</v>
      </c>
      <c r="V644" s="30">
        <f>IF(FACT_INCLUDES[[#This Row],[order_delivered_customer_date]]&lt;=FACT_INCLUDES[[#This Row],[order_estimated_delivery_date]], 1,0)</f>
        <v>1</v>
      </c>
    </row>
    <row r="645" spans="1:22" ht="15.75" x14ac:dyDescent="0.25">
      <c r="A645">
        <v>644</v>
      </c>
      <c r="B645" s="2" t="s">
        <v>1810</v>
      </c>
      <c r="C645" s="10">
        <v>1</v>
      </c>
      <c r="D645" s="13">
        <v>43174.090277777781</v>
      </c>
      <c r="E645" s="20">
        <v>48.9</v>
      </c>
      <c r="F645" s="20">
        <v>18.440000000000001</v>
      </c>
      <c r="G645" t="str">
        <f>VLOOKUP(FACT_INCLUDES[[#This Row],[order_id]],ORDERS!A:B,2,FALSE)</f>
        <v>6e8180fd61b4280c3d74dc2056256940</v>
      </c>
      <c r="H645" s="17">
        <f>VLOOKUP(FACT_INCLUDES[[#This Row],[order_id]],ORDERS!A:F,4,FALSE)</f>
        <v>42871.033333333333</v>
      </c>
      <c r="I645" s="17">
        <f>VLOOKUP(FACT_INCLUDES[[#This Row],[order_id]],ORDERS!A:G,5,FALSE)</f>
        <v>42877.581250000003</v>
      </c>
      <c r="J645" s="17">
        <f>VLOOKUP(FACT_INCLUDES[[#This Row],[order_id]],ORDERS!A:G,6,FALSE)</f>
        <v>42895</v>
      </c>
      <c r="K645" t="str">
        <f>VLOOKUP(FACT_INCLUDES[[#This Row],[order_id]],ORDERS!A:G,3,FALSE)</f>
        <v>delivered</v>
      </c>
      <c r="L645" s="18">
        <f>FACT_INCLUDES[[#This Row],[price]]+FACT_INCLUDES[[#This Row],[freight_value]]</f>
        <v>67.34</v>
      </c>
      <c r="M645">
        <f ca="1">_xlfn.XLOOKUP(FACT_INCLUDES[[#This Row],[customer_unique_id]], DIM_CUSTOMERS[customer_unique_id], DIM_CUSTOMERS[Age],,0)</f>
        <v>23</v>
      </c>
      <c r="N645">
        <f>IFERROR(VLOOKUP(FACT_INCLUDES[[#This Row],[order_id]], ORDERS!A:G, 7, FALSE), "")</f>
        <v>6</v>
      </c>
      <c r="O645">
        <f>_xlfn.XLOOKUP(FACT_INCLUDES[[#This Row],[DW Product]],FACT_PRODUCT_REVIEWS!L:L,FACT_PRODUCT_REVIEWS!A:A,,0)</f>
        <v>95</v>
      </c>
      <c r="P645">
        <f>_xlfn.XLOOKUP(FACT_INCLUDES[[#This Row],[customer_unique_id]],DIM_CUSTOMERS[customer_unique_id],DIM_CUSTOMERS[DW Customer],,0)</f>
        <v>337</v>
      </c>
      <c r="Q645">
        <v>95</v>
      </c>
      <c r="R645">
        <v>347</v>
      </c>
      <c r="S645">
        <f>IF(FACT_INCLUDES[[#This Row],[order_delivered_customer_date]]&lt;=FACT_INCLUDES[[#This Row],[order_estimated_delivery_date]],1,0)</f>
        <v>1</v>
      </c>
      <c r="T645" t="str">
        <f>VLOOKUP(FACT_INCLUDES[[#This Row],[DW Product]],DIM_PRODUCTS!A:I,3,FALSE)</f>
        <v>Kitchen Products</v>
      </c>
      <c r="U645" t="str">
        <f>VLOOKUP(FACT_INCLUDES[[#This Row],[DW Seller]],DIM_SELLERS!A:I,4,FALSE)</f>
        <v>SP</v>
      </c>
      <c r="V645" s="30">
        <f>IF(FACT_INCLUDES[[#This Row],[order_delivered_customer_date]]&lt;=FACT_INCLUDES[[#This Row],[order_estimated_delivery_date]], 1,0)</f>
        <v>1</v>
      </c>
    </row>
    <row r="646" spans="1:22" ht="15.75" x14ac:dyDescent="0.25">
      <c r="A646">
        <v>645</v>
      </c>
      <c r="B646" s="2" t="s">
        <v>1157</v>
      </c>
      <c r="C646" s="10">
        <v>1</v>
      </c>
      <c r="D646" s="13">
        <v>43151.004861111112</v>
      </c>
      <c r="E646" s="20">
        <v>87</v>
      </c>
      <c r="F646" s="20">
        <v>12.11</v>
      </c>
      <c r="G646" t="str">
        <f>VLOOKUP(FACT_INCLUDES[[#This Row],[order_id]],ORDERS!A:B,2,FALSE)</f>
        <v>1973beff39565594011f9a0ef66f923e</v>
      </c>
      <c r="H646" s="17">
        <f>VLOOKUP(FACT_INCLUDES[[#This Row],[order_id]],ORDERS!A:F,4,FALSE)</f>
        <v>42879.820833333331</v>
      </c>
      <c r="I646" s="17">
        <f>VLOOKUP(FACT_INCLUDES[[#This Row],[order_id]],ORDERS!A:G,5,FALSE)</f>
        <v>42893.659722222219</v>
      </c>
      <c r="J646" s="17">
        <f>VLOOKUP(FACT_INCLUDES[[#This Row],[order_id]],ORDERS!A:G,6,FALSE)</f>
        <v>42902</v>
      </c>
      <c r="K646" t="str">
        <f>VLOOKUP(FACT_INCLUDES[[#This Row],[order_id]],ORDERS!A:G,3,FALSE)</f>
        <v>delivered</v>
      </c>
      <c r="L646" s="18">
        <f>FACT_INCLUDES[[#This Row],[price]]+FACT_INCLUDES[[#This Row],[freight_value]]</f>
        <v>99.11</v>
      </c>
      <c r="M646">
        <f ca="1">_xlfn.XLOOKUP(FACT_INCLUDES[[#This Row],[customer_unique_id]], DIM_CUSTOMERS[customer_unique_id], DIM_CUSTOMERS[Age],,0)</f>
        <v>60</v>
      </c>
      <c r="N646">
        <f>IFERROR(VLOOKUP(FACT_INCLUDES[[#This Row],[order_id]], ORDERS!A:G, 7, FALSE), "")</f>
        <v>14</v>
      </c>
      <c r="O646">
        <f>_xlfn.XLOOKUP(FACT_INCLUDES[[#This Row],[DW Product]],FACT_PRODUCT_REVIEWS!L:L,FACT_PRODUCT_REVIEWS!A:A,,0)</f>
        <v>96</v>
      </c>
      <c r="P646">
        <f>_xlfn.XLOOKUP(FACT_INCLUDES[[#This Row],[customer_unique_id]],DIM_CUSTOMERS[customer_unique_id],DIM_CUSTOMERS[DW Customer],,0)</f>
        <v>301</v>
      </c>
      <c r="Q646">
        <v>96</v>
      </c>
      <c r="R646">
        <v>348</v>
      </c>
      <c r="S646">
        <f>IF(FACT_INCLUDES[[#This Row],[order_delivered_customer_date]]&lt;=FACT_INCLUDES[[#This Row],[order_estimated_delivery_date]],1,0)</f>
        <v>1</v>
      </c>
      <c r="T646" t="str">
        <f>VLOOKUP(FACT_INCLUDES[[#This Row],[DW Product]],DIM_PRODUCTS!A:I,3,FALSE)</f>
        <v>Makeup</v>
      </c>
      <c r="U646" t="str">
        <f>VLOOKUP(FACT_INCLUDES[[#This Row],[DW Seller]],DIM_SELLERS!A:I,4,FALSE)</f>
        <v>GO</v>
      </c>
      <c r="V646" s="30">
        <f>IF(FACT_INCLUDES[[#This Row],[order_delivered_customer_date]]&lt;=FACT_INCLUDES[[#This Row],[order_estimated_delivery_date]], 1,0)</f>
        <v>1</v>
      </c>
    </row>
    <row r="647" spans="1:22" ht="15.75" x14ac:dyDescent="0.25">
      <c r="A647">
        <v>646</v>
      </c>
      <c r="B647" s="2" t="s">
        <v>911</v>
      </c>
      <c r="C647" s="10">
        <v>1</v>
      </c>
      <c r="D647" s="13">
        <v>43062.865277777775</v>
      </c>
      <c r="E647" s="20">
        <v>131.9</v>
      </c>
      <c r="F647" s="20">
        <v>18.54</v>
      </c>
      <c r="G647" t="str">
        <f>VLOOKUP(FACT_INCLUDES[[#This Row],[order_id]],ORDERS!A:B,2,FALSE)</f>
        <v>7bf845014243c08bdcea071d6981303e</v>
      </c>
      <c r="H647" s="17">
        <f>VLOOKUP(FACT_INCLUDES[[#This Row],[order_id]],ORDERS!A:F,4,FALSE)</f>
        <v>43202.612500000003</v>
      </c>
      <c r="I647" s="17">
        <f>VLOOKUP(FACT_INCLUDES[[#This Row],[order_id]],ORDERS!A:G,5,FALSE)</f>
        <v>43206.883333333331</v>
      </c>
      <c r="J647" s="17">
        <f>VLOOKUP(FACT_INCLUDES[[#This Row],[order_id]],ORDERS!A:G,6,FALSE)</f>
        <v>43214</v>
      </c>
      <c r="K647" t="str">
        <f>VLOOKUP(FACT_INCLUDES[[#This Row],[order_id]],ORDERS!A:G,3,FALSE)</f>
        <v>delivered</v>
      </c>
      <c r="L647" s="18">
        <f>FACT_INCLUDES[[#This Row],[price]]+FACT_INCLUDES[[#This Row],[freight_value]]</f>
        <v>150.44</v>
      </c>
      <c r="M647">
        <f ca="1">_xlfn.XLOOKUP(FACT_INCLUDES[[#This Row],[customer_unique_id]], DIM_CUSTOMERS[customer_unique_id], DIM_CUSTOMERS[Age],,0)</f>
        <v>21</v>
      </c>
      <c r="N647">
        <f>IFERROR(VLOOKUP(FACT_INCLUDES[[#This Row],[order_id]], ORDERS!A:G, 7, FALSE), "")</f>
        <v>4</v>
      </c>
      <c r="O647">
        <f>_xlfn.XLOOKUP(FACT_INCLUDES[[#This Row],[DW Product]],FACT_PRODUCT_REVIEWS!L:L,FACT_PRODUCT_REVIEWS!A:A,,0)</f>
        <v>97</v>
      </c>
      <c r="P647">
        <f>_xlfn.XLOOKUP(FACT_INCLUDES[[#This Row],[customer_unique_id]],DIM_CUSTOMERS[customer_unique_id],DIM_CUSTOMERS[DW Customer],,0)</f>
        <v>111</v>
      </c>
      <c r="Q647">
        <v>97</v>
      </c>
      <c r="R647">
        <v>349</v>
      </c>
      <c r="S647">
        <f>IF(FACT_INCLUDES[[#This Row],[order_delivered_customer_date]]&lt;=FACT_INCLUDES[[#This Row],[order_estimated_delivery_date]],1,0)</f>
        <v>1</v>
      </c>
      <c r="T647" t="str">
        <f>VLOOKUP(FACT_INCLUDES[[#This Row],[DW Product]],DIM_PRODUCTS!A:I,3,FALSE)</f>
        <v>Shoes</v>
      </c>
      <c r="U647" t="str">
        <f>VLOOKUP(FACT_INCLUDES[[#This Row],[DW Seller]],DIM_SELLERS!A:I,4,FALSE)</f>
        <v>MG</v>
      </c>
      <c r="V647" s="30">
        <f>IF(FACT_INCLUDES[[#This Row],[order_delivered_customer_date]]&lt;=FACT_INCLUDES[[#This Row],[order_estimated_delivery_date]], 1,0)</f>
        <v>1</v>
      </c>
    </row>
    <row r="648" spans="1:22" ht="15.75" x14ac:dyDescent="0.25">
      <c r="A648">
        <v>647</v>
      </c>
      <c r="B648" s="2" t="s">
        <v>777</v>
      </c>
      <c r="C648" s="10">
        <v>1</v>
      </c>
      <c r="D648" s="13">
        <v>43168.771527777775</v>
      </c>
      <c r="E648" s="20">
        <v>19.899999999999999</v>
      </c>
      <c r="F648" s="20">
        <v>14.1</v>
      </c>
      <c r="G648" t="str">
        <f>VLOOKUP(FACT_INCLUDES[[#This Row],[order_id]],ORDERS!A:B,2,FALSE)</f>
        <v>fb258014c67a0f16e4da53fa45e90db5</v>
      </c>
      <c r="H648" s="17">
        <f>VLOOKUP(FACT_INCLUDES[[#This Row],[order_id]],ORDERS!A:F,4,FALSE)</f>
        <v>43292.763194444444</v>
      </c>
      <c r="I648" s="17">
        <f>VLOOKUP(FACT_INCLUDES[[#This Row],[order_id]],ORDERS!A:G,5,FALSE)</f>
        <v>43305.674305555556</v>
      </c>
      <c r="J648" s="17">
        <f>VLOOKUP(FACT_INCLUDES[[#This Row],[order_id]],ORDERS!A:G,6,FALSE)</f>
        <v>43318</v>
      </c>
      <c r="K648" t="str">
        <f>VLOOKUP(FACT_INCLUDES[[#This Row],[order_id]],ORDERS!A:G,3,FALSE)</f>
        <v>delivered</v>
      </c>
      <c r="L648" s="18">
        <f>FACT_INCLUDES[[#This Row],[price]]+FACT_INCLUDES[[#This Row],[freight_value]]</f>
        <v>34</v>
      </c>
      <c r="M648">
        <f ca="1">_xlfn.XLOOKUP(FACT_INCLUDES[[#This Row],[customer_unique_id]], DIM_CUSTOMERS[customer_unique_id], DIM_CUSTOMERS[Age],,0)</f>
        <v>22</v>
      </c>
      <c r="N648">
        <f>IFERROR(VLOOKUP(FACT_INCLUDES[[#This Row],[order_id]], ORDERS!A:G, 7, FALSE), "")</f>
        <v>13</v>
      </c>
      <c r="O648">
        <f>_xlfn.XLOOKUP(FACT_INCLUDES[[#This Row],[DW Product]],FACT_PRODUCT_REVIEWS!L:L,FACT_PRODUCT_REVIEWS!A:A,,0)</f>
        <v>98</v>
      </c>
      <c r="P648">
        <f>_xlfn.XLOOKUP(FACT_INCLUDES[[#This Row],[customer_unique_id]],DIM_CUSTOMERS[customer_unique_id],DIM_CUSTOMERS[DW Customer],,0)</f>
        <v>193</v>
      </c>
      <c r="Q648">
        <v>98</v>
      </c>
      <c r="R648">
        <v>350</v>
      </c>
      <c r="S648">
        <f>IF(FACT_INCLUDES[[#This Row],[order_delivered_customer_date]]&lt;=FACT_INCLUDES[[#This Row],[order_estimated_delivery_date]],1,0)</f>
        <v>1</v>
      </c>
      <c r="T648" t="str">
        <f>VLOOKUP(FACT_INCLUDES[[#This Row],[DW Product]],DIM_PRODUCTS!A:I,3,FALSE)</f>
        <v>Accessories</v>
      </c>
      <c r="U648" t="str">
        <f>VLOOKUP(FACT_INCLUDES[[#This Row],[DW Seller]],DIM_SELLERS!A:I,4,FALSE)</f>
        <v>PR</v>
      </c>
      <c r="V648" s="30">
        <f>IF(FACT_INCLUDES[[#This Row],[order_delivered_customer_date]]&lt;=FACT_INCLUDES[[#This Row],[order_estimated_delivery_date]], 1,0)</f>
        <v>1</v>
      </c>
    </row>
    <row r="649" spans="1:22" ht="15.75" x14ac:dyDescent="0.25">
      <c r="A649">
        <v>648</v>
      </c>
      <c r="B649" s="2" t="s">
        <v>1293</v>
      </c>
      <c r="C649" s="10">
        <v>1</v>
      </c>
      <c r="D649" s="13">
        <v>43110.970138888886</v>
      </c>
      <c r="E649" s="20">
        <v>136.99</v>
      </c>
      <c r="F649" s="20">
        <v>66.040000000000006</v>
      </c>
      <c r="G649" t="str">
        <f>VLOOKUP(FACT_INCLUDES[[#This Row],[order_id]],ORDERS!A:B,2,FALSE)</f>
        <v>75e750a6279d55f7137bb9e9bb8662cf</v>
      </c>
      <c r="H649" s="17">
        <f>VLOOKUP(FACT_INCLUDES[[#This Row],[order_id]],ORDERS!A:F,4,FALSE)</f>
        <v>42807.688888888886</v>
      </c>
      <c r="I649" s="17">
        <f>VLOOKUP(FACT_INCLUDES[[#This Row],[order_id]],ORDERS!A:G,5,FALSE)</f>
        <v>42814.557638888888</v>
      </c>
      <c r="J649" s="17">
        <f>VLOOKUP(FACT_INCLUDES[[#This Row],[order_id]],ORDERS!A:G,6,FALSE)</f>
        <v>42829</v>
      </c>
      <c r="K649" t="str">
        <f>VLOOKUP(FACT_INCLUDES[[#This Row],[order_id]],ORDERS!A:G,3,FALSE)</f>
        <v>delivered</v>
      </c>
      <c r="L649" s="18">
        <f>FACT_INCLUDES[[#This Row],[price]]+FACT_INCLUDES[[#This Row],[freight_value]]</f>
        <v>203.03000000000003</v>
      </c>
      <c r="M649">
        <f ca="1">_xlfn.XLOOKUP(FACT_INCLUDES[[#This Row],[customer_unique_id]], DIM_CUSTOMERS[customer_unique_id], DIM_CUSTOMERS[Age],,0)</f>
        <v>27</v>
      </c>
      <c r="N649">
        <f>IFERROR(VLOOKUP(FACT_INCLUDES[[#This Row],[order_id]], ORDERS!A:G, 7, FALSE), "")</f>
        <v>7</v>
      </c>
      <c r="O649">
        <f>_xlfn.XLOOKUP(FACT_INCLUDES[[#This Row],[DW Product]],FACT_PRODUCT_REVIEWS!L:L,FACT_PRODUCT_REVIEWS!A:A,,0)</f>
        <v>99</v>
      </c>
      <c r="P649">
        <f>_xlfn.XLOOKUP(FACT_INCLUDES[[#This Row],[customer_unique_id]],DIM_CUSTOMERS[customer_unique_id],DIM_CUSTOMERS[DW Customer],,0)</f>
        <v>343</v>
      </c>
      <c r="Q649">
        <v>99</v>
      </c>
      <c r="R649">
        <v>351</v>
      </c>
      <c r="S649">
        <f>IF(FACT_INCLUDES[[#This Row],[order_delivered_customer_date]]&lt;=FACT_INCLUDES[[#This Row],[order_estimated_delivery_date]],1,0)</f>
        <v>1</v>
      </c>
      <c r="T649" t="str">
        <f>VLOOKUP(FACT_INCLUDES[[#This Row],[DW Product]],DIM_PRODUCTS!A:I,3,FALSE)</f>
        <v>Furniture</v>
      </c>
      <c r="U649" t="str">
        <f>VLOOKUP(FACT_INCLUDES[[#This Row],[DW Seller]],DIM_SELLERS!A:I,4,FALSE)</f>
        <v>SP</v>
      </c>
      <c r="V649" s="30">
        <f>IF(FACT_INCLUDES[[#This Row],[order_delivered_customer_date]]&lt;=FACT_INCLUDES[[#This Row],[order_estimated_delivery_date]], 1,0)</f>
        <v>1</v>
      </c>
    </row>
    <row r="650" spans="1:22" ht="15.75" x14ac:dyDescent="0.25">
      <c r="A650">
        <v>649</v>
      </c>
      <c r="B650" s="2" t="s">
        <v>1576</v>
      </c>
      <c r="C650" s="10">
        <v>1</v>
      </c>
      <c r="D650" s="13">
        <v>43056.857638888891</v>
      </c>
      <c r="E650" s="20">
        <v>399.99</v>
      </c>
      <c r="F650" s="20">
        <v>23.64</v>
      </c>
      <c r="G650" t="str">
        <f>VLOOKUP(FACT_INCLUDES[[#This Row],[order_id]],ORDERS!A:B,2,FALSE)</f>
        <v>c60c5563690f2a27a76f4d8ba53c2a85</v>
      </c>
      <c r="H650" s="17">
        <f>VLOOKUP(FACT_INCLUDES[[#This Row],[order_id]],ORDERS!A:F,4,FALSE)</f>
        <v>43278.848611111112</v>
      </c>
      <c r="I650" s="17">
        <f>VLOOKUP(FACT_INCLUDES[[#This Row],[order_id]],ORDERS!A:G,5,FALSE)</f>
        <v>43287.847916666666</v>
      </c>
      <c r="J650" s="17">
        <f>VLOOKUP(FACT_INCLUDES[[#This Row],[order_id]],ORDERS!A:G,6,FALSE)</f>
        <v>43301</v>
      </c>
      <c r="K650" t="str">
        <f>VLOOKUP(FACT_INCLUDES[[#This Row],[order_id]],ORDERS!A:G,3,FALSE)</f>
        <v>delivered</v>
      </c>
      <c r="L650" s="18">
        <f>FACT_INCLUDES[[#This Row],[price]]+FACT_INCLUDES[[#This Row],[freight_value]]</f>
        <v>423.63</v>
      </c>
      <c r="M650">
        <f ca="1">_xlfn.XLOOKUP(FACT_INCLUDES[[#This Row],[customer_unique_id]], DIM_CUSTOMERS[customer_unique_id], DIM_CUSTOMERS[Age],,0)</f>
        <v>19</v>
      </c>
      <c r="N650">
        <f>IFERROR(VLOOKUP(FACT_INCLUDES[[#This Row],[order_id]], ORDERS!A:G, 7, FALSE), "")</f>
        <v>9</v>
      </c>
      <c r="O650">
        <f>_xlfn.XLOOKUP(FACT_INCLUDES[[#This Row],[DW Product]],FACT_PRODUCT_REVIEWS!L:L,FACT_PRODUCT_REVIEWS!A:A,,0)</f>
        <v>100</v>
      </c>
      <c r="P650">
        <f>_xlfn.XLOOKUP(FACT_INCLUDES[[#This Row],[customer_unique_id]],DIM_CUSTOMERS[customer_unique_id],DIM_CUSTOMERS[DW Customer],,0)</f>
        <v>293</v>
      </c>
      <c r="Q650">
        <v>100</v>
      </c>
      <c r="R650">
        <v>352</v>
      </c>
      <c r="S650">
        <f>IF(FACT_INCLUDES[[#This Row],[order_delivered_customer_date]]&lt;=FACT_INCLUDES[[#This Row],[order_estimated_delivery_date]],1,0)</f>
        <v>1</v>
      </c>
      <c r="T650" t="str">
        <f>VLOOKUP(FACT_INCLUDES[[#This Row],[DW Product]],DIM_PRODUCTS!A:I,3,FALSE)</f>
        <v>Clothing</v>
      </c>
      <c r="U650" t="str">
        <f>VLOOKUP(FACT_INCLUDES[[#This Row],[DW Seller]],DIM_SELLERS!A:I,4,FALSE)</f>
        <v>PR</v>
      </c>
      <c r="V650" s="30">
        <f>IF(FACT_INCLUDES[[#This Row],[order_delivered_customer_date]]&lt;=FACT_INCLUDES[[#This Row],[order_estimated_delivery_date]], 1,0)</f>
        <v>1</v>
      </c>
    </row>
    <row r="651" spans="1:22" ht="15.75" x14ac:dyDescent="0.25">
      <c r="A651">
        <v>650</v>
      </c>
      <c r="B651" s="2" t="s">
        <v>1619</v>
      </c>
      <c r="C651" s="10">
        <v>1</v>
      </c>
      <c r="D651" s="13">
        <v>43056.857638888891</v>
      </c>
      <c r="E651" s="20">
        <v>41</v>
      </c>
      <c r="F651" s="20">
        <v>11.85</v>
      </c>
      <c r="G651" t="str">
        <f>VLOOKUP(FACT_INCLUDES[[#This Row],[order_id]],ORDERS!A:B,2,FALSE)</f>
        <v>1bd843b2bc9b09595f3ed35d4f031506</v>
      </c>
      <c r="H651" s="17">
        <f>VLOOKUP(FACT_INCLUDES[[#This Row],[order_id]],ORDERS!A:F,4,FALSE)</f>
        <v>43338.838888888888</v>
      </c>
      <c r="I651" s="17">
        <f>VLOOKUP(FACT_INCLUDES[[#This Row],[order_id]],ORDERS!A:G,5,FALSE)</f>
        <v>43341.133333333331</v>
      </c>
      <c r="J651" s="17">
        <f>VLOOKUP(FACT_INCLUDES[[#This Row],[order_id]],ORDERS!A:G,6,FALSE)</f>
        <v>43343</v>
      </c>
      <c r="K651" t="str">
        <f>VLOOKUP(FACT_INCLUDES[[#This Row],[order_id]],ORDERS!A:G,3,FALSE)</f>
        <v>delivered</v>
      </c>
      <c r="L651" s="18">
        <f>FACT_INCLUDES[[#This Row],[price]]+FACT_INCLUDES[[#This Row],[freight_value]]</f>
        <v>52.85</v>
      </c>
      <c r="M651">
        <f ca="1">_xlfn.XLOOKUP(FACT_INCLUDES[[#This Row],[customer_unique_id]], DIM_CUSTOMERS[customer_unique_id], DIM_CUSTOMERS[Age],,0)</f>
        <v>28</v>
      </c>
      <c r="N651">
        <f>IFERROR(VLOOKUP(FACT_INCLUDES[[#This Row],[order_id]], ORDERS!A:G, 7, FALSE), "")</f>
        <v>3</v>
      </c>
      <c r="O651">
        <f>_xlfn.XLOOKUP(FACT_INCLUDES[[#This Row],[DW Product]],FACT_PRODUCT_REVIEWS!L:L,FACT_PRODUCT_REVIEWS!A:A,,0)</f>
        <v>101</v>
      </c>
      <c r="P651">
        <f>_xlfn.XLOOKUP(FACT_INCLUDES[[#This Row],[customer_unique_id]],DIM_CUSTOMERS[customer_unique_id],DIM_CUSTOMERS[DW Customer],,0)</f>
        <v>155</v>
      </c>
      <c r="Q651">
        <v>101</v>
      </c>
      <c r="R651">
        <v>353</v>
      </c>
      <c r="S651">
        <f>IF(FACT_INCLUDES[[#This Row],[order_delivered_customer_date]]&lt;=FACT_INCLUDES[[#This Row],[order_estimated_delivery_date]],1,0)</f>
        <v>1</v>
      </c>
      <c r="T651" t="str">
        <f>VLOOKUP(FACT_INCLUDES[[#This Row],[DW Product]],DIM_PRODUCTS!A:I,3,FALSE)</f>
        <v>Bathroom</v>
      </c>
      <c r="U651" t="str">
        <f>VLOOKUP(FACT_INCLUDES[[#This Row],[DW Seller]],DIM_SELLERS!A:I,4,FALSE)</f>
        <v>PR</v>
      </c>
      <c r="V651" s="30">
        <f>IF(FACT_INCLUDES[[#This Row],[order_delivered_customer_date]]&lt;=FACT_INCLUDES[[#This Row],[order_estimated_delivery_date]], 1,0)</f>
        <v>1</v>
      </c>
    </row>
    <row r="652" spans="1:22" ht="15.75" x14ac:dyDescent="0.25">
      <c r="A652">
        <v>651</v>
      </c>
      <c r="B652" s="2" t="s">
        <v>1404</v>
      </c>
      <c r="C652" s="10">
        <v>1</v>
      </c>
      <c r="D652" s="13">
        <v>42816.686805555553</v>
      </c>
      <c r="E652" s="20">
        <v>69</v>
      </c>
      <c r="F652" s="20">
        <v>18.579999999999998</v>
      </c>
      <c r="G652" t="str">
        <f>VLOOKUP(FACT_INCLUDES[[#This Row],[order_id]],ORDERS!A:B,2,FALSE)</f>
        <v>0a9854e7028c74302d0963fa56e77a18</v>
      </c>
      <c r="H652" s="17">
        <f>VLOOKUP(FACT_INCLUDES[[#This Row],[order_id]],ORDERS!A:F,4,FALSE)</f>
        <v>43233.782638888886</v>
      </c>
      <c r="I652" s="17">
        <f>VLOOKUP(FACT_INCLUDES[[#This Row],[order_id]],ORDERS!A:G,5,FALSE)</f>
        <v>43244.52847222222</v>
      </c>
      <c r="J652" s="17">
        <f>VLOOKUP(FACT_INCLUDES[[#This Row],[order_id]],ORDERS!A:G,6,FALSE)</f>
        <v>43258</v>
      </c>
      <c r="K652" t="str">
        <f>VLOOKUP(FACT_INCLUDES[[#This Row],[order_id]],ORDERS!A:G,3,FALSE)</f>
        <v>delivered</v>
      </c>
      <c r="L652" s="18">
        <f>FACT_INCLUDES[[#This Row],[price]]+FACT_INCLUDES[[#This Row],[freight_value]]</f>
        <v>87.58</v>
      </c>
      <c r="M652">
        <f ca="1">_xlfn.XLOOKUP(FACT_INCLUDES[[#This Row],[customer_unique_id]], DIM_CUSTOMERS[customer_unique_id], DIM_CUSTOMERS[Age],,0)</f>
        <v>52</v>
      </c>
      <c r="N652">
        <f>IFERROR(VLOOKUP(FACT_INCLUDES[[#This Row],[order_id]], ORDERS!A:G, 7, FALSE), "")</f>
        <v>11</v>
      </c>
      <c r="O652">
        <f>_xlfn.XLOOKUP(FACT_INCLUDES[[#This Row],[DW Product]],FACT_PRODUCT_REVIEWS!L:L,FACT_PRODUCT_REVIEWS!A:A,,0)</f>
        <v>102</v>
      </c>
      <c r="P652">
        <f>_xlfn.XLOOKUP(FACT_INCLUDES[[#This Row],[customer_unique_id]],DIM_CUSTOMERS[customer_unique_id],DIM_CUSTOMERS[DW Customer],,0)</f>
        <v>113</v>
      </c>
      <c r="Q652">
        <v>102</v>
      </c>
      <c r="R652">
        <v>354</v>
      </c>
      <c r="S652">
        <f>IF(FACT_INCLUDES[[#This Row],[order_delivered_customer_date]]&lt;=FACT_INCLUDES[[#This Row],[order_estimated_delivery_date]],1,0)</f>
        <v>1</v>
      </c>
      <c r="T652" t="str">
        <f>VLOOKUP(FACT_INCLUDES[[#This Row],[DW Product]],DIM_PRODUCTS!A:I,3,FALSE)</f>
        <v>Appliances</v>
      </c>
      <c r="U652" t="str">
        <f>VLOOKUP(FACT_INCLUDES[[#This Row],[DW Seller]],DIM_SELLERS!A:I,4,FALSE)</f>
        <v>SP</v>
      </c>
      <c r="V652" s="30">
        <f>IF(FACT_INCLUDES[[#This Row],[order_delivered_customer_date]]&lt;=FACT_INCLUDES[[#This Row],[order_estimated_delivery_date]], 1,0)</f>
        <v>1</v>
      </c>
    </row>
    <row r="653" spans="1:22" ht="15.75" x14ac:dyDescent="0.25">
      <c r="A653">
        <v>652</v>
      </c>
      <c r="B653" s="2" t="s">
        <v>904</v>
      </c>
      <c r="C653" s="10">
        <v>1</v>
      </c>
      <c r="D653" s="13">
        <v>43315.646527777775</v>
      </c>
      <c r="E653" s="20">
        <v>69</v>
      </c>
      <c r="F653" s="20">
        <v>18.579999999999998</v>
      </c>
      <c r="G653" t="str">
        <f>VLOOKUP(FACT_INCLUDES[[#This Row],[order_id]],ORDERS!A:B,2,FALSE)</f>
        <v>7bf845014243c08bdcea071d6981303e</v>
      </c>
      <c r="H653" s="17">
        <f>VLOOKUP(FACT_INCLUDES[[#This Row],[order_id]],ORDERS!A:F,4,FALSE)</f>
        <v>42647.939583333333</v>
      </c>
      <c r="I653" s="17">
        <f>VLOOKUP(FACT_INCLUDES[[#This Row],[order_id]],ORDERS!A:G,5,FALSE)</f>
        <v>42682.585416666669</v>
      </c>
      <c r="J653" s="17">
        <f>VLOOKUP(FACT_INCLUDES[[#This Row],[order_id]],ORDERS!A:G,6,FALSE)</f>
        <v>42710</v>
      </c>
      <c r="K653" t="str">
        <f>VLOOKUP(FACT_INCLUDES[[#This Row],[order_id]],ORDERS!A:G,3,FALSE)</f>
        <v>delivered</v>
      </c>
      <c r="L653" s="18">
        <f>FACT_INCLUDES[[#This Row],[price]]+FACT_INCLUDES[[#This Row],[freight_value]]</f>
        <v>87.58</v>
      </c>
      <c r="M653">
        <f ca="1">_xlfn.XLOOKUP(FACT_INCLUDES[[#This Row],[customer_unique_id]], DIM_CUSTOMERS[customer_unique_id], DIM_CUSTOMERS[Age],,0)</f>
        <v>21</v>
      </c>
      <c r="N653">
        <f>IFERROR(VLOOKUP(FACT_INCLUDES[[#This Row],[order_id]], ORDERS!A:G, 7, FALSE), "")</f>
        <v>35</v>
      </c>
      <c r="O653">
        <f>_xlfn.XLOOKUP(FACT_INCLUDES[[#This Row],[DW Product]],FACT_PRODUCT_REVIEWS!L:L,FACT_PRODUCT_REVIEWS!A:A,,0)</f>
        <v>103</v>
      </c>
      <c r="P653">
        <f>_xlfn.XLOOKUP(FACT_INCLUDES[[#This Row],[customer_unique_id]],DIM_CUSTOMERS[customer_unique_id],DIM_CUSTOMERS[DW Customer],,0)</f>
        <v>111</v>
      </c>
      <c r="Q653">
        <v>103</v>
      </c>
      <c r="R653">
        <v>355</v>
      </c>
      <c r="S653">
        <f>IF(FACT_INCLUDES[[#This Row],[order_delivered_customer_date]]&lt;=FACT_INCLUDES[[#This Row],[order_estimated_delivery_date]],1,0)</f>
        <v>1</v>
      </c>
      <c r="T653" t="str">
        <f>VLOOKUP(FACT_INCLUDES[[#This Row],[DW Product]],DIM_PRODUCTS!A:I,3,FALSE)</f>
        <v>Books</v>
      </c>
      <c r="U653" t="str">
        <f>VLOOKUP(FACT_INCLUDES[[#This Row],[DW Seller]],DIM_SELLERS!A:I,4,FALSE)</f>
        <v>SP</v>
      </c>
      <c r="V653" s="30">
        <f>IF(FACT_INCLUDES[[#This Row],[order_delivered_customer_date]]&lt;=FACT_INCLUDES[[#This Row],[order_estimated_delivery_date]], 1,0)</f>
        <v>1</v>
      </c>
    </row>
    <row r="654" spans="1:22" ht="15.75" x14ac:dyDescent="0.25">
      <c r="A654">
        <v>653</v>
      </c>
      <c r="B654" s="2" t="s">
        <v>967</v>
      </c>
      <c r="C654" s="10">
        <v>1</v>
      </c>
      <c r="D654" s="13">
        <v>43294.463888888888</v>
      </c>
      <c r="E654" s="20">
        <v>169.9</v>
      </c>
      <c r="F654" s="20">
        <v>33.33</v>
      </c>
      <c r="G654" t="str">
        <f>VLOOKUP(FACT_INCLUDES[[#This Row],[order_id]],ORDERS!A:B,2,FALSE)</f>
        <v>10d5890ed5e7ec78a7db23b5ac579b17</v>
      </c>
      <c r="H654" s="17">
        <f>VLOOKUP(FACT_INCLUDES[[#This Row],[order_id]],ORDERS!A:F,4,FALSE)</f>
        <v>43206.67083333333</v>
      </c>
      <c r="I654" s="17">
        <f>VLOOKUP(FACT_INCLUDES[[#This Row],[order_id]],ORDERS!A:G,5,FALSE)</f>
        <v>43223.912499999999</v>
      </c>
      <c r="J654" s="17">
        <f>VLOOKUP(FACT_INCLUDES[[#This Row],[order_id]],ORDERS!A:G,6,FALSE)</f>
        <v>43237</v>
      </c>
      <c r="K654" t="str">
        <f>VLOOKUP(FACT_INCLUDES[[#This Row],[order_id]],ORDERS!A:G,3,FALSE)</f>
        <v>delivered</v>
      </c>
      <c r="L654" s="18">
        <f>FACT_INCLUDES[[#This Row],[price]]+FACT_INCLUDES[[#This Row],[freight_value]]</f>
        <v>203.23000000000002</v>
      </c>
      <c r="M654">
        <f ca="1">_xlfn.XLOOKUP(FACT_INCLUDES[[#This Row],[customer_unique_id]], DIM_CUSTOMERS[customer_unique_id], DIM_CUSTOMERS[Age],,0)</f>
        <v>18</v>
      </c>
      <c r="N654">
        <f>IFERROR(VLOOKUP(FACT_INCLUDES[[#This Row],[order_id]], ORDERS!A:G, 7, FALSE), "")</f>
        <v>17</v>
      </c>
      <c r="O654">
        <f>_xlfn.XLOOKUP(FACT_INCLUDES[[#This Row],[DW Product]],FACT_PRODUCT_REVIEWS!L:L,FACT_PRODUCT_REVIEWS!A:A,,0)</f>
        <v>104</v>
      </c>
      <c r="P654">
        <f>_xlfn.XLOOKUP(FACT_INCLUDES[[#This Row],[customer_unique_id]],DIM_CUSTOMERS[customer_unique_id],DIM_CUSTOMERS[DW Customer],,0)</f>
        <v>234</v>
      </c>
      <c r="Q654">
        <v>104</v>
      </c>
      <c r="R654">
        <v>356</v>
      </c>
      <c r="S654">
        <f>IF(FACT_INCLUDES[[#This Row],[order_delivered_customer_date]]&lt;=FACT_INCLUDES[[#This Row],[order_estimated_delivery_date]],1,0)</f>
        <v>1</v>
      </c>
      <c r="T654" t="str">
        <f>VLOOKUP(FACT_INCLUDES[[#This Row],[DW Product]],DIM_PRODUCTS!A:I,3,FALSE)</f>
        <v>Appliances</v>
      </c>
      <c r="U654" t="str">
        <f>VLOOKUP(FACT_INCLUDES[[#This Row],[DW Seller]],DIM_SELLERS!A:I,4,FALSE)</f>
        <v>RJ</v>
      </c>
      <c r="V654" s="30">
        <f>IF(FACT_INCLUDES[[#This Row],[order_delivered_customer_date]]&lt;=FACT_INCLUDES[[#This Row],[order_estimated_delivery_date]], 1,0)</f>
        <v>1</v>
      </c>
    </row>
    <row r="655" spans="1:22" ht="15.75" x14ac:dyDescent="0.25">
      <c r="A655">
        <v>654</v>
      </c>
      <c r="B655" s="2" t="s">
        <v>1155</v>
      </c>
      <c r="C655" s="10">
        <v>1</v>
      </c>
      <c r="D655" s="13">
        <v>43073.140972222223</v>
      </c>
      <c r="E655" s="20">
        <v>119</v>
      </c>
      <c r="F655" s="20">
        <v>15.28</v>
      </c>
      <c r="G655" t="str">
        <f>VLOOKUP(FACT_INCLUDES[[#This Row],[order_id]],ORDERS!A:B,2,FALSE)</f>
        <v>15090f48004f3b0fc18a167ef82af4db</v>
      </c>
      <c r="H655" s="17">
        <f>VLOOKUP(FACT_INCLUDES[[#This Row],[order_id]],ORDERS!A:F,4,FALSE)</f>
        <v>43028.620833333334</v>
      </c>
      <c r="I655" s="17">
        <f>VLOOKUP(FACT_INCLUDES[[#This Row],[order_id]],ORDERS!A:G,5,FALSE)</f>
        <v>43039.09375</v>
      </c>
      <c r="J655" s="17">
        <f>VLOOKUP(FACT_INCLUDES[[#This Row],[order_id]],ORDERS!A:G,6,FALSE)</f>
        <v>43052</v>
      </c>
      <c r="K655" t="str">
        <f>VLOOKUP(FACT_INCLUDES[[#This Row],[order_id]],ORDERS!A:G,3,FALSE)</f>
        <v>delivered</v>
      </c>
      <c r="L655" s="18">
        <f>FACT_INCLUDES[[#This Row],[price]]+FACT_INCLUDES[[#This Row],[freight_value]]</f>
        <v>134.28</v>
      </c>
      <c r="M655">
        <f ca="1">_xlfn.XLOOKUP(FACT_INCLUDES[[#This Row],[customer_unique_id]], DIM_CUSTOMERS[customer_unique_id], DIM_CUSTOMERS[Age],,0)</f>
        <v>48</v>
      </c>
      <c r="N655">
        <f>IFERROR(VLOOKUP(FACT_INCLUDES[[#This Row],[order_id]], ORDERS!A:G, 7, FALSE), "")</f>
        <v>11</v>
      </c>
      <c r="O655">
        <f>_xlfn.XLOOKUP(FACT_INCLUDES[[#This Row],[DW Product]],FACT_PRODUCT_REVIEWS!L:L,FACT_PRODUCT_REVIEWS!A:A,,0)</f>
        <v>105</v>
      </c>
      <c r="P655">
        <f>_xlfn.XLOOKUP(FACT_INCLUDES[[#This Row],[customer_unique_id]],DIM_CUSTOMERS[customer_unique_id],DIM_CUSTOMERS[DW Customer],,0)</f>
        <v>13</v>
      </c>
      <c r="Q655">
        <v>105</v>
      </c>
      <c r="R655">
        <v>357</v>
      </c>
      <c r="S655">
        <f>IF(FACT_INCLUDES[[#This Row],[order_delivered_customer_date]]&lt;=FACT_INCLUDES[[#This Row],[order_estimated_delivery_date]],1,0)</f>
        <v>1</v>
      </c>
      <c r="T655" t="str">
        <f>VLOOKUP(FACT_INCLUDES[[#This Row],[DW Product]],DIM_PRODUCTS!A:I,3,FALSE)</f>
        <v>Art</v>
      </c>
      <c r="U655" t="str">
        <f>VLOOKUP(FACT_INCLUDES[[#This Row],[DW Seller]],DIM_SELLERS!A:I,4,FALSE)</f>
        <v>SP</v>
      </c>
      <c r="V655" s="30">
        <f>IF(FACT_INCLUDES[[#This Row],[order_delivered_customer_date]]&lt;=FACT_INCLUDES[[#This Row],[order_estimated_delivery_date]], 1,0)</f>
        <v>1</v>
      </c>
    </row>
    <row r="656" spans="1:22" ht="15.75" x14ac:dyDescent="0.25">
      <c r="A656">
        <v>655</v>
      </c>
      <c r="B656" s="2" t="s">
        <v>1897</v>
      </c>
      <c r="C656" s="10">
        <v>1</v>
      </c>
      <c r="D656" s="13">
        <v>42873.90625</v>
      </c>
      <c r="E656" s="20">
        <v>39.9</v>
      </c>
      <c r="F656" s="20">
        <v>18.079999999999998</v>
      </c>
      <c r="G656" t="str">
        <f>VLOOKUP(FACT_INCLUDES[[#This Row],[order_id]],ORDERS!A:B,2,FALSE)</f>
        <v>0fa9d11d5ad31c53125b31b3f9fa5398</v>
      </c>
      <c r="H656" s="17">
        <f>VLOOKUP(FACT_INCLUDES[[#This Row],[order_id]],ORDERS!A:F,4,FALSE)</f>
        <v>43298.643750000003</v>
      </c>
      <c r="I656" s="17">
        <f>VLOOKUP(FACT_INCLUDES[[#This Row],[order_id]],ORDERS!A:G,5,FALSE)</f>
        <v>43311.736111111109</v>
      </c>
      <c r="J656" s="17">
        <f>VLOOKUP(FACT_INCLUDES[[#This Row],[order_id]],ORDERS!A:G,6,FALSE)</f>
        <v>43315</v>
      </c>
      <c r="K656" t="str">
        <f>VLOOKUP(FACT_INCLUDES[[#This Row],[order_id]],ORDERS!A:G,3,FALSE)</f>
        <v>delivered</v>
      </c>
      <c r="L656" s="18">
        <f>FACT_INCLUDES[[#This Row],[price]]+FACT_INCLUDES[[#This Row],[freight_value]]</f>
        <v>57.98</v>
      </c>
      <c r="M656">
        <f ca="1">_xlfn.XLOOKUP(FACT_INCLUDES[[#This Row],[customer_unique_id]], DIM_CUSTOMERS[customer_unique_id], DIM_CUSTOMERS[Age],,0)</f>
        <v>20</v>
      </c>
      <c r="N656">
        <f>IFERROR(VLOOKUP(FACT_INCLUDES[[#This Row],[order_id]], ORDERS!A:G, 7, FALSE), "")</f>
        <v>13</v>
      </c>
      <c r="O656">
        <f>_xlfn.XLOOKUP(FACT_INCLUDES[[#This Row],[DW Product]],FACT_PRODUCT_REVIEWS!L:L,FACT_PRODUCT_REVIEWS!A:A,,0)</f>
        <v>106</v>
      </c>
      <c r="P656">
        <f>_xlfn.XLOOKUP(FACT_INCLUDES[[#This Row],[customer_unique_id]],DIM_CUSTOMERS[customer_unique_id],DIM_CUSTOMERS[DW Customer],,0)</f>
        <v>246</v>
      </c>
      <c r="Q656">
        <v>106</v>
      </c>
      <c r="R656">
        <v>358</v>
      </c>
      <c r="S656">
        <f>IF(FACT_INCLUDES[[#This Row],[order_delivered_customer_date]]&lt;=FACT_INCLUDES[[#This Row],[order_estimated_delivery_date]],1,0)</f>
        <v>1</v>
      </c>
      <c r="T656" t="str">
        <f>VLOOKUP(FACT_INCLUDES[[#This Row],[DW Product]],DIM_PRODUCTS!A:I,3,FALSE)</f>
        <v>Sports</v>
      </c>
      <c r="U656" t="str">
        <f>VLOOKUP(FACT_INCLUDES[[#This Row],[DW Seller]],DIM_SELLERS!A:I,4,FALSE)</f>
        <v>SP</v>
      </c>
      <c r="V656" s="30">
        <f>IF(FACT_INCLUDES[[#This Row],[order_delivered_customer_date]]&lt;=FACT_INCLUDES[[#This Row],[order_estimated_delivery_date]], 1,0)</f>
        <v>1</v>
      </c>
    </row>
    <row r="657" spans="1:22" ht="15.75" x14ac:dyDescent="0.25">
      <c r="A657">
        <v>656</v>
      </c>
      <c r="B657" s="2" t="s">
        <v>1192</v>
      </c>
      <c r="C657" s="10">
        <v>1</v>
      </c>
      <c r="D657" s="13">
        <v>42985.938194444447</v>
      </c>
      <c r="E657" s="20">
        <v>85</v>
      </c>
      <c r="F657" s="20">
        <v>12.9</v>
      </c>
      <c r="G657" t="str">
        <f>VLOOKUP(FACT_INCLUDES[[#This Row],[order_id]],ORDERS!A:B,2,FALSE)</f>
        <v>0fa9d11d5ad31c53125b31b3f9fa5398</v>
      </c>
      <c r="H657" s="17">
        <f>VLOOKUP(FACT_INCLUDES[[#This Row],[order_id]],ORDERS!A:F,4,FALSE)</f>
        <v>43113.789583333331</v>
      </c>
      <c r="I657" s="17">
        <f>VLOOKUP(FACT_INCLUDES[[#This Row],[order_id]],ORDERS!A:G,5,FALSE)</f>
        <v>43125.728472222225</v>
      </c>
      <c r="J657" s="17">
        <f>VLOOKUP(FACT_INCLUDES[[#This Row],[order_id]],ORDERS!A:G,6,FALSE)</f>
        <v>43139</v>
      </c>
      <c r="K657" t="str">
        <f>VLOOKUP(FACT_INCLUDES[[#This Row],[order_id]],ORDERS!A:G,3,FALSE)</f>
        <v>delivered</v>
      </c>
      <c r="L657" s="18">
        <f>FACT_INCLUDES[[#This Row],[price]]+FACT_INCLUDES[[#This Row],[freight_value]]</f>
        <v>97.9</v>
      </c>
      <c r="M657">
        <f ca="1">_xlfn.XLOOKUP(FACT_INCLUDES[[#This Row],[customer_unique_id]], DIM_CUSTOMERS[customer_unique_id], DIM_CUSTOMERS[Age],,0)</f>
        <v>20</v>
      </c>
      <c r="N657">
        <f>IFERROR(VLOOKUP(FACT_INCLUDES[[#This Row],[order_id]], ORDERS!A:G, 7, FALSE), "")</f>
        <v>12</v>
      </c>
      <c r="O657">
        <f>_xlfn.XLOOKUP(FACT_INCLUDES[[#This Row],[DW Product]],FACT_PRODUCT_REVIEWS!L:L,FACT_PRODUCT_REVIEWS!A:A,,0)</f>
        <v>107</v>
      </c>
      <c r="P657">
        <f>_xlfn.XLOOKUP(FACT_INCLUDES[[#This Row],[customer_unique_id]],DIM_CUSTOMERS[customer_unique_id],DIM_CUSTOMERS[DW Customer],,0)</f>
        <v>246</v>
      </c>
      <c r="Q657">
        <v>107</v>
      </c>
      <c r="R657">
        <v>359</v>
      </c>
      <c r="S657">
        <f>IF(FACT_INCLUDES[[#This Row],[order_delivered_customer_date]]&lt;=FACT_INCLUDES[[#This Row],[order_estimated_delivery_date]],1,0)</f>
        <v>1</v>
      </c>
      <c r="T657" t="str">
        <f>VLOOKUP(FACT_INCLUDES[[#This Row],[DW Product]],DIM_PRODUCTS!A:I,3,FALSE)</f>
        <v>Furniture</v>
      </c>
      <c r="U657" t="str">
        <f>VLOOKUP(FACT_INCLUDES[[#This Row],[DW Seller]],DIM_SELLERS!A:I,4,FALSE)</f>
        <v>BA</v>
      </c>
      <c r="V657" s="30">
        <f>IF(FACT_INCLUDES[[#This Row],[order_delivered_customer_date]]&lt;=FACT_INCLUDES[[#This Row],[order_estimated_delivery_date]], 1,0)</f>
        <v>1</v>
      </c>
    </row>
    <row r="658" spans="1:22" ht="15.75" x14ac:dyDescent="0.25">
      <c r="A658">
        <v>657</v>
      </c>
      <c r="B658" s="2" t="s">
        <v>1668</v>
      </c>
      <c r="C658" s="10">
        <v>1</v>
      </c>
      <c r="D658" s="13">
        <v>43033.649305555555</v>
      </c>
      <c r="E658" s="20">
        <v>220</v>
      </c>
      <c r="F658" s="20">
        <v>8.89</v>
      </c>
      <c r="G658" t="str">
        <f>VLOOKUP(FACT_INCLUDES[[#This Row],[order_id]],ORDERS!A:B,2,FALSE)</f>
        <v>df1710893e1797d2c3d83b8840ddb0e4</v>
      </c>
      <c r="H658" s="17">
        <f>VLOOKUP(FACT_INCLUDES[[#This Row],[order_id]],ORDERS!A:F,4,FALSE)</f>
        <v>43281.390972222223</v>
      </c>
      <c r="I658" s="17">
        <f>VLOOKUP(FACT_INCLUDES[[#This Row],[order_id]],ORDERS!A:G,5,FALSE)</f>
        <v>43292.901388888888</v>
      </c>
      <c r="J658" s="17">
        <f>VLOOKUP(FACT_INCLUDES[[#This Row],[order_id]],ORDERS!A:G,6,FALSE)</f>
        <v>43315</v>
      </c>
      <c r="K658" t="str">
        <f>VLOOKUP(FACT_INCLUDES[[#This Row],[order_id]],ORDERS!A:G,3,FALSE)</f>
        <v>delivered</v>
      </c>
      <c r="L658" s="18">
        <f>FACT_INCLUDES[[#This Row],[price]]+FACT_INCLUDES[[#This Row],[freight_value]]</f>
        <v>228.89</v>
      </c>
      <c r="M658">
        <f ca="1">_xlfn.XLOOKUP(FACT_INCLUDES[[#This Row],[customer_unique_id]], DIM_CUSTOMERS[customer_unique_id], DIM_CUSTOMERS[Age],,0)</f>
        <v>50</v>
      </c>
      <c r="N658">
        <f>IFERROR(VLOOKUP(FACT_INCLUDES[[#This Row],[order_id]], ORDERS!A:G, 7, FALSE), "")</f>
        <v>11</v>
      </c>
      <c r="O658">
        <f>_xlfn.XLOOKUP(FACT_INCLUDES[[#This Row],[DW Product]],FACT_PRODUCT_REVIEWS!L:L,FACT_PRODUCT_REVIEWS!A:A,,0)</f>
        <v>108</v>
      </c>
      <c r="P658">
        <f>_xlfn.XLOOKUP(FACT_INCLUDES[[#This Row],[customer_unique_id]],DIM_CUSTOMERS[customer_unique_id],DIM_CUSTOMERS[DW Customer],,0)</f>
        <v>114</v>
      </c>
      <c r="Q658">
        <v>108</v>
      </c>
      <c r="R658">
        <v>360</v>
      </c>
      <c r="S658">
        <f>IF(FACT_INCLUDES[[#This Row],[order_delivered_customer_date]]&lt;=FACT_INCLUDES[[#This Row],[order_estimated_delivery_date]],1,0)</f>
        <v>1</v>
      </c>
      <c r="T658" t="str">
        <f>VLOOKUP(FACT_INCLUDES[[#This Row],[DW Product]],DIM_PRODUCTS!A:I,3,FALSE)</f>
        <v>Makeup</v>
      </c>
      <c r="U658" t="str">
        <f>VLOOKUP(FACT_INCLUDES[[#This Row],[DW Seller]],DIM_SELLERS!A:I,4,FALSE)</f>
        <v>SP</v>
      </c>
      <c r="V658" s="30">
        <f>IF(FACT_INCLUDES[[#This Row],[order_delivered_customer_date]]&lt;=FACT_INCLUDES[[#This Row],[order_estimated_delivery_date]], 1,0)</f>
        <v>1</v>
      </c>
    </row>
    <row r="659" spans="1:22" ht="15.75" x14ac:dyDescent="0.25">
      <c r="A659">
        <v>658</v>
      </c>
      <c r="B659" s="2" t="s">
        <v>1441</v>
      </c>
      <c r="C659" s="10">
        <v>1</v>
      </c>
      <c r="D659" s="13">
        <v>43033.649305555555</v>
      </c>
      <c r="E659" s="20">
        <v>277</v>
      </c>
      <c r="F659" s="20">
        <v>35.74</v>
      </c>
      <c r="G659" t="str">
        <f>VLOOKUP(FACT_INCLUDES[[#This Row],[order_id]],ORDERS!A:B,2,FALSE)</f>
        <v>0b5295fc9819d831f68eb0e9a3e13ab7</v>
      </c>
      <c r="H659" s="17">
        <f>VLOOKUP(FACT_INCLUDES[[#This Row],[order_id]],ORDERS!A:F,4,FALSE)</f>
        <v>43087.463888888888</v>
      </c>
      <c r="I659" s="17">
        <f>VLOOKUP(FACT_INCLUDES[[#This Row],[order_id]],ORDERS!A:G,5,FALSE)</f>
        <v>43095.873611111114</v>
      </c>
      <c r="J659" s="17">
        <f>VLOOKUP(FACT_INCLUDES[[#This Row],[order_id]],ORDERS!A:G,6,FALSE)</f>
        <v>43112</v>
      </c>
      <c r="K659" t="str">
        <f>VLOOKUP(FACT_INCLUDES[[#This Row],[order_id]],ORDERS!A:G,3,FALSE)</f>
        <v>delivered</v>
      </c>
      <c r="L659" s="18">
        <f>FACT_INCLUDES[[#This Row],[price]]+FACT_INCLUDES[[#This Row],[freight_value]]</f>
        <v>312.74</v>
      </c>
      <c r="M659">
        <f ca="1">_xlfn.XLOOKUP(FACT_INCLUDES[[#This Row],[customer_unique_id]], DIM_CUSTOMERS[customer_unique_id], DIM_CUSTOMERS[Age],,0)</f>
        <v>28</v>
      </c>
      <c r="N659">
        <f>IFERROR(VLOOKUP(FACT_INCLUDES[[#This Row],[order_id]], ORDERS!A:G, 7, FALSE), "")</f>
        <v>8</v>
      </c>
      <c r="O659">
        <f>_xlfn.XLOOKUP(FACT_INCLUDES[[#This Row],[DW Product]],FACT_PRODUCT_REVIEWS!L:L,FACT_PRODUCT_REVIEWS!A:A,,0)</f>
        <v>109</v>
      </c>
      <c r="P659">
        <f>_xlfn.XLOOKUP(FACT_INCLUDES[[#This Row],[customer_unique_id]],DIM_CUSTOMERS[customer_unique_id],DIM_CUSTOMERS[DW Customer],,0)</f>
        <v>8</v>
      </c>
      <c r="Q659">
        <v>109</v>
      </c>
      <c r="R659">
        <v>361</v>
      </c>
      <c r="S659">
        <f>IF(FACT_INCLUDES[[#This Row],[order_delivered_customer_date]]&lt;=FACT_INCLUDES[[#This Row],[order_estimated_delivery_date]],1,0)</f>
        <v>1</v>
      </c>
      <c r="T659" t="str">
        <f>VLOOKUP(FACT_INCLUDES[[#This Row],[DW Product]],DIM_PRODUCTS!A:I,3,FALSE)</f>
        <v>Musical Instruments</v>
      </c>
      <c r="U659" t="str">
        <f>VLOOKUP(FACT_INCLUDES[[#This Row],[DW Seller]],DIM_SELLERS!A:I,4,FALSE)</f>
        <v>SP</v>
      </c>
      <c r="V659" s="30">
        <f>IF(FACT_INCLUDES[[#This Row],[order_delivered_customer_date]]&lt;=FACT_INCLUDES[[#This Row],[order_estimated_delivery_date]], 1,0)</f>
        <v>1</v>
      </c>
    </row>
    <row r="660" spans="1:22" ht="15.75" x14ac:dyDescent="0.25">
      <c r="A660">
        <v>659</v>
      </c>
      <c r="B660" s="2" t="s">
        <v>856</v>
      </c>
      <c r="C660" s="10">
        <v>1</v>
      </c>
      <c r="D660" s="13">
        <v>43027.565972222219</v>
      </c>
      <c r="E660" s="20">
        <v>66.989999999999995</v>
      </c>
      <c r="F660" s="20">
        <v>27.75</v>
      </c>
      <c r="G660" t="str">
        <f>VLOOKUP(FACT_INCLUDES[[#This Row],[order_id]],ORDERS!A:B,2,FALSE)</f>
        <v>b7cee8738797d3056f09669a12a4bea6</v>
      </c>
      <c r="H660" s="17">
        <f>VLOOKUP(FACT_INCLUDES[[#This Row],[order_id]],ORDERS!A:F,4,FALSE)</f>
        <v>42915.973611111112</v>
      </c>
      <c r="I660" s="17">
        <f>VLOOKUP(FACT_INCLUDES[[#This Row],[order_id]],ORDERS!A:G,5,FALSE)</f>
        <v>42929.850694444445</v>
      </c>
      <c r="J660" s="17">
        <f>VLOOKUP(FACT_INCLUDES[[#This Row],[order_id]],ORDERS!A:G,6,FALSE)</f>
        <v>42937</v>
      </c>
      <c r="K660" t="str">
        <f>VLOOKUP(FACT_INCLUDES[[#This Row],[order_id]],ORDERS!A:G,3,FALSE)</f>
        <v>delivered</v>
      </c>
      <c r="L660" s="18">
        <f>FACT_INCLUDES[[#This Row],[price]]+FACT_INCLUDES[[#This Row],[freight_value]]</f>
        <v>94.74</v>
      </c>
      <c r="M660">
        <f ca="1">_xlfn.XLOOKUP(FACT_INCLUDES[[#This Row],[customer_unique_id]], DIM_CUSTOMERS[customer_unique_id], DIM_CUSTOMERS[Age],,0)</f>
        <v>20</v>
      </c>
      <c r="N660">
        <f>IFERROR(VLOOKUP(FACT_INCLUDES[[#This Row],[order_id]], ORDERS!A:G, 7, FALSE), "")</f>
        <v>14</v>
      </c>
      <c r="O660">
        <f>_xlfn.XLOOKUP(FACT_INCLUDES[[#This Row],[DW Product]],FACT_PRODUCT_REVIEWS!L:L,FACT_PRODUCT_REVIEWS!A:A,,0)</f>
        <v>110</v>
      </c>
      <c r="P660">
        <f>_xlfn.XLOOKUP(FACT_INCLUDES[[#This Row],[customer_unique_id]],DIM_CUSTOMERS[customer_unique_id],DIM_CUSTOMERS[DW Customer],,0)</f>
        <v>342</v>
      </c>
      <c r="Q660">
        <v>110</v>
      </c>
      <c r="R660">
        <v>362</v>
      </c>
      <c r="S660">
        <f>IF(FACT_INCLUDES[[#This Row],[order_delivered_customer_date]]&lt;=FACT_INCLUDES[[#This Row],[order_estimated_delivery_date]],1,0)</f>
        <v>1</v>
      </c>
      <c r="T660" t="str">
        <f>VLOOKUP(FACT_INCLUDES[[#This Row],[DW Product]],DIM_PRODUCTS!A:I,3,FALSE)</f>
        <v>Jewelry</v>
      </c>
      <c r="U660" t="str">
        <f>VLOOKUP(FACT_INCLUDES[[#This Row],[DW Seller]],DIM_SELLERS!A:I,4,FALSE)</f>
        <v>SP</v>
      </c>
      <c r="V660" s="30">
        <f>IF(FACT_INCLUDES[[#This Row],[order_delivered_customer_date]]&lt;=FACT_INCLUDES[[#This Row],[order_estimated_delivery_date]], 1,0)</f>
        <v>1</v>
      </c>
    </row>
    <row r="661" spans="1:22" ht="15.75" x14ac:dyDescent="0.25">
      <c r="A661">
        <v>660</v>
      </c>
      <c r="B661" s="2" t="s">
        <v>1467</v>
      </c>
      <c r="C661" s="10">
        <v>1</v>
      </c>
      <c r="D661" s="13">
        <v>43279.498611111114</v>
      </c>
      <c r="E661" s="20">
        <v>14</v>
      </c>
      <c r="F661" s="20">
        <v>50.85</v>
      </c>
      <c r="G661" t="str">
        <f>VLOOKUP(FACT_INCLUDES[[#This Row],[order_id]],ORDERS!A:B,2,FALSE)</f>
        <v>d43e7cbf7354f1f46a7a1b30701017b3</v>
      </c>
      <c r="H661" s="17">
        <f>VLOOKUP(FACT_INCLUDES[[#This Row],[order_id]],ORDERS!A:F,4,FALSE)</f>
        <v>43299.577777777777</v>
      </c>
      <c r="I661" s="17">
        <f>VLOOKUP(FACT_INCLUDES[[#This Row],[order_id]],ORDERS!A:G,5,FALSE)</f>
        <v>43308.810416666667</v>
      </c>
      <c r="J661" s="17">
        <f>VLOOKUP(FACT_INCLUDES[[#This Row],[order_id]],ORDERS!A:G,6,FALSE)</f>
        <v>43321</v>
      </c>
      <c r="K661" t="str">
        <f>VLOOKUP(FACT_INCLUDES[[#This Row],[order_id]],ORDERS!A:G,3,FALSE)</f>
        <v>delivered</v>
      </c>
      <c r="L661" s="18">
        <f>FACT_INCLUDES[[#This Row],[price]]+FACT_INCLUDES[[#This Row],[freight_value]]</f>
        <v>64.849999999999994</v>
      </c>
      <c r="M661">
        <f ca="1">_xlfn.XLOOKUP(FACT_INCLUDES[[#This Row],[customer_unique_id]], DIM_CUSTOMERS[customer_unique_id], DIM_CUSTOMERS[Age],,0)</f>
        <v>26</v>
      </c>
      <c r="N661">
        <f>IFERROR(VLOOKUP(FACT_INCLUDES[[#This Row],[order_id]], ORDERS!A:G, 7, FALSE), "")</f>
        <v>9</v>
      </c>
      <c r="O661">
        <f>_xlfn.XLOOKUP(FACT_INCLUDES[[#This Row],[DW Product]],FACT_PRODUCT_REVIEWS!L:L,FACT_PRODUCT_REVIEWS!A:A,,0)</f>
        <v>111</v>
      </c>
      <c r="P661">
        <f>_xlfn.XLOOKUP(FACT_INCLUDES[[#This Row],[customer_unique_id]],DIM_CUSTOMERS[customer_unique_id],DIM_CUSTOMERS[DW Customer],,0)</f>
        <v>259</v>
      </c>
      <c r="Q661">
        <v>111</v>
      </c>
      <c r="R661">
        <v>363</v>
      </c>
      <c r="S661">
        <f>IF(FACT_INCLUDES[[#This Row],[order_delivered_customer_date]]&lt;=FACT_INCLUDES[[#This Row],[order_estimated_delivery_date]],1,0)</f>
        <v>1</v>
      </c>
      <c r="T661" t="str">
        <f>VLOOKUP(FACT_INCLUDES[[#This Row],[DW Product]],DIM_PRODUCTS!A:I,3,FALSE)</f>
        <v>Furniture</v>
      </c>
      <c r="U661" t="str">
        <f>VLOOKUP(FACT_INCLUDES[[#This Row],[DW Seller]],DIM_SELLERS!A:I,4,FALSE)</f>
        <v>SP</v>
      </c>
      <c r="V661" s="30">
        <f>IF(FACT_INCLUDES[[#This Row],[order_delivered_customer_date]]&lt;=FACT_INCLUDES[[#This Row],[order_estimated_delivery_date]], 1,0)</f>
        <v>1</v>
      </c>
    </row>
    <row r="662" spans="1:22" ht="15.75" x14ac:dyDescent="0.25">
      <c r="A662">
        <v>661</v>
      </c>
      <c r="B662" s="2" t="s">
        <v>956</v>
      </c>
      <c r="C662" s="10">
        <v>1</v>
      </c>
      <c r="D662" s="13">
        <v>42947.607638888891</v>
      </c>
      <c r="E662" s="20">
        <v>85</v>
      </c>
      <c r="F662" s="20">
        <v>17.03</v>
      </c>
      <c r="G662" t="str">
        <f>VLOOKUP(FACT_INCLUDES[[#This Row],[order_id]],ORDERS!A:B,2,FALSE)</f>
        <v>717bebcdcbf23f37f3fba2a88f397678</v>
      </c>
      <c r="H662" s="17">
        <f>VLOOKUP(FACT_INCLUDES[[#This Row],[order_id]],ORDERS!A:F,4,FALSE)</f>
        <v>43261.970833333333</v>
      </c>
      <c r="I662" s="17">
        <f>VLOOKUP(FACT_INCLUDES[[#This Row],[order_id]],ORDERS!A:G,5,FALSE)</f>
        <v>43277.741666666669</v>
      </c>
      <c r="J662" s="17">
        <f>VLOOKUP(FACT_INCLUDES[[#This Row],[order_id]],ORDERS!A:G,6,FALSE)</f>
        <v>43285</v>
      </c>
      <c r="K662" t="str">
        <f>VLOOKUP(FACT_INCLUDES[[#This Row],[order_id]],ORDERS!A:G,3,FALSE)</f>
        <v>delivered</v>
      </c>
      <c r="L662" s="18">
        <f>FACT_INCLUDES[[#This Row],[price]]+FACT_INCLUDES[[#This Row],[freight_value]]</f>
        <v>102.03</v>
      </c>
      <c r="M662">
        <f ca="1">_xlfn.XLOOKUP(FACT_INCLUDES[[#This Row],[customer_unique_id]], DIM_CUSTOMERS[customer_unique_id], DIM_CUSTOMERS[Age],,0)</f>
        <v>25</v>
      </c>
      <c r="N662">
        <f>IFERROR(VLOOKUP(FACT_INCLUDES[[#This Row],[order_id]], ORDERS!A:G, 7, FALSE), "")</f>
        <v>16</v>
      </c>
      <c r="O662">
        <f>_xlfn.XLOOKUP(FACT_INCLUDES[[#This Row],[DW Product]],FACT_PRODUCT_REVIEWS!L:L,FACT_PRODUCT_REVIEWS!A:A,,0)</f>
        <v>112</v>
      </c>
      <c r="P662">
        <f>_xlfn.XLOOKUP(FACT_INCLUDES[[#This Row],[customer_unique_id]],DIM_CUSTOMERS[customer_unique_id],DIM_CUSTOMERS[DW Customer],,0)</f>
        <v>180</v>
      </c>
      <c r="Q662">
        <v>112</v>
      </c>
      <c r="R662">
        <v>364</v>
      </c>
      <c r="S662">
        <f>IF(FACT_INCLUDES[[#This Row],[order_delivered_customer_date]]&lt;=FACT_INCLUDES[[#This Row],[order_estimated_delivery_date]],1,0)</f>
        <v>1</v>
      </c>
      <c r="T662" t="str">
        <f>VLOOKUP(FACT_INCLUDES[[#This Row],[DW Product]],DIM_PRODUCTS!A:I,3,FALSE)</f>
        <v>Decor</v>
      </c>
      <c r="U662" t="str">
        <f>VLOOKUP(FACT_INCLUDES[[#This Row],[DW Seller]],DIM_SELLERS!A:I,4,FALSE)</f>
        <v>SP</v>
      </c>
      <c r="V662" s="30">
        <f>IF(FACT_INCLUDES[[#This Row],[order_delivered_customer_date]]&lt;=FACT_INCLUDES[[#This Row],[order_estimated_delivery_date]], 1,0)</f>
        <v>1</v>
      </c>
    </row>
    <row r="663" spans="1:22" ht="15.75" x14ac:dyDescent="0.25">
      <c r="A663">
        <v>662</v>
      </c>
      <c r="B663" s="2" t="s">
        <v>1013</v>
      </c>
      <c r="C663" s="10">
        <v>1</v>
      </c>
      <c r="D663" s="13">
        <v>43286.119444444441</v>
      </c>
      <c r="E663" s="20">
        <v>85</v>
      </c>
      <c r="F663" s="20">
        <v>17.03</v>
      </c>
      <c r="G663" t="str">
        <f>VLOOKUP(FACT_INCLUDES[[#This Row],[order_id]],ORDERS!A:B,2,FALSE)</f>
        <v>5476fc5a4a6fd7f746b9e0461a585ec8</v>
      </c>
      <c r="H663" s="17">
        <f>VLOOKUP(FACT_INCLUDES[[#This Row],[order_id]],ORDERS!A:F,4,FALSE)</f>
        <v>43106.499305555553</v>
      </c>
      <c r="I663" s="17">
        <f>VLOOKUP(FACT_INCLUDES[[#This Row],[order_id]],ORDERS!A:G,5,FALSE)</f>
        <v>43111.928472222222</v>
      </c>
      <c r="J663" s="17">
        <f>VLOOKUP(FACT_INCLUDES[[#This Row],[order_id]],ORDERS!A:G,6,FALSE)</f>
        <v>43124</v>
      </c>
      <c r="K663" t="str">
        <f>VLOOKUP(FACT_INCLUDES[[#This Row],[order_id]],ORDERS!A:G,3,FALSE)</f>
        <v>delivered</v>
      </c>
      <c r="L663" s="18">
        <f>FACT_INCLUDES[[#This Row],[price]]+FACT_INCLUDES[[#This Row],[freight_value]]</f>
        <v>102.03</v>
      </c>
      <c r="M663">
        <f ca="1">_xlfn.XLOOKUP(FACT_INCLUDES[[#This Row],[customer_unique_id]], DIM_CUSTOMERS[customer_unique_id], DIM_CUSTOMERS[Age],,0)</f>
        <v>53</v>
      </c>
      <c r="N663">
        <f>IFERROR(VLOOKUP(FACT_INCLUDES[[#This Row],[order_id]], ORDERS!A:G, 7, FALSE), "")</f>
        <v>5</v>
      </c>
      <c r="O663">
        <f>_xlfn.XLOOKUP(FACT_INCLUDES[[#This Row],[DW Product]],FACT_PRODUCT_REVIEWS!L:L,FACT_PRODUCT_REVIEWS!A:A,,0)</f>
        <v>113</v>
      </c>
      <c r="P663">
        <f>_xlfn.XLOOKUP(FACT_INCLUDES[[#This Row],[customer_unique_id]],DIM_CUSTOMERS[customer_unique_id],DIM_CUSTOMERS[DW Customer],,0)</f>
        <v>191</v>
      </c>
      <c r="Q663">
        <v>113</v>
      </c>
      <c r="R663">
        <v>365</v>
      </c>
      <c r="S663">
        <f>IF(FACT_INCLUDES[[#This Row],[order_delivered_customer_date]]&lt;=FACT_INCLUDES[[#This Row],[order_estimated_delivery_date]],1,0)</f>
        <v>1</v>
      </c>
      <c r="T663" t="str">
        <f>VLOOKUP(FACT_INCLUDES[[#This Row],[DW Product]],DIM_PRODUCTS!A:I,3,FALSE)</f>
        <v>Art</v>
      </c>
      <c r="U663" t="str">
        <f>VLOOKUP(FACT_INCLUDES[[#This Row],[DW Seller]],DIM_SELLERS!A:I,4,FALSE)</f>
        <v>SP</v>
      </c>
      <c r="V663" s="30">
        <f>IF(FACT_INCLUDES[[#This Row],[order_delivered_customer_date]]&lt;=FACT_INCLUDES[[#This Row],[order_estimated_delivery_date]], 1,0)</f>
        <v>1</v>
      </c>
    </row>
    <row r="664" spans="1:22" ht="15.75" x14ac:dyDescent="0.25">
      <c r="A664">
        <v>663</v>
      </c>
      <c r="B664" s="2" t="s">
        <v>919</v>
      </c>
      <c r="C664" s="10">
        <v>1</v>
      </c>
      <c r="D664" s="13">
        <v>43331.905555555553</v>
      </c>
      <c r="E664" s="20">
        <v>229</v>
      </c>
      <c r="F664" s="20">
        <v>9.8000000000000007</v>
      </c>
      <c r="G664" t="str">
        <f>VLOOKUP(FACT_INCLUDES[[#This Row],[order_id]],ORDERS!A:B,2,FALSE)</f>
        <v>c9aa56428d8b5bba23a9c7a435b09645</v>
      </c>
      <c r="H664" s="17">
        <f>VLOOKUP(FACT_INCLUDES[[#This Row],[order_id]],ORDERS!A:F,4,FALSE)</f>
        <v>43220.723611111112</v>
      </c>
      <c r="I664" s="17">
        <f>VLOOKUP(FACT_INCLUDES[[#This Row],[order_id]],ORDERS!A:G,5,FALSE)</f>
        <v>43224.535416666666</v>
      </c>
      <c r="J664" s="17">
        <f>VLOOKUP(FACT_INCLUDES[[#This Row],[order_id]],ORDERS!A:G,6,FALSE)</f>
        <v>43238</v>
      </c>
      <c r="K664" t="str">
        <f>VLOOKUP(FACT_INCLUDES[[#This Row],[order_id]],ORDERS!A:G,3,FALSE)</f>
        <v>delivered</v>
      </c>
      <c r="L664" s="18">
        <f>FACT_INCLUDES[[#This Row],[price]]+FACT_INCLUDES[[#This Row],[freight_value]]</f>
        <v>238.8</v>
      </c>
      <c r="M664">
        <f ca="1">_xlfn.XLOOKUP(FACT_INCLUDES[[#This Row],[customer_unique_id]], DIM_CUSTOMERS[customer_unique_id], DIM_CUSTOMERS[Age],,0)</f>
        <v>22</v>
      </c>
      <c r="N664">
        <f>IFERROR(VLOOKUP(FACT_INCLUDES[[#This Row],[order_id]], ORDERS!A:G, 7, FALSE), "")</f>
        <v>4</v>
      </c>
      <c r="O664">
        <f>_xlfn.XLOOKUP(FACT_INCLUDES[[#This Row],[DW Product]],FACT_PRODUCT_REVIEWS!L:L,FACT_PRODUCT_REVIEWS!A:A,,0)</f>
        <v>114</v>
      </c>
      <c r="P664">
        <f>_xlfn.XLOOKUP(FACT_INCLUDES[[#This Row],[customer_unique_id]],DIM_CUSTOMERS[customer_unique_id],DIM_CUSTOMERS[DW Customer],,0)</f>
        <v>145</v>
      </c>
      <c r="Q664">
        <v>114</v>
      </c>
      <c r="R664">
        <v>366</v>
      </c>
      <c r="S664">
        <f>IF(FACT_INCLUDES[[#This Row],[order_delivered_customer_date]]&lt;=FACT_INCLUDES[[#This Row],[order_estimated_delivery_date]],1,0)</f>
        <v>1</v>
      </c>
      <c r="T664" t="str">
        <f>VLOOKUP(FACT_INCLUDES[[#This Row],[DW Product]],DIM_PRODUCTS!A:I,3,FALSE)</f>
        <v>Pets</v>
      </c>
      <c r="U664" t="str">
        <f>VLOOKUP(FACT_INCLUDES[[#This Row],[DW Seller]],DIM_SELLERS!A:I,4,FALSE)</f>
        <v>SC</v>
      </c>
      <c r="V664" s="30">
        <f>IF(FACT_INCLUDES[[#This Row],[order_delivered_customer_date]]&lt;=FACT_INCLUDES[[#This Row],[order_estimated_delivery_date]], 1,0)</f>
        <v>1</v>
      </c>
    </row>
    <row r="665" spans="1:22" ht="15.75" x14ac:dyDescent="0.25">
      <c r="A665">
        <v>664</v>
      </c>
      <c r="B665" s="2" t="s">
        <v>1253</v>
      </c>
      <c r="C665" s="10">
        <v>1</v>
      </c>
      <c r="D665" s="13">
        <v>43331.905555555553</v>
      </c>
      <c r="E665" s="20">
        <v>99.9</v>
      </c>
      <c r="F665" s="20">
        <v>0</v>
      </c>
      <c r="G665" t="str">
        <f>VLOOKUP(FACT_INCLUDES[[#This Row],[order_id]],ORDERS!A:B,2,FALSE)</f>
        <v>f3795e38cc5b655e26e94d1cc21263fa</v>
      </c>
      <c r="H665" s="17">
        <f>VLOOKUP(FACT_INCLUDES[[#This Row],[order_id]],ORDERS!A:F,4,FALSE)</f>
        <v>43311.501388888886</v>
      </c>
      <c r="I665" s="17">
        <f>VLOOKUP(FACT_INCLUDES[[#This Row],[order_id]],ORDERS!A:G,5,FALSE)</f>
        <v>43326.986805555556</v>
      </c>
      <c r="J665" s="17">
        <f>VLOOKUP(FACT_INCLUDES[[#This Row],[order_id]],ORDERS!A:G,6,FALSE)</f>
        <v>43342</v>
      </c>
      <c r="K665" t="str">
        <f>VLOOKUP(FACT_INCLUDES[[#This Row],[order_id]],ORDERS!A:G,3,FALSE)</f>
        <v>delivered</v>
      </c>
      <c r="L665" s="18">
        <f>FACT_INCLUDES[[#This Row],[price]]+FACT_INCLUDES[[#This Row],[freight_value]]</f>
        <v>99.9</v>
      </c>
      <c r="M665">
        <f ca="1">_xlfn.XLOOKUP(FACT_INCLUDES[[#This Row],[customer_unique_id]], DIM_CUSTOMERS[customer_unique_id], DIM_CUSTOMERS[Age],,0)</f>
        <v>19</v>
      </c>
      <c r="N665">
        <f>IFERROR(VLOOKUP(FACT_INCLUDES[[#This Row],[order_id]], ORDERS!A:G, 7, FALSE), "")</f>
        <v>15</v>
      </c>
      <c r="O665">
        <f>_xlfn.XLOOKUP(FACT_INCLUDES[[#This Row],[DW Product]],FACT_PRODUCT_REVIEWS!L:L,FACT_PRODUCT_REVIEWS!A:A,,0)</f>
        <v>115</v>
      </c>
      <c r="P665">
        <f>_xlfn.XLOOKUP(FACT_INCLUDES[[#This Row],[customer_unique_id]],DIM_CUSTOMERS[customer_unique_id],DIM_CUSTOMERS[DW Customer],,0)</f>
        <v>210</v>
      </c>
      <c r="Q665">
        <v>115</v>
      </c>
      <c r="R665">
        <v>367</v>
      </c>
      <c r="S665">
        <f>IF(FACT_INCLUDES[[#This Row],[order_delivered_customer_date]]&lt;=FACT_INCLUDES[[#This Row],[order_estimated_delivery_date]],1,0)</f>
        <v>1</v>
      </c>
      <c r="T665" t="str">
        <f>VLOOKUP(FACT_INCLUDES[[#This Row],[DW Product]],DIM_PRODUCTS!A:I,3,FALSE)</f>
        <v>Musical Instruments</v>
      </c>
      <c r="U665" t="str">
        <f>VLOOKUP(FACT_INCLUDES[[#This Row],[DW Seller]],DIM_SELLERS!A:I,4,FALSE)</f>
        <v>SP</v>
      </c>
      <c r="V665" s="30">
        <f>IF(FACT_INCLUDES[[#This Row],[order_delivered_customer_date]]&lt;=FACT_INCLUDES[[#This Row],[order_estimated_delivery_date]], 1,0)</f>
        <v>1</v>
      </c>
    </row>
    <row r="666" spans="1:22" ht="15.75" x14ac:dyDescent="0.25">
      <c r="A666">
        <v>665</v>
      </c>
      <c r="B666" s="2" t="s">
        <v>1518</v>
      </c>
      <c r="C666" s="10">
        <v>1</v>
      </c>
      <c r="D666" s="13">
        <v>43199.78402777778</v>
      </c>
      <c r="E666" s="20">
        <v>84.9</v>
      </c>
      <c r="F666" s="20">
        <v>34.39</v>
      </c>
      <c r="G666" t="str">
        <f>VLOOKUP(FACT_INCLUDES[[#This Row],[order_id]],ORDERS!A:B,2,FALSE)</f>
        <v>75a3b07e6c337d98fcf56aefb228b11b</v>
      </c>
      <c r="H666" s="17">
        <f>VLOOKUP(FACT_INCLUDES[[#This Row],[order_id]],ORDERS!A:F,4,FALSE)</f>
        <v>43179.777083333334</v>
      </c>
      <c r="I666" s="17">
        <f>VLOOKUP(FACT_INCLUDES[[#This Row],[order_id]],ORDERS!A:G,5,FALSE)</f>
        <v>43182.831944444442</v>
      </c>
      <c r="J666" s="17">
        <f>VLOOKUP(FACT_INCLUDES[[#This Row],[order_id]],ORDERS!A:G,6,FALSE)</f>
        <v>43199</v>
      </c>
      <c r="K666" t="str">
        <f>VLOOKUP(FACT_INCLUDES[[#This Row],[order_id]],ORDERS!A:G,3,FALSE)</f>
        <v>delivered</v>
      </c>
      <c r="L666" s="18">
        <f>FACT_INCLUDES[[#This Row],[price]]+FACT_INCLUDES[[#This Row],[freight_value]]</f>
        <v>119.29</v>
      </c>
      <c r="M666">
        <f ca="1">_xlfn.XLOOKUP(FACT_INCLUDES[[#This Row],[customer_unique_id]], DIM_CUSTOMERS[customer_unique_id], DIM_CUSTOMERS[Age],,0)</f>
        <v>22</v>
      </c>
      <c r="N666">
        <f>IFERROR(VLOOKUP(FACT_INCLUDES[[#This Row],[order_id]], ORDERS!A:G, 7, FALSE), "")</f>
        <v>3</v>
      </c>
      <c r="O666">
        <f>_xlfn.XLOOKUP(FACT_INCLUDES[[#This Row],[DW Product]],FACT_PRODUCT_REVIEWS!L:L,FACT_PRODUCT_REVIEWS!A:A,,0)</f>
        <v>116</v>
      </c>
      <c r="P666">
        <f>_xlfn.XLOOKUP(FACT_INCLUDES[[#This Row],[customer_unique_id]],DIM_CUSTOMERS[customer_unique_id],DIM_CUSTOMERS[DW Customer],,0)</f>
        <v>254</v>
      </c>
      <c r="Q666">
        <v>116</v>
      </c>
      <c r="R666">
        <v>368</v>
      </c>
      <c r="S666">
        <f>IF(FACT_INCLUDES[[#This Row],[order_delivered_customer_date]]&lt;=FACT_INCLUDES[[#This Row],[order_estimated_delivery_date]],1,0)</f>
        <v>1</v>
      </c>
      <c r="T666" t="str">
        <f>VLOOKUP(FACT_INCLUDES[[#This Row],[DW Product]],DIM_PRODUCTS!A:I,3,FALSE)</f>
        <v>Decor</v>
      </c>
      <c r="U666" t="str">
        <f>VLOOKUP(FACT_INCLUDES[[#This Row],[DW Seller]],DIM_SELLERS!A:I,4,FALSE)</f>
        <v>SP</v>
      </c>
      <c r="V666" s="30">
        <f>IF(FACT_INCLUDES[[#This Row],[order_delivered_customer_date]]&lt;=FACT_INCLUDES[[#This Row],[order_estimated_delivery_date]], 1,0)</f>
        <v>1</v>
      </c>
    </row>
    <row r="667" spans="1:22" ht="15.75" x14ac:dyDescent="0.25">
      <c r="A667">
        <v>666</v>
      </c>
      <c r="B667" s="2" t="s">
        <v>1179</v>
      </c>
      <c r="C667" s="10">
        <v>1</v>
      </c>
      <c r="D667" s="13">
        <v>43118.67291666667</v>
      </c>
      <c r="E667" s="20">
        <v>189</v>
      </c>
      <c r="F667" s="20">
        <v>33.909999999999997</v>
      </c>
      <c r="G667" t="str">
        <f>VLOOKUP(FACT_INCLUDES[[#This Row],[order_id]],ORDERS!A:B,2,FALSE)</f>
        <v>459c24ec5bb599541f309cb00cd2cf60</v>
      </c>
      <c r="H667" s="17">
        <f>VLOOKUP(FACT_INCLUDES[[#This Row],[order_id]],ORDERS!A:F,4,FALSE)</f>
        <v>43150.911805555559</v>
      </c>
      <c r="I667" s="17">
        <f>VLOOKUP(FACT_INCLUDES[[#This Row],[order_id]],ORDERS!A:G,5,FALSE)</f>
        <v>43186.308333333334</v>
      </c>
      <c r="J667" s="17">
        <f>VLOOKUP(FACT_INCLUDES[[#This Row],[order_id]],ORDERS!A:G,6,FALSE)</f>
        <v>43180</v>
      </c>
      <c r="K667" t="str">
        <f>VLOOKUP(FACT_INCLUDES[[#This Row],[order_id]],ORDERS!A:G,3,FALSE)</f>
        <v>delivered</v>
      </c>
      <c r="L667" s="18">
        <f>FACT_INCLUDES[[#This Row],[price]]+FACT_INCLUDES[[#This Row],[freight_value]]</f>
        <v>222.91</v>
      </c>
      <c r="M667">
        <f ca="1">_xlfn.XLOOKUP(FACT_INCLUDES[[#This Row],[customer_unique_id]], DIM_CUSTOMERS[customer_unique_id], DIM_CUSTOMERS[Age],,0)</f>
        <v>24</v>
      </c>
      <c r="N667">
        <f>IFERROR(VLOOKUP(FACT_INCLUDES[[#This Row],[order_id]], ORDERS!A:G, 7, FALSE), "")</f>
        <v>36</v>
      </c>
      <c r="O667">
        <f>_xlfn.XLOOKUP(FACT_INCLUDES[[#This Row],[DW Product]],FACT_PRODUCT_REVIEWS!L:L,FACT_PRODUCT_REVIEWS!A:A,,0)</f>
        <v>117</v>
      </c>
      <c r="P667">
        <f>_xlfn.XLOOKUP(FACT_INCLUDES[[#This Row],[customer_unique_id]],DIM_CUSTOMERS[customer_unique_id],DIM_CUSTOMERS[DW Customer],,0)</f>
        <v>242</v>
      </c>
      <c r="Q667">
        <v>117</v>
      </c>
      <c r="R667">
        <v>369</v>
      </c>
      <c r="S667">
        <f>IF(FACT_INCLUDES[[#This Row],[order_delivered_customer_date]]&lt;=FACT_INCLUDES[[#This Row],[order_estimated_delivery_date]],1,0)</f>
        <v>0</v>
      </c>
      <c r="T667" t="str">
        <f>VLOOKUP(FACT_INCLUDES[[#This Row],[DW Product]],DIM_PRODUCTS!A:I,3,FALSE)</f>
        <v>Jewelry</v>
      </c>
      <c r="U667" t="str">
        <f>VLOOKUP(FACT_INCLUDES[[#This Row],[DW Seller]],DIM_SELLERS!A:I,4,FALSE)</f>
        <v>SC</v>
      </c>
      <c r="V667" s="30">
        <f>IF(FACT_INCLUDES[[#This Row],[order_delivered_customer_date]]&lt;=FACT_INCLUDES[[#This Row],[order_estimated_delivery_date]], 1,0)</f>
        <v>0</v>
      </c>
    </row>
    <row r="668" spans="1:22" ht="15.75" x14ac:dyDescent="0.25">
      <c r="A668">
        <v>667</v>
      </c>
      <c r="B668" s="2" t="s">
        <v>1153</v>
      </c>
      <c r="C668" s="10">
        <v>1</v>
      </c>
      <c r="D668" s="13">
        <v>43052.121527777781</v>
      </c>
      <c r="E668" s="20">
        <v>49</v>
      </c>
      <c r="F668" s="20">
        <v>7.78</v>
      </c>
      <c r="G668" t="str">
        <f>VLOOKUP(FACT_INCLUDES[[#This Row],[order_id]],ORDERS!A:B,2,FALSE)</f>
        <v>ec99f30f38afadbfbae32d5883734ded</v>
      </c>
      <c r="H668" s="17">
        <f>VLOOKUP(FACT_INCLUDES[[#This Row],[order_id]],ORDERS!A:F,4,FALSE)</f>
        <v>43052.432638888888</v>
      </c>
      <c r="I668" s="17">
        <f>VLOOKUP(FACT_INCLUDES[[#This Row],[order_id]],ORDERS!A:G,5,FALSE)</f>
        <v>43067.691666666666</v>
      </c>
      <c r="J668" s="17">
        <f>VLOOKUP(FACT_INCLUDES[[#This Row],[order_id]],ORDERS!A:G,6,FALSE)</f>
        <v>43083</v>
      </c>
      <c r="K668" t="str">
        <f>VLOOKUP(FACT_INCLUDES[[#This Row],[order_id]],ORDERS!A:G,3,FALSE)</f>
        <v>delivered</v>
      </c>
      <c r="L668" s="18">
        <f>FACT_INCLUDES[[#This Row],[price]]+FACT_INCLUDES[[#This Row],[freight_value]]</f>
        <v>56.78</v>
      </c>
      <c r="M668">
        <f ca="1">_xlfn.XLOOKUP(FACT_INCLUDES[[#This Row],[customer_unique_id]], DIM_CUSTOMERS[customer_unique_id], DIM_CUSTOMERS[Age],,0)</f>
        <v>21</v>
      </c>
      <c r="N668">
        <f>IFERROR(VLOOKUP(FACT_INCLUDES[[#This Row],[order_id]], ORDERS!A:G, 7, FALSE), "")</f>
        <v>15</v>
      </c>
      <c r="O668">
        <f>_xlfn.XLOOKUP(FACT_INCLUDES[[#This Row],[DW Product]],FACT_PRODUCT_REVIEWS!L:L,FACT_PRODUCT_REVIEWS!A:A,,0)</f>
        <v>118</v>
      </c>
      <c r="P668">
        <f>_xlfn.XLOOKUP(FACT_INCLUDES[[#This Row],[customer_unique_id]],DIM_CUSTOMERS[customer_unique_id],DIM_CUSTOMERS[DW Customer],,0)</f>
        <v>178</v>
      </c>
      <c r="Q668">
        <v>118</v>
      </c>
      <c r="R668">
        <v>370</v>
      </c>
      <c r="S668">
        <f>IF(FACT_INCLUDES[[#This Row],[order_delivered_customer_date]]&lt;=FACT_INCLUDES[[#This Row],[order_estimated_delivery_date]],1,0)</f>
        <v>1</v>
      </c>
      <c r="T668" t="str">
        <f>VLOOKUP(FACT_INCLUDES[[#This Row],[DW Product]],DIM_PRODUCTS!A:I,3,FALSE)</f>
        <v>Clothing</v>
      </c>
      <c r="U668" t="str">
        <f>VLOOKUP(FACT_INCLUDES[[#This Row],[DW Seller]],DIM_SELLERS!A:I,4,FALSE)</f>
        <v>SC</v>
      </c>
      <c r="V668" s="30">
        <f>IF(FACT_INCLUDES[[#This Row],[order_delivered_customer_date]]&lt;=FACT_INCLUDES[[#This Row],[order_estimated_delivery_date]], 1,0)</f>
        <v>1</v>
      </c>
    </row>
    <row r="669" spans="1:22" ht="15.75" x14ac:dyDescent="0.25">
      <c r="A669">
        <v>668</v>
      </c>
      <c r="B669" s="2" t="s">
        <v>1308</v>
      </c>
      <c r="C669" s="10">
        <v>1</v>
      </c>
      <c r="D669" s="13">
        <v>43068.979861111111</v>
      </c>
      <c r="E669" s="20">
        <v>37.9</v>
      </c>
      <c r="F669" s="20">
        <v>15.37</v>
      </c>
      <c r="G669" t="str">
        <f>VLOOKUP(FACT_INCLUDES[[#This Row],[order_id]],ORDERS!A:B,2,FALSE)</f>
        <v>e7897290aea0805ab175017e3f60c3e7</v>
      </c>
      <c r="H669" s="17">
        <f>VLOOKUP(FACT_INCLUDES[[#This Row],[order_id]],ORDERS!A:F,4,FALSE)</f>
        <v>43007.052083333336</v>
      </c>
      <c r="I669" s="17">
        <f>VLOOKUP(FACT_INCLUDES[[#This Row],[order_id]],ORDERS!A:G,5,FALSE)</f>
        <v>43017.890277777777</v>
      </c>
      <c r="J669" s="17">
        <f>VLOOKUP(FACT_INCLUDES[[#This Row],[order_id]],ORDERS!A:G,6,FALSE)</f>
        <v>43038</v>
      </c>
      <c r="K669" t="str">
        <f>VLOOKUP(FACT_INCLUDES[[#This Row],[order_id]],ORDERS!A:G,3,FALSE)</f>
        <v>delivered</v>
      </c>
      <c r="L669" s="18">
        <f>FACT_INCLUDES[[#This Row],[price]]+FACT_INCLUDES[[#This Row],[freight_value]]</f>
        <v>53.269999999999996</v>
      </c>
      <c r="M669">
        <f ca="1">_xlfn.XLOOKUP(FACT_INCLUDES[[#This Row],[customer_unique_id]], DIM_CUSTOMERS[customer_unique_id], DIM_CUSTOMERS[Age],,0)</f>
        <v>19</v>
      </c>
      <c r="N669">
        <f>IFERROR(VLOOKUP(FACT_INCLUDES[[#This Row],[order_id]], ORDERS!A:G, 7, FALSE), "")</f>
        <v>10</v>
      </c>
      <c r="O669">
        <f>_xlfn.XLOOKUP(FACT_INCLUDES[[#This Row],[DW Product]],FACT_PRODUCT_REVIEWS!L:L,FACT_PRODUCT_REVIEWS!A:A,,0)</f>
        <v>119</v>
      </c>
      <c r="P669">
        <f>_xlfn.XLOOKUP(FACT_INCLUDES[[#This Row],[customer_unique_id]],DIM_CUSTOMERS[customer_unique_id],DIM_CUSTOMERS[DW Customer],,0)</f>
        <v>25</v>
      </c>
      <c r="Q669">
        <v>119</v>
      </c>
      <c r="R669">
        <v>371</v>
      </c>
      <c r="S669">
        <f>IF(FACT_INCLUDES[[#This Row],[order_delivered_customer_date]]&lt;=FACT_INCLUDES[[#This Row],[order_estimated_delivery_date]],1,0)</f>
        <v>1</v>
      </c>
      <c r="T669" t="str">
        <f>VLOOKUP(FACT_INCLUDES[[#This Row],[DW Product]],DIM_PRODUCTS!A:I,3,FALSE)</f>
        <v>Decor</v>
      </c>
      <c r="U669" t="str">
        <f>VLOOKUP(FACT_INCLUDES[[#This Row],[DW Seller]],DIM_SELLERS!A:I,4,FALSE)</f>
        <v>SP</v>
      </c>
      <c r="V669" s="30">
        <f>IF(FACT_INCLUDES[[#This Row],[order_delivered_customer_date]]&lt;=FACT_INCLUDES[[#This Row],[order_estimated_delivery_date]], 1,0)</f>
        <v>1</v>
      </c>
    </row>
    <row r="670" spans="1:22" ht="15.75" x14ac:dyDescent="0.25">
      <c r="A670">
        <v>669</v>
      </c>
      <c r="B670" s="2" t="s">
        <v>1546</v>
      </c>
      <c r="C670" s="10">
        <v>1</v>
      </c>
      <c r="D670" s="13">
        <v>43336.413194444445</v>
      </c>
      <c r="E670" s="20">
        <v>179.93</v>
      </c>
      <c r="F670" s="20">
        <v>16.14</v>
      </c>
      <c r="G670" t="str">
        <f>VLOOKUP(FACT_INCLUDES[[#This Row],[order_id]],ORDERS!A:B,2,FALSE)</f>
        <v>851f75e1a1ffe3612cde92428a7e9701</v>
      </c>
      <c r="H670" s="17">
        <f>VLOOKUP(FACT_INCLUDES[[#This Row],[order_id]],ORDERS!A:F,4,FALSE)</f>
        <v>43330.804861111108</v>
      </c>
      <c r="I670" s="17">
        <f>VLOOKUP(FACT_INCLUDES[[#This Row],[order_id]],ORDERS!A:G,5,FALSE)</f>
        <v>43335.998611111114</v>
      </c>
      <c r="J670" s="17">
        <f>VLOOKUP(FACT_INCLUDES[[#This Row],[order_id]],ORDERS!A:G,6,FALSE)</f>
        <v>43340</v>
      </c>
      <c r="K670" t="str">
        <f>VLOOKUP(FACT_INCLUDES[[#This Row],[order_id]],ORDERS!A:G,3,FALSE)</f>
        <v>delivered</v>
      </c>
      <c r="L670" s="18">
        <f>FACT_INCLUDES[[#This Row],[price]]+FACT_INCLUDES[[#This Row],[freight_value]]</f>
        <v>196.07</v>
      </c>
      <c r="M670">
        <f ca="1">_xlfn.XLOOKUP(FACT_INCLUDES[[#This Row],[customer_unique_id]], DIM_CUSTOMERS[customer_unique_id], DIM_CUSTOMERS[Age],,0)</f>
        <v>18</v>
      </c>
      <c r="N670">
        <f>IFERROR(VLOOKUP(FACT_INCLUDES[[#This Row],[order_id]], ORDERS!A:G, 7, FALSE), "")</f>
        <v>5</v>
      </c>
      <c r="O670">
        <f>_xlfn.XLOOKUP(FACT_INCLUDES[[#This Row],[DW Product]],FACT_PRODUCT_REVIEWS!L:L,FACT_PRODUCT_REVIEWS!A:A,,0)</f>
        <v>120</v>
      </c>
      <c r="P670">
        <f>_xlfn.XLOOKUP(FACT_INCLUDES[[#This Row],[customer_unique_id]],DIM_CUSTOMERS[customer_unique_id],DIM_CUSTOMERS[DW Customer],,0)</f>
        <v>139</v>
      </c>
      <c r="Q670">
        <v>120</v>
      </c>
      <c r="R670">
        <v>372</v>
      </c>
      <c r="S670">
        <f>IF(FACT_INCLUDES[[#This Row],[order_delivered_customer_date]]&lt;=FACT_INCLUDES[[#This Row],[order_estimated_delivery_date]],1,0)</f>
        <v>1</v>
      </c>
      <c r="T670" t="str">
        <f>VLOOKUP(FACT_INCLUDES[[#This Row],[DW Product]],DIM_PRODUCTS!A:I,3,FALSE)</f>
        <v>Clothing</v>
      </c>
      <c r="U670" t="str">
        <f>VLOOKUP(FACT_INCLUDES[[#This Row],[DW Seller]],DIM_SELLERS!A:I,4,FALSE)</f>
        <v>SP</v>
      </c>
      <c r="V670" s="30">
        <f>IF(FACT_INCLUDES[[#This Row],[order_delivered_customer_date]]&lt;=FACT_INCLUDES[[#This Row],[order_estimated_delivery_date]], 1,0)</f>
        <v>1</v>
      </c>
    </row>
    <row r="671" spans="1:22" ht="15.75" x14ac:dyDescent="0.25">
      <c r="A671">
        <v>670</v>
      </c>
      <c r="B671" s="2" t="s">
        <v>1753</v>
      </c>
      <c r="C671" s="10">
        <v>1</v>
      </c>
      <c r="D671" s="13">
        <v>42963.520833333336</v>
      </c>
      <c r="E671" s="20">
        <v>116.9</v>
      </c>
      <c r="F671" s="20">
        <v>13.84</v>
      </c>
      <c r="G671" t="str">
        <f>VLOOKUP(FACT_INCLUDES[[#This Row],[order_id]],ORDERS!A:B,2,FALSE)</f>
        <v>a6da63180c0d5fdbf5834fb3d3a8dc72</v>
      </c>
      <c r="H671" s="17">
        <f>VLOOKUP(FACT_INCLUDES[[#This Row],[order_id]],ORDERS!A:F,4,FALSE)</f>
        <v>43241.82708333333</v>
      </c>
      <c r="I671" s="17">
        <f>VLOOKUP(FACT_INCLUDES[[#This Row],[order_id]],ORDERS!A:G,5,FALSE)</f>
        <v>43243.634722222225</v>
      </c>
      <c r="J671" s="17">
        <f>VLOOKUP(FACT_INCLUDES[[#This Row],[order_id]],ORDERS!A:G,6,FALSE)</f>
        <v>43252</v>
      </c>
      <c r="K671" t="str">
        <f>VLOOKUP(FACT_INCLUDES[[#This Row],[order_id]],ORDERS!A:G,3,FALSE)</f>
        <v>delivered</v>
      </c>
      <c r="L671" s="18">
        <f>FACT_INCLUDES[[#This Row],[price]]+FACT_INCLUDES[[#This Row],[freight_value]]</f>
        <v>130.74</v>
      </c>
      <c r="M671">
        <f ca="1">_xlfn.XLOOKUP(FACT_INCLUDES[[#This Row],[customer_unique_id]], DIM_CUSTOMERS[customer_unique_id], DIM_CUSTOMERS[Age],,0)</f>
        <v>19</v>
      </c>
      <c r="N671">
        <f>IFERROR(VLOOKUP(FACT_INCLUDES[[#This Row],[order_id]], ORDERS!A:G, 7, FALSE), "")</f>
        <v>2</v>
      </c>
      <c r="O671">
        <f>_xlfn.XLOOKUP(FACT_INCLUDES[[#This Row],[DW Product]],FACT_PRODUCT_REVIEWS!L:L,FACT_PRODUCT_REVIEWS!A:A,,0)</f>
        <v>121</v>
      </c>
      <c r="P671">
        <f>_xlfn.XLOOKUP(FACT_INCLUDES[[#This Row],[customer_unique_id]],DIM_CUSTOMERS[customer_unique_id],DIM_CUSTOMERS[DW Customer],,0)</f>
        <v>185</v>
      </c>
      <c r="Q671">
        <v>121</v>
      </c>
      <c r="R671">
        <v>373</v>
      </c>
      <c r="S671">
        <f>IF(FACT_INCLUDES[[#This Row],[order_delivered_customer_date]]&lt;=FACT_INCLUDES[[#This Row],[order_estimated_delivery_date]],1,0)</f>
        <v>1</v>
      </c>
      <c r="T671" t="str">
        <f>VLOOKUP(FACT_INCLUDES[[#This Row],[DW Product]],DIM_PRODUCTS!A:I,3,FALSE)</f>
        <v>Bathroom</v>
      </c>
      <c r="U671" t="str">
        <f>VLOOKUP(FACT_INCLUDES[[#This Row],[DW Seller]],DIM_SELLERS!A:I,4,FALSE)</f>
        <v>SP</v>
      </c>
      <c r="V671" s="30">
        <f>IF(FACT_INCLUDES[[#This Row],[order_delivered_customer_date]]&lt;=FACT_INCLUDES[[#This Row],[order_estimated_delivery_date]], 1,0)</f>
        <v>1</v>
      </c>
    </row>
    <row r="672" spans="1:22" ht="15.75" x14ac:dyDescent="0.25">
      <c r="A672">
        <v>671</v>
      </c>
      <c r="B672" s="2" t="s">
        <v>1312</v>
      </c>
      <c r="C672" s="10">
        <v>1</v>
      </c>
      <c r="D672" s="13">
        <v>43273.521527777775</v>
      </c>
      <c r="E672" s="20">
        <v>94.9</v>
      </c>
      <c r="F672" s="20">
        <v>15.51</v>
      </c>
      <c r="G672" t="str">
        <f>VLOOKUP(FACT_INCLUDES[[#This Row],[order_id]],ORDERS!A:B,2,FALSE)</f>
        <v>74541fbb7526dabecd0fc96b1192b9a7</v>
      </c>
      <c r="H672" s="17">
        <f>VLOOKUP(FACT_INCLUDES[[#This Row],[order_id]],ORDERS!A:F,4,FALSE)</f>
        <v>43326.586111111108</v>
      </c>
      <c r="I672" s="17">
        <f>VLOOKUP(FACT_INCLUDES[[#This Row],[order_id]],ORDERS!A:G,5,FALSE)</f>
        <v>43337.038888888892</v>
      </c>
      <c r="J672" s="17">
        <f>VLOOKUP(FACT_INCLUDES[[#This Row],[order_id]],ORDERS!A:G,6,FALSE)</f>
        <v>43342</v>
      </c>
      <c r="K672" t="str">
        <f>VLOOKUP(FACT_INCLUDES[[#This Row],[order_id]],ORDERS!A:G,3,FALSE)</f>
        <v>delivered</v>
      </c>
      <c r="L672" s="18">
        <f>FACT_INCLUDES[[#This Row],[price]]+FACT_INCLUDES[[#This Row],[freight_value]]</f>
        <v>110.41000000000001</v>
      </c>
      <c r="M672">
        <f ca="1">_xlfn.XLOOKUP(FACT_INCLUDES[[#This Row],[customer_unique_id]], DIM_CUSTOMERS[customer_unique_id], DIM_CUSTOMERS[Age],,0)</f>
        <v>36</v>
      </c>
      <c r="N672">
        <f>IFERROR(VLOOKUP(FACT_INCLUDES[[#This Row],[order_id]], ORDERS!A:G, 7, FALSE), "")</f>
        <v>11</v>
      </c>
      <c r="O672">
        <f>_xlfn.XLOOKUP(FACT_INCLUDES[[#This Row],[DW Product]],FACT_PRODUCT_REVIEWS!L:L,FACT_PRODUCT_REVIEWS!A:A,,0)</f>
        <v>122</v>
      </c>
      <c r="P672">
        <f>_xlfn.XLOOKUP(FACT_INCLUDES[[#This Row],[customer_unique_id]],DIM_CUSTOMERS[customer_unique_id],DIM_CUSTOMERS[DW Customer],,0)</f>
        <v>18</v>
      </c>
      <c r="Q672">
        <v>122</v>
      </c>
      <c r="R672">
        <v>374</v>
      </c>
      <c r="S672">
        <f>IF(FACT_INCLUDES[[#This Row],[order_delivered_customer_date]]&lt;=FACT_INCLUDES[[#This Row],[order_estimated_delivery_date]],1,0)</f>
        <v>1</v>
      </c>
      <c r="T672" t="str">
        <f>VLOOKUP(FACT_INCLUDES[[#This Row],[DW Product]],DIM_PRODUCTS!A:I,3,FALSE)</f>
        <v>Appliances</v>
      </c>
      <c r="U672" t="str">
        <f>VLOOKUP(FACT_INCLUDES[[#This Row],[DW Seller]],DIM_SELLERS!A:I,4,FALSE)</f>
        <v>SC</v>
      </c>
      <c r="V672" s="30">
        <f>IF(FACT_INCLUDES[[#This Row],[order_delivered_customer_date]]&lt;=FACT_INCLUDES[[#This Row],[order_estimated_delivery_date]], 1,0)</f>
        <v>1</v>
      </c>
    </row>
    <row r="673" spans="1:22" ht="15.75" x14ac:dyDescent="0.25">
      <c r="A673">
        <v>672</v>
      </c>
      <c r="B673" s="2" t="s">
        <v>1035</v>
      </c>
      <c r="C673" s="10">
        <v>1</v>
      </c>
      <c r="D673" s="13">
        <v>43273.521527777775</v>
      </c>
      <c r="E673" s="20">
        <v>121.99</v>
      </c>
      <c r="F673" s="20">
        <v>15.73</v>
      </c>
      <c r="G673" t="str">
        <f>VLOOKUP(FACT_INCLUDES[[#This Row],[order_id]],ORDERS!A:B,2,FALSE)</f>
        <v>63ebabf91afda8d43e0f6412fcfe6bf1</v>
      </c>
      <c r="H673" s="17">
        <f>VLOOKUP(FACT_INCLUDES[[#This Row],[order_id]],ORDERS!A:F,4,FALSE)</f>
        <v>43228.520833333336</v>
      </c>
      <c r="I673" s="17">
        <f>VLOOKUP(FACT_INCLUDES[[#This Row],[order_id]],ORDERS!A:G,5,FALSE)</f>
        <v>43235.698611111111</v>
      </c>
      <c r="J673" s="17">
        <f>VLOOKUP(FACT_INCLUDES[[#This Row],[order_id]],ORDERS!A:G,6,FALSE)</f>
        <v>43248</v>
      </c>
      <c r="K673" t="str">
        <f>VLOOKUP(FACT_INCLUDES[[#This Row],[order_id]],ORDERS!A:G,3,FALSE)</f>
        <v>delivered</v>
      </c>
      <c r="L673" s="18">
        <f>FACT_INCLUDES[[#This Row],[price]]+FACT_INCLUDES[[#This Row],[freight_value]]</f>
        <v>137.72</v>
      </c>
      <c r="M673">
        <f ca="1">_xlfn.XLOOKUP(FACT_INCLUDES[[#This Row],[customer_unique_id]], DIM_CUSTOMERS[customer_unique_id], DIM_CUSTOMERS[Age],,0)</f>
        <v>21</v>
      </c>
      <c r="N673">
        <f>IFERROR(VLOOKUP(FACT_INCLUDES[[#This Row],[order_id]], ORDERS!A:G, 7, FALSE), "")</f>
        <v>7</v>
      </c>
      <c r="O673">
        <f>_xlfn.XLOOKUP(FACT_INCLUDES[[#This Row],[DW Product]],FACT_PRODUCT_REVIEWS!L:L,FACT_PRODUCT_REVIEWS!A:A,,0)</f>
        <v>123</v>
      </c>
      <c r="P673">
        <f>_xlfn.XLOOKUP(FACT_INCLUDES[[#This Row],[customer_unique_id]],DIM_CUSTOMERS[customer_unique_id],DIM_CUSTOMERS[DW Customer],,0)</f>
        <v>306</v>
      </c>
      <c r="Q673">
        <v>123</v>
      </c>
      <c r="R673">
        <v>375</v>
      </c>
      <c r="S673">
        <f>IF(FACT_INCLUDES[[#This Row],[order_delivered_customer_date]]&lt;=FACT_INCLUDES[[#This Row],[order_estimated_delivery_date]],1,0)</f>
        <v>1</v>
      </c>
      <c r="T673" t="str">
        <f>VLOOKUP(FACT_INCLUDES[[#This Row],[DW Product]],DIM_PRODUCTS!A:I,3,FALSE)</f>
        <v>Decor</v>
      </c>
      <c r="U673" t="str">
        <f>VLOOKUP(FACT_INCLUDES[[#This Row],[DW Seller]],DIM_SELLERS!A:I,4,FALSE)</f>
        <v>SP</v>
      </c>
      <c r="V673" s="30">
        <f>IF(FACT_INCLUDES[[#This Row],[order_delivered_customer_date]]&lt;=FACT_INCLUDES[[#This Row],[order_estimated_delivery_date]], 1,0)</f>
        <v>1</v>
      </c>
    </row>
    <row r="674" spans="1:22" ht="15.75" x14ac:dyDescent="0.25">
      <c r="A674">
        <v>673</v>
      </c>
      <c r="B674" s="2" t="s">
        <v>1396</v>
      </c>
      <c r="C674" s="10">
        <v>1</v>
      </c>
      <c r="D674" s="13">
        <v>43270.847916666666</v>
      </c>
      <c r="E674" s="20">
        <v>7.79</v>
      </c>
      <c r="F674" s="20">
        <v>7.78</v>
      </c>
      <c r="G674" t="str">
        <f>VLOOKUP(FACT_INCLUDES[[#This Row],[order_id]],ORDERS!A:B,2,FALSE)</f>
        <v>0be419a69453900fff1337bc4c3e0f0f</v>
      </c>
      <c r="H674" s="17">
        <f>VLOOKUP(FACT_INCLUDES[[#This Row],[order_id]],ORDERS!A:F,4,FALSE)</f>
        <v>43271.595138888886</v>
      </c>
      <c r="I674" s="17">
        <f>VLOOKUP(FACT_INCLUDES[[#This Row],[order_id]],ORDERS!A:G,5,FALSE)</f>
        <v>43280.436111111114</v>
      </c>
      <c r="J674" s="17">
        <f>VLOOKUP(FACT_INCLUDES[[#This Row],[order_id]],ORDERS!A:G,6,FALSE)</f>
        <v>43300</v>
      </c>
      <c r="K674" t="str">
        <f>VLOOKUP(FACT_INCLUDES[[#This Row],[order_id]],ORDERS!A:G,3,FALSE)</f>
        <v>delivered</v>
      </c>
      <c r="L674" s="18">
        <f>FACT_INCLUDES[[#This Row],[price]]+FACT_INCLUDES[[#This Row],[freight_value]]</f>
        <v>15.57</v>
      </c>
      <c r="M674">
        <f ca="1">_xlfn.XLOOKUP(FACT_INCLUDES[[#This Row],[customer_unique_id]], DIM_CUSTOMERS[customer_unique_id], DIM_CUSTOMERS[Age],,0)</f>
        <v>30</v>
      </c>
      <c r="N674">
        <f>IFERROR(VLOOKUP(FACT_INCLUDES[[#This Row],[order_id]], ORDERS!A:G, 7, FALSE), "")</f>
        <v>9</v>
      </c>
      <c r="O674">
        <f>_xlfn.XLOOKUP(FACT_INCLUDES[[#This Row],[DW Product]],FACT_PRODUCT_REVIEWS!L:L,FACT_PRODUCT_REVIEWS!A:A,,0)</f>
        <v>124</v>
      </c>
      <c r="P674">
        <f>_xlfn.XLOOKUP(FACT_INCLUDES[[#This Row],[customer_unique_id]],DIM_CUSTOMERS[customer_unique_id],DIM_CUSTOMERS[DW Customer],,0)</f>
        <v>181</v>
      </c>
      <c r="Q674">
        <v>124</v>
      </c>
      <c r="R674">
        <v>376</v>
      </c>
      <c r="S674">
        <f>IF(FACT_INCLUDES[[#This Row],[order_delivered_customer_date]]&lt;=FACT_INCLUDES[[#This Row],[order_estimated_delivery_date]],1,0)</f>
        <v>1</v>
      </c>
      <c r="T674" t="str">
        <f>VLOOKUP(FACT_INCLUDES[[#This Row],[DW Product]],DIM_PRODUCTS!A:I,3,FALSE)</f>
        <v>Art</v>
      </c>
      <c r="U674" t="str">
        <f>VLOOKUP(FACT_INCLUDES[[#This Row],[DW Seller]],DIM_SELLERS!A:I,4,FALSE)</f>
        <v>SP</v>
      </c>
      <c r="V674" s="30">
        <f>IF(FACT_INCLUDES[[#This Row],[order_delivered_customer_date]]&lt;=FACT_INCLUDES[[#This Row],[order_estimated_delivery_date]], 1,0)</f>
        <v>1</v>
      </c>
    </row>
    <row r="675" spans="1:22" ht="15.75" x14ac:dyDescent="0.25">
      <c r="A675">
        <v>674</v>
      </c>
      <c r="B675" s="2" t="s">
        <v>1424</v>
      </c>
      <c r="C675" s="10">
        <v>1</v>
      </c>
      <c r="D675" s="13">
        <v>43312.315972222219</v>
      </c>
      <c r="E675" s="20">
        <v>179.99</v>
      </c>
      <c r="F675" s="20">
        <v>85.97</v>
      </c>
      <c r="G675" t="str">
        <f>VLOOKUP(FACT_INCLUDES[[#This Row],[order_id]],ORDERS!A:B,2,FALSE)</f>
        <v>4c1cacfc081ddc8593a27c9d3c88be49</v>
      </c>
      <c r="H675" s="17">
        <f>VLOOKUP(FACT_INCLUDES[[#This Row],[order_id]],ORDERS!A:F,4,FALSE)</f>
        <v>43243.526388888888</v>
      </c>
      <c r="I675" s="17">
        <f>VLOOKUP(FACT_INCLUDES[[#This Row],[order_id]],ORDERS!A:G,5,FALSE)</f>
        <v>43245.591666666667</v>
      </c>
      <c r="J675" s="17">
        <f>VLOOKUP(FACT_INCLUDES[[#This Row],[order_id]],ORDERS!A:G,6,FALSE)</f>
        <v>43259</v>
      </c>
      <c r="K675" t="str">
        <f>VLOOKUP(FACT_INCLUDES[[#This Row],[order_id]],ORDERS!A:G,3,FALSE)</f>
        <v>delivered</v>
      </c>
      <c r="L675" s="18">
        <f>FACT_INCLUDES[[#This Row],[price]]+FACT_INCLUDES[[#This Row],[freight_value]]</f>
        <v>265.96000000000004</v>
      </c>
      <c r="M675">
        <f ca="1">_xlfn.XLOOKUP(FACT_INCLUDES[[#This Row],[customer_unique_id]], DIM_CUSTOMERS[customer_unique_id], DIM_CUSTOMERS[Age],,0)</f>
        <v>26</v>
      </c>
      <c r="N675">
        <f>IFERROR(VLOOKUP(FACT_INCLUDES[[#This Row],[order_id]], ORDERS!A:G, 7, FALSE), "")</f>
        <v>2</v>
      </c>
      <c r="O675">
        <f>_xlfn.XLOOKUP(FACT_INCLUDES[[#This Row],[DW Product]],FACT_PRODUCT_REVIEWS!L:L,FACT_PRODUCT_REVIEWS!A:A,,0)</f>
        <v>125</v>
      </c>
      <c r="P675">
        <f>_xlfn.XLOOKUP(FACT_INCLUDES[[#This Row],[customer_unique_id]],DIM_CUSTOMERS[customer_unique_id],DIM_CUSTOMERS[DW Customer],,0)</f>
        <v>231</v>
      </c>
      <c r="Q675">
        <v>125</v>
      </c>
      <c r="R675">
        <v>377</v>
      </c>
      <c r="S675">
        <f>IF(FACT_INCLUDES[[#This Row],[order_delivered_customer_date]]&lt;=FACT_INCLUDES[[#This Row],[order_estimated_delivery_date]],1,0)</f>
        <v>1</v>
      </c>
      <c r="T675" t="str">
        <f>VLOOKUP(FACT_INCLUDES[[#This Row],[DW Product]],DIM_PRODUCTS!A:I,3,FALSE)</f>
        <v>Sports</v>
      </c>
      <c r="U675" t="str">
        <f>VLOOKUP(FACT_INCLUDES[[#This Row],[DW Seller]],DIM_SELLERS!A:I,4,FALSE)</f>
        <v>MG</v>
      </c>
      <c r="V675" s="30">
        <f>IF(FACT_INCLUDES[[#This Row],[order_delivered_customer_date]]&lt;=FACT_INCLUDES[[#This Row],[order_estimated_delivery_date]], 1,0)</f>
        <v>1</v>
      </c>
    </row>
    <row r="676" spans="1:22" ht="15.75" x14ac:dyDescent="0.25">
      <c r="A676">
        <v>675</v>
      </c>
      <c r="B676" s="2" t="s">
        <v>1620</v>
      </c>
      <c r="C676" s="10">
        <v>1</v>
      </c>
      <c r="D676" s="13">
        <v>43273.104861111111</v>
      </c>
      <c r="E676" s="20">
        <v>7.6</v>
      </c>
      <c r="F676" s="20">
        <v>10.96</v>
      </c>
      <c r="G676" t="str">
        <f>VLOOKUP(FACT_INCLUDES[[#This Row],[order_id]],ORDERS!A:B,2,FALSE)</f>
        <v>0181f57a87c6a2f0e0fe2807f67aef0e</v>
      </c>
      <c r="H676" s="17">
        <f>VLOOKUP(FACT_INCLUDES[[#This Row],[order_id]],ORDERS!A:F,4,FALSE)</f>
        <v>43203.933333333334</v>
      </c>
      <c r="I676" s="17">
        <f>VLOOKUP(FACT_INCLUDES[[#This Row],[order_id]],ORDERS!A:G,5,FALSE)</f>
        <v>43213.835416666669</v>
      </c>
      <c r="J676" s="17">
        <f>VLOOKUP(FACT_INCLUDES[[#This Row],[order_id]],ORDERS!A:G,6,FALSE)</f>
        <v>43229</v>
      </c>
      <c r="K676" t="str">
        <f>VLOOKUP(FACT_INCLUDES[[#This Row],[order_id]],ORDERS!A:G,3,FALSE)</f>
        <v>delivered</v>
      </c>
      <c r="L676" s="18">
        <f>FACT_INCLUDES[[#This Row],[price]]+FACT_INCLUDES[[#This Row],[freight_value]]</f>
        <v>18.560000000000002</v>
      </c>
      <c r="M676">
        <f ca="1">_xlfn.XLOOKUP(FACT_INCLUDES[[#This Row],[customer_unique_id]], DIM_CUSTOMERS[customer_unique_id], DIM_CUSTOMERS[Age],,0)</f>
        <v>22</v>
      </c>
      <c r="N676">
        <f>IFERROR(VLOOKUP(FACT_INCLUDES[[#This Row],[order_id]], ORDERS!A:G, 7, FALSE), "")</f>
        <v>10</v>
      </c>
      <c r="O676">
        <f>_xlfn.XLOOKUP(FACT_INCLUDES[[#This Row],[DW Product]],FACT_PRODUCT_REVIEWS!L:L,FACT_PRODUCT_REVIEWS!A:A,,0)</f>
        <v>126</v>
      </c>
      <c r="P676">
        <f>_xlfn.XLOOKUP(FACT_INCLUDES[[#This Row],[customer_unique_id]],DIM_CUSTOMERS[customer_unique_id],DIM_CUSTOMERS[DW Customer],,0)</f>
        <v>300</v>
      </c>
      <c r="Q676">
        <v>126</v>
      </c>
      <c r="R676">
        <v>378</v>
      </c>
      <c r="S676">
        <f>IF(FACT_INCLUDES[[#This Row],[order_delivered_customer_date]]&lt;=FACT_INCLUDES[[#This Row],[order_estimated_delivery_date]],1,0)</f>
        <v>1</v>
      </c>
      <c r="T676" t="str">
        <f>VLOOKUP(FACT_INCLUDES[[#This Row],[DW Product]],DIM_PRODUCTS!A:I,3,FALSE)</f>
        <v>Clothing</v>
      </c>
      <c r="U676" t="str">
        <f>VLOOKUP(FACT_INCLUDES[[#This Row],[DW Seller]],DIM_SELLERS!A:I,4,FALSE)</f>
        <v>SP</v>
      </c>
      <c r="V676" s="30">
        <f>IF(FACT_INCLUDES[[#This Row],[order_delivered_customer_date]]&lt;=FACT_INCLUDES[[#This Row],[order_estimated_delivery_date]], 1,0)</f>
        <v>1</v>
      </c>
    </row>
    <row r="677" spans="1:22" ht="15.75" x14ac:dyDescent="0.25">
      <c r="A677">
        <v>676</v>
      </c>
      <c r="B677" s="2" t="s">
        <v>899</v>
      </c>
      <c r="C677" s="10">
        <v>1</v>
      </c>
      <c r="D677" s="13">
        <v>43249.09375</v>
      </c>
      <c r="E677" s="20">
        <v>49.9</v>
      </c>
      <c r="F677" s="20">
        <v>17.600000000000001</v>
      </c>
      <c r="G677" t="str">
        <f>VLOOKUP(FACT_INCLUDES[[#This Row],[order_id]],ORDERS!A:B,2,FALSE)</f>
        <v>68652e69a77dec3f573ef0135541f6b5</v>
      </c>
      <c r="H677" s="17">
        <f>VLOOKUP(FACT_INCLUDES[[#This Row],[order_id]],ORDERS!A:F,4,FALSE)</f>
        <v>43110.908333333333</v>
      </c>
      <c r="I677" s="17">
        <f>VLOOKUP(FACT_INCLUDES[[#This Row],[order_id]],ORDERS!A:G,5,FALSE)</f>
        <v>43126.761805555558</v>
      </c>
      <c r="J677" s="17">
        <f>VLOOKUP(FACT_INCLUDES[[#This Row],[order_id]],ORDERS!A:G,6,FALSE)</f>
        <v>43131</v>
      </c>
      <c r="K677" t="str">
        <f>VLOOKUP(FACT_INCLUDES[[#This Row],[order_id]],ORDERS!A:G,3,FALSE)</f>
        <v>delivered</v>
      </c>
      <c r="L677" s="18">
        <f>FACT_INCLUDES[[#This Row],[price]]+FACT_INCLUDES[[#This Row],[freight_value]]</f>
        <v>67.5</v>
      </c>
      <c r="M677">
        <f ca="1">_xlfn.XLOOKUP(FACT_INCLUDES[[#This Row],[customer_unique_id]], DIM_CUSTOMERS[customer_unique_id], DIM_CUSTOMERS[Age],,0)</f>
        <v>26</v>
      </c>
      <c r="N677">
        <f>IFERROR(VLOOKUP(FACT_INCLUDES[[#This Row],[order_id]], ORDERS!A:G, 7, FALSE), "")</f>
        <v>16</v>
      </c>
      <c r="O677">
        <f>_xlfn.XLOOKUP(FACT_INCLUDES[[#This Row],[DW Product]],FACT_PRODUCT_REVIEWS!L:L,FACT_PRODUCT_REVIEWS!A:A,,0)</f>
        <v>127</v>
      </c>
      <c r="P677">
        <f>_xlfn.XLOOKUP(FACT_INCLUDES[[#This Row],[customer_unique_id]],DIM_CUSTOMERS[customer_unique_id],DIM_CUSTOMERS[DW Customer],,0)</f>
        <v>192</v>
      </c>
      <c r="Q677">
        <v>127</v>
      </c>
      <c r="R677">
        <v>379</v>
      </c>
      <c r="S677">
        <f>IF(FACT_INCLUDES[[#This Row],[order_delivered_customer_date]]&lt;=FACT_INCLUDES[[#This Row],[order_estimated_delivery_date]],1,0)</f>
        <v>1</v>
      </c>
      <c r="T677" t="str">
        <f>VLOOKUP(FACT_INCLUDES[[#This Row],[DW Product]],DIM_PRODUCTS!A:I,3,FALSE)</f>
        <v>Toys</v>
      </c>
      <c r="U677" t="str">
        <f>VLOOKUP(FACT_INCLUDES[[#This Row],[DW Seller]],DIM_SELLERS!A:I,4,FALSE)</f>
        <v>SP</v>
      </c>
      <c r="V677" s="30">
        <f>IF(FACT_INCLUDES[[#This Row],[order_delivered_customer_date]]&lt;=FACT_INCLUDES[[#This Row],[order_estimated_delivery_date]], 1,0)</f>
        <v>1</v>
      </c>
    </row>
    <row r="678" spans="1:22" ht="15.75" x14ac:dyDescent="0.25">
      <c r="A678">
        <v>677</v>
      </c>
      <c r="B678" s="2" t="s">
        <v>1178</v>
      </c>
      <c r="C678" s="10">
        <v>1</v>
      </c>
      <c r="D678" s="13">
        <v>43111.754166666666</v>
      </c>
      <c r="E678" s="20">
        <v>110.32</v>
      </c>
      <c r="F678" s="20">
        <v>8.0299999999999994</v>
      </c>
      <c r="G678" t="str">
        <f>VLOOKUP(FACT_INCLUDES[[#This Row],[order_id]],ORDERS!A:B,2,FALSE)</f>
        <v>34502bdbecbd6a3b1dd162fe201556dd</v>
      </c>
      <c r="H678" s="17">
        <f>VLOOKUP(FACT_INCLUDES[[#This Row],[order_id]],ORDERS!A:F,4,FALSE)</f>
        <v>43335.573611111111</v>
      </c>
      <c r="I678" s="17">
        <f>VLOOKUP(FACT_INCLUDES[[#This Row],[order_id]],ORDERS!A:G,5,FALSE)</f>
        <v>43342.538194444445</v>
      </c>
      <c r="J678" s="17">
        <f>VLOOKUP(FACT_INCLUDES[[#This Row],[order_id]],ORDERS!A:G,6,FALSE)</f>
        <v>43347</v>
      </c>
      <c r="K678" t="str">
        <f>VLOOKUP(FACT_INCLUDES[[#This Row],[order_id]],ORDERS!A:G,3,FALSE)</f>
        <v>delivered</v>
      </c>
      <c r="L678" s="18">
        <f>FACT_INCLUDES[[#This Row],[price]]+FACT_INCLUDES[[#This Row],[freight_value]]</f>
        <v>118.35</v>
      </c>
      <c r="M678">
        <f ca="1">_xlfn.XLOOKUP(FACT_INCLUDES[[#This Row],[customer_unique_id]], DIM_CUSTOMERS[customer_unique_id], DIM_CUSTOMERS[Age],,0)</f>
        <v>45</v>
      </c>
      <c r="N678">
        <f>IFERROR(VLOOKUP(FACT_INCLUDES[[#This Row],[order_id]], ORDERS!A:G, 7, FALSE), "")</f>
        <v>7</v>
      </c>
      <c r="O678">
        <f>_xlfn.XLOOKUP(FACT_INCLUDES[[#This Row],[DW Product]],FACT_PRODUCT_REVIEWS!L:L,FACT_PRODUCT_REVIEWS!A:A,,0)</f>
        <v>128</v>
      </c>
      <c r="P678">
        <f>_xlfn.XLOOKUP(FACT_INCLUDES[[#This Row],[customer_unique_id]],DIM_CUSTOMERS[customer_unique_id],DIM_CUSTOMERS[DW Customer],,0)</f>
        <v>227</v>
      </c>
      <c r="Q678">
        <v>128</v>
      </c>
      <c r="R678">
        <v>380</v>
      </c>
      <c r="S678">
        <f>IF(FACT_INCLUDES[[#This Row],[order_delivered_customer_date]]&lt;=FACT_INCLUDES[[#This Row],[order_estimated_delivery_date]],1,0)</f>
        <v>1</v>
      </c>
      <c r="T678" t="str">
        <f>VLOOKUP(FACT_INCLUDES[[#This Row],[DW Product]],DIM_PRODUCTS!A:I,3,FALSE)</f>
        <v>Accessories</v>
      </c>
      <c r="U678" t="str">
        <f>VLOOKUP(FACT_INCLUDES[[#This Row],[DW Seller]],DIM_SELLERS!A:I,4,FALSE)</f>
        <v>SC</v>
      </c>
      <c r="V678" s="30">
        <f>IF(FACT_INCLUDES[[#This Row],[order_delivered_customer_date]]&lt;=FACT_INCLUDES[[#This Row],[order_estimated_delivery_date]], 1,0)</f>
        <v>1</v>
      </c>
    </row>
    <row r="679" spans="1:22" ht="15.75" x14ac:dyDescent="0.25">
      <c r="A679">
        <v>678</v>
      </c>
      <c r="B679" s="2" t="s">
        <v>1431</v>
      </c>
      <c r="C679" s="10">
        <v>1</v>
      </c>
      <c r="D679" s="13">
        <v>42986.673611111109</v>
      </c>
      <c r="E679" s="20">
        <v>49</v>
      </c>
      <c r="F679" s="20">
        <v>11.85</v>
      </c>
      <c r="G679" t="str">
        <f>VLOOKUP(FACT_INCLUDES[[#This Row],[order_id]],ORDERS!A:B,2,FALSE)</f>
        <v>533b3a42bf5005c302539e093b445d3d</v>
      </c>
      <c r="H679" s="17">
        <f>VLOOKUP(FACT_INCLUDES[[#This Row],[order_id]],ORDERS!A:F,4,FALSE)</f>
        <v>42857.568749999999</v>
      </c>
      <c r="I679" s="17">
        <f>VLOOKUP(FACT_INCLUDES[[#This Row],[order_id]],ORDERS!A:G,5,FALSE)</f>
        <v>42866.39166666667</v>
      </c>
      <c r="J679" s="17">
        <f>VLOOKUP(FACT_INCLUDES[[#This Row],[order_id]],ORDERS!A:G,6,FALSE)</f>
        <v>42892</v>
      </c>
      <c r="K679" t="str">
        <f>VLOOKUP(FACT_INCLUDES[[#This Row],[order_id]],ORDERS!A:G,3,FALSE)</f>
        <v>delivered</v>
      </c>
      <c r="L679" s="18">
        <f>FACT_INCLUDES[[#This Row],[price]]+FACT_INCLUDES[[#This Row],[freight_value]]</f>
        <v>60.85</v>
      </c>
      <c r="M679">
        <f ca="1">_xlfn.XLOOKUP(FACT_INCLUDES[[#This Row],[customer_unique_id]], DIM_CUSTOMERS[customer_unique_id], DIM_CUSTOMERS[Age],,0)</f>
        <v>51</v>
      </c>
      <c r="N679">
        <f>IFERROR(VLOOKUP(FACT_INCLUDES[[#This Row],[order_id]], ORDERS!A:G, 7, FALSE), "")</f>
        <v>9</v>
      </c>
      <c r="O679">
        <f>_xlfn.XLOOKUP(FACT_INCLUDES[[#This Row],[DW Product]],FACT_PRODUCT_REVIEWS!L:L,FACT_PRODUCT_REVIEWS!A:A,,0)</f>
        <v>129</v>
      </c>
      <c r="P679">
        <f>_xlfn.XLOOKUP(FACT_INCLUDES[[#This Row],[customer_unique_id]],DIM_CUSTOMERS[customer_unique_id],DIM_CUSTOMERS[DW Customer],,0)</f>
        <v>31</v>
      </c>
      <c r="Q679">
        <v>129</v>
      </c>
      <c r="R679">
        <v>381</v>
      </c>
      <c r="S679">
        <f>IF(FACT_INCLUDES[[#This Row],[order_delivered_customer_date]]&lt;=FACT_INCLUDES[[#This Row],[order_estimated_delivery_date]],1,0)</f>
        <v>1</v>
      </c>
      <c r="T679" t="str">
        <f>VLOOKUP(FACT_INCLUDES[[#This Row],[DW Product]],DIM_PRODUCTS!A:I,3,FALSE)</f>
        <v>Home Design</v>
      </c>
      <c r="U679" t="str">
        <f>VLOOKUP(FACT_INCLUDES[[#This Row],[DW Seller]],DIM_SELLERS!A:I,4,FALSE)</f>
        <v>MG</v>
      </c>
      <c r="V679" s="30">
        <f>IF(FACT_INCLUDES[[#This Row],[order_delivered_customer_date]]&lt;=FACT_INCLUDES[[#This Row],[order_estimated_delivery_date]], 1,0)</f>
        <v>1</v>
      </c>
    </row>
    <row r="680" spans="1:22" ht="15.75" x14ac:dyDescent="0.25">
      <c r="A680">
        <v>679</v>
      </c>
      <c r="B680" s="2" t="s">
        <v>1230</v>
      </c>
      <c r="C680" s="10">
        <v>1</v>
      </c>
      <c r="D680" s="13">
        <v>43255.729166666664</v>
      </c>
      <c r="E680" s="20">
        <v>159.9</v>
      </c>
      <c r="F680" s="20">
        <v>61.18</v>
      </c>
      <c r="G680" t="str">
        <f>VLOOKUP(FACT_INCLUDES[[#This Row],[order_id]],ORDERS!A:B,2,FALSE)</f>
        <v>3c9e98b59c61b1ccdba1108eca8c61d4</v>
      </c>
      <c r="H680" s="17">
        <f>VLOOKUP(FACT_INCLUDES[[#This Row],[order_id]],ORDERS!A:F,4,FALSE)</f>
        <v>42995.804166666669</v>
      </c>
      <c r="I680" s="17">
        <f>VLOOKUP(FACT_INCLUDES[[#This Row],[order_id]],ORDERS!A:G,5,FALSE)</f>
        <v>43021.487500000003</v>
      </c>
      <c r="J680" s="17">
        <f>VLOOKUP(FACT_INCLUDES[[#This Row],[order_id]],ORDERS!A:G,6,FALSE)</f>
        <v>43013</v>
      </c>
      <c r="K680" t="str">
        <f>VLOOKUP(FACT_INCLUDES[[#This Row],[order_id]],ORDERS!A:G,3,FALSE)</f>
        <v>delivered</v>
      </c>
      <c r="L680" s="18">
        <f>FACT_INCLUDES[[#This Row],[price]]+FACT_INCLUDES[[#This Row],[freight_value]]</f>
        <v>221.08</v>
      </c>
      <c r="M680">
        <f ca="1">_xlfn.XLOOKUP(FACT_INCLUDES[[#This Row],[customer_unique_id]], DIM_CUSTOMERS[customer_unique_id], DIM_CUSTOMERS[Age],,0)</f>
        <v>19</v>
      </c>
      <c r="N680">
        <f>IFERROR(VLOOKUP(FACT_INCLUDES[[#This Row],[order_id]], ORDERS!A:G, 7, FALSE), "")</f>
        <v>26</v>
      </c>
      <c r="O680">
        <f>_xlfn.XLOOKUP(FACT_INCLUDES[[#This Row],[DW Product]],FACT_PRODUCT_REVIEWS!L:L,FACT_PRODUCT_REVIEWS!A:A,,0)</f>
        <v>130</v>
      </c>
      <c r="P680">
        <f>_xlfn.XLOOKUP(FACT_INCLUDES[[#This Row],[customer_unique_id]],DIM_CUSTOMERS[customer_unique_id],DIM_CUSTOMERS[DW Customer],,0)</f>
        <v>108</v>
      </c>
      <c r="Q680">
        <v>130</v>
      </c>
      <c r="R680">
        <v>382</v>
      </c>
      <c r="S680">
        <f>IF(FACT_INCLUDES[[#This Row],[order_delivered_customer_date]]&lt;=FACT_INCLUDES[[#This Row],[order_estimated_delivery_date]],1,0)</f>
        <v>0</v>
      </c>
      <c r="T680" t="str">
        <f>VLOOKUP(FACT_INCLUDES[[#This Row],[DW Product]],DIM_PRODUCTS!A:I,3,FALSE)</f>
        <v>Decor</v>
      </c>
      <c r="U680" t="str">
        <f>VLOOKUP(FACT_INCLUDES[[#This Row],[DW Seller]],DIM_SELLERS!A:I,4,FALSE)</f>
        <v>SP</v>
      </c>
      <c r="V680" s="30">
        <f>IF(FACT_INCLUDES[[#This Row],[order_delivered_customer_date]]&lt;=FACT_INCLUDES[[#This Row],[order_estimated_delivery_date]], 1,0)</f>
        <v>0</v>
      </c>
    </row>
    <row r="681" spans="1:22" ht="15.75" x14ac:dyDescent="0.25">
      <c r="A681">
        <v>680</v>
      </c>
      <c r="B681" s="2" t="s">
        <v>723</v>
      </c>
      <c r="C681" s="10">
        <v>1</v>
      </c>
      <c r="D681" s="13">
        <v>43061.672222222223</v>
      </c>
      <c r="E681" s="20">
        <v>120</v>
      </c>
      <c r="F681" s="20">
        <v>27.39</v>
      </c>
      <c r="G681" t="str">
        <f>VLOOKUP(FACT_INCLUDES[[#This Row],[order_id]],ORDERS!A:B,2,FALSE)</f>
        <v>717bebcdcbf23f37f3fba2a88f397678</v>
      </c>
      <c r="H681" s="17">
        <f>VLOOKUP(FACT_INCLUDES[[#This Row],[order_id]],ORDERS!A:F,4,FALSE)</f>
        <v>43223.53402777778</v>
      </c>
      <c r="I681" s="17">
        <f>VLOOKUP(FACT_INCLUDES[[#This Row],[order_id]],ORDERS!A:G,5,FALSE)</f>
        <v>43235.018750000003</v>
      </c>
      <c r="J681" s="17">
        <f>VLOOKUP(FACT_INCLUDES[[#This Row],[order_id]],ORDERS!A:G,6,FALSE)</f>
        <v>43243</v>
      </c>
      <c r="K681" t="str">
        <f>VLOOKUP(FACT_INCLUDES[[#This Row],[order_id]],ORDERS!A:G,3,FALSE)</f>
        <v>delivered</v>
      </c>
      <c r="L681" s="18">
        <f>FACT_INCLUDES[[#This Row],[price]]+FACT_INCLUDES[[#This Row],[freight_value]]</f>
        <v>147.38999999999999</v>
      </c>
      <c r="M681">
        <f ca="1">_xlfn.XLOOKUP(FACT_INCLUDES[[#This Row],[customer_unique_id]], DIM_CUSTOMERS[customer_unique_id], DIM_CUSTOMERS[Age],,0)</f>
        <v>25</v>
      </c>
      <c r="N681">
        <f>IFERROR(VLOOKUP(FACT_INCLUDES[[#This Row],[order_id]], ORDERS!A:G, 7, FALSE), "")</f>
        <v>12</v>
      </c>
      <c r="O681">
        <f>_xlfn.XLOOKUP(FACT_INCLUDES[[#This Row],[DW Product]],FACT_PRODUCT_REVIEWS!L:L,FACT_PRODUCT_REVIEWS!A:A,,0)</f>
        <v>131</v>
      </c>
      <c r="P681">
        <f>_xlfn.XLOOKUP(FACT_INCLUDES[[#This Row],[customer_unique_id]],DIM_CUSTOMERS[customer_unique_id],DIM_CUSTOMERS[DW Customer],,0)</f>
        <v>180</v>
      </c>
      <c r="Q681">
        <v>131</v>
      </c>
      <c r="R681">
        <v>383</v>
      </c>
      <c r="S681">
        <f>IF(FACT_INCLUDES[[#This Row],[order_delivered_customer_date]]&lt;=FACT_INCLUDES[[#This Row],[order_estimated_delivery_date]],1,0)</f>
        <v>1</v>
      </c>
      <c r="T681" t="str">
        <f>VLOOKUP(FACT_INCLUDES[[#This Row],[DW Product]],DIM_PRODUCTS!A:I,3,FALSE)</f>
        <v>Gadgets</v>
      </c>
      <c r="U681" t="str">
        <f>VLOOKUP(FACT_INCLUDES[[#This Row],[DW Seller]],DIM_SELLERS!A:I,4,FALSE)</f>
        <v>RJ</v>
      </c>
      <c r="V681" s="30">
        <f>IF(FACT_INCLUDES[[#This Row],[order_delivered_customer_date]]&lt;=FACT_INCLUDES[[#This Row],[order_estimated_delivery_date]], 1,0)</f>
        <v>1</v>
      </c>
    </row>
    <row r="682" spans="1:22" ht="15.75" x14ac:dyDescent="0.25">
      <c r="A682">
        <v>681</v>
      </c>
      <c r="B682" s="2" t="s">
        <v>1102</v>
      </c>
      <c r="C682" s="10">
        <v>1</v>
      </c>
      <c r="D682" s="13">
        <v>43319.729166666664</v>
      </c>
      <c r="E682" s="20">
        <v>21.5</v>
      </c>
      <c r="F682" s="20">
        <v>11.98</v>
      </c>
      <c r="G682" t="str">
        <f>VLOOKUP(FACT_INCLUDES[[#This Row],[order_id]],ORDERS!A:B,2,FALSE)</f>
        <v>b53bb01fd133da16d7c7d9b602a3aac7</v>
      </c>
      <c r="H682" s="17">
        <f>VLOOKUP(FACT_INCLUDES[[#This Row],[order_id]],ORDERS!A:F,4,FALSE)</f>
        <v>43166.630555555559</v>
      </c>
      <c r="I682" s="17">
        <f>VLOOKUP(FACT_INCLUDES[[#This Row],[order_id]],ORDERS!A:G,5,FALSE)</f>
        <v>43195.807638888888</v>
      </c>
      <c r="J682" s="17">
        <f>VLOOKUP(FACT_INCLUDES[[#This Row],[order_id]],ORDERS!A:G,6,FALSE)</f>
        <v>43196</v>
      </c>
      <c r="K682" t="str">
        <f>VLOOKUP(FACT_INCLUDES[[#This Row],[order_id]],ORDERS!A:G,3,FALSE)</f>
        <v>delivered</v>
      </c>
      <c r="L682" s="18">
        <f>FACT_INCLUDES[[#This Row],[price]]+FACT_INCLUDES[[#This Row],[freight_value]]</f>
        <v>33.480000000000004</v>
      </c>
      <c r="M682">
        <f ca="1">_xlfn.XLOOKUP(FACT_INCLUDES[[#This Row],[customer_unique_id]], DIM_CUSTOMERS[customer_unique_id], DIM_CUSTOMERS[Age],,0)</f>
        <v>21</v>
      </c>
      <c r="N682">
        <f>IFERROR(VLOOKUP(FACT_INCLUDES[[#This Row],[order_id]], ORDERS!A:G, 7, FALSE), "")</f>
        <v>29</v>
      </c>
      <c r="O682">
        <f>_xlfn.XLOOKUP(FACT_INCLUDES[[#This Row],[DW Product]],FACT_PRODUCT_REVIEWS!L:L,FACT_PRODUCT_REVIEWS!A:A,,0)</f>
        <v>132</v>
      </c>
      <c r="P682">
        <f>_xlfn.XLOOKUP(FACT_INCLUDES[[#This Row],[customer_unique_id]],DIM_CUSTOMERS[customer_unique_id],DIM_CUSTOMERS[DW Customer],,0)</f>
        <v>91</v>
      </c>
      <c r="Q682">
        <v>132</v>
      </c>
      <c r="R682">
        <v>384</v>
      </c>
      <c r="S682">
        <f>IF(FACT_INCLUDES[[#This Row],[order_delivered_customer_date]]&lt;=FACT_INCLUDES[[#This Row],[order_estimated_delivery_date]],1,0)</f>
        <v>1</v>
      </c>
      <c r="T682" t="str">
        <f>VLOOKUP(FACT_INCLUDES[[#This Row],[DW Product]],DIM_PRODUCTS!A:I,3,FALSE)</f>
        <v>Books</v>
      </c>
      <c r="U682" t="str">
        <f>VLOOKUP(FACT_INCLUDES[[#This Row],[DW Seller]],DIM_SELLERS!A:I,4,FALSE)</f>
        <v>PR</v>
      </c>
      <c r="V682" s="30">
        <f>IF(FACT_INCLUDES[[#This Row],[order_delivered_customer_date]]&lt;=FACT_INCLUDES[[#This Row],[order_estimated_delivery_date]], 1,0)</f>
        <v>1</v>
      </c>
    </row>
    <row r="683" spans="1:22" ht="15.75" x14ac:dyDescent="0.25">
      <c r="A683">
        <v>682</v>
      </c>
      <c r="B683" s="2" t="s">
        <v>1106</v>
      </c>
      <c r="C683" s="10">
        <v>1</v>
      </c>
      <c r="D683" s="13">
        <v>43087.164583333331</v>
      </c>
      <c r="E683" s="20">
        <v>122.99</v>
      </c>
      <c r="F683" s="20">
        <v>15.61</v>
      </c>
      <c r="G683" t="str">
        <f>VLOOKUP(FACT_INCLUDES[[#This Row],[order_id]],ORDERS!A:B,2,FALSE)</f>
        <v>1b6e96ed99cb8d135efe220d761bbd67</v>
      </c>
      <c r="H683" s="17">
        <f>VLOOKUP(FACT_INCLUDES[[#This Row],[order_id]],ORDERS!A:F,4,FALSE)</f>
        <v>43114.725694444445</v>
      </c>
      <c r="I683" s="17">
        <f>VLOOKUP(FACT_INCLUDES[[#This Row],[order_id]],ORDERS!A:G,5,FALSE)</f>
        <v>43120.008333333331</v>
      </c>
      <c r="J683" s="17">
        <f>VLOOKUP(FACT_INCLUDES[[#This Row],[order_id]],ORDERS!A:G,6,FALSE)</f>
        <v>43131</v>
      </c>
      <c r="K683" t="str">
        <f>VLOOKUP(FACT_INCLUDES[[#This Row],[order_id]],ORDERS!A:G,3,FALSE)</f>
        <v>delivered</v>
      </c>
      <c r="L683" s="18">
        <f>FACT_INCLUDES[[#This Row],[price]]+FACT_INCLUDES[[#This Row],[freight_value]]</f>
        <v>138.6</v>
      </c>
      <c r="M683">
        <f ca="1">_xlfn.XLOOKUP(FACT_INCLUDES[[#This Row],[customer_unique_id]], DIM_CUSTOMERS[customer_unique_id], DIM_CUSTOMERS[Age],,0)</f>
        <v>44</v>
      </c>
      <c r="N683">
        <f>IFERROR(VLOOKUP(FACT_INCLUDES[[#This Row],[order_id]], ORDERS!A:G, 7, FALSE), "")</f>
        <v>6</v>
      </c>
      <c r="O683">
        <f>_xlfn.XLOOKUP(FACT_INCLUDES[[#This Row],[DW Product]],FACT_PRODUCT_REVIEWS!L:L,FACT_PRODUCT_REVIEWS!A:A,,0)</f>
        <v>133</v>
      </c>
      <c r="P683">
        <f>_xlfn.XLOOKUP(FACT_INCLUDES[[#This Row],[customer_unique_id]],DIM_CUSTOMERS[customer_unique_id],DIM_CUSTOMERS[DW Customer],,0)</f>
        <v>98</v>
      </c>
      <c r="Q683">
        <v>133</v>
      </c>
      <c r="R683">
        <v>385</v>
      </c>
      <c r="S683">
        <f>IF(FACT_INCLUDES[[#This Row],[order_delivered_customer_date]]&lt;=FACT_INCLUDES[[#This Row],[order_estimated_delivery_date]],1,0)</f>
        <v>1</v>
      </c>
      <c r="T683" t="str">
        <f>VLOOKUP(FACT_INCLUDES[[#This Row],[DW Product]],DIM_PRODUCTS!A:I,3,FALSE)</f>
        <v>Appliances</v>
      </c>
      <c r="U683" t="str">
        <f>VLOOKUP(FACT_INCLUDES[[#This Row],[DW Seller]],DIM_SELLERS!A:I,4,FALSE)</f>
        <v>SP</v>
      </c>
      <c r="V683" s="30">
        <f>IF(FACT_INCLUDES[[#This Row],[order_delivered_customer_date]]&lt;=FACT_INCLUDES[[#This Row],[order_estimated_delivery_date]], 1,0)</f>
        <v>1</v>
      </c>
    </row>
    <row r="684" spans="1:22" ht="15.75" x14ac:dyDescent="0.25">
      <c r="A684">
        <v>683</v>
      </c>
      <c r="B684" s="2" t="s">
        <v>1126</v>
      </c>
      <c r="C684" s="10">
        <v>1</v>
      </c>
      <c r="D684" s="13">
        <v>43105.091666666667</v>
      </c>
      <c r="E684" s="20">
        <v>72.989999999999995</v>
      </c>
      <c r="F684" s="20">
        <v>19.75</v>
      </c>
      <c r="G684" t="str">
        <f>VLOOKUP(FACT_INCLUDES[[#This Row],[order_id]],ORDERS!A:B,2,FALSE)</f>
        <v>dbedaa0402e0dfa8b90fb9557424c5fc</v>
      </c>
      <c r="H684" s="17">
        <f>VLOOKUP(FACT_INCLUDES[[#This Row],[order_id]],ORDERS!A:F,4,FALSE)</f>
        <v>43251.693749999999</v>
      </c>
      <c r="I684" s="17">
        <f>VLOOKUP(FACT_INCLUDES[[#This Row],[order_id]],ORDERS!A:G,5,FALSE)</f>
        <v>43258.86041666667</v>
      </c>
      <c r="J684" s="17">
        <f>VLOOKUP(FACT_INCLUDES[[#This Row],[order_id]],ORDERS!A:G,6,FALSE)</f>
        <v>43285</v>
      </c>
      <c r="K684" t="str">
        <f>VLOOKUP(FACT_INCLUDES[[#This Row],[order_id]],ORDERS!A:G,3,FALSE)</f>
        <v>delivered</v>
      </c>
      <c r="L684" s="18">
        <f>FACT_INCLUDES[[#This Row],[price]]+FACT_INCLUDES[[#This Row],[freight_value]]</f>
        <v>92.74</v>
      </c>
      <c r="M684">
        <f ca="1">_xlfn.XLOOKUP(FACT_INCLUDES[[#This Row],[customer_unique_id]], DIM_CUSTOMERS[customer_unique_id], DIM_CUSTOMERS[Age],,0)</f>
        <v>29</v>
      </c>
      <c r="N684">
        <f>IFERROR(VLOOKUP(FACT_INCLUDES[[#This Row],[order_id]], ORDERS!A:G, 7, FALSE), "")</f>
        <v>7</v>
      </c>
      <c r="O684">
        <f>_xlfn.XLOOKUP(FACT_INCLUDES[[#This Row],[DW Product]],FACT_PRODUCT_REVIEWS!L:L,FACT_PRODUCT_REVIEWS!A:A,,0)</f>
        <v>134</v>
      </c>
      <c r="P684">
        <f>_xlfn.XLOOKUP(FACT_INCLUDES[[#This Row],[customer_unique_id]],DIM_CUSTOMERS[customer_unique_id],DIM_CUSTOMERS[DW Customer],,0)</f>
        <v>47</v>
      </c>
      <c r="Q684">
        <v>134</v>
      </c>
      <c r="R684">
        <v>386</v>
      </c>
      <c r="S684">
        <f>IF(FACT_INCLUDES[[#This Row],[order_delivered_customer_date]]&lt;=FACT_INCLUDES[[#This Row],[order_estimated_delivery_date]],1,0)</f>
        <v>1</v>
      </c>
      <c r="T684" t="str">
        <f>VLOOKUP(FACT_INCLUDES[[#This Row],[DW Product]],DIM_PRODUCTS!A:I,3,FALSE)</f>
        <v>Home Design</v>
      </c>
      <c r="U684" t="str">
        <f>VLOOKUP(FACT_INCLUDES[[#This Row],[DW Seller]],DIM_SELLERS!A:I,4,FALSE)</f>
        <v>AC</v>
      </c>
      <c r="V684" s="30">
        <f>IF(FACT_INCLUDES[[#This Row],[order_delivered_customer_date]]&lt;=FACT_INCLUDES[[#This Row],[order_estimated_delivery_date]], 1,0)</f>
        <v>1</v>
      </c>
    </row>
    <row r="685" spans="1:22" ht="15.75" x14ac:dyDescent="0.25">
      <c r="A685">
        <v>684</v>
      </c>
      <c r="B685" s="2" t="s">
        <v>1180</v>
      </c>
      <c r="C685" s="10">
        <v>1</v>
      </c>
      <c r="D685" s="13">
        <v>43146.547222222223</v>
      </c>
      <c r="E685" s="20">
        <v>129.99</v>
      </c>
      <c r="F685" s="20">
        <v>13.93</v>
      </c>
      <c r="G685" t="str">
        <f>VLOOKUP(FACT_INCLUDES[[#This Row],[order_id]],ORDERS!A:B,2,FALSE)</f>
        <v>1b6e96ed99cb8d135efe220d761bbd67</v>
      </c>
      <c r="H685" s="17">
        <f>VLOOKUP(FACT_INCLUDES[[#This Row],[order_id]],ORDERS!A:F,4,FALSE)</f>
        <v>42959.745138888888</v>
      </c>
      <c r="I685" s="17">
        <f>VLOOKUP(FACT_INCLUDES[[#This Row],[order_id]],ORDERS!A:G,5,FALSE)</f>
        <v>42963.768750000003</v>
      </c>
      <c r="J685" s="17">
        <f>VLOOKUP(FACT_INCLUDES[[#This Row],[order_id]],ORDERS!A:G,6,FALSE)</f>
        <v>42972</v>
      </c>
      <c r="K685" t="str">
        <f>VLOOKUP(FACT_INCLUDES[[#This Row],[order_id]],ORDERS!A:G,3,FALSE)</f>
        <v>delivered</v>
      </c>
      <c r="L685" s="18">
        <f>FACT_INCLUDES[[#This Row],[price]]+FACT_INCLUDES[[#This Row],[freight_value]]</f>
        <v>143.92000000000002</v>
      </c>
      <c r="M685">
        <f ca="1">_xlfn.XLOOKUP(FACT_INCLUDES[[#This Row],[customer_unique_id]], DIM_CUSTOMERS[customer_unique_id], DIM_CUSTOMERS[Age],,0)</f>
        <v>44</v>
      </c>
      <c r="N685">
        <f>IFERROR(VLOOKUP(FACT_INCLUDES[[#This Row],[order_id]], ORDERS!A:G, 7, FALSE), "")</f>
        <v>4</v>
      </c>
      <c r="O685">
        <f>_xlfn.XLOOKUP(FACT_INCLUDES[[#This Row],[DW Product]],FACT_PRODUCT_REVIEWS!L:L,FACT_PRODUCT_REVIEWS!A:A,,0)</f>
        <v>135</v>
      </c>
      <c r="P685">
        <f>_xlfn.XLOOKUP(FACT_INCLUDES[[#This Row],[customer_unique_id]],DIM_CUSTOMERS[customer_unique_id],DIM_CUSTOMERS[DW Customer],,0)</f>
        <v>98</v>
      </c>
      <c r="Q685">
        <v>135</v>
      </c>
      <c r="R685">
        <v>387</v>
      </c>
      <c r="S685">
        <f>IF(FACT_INCLUDES[[#This Row],[order_delivered_customer_date]]&lt;=FACT_INCLUDES[[#This Row],[order_estimated_delivery_date]],1,0)</f>
        <v>1</v>
      </c>
      <c r="T685" t="str">
        <f>VLOOKUP(FACT_INCLUDES[[#This Row],[DW Product]],DIM_PRODUCTS!A:I,3,FALSE)</f>
        <v>Shoes</v>
      </c>
      <c r="U685" t="str">
        <f>VLOOKUP(FACT_INCLUDES[[#This Row],[DW Seller]],DIM_SELLERS!A:I,4,FALSE)</f>
        <v>PR</v>
      </c>
      <c r="V685" s="30">
        <f>IF(FACT_INCLUDES[[#This Row],[order_delivered_customer_date]]&lt;=FACT_INCLUDES[[#This Row],[order_estimated_delivery_date]], 1,0)</f>
        <v>1</v>
      </c>
    </row>
    <row r="686" spans="1:22" ht="15.75" x14ac:dyDescent="0.25">
      <c r="A686">
        <v>685</v>
      </c>
      <c r="B686" s="2" t="s">
        <v>1685</v>
      </c>
      <c r="C686" s="10">
        <v>1</v>
      </c>
      <c r="D686" s="13">
        <v>43108.926388888889</v>
      </c>
      <c r="E686" s="20">
        <v>92</v>
      </c>
      <c r="F686" s="20">
        <v>17.89</v>
      </c>
      <c r="G686" t="str">
        <f>VLOOKUP(FACT_INCLUDES[[#This Row],[order_id]],ORDERS!A:B,2,FALSE)</f>
        <v>6b2ef099439c81743bd02edd480829d5</v>
      </c>
      <c r="H686" s="17">
        <f>VLOOKUP(FACT_INCLUDES[[#This Row],[order_id]],ORDERS!A:F,4,FALSE)</f>
        <v>43203.455555555556</v>
      </c>
      <c r="I686" s="17">
        <f>VLOOKUP(FACT_INCLUDES[[#This Row],[order_id]],ORDERS!A:G,5,FALSE)</f>
        <v>43206.74722222222</v>
      </c>
      <c r="J686" s="17">
        <f>VLOOKUP(FACT_INCLUDES[[#This Row],[order_id]],ORDERS!A:G,6,FALSE)</f>
        <v>43217</v>
      </c>
      <c r="K686" t="str">
        <f>VLOOKUP(FACT_INCLUDES[[#This Row],[order_id]],ORDERS!A:G,3,FALSE)</f>
        <v>delivered</v>
      </c>
      <c r="L686" s="18">
        <f>FACT_INCLUDES[[#This Row],[price]]+FACT_INCLUDES[[#This Row],[freight_value]]</f>
        <v>109.89</v>
      </c>
      <c r="M686">
        <f ca="1">_xlfn.XLOOKUP(FACT_INCLUDES[[#This Row],[customer_unique_id]], DIM_CUSTOMERS[customer_unique_id], DIM_CUSTOMERS[Age],,0)</f>
        <v>42</v>
      </c>
      <c r="N686">
        <f>IFERROR(VLOOKUP(FACT_INCLUDES[[#This Row],[order_id]], ORDERS!A:G, 7, FALSE), "")</f>
        <v>3</v>
      </c>
      <c r="O686">
        <f>_xlfn.XLOOKUP(FACT_INCLUDES[[#This Row],[DW Product]],FACT_PRODUCT_REVIEWS!L:L,FACT_PRODUCT_REVIEWS!A:A,,0)</f>
        <v>136</v>
      </c>
      <c r="P686">
        <f>_xlfn.XLOOKUP(FACT_INCLUDES[[#This Row],[customer_unique_id]],DIM_CUSTOMERS[customer_unique_id],DIM_CUSTOMERS[DW Customer],,0)</f>
        <v>218</v>
      </c>
      <c r="Q686">
        <v>136</v>
      </c>
      <c r="R686">
        <v>388</v>
      </c>
      <c r="S686">
        <f>IF(FACT_INCLUDES[[#This Row],[order_delivered_customer_date]]&lt;=FACT_INCLUDES[[#This Row],[order_estimated_delivery_date]],1,0)</f>
        <v>1</v>
      </c>
      <c r="T686" t="str">
        <f>VLOOKUP(FACT_INCLUDES[[#This Row],[DW Product]],DIM_PRODUCTS!A:I,3,FALSE)</f>
        <v>Musical Instruments</v>
      </c>
      <c r="U686" t="str">
        <f>VLOOKUP(FACT_INCLUDES[[#This Row],[DW Seller]],DIM_SELLERS!A:I,4,FALSE)</f>
        <v>RJ</v>
      </c>
      <c r="V686" s="30">
        <f>IF(FACT_INCLUDES[[#This Row],[order_delivered_customer_date]]&lt;=FACT_INCLUDES[[#This Row],[order_estimated_delivery_date]], 1,0)</f>
        <v>1</v>
      </c>
    </row>
    <row r="687" spans="1:22" ht="15.75" x14ac:dyDescent="0.25">
      <c r="A687">
        <v>686</v>
      </c>
      <c r="B687" s="2" t="s">
        <v>1240</v>
      </c>
      <c r="C687" s="10">
        <v>1</v>
      </c>
      <c r="D687" s="13">
        <v>43235.188194444447</v>
      </c>
      <c r="E687" s="20">
        <v>92</v>
      </c>
      <c r="F687" s="20">
        <v>17.89</v>
      </c>
      <c r="G687" t="str">
        <f>VLOOKUP(FACT_INCLUDES[[#This Row],[order_id]],ORDERS!A:B,2,FALSE)</f>
        <v>0a3f32fce9d5056b96a9fe604715982b</v>
      </c>
      <c r="H687" s="17">
        <f>VLOOKUP(FACT_INCLUDES[[#This Row],[order_id]],ORDERS!A:F,4,FALSE)</f>
        <v>42945.806250000001</v>
      </c>
      <c r="I687" s="17">
        <f>VLOOKUP(FACT_INCLUDES[[#This Row],[order_id]],ORDERS!A:G,5,FALSE)</f>
        <v>42957.578472222223</v>
      </c>
      <c r="J687" s="17">
        <f>VLOOKUP(FACT_INCLUDES[[#This Row],[order_id]],ORDERS!A:G,6,FALSE)</f>
        <v>42971</v>
      </c>
      <c r="K687" t="str">
        <f>VLOOKUP(FACT_INCLUDES[[#This Row],[order_id]],ORDERS!A:G,3,FALSE)</f>
        <v>delivered</v>
      </c>
      <c r="L687" s="18">
        <f>FACT_INCLUDES[[#This Row],[price]]+FACT_INCLUDES[[#This Row],[freight_value]]</f>
        <v>109.89</v>
      </c>
      <c r="M687">
        <f ca="1">_xlfn.XLOOKUP(FACT_INCLUDES[[#This Row],[customer_unique_id]], DIM_CUSTOMERS[customer_unique_id], DIM_CUSTOMERS[Age],,0)</f>
        <v>20</v>
      </c>
      <c r="N687">
        <f>IFERROR(VLOOKUP(FACT_INCLUDES[[#This Row],[order_id]], ORDERS!A:G, 7, FALSE), "")</f>
        <v>12</v>
      </c>
      <c r="O687">
        <f>_xlfn.XLOOKUP(FACT_INCLUDES[[#This Row],[DW Product]],FACT_PRODUCT_REVIEWS!L:L,FACT_PRODUCT_REVIEWS!A:A,,0)</f>
        <v>137</v>
      </c>
      <c r="P687">
        <f>_xlfn.XLOOKUP(FACT_INCLUDES[[#This Row],[customer_unique_id]],DIM_CUSTOMERS[customer_unique_id],DIM_CUSTOMERS[DW Customer],,0)</f>
        <v>188</v>
      </c>
      <c r="Q687">
        <v>137</v>
      </c>
      <c r="R687">
        <v>389</v>
      </c>
      <c r="S687">
        <f>IF(FACT_INCLUDES[[#This Row],[order_delivered_customer_date]]&lt;=FACT_INCLUDES[[#This Row],[order_estimated_delivery_date]],1,0)</f>
        <v>1</v>
      </c>
      <c r="T687" t="str">
        <f>VLOOKUP(FACT_INCLUDES[[#This Row],[DW Product]],DIM_PRODUCTS!A:I,3,FALSE)</f>
        <v>Sports</v>
      </c>
      <c r="U687" t="str">
        <f>VLOOKUP(FACT_INCLUDES[[#This Row],[DW Seller]],DIM_SELLERS!A:I,4,FALSE)</f>
        <v>SP</v>
      </c>
      <c r="V687" s="30">
        <f>IF(FACT_INCLUDES[[#This Row],[order_delivered_customer_date]]&lt;=FACT_INCLUDES[[#This Row],[order_estimated_delivery_date]], 1,0)</f>
        <v>1</v>
      </c>
    </row>
    <row r="688" spans="1:22" ht="15.75" x14ac:dyDescent="0.25">
      <c r="A688">
        <v>687</v>
      </c>
      <c r="B688" s="2" t="s">
        <v>1158</v>
      </c>
      <c r="C688" s="10">
        <v>1</v>
      </c>
      <c r="D688" s="13">
        <v>43055.477083333331</v>
      </c>
      <c r="E688" s="20">
        <v>33.89</v>
      </c>
      <c r="F688" s="20">
        <v>8.4</v>
      </c>
      <c r="G688" t="str">
        <f>VLOOKUP(FACT_INCLUDES[[#This Row],[order_id]],ORDERS!A:B,2,FALSE)</f>
        <v>a296cb7b16ea56f1ffe6c09fa429ede2</v>
      </c>
      <c r="H688" s="17">
        <f>VLOOKUP(FACT_INCLUDES[[#This Row],[order_id]],ORDERS!A:F,4,FALSE)</f>
        <v>43311.957638888889</v>
      </c>
      <c r="I688" s="17">
        <f>VLOOKUP(FACT_INCLUDES[[#This Row],[order_id]],ORDERS!A:G,5,FALSE)</f>
        <v>43320.498611111114</v>
      </c>
      <c r="J688" s="17">
        <f>VLOOKUP(FACT_INCLUDES[[#This Row],[order_id]],ORDERS!A:G,6,FALSE)</f>
        <v>43327</v>
      </c>
      <c r="K688" t="str">
        <f>VLOOKUP(FACT_INCLUDES[[#This Row],[order_id]],ORDERS!A:G,3,FALSE)</f>
        <v>delivered</v>
      </c>
      <c r="L688" s="18">
        <f>FACT_INCLUDES[[#This Row],[price]]+FACT_INCLUDES[[#This Row],[freight_value]]</f>
        <v>42.29</v>
      </c>
      <c r="M688">
        <f ca="1">_xlfn.XLOOKUP(FACT_INCLUDES[[#This Row],[customer_unique_id]], DIM_CUSTOMERS[customer_unique_id], DIM_CUSTOMERS[Age],,0)</f>
        <v>23</v>
      </c>
      <c r="N688">
        <f>IFERROR(VLOOKUP(FACT_INCLUDES[[#This Row],[order_id]], ORDERS!A:G, 7, FALSE), "")</f>
        <v>9</v>
      </c>
      <c r="O688">
        <f>_xlfn.XLOOKUP(FACT_INCLUDES[[#This Row],[DW Product]],FACT_PRODUCT_REVIEWS!L:L,FACT_PRODUCT_REVIEWS!A:A,,0)</f>
        <v>138</v>
      </c>
      <c r="P688">
        <f>_xlfn.XLOOKUP(FACT_INCLUDES[[#This Row],[customer_unique_id]],DIM_CUSTOMERS[customer_unique_id],DIM_CUSTOMERS[DW Customer],,0)</f>
        <v>313</v>
      </c>
      <c r="Q688">
        <v>138</v>
      </c>
      <c r="R688">
        <v>390</v>
      </c>
      <c r="S688">
        <f>IF(FACT_INCLUDES[[#This Row],[order_delivered_customer_date]]&lt;=FACT_INCLUDES[[#This Row],[order_estimated_delivery_date]],1,0)</f>
        <v>1</v>
      </c>
      <c r="T688" t="str">
        <f>VLOOKUP(FACT_INCLUDES[[#This Row],[DW Product]],DIM_PRODUCTS!A:I,3,FALSE)</f>
        <v>Bathroom</v>
      </c>
      <c r="U688" t="str">
        <f>VLOOKUP(FACT_INCLUDES[[#This Row],[DW Seller]],DIM_SELLERS!A:I,4,FALSE)</f>
        <v>SP</v>
      </c>
      <c r="V688" s="30">
        <f>IF(FACT_INCLUDES[[#This Row],[order_delivered_customer_date]]&lt;=FACT_INCLUDES[[#This Row],[order_estimated_delivery_date]], 1,0)</f>
        <v>1</v>
      </c>
    </row>
    <row r="689" spans="1:22" ht="15.75" x14ac:dyDescent="0.25">
      <c r="A689">
        <v>688</v>
      </c>
      <c r="B689" s="2" t="s">
        <v>877</v>
      </c>
      <c r="C689" s="10">
        <v>1</v>
      </c>
      <c r="D689" s="13">
        <v>43188.102083333331</v>
      </c>
      <c r="E689" s="20">
        <v>33.89</v>
      </c>
      <c r="F689" s="20">
        <v>8.4</v>
      </c>
      <c r="G689" t="str">
        <f>VLOOKUP(FACT_INCLUDES[[#This Row],[order_id]],ORDERS!A:B,2,FALSE)</f>
        <v>ed5340f0e2a52fffa065298aeb875e60</v>
      </c>
      <c r="H689" s="17">
        <f>VLOOKUP(FACT_INCLUDES[[#This Row],[order_id]],ORDERS!A:F,4,FALSE)</f>
        <v>43125.731249999997</v>
      </c>
      <c r="I689" s="17">
        <f>VLOOKUP(FACT_INCLUDES[[#This Row],[order_id]],ORDERS!A:G,5,FALSE)</f>
        <v>43152.057638888888</v>
      </c>
      <c r="J689" s="17">
        <f>VLOOKUP(FACT_INCLUDES[[#This Row],[order_id]],ORDERS!A:G,6,FALSE)</f>
        <v>43153</v>
      </c>
      <c r="K689" t="str">
        <f>VLOOKUP(FACT_INCLUDES[[#This Row],[order_id]],ORDERS!A:G,3,FALSE)</f>
        <v>delivered</v>
      </c>
      <c r="L689" s="18">
        <f>FACT_INCLUDES[[#This Row],[price]]+FACT_INCLUDES[[#This Row],[freight_value]]</f>
        <v>42.29</v>
      </c>
      <c r="M689">
        <f ca="1">_xlfn.XLOOKUP(FACT_INCLUDES[[#This Row],[customer_unique_id]], DIM_CUSTOMERS[customer_unique_id], DIM_CUSTOMERS[Age],,0)</f>
        <v>19</v>
      </c>
      <c r="N689">
        <f>IFERROR(VLOOKUP(FACT_INCLUDES[[#This Row],[order_id]], ORDERS!A:G, 7, FALSE), "")</f>
        <v>27</v>
      </c>
      <c r="O689">
        <f>_xlfn.XLOOKUP(FACT_INCLUDES[[#This Row],[DW Product]],FACT_PRODUCT_REVIEWS!L:L,FACT_PRODUCT_REVIEWS!A:A,,0)</f>
        <v>139</v>
      </c>
      <c r="P689">
        <f>_xlfn.XLOOKUP(FACT_INCLUDES[[#This Row],[customer_unique_id]],DIM_CUSTOMERS[customer_unique_id],DIM_CUSTOMERS[DW Customer],,0)</f>
        <v>44</v>
      </c>
      <c r="Q689">
        <v>139</v>
      </c>
      <c r="R689">
        <v>391</v>
      </c>
      <c r="S689">
        <f>IF(FACT_INCLUDES[[#This Row],[order_delivered_customer_date]]&lt;=FACT_INCLUDES[[#This Row],[order_estimated_delivery_date]],1,0)</f>
        <v>1</v>
      </c>
      <c r="T689" t="str">
        <f>VLOOKUP(FACT_INCLUDES[[#This Row],[DW Product]],DIM_PRODUCTS!A:I,3,FALSE)</f>
        <v>Appliances</v>
      </c>
      <c r="U689" t="str">
        <f>VLOOKUP(FACT_INCLUDES[[#This Row],[DW Seller]],DIM_SELLERS!A:I,4,FALSE)</f>
        <v>SP</v>
      </c>
      <c r="V689" s="30">
        <f>IF(FACT_INCLUDES[[#This Row],[order_delivered_customer_date]]&lt;=FACT_INCLUDES[[#This Row],[order_estimated_delivery_date]], 1,0)</f>
        <v>1</v>
      </c>
    </row>
    <row r="690" spans="1:22" ht="15.75" x14ac:dyDescent="0.25">
      <c r="A690">
        <v>689</v>
      </c>
      <c r="B690" s="2" t="s">
        <v>1514</v>
      </c>
      <c r="C690" s="10">
        <v>1</v>
      </c>
      <c r="D690" s="13">
        <v>43196.173611111109</v>
      </c>
      <c r="E690" s="20">
        <v>33.89</v>
      </c>
      <c r="F690" s="20">
        <v>8.4</v>
      </c>
      <c r="G690" t="str">
        <f>VLOOKUP(FACT_INCLUDES[[#This Row],[order_id]],ORDERS!A:B,2,FALSE)</f>
        <v>197572fc8f1878d0a94195ac840dd947</v>
      </c>
      <c r="H690" s="17">
        <f>VLOOKUP(FACT_INCLUDES[[#This Row],[order_id]],ORDERS!A:F,4,FALSE)</f>
        <v>43060.762499999997</v>
      </c>
      <c r="I690" s="17">
        <f>VLOOKUP(FACT_INCLUDES[[#This Row],[order_id]],ORDERS!A:G,5,FALSE)</f>
        <v>43076.835416666669</v>
      </c>
      <c r="J690" s="17">
        <f>VLOOKUP(FACT_INCLUDES[[#This Row],[order_id]],ORDERS!A:G,6,FALSE)</f>
        <v>43080</v>
      </c>
      <c r="K690" t="str">
        <f>VLOOKUP(FACT_INCLUDES[[#This Row],[order_id]],ORDERS!A:G,3,FALSE)</f>
        <v>delivered</v>
      </c>
      <c r="L690" s="18">
        <f>FACT_INCLUDES[[#This Row],[price]]+FACT_INCLUDES[[#This Row],[freight_value]]</f>
        <v>42.29</v>
      </c>
      <c r="M690">
        <f ca="1">_xlfn.XLOOKUP(FACT_INCLUDES[[#This Row],[customer_unique_id]], DIM_CUSTOMERS[customer_unique_id], DIM_CUSTOMERS[Age],,0)</f>
        <v>31</v>
      </c>
      <c r="N690">
        <f>IFERROR(VLOOKUP(FACT_INCLUDES[[#This Row],[order_id]], ORDERS!A:G, 7, FALSE), "")</f>
        <v>16</v>
      </c>
      <c r="O690">
        <f>_xlfn.XLOOKUP(FACT_INCLUDES[[#This Row],[DW Product]],FACT_PRODUCT_REVIEWS!L:L,FACT_PRODUCT_REVIEWS!A:A,,0)</f>
        <v>140</v>
      </c>
      <c r="P690">
        <f>_xlfn.XLOOKUP(FACT_INCLUDES[[#This Row],[customer_unique_id]],DIM_CUSTOMERS[customer_unique_id],DIM_CUSTOMERS[DW Customer],,0)</f>
        <v>213</v>
      </c>
      <c r="Q690">
        <v>140</v>
      </c>
      <c r="R690">
        <v>392</v>
      </c>
      <c r="S690">
        <f>IF(FACT_INCLUDES[[#This Row],[order_delivered_customer_date]]&lt;=FACT_INCLUDES[[#This Row],[order_estimated_delivery_date]],1,0)</f>
        <v>1</v>
      </c>
      <c r="T690" t="str">
        <f>VLOOKUP(FACT_INCLUDES[[#This Row],[DW Product]],DIM_PRODUCTS!A:I,3,FALSE)</f>
        <v>Makeup</v>
      </c>
      <c r="U690" t="str">
        <f>VLOOKUP(FACT_INCLUDES[[#This Row],[DW Seller]],DIM_SELLERS!A:I,4,FALSE)</f>
        <v>SP</v>
      </c>
      <c r="V690" s="30">
        <f>IF(FACT_INCLUDES[[#This Row],[order_delivered_customer_date]]&lt;=FACT_INCLUDES[[#This Row],[order_estimated_delivery_date]], 1,0)</f>
        <v>1</v>
      </c>
    </row>
    <row r="691" spans="1:22" ht="15.75" x14ac:dyDescent="0.25">
      <c r="A691">
        <v>690</v>
      </c>
      <c r="B691" s="2" t="s">
        <v>785</v>
      </c>
      <c r="C691" s="10">
        <v>1</v>
      </c>
      <c r="D691" s="13">
        <v>43046.17083333333</v>
      </c>
      <c r="E691" s="20">
        <v>33.89</v>
      </c>
      <c r="F691" s="20">
        <v>8.4</v>
      </c>
      <c r="G691" t="str">
        <f>VLOOKUP(FACT_INCLUDES[[#This Row],[order_id]],ORDERS!A:B,2,FALSE)</f>
        <v>c55681552ac6922a276fb013d773881b</v>
      </c>
      <c r="H691" s="17">
        <f>VLOOKUP(FACT_INCLUDES[[#This Row],[order_id]],ORDERS!A:F,4,FALSE)</f>
        <v>43241.556250000001</v>
      </c>
      <c r="I691" s="17">
        <f>VLOOKUP(FACT_INCLUDES[[#This Row],[order_id]],ORDERS!A:G,5,FALSE)</f>
        <v>43256.855555555558</v>
      </c>
      <c r="J691" s="17">
        <f>VLOOKUP(FACT_INCLUDES[[#This Row],[order_id]],ORDERS!A:G,6,FALSE)</f>
        <v>43257</v>
      </c>
      <c r="K691" t="str">
        <f>VLOOKUP(FACT_INCLUDES[[#This Row],[order_id]],ORDERS!A:G,3,FALSE)</f>
        <v>delivered</v>
      </c>
      <c r="L691" s="18">
        <f>FACT_INCLUDES[[#This Row],[price]]+FACT_INCLUDES[[#This Row],[freight_value]]</f>
        <v>42.29</v>
      </c>
      <c r="M691">
        <f ca="1">_xlfn.XLOOKUP(FACT_INCLUDES[[#This Row],[customer_unique_id]], DIM_CUSTOMERS[customer_unique_id], DIM_CUSTOMERS[Age],,0)</f>
        <v>24</v>
      </c>
      <c r="N691">
        <f>IFERROR(VLOOKUP(FACT_INCLUDES[[#This Row],[order_id]], ORDERS!A:G, 7, FALSE), "")</f>
        <v>15</v>
      </c>
      <c r="O691">
        <f>_xlfn.XLOOKUP(FACT_INCLUDES[[#This Row],[DW Product]],FACT_PRODUCT_REVIEWS!L:L,FACT_PRODUCT_REVIEWS!A:A,,0)</f>
        <v>141</v>
      </c>
      <c r="P691">
        <f>_xlfn.XLOOKUP(FACT_INCLUDES[[#This Row],[customer_unique_id]],DIM_CUSTOMERS[customer_unique_id],DIM_CUSTOMERS[DW Customer],,0)</f>
        <v>289</v>
      </c>
      <c r="Q691">
        <v>141</v>
      </c>
      <c r="R691">
        <v>393</v>
      </c>
      <c r="S691">
        <f>IF(FACT_INCLUDES[[#This Row],[order_delivered_customer_date]]&lt;=FACT_INCLUDES[[#This Row],[order_estimated_delivery_date]],1,0)</f>
        <v>1</v>
      </c>
      <c r="T691" t="str">
        <f>VLOOKUP(FACT_INCLUDES[[#This Row],[DW Product]],DIM_PRODUCTS!A:I,3,FALSE)</f>
        <v>Art</v>
      </c>
      <c r="U691" t="str">
        <f>VLOOKUP(FACT_INCLUDES[[#This Row],[DW Seller]],DIM_SELLERS!A:I,4,FALSE)</f>
        <v>PR</v>
      </c>
      <c r="V691" s="30">
        <f>IF(FACT_INCLUDES[[#This Row],[order_delivered_customer_date]]&lt;=FACT_INCLUDES[[#This Row],[order_estimated_delivery_date]], 1,0)</f>
        <v>1</v>
      </c>
    </row>
    <row r="692" spans="1:22" ht="15.75" x14ac:dyDescent="0.25">
      <c r="A692">
        <v>691</v>
      </c>
      <c r="B692" s="2" t="s">
        <v>1519</v>
      </c>
      <c r="C692" s="10">
        <v>1</v>
      </c>
      <c r="D692" s="13">
        <v>42963.599305555559</v>
      </c>
      <c r="E692" s="20">
        <v>149</v>
      </c>
      <c r="F692" s="20">
        <v>40.369999999999997</v>
      </c>
      <c r="G692" t="str">
        <f>VLOOKUP(FACT_INCLUDES[[#This Row],[order_id]],ORDERS!A:B,2,FALSE)</f>
        <v>56b6eede1b10925212f054a7ba614796</v>
      </c>
      <c r="H692" s="17">
        <f>VLOOKUP(FACT_INCLUDES[[#This Row],[order_id]],ORDERS!A:F,4,FALSE)</f>
        <v>43082.706944444442</v>
      </c>
      <c r="I692" s="17">
        <f>VLOOKUP(FACT_INCLUDES[[#This Row],[order_id]],ORDERS!A:G,5,FALSE)</f>
        <v>43089.676388888889</v>
      </c>
      <c r="J692" s="17">
        <f>VLOOKUP(FACT_INCLUDES[[#This Row],[order_id]],ORDERS!A:G,6,FALSE)</f>
        <v>43102</v>
      </c>
      <c r="K692" t="str">
        <f>VLOOKUP(FACT_INCLUDES[[#This Row],[order_id]],ORDERS!A:G,3,FALSE)</f>
        <v>delivered</v>
      </c>
      <c r="L692" s="18">
        <f>FACT_INCLUDES[[#This Row],[price]]+FACT_INCLUDES[[#This Row],[freight_value]]</f>
        <v>189.37</v>
      </c>
      <c r="M692">
        <f ca="1">_xlfn.XLOOKUP(FACT_INCLUDES[[#This Row],[customer_unique_id]], DIM_CUSTOMERS[customer_unique_id], DIM_CUSTOMERS[Age],,0)</f>
        <v>54</v>
      </c>
      <c r="N692">
        <f>IFERROR(VLOOKUP(FACT_INCLUDES[[#This Row],[order_id]], ORDERS!A:G, 7, FALSE), "")</f>
        <v>7</v>
      </c>
      <c r="O692">
        <f>_xlfn.XLOOKUP(FACT_INCLUDES[[#This Row],[DW Product]],FACT_PRODUCT_REVIEWS!L:L,FACT_PRODUCT_REVIEWS!A:A,,0)</f>
        <v>142</v>
      </c>
      <c r="P692">
        <f>_xlfn.XLOOKUP(FACT_INCLUDES[[#This Row],[customer_unique_id]],DIM_CUSTOMERS[customer_unique_id],DIM_CUSTOMERS[DW Customer],,0)</f>
        <v>184</v>
      </c>
      <c r="Q692">
        <v>142</v>
      </c>
      <c r="R692">
        <v>394</v>
      </c>
      <c r="S692">
        <f>IF(FACT_INCLUDES[[#This Row],[order_delivered_customer_date]]&lt;=FACT_INCLUDES[[#This Row],[order_estimated_delivery_date]],1,0)</f>
        <v>1</v>
      </c>
      <c r="T692" t="str">
        <f>VLOOKUP(FACT_INCLUDES[[#This Row],[DW Product]],DIM_PRODUCTS!A:I,3,FALSE)</f>
        <v>Sports</v>
      </c>
      <c r="U692" t="str">
        <f>VLOOKUP(FACT_INCLUDES[[#This Row],[DW Seller]],DIM_SELLERS!A:I,4,FALSE)</f>
        <v>SP</v>
      </c>
      <c r="V692" s="30">
        <f>IF(FACT_INCLUDES[[#This Row],[order_delivered_customer_date]]&lt;=FACT_INCLUDES[[#This Row],[order_estimated_delivery_date]], 1,0)</f>
        <v>1</v>
      </c>
    </row>
    <row r="693" spans="1:22" ht="15.75" x14ac:dyDescent="0.25">
      <c r="A693">
        <v>692</v>
      </c>
      <c r="B693" s="2" t="s">
        <v>1203</v>
      </c>
      <c r="C693" s="10">
        <v>1</v>
      </c>
      <c r="D693" s="13">
        <v>42831.709722222222</v>
      </c>
      <c r="E693" s="20">
        <v>20.3</v>
      </c>
      <c r="F693" s="20">
        <v>16.79</v>
      </c>
      <c r="G693" t="str">
        <f>VLOOKUP(FACT_INCLUDES[[#This Row],[order_id]],ORDERS!A:B,2,FALSE)</f>
        <v>75f5549d76d4a3f24e15e81d76ae78f5</v>
      </c>
      <c r="H693" s="17">
        <f>VLOOKUP(FACT_INCLUDES[[#This Row],[order_id]],ORDERS!A:F,4,FALSE)</f>
        <v>43243.413888888892</v>
      </c>
      <c r="I693" s="17">
        <f>VLOOKUP(FACT_INCLUDES[[#This Row],[order_id]],ORDERS!A:G,5,FALSE)</f>
        <v>43264.616666666669</v>
      </c>
      <c r="J693" s="17">
        <f>VLOOKUP(FACT_INCLUDES[[#This Row],[order_id]],ORDERS!A:G,6,FALSE)</f>
        <v>43273</v>
      </c>
      <c r="K693" t="str">
        <f>VLOOKUP(FACT_INCLUDES[[#This Row],[order_id]],ORDERS!A:G,3,FALSE)</f>
        <v>delivered</v>
      </c>
      <c r="L693" s="18">
        <f>FACT_INCLUDES[[#This Row],[price]]+FACT_INCLUDES[[#This Row],[freight_value]]</f>
        <v>37.090000000000003</v>
      </c>
      <c r="M693">
        <f ca="1">_xlfn.XLOOKUP(FACT_INCLUDES[[#This Row],[customer_unique_id]], DIM_CUSTOMERS[customer_unique_id], DIM_CUSTOMERS[Age],,0)</f>
        <v>18</v>
      </c>
      <c r="N693">
        <f>IFERROR(VLOOKUP(FACT_INCLUDES[[#This Row],[order_id]], ORDERS!A:G, 7, FALSE), "")</f>
        <v>21</v>
      </c>
      <c r="O693">
        <f>_xlfn.XLOOKUP(FACT_INCLUDES[[#This Row],[DW Product]],FACT_PRODUCT_REVIEWS!L:L,FACT_PRODUCT_REVIEWS!A:A,,0)</f>
        <v>143</v>
      </c>
      <c r="P693">
        <f>_xlfn.XLOOKUP(FACT_INCLUDES[[#This Row],[customer_unique_id]],DIM_CUSTOMERS[customer_unique_id],DIM_CUSTOMERS[DW Customer],,0)</f>
        <v>340</v>
      </c>
      <c r="Q693">
        <v>143</v>
      </c>
      <c r="R693">
        <v>395</v>
      </c>
      <c r="S693">
        <f>IF(FACT_INCLUDES[[#This Row],[order_delivered_customer_date]]&lt;=FACT_INCLUDES[[#This Row],[order_estimated_delivery_date]],1,0)</f>
        <v>1</v>
      </c>
      <c r="T693" t="str">
        <f>VLOOKUP(FACT_INCLUDES[[#This Row],[DW Product]],DIM_PRODUCTS!A:I,3,FALSE)</f>
        <v>Art</v>
      </c>
      <c r="U693" t="str">
        <f>VLOOKUP(FACT_INCLUDES[[#This Row],[DW Seller]],DIM_SELLERS!A:I,4,FALSE)</f>
        <v>SP</v>
      </c>
      <c r="V693" s="30">
        <f>IF(FACT_INCLUDES[[#This Row],[order_delivered_customer_date]]&lt;=FACT_INCLUDES[[#This Row],[order_estimated_delivery_date]], 1,0)</f>
        <v>1</v>
      </c>
    </row>
    <row r="694" spans="1:22" ht="15.75" x14ac:dyDescent="0.25">
      <c r="A694">
        <v>693</v>
      </c>
      <c r="B694" s="2" t="s">
        <v>1392</v>
      </c>
      <c r="C694" s="10">
        <v>1</v>
      </c>
      <c r="D694" s="13">
        <v>42947.849305555559</v>
      </c>
      <c r="E694" s="20">
        <v>179.9</v>
      </c>
      <c r="F694" s="20">
        <v>15.01</v>
      </c>
      <c r="G694" t="str">
        <f>VLOOKUP(FACT_INCLUDES[[#This Row],[order_id]],ORDERS!A:B,2,FALSE)</f>
        <v>217ffba1efeab7f634bde4c18d312bd8</v>
      </c>
      <c r="H694" s="17">
        <f>VLOOKUP(FACT_INCLUDES[[#This Row],[order_id]],ORDERS!A:F,4,FALSE)</f>
        <v>43075.52847222222</v>
      </c>
      <c r="I694" s="17">
        <f>VLOOKUP(FACT_INCLUDES[[#This Row],[order_id]],ORDERS!A:G,5,FALSE)</f>
        <v>43087.716666666667</v>
      </c>
      <c r="J694" s="17">
        <f>VLOOKUP(FACT_INCLUDES[[#This Row],[order_id]],ORDERS!A:G,6,FALSE)</f>
        <v>43102</v>
      </c>
      <c r="K694" t="str">
        <f>VLOOKUP(FACT_INCLUDES[[#This Row],[order_id]],ORDERS!A:G,3,FALSE)</f>
        <v>delivered</v>
      </c>
      <c r="L694" s="18">
        <f>FACT_INCLUDES[[#This Row],[price]]+FACT_INCLUDES[[#This Row],[freight_value]]</f>
        <v>194.91</v>
      </c>
      <c r="M694">
        <f ca="1">_xlfn.XLOOKUP(FACT_INCLUDES[[#This Row],[customer_unique_id]], DIM_CUSTOMERS[customer_unique_id], DIM_CUSTOMERS[Age],,0)</f>
        <v>54</v>
      </c>
      <c r="N694">
        <f>IFERROR(VLOOKUP(FACT_INCLUDES[[#This Row],[order_id]], ORDERS!A:G, 7, FALSE), "")</f>
        <v>12</v>
      </c>
      <c r="O694">
        <f>_xlfn.XLOOKUP(FACT_INCLUDES[[#This Row],[DW Product]],FACT_PRODUCT_REVIEWS!L:L,FACT_PRODUCT_REVIEWS!A:A,,0)</f>
        <v>144</v>
      </c>
      <c r="P694">
        <f>_xlfn.XLOOKUP(FACT_INCLUDES[[#This Row],[customer_unique_id]],DIM_CUSTOMERS[customer_unique_id],DIM_CUSTOMERS[DW Customer],,0)</f>
        <v>229</v>
      </c>
      <c r="Q694">
        <v>144</v>
      </c>
      <c r="R694">
        <v>396</v>
      </c>
      <c r="S694">
        <f>IF(FACT_INCLUDES[[#This Row],[order_delivered_customer_date]]&lt;=FACT_INCLUDES[[#This Row],[order_estimated_delivery_date]],1,0)</f>
        <v>1</v>
      </c>
      <c r="T694" t="str">
        <f>VLOOKUP(FACT_INCLUDES[[#This Row],[DW Product]],DIM_PRODUCTS!A:I,3,FALSE)</f>
        <v>Accessories</v>
      </c>
      <c r="U694" t="str">
        <f>VLOOKUP(FACT_INCLUDES[[#This Row],[DW Seller]],DIM_SELLERS!A:I,4,FALSE)</f>
        <v>SP</v>
      </c>
      <c r="V694" s="30">
        <f>IF(FACT_INCLUDES[[#This Row],[order_delivered_customer_date]]&lt;=FACT_INCLUDES[[#This Row],[order_estimated_delivery_date]], 1,0)</f>
        <v>1</v>
      </c>
    </row>
    <row r="695" spans="1:22" ht="15.75" x14ac:dyDescent="0.25">
      <c r="A695">
        <v>694</v>
      </c>
      <c r="B695" s="2" t="s">
        <v>740</v>
      </c>
      <c r="C695" s="10">
        <v>1</v>
      </c>
      <c r="D695" s="13">
        <v>43236.145833333336</v>
      </c>
      <c r="E695" s="20">
        <v>179.9</v>
      </c>
      <c r="F695" s="20">
        <v>15.01</v>
      </c>
      <c r="G695" t="str">
        <f>VLOOKUP(FACT_INCLUDES[[#This Row],[order_id]],ORDERS!A:B,2,FALSE)</f>
        <v>46dd28b3f7e33b789acf42d3093b7773</v>
      </c>
      <c r="H695" s="17">
        <f>VLOOKUP(FACT_INCLUDES[[#This Row],[order_id]],ORDERS!A:F,4,FALSE)</f>
        <v>42756.775694444441</v>
      </c>
      <c r="I695" s="17">
        <f>VLOOKUP(FACT_INCLUDES[[#This Row],[order_id]],ORDERS!A:G,5,FALSE)</f>
        <v>42768.57916666667</v>
      </c>
      <c r="J695" s="17">
        <f>VLOOKUP(FACT_INCLUDES[[#This Row],[order_id]],ORDERS!A:G,6,FALSE)</f>
        <v>42811</v>
      </c>
      <c r="K695" t="str">
        <f>VLOOKUP(FACT_INCLUDES[[#This Row],[order_id]],ORDERS!A:G,3,FALSE)</f>
        <v>delivered</v>
      </c>
      <c r="L695" s="18">
        <f>FACT_INCLUDES[[#This Row],[price]]+FACT_INCLUDES[[#This Row],[freight_value]]</f>
        <v>194.91</v>
      </c>
      <c r="M695">
        <f ca="1">_xlfn.XLOOKUP(FACT_INCLUDES[[#This Row],[customer_unique_id]], DIM_CUSTOMERS[customer_unique_id], DIM_CUSTOMERS[Age],,0)</f>
        <v>19</v>
      </c>
      <c r="N695">
        <f>IFERROR(VLOOKUP(FACT_INCLUDES[[#This Row],[order_id]], ORDERS!A:G, 7, FALSE), "")</f>
        <v>12</v>
      </c>
      <c r="O695">
        <f>_xlfn.XLOOKUP(FACT_INCLUDES[[#This Row],[DW Product]],FACT_PRODUCT_REVIEWS!L:L,FACT_PRODUCT_REVIEWS!A:A,,0)</f>
        <v>145</v>
      </c>
      <c r="P695">
        <f>_xlfn.XLOOKUP(FACT_INCLUDES[[#This Row],[customer_unique_id]],DIM_CUSTOMERS[customer_unique_id],DIM_CUSTOMERS[DW Customer],,0)</f>
        <v>190</v>
      </c>
      <c r="Q695">
        <v>145</v>
      </c>
      <c r="R695">
        <v>397</v>
      </c>
      <c r="S695">
        <f>IF(FACT_INCLUDES[[#This Row],[order_delivered_customer_date]]&lt;=FACT_INCLUDES[[#This Row],[order_estimated_delivery_date]],1,0)</f>
        <v>1</v>
      </c>
      <c r="T695" t="str">
        <f>VLOOKUP(FACT_INCLUDES[[#This Row],[DW Product]],DIM_PRODUCTS!A:I,3,FALSE)</f>
        <v>Art</v>
      </c>
      <c r="U695" t="str">
        <f>VLOOKUP(FACT_INCLUDES[[#This Row],[DW Seller]],DIM_SELLERS!A:I,4,FALSE)</f>
        <v>SP</v>
      </c>
      <c r="V695" s="30">
        <f>IF(FACT_INCLUDES[[#This Row],[order_delivered_customer_date]]&lt;=FACT_INCLUDES[[#This Row],[order_estimated_delivery_date]], 1,0)</f>
        <v>1</v>
      </c>
    </row>
    <row r="696" spans="1:22" ht="15.75" x14ac:dyDescent="0.25">
      <c r="A696">
        <v>695</v>
      </c>
      <c r="B696" s="2" t="s">
        <v>1242</v>
      </c>
      <c r="C696" s="10">
        <v>1</v>
      </c>
      <c r="D696" s="13">
        <v>43236.145833333336</v>
      </c>
      <c r="E696" s="20">
        <v>109.9</v>
      </c>
      <c r="F696" s="20">
        <v>12.27</v>
      </c>
      <c r="G696" t="str">
        <f>VLOOKUP(FACT_INCLUDES[[#This Row],[order_id]],ORDERS!A:B,2,FALSE)</f>
        <v>5ea1aab4828e8220e3eb682763743013</v>
      </c>
      <c r="H696" s="17">
        <f>VLOOKUP(FACT_INCLUDES[[#This Row],[order_id]],ORDERS!A:F,4,FALSE)</f>
        <v>42828.125694444447</v>
      </c>
      <c r="I696" s="17">
        <f>VLOOKUP(FACT_INCLUDES[[#This Row],[order_id]],ORDERS!A:G,5,FALSE)</f>
        <v>42863</v>
      </c>
      <c r="J696" s="17">
        <f>VLOOKUP(FACT_INCLUDES[[#This Row],[order_id]],ORDERS!A:G,6,FALSE)</f>
        <v>42858</v>
      </c>
      <c r="K696" t="str">
        <f>VLOOKUP(FACT_INCLUDES[[#This Row],[order_id]],ORDERS!A:G,3,FALSE)</f>
        <v>shipped</v>
      </c>
      <c r="L696" s="18">
        <f>FACT_INCLUDES[[#This Row],[price]]+FACT_INCLUDES[[#This Row],[freight_value]]</f>
        <v>122.17</v>
      </c>
      <c r="M696">
        <f ca="1">_xlfn.XLOOKUP(FACT_INCLUDES[[#This Row],[customer_unique_id]], DIM_CUSTOMERS[customer_unique_id], DIM_CUSTOMERS[Age],,0)</f>
        <v>39</v>
      </c>
      <c r="N696">
        <f>IFERROR(VLOOKUP(FACT_INCLUDES[[#This Row],[order_id]], ORDERS!A:G, 7, FALSE), "")</f>
        <v>35</v>
      </c>
      <c r="O696">
        <f>_xlfn.XLOOKUP(FACT_INCLUDES[[#This Row],[DW Product]],FACT_PRODUCT_REVIEWS!L:L,FACT_PRODUCT_REVIEWS!A:A,,0)</f>
        <v>146</v>
      </c>
      <c r="P696">
        <f>_xlfn.XLOOKUP(FACT_INCLUDES[[#This Row],[customer_unique_id]],DIM_CUSTOMERS[customer_unique_id],DIM_CUSTOMERS[DW Customer],,0)</f>
        <v>304</v>
      </c>
      <c r="Q696">
        <v>146</v>
      </c>
      <c r="R696">
        <v>398</v>
      </c>
      <c r="S696">
        <f>IF(FACT_INCLUDES[[#This Row],[order_delivered_customer_date]]&lt;=FACT_INCLUDES[[#This Row],[order_estimated_delivery_date]],1,0)</f>
        <v>0</v>
      </c>
      <c r="T696" t="str">
        <f>VLOOKUP(FACT_INCLUDES[[#This Row],[DW Product]],DIM_PRODUCTS!A:I,3,FALSE)</f>
        <v>Home Design</v>
      </c>
      <c r="U696" t="str">
        <f>VLOOKUP(FACT_INCLUDES[[#This Row],[DW Seller]],DIM_SELLERS!A:I,4,FALSE)</f>
        <v>SP</v>
      </c>
      <c r="V696" s="30">
        <f>IF(FACT_INCLUDES[[#This Row],[order_delivered_customer_date]]&lt;=FACT_INCLUDES[[#This Row],[order_estimated_delivery_date]], 1,0)</f>
        <v>0</v>
      </c>
    </row>
    <row r="697" spans="1:22" ht="15.75" x14ac:dyDescent="0.25">
      <c r="A697">
        <v>696</v>
      </c>
      <c r="B697" s="2" t="s">
        <v>1485</v>
      </c>
      <c r="C697" s="10">
        <v>1</v>
      </c>
      <c r="D697" s="13">
        <v>43028.602083333331</v>
      </c>
      <c r="E697" s="20">
        <v>89</v>
      </c>
      <c r="F697" s="20">
        <v>25.9</v>
      </c>
      <c r="G697" t="str">
        <f>VLOOKUP(FACT_INCLUDES[[#This Row],[order_id]],ORDERS!A:B,2,FALSE)</f>
        <v>2f53681bf01c5cff02bada5809fe302e</v>
      </c>
      <c r="H697" s="17">
        <f>VLOOKUP(FACT_INCLUDES[[#This Row],[order_id]],ORDERS!A:F,4,FALSE)</f>
        <v>43116.472916666666</v>
      </c>
      <c r="I697" s="17">
        <f>VLOOKUP(FACT_INCLUDES[[#This Row],[order_id]],ORDERS!A:G,5,FALSE)</f>
        <v>43122.892361111109</v>
      </c>
      <c r="J697" s="17">
        <f>VLOOKUP(FACT_INCLUDES[[#This Row],[order_id]],ORDERS!A:G,6,FALSE)</f>
        <v>43145</v>
      </c>
      <c r="K697" t="str">
        <f>VLOOKUP(FACT_INCLUDES[[#This Row],[order_id]],ORDERS!A:G,3,FALSE)</f>
        <v>delivered</v>
      </c>
      <c r="L697" s="18">
        <f>FACT_INCLUDES[[#This Row],[price]]+FACT_INCLUDES[[#This Row],[freight_value]]</f>
        <v>114.9</v>
      </c>
      <c r="M697">
        <f ca="1">_xlfn.XLOOKUP(FACT_INCLUDES[[#This Row],[customer_unique_id]], DIM_CUSTOMERS[customer_unique_id], DIM_CUSTOMERS[Age],,0)</f>
        <v>18</v>
      </c>
      <c r="N697">
        <f>IFERROR(VLOOKUP(FACT_INCLUDES[[#This Row],[order_id]], ORDERS!A:G, 7, FALSE), "")</f>
        <v>6</v>
      </c>
      <c r="O697">
        <f>_xlfn.XLOOKUP(FACT_INCLUDES[[#This Row],[DW Product]],FACT_PRODUCT_REVIEWS!L:L,FACT_PRODUCT_REVIEWS!A:A,,0)</f>
        <v>147</v>
      </c>
      <c r="P697">
        <f>_xlfn.XLOOKUP(FACT_INCLUDES[[#This Row],[customer_unique_id]],DIM_CUSTOMERS[customer_unique_id],DIM_CUSTOMERS[DW Customer],,0)</f>
        <v>177</v>
      </c>
      <c r="Q697">
        <v>147</v>
      </c>
      <c r="R697">
        <v>399</v>
      </c>
      <c r="S697">
        <f>IF(FACT_INCLUDES[[#This Row],[order_delivered_customer_date]]&lt;=FACT_INCLUDES[[#This Row],[order_estimated_delivery_date]],1,0)</f>
        <v>1</v>
      </c>
      <c r="T697" t="str">
        <f>VLOOKUP(FACT_INCLUDES[[#This Row],[DW Product]],DIM_PRODUCTS!A:I,3,FALSE)</f>
        <v>Home Design</v>
      </c>
      <c r="U697" t="str">
        <f>VLOOKUP(FACT_INCLUDES[[#This Row],[DW Seller]],DIM_SELLERS!A:I,4,FALSE)</f>
        <v>SP</v>
      </c>
      <c r="V697" s="30">
        <f>IF(FACT_INCLUDES[[#This Row],[order_delivered_customer_date]]&lt;=FACT_INCLUDES[[#This Row],[order_estimated_delivery_date]], 1,0)</f>
        <v>1</v>
      </c>
    </row>
    <row r="698" spans="1:22" ht="15.75" x14ac:dyDescent="0.25">
      <c r="A698">
        <v>697</v>
      </c>
      <c r="B698" s="2" t="s">
        <v>1690</v>
      </c>
      <c r="C698" s="10">
        <v>1</v>
      </c>
      <c r="D698" s="13">
        <v>43070.665277777778</v>
      </c>
      <c r="E698" s="20">
        <v>120</v>
      </c>
      <c r="F698" s="20">
        <v>13.75</v>
      </c>
      <c r="G698" t="str">
        <f>VLOOKUP(FACT_INCLUDES[[#This Row],[order_id]],ORDERS!A:B,2,FALSE)</f>
        <v>4619eedf5b092b15ebc4d916f8c99646</v>
      </c>
      <c r="H698" s="17">
        <f>VLOOKUP(FACT_INCLUDES[[#This Row],[order_id]],ORDERS!A:F,4,FALSE)</f>
        <v>42779.805555555555</v>
      </c>
      <c r="I698" s="17">
        <f>VLOOKUP(FACT_INCLUDES[[#This Row],[order_id]],ORDERS!A:G,5,FALSE)</f>
        <v>42795.456944444442</v>
      </c>
      <c r="J698" s="17">
        <f>VLOOKUP(FACT_INCLUDES[[#This Row],[order_id]],ORDERS!A:G,6,FALSE)</f>
        <v>42822</v>
      </c>
      <c r="K698" t="str">
        <f>VLOOKUP(FACT_INCLUDES[[#This Row],[order_id]],ORDERS!A:G,3,FALSE)</f>
        <v>delivered</v>
      </c>
      <c r="L698" s="18">
        <f>FACT_INCLUDES[[#This Row],[price]]+FACT_INCLUDES[[#This Row],[freight_value]]</f>
        <v>133.75</v>
      </c>
      <c r="M698">
        <f ca="1">_xlfn.XLOOKUP(FACT_INCLUDES[[#This Row],[customer_unique_id]], DIM_CUSTOMERS[customer_unique_id], DIM_CUSTOMERS[Age],,0)</f>
        <v>27</v>
      </c>
      <c r="N698">
        <f>IFERROR(VLOOKUP(FACT_INCLUDES[[#This Row],[order_id]], ORDERS!A:G, 7, FALSE), "")</f>
        <v>16</v>
      </c>
      <c r="O698">
        <f>_xlfn.XLOOKUP(FACT_INCLUDES[[#This Row],[DW Product]],FACT_PRODUCT_REVIEWS!L:L,FACT_PRODUCT_REVIEWS!A:A,,0)</f>
        <v>148</v>
      </c>
      <c r="P698">
        <f>_xlfn.XLOOKUP(FACT_INCLUDES[[#This Row],[customer_unique_id]],DIM_CUSTOMERS[customer_unique_id],DIM_CUSTOMERS[DW Customer],,0)</f>
        <v>140</v>
      </c>
      <c r="Q698">
        <v>148</v>
      </c>
      <c r="R698">
        <v>400</v>
      </c>
      <c r="S698">
        <f>IF(FACT_INCLUDES[[#This Row],[order_delivered_customer_date]]&lt;=FACT_INCLUDES[[#This Row],[order_estimated_delivery_date]],1,0)</f>
        <v>1</v>
      </c>
      <c r="T698" t="str">
        <f>VLOOKUP(FACT_INCLUDES[[#This Row],[DW Product]],DIM_PRODUCTS!A:I,3,FALSE)</f>
        <v>Pets</v>
      </c>
      <c r="U698" t="str">
        <f>VLOOKUP(FACT_INCLUDES[[#This Row],[DW Seller]],DIM_SELLERS!A:I,4,FALSE)</f>
        <v>SP</v>
      </c>
      <c r="V698" s="30">
        <f>IF(FACT_INCLUDES[[#This Row],[order_delivered_customer_date]]&lt;=FACT_INCLUDES[[#This Row],[order_estimated_delivery_date]], 1,0)</f>
        <v>1</v>
      </c>
    </row>
    <row r="699" spans="1:22" ht="15.75" x14ac:dyDescent="0.25">
      <c r="A699">
        <v>698</v>
      </c>
      <c r="B699" s="2" t="s">
        <v>1143</v>
      </c>
      <c r="C699" s="10">
        <v>1</v>
      </c>
      <c r="D699" s="13">
        <v>43264.929861111108</v>
      </c>
      <c r="E699" s="20">
        <v>75</v>
      </c>
      <c r="F699" s="20">
        <v>14.28</v>
      </c>
      <c r="G699" t="str">
        <f>VLOOKUP(FACT_INCLUDES[[#This Row],[order_id]],ORDERS!A:B,2,FALSE)</f>
        <v>5e718c3c3061694c7b7e31d183f88a45</v>
      </c>
      <c r="H699" s="17">
        <f>VLOOKUP(FACT_INCLUDES[[#This Row],[order_id]],ORDERS!A:F,4,FALSE)</f>
        <v>43103.887499999997</v>
      </c>
      <c r="I699" s="17">
        <f>VLOOKUP(FACT_INCLUDES[[#This Row],[order_id]],ORDERS!A:G,5,FALSE)</f>
        <v>43115.87777777778</v>
      </c>
      <c r="J699" s="17">
        <f>VLOOKUP(FACT_INCLUDES[[#This Row],[order_id]],ORDERS!A:G,6,FALSE)</f>
        <v>43130</v>
      </c>
      <c r="K699" t="str">
        <f>VLOOKUP(FACT_INCLUDES[[#This Row],[order_id]],ORDERS!A:G,3,FALSE)</f>
        <v>delivered</v>
      </c>
      <c r="L699" s="18">
        <f>FACT_INCLUDES[[#This Row],[price]]+FACT_INCLUDES[[#This Row],[freight_value]]</f>
        <v>89.28</v>
      </c>
      <c r="M699">
        <f ca="1">_xlfn.XLOOKUP(FACT_INCLUDES[[#This Row],[customer_unique_id]], DIM_CUSTOMERS[customer_unique_id], DIM_CUSTOMERS[Age],,0)</f>
        <v>25</v>
      </c>
      <c r="N699">
        <f>IFERROR(VLOOKUP(FACT_INCLUDES[[#This Row],[order_id]], ORDERS!A:G, 7, FALSE), "")</f>
        <v>12</v>
      </c>
      <c r="O699">
        <f>_xlfn.XLOOKUP(FACT_INCLUDES[[#This Row],[DW Product]],FACT_PRODUCT_REVIEWS!L:L,FACT_PRODUCT_REVIEWS!A:A,,0)</f>
        <v>149</v>
      </c>
      <c r="P699">
        <f>_xlfn.XLOOKUP(FACT_INCLUDES[[#This Row],[customer_unique_id]],DIM_CUSTOMERS[customer_unique_id],DIM_CUSTOMERS[DW Customer],,0)</f>
        <v>50</v>
      </c>
      <c r="Q699">
        <v>149</v>
      </c>
      <c r="R699">
        <v>401</v>
      </c>
      <c r="S699">
        <f>IF(FACT_INCLUDES[[#This Row],[order_delivered_customer_date]]&lt;=FACT_INCLUDES[[#This Row],[order_estimated_delivery_date]],1,0)</f>
        <v>1</v>
      </c>
      <c r="T699" t="str">
        <f>VLOOKUP(FACT_INCLUDES[[#This Row],[DW Product]],DIM_PRODUCTS!A:I,3,FALSE)</f>
        <v>Jewelry</v>
      </c>
      <c r="U699" t="str">
        <f>VLOOKUP(FACT_INCLUDES[[#This Row],[DW Seller]],DIM_SELLERS!A:I,4,FALSE)</f>
        <v>PR</v>
      </c>
      <c r="V699" s="30">
        <f>IF(FACT_INCLUDES[[#This Row],[order_delivered_customer_date]]&lt;=FACT_INCLUDES[[#This Row],[order_estimated_delivery_date]], 1,0)</f>
        <v>1</v>
      </c>
    </row>
    <row r="700" spans="1:22" ht="15.75" x14ac:dyDescent="0.25">
      <c r="A700">
        <v>699</v>
      </c>
      <c r="B700" s="2" t="s">
        <v>1511</v>
      </c>
      <c r="C700" s="10">
        <v>1</v>
      </c>
      <c r="D700" s="13">
        <v>43191.921527777777</v>
      </c>
      <c r="E700" s="20">
        <v>46.86</v>
      </c>
      <c r="F700" s="20">
        <v>14.52</v>
      </c>
      <c r="G700" t="str">
        <f>VLOOKUP(FACT_INCLUDES[[#This Row],[order_id]],ORDERS!A:B,2,FALSE)</f>
        <v>fd45ef982d27eb5aaa153990b7c8140b</v>
      </c>
      <c r="H700" s="17">
        <f>VLOOKUP(FACT_INCLUDES[[#This Row],[order_id]],ORDERS!A:F,4,FALSE)</f>
        <v>43264.488888888889</v>
      </c>
      <c r="I700" s="17">
        <f>VLOOKUP(FACT_INCLUDES[[#This Row],[order_id]],ORDERS!A:G,5,FALSE)</f>
        <v>43276.734722222223</v>
      </c>
      <c r="J700" s="17">
        <f>VLOOKUP(FACT_INCLUDES[[#This Row],[order_id]],ORDERS!A:G,6,FALSE)</f>
        <v>43294</v>
      </c>
      <c r="K700" t="str">
        <f>VLOOKUP(FACT_INCLUDES[[#This Row],[order_id]],ORDERS!A:G,3,FALSE)</f>
        <v>delivered</v>
      </c>
      <c r="L700" s="18">
        <f>FACT_INCLUDES[[#This Row],[price]]+FACT_INCLUDES[[#This Row],[freight_value]]</f>
        <v>61.379999999999995</v>
      </c>
      <c r="M700">
        <f ca="1">_xlfn.XLOOKUP(FACT_INCLUDES[[#This Row],[customer_unique_id]], DIM_CUSTOMERS[customer_unique_id], DIM_CUSTOMERS[Age],,0)</f>
        <v>23</v>
      </c>
      <c r="N700">
        <f>IFERROR(VLOOKUP(FACT_INCLUDES[[#This Row],[order_id]], ORDERS!A:G, 7, FALSE), "")</f>
        <v>12</v>
      </c>
      <c r="O700">
        <f>_xlfn.XLOOKUP(FACT_INCLUDES[[#This Row],[DW Product]],FACT_PRODUCT_REVIEWS!L:L,FACT_PRODUCT_REVIEWS!A:A,,0)</f>
        <v>150</v>
      </c>
      <c r="P700">
        <f>_xlfn.XLOOKUP(FACT_INCLUDES[[#This Row],[customer_unique_id]],DIM_CUSTOMERS[customer_unique_id],DIM_CUSTOMERS[DW Customer],,0)</f>
        <v>263</v>
      </c>
      <c r="Q700">
        <v>150</v>
      </c>
      <c r="R700">
        <v>402</v>
      </c>
      <c r="S700">
        <f>IF(FACT_INCLUDES[[#This Row],[order_delivered_customer_date]]&lt;=FACT_INCLUDES[[#This Row],[order_estimated_delivery_date]],1,0)</f>
        <v>1</v>
      </c>
      <c r="T700" t="str">
        <f>VLOOKUP(FACT_INCLUDES[[#This Row],[DW Product]],DIM_PRODUCTS!A:I,3,FALSE)</f>
        <v>Jewelry</v>
      </c>
      <c r="U700" t="str">
        <f>VLOOKUP(FACT_INCLUDES[[#This Row],[DW Seller]],DIM_SELLERS!A:I,4,FALSE)</f>
        <v>SP</v>
      </c>
      <c r="V700" s="30">
        <f>IF(FACT_INCLUDES[[#This Row],[order_delivered_customer_date]]&lt;=FACT_INCLUDES[[#This Row],[order_estimated_delivery_date]], 1,0)</f>
        <v>1</v>
      </c>
    </row>
    <row r="701" spans="1:22" ht="15.75" x14ac:dyDescent="0.25">
      <c r="A701">
        <v>700</v>
      </c>
      <c r="B701" s="2" t="s">
        <v>827</v>
      </c>
      <c r="C701" s="10">
        <v>1</v>
      </c>
      <c r="D701" s="13">
        <v>42880.604166666664</v>
      </c>
      <c r="E701" s="20">
        <v>96</v>
      </c>
      <c r="F701" s="20">
        <v>14.84</v>
      </c>
      <c r="G701" t="str">
        <f>VLOOKUP(FACT_INCLUDES[[#This Row],[order_id]],ORDERS!A:B,2,FALSE)</f>
        <v>5b540c6a8886384d1772215e6a189804</v>
      </c>
      <c r="H701" s="17">
        <f>VLOOKUP(FACT_INCLUDES[[#This Row],[order_id]],ORDERS!A:F,4,FALSE)</f>
        <v>43196.392361111109</v>
      </c>
      <c r="I701" s="17">
        <f>VLOOKUP(FACT_INCLUDES[[#This Row],[order_id]],ORDERS!A:G,5,FALSE)</f>
        <v>43222.859722222223</v>
      </c>
      <c r="J701" s="17">
        <f>VLOOKUP(FACT_INCLUDES[[#This Row],[order_id]],ORDERS!A:G,6,FALSE)</f>
        <v>43224</v>
      </c>
      <c r="K701" t="str">
        <f>VLOOKUP(FACT_INCLUDES[[#This Row],[order_id]],ORDERS!A:G,3,FALSE)</f>
        <v>delivered</v>
      </c>
      <c r="L701" s="18">
        <f>FACT_INCLUDES[[#This Row],[price]]+FACT_INCLUDES[[#This Row],[freight_value]]</f>
        <v>110.84</v>
      </c>
      <c r="M701">
        <f ca="1">_xlfn.XLOOKUP(FACT_INCLUDES[[#This Row],[customer_unique_id]], DIM_CUSTOMERS[customer_unique_id], DIM_CUSTOMERS[Age],,0)</f>
        <v>52</v>
      </c>
      <c r="N701">
        <f>IFERROR(VLOOKUP(FACT_INCLUDES[[#This Row],[order_id]], ORDERS!A:G, 7, FALSE), "")</f>
        <v>26</v>
      </c>
      <c r="O701">
        <f>_xlfn.XLOOKUP(FACT_INCLUDES[[#This Row],[DW Product]],FACT_PRODUCT_REVIEWS!L:L,FACT_PRODUCT_REVIEWS!A:A,,0)</f>
        <v>151</v>
      </c>
      <c r="P701">
        <f>_xlfn.XLOOKUP(FACT_INCLUDES[[#This Row],[customer_unique_id]],DIM_CUSTOMERS[customer_unique_id],DIM_CUSTOMERS[DW Customer],,0)</f>
        <v>82</v>
      </c>
      <c r="Q701">
        <v>151</v>
      </c>
      <c r="R701">
        <v>403</v>
      </c>
      <c r="S701">
        <f>IF(FACT_INCLUDES[[#This Row],[order_delivered_customer_date]]&lt;=FACT_INCLUDES[[#This Row],[order_estimated_delivery_date]],1,0)</f>
        <v>1</v>
      </c>
      <c r="T701" t="str">
        <f>VLOOKUP(FACT_INCLUDES[[#This Row],[DW Product]],DIM_PRODUCTS!A:I,3,FALSE)</f>
        <v>Art</v>
      </c>
      <c r="U701" t="str">
        <f>VLOOKUP(FACT_INCLUDES[[#This Row],[DW Seller]],DIM_SELLERS!A:I,4,FALSE)</f>
        <v>SP</v>
      </c>
      <c r="V701" s="30">
        <f>IF(FACT_INCLUDES[[#This Row],[order_delivered_customer_date]]&lt;=FACT_INCLUDES[[#This Row],[order_estimated_delivery_date]], 1,0)</f>
        <v>1</v>
      </c>
    </row>
    <row r="702" spans="1:22" ht="15.75" x14ac:dyDescent="0.25">
      <c r="A702">
        <v>701</v>
      </c>
      <c r="B702" s="2" t="s">
        <v>1346</v>
      </c>
      <c r="C702" s="10">
        <v>1</v>
      </c>
      <c r="D702" s="13">
        <v>42836.473611111112</v>
      </c>
      <c r="E702" s="20">
        <v>49.99</v>
      </c>
      <c r="F702" s="20">
        <v>18.12</v>
      </c>
      <c r="G702" t="str">
        <f>VLOOKUP(FACT_INCLUDES[[#This Row],[order_id]],ORDERS!A:B,2,FALSE)</f>
        <v>d7dca5075c207d22e930c7ab977c80e5</v>
      </c>
      <c r="H702" s="17">
        <f>VLOOKUP(FACT_INCLUDES[[#This Row],[order_id]],ORDERS!A:F,4,FALSE)</f>
        <v>42781.737500000003</v>
      </c>
      <c r="I702" s="17">
        <f>VLOOKUP(FACT_INCLUDES[[#This Row],[order_id]],ORDERS!A:G,5,FALSE)</f>
        <v>42805.44027777778</v>
      </c>
      <c r="J702" s="17">
        <f>VLOOKUP(FACT_INCLUDES[[#This Row],[order_id]],ORDERS!A:G,6,FALSE)</f>
        <v>42818</v>
      </c>
      <c r="K702" t="str">
        <f>VLOOKUP(FACT_INCLUDES[[#This Row],[order_id]],ORDERS!A:G,3,FALSE)</f>
        <v>delivered</v>
      </c>
      <c r="L702" s="18">
        <f>FACT_INCLUDES[[#This Row],[price]]+FACT_INCLUDES[[#This Row],[freight_value]]</f>
        <v>68.11</v>
      </c>
      <c r="M702">
        <f ca="1">_xlfn.XLOOKUP(FACT_INCLUDES[[#This Row],[customer_unique_id]], DIM_CUSTOMERS[customer_unique_id], DIM_CUSTOMERS[Age],,0)</f>
        <v>47</v>
      </c>
      <c r="N702">
        <f>IFERROR(VLOOKUP(FACT_INCLUDES[[#This Row],[order_id]], ORDERS!A:G, 7, FALSE), "")</f>
        <v>24</v>
      </c>
      <c r="O702">
        <f>_xlfn.XLOOKUP(FACT_INCLUDES[[#This Row],[DW Product]],FACT_PRODUCT_REVIEWS!L:L,FACT_PRODUCT_REVIEWS!A:A,,0)</f>
        <v>152</v>
      </c>
      <c r="P702">
        <f>_xlfn.XLOOKUP(FACT_INCLUDES[[#This Row],[customer_unique_id]],DIM_CUSTOMERS[customer_unique_id],DIM_CUSTOMERS[DW Customer],,0)</f>
        <v>197</v>
      </c>
      <c r="Q702">
        <v>152</v>
      </c>
      <c r="R702">
        <v>404</v>
      </c>
      <c r="S702">
        <f>IF(FACT_INCLUDES[[#This Row],[order_delivered_customer_date]]&lt;=FACT_INCLUDES[[#This Row],[order_estimated_delivery_date]],1,0)</f>
        <v>1</v>
      </c>
      <c r="T702" t="str">
        <f>VLOOKUP(FACT_INCLUDES[[#This Row],[DW Product]],DIM_PRODUCTS!A:I,3,FALSE)</f>
        <v>Makeup</v>
      </c>
      <c r="U702" t="str">
        <f>VLOOKUP(FACT_INCLUDES[[#This Row],[DW Seller]],DIM_SELLERS!A:I,4,FALSE)</f>
        <v>SP</v>
      </c>
      <c r="V702" s="30">
        <f>IF(FACT_INCLUDES[[#This Row],[order_delivered_customer_date]]&lt;=FACT_INCLUDES[[#This Row],[order_estimated_delivery_date]], 1,0)</f>
        <v>1</v>
      </c>
    </row>
    <row r="703" spans="1:22" ht="15.75" x14ac:dyDescent="0.25">
      <c r="A703">
        <v>702</v>
      </c>
      <c r="B703" s="2" t="s">
        <v>751</v>
      </c>
      <c r="C703" s="10">
        <v>1</v>
      </c>
      <c r="D703" s="13">
        <v>43200.227777777778</v>
      </c>
      <c r="E703" s="20">
        <v>24.99</v>
      </c>
      <c r="F703" s="20">
        <v>13.58</v>
      </c>
      <c r="G703" t="str">
        <f>VLOOKUP(FACT_INCLUDES[[#This Row],[order_id]],ORDERS!A:B,2,FALSE)</f>
        <v>ed5f2cdb43c9166062c0baffd3973f14</v>
      </c>
      <c r="H703" s="17">
        <f>VLOOKUP(FACT_INCLUDES[[#This Row],[order_id]],ORDERS!A:F,4,FALSE)</f>
        <v>42772.949305555558</v>
      </c>
      <c r="I703" s="17">
        <f>VLOOKUP(FACT_INCLUDES[[#This Row],[order_id]],ORDERS!A:G,5,FALSE)</f>
        <v>42781.190972222219</v>
      </c>
      <c r="J703" s="17">
        <f>VLOOKUP(FACT_INCLUDES[[#This Row],[order_id]],ORDERS!A:G,6,FALSE)</f>
        <v>42795</v>
      </c>
      <c r="K703" t="str">
        <f>VLOOKUP(FACT_INCLUDES[[#This Row],[order_id]],ORDERS!A:G,3,FALSE)</f>
        <v>delivered</v>
      </c>
      <c r="L703" s="18">
        <f>FACT_INCLUDES[[#This Row],[price]]+FACT_INCLUDES[[#This Row],[freight_value]]</f>
        <v>38.57</v>
      </c>
      <c r="M703">
        <f ca="1">_xlfn.XLOOKUP(FACT_INCLUDES[[#This Row],[customer_unique_id]], DIM_CUSTOMERS[customer_unique_id], DIM_CUSTOMERS[Age],,0)</f>
        <v>40</v>
      </c>
      <c r="N703">
        <f>IFERROR(VLOOKUP(FACT_INCLUDES[[#This Row],[order_id]], ORDERS!A:G, 7, FALSE), "")</f>
        <v>9</v>
      </c>
      <c r="O703">
        <f>_xlfn.XLOOKUP(FACT_INCLUDES[[#This Row],[DW Product]],FACT_PRODUCT_REVIEWS!L:L,FACT_PRODUCT_REVIEWS!A:A,,0)</f>
        <v>153</v>
      </c>
      <c r="P703">
        <f>_xlfn.XLOOKUP(FACT_INCLUDES[[#This Row],[customer_unique_id]],DIM_CUSTOMERS[customer_unique_id],DIM_CUSTOMERS[DW Customer],,0)</f>
        <v>233</v>
      </c>
      <c r="Q703">
        <v>153</v>
      </c>
      <c r="R703">
        <v>405</v>
      </c>
      <c r="S703">
        <f>IF(FACT_INCLUDES[[#This Row],[order_delivered_customer_date]]&lt;=FACT_INCLUDES[[#This Row],[order_estimated_delivery_date]],1,0)</f>
        <v>1</v>
      </c>
      <c r="T703" t="str">
        <f>VLOOKUP(FACT_INCLUDES[[#This Row],[DW Product]],DIM_PRODUCTS!A:I,3,FALSE)</f>
        <v>Art</v>
      </c>
      <c r="U703" t="str">
        <f>VLOOKUP(FACT_INCLUDES[[#This Row],[DW Seller]],DIM_SELLERS!A:I,4,FALSE)</f>
        <v>SP</v>
      </c>
      <c r="V703" s="30">
        <f>IF(FACT_INCLUDES[[#This Row],[order_delivered_customer_date]]&lt;=FACT_INCLUDES[[#This Row],[order_estimated_delivery_date]], 1,0)</f>
        <v>1</v>
      </c>
    </row>
    <row r="704" spans="1:22" ht="15.75" x14ac:dyDescent="0.25">
      <c r="A704">
        <v>703</v>
      </c>
      <c r="B704" s="2" t="s">
        <v>1873</v>
      </c>
      <c r="C704" s="10">
        <v>1</v>
      </c>
      <c r="D704" s="13">
        <v>42823.834722222222</v>
      </c>
      <c r="E704" s="20">
        <v>24.99</v>
      </c>
      <c r="F704" s="20">
        <v>13.58</v>
      </c>
      <c r="G704" t="str">
        <f>VLOOKUP(FACT_INCLUDES[[#This Row],[order_id]],ORDERS!A:B,2,FALSE)</f>
        <v>df0c259fcd231dc0a72eceb0bec4102f</v>
      </c>
      <c r="H704" s="17">
        <f>VLOOKUP(FACT_INCLUDES[[#This Row],[order_id]],ORDERS!A:F,4,FALSE)</f>
        <v>43068.007638888892</v>
      </c>
      <c r="I704" s="17">
        <f>VLOOKUP(FACT_INCLUDES[[#This Row],[order_id]],ORDERS!A:G,5,FALSE)</f>
        <v>43080.706250000003</v>
      </c>
      <c r="J704" s="17">
        <f>VLOOKUP(FACT_INCLUDES[[#This Row],[order_id]],ORDERS!A:G,6,FALSE)</f>
        <v>43088</v>
      </c>
      <c r="K704" t="str">
        <f>VLOOKUP(FACT_INCLUDES[[#This Row],[order_id]],ORDERS!A:G,3,FALSE)</f>
        <v>delivered</v>
      </c>
      <c r="L704" s="18">
        <f>FACT_INCLUDES[[#This Row],[price]]+FACT_INCLUDES[[#This Row],[freight_value]]</f>
        <v>38.57</v>
      </c>
      <c r="M704">
        <f ca="1">_xlfn.XLOOKUP(FACT_INCLUDES[[#This Row],[customer_unique_id]], DIM_CUSTOMERS[customer_unique_id], DIM_CUSTOMERS[Age],,0)</f>
        <v>56</v>
      </c>
      <c r="N704">
        <f>IFERROR(VLOOKUP(FACT_INCLUDES[[#This Row],[order_id]], ORDERS!A:G, 7, FALSE), "")</f>
        <v>12</v>
      </c>
      <c r="O704">
        <f>_xlfn.XLOOKUP(FACT_INCLUDES[[#This Row],[DW Product]],FACT_PRODUCT_REVIEWS!L:L,FACT_PRODUCT_REVIEWS!A:A,,0)</f>
        <v>154</v>
      </c>
      <c r="P704">
        <f>_xlfn.XLOOKUP(FACT_INCLUDES[[#This Row],[customer_unique_id]],DIM_CUSTOMERS[customer_unique_id],DIM_CUSTOMERS[DW Customer],,0)</f>
        <v>244</v>
      </c>
      <c r="Q704">
        <v>154</v>
      </c>
      <c r="R704">
        <v>406</v>
      </c>
      <c r="S704">
        <f>IF(FACT_INCLUDES[[#This Row],[order_delivered_customer_date]]&lt;=FACT_INCLUDES[[#This Row],[order_estimated_delivery_date]],1,0)</f>
        <v>1</v>
      </c>
      <c r="T704" t="str">
        <f>VLOOKUP(FACT_INCLUDES[[#This Row],[DW Product]],DIM_PRODUCTS!A:I,3,FALSE)</f>
        <v>Sports</v>
      </c>
      <c r="U704" t="str">
        <f>VLOOKUP(FACT_INCLUDES[[#This Row],[DW Seller]],DIM_SELLERS!A:I,4,FALSE)</f>
        <v>BA</v>
      </c>
      <c r="V704" s="30">
        <f>IF(FACT_INCLUDES[[#This Row],[order_delivered_customer_date]]&lt;=FACT_INCLUDES[[#This Row],[order_estimated_delivery_date]], 1,0)</f>
        <v>1</v>
      </c>
    </row>
    <row r="705" spans="1:22" ht="15.75" x14ac:dyDescent="0.25">
      <c r="A705">
        <v>704</v>
      </c>
      <c r="B705" s="2" t="s">
        <v>1097</v>
      </c>
      <c r="C705" s="10">
        <v>1</v>
      </c>
      <c r="D705" s="13">
        <v>42823.834722222222</v>
      </c>
      <c r="E705" s="20">
        <v>120.1</v>
      </c>
      <c r="F705" s="20">
        <v>16.600000000000001</v>
      </c>
      <c r="G705" t="str">
        <f>VLOOKUP(FACT_INCLUDES[[#This Row],[order_id]],ORDERS!A:B,2,FALSE)</f>
        <v>56b6eede1b10925212f054a7ba614796</v>
      </c>
      <c r="H705" s="17">
        <f>VLOOKUP(FACT_INCLUDES[[#This Row],[order_id]],ORDERS!A:F,4,FALSE)</f>
        <v>43116.652777777781</v>
      </c>
      <c r="I705" s="17">
        <f>VLOOKUP(FACT_INCLUDES[[#This Row],[order_id]],ORDERS!A:G,5,FALSE)</f>
        <v>43137.945138888892</v>
      </c>
      <c r="J705" s="17">
        <f>VLOOKUP(FACT_INCLUDES[[#This Row],[order_id]],ORDERS!A:G,6,FALSE)</f>
        <v>43152</v>
      </c>
      <c r="K705" t="str">
        <f>VLOOKUP(FACT_INCLUDES[[#This Row],[order_id]],ORDERS!A:G,3,FALSE)</f>
        <v>delivered</v>
      </c>
      <c r="L705" s="18">
        <f>FACT_INCLUDES[[#This Row],[price]]+FACT_INCLUDES[[#This Row],[freight_value]]</f>
        <v>136.69999999999999</v>
      </c>
      <c r="M705">
        <f ca="1">_xlfn.XLOOKUP(FACT_INCLUDES[[#This Row],[customer_unique_id]], DIM_CUSTOMERS[customer_unique_id], DIM_CUSTOMERS[Age],,0)</f>
        <v>54</v>
      </c>
      <c r="N705">
        <f>IFERROR(VLOOKUP(FACT_INCLUDES[[#This Row],[order_id]], ORDERS!A:G, 7, FALSE), "")</f>
        <v>21</v>
      </c>
      <c r="O705">
        <f>_xlfn.XLOOKUP(FACT_INCLUDES[[#This Row],[DW Product]],FACT_PRODUCT_REVIEWS!L:L,FACT_PRODUCT_REVIEWS!A:A,,0)</f>
        <v>155</v>
      </c>
      <c r="P705">
        <f>_xlfn.XLOOKUP(FACT_INCLUDES[[#This Row],[customer_unique_id]],DIM_CUSTOMERS[customer_unique_id],DIM_CUSTOMERS[DW Customer],,0)</f>
        <v>184</v>
      </c>
      <c r="Q705">
        <v>155</v>
      </c>
      <c r="R705">
        <v>407</v>
      </c>
      <c r="S705">
        <f>IF(FACT_INCLUDES[[#This Row],[order_delivered_customer_date]]&lt;=FACT_INCLUDES[[#This Row],[order_estimated_delivery_date]],1,0)</f>
        <v>1</v>
      </c>
      <c r="T705" t="str">
        <f>VLOOKUP(FACT_INCLUDES[[#This Row],[DW Product]],DIM_PRODUCTS!A:I,3,FALSE)</f>
        <v>Sports</v>
      </c>
      <c r="U705" t="str">
        <f>VLOOKUP(FACT_INCLUDES[[#This Row],[DW Seller]],DIM_SELLERS!A:I,4,FALSE)</f>
        <v>RS</v>
      </c>
      <c r="V705" s="30">
        <f>IF(FACT_INCLUDES[[#This Row],[order_delivered_customer_date]]&lt;=FACT_INCLUDES[[#This Row],[order_estimated_delivery_date]], 1,0)</f>
        <v>1</v>
      </c>
    </row>
    <row r="706" spans="1:22" ht="15.75" x14ac:dyDescent="0.25">
      <c r="A706">
        <v>705</v>
      </c>
      <c r="B706" s="2" t="s">
        <v>781</v>
      </c>
      <c r="C706" s="10">
        <v>1</v>
      </c>
      <c r="D706" s="13">
        <v>42823.834722222222</v>
      </c>
      <c r="E706" s="20">
        <v>69.900000000000006</v>
      </c>
      <c r="F706" s="20">
        <v>16.25</v>
      </c>
      <c r="G706" t="str">
        <f>VLOOKUP(FACT_INCLUDES[[#This Row],[order_id]],ORDERS!A:B,2,FALSE)</f>
        <v>61c5df1c0ba751e67109d3a9448ba372</v>
      </c>
      <c r="H706" s="17">
        <f>VLOOKUP(FACT_INCLUDES[[#This Row],[order_id]],ORDERS!A:F,4,FALSE)</f>
        <v>43190.522916666669</v>
      </c>
      <c r="I706" s="17">
        <f>VLOOKUP(FACT_INCLUDES[[#This Row],[order_id]],ORDERS!A:G,5,FALSE)</f>
        <v>43200.046527777777</v>
      </c>
      <c r="J706" s="17">
        <f>VLOOKUP(FACT_INCLUDES[[#This Row],[order_id]],ORDERS!A:G,6,FALSE)</f>
        <v>43213</v>
      </c>
      <c r="K706" t="str">
        <f>VLOOKUP(FACT_INCLUDES[[#This Row],[order_id]],ORDERS!A:G,3,FALSE)</f>
        <v>delivered</v>
      </c>
      <c r="L706" s="18">
        <f>FACT_INCLUDES[[#This Row],[price]]+FACT_INCLUDES[[#This Row],[freight_value]]</f>
        <v>86.15</v>
      </c>
      <c r="M706">
        <f ca="1">_xlfn.XLOOKUP(FACT_INCLUDES[[#This Row],[customer_unique_id]], DIM_CUSTOMERS[customer_unique_id], DIM_CUSTOMERS[Age],,0)</f>
        <v>24</v>
      </c>
      <c r="N706">
        <f>IFERROR(VLOOKUP(FACT_INCLUDES[[#This Row],[order_id]], ORDERS!A:G, 7, FALSE), "")</f>
        <v>10</v>
      </c>
      <c r="O706">
        <f>_xlfn.XLOOKUP(FACT_INCLUDES[[#This Row],[DW Product]],FACT_PRODUCT_REVIEWS!L:L,FACT_PRODUCT_REVIEWS!A:A,,0)</f>
        <v>156</v>
      </c>
      <c r="P706">
        <f>_xlfn.XLOOKUP(FACT_INCLUDES[[#This Row],[customer_unique_id]],DIM_CUSTOMERS[customer_unique_id],DIM_CUSTOMERS[DW Customer],,0)</f>
        <v>326</v>
      </c>
      <c r="Q706">
        <v>156</v>
      </c>
      <c r="R706">
        <v>408</v>
      </c>
      <c r="S706">
        <f>IF(FACT_INCLUDES[[#This Row],[order_delivered_customer_date]]&lt;=FACT_INCLUDES[[#This Row],[order_estimated_delivery_date]],1,0)</f>
        <v>1</v>
      </c>
      <c r="T706" t="str">
        <f>VLOOKUP(FACT_INCLUDES[[#This Row],[DW Product]],DIM_PRODUCTS!A:I,3,FALSE)</f>
        <v>Gadgets</v>
      </c>
      <c r="U706" t="str">
        <f>VLOOKUP(FACT_INCLUDES[[#This Row],[DW Seller]],DIM_SELLERS!A:I,4,FALSE)</f>
        <v>PR</v>
      </c>
      <c r="V706" s="30">
        <f>IF(FACT_INCLUDES[[#This Row],[order_delivered_customer_date]]&lt;=FACT_INCLUDES[[#This Row],[order_estimated_delivery_date]], 1,0)</f>
        <v>1</v>
      </c>
    </row>
    <row r="707" spans="1:22" ht="15.75" x14ac:dyDescent="0.25">
      <c r="A707">
        <v>706</v>
      </c>
      <c r="B707" s="2" t="s">
        <v>1264</v>
      </c>
      <c r="C707" s="10">
        <v>1</v>
      </c>
      <c r="D707" s="13">
        <v>43313.140972222223</v>
      </c>
      <c r="E707" s="20">
        <v>39.9</v>
      </c>
      <c r="F707" s="20">
        <v>54.02</v>
      </c>
      <c r="G707" t="str">
        <f>VLOOKUP(FACT_INCLUDES[[#This Row],[order_id]],ORDERS!A:B,2,FALSE)</f>
        <v>c836c92436fdcd6e5475ef442481385c</v>
      </c>
      <c r="H707" s="17">
        <f>VLOOKUP(FACT_INCLUDES[[#This Row],[order_id]],ORDERS!A:F,4,FALSE)</f>
        <v>42867.446527777778</v>
      </c>
      <c r="I707" s="17">
        <f>VLOOKUP(FACT_INCLUDES[[#This Row],[order_id]],ORDERS!A:G,5,FALSE)</f>
        <v>42877.362500000003</v>
      </c>
      <c r="J707" s="17">
        <f>VLOOKUP(FACT_INCLUDES[[#This Row],[order_id]],ORDERS!A:G,6,FALSE)</f>
        <v>42891</v>
      </c>
      <c r="K707" t="str">
        <f>VLOOKUP(FACT_INCLUDES[[#This Row],[order_id]],ORDERS!A:G,3,FALSE)</f>
        <v>delivered</v>
      </c>
      <c r="L707" s="18">
        <f>FACT_INCLUDES[[#This Row],[price]]+FACT_INCLUDES[[#This Row],[freight_value]]</f>
        <v>93.92</v>
      </c>
      <c r="M707">
        <f ca="1">_xlfn.XLOOKUP(FACT_INCLUDES[[#This Row],[customer_unique_id]], DIM_CUSTOMERS[customer_unique_id], DIM_CUSTOMERS[Age],,0)</f>
        <v>21</v>
      </c>
      <c r="N707">
        <f>IFERROR(VLOOKUP(FACT_INCLUDES[[#This Row],[order_id]], ORDERS!A:G, 7, FALSE), "")</f>
        <v>10</v>
      </c>
      <c r="O707">
        <f>_xlfn.XLOOKUP(FACT_INCLUDES[[#This Row],[DW Product]],FACT_PRODUCT_REVIEWS!L:L,FACT_PRODUCT_REVIEWS!A:A,,0)</f>
        <v>157</v>
      </c>
      <c r="P707">
        <f>_xlfn.XLOOKUP(FACT_INCLUDES[[#This Row],[customer_unique_id]],DIM_CUSTOMERS[customer_unique_id],DIM_CUSTOMERS[DW Customer],,0)</f>
        <v>138</v>
      </c>
      <c r="Q707">
        <v>157</v>
      </c>
      <c r="R707">
        <v>409</v>
      </c>
      <c r="S707">
        <f>IF(FACT_INCLUDES[[#This Row],[order_delivered_customer_date]]&lt;=FACT_INCLUDES[[#This Row],[order_estimated_delivery_date]],1,0)</f>
        <v>1</v>
      </c>
      <c r="T707" t="str">
        <f>VLOOKUP(FACT_INCLUDES[[#This Row],[DW Product]],DIM_PRODUCTS!A:I,3,FALSE)</f>
        <v>Gadgets</v>
      </c>
      <c r="U707" t="str">
        <f>VLOOKUP(FACT_INCLUDES[[#This Row],[DW Seller]],DIM_SELLERS!A:I,4,FALSE)</f>
        <v>PR</v>
      </c>
      <c r="V707" s="30">
        <f>IF(FACT_INCLUDES[[#This Row],[order_delivered_customer_date]]&lt;=FACT_INCLUDES[[#This Row],[order_estimated_delivery_date]], 1,0)</f>
        <v>1</v>
      </c>
    </row>
    <row r="708" spans="1:22" ht="15.75" x14ac:dyDescent="0.25">
      <c r="A708">
        <v>707</v>
      </c>
      <c r="B708" s="2" t="s">
        <v>833</v>
      </c>
      <c r="C708" s="10">
        <v>1</v>
      </c>
      <c r="D708" s="13">
        <v>43272.646527777775</v>
      </c>
      <c r="E708" s="20">
        <v>159.9</v>
      </c>
      <c r="F708" s="20">
        <v>20.309999999999999</v>
      </c>
      <c r="G708" t="str">
        <f>VLOOKUP(FACT_INCLUDES[[#This Row],[order_id]],ORDERS!A:B,2,FALSE)</f>
        <v>859a9b67726d9c9306eb28b8938c59a0</v>
      </c>
      <c r="H708" s="17">
        <f>VLOOKUP(FACT_INCLUDES[[#This Row],[order_id]],ORDERS!A:F,4,FALSE)</f>
        <v>42765.986111111109</v>
      </c>
      <c r="I708" s="17">
        <f>VLOOKUP(FACT_INCLUDES[[#This Row],[order_id]],ORDERS!A:G,5,FALSE)</f>
        <v>42775.551388888889</v>
      </c>
      <c r="J708" s="17">
        <f>VLOOKUP(FACT_INCLUDES[[#This Row],[order_id]],ORDERS!A:G,6,FALSE)</f>
        <v>42811</v>
      </c>
      <c r="K708" t="str">
        <f>VLOOKUP(FACT_INCLUDES[[#This Row],[order_id]],ORDERS!A:G,3,FALSE)</f>
        <v>delivered</v>
      </c>
      <c r="L708" s="18">
        <f>FACT_INCLUDES[[#This Row],[price]]+FACT_INCLUDES[[#This Row],[freight_value]]</f>
        <v>180.21</v>
      </c>
      <c r="M708">
        <f ca="1">_xlfn.XLOOKUP(FACT_INCLUDES[[#This Row],[customer_unique_id]], DIM_CUSTOMERS[customer_unique_id], DIM_CUSTOMERS[Age],,0)</f>
        <v>22</v>
      </c>
      <c r="N708">
        <f>IFERROR(VLOOKUP(FACT_INCLUDES[[#This Row],[order_id]], ORDERS!A:G, 7, FALSE), "")</f>
        <v>10</v>
      </c>
      <c r="O708">
        <f>_xlfn.XLOOKUP(FACT_INCLUDES[[#This Row],[DW Product]],FACT_PRODUCT_REVIEWS!L:L,FACT_PRODUCT_REVIEWS!A:A,,0)</f>
        <v>158</v>
      </c>
      <c r="P708">
        <f>_xlfn.XLOOKUP(FACT_INCLUDES[[#This Row],[customer_unique_id]],DIM_CUSTOMERS[customer_unique_id],DIM_CUSTOMERS[DW Customer],,0)</f>
        <v>296</v>
      </c>
      <c r="Q708">
        <v>158</v>
      </c>
      <c r="R708">
        <v>410</v>
      </c>
      <c r="S708">
        <f>IF(FACT_INCLUDES[[#This Row],[order_delivered_customer_date]]&lt;=FACT_INCLUDES[[#This Row],[order_estimated_delivery_date]],1,0)</f>
        <v>1</v>
      </c>
      <c r="T708" t="str">
        <f>VLOOKUP(FACT_INCLUDES[[#This Row],[DW Product]],DIM_PRODUCTS!A:I,3,FALSE)</f>
        <v>Jewelry</v>
      </c>
      <c r="U708" t="str">
        <f>VLOOKUP(FACT_INCLUDES[[#This Row],[DW Seller]],DIM_SELLERS!A:I,4,FALSE)</f>
        <v>SP</v>
      </c>
      <c r="V708" s="30">
        <f>IF(FACT_INCLUDES[[#This Row],[order_delivered_customer_date]]&lt;=FACT_INCLUDES[[#This Row],[order_estimated_delivery_date]], 1,0)</f>
        <v>1</v>
      </c>
    </row>
    <row r="709" spans="1:22" ht="15.75" x14ac:dyDescent="0.25">
      <c r="A709">
        <v>708</v>
      </c>
      <c r="B709" s="2" t="s">
        <v>1060</v>
      </c>
      <c r="C709" s="10">
        <v>1</v>
      </c>
      <c r="D709" s="13">
        <v>43216.867361111108</v>
      </c>
      <c r="E709" s="20">
        <v>540</v>
      </c>
      <c r="F709" s="20">
        <v>16.22</v>
      </c>
      <c r="G709" t="str">
        <f>VLOOKUP(FACT_INCLUDES[[#This Row],[order_id]],ORDERS!A:B,2,FALSE)</f>
        <v>6d9c0dc8d49cf9b9ff824bf1b0f79b4a</v>
      </c>
      <c r="H709" s="17">
        <f>VLOOKUP(FACT_INCLUDES[[#This Row],[order_id]],ORDERS!A:F,4,FALSE)</f>
        <v>43073.35833333333</v>
      </c>
      <c r="I709" s="17">
        <f>VLOOKUP(FACT_INCLUDES[[#This Row],[order_id]],ORDERS!A:G,5,FALSE)</f>
        <v>43081.582638888889</v>
      </c>
      <c r="J709" s="17">
        <f>VLOOKUP(FACT_INCLUDES[[#This Row],[order_id]],ORDERS!A:G,6,FALSE)</f>
        <v>43098</v>
      </c>
      <c r="K709" t="str">
        <f>VLOOKUP(FACT_INCLUDES[[#This Row],[order_id]],ORDERS!A:G,3,FALSE)</f>
        <v>delivered</v>
      </c>
      <c r="L709" s="18">
        <f>FACT_INCLUDES[[#This Row],[price]]+FACT_INCLUDES[[#This Row],[freight_value]]</f>
        <v>556.22</v>
      </c>
      <c r="M709">
        <f ca="1">_xlfn.XLOOKUP(FACT_INCLUDES[[#This Row],[customer_unique_id]], DIM_CUSTOMERS[customer_unique_id], DIM_CUSTOMERS[Age],,0)</f>
        <v>58</v>
      </c>
      <c r="N709">
        <f>IFERROR(VLOOKUP(FACT_INCLUDES[[#This Row],[order_id]], ORDERS!A:G, 7, FALSE), "")</f>
        <v>8</v>
      </c>
      <c r="O709">
        <f>_xlfn.XLOOKUP(FACT_INCLUDES[[#This Row],[DW Product]],FACT_PRODUCT_REVIEWS!L:L,FACT_PRODUCT_REVIEWS!A:A,,0)</f>
        <v>159</v>
      </c>
      <c r="P709">
        <f>_xlfn.XLOOKUP(FACT_INCLUDES[[#This Row],[customer_unique_id]],DIM_CUSTOMERS[customer_unique_id],DIM_CUSTOMERS[DW Customer],,0)</f>
        <v>275</v>
      </c>
      <c r="Q709">
        <v>159</v>
      </c>
      <c r="R709">
        <v>411</v>
      </c>
      <c r="S709">
        <f>IF(FACT_INCLUDES[[#This Row],[order_delivered_customer_date]]&lt;=FACT_INCLUDES[[#This Row],[order_estimated_delivery_date]],1,0)</f>
        <v>1</v>
      </c>
      <c r="T709" t="str">
        <f>VLOOKUP(FACT_INCLUDES[[#This Row],[DW Product]],DIM_PRODUCTS!A:I,3,FALSE)</f>
        <v>Clothing</v>
      </c>
      <c r="U709" t="str">
        <f>VLOOKUP(FACT_INCLUDES[[#This Row],[DW Seller]],DIM_SELLERS!A:I,4,FALSE)</f>
        <v>PR</v>
      </c>
      <c r="V709" s="30">
        <f>IF(FACT_INCLUDES[[#This Row],[order_delivered_customer_date]]&lt;=FACT_INCLUDES[[#This Row],[order_estimated_delivery_date]], 1,0)</f>
        <v>1</v>
      </c>
    </row>
    <row r="710" spans="1:22" ht="15.75" x14ac:dyDescent="0.25">
      <c r="A710">
        <v>709</v>
      </c>
      <c r="B710" s="2" t="s">
        <v>1078</v>
      </c>
      <c r="C710" s="10">
        <v>1</v>
      </c>
      <c r="D710" s="13">
        <v>42999.503472222219</v>
      </c>
      <c r="E710" s="20">
        <v>189.9</v>
      </c>
      <c r="F710" s="20">
        <v>31.17</v>
      </c>
      <c r="G710" t="str">
        <f>VLOOKUP(FACT_INCLUDES[[#This Row],[order_id]],ORDERS!A:B,2,FALSE)</f>
        <v>35757a3cfd70b9aeab443c4dc1d8ad30</v>
      </c>
      <c r="H710" s="17">
        <f>VLOOKUP(FACT_INCLUDES[[#This Row],[order_id]],ORDERS!A:F,4,FALSE)</f>
        <v>42648.488888888889</v>
      </c>
      <c r="I710" s="17">
        <f>VLOOKUP(FACT_INCLUDES[[#This Row],[order_id]],ORDERS!A:G,5,FALSE)</f>
        <v>42671.515972222223</v>
      </c>
      <c r="J710" s="17">
        <f>VLOOKUP(FACT_INCLUDES[[#This Row],[order_id]],ORDERS!A:G,6,FALSE)</f>
        <v>42703</v>
      </c>
      <c r="K710" t="str">
        <f>VLOOKUP(FACT_INCLUDES[[#This Row],[order_id]],ORDERS!A:G,3,FALSE)</f>
        <v>delivered</v>
      </c>
      <c r="L710" s="18">
        <f>FACT_INCLUDES[[#This Row],[price]]+FACT_INCLUDES[[#This Row],[freight_value]]</f>
        <v>221.07</v>
      </c>
      <c r="M710">
        <f ca="1">_xlfn.XLOOKUP(FACT_INCLUDES[[#This Row],[customer_unique_id]], DIM_CUSTOMERS[customer_unique_id], DIM_CUSTOMERS[Age],,0)</f>
        <v>18</v>
      </c>
      <c r="N710">
        <f>IFERROR(VLOOKUP(FACT_INCLUDES[[#This Row],[order_id]], ORDERS!A:G, 7, FALSE), "")</f>
        <v>23</v>
      </c>
      <c r="O710">
        <f>_xlfn.XLOOKUP(FACT_INCLUDES[[#This Row],[DW Product]],FACT_PRODUCT_REVIEWS!L:L,FACT_PRODUCT_REVIEWS!A:A,,0)</f>
        <v>160</v>
      </c>
      <c r="P710">
        <f>_xlfn.XLOOKUP(FACT_INCLUDES[[#This Row],[customer_unique_id]],DIM_CUSTOMERS[customer_unique_id],DIM_CUSTOMERS[DW Customer],,0)</f>
        <v>209</v>
      </c>
      <c r="Q710">
        <v>160</v>
      </c>
      <c r="R710">
        <v>412</v>
      </c>
      <c r="S710">
        <f>IF(FACT_INCLUDES[[#This Row],[order_delivered_customer_date]]&lt;=FACT_INCLUDES[[#This Row],[order_estimated_delivery_date]],1,0)</f>
        <v>1</v>
      </c>
      <c r="T710" t="str">
        <f>VLOOKUP(FACT_INCLUDES[[#This Row],[DW Product]],DIM_PRODUCTS!A:I,3,FALSE)</f>
        <v>Appliances</v>
      </c>
      <c r="U710" t="str">
        <f>VLOOKUP(FACT_INCLUDES[[#This Row],[DW Seller]],DIM_SELLERS!A:I,4,FALSE)</f>
        <v>SP</v>
      </c>
      <c r="V710" s="30">
        <f>IF(FACT_INCLUDES[[#This Row],[order_delivered_customer_date]]&lt;=FACT_INCLUDES[[#This Row],[order_estimated_delivery_date]], 1,0)</f>
        <v>1</v>
      </c>
    </row>
    <row r="711" spans="1:22" ht="15.75" x14ac:dyDescent="0.25">
      <c r="A711">
        <v>710</v>
      </c>
      <c r="B711" s="2" t="s">
        <v>1439</v>
      </c>
      <c r="C711" s="10">
        <v>1</v>
      </c>
      <c r="D711" s="13">
        <v>43129.542361111111</v>
      </c>
      <c r="E711" s="20">
        <v>14.9</v>
      </c>
      <c r="F711" s="20">
        <v>8.27</v>
      </c>
      <c r="G711" t="str">
        <f>VLOOKUP(FACT_INCLUDES[[#This Row],[order_id]],ORDERS!A:B,2,FALSE)</f>
        <v>b66ebea9fad19535d1134154668d4129</v>
      </c>
      <c r="H711" s="17">
        <f>VLOOKUP(FACT_INCLUDES[[#This Row],[order_id]],ORDERS!A:F,4,FALSE)</f>
        <v>43271.676388888889</v>
      </c>
      <c r="I711" s="17">
        <f>VLOOKUP(FACT_INCLUDES[[#This Row],[order_id]],ORDERS!A:G,5,FALSE)</f>
        <v>43274.616666666669</v>
      </c>
      <c r="J711" s="17">
        <f>VLOOKUP(FACT_INCLUDES[[#This Row],[order_id]],ORDERS!A:G,6,FALSE)</f>
        <v>43306</v>
      </c>
      <c r="K711" t="str">
        <f>VLOOKUP(FACT_INCLUDES[[#This Row],[order_id]],ORDERS!A:G,3,FALSE)</f>
        <v>delivered</v>
      </c>
      <c r="L711" s="18">
        <f>FACT_INCLUDES[[#This Row],[price]]+FACT_INCLUDES[[#This Row],[freight_value]]</f>
        <v>23.17</v>
      </c>
      <c r="M711">
        <f ca="1">_xlfn.XLOOKUP(FACT_INCLUDES[[#This Row],[customer_unique_id]], DIM_CUSTOMERS[customer_unique_id], DIM_CUSTOMERS[Age],,0)</f>
        <v>45</v>
      </c>
      <c r="N711">
        <f>IFERROR(VLOOKUP(FACT_INCLUDES[[#This Row],[order_id]], ORDERS!A:G, 7, FALSE), "")</f>
        <v>3</v>
      </c>
      <c r="O711">
        <f>_xlfn.XLOOKUP(FACT_INCLUDES[[#This Row],[DW Product]],FACT_PRODUCT_REVIEWS!L:L,FACT_PRODUCT_REVIEWS!A:A,,0)</f>
        <v>161</v>
      </c>
      <c r="P711">
        <f>_xlfn.XLOOKUP(FACT_INCLUDES[[#This Row],[customer_unique_id]],DIM_CUSTOMERS[customer_unique_id],DIM_CUSTOMERS[DW Customer],,0)</f>
        <v>232</v>
      </c>
      <c r="Q711">
        <v>161</v>
      </c>
      <c r="R711">
        <v>413</v>
      </c>
      <c r="S711">
        <f>IF(FACT_INCLUDES[[#This Row],[order_delivered_customer_date]]&lt;=FACT_INCLUDES[[#This Row],[order_estimated_delivery_date]],1,0)</f>
        <v>1</v>
      </c>
      <c r="T711" t="str">
        <f>VLOOKUP(FACT_INCLUDES[[#This Row],[DW Product]],DIM_PRODUCTS!A:I,3,FALSE)</f>
        <v>Home Design</v>
      </c>
      <c r="U711" t="str">
        <f>VLOOKUP(FACT_INCLUDES[[#This Row],[DW Seller]],DIM_SELLERS!A:I,4,FALSE)</f>
        <v>SP</v>
      </c>
      <c r="V711" s="30">
        <f>IF(FACT_INCLUDES[[#This Row],[order_delivered_customer_date]]&lt;=FACT_INCLUDES[[#This Row],[order_estimated_delivery_date]], 1,0)</f>
        <v>1</v>
      </c>
    </row>
    <row r="712" spans="1:22" ht="15.75" x14ac:dyDescent="0.25">
      <c r="A712">
        <v>711</v>
      </c>
      <c r="B712" s="2" t="s">
        <v>1219</v>
      </c>
      <c r="C712" s="10">
        <v>1</v>
      </c>
      <c r="D712" s="13">
        <v>43259.121527777781</v>
      </c>
      <c r="E712" s="20">
        <v>43.9</v>
      </c>
      <c r="F712" s="20">
        <v>11.85</v>
      </c>
      <c r="G712" t="str">
        <f>VLOOKUP(FACT_INCLUDES[[#This Row],[order_id]],ORDERS!A:B,2,FALSE)</f>
        <v>2d6f0bccd75dcbf570a1afe61eeb03a1</v>
      </c>
      <c r="H712" s="17">
        <f>VLOOKUP(FACT_INCLUDES[[#This Row],[order_id]],ORDERS!A:F,4,FALSE)</f>
        <v>43282.349305555559</v>
      </c>
      <c r="I712" s="17">
        <f>VLOOKUP(FACT_INCLUDES[[#This Row],[order_id]],ORDERS!A:G,5,FALSE)</f>
        <v>43292.873611111114</v>
      </c>
      <c r="J712" s="17">
        <f>VLOOKUP(FACT_INCLUDES[[#This Row],[order_id]],ORDERS!A:G,6,FALSE)</f>
        <v>43306</v>
      </c>
      <c r="K712" t="str">
        <f>VLOOKUP(FACT_INCLUDES[[#This Row],[order_id]],ORDERS!A:G,3,FALSE)</f>
        <v>delivered</v>
      </c>
      <c r="L712" s="18">
        <f>FACT_INCLUDES[[#This Row],[price]]+FACT_INCLUDES[[#This Row],[freight_value]]</f>
        <v>55.75</v>
      </c>
      <c r="M712">
        <f ca="1">_xlfn.XLOOKUP(FACT_INCLUDES[[#This Row],[customer_unique_id]], DIM_CUSTOMERS[customer_unique_id], DIM_CUSTOMERS[Age],,0)</f>
        <v>21</v>
      </c>
      <c r="N712">
        <f>IFERROR(VLOOKUP(FACT_INCLUDES[[#This Row],[order_id]], ORDERS!A:G, 7, FALSE), "")</f>
        <v>10</v>
      </c>
      <c r="O712">
        <f>_xlfn.XLOOKUP(FACT_INCLUDES[[#This Row],[DW Product]],FACT_PRODUCT_REVIEWS!L:L,FACT_PRODUCT_REVIEWS!A:A,,0)</f>
        <v>162</v>
      </c>
      <c r="P712">
        <f>_xlfn.XLOOKUP(FACT_INCLUDES[[#This Row],[customer_unique_id]],DIM_CUSTOMERS[customer_unique_id],DIM_CUSTOMERS[DW Customer],,0)</f>
        <v>238</v>
      </c>
      <c r="Q712">
        <v>162</v>
      </c>
      <c r="R712">
        <v>414</v>
      </c>
      <c r="S712">
        <f>IF(FACT_INCLUDES[[#This Row],[order_delivered_customer_date]]&lt;=FACT_INCLUDES[[#This Row],[order_estimated_delivery_date]],1,0)</f>
        <v>1</v>
      </c>
      <c r="T712" t="str">
        <f>VLOOKUP(FACT_INCLUDES[[#This Row],[DW Product]],DIM_PRODUCTS!A:I,3,FALSE)</f>
        <v>Art</v>
      </c>
      <c r="U712" t="str">
        <f>VLOOKUP(FACT_INCLUDES[[#This Row],[DW Seller]],DIM_SELLERS!A:I,4,FALSE)</f>
        <v>PR</v>
      </c>
      <c r="V712" s="30">
        <f>IF(FACT_INCLUDES[[#This Row],[order_delivered_customer_date]]&lt;=FACT_INCLUDES[[#This Row],[order_estimated_delivery_date]], 1,0)</f>
        <v>1</v>
      </c>
    </row>
    <row r="713" spans="1:22" ht="15.75" x14ac:dyDescent="0.25">
      <c r="A713">
        <v>712</v>
      </c>
      <c r="B713" s="2" t="s">
        <v>1603</v>
      </c>
      <c r="C713" s="10">
        <v>1</v>
      </c>
      <c r="D713" s="13">
        <v>42880.743055555555</v>
      </c>
      <c r="E713" s="20">
        <v>139</v>
      </c>
      <c r="F713" s="20">
        <v>87.28</v>
      </c>
      <c r="G713" t="str">
        <f>VLOOKUP(FACT_INCLUDES[[#This Row],[order_id]],ORDERS!A:B,2,FALSE)</f>
        <v>56a9c159fffe93bdef88ffbf6e729712</v>
      </c>
      <c r="H713" s="17">
        <f>VLOOKUP(FACT_INCLUDES[[#This Row],[order_id]],ORDERS!A:F,4,FALSE)</f>
        <v>43331.836111111108</v>
      </c>
      <c r="I713" s="17">
        <f>VLOOKUP(FACT_INCLUDES[[#This Row],[order_id]],ORDERS!A:G,5,FALSE)</f>
        <v>43342.77847222222</v>
      </c>
      <c r="J713" s="17">
        <f>VLOOKUP(FACT_INCLUDES[[#This Row],[order_id]],ORDERS!A:G,6,FALSE)</f>
        <v>43348</v>
      </c>
      <c r="K713" t="str">
        <f>VLOOKUP(FACT_INCLUDES[[#This Row],[order_id]],ORDERS!A:G,3,FALSE)</f>
        <v>delivered</v>
      </c>
      <c r="L713" s="18">
        <f>FACT_INCLUDES[[#This Row],[price]]+FACT_INCLUDES[[#This Row],[freight_value]]</f>
        <v>226.28</v>
      </c>
      <c r="M713">
        <f ca="1">_xlfn.XLOOKUP(FACT_INCLUDES[[#This Row],[customer_unique_id]], DIM_CUSTOMERS[customer_unique_id], DIM_CUSTOMERS[Age],,0)</f>
        <v>19</v>
      </c>
      <c r="N713">
        <f>IFERROR(VLOOKUP(FACT_INCLUDES[[#This Row],[order_id]], ORDERS!A:G, 7, FALSE), "")</f>
        <v>11</v>
      </c>
      <c r="O713">
        <f>_xlfn.XLOOKUP(FACT_INCLUDES[[#This Row],[DW Product]],FACT_PRODUCT_REVIEWS!L:L,FACT_PRODUCT_REVIEWS!A:A,,0)</f>
        <v>163</v>
      </c>
      <c r="P713">
        <f>_xlfn.XLOOKUP(FACT_INCLUDES[[#This Row],[customer_unique_id]],DIM_CUSTOMERS[customer_unique_id],DIM_CUSTOMERS[DW Customer],,0)</f>
        <v>206</v>
      </c>
      <c r="Q713">
        <v>163</v>
      </c>
      <c r="R713">
        <v>415</v>
      </c>
      <c r="S713">
        <f>IF(FACT_INCLUDES[[#This Row],[order_delivered_customer_date]]&lt;=FACT_INCLUDES[[#This Row],[order_estimated_delivery_date]],1,0)</f>
        <v>1</v>
      </c>
      <c r="T713" t="str">
        <f>VLOOKUP(FACT_INCLUDES[[#This Row],[DW Product]],DIM_PRODUCTS!A:I,3,FALSE)</f>
        <v>Bathroom</v>
      </c>
      <c r="U713" t="str">
        <f>VLOOKUP(FACT_INCLUDES[[#This Row],[DW Seller]],DIM_SELLERS!A:I,4,FALSE)</f>
        <v>ES</v>
      </c>
      <c r="V713" s="30">
        <f>IF(FACT_INCLUDES[[#This Row],[order_delivered_customer_date]]&lt;=FACT_INCLUDES[[#This Row],[order_estimated_delivery_date]], 1,0)</f>
        <v>1</v>
      </c>
    </row>
    <row r="714" spans="1:22" ht="15.75" x14ac:dyDescent="0.25">
      <c r="A714">
        <v>713</v>
      </c>
      <c r="B714" s="2" t="s">
        <v>1150</v>
      </c>
      <c r="C714" s="10">
        <v>1</v>
      </c>
      <c r="D714" s="13">
        <v>42880.743055555555</v>
      </c>
      <c r="E714" s="20">
        <v>40.35</v>
      </c>
      <c r="F714" s="20">
        <v>13.71</v>
      </c>
      <c r="G714" t="str">
        <f>VLOOKUP(FACT_INCLUDES[[#This Row],[order_id]],ORDERS!A:B,2,FALSE)</f>
        <v>7c438259d88d8eefb977be5432d761c1</v>
      </c>
      <c r="H714" s="17">
        <f>VLOOKUP(FACT_INCLUDES[[#This Row],[order_id]],ORDERS!A:F,4,FALSE)</f>
        <v>43044.476388888892</v>
      </c>
      <c r="I714" s="17">
        <f>VLOOKUP(FACT_INCLUDES[[#This Row],[order_id]],ORDERS!A:G,5,FALSE)</f>
        <v>43059.901388888888</v>
      </c>
      <c r="J714" s="17">
        <f>VLOOKUP(FACT_INCLUDES[[#This Row],[order_id]],ORDERS!A:G,6,FALSE)</f>
        <v>43074</v>
      </c>
      <c r="K714" t="str">
        <f>VLOOKUP(FACT_INCLUDES[[#This Row],[order_id]],ORDERS!A:G,3,FALSE)</f>
        <v>delivered</v>
      </c>
      <c r="L714" s="18">
        <f>FACT_INCLUDES[[#This Row],[price]]+FACT_INCLUDES[[#This Row],[freight_value]]</f>
        <v>54.06</v>
      </c>
      <c r="M714">
        <f ca="1">_xlfn.XLOOKUP(FACT_INCLUDES[[#This Row],[customer_unique_id]], DIM_CUSTOMERS[customer_unique_id], DIM_CUSTOMERS[Age],,0)</f>
        <v>34</v>
      </c>
      <c r="N714">
        <f>IFERROR(VLOOKUP(FACT_INCLUDES[[#This Row],[order_id]], ORDERS!A:G, 7, FALSE), "")</f>
        <v>15</v>
      </c>
      <c r="O714">
        <f>_xlfn.XLOOKUP(FACT_INCLUDES[[#This Row],[DW Product]],FACT_PRODUCT_REVIEWS!L:L,FACT_PRODUCT_REVIEWS!A:A,,0)</f>
        <v>164</v>
      </c>
      <c r="P714">
        <f>_xlfn.XLOOKUP(FACT_INCLUDES[[#This Row],[customer_unique_id]],DIM_CUSTOMERS[customer_unique_id],DIM_CUSTOMERS[DW Customer],,0)</f>
        <v>348</v>
      </c>
      <c r="Q714">
        <v>164</v>
      </c>
      <c r="R714">
        <v>416</v>
      </c>
      <c r="S714">
        <f>IF(FACT_INCLUDES[[#This Row],[order_delivered_customer_date]]&lt;=FACT_INCLUDES[[#This Row],[order_estimated_delivery_date]],1,0)</f>
        <v>1</v>
      </c>
      <c r="T714" t="str">
        <f>VLOOKUP(FACT_INCLUDES[[#This Row],[DW Product]],DIM_PRODUCTS!A:I,3,FALSE)</f>
        <v>Musical Instruments</v>
      </c>
      <c r="U714" t="str">
        <f>VLOOKUP(FACT_INCLUDES[[#This Row],[DW Seller]],DIM_SELLERS!A:I,4,FALSE)</f>
        <v>SP</v>
      </c>
      <c r="V714" s="30">
        <f>IF(FACT_INCLUDES[[#This Row],[order_delivered_customer_date]]&lt;=FACT_INCLUDES[[#This Row],[order_estimated_delivery_date]], 1,0)</f>
        <v>1</v>
      </c>
    </row>
    <row r="715" spans="1:22" ht="15.75" x14ac:dyDescent="0.25">
      <c r="A715">
        <v>714</v>
      </c>
      <c r="B715" s="2" t="s">
        <v>886</v>
      </c>
      <c r="C715" s="10">
        <v>1</v>
      </c>
      <c r="D715" s="13">
        <v>43124.428472222222</v>
      </c>
      <c r="E715" s="20">
        <v>469</v>
      </c>
      <c r="F715" s="20">
        <v>20.85</v>
      </c>
      <c r="G715" t="str">
        <f>VLOOKUP(FACT_INCLUDES[[#This Row],[order_id]],ORDERS!A:B,2,FALSE)</f>
        <v>dff41d762e4e7b68b73af7203a429072</v>
      </c>
      <c r="H715" s="17">
        <f>VLOOKUP(FACT_INCLUDES[[#This Row],[order_id]],ORDERS!A:F,4,FALSE)</f>
        <v>42972.963194444441</v>
      </c>
      <c r="I715" s="17">
        <f>VLOOKUP(FACT_INCLUDES[[#This Row],[order_id]],ORDERS!A:G,5,FALSE)</f>
        <v>42984.661111111112</v>
      </c>
      <c r="J715" s="17">
        <f>VLOOKUP(FACT_INCLUDES[[#This Row],[order_id]],ORDERS!A:G,6,FALSE)</f>
        <v>43007</v>
      </c>
      <c r="K715" t="str">
        <f>VLOOKUP(FACT_INCLUDES[[#This Row],[order_id]],ORDERS!A:G,3,FALSE)</f>
        <v>delivered</v>
      </c>
      <c r="L715" s="18">
        <f>FACT_INCLUDES[[#This Row],[price]]+FACT_INCLUDES[[#This Row],[freight_value]]</f>
        <v>489.85</v>
      </c>
      <c r="M715">
        <f ca="1">_xlfn.XLOOKUP(FACT_INCLUDES[[#This Row],[customer_unique_id]], DIM_CUSTOMERS[customer_unique_id], DIM_CUSTOMERS[Age],,0)</f>
        <v>30</v>
      </c>
      <c r="N715">
        <f>IFERROR(VLOOKUP(FACT_INCLUDES[[#This Row],[order_id]], ORDERS!A:G, 7, FALSE), "")</f>
        <v>12</v>
      </c>
      <c r="O715">
        <f>_xlfn.XLOOKUP(FACT_INCLUDES[[#This Row],[DW Product]],FACT_PRODUCT_REVIEWS!L:L,FACT_PRODUCT_REVIEWS!A:A,,0)</f>
        <v>165</v>
      </c>
      <c r="P715">
        <f>_xlfn.XLOOKUP(FACT_INCLUDES[[#This Row],[customer_unique_id]],DIM_CUSTOMERS[customer_unique_id],DIM_CUSTOMERS[DW Customer],,0)</f>
        <v>130</v>
      </c>
      <c r="Q715">
        <v>165</v>
      </c>
      <c r="R715">
        <v>417</v>
      </c>
      <c r="S715">
        <f>IF(FACT_INCLUDES[[#This Row],[order_delivered_customer_date]]&lt;=FACT_INCLUDES[[#This Row],[order_estimated_delivery_date]],1,0)</f>
        <v>1</v>
      </c>
      <c r="T715" t="str">
        <f>VLOOKUP(FACT_INCLUDES[[#This Row],[DW Product]],DIM_PRODUCTS!A:I,3,FALSE)</f>
        <v>Home Design</v>
      </c>
      <c r="U715" t="str">
        <f>VLOOKUP(FACT_INCLUDES[[#This Row],[DW Seller]],DIM_SELLERS!A:I,4,FALSE)</f>
        <v>SC</v>
      </c>
      <c r="V715" s="30">
        <f>IF(FACT_INCLUDES[[#This Row],[order_delivered_customer_date]]&lt;=FACT_INCLUDES[[#This Row],[order_estimated_delivery_date]], 1,0)</f>
        <v>1</v>
      </c>
    </row>
    <row r="716" spans="1:22" ht="15.75" x14ac:dyDescent="0.25">
      <c r="A716">
        <v>715</v>
      </c>
      <c r="B716" s="2" t="s">
        <v>1211</v>
      </c>
      <c r="C716" s="10">
        <v>1</v>
      </c>
      <c r="D716" s="13">
        <v>43129.457638888889</v>
      </c>
      <c r="E716" s="20">
        <v>59</v>
      </c>
      <c r="F716" s="20">
        <v>16.170000000000002</v>
      </c>
      <c r="G716" t="str">
        <f>VLOOKUP(FACT_INCLUDES[[#This Row],[order_id]],ORDERS!A:B,2,FALSE)</f>
        <v>6e066424e17b2da4b735194531fb99a6</v>
      </c>
      <c r="H716" s="17">
        <f>VLOOKUP(FACT_INCLUDES[[#This Row],[order_id]],ORDERS!A:F,4,FALSE)</f>
        <v>43264.529861111114</v>
      </c>
      <c r="I716" s="17">
        <f>VLOOKUP(FACT_INCLUDES[[#This Row],[order_id]],ORDERS!A:G,5,FALSE)</f>
        <v>43271.582638888889</v>
      </c>
      <c r="J716" s="17">
        <f>VLOOKUP(FACT_INCLUDES[[#This Row],[order_id]],ORDERS!A:G,6,FALSE)</f>
        <v>43305</v>
      </c>
      <c r="K716" t="str">
        <f>VLOOKUP(FACT_INCLUDES[[#This Row],[order_id]],ORDERS!A:G,3,FALSE)</f>
        <v>delivered</v>
      </c>
      <c r="L716" s="18">
        <f>FACT_INCLUDES[[#This Row],[price]]+FACT_INCLUDES[[#This Row],[freight_value]]</f>
        <v>75.17</v>
      </c>
      <c r="M716">
        <f ca="1">_xlfn.XLOOKUP(FACT_INCLUDES[[#This Row],[customer_unique_id]], DIM_CUSTOMERS[customer_unique_id], DIM_CUSTOMERS[Age],,0)</f>
        <v>39</v>
      </c>
      <c r="N716">
        <f>IFERROR(VLOOKUP(FACT_INCLUDES[[#This Row],[order_id]], ORDERS!A:G, 7, FALSE), "")</f>
        <v>7</v>
      </c>
      <c r="O716">
        <f>_xlfn.XLOOKUP(FACT_INCLUDES[[#This Row],[DW Product]],FACT_PRODUCT_REVIEWS!L:L,FACT_PRODUCT_REVIEWS!A:A,,0)</f>
        <v>166</v>
      </c>
      <c r="P716">
        <f>_xlfn.XLOOKUP(FACT_INCLUDES[[#This Row],[customer_unique_id]],DIM_CUSTOMERS[customer_unique_id],DIM_CUSTOMERS[DW Customer],,0)</f>
        <v>294</v>
      </c>
      <c r="Q716">
        <v>166</v>
      </c>
      <c r="R716">
        <v>418</v>
      </c>
      <c r="S716">
        <f>IF(FACT_INCLUDES[[#This Row],[order_delivered_customer_date]]&lt;=FACT_INCLUDES[[#This Row],[order_estimated_delivery_date]],1,0)</f>
        <v>1</v>
      </c>
      <c r="T716" t="str">
        <f>VLOOKUP(FACT_INCLUDES[[#This Row],[DW Product]],DIM_PRODUCTS!A:I,3,FALSE)</f>
        <v>Pets</v>
      </c>
      <c r="U716" t="str">
        <f>VLOOKUP(FACT_INCLUDES[[#This Row],[DW Seller]],DIM_SELLERS!A:I,4,FALSE)</f>
        <v>RJ</v>
      </c>
      <c r="V716" s="30">
        <f>IF(FACT_INCLUDES[[#This Row],[order_delivered_customer_date]]&lt;=FACT_INCLUDES[[#This Row],[order_estimated_delivery_date]], 1,0)</f>
        <v>1</v>
      </c>
    </row>
    <row r="717" spans="1:22" ht="15.75" x14ac:dyDescent="0.25">
      <c r="A717">
        <v>716</v>
      </c>
      <c r="B717" s="2" t="s">
        <v>968</v>
      </c>
      <c r="C717" s="10">
        <v>1</v>
      </c>
      <c r="D717" s="13">
        <v>43070.884027777778</v>
      </c>
      <c r="E717" s="20">
        <v>35.9</v>
      </c>
      <c r="F717" s="20">
        <v>15.79</v>
      </c>
      <c r="G717" t="str">
        <f>VLOOKUP(FACT_INCLUDES[[#This Row],[order_id]],ORDERS!A:B,2,FALSE)</f>
        <v>df0c259fcd231dc0a72eceb0bec4102f</v>
      </c>
      <c r="H717" s="17">
        <f>VLOOKUP(FACT_INCLUDES[[#This Row],[order_id]],ORDERS!A:F,4,FALSE)</f>
        <v>42860.375694444447</v>
      </c>
      <c r="I717" s="17">
        <f>VLOOKUP(FACT_INCLUDES[[#This Row],[order_id]],ORDERS!A:G,5,FALSE)</f>
        <v>42871.952777777777</v>
      </c>
      <c r="J717" s="17">
        <f>VLOOKUP(FACT_INCLUDES[[#This Row],[order_id]],ORDERS!A:G,6,FALSE)</f>
        <v>42885</v>
      </c>
      <c r="K717" t="str">
        <f>VLOOKUP(FACT_INCLUDES[[#This Row],[order_id]],ORDERS!A:G,3,FALSE)</f>
        <v>delivered</v>
      </c>
      <c r="L717" s="18">
        <f>FACT_INCLUDES[[#This Row],[price]]+FACT_INCLUDES[[#This Row],[freight_value]]</f>
        <v>51.69</v>
      </c>
      <c r="M717">
        <f ca="1">_xlfn.XLOOKUP(FACT_INCLUDES[[#This Row],[customer_unique_id]], DIM_CUSTOMERS[customer_unique_id], DIM_CUSTOMERS[Age],,0)</f>
        <v>56</v>
      </c>
      <c r="N717">
        <f>IFERROR(VLOOKUP(FACT_INCLUDES[[#This Row],[order_id]], ORDERS!A:G, 7, FALSE), "")</f>
        <v>11</v>
      </c>
      <c r="O717">
        <f>_xlfn.XLOOKUP(FACT_INCLUDES[[#This Row],[DW Product]],FACT_PRODUCT_REVIEWS!L:L,FACT_PRODUCT_REVIEWS!A:A,,0)</f>
        <v>167</v>
      </c>
      <c r="P717">
        <f>_xlfn.XLOOKUP(FACT_INCLUDES[[#This Row],[customer_unique_id]],DIM_CUSTOMERS[customer_unique_id],DIM_CUSTOMERS[DW Customer],,0)</f>
        <v>244</v>
      </c>
      <c r="Q717">
        <v>167</v>
      </c>
      <c r="R717">
        <v>419</v>
      </c>
      <c r="S717">
        <f>IF(FACT_INCLUDES[[#This Row],[order_delivered_customer_date]]&lt;=FACT_INCLUDES[[#This Row],[order_estimated_delivery_date]],1,0)</f>
        <v>1</v>
      </c>
      <c r="T717" t="str">
        <f>VLOOKUP(FACT_INCLUDES[[#This Row],[DW Product]],DIM_PRODUCTS!A:I,3,FALSE)</f>
        <v>Accessories</v>
      </c>
      <c r="U717" t="str">
        <f>VLOOKUP(FACT_INCLUDES[[#This Row],[DW Seller]],DIM_SELLERS!A:I,4,FALSE)</f>
        <v>SP</v>
      </c>
      <c r="V717" s="30">
        <f>IF(FACT_INCLUDES[[#This Row],[order_delivered_customer_date]]&lt;=FACT_INCLUDES[[#This Row],[order_estimated_delivery_date]], 1,0)</f>
        <v>1</v>
      </c>
    </row>
    <row r="718" spans="1:22" ht="15.75" x14ac:dyDescent="0.25">
      <c r="A718">
        <v>717</v>
      </c>
      <c r="B718" s="2" t="s">
        <v>1028</v>
      </c>
      <c r="C718" s="10">
        <v>1</v>
      </c>
      <c r="D718" s="13">
        <v>43070.884027777778</v>
      </c>
      <c r="E718" s="20">
        <v>35.9</v>
      </c>
      <c r="F718" s="20">
        <v>15.79</v>
      </c>
      <c r="G718" t="str">
        <f>VLOOKUP(FACT_INCLUDES[[#This Row],[order_id]],ORDERS!A:B,2,FALSE)</f>
        <v>66d201c13937598dd4e036788a10a203</v>
      </c>
      <c r="H718" s="17">
        <f>VLOOKUP(FACT_INCLUDES[[#This Row],[order_id]],ORDERS!A:F,4,FALSE)</f>
        <v>43285.4</v>
      </c>
      <c r="I718" s="17">
        <f>VLOOKUP(FACT_INCLUDES[[#This Row],[order_id]],ORDERS!A:G,5,FALSE)</f>
        <v>43287.529861111114</v>
      </c>
      <c r="J718" s="17">
        <f>VLOOKUP(FACT_INCLUDES[[#This Row],[order_id]],ORDERS!A:G,6,FALSE)</f>
        <v>43299</v>
      </c>
      <c r="K718" t="str">
        <f>VLOOKUP(FACT_INCLUDES[[#This Row],[order_id]],ORDERS!A:G,3,FALSE)</f>
        <v>delivered</v>
      </c>
      <c r="L718" s="18">
        <f>FACT_INCLUDES[[#This Row],[price]]+FACT_INCLUDES[[#This Row],[freight_value]]</f>
        <v>51.69</v>
      </c>
      <c r="M718">
        <f ca="1">_xlfn.XLOOKUP(FACT_INCLUDES[[#This Row],[customer_unique_id]], DIM_CUSTOMERS[customer_unique_id], DIM_CUSTOMERS[Age],,0)</f>
        <v>24</v>
      </c>
      <c r="N718">
        <f>IFERROR(VLOOKUP(FACT_INCLUDES[[#This Row],[order_id]], ORDERS!A:G, 7, FALSE), "")</f>
        <v>2</v>
      </c>
      <c r="O718">
        <f>_xlfn.XLOOKUP(FACT_INCLUDES[[#This Row],[DW Product]],FACT_PRODUCT_REVIEWS!L:L,FACT_PRODUCT_REVIEWS!A:A,,0)</f>
        <v>168</v>
      </c>
      <c r="P718">
        <f>_xlfn.XLOOKUP(FACT_INCLUDES[[#This Row],[customer_unique_id]],DIM_CUSTOMERS[customer_unique_id],DIM_CUSTOMERS[DW Customer],,0)</f>
        <v>286</v>
      </c>
      <c r="Q718">
        <v>168</v>
      </c>
      <c r="R718">
        <v>420</v>
      </c>
      <c r="S718">
        <f>IF(FACT_INCLUDES[[#This Row],[order_delivered_customer_date]]&lt;=FACT_INCLUDES[[#This Row],[order_estimated_delivery_date]],1,0)</f>
        <v>1</v>
      </c>
      <c r="T718" t="str">
        <f>VLOOKUP(FACT_INCLUDES[[#This Row],[DW Product]],DIM_PRODUCTS!A:I,3,FALSE)</f>
        <v>Art</v>
      </c>
      <c r="U718" t="str">
        <f>VLOOKUP(FACT_INCLUDES[[#This Row],[DW Seller]],DIM_SELLERS!A:I,4,FALSE)</f>
        <v>SP</v>
      </c>
      <c r="V718" s="30">
        <f>IF(FACT_INCLUDES[[#This Row],[order_delivered_customer_date]]&lt;=FACT_INCLUDES[[#This Row],[order_estimated_delivery_date]], 1,0)</f>
        <v>1</v>
      </c>
    </row>
    <row r="719" spans="1:22" ht="15.75" x14ac:dyDescent="0.25">
      <c r="A719">
        <v>718</v>
      </c>
      <c r="B719" s="2" t="s">
        <v>747</v>
      </c>
      <c r="C719" s="10">
        <v>1</v>
      </c>
      <c r="D719" s="13">
        <v>43326.780555555553</v>
      </c>
      <c r="E719" s="20">
        <v>96.99</v>
      </c>
      <c r="F719" s="20">
        <v>16.440000000000001</v>
      </c>
      <c r="G719" t="str">
        <f>VLOOKUP(FACT_INCLUDES[[#This Row],[order_id]],ORDERS!A:B,2,FALSE)</f>
        <v>f4118facd33f966e80b9fabbf0ca2547</v>
      </c>
      <c r="H719" s="17">
        <f>VLOOKUP(FACT_INCLUDES[[#This Row],[order_id]],ORDERS!A:F,4,FALSE)</f>
        <v>43304.893055555556</v>
      </c>
      <c r="I719" s="17">
        <f>VLOOKUP(FACT_INCLUDES[[#This Row],[order_id]],ORDERS!A:G,5,FALSE)</f>
        <v>43307.675000000003</v>
      </c>
      <c r="J719" s="17">
        <f>VLOOKUP(FACT_INCLUDES[[#This Row],[order_id]],ORDERS!A:G,6,FALSE)</f>
        <v>43312</v>
      </c>
      <c r="K719" t="str">
        <f>VLOOKUP(FACT_INCLUDES[[#This Row],[order_id]],ORDERS!A:G,3,FALSE)</f>
        <v>delivered</v>
      </c>
      <c r="L719" s="18">
        <f>FACT_INCLUDES[[#This Row],[price]]+FACT_INCLUDES[[#This Row],[freight_value]]</f>
        <v>113.42999999999999</v>
      </c>
      <c r="M719">
        <f ca="1">_xlfn.XLOOKUP(FACT_INCLUDES[[#This Row],[customer_unique_id]], DIM_CUSTOMERS[customer_unique_id], DIM_CUSTOMERS[Age],,0)</f>
        <v>51</v>
      </c>
      <c r="N719">
        <f>IFERROR(VLOOKUP(FACT_INCLUDES[[#This Row],[order_id]], ORDERS!A:G, 7, FALSE), "")</f>
        <v>3</v>
      </c>
      <c r="O719">
        <f>_xlfn.XLOOKUP(FACT_INCLUDES[[#This Row],[DW Product]],FACT_PRODUCT_REVIEWS!L:L,FACT_PRODUCT_REVIEWS!A:A,,0)</f>
        <v>169</v>
      </c>
      <c r="P719">
        <f>_xlfn.XLOOKUP(FACT_INCLUDES[[#This Row],[customer_unique_id]],DIM_CUSTOMERS[customer_unique_id],DIM_CUSTOMERS[DW Customer],,0)</f>
        <v>195</v>
      </c>
      <c r="Q719">
        <v>169</v>
      </c>
      <c r="R719">
        <v>421</v>
      </c>
      <c r="S719">
        <f>IF(FACT_INCLUDES[[#This Row],[order_delivered_customer_date]]&lt;=FACT_INCLUDES[[#This Row],[order_estimated_delivery_date]],1,0)</f>
        <v>1</v>
      </c>
      <c r="T719" t="str">
        <f>VLOOKUP(FACT_INCLUDES[[#This Row],[DW Product]],DIM_PRODUCTS!A:I,3,FALSE)</f>
        <v>Accessories</v>
      </c>
      <c r="U719" t="str">
        <f>VLOOKUP(FACT_INCLUDES[[#This Row],[DW Seller]],DIM_SELLERS!A:I,4,FALSE)</f>
        <v>MG</v>
      </c>
      <c r="V719" s="30">
        <f>IF(FACT_INCLUDES[[#This Row],[order_delivered_customer_date]]&lt;=FACT_INCLUDES[[#This Row],[order_estimated_delivery_date]], 1,0)</f>
        <v>1</v>
      </c>
    </row>
    <row r="720" spans="1:22" ht="15.75" x14ac:dyDescent="0.25">
      <c r="A720">
        <v>719</v>
      </c>
      <c r="B720" s="2" t="s">
        <v>1559</v>
      </c>
      <c r="C720" s="10">
        <v>1</v>
      </c>
      <c r="D720" s="13">
        <v>43166.5625</v>
      </c>
      <c r="E720" s="20">
        <v>77.900000000000006</v>
      </c>
      <c r="F720" s="20">
        <v>13.89</v>
      </c>
      <c r="G720" t="str">
        <f>VLOOKUP(FACT_INCLUDES[[#This Row],[order_id]],ORDERS!A:B,2,FALSE)</f>
        <v>56b6eede1b10925212f054a7ba614796</v>
      </c>
      <c r="H720" s="17">
        <f>VLOOKUP(FACT_INCLUDES[[#This Row],[order_id]],ORDERS!A:F,4,FALSE)</f>
        <v>43277.62222222222</v>
      </c>
      <c r="I720" s="17">
        <f>VLOOKUP(FACT_INCLUDES[[#This Row],[order_id]],ORDERS!A:G,5,FALSE)</f>
        <v>43284.925000000003</v>
      </c>
      <c r="J720" s="17">
        <f>VLOOKUP(FACT_INCLUDES[[#This Row],[order_id]],ORDERS!A:G,6,FALSE)</f>
        <v>43305</v>
      </c>
      <c r="K720" t="str">
        <f>VLOOKUP(FACT_INCLUDES[[#This Row],[order_id]],ORDERS!A:G,3,FALSE)</f>
        <v>delivered</v>
      </c>
      <c r="L720" s="18">
        <f>FACT_INCLUDES[[#This Row],[price]]+FACT_INCLUDES[[#This Row],[freight_value]]</f>
        <v>91.79</v>
      </c>
      <c r="M720">
        <f ca="1">_xlfn.XLOOKUP(FACT_INCLUDES[[#This Row],[customer_unique_id]], DIM_CUSTOMERS[customer_unique_id], DIM_CUSTOMERS[Age],,0)</f>
        <v>54</v>
      </c>
      <c r="N720">
        <f>IFERROR(VLOOKUP(FACT_INCLUDES[[#This Row],[order_id]], ORDERS!A:G, 7, FALSE), "")</f>
        <v>7</v>
      </c>
      <c r="O720">
        <f>_xlfn.XLOOKUP(FACT_INCLUDES[[#This Row],[DW Product]],FACT_PRODUCT_REVIEWS!L:L,FACT_PRODUCT_REVIEWS!A:A,,0)</f>
        <v>170</v>
      </c>
      <c r="P720">
        <f>_xlfn.XLOOKUP(FACT_INCLUDES[[#This Row],[customer_unique_id]],DIM_CUSTOMERS[customer_unique_id],DIM_CUSTOMERS[DW Customer],,0)</f>
        <v>184</v>
      </c>
      <c r="Q720">
        <v>170</v>
      </c>
      <c r="R720">
        <v>422</v>
      </c>
      <c r="S720">
        <f>IF(FACT_INCLUDES[[#This Row],[order_delivered_customer_date]]&lt;=FACT_INCLUDES[[#This Row],[order_estimated_delivery_date]],1,0)</f>
        <v>1</v>
      </c>
      <c r="T720" t="str">
        <f>VLOOKUP(FACT_INCLUDES[[#This Row],[DW Product]],DIM_PRODUCTS!A:I,3,FALSE)</f>
        <v>Bathroom</v>
      </c>
      <c r="U720" t="str">
        <f>VLOOKUP(FACT_INCLUDES[[#This Row],[DW Seller]],DIM_SELLERS!A:I,4,FALSE)</f>
        <v>SP</v>
      </c>
      <c r="V720" s="30">
        <f>IF(FACT_INCLUDES[[#This Row],[order_delivered_customer_date]]&lt;=FACT_INCLUDES[[#This Row],[order_estimated_delivery_date]], 1,0)</f>
        <v>1</v>
      </c>
    </row>
    <row r="721" spans="1:22" ht="15.75" x14ac:dyDescent="0.25">
      <c r="A721">
        <v>720</v>
      </c>
      <c r="B721" s="2" t="s">
        <v>1658</v>
      </c>
      <c r="C721" s="10">
        <v>1</v>
      </c>
      <c r="D721" s="13">
        <v>42998.784722222219</v>
      </c>
      <c r="E721" s="20">
        <v>229.99</v>
      </c>
      <c r="F721" s="20">
        <v>20.8</v>
      </c>
      <c r="G721" t="str">
        <f>VLOOKUP(FACT_INCLUDES[[#This Row],[order_id]],ORDERS!A:B,2,FALSE)</f>
        <v>d73c3cf4a0922ece1176bd40eb76ac50</v>
      </c>
      <c r="H721" s="17">
        <f>VLOOKUP(FACT_INCLUDES[[#This Row],[order_id]],ORDERS!A:F,4,FALSE)</f>
        <v>43238.40902777778</v>
      </c>
      <c r="I721" s="17">
        <f>VLOOKUP(FACT_INCLUDES[[#This Row],[order_id]],ORDERS!A:G,5,FALSE)</f>
        <v>43242.73541666667</v>
      </c>
      <c r="J721" s="17">
        <f>VLOOKUP(FACT_INCLUDES[[#This Row],[order_id]],ORDERS!A:G,6,FALSE)</f>
        <v>43248</v>
      </c>
      <c r="K721" t="str">
        <f>VLOOKUP(FACT_INCLUDES[[#This Row],[order_id]],ORDERS!A:G,3,FALSE)</f>
        <v>delivered</v>
      </c>
      <c r="L721" s="18">
        <f>FACT_INCLUDES[[#This Row],[price]]+FACT_INCLUDES[[#This Row],[freight_value]]</f>
        <v>250.79000000000002</v>
      </c>
      <c r="M721">
        <f ca="1">_xlfn.XLOOKUP(FACT_INCLUDES[[#This Row],[customer_unique_id]], DIM_CUSTOMERS[customer_unique_id], DIM_CUSTOMERS[Age],,0)</f>
        <v>19</v>
      </c>
      <c r="N721">
        <f>IFERROR(VLOOKUP(FACT_INCLUDES[[#This Row],[order_id]], ORDERS!A:G, 7, FALSE), "")</f>
        <v>4</v>
      </c>
      <c r="O721">
        <f>_xlfn.XLOOKUP(FACT_INCLUDES[[#This Row],[DW Product]],FACT_PRODUCT_REVIEWS!L:L,FACT_PRODUCT_REVIEWS!A:A,,0)</f>
        <v>171</v>
      </c>
      <c r="P721">
        <f>_xlfn.XLOOKUP(FACT_INCLUDES[[#This Row],[customer_unique_id]],DIM_CUSTOMERS[customer_unique_id],DIM_CUSTOMERS[DW Customer],,0)</f>
        <v>17</v>
      </c>
      <c r="Q721">
        <v>171</v>
      </c>
      <c r="R721">
        <v>423</v>
      </c>
      <c r="S721">
        <f>IF(FACT_INCLUDES[[#This Row],[order_delivered_customer_date]]&lt;=FACT_INCLUDES[[#This Row],[order_estimated_delivery_date]],1,0)</f>
        <v>1</v>
      </c>
      <c r="T721" t="str">
        <f>VLOOKUP(FACT_INCLUDES[[#This Row],[DW Product]],DIM_PRODUCTS!A:I,3,FALSE)</f>
        <v>Appliances</v>
      </c>
      <c r="U721" t="str">
        <f>VLOOKUP(FACT_INCLUDES[[#This Row],[DW Seller]],DIM_SELLERS!A:I,4,FALSE)</f>
        <v>PR</v>
      </c>
      <c r="V721" s="30">
        <f>IF(FACT_INCLUDES[[#This Row],[order_delivered_customer_date]]&lt;=FACT_INCLUDES[[#This Row],[order_estimated_delivery_date]], 1,0)</f>
        <v>1</v>
      </c>
    </row>
    <row r="722" spans="1:22" ht="15.75" x14ac:dyDescent="0.25">
      <c r="A722">
        <v>721</v>
      </c>
      <c r="B722" s="2" t="s">
        <v>1698</v>
      </c>
      <c r="C722" s="10">
        <v>1</v>
      </c>
      <c r="D722" s="13">
        <v>42784.782638888886</v>
      </c>
      <c r="E722" s="20">
        <v>56</v>
      </c>
      <c r="F722" s="20">
        <v>14.14</v>
      </c>
      <c r="G722" t="str">
        <f>VLOOKUP(FACT_INCLUDES[[#This Row],[order_id]],ORDERS!A:B,2,FALSE)</f>
        <v>655f4f1277487bf6c86c673de5e576a1</v>
      </c>
      <c r="H722" s="17">
        <f>VLOOKUP(FACT_INCLUDES[[#This Row],[order_id]],ORDERS!A:F,4,FALSE)</f>
        <v>43114.852777777778</v>
      </c>
      <c r="I722" s="17">
        <f>VLOOKUP(FACT_INCLUDES[[#This Row],[order_id]],ORDERS!A:G,5,FALSE)</f>
        <v>43119.56527777778</v>
      </c>
      <c r="J722" s="17">
        <f>VLOOKUP(FACT_INCLUDES[[#This Row],[order_id]],ORDERS!A:G,6,FALSE)</f>
        <v>43140</v>
      </c>
      <c r="K722" t="str">
        <f>VLOOKUP(FACT_INCLUDES[[#This Row],[order_id]],ORDERS!A:G,3,FALSE)</f>
        <v>delivered</v>
      </c>
      <c r="L722" s="18">
        <f>FACT_INCLUDES[[#This Row],[price]]+FACT_INCLUDES[[#This Row],[freight_value]]</f>
        <v>70.14</v>
      </c>
      <c r="M722">
        <f ca="1">_xlfn.XLOOKUP(FACT_INCLUDES[[#This Row],[customer_unique_id]], DIM_CUSTOMERS[customer_unique_id], DIM_CUSTOMERS[Age],,0)</f>
        <v>23</v>
      </c>
      <c r="N722">
        <f>IFERROR(VLOOKUP(FACT_INCLUDES[[#This Row],[order_id]], ORDERS!A:G, 7, FALSE), "")</f>
        <v>5</v>
      </c>
      <c r="O722">
        <f>_xlfn.XLOOKUP(FACT_INCLUDES[[#This Row],[DW Product]],FACT_PRODUCT_REVIEWS!L:L,FACT_PRODUCT_REVIEWS!A:A,,0)</f>
        <v>172</v>
      </c>
      <c r="P722">
        <f>_xlfn.XLOOKUP(FACT_INCLUDES[[#This Row],[customer_unique_id]],DIM_CUSTOMERS[customer_unique_id],DIM_CUSTOMERS[DW Customer],,0)</f>
        <v>22</v>
      </c>
      <c r="Q722">
        <v>172</v>
      </c>
      <c r="R722">
        <v>424</v>
      </c>
      <c r="S722">
        <f>IF(FACT_INCLUDES[[#This Row],[order_delivered_customer_date]]&lt;=FACT_INCLUDES[[#This Row],[order_estimated_delivery_date]],1,0)</f>
        <v>1</v>
      </c>
      <c r="T722" t="str">
        <f>VLOOKUP(FACT_INCLUDES[[#This Row],[DW Product]],DIM_PRODUCTS!A:I,3,FALSE)</f>
        <v>Decor</v>
      </c>
      <c r="U722" t="str">
        <f>VLOOKUP(FACT_INCLUDES[[#This Row],[DW Seller]],DIM_SELLERS!A:I,4,FALSE)</f>
        <v>SP</v>
      </c>
      <c r="V722" s="30">
        <f>IF(FACT_INCLUDES[[#This Row],[order_delivered_customer_date]]&lt;=FACT_INCLUDES[[#This Row],[order_estimated_delivery_date]], 1,0)</f>
        <v>1</v>
      </c>
    </row>
    <row r="723" spans="1:22" ht="15.75" x14ac:dyDescent="0.25">
      <c r="A723">
        <v>722</v>
      </c>
      <c r="B723" s="2" t="s">
        <v>1025</v>
      </c>
      <c r="C723" s="10">
        <v>1</v>
      </c>
      <c r="D723" s="13">
        <v>43048.635416666664</v>
      </c>
      <c r="E723" s="20">
        <v>69.989999999999995</v>
      </c>
      <c r="F723" s="20">
        <v>11.99</v>
      </c>
      <c r="G723" t="str">
        <f>VLOOKUP(FACT_INCLUDES[[#This Row],[order_id]],ORDERS!A:B,2,FALSE)</f>
        <v>ec99f30f38afadbfbae32d5883734ded</v>
      </c>
      <c r="H723" s="17">
        <f>VLOOKUP(FACT_INCLUDES[[#This Row],[order_id]],ORDERS!A:F,4,FALSE)</f>
        <v>42805.347222222219</v>
      </c>
      <c r="I723" s="17">
        <f>VLOOKUP(FACT_INCLUDES[[#This Row],[order_id]],ORDERS!A:G,5,FALSE)</f>
        <v>42816.630555555559</v>
      </c>
      <c r="J723" s="17">
        <f>VLOOKUP(FACT_INCLUDES[[#This Row],[order_id]],ORDERS!A:G,6,FALSE)</f>
        <v>42828</v>
      </c>
      <c r="K723" t="str">
        <f>VLOOKUP(FACT_INCLUDES[[#This Row],[order_id]],ORDERS!A:G,3,FALSE)</f>
        <v>delivered</v>
      </c>
      <c r="L723" s="18">
        <f>FACT_INCLUDES[[#This Row],[price]]+FACT_INCLUDES[[#This Row],[freight_value]]</f>
        <v>81.97999999999999</v>
      </c>
      <c r="M723">
        <f ca="1">_xlfn.XLOOKUP(FACT_INCLUDES[[#This Row],[customer_unique_id]], DIM_CUSTOMERS[customer_unique_id], DIM_CUSTOMERS[Age],,0)</f>
        <v>21</v>
      </c>
      <c r="N723">
        <f>IFERROR(VLOOKUP(FACT_INCLUDES[[#This Row],[order_id]], ORDERS!A:G, 7, FALSE), "")</f>
        <v>11</v>
      </c>
      <c r="O723">
        <f>_xlfn.XLOOKUP(FACT_INCLUDES[[#This Row],[DW Product]],FACT_PRODUCT_REVIEWS!L:L,FACT_PRODUCT_REVIEWS!A:A,,0)</f>
        <v>173</v>
      </c>
      <c r="P723">
        <f>_xlfn.XLOOKUP(FACT_INCLUDES[[#This Row],[customer_unique_id]],DIM_CUSTOMERS[customer_unique_id],DIM_CUSTOMERS[DW Customer],,0)</f>
        <v>178</v>
      </c>
      <c r="Q723">
        <v>173</v>
      </c>
      <c r="R723">
        <v>425</v>
      </c>
      <c r="S723">
        <f>IF(FACT_INCLUDES[[#This Row],[order_delivered_customer_date]]&lt;=FACT_INCLUDES[[#This Row],[order_estimated_delivery_date]],1,0)</f>
        <v>1</v>
      </c>
      <c r="T723" t="str">
        <f>VLOOKUP(FACT_INCLUDES[[#This Row],[DW Product]],DIM_PRODUCTS!A:I,3,FALSE)</f>
        <v>Kitchen Products</v>
      </c>
      <c r="U723" t="str">
        <f>VLOOKUP(FACT_INCLUDES[[#This Row],[DW Seller]],DIM_SELLERS!A:I,4,FALSE)</f>
        <v>SP</v>
      </c>
      <c r="V723" s="30">
        <f>IF(FACT_INCLUDES[[#This Row],[order_delivered_customer_date]]&lt;=FACT_INCLUDES[[#This Row],[order_estimated_delivery_date]], 1,0)</f>
        <v>1</v>
      </c>
    </row>
    <row r="724" spans="1:22" ht="15.75" x14ac:dyDescent="0.25">
      <c r="A724">
        <v>723</v>
      </c>
      <c r="B724" s="2" t="s">
        <v>1515</v>
      </c>
      <c r="C724" s="10">
        <v>1</v>
      </c>
      <c r="D724" s="13">
        <v>43304.329861111109</v>
      </c>
      <c r="E724" s="20">
        <v>49.9</v>
      </c>
      <c r="F724" s="20">
        <v>7.78</v>
      </c>
      <c r="G724" t="str">
        <f>VLOOKUP(FACT_INCLUDES[[#This Row],[order_id]],ORDERS!A:B,2,FALSE)</f>
        <v>c225695275be1f228cece399a0093593</v>
      </c>
      <c r="H724" s="17">
        <f>VLOOKUP(FACT_INCLUDES[[#This Row],[order_id]],ORDERS!A:F,4,FALSE)</f>
        <v>43146.426388888889</v>
      </c>
      <c r="I724" s="17">
        <f>VLOOKUP(FACT_INCLUDES[[#This Row],[order_id]],ORDERS!A:G,5,FALSE)</f>
        <v>43157.497916666667</v>
      </c>
      <c r="J724" s="17">
        <f>VLOOKUP(FACT_INCLUDES[[#This Row],[order_id]],ORDERS!A:G,6,FALSE)</f>
        <v>43161</v>
      </c>
      <c r="K724" t="str">
        <f>VLOOKUP(FACT_INCLUDES[[#This Row],[order_id]],ORDERS!A:G,3,FALSE)</f>
        <v>delivered</v>
      </c>
      <c r="L724" s="18">
        <f>FACT_INCLUDES[[#This Row],[price]]+FACT_INCLUDES[[#This Row],[freight_value]]</f>
        <v>57.68</v>
      </c>
      <c r="M724">
        <f ca="1">_xlfn.XLOOKUP(FACT_INCLUDES[[#This Row],[customer_unique_id]], DIM_CUSTOMERS[customer_unique_id], DIM_CUSTOMERS[Age],,0)</f>
        <v>21</v>
      </c>
      <c r="N724">
        <f>IFERROR(VLOOKUP(FACT_INCLUDES[[#This Row],[order_id]], ORDERS!A:G, 7, FALSE), "")</f>
        <v>11</v>
      </c>
      <c r="O724">
        <f>_xlfn.XLOOKUP(FACT_INCLUDES[[#This Row],[DW Product]],FACT_PRODUCT_REVIEWS!L:L,FACT_PRODUCT_REVIEWS!A:A,,0)</f>
        <v>174</v>
      </c>
      <c r="P724">
        <f>_xlfn.XLOOKUP(FACT_INCLUDES[[#This Row],[customer_unique_id]],DIM_CUSTOMERS[customer_unique_id],DIM_CUSTOMERS[DW Customer],,0)</f>
        <v>274</v>
      </c>
      <c r="Q724">
        <v>174</v>
      </c>
      <c r="R724">
        <v>426</v>
      </c>
      <c r="S724">
        <f>IF(FACT_INCLUDES[[#This Row],[order_delivered_customer_date]]&lt;=FACT_INCLUDES[[#This Row],[order_estimated_delivery_date]],1,0)</f>
        <v>1</v>
      </c>
      <c r="T724" t="str">
        <f>VLOOKUP(FACT_INCLUDES[[#This Row],[DW Product]],DIM_PRODUCTS!A:I,3,FALSE)</f>
        <v>Toys</v>
      </c>
      <c r="U724" t="str">
        <f>VLOOKUP(FACT_INCLUDES[[#This Row],[DW Seller]],DIM_SELLERS!A:I,4,FALSE)</f>
        <v>GO</v>
      </c>
      <c r="V724" s="30">
        <f>IF(FACT_INCLUDES[[#This Row],[order_delivered_customer_date]]&lt;=FACT_INCLUDES[[#This Row],[order_estimated_delivery_date]], 1,0)</f>
        <v>1</v>
      </c>
    </row>
    <row r="725" spans="1:22" ht="15.75" x14ac:dyDescent="0.25">
      <c r="A725">
        <v>724</v>
      </c>
      <c r="B725" s="2" t="s">
        <v>1023</v>
      </c>
      <c r="C725" s="10">
        <v>1</v>
      </c>
      <c r="D725" s="13">
        <v>43166.468055555553</v>
      </c>
      <c r="E725" s="20">
        <v>14</v>
      </c>
      <c r="F725" s="20">
        <v>7.39</v>
      </c>
      <c r="G725" t="str">
        <f>VLOOKUP(FACT_INCLUDES[[#This Row],[order_id]],ORDERS!A:B,2,FALSE)</f>
        <v>20681391edaed7eccd918d4a74f8a570</v>
      </c>
      <c r="H725" s="17">
        <f>VLOOKUP(FACT_INCLUDES[[#This Row],[order_id]],ORDERS!A:F,4,FALSE)</f>
        <v>43018.45</v>
      </c>
      <c r="I725" s="17">
        <f>VLOOKUP(FACT_INCLUDES[[#This Row],[order_id]],ORDERS!A:G,5,FALSE)</f>
        <v>43031.622916666667</v>
      </c>
      <c r="J725" s="17">
        <f>VLOOKUP(FACT_INCLUDES[[#This Row],[order_id]],ORDERS!A:G,6,FALSE)</f>
        <v>43035</v>
      </c>
      <c r="K725" t="str">
        <f>VLOOKUP(FACT_INCLUDES[[#This Row],[order_id]],ORDERS!A:G,3,FALSE)</f>
        <v>delivered</v>
      </c>
      <c r="L725" s="18">
        <f>FACT_INCLUDES[[#This Row],[price]]+FACT_INCLUDES[[#This Row],[freight_value]]</f>
        <v>21.39</v>
      </c>
      <c r="M725">
        <f ca="1">_xlfn.XLOOKUP(FACT_INCLUDES[[#This Row],[customer_unique_id]], DIM_CUSTOMERS[customer_unique_id], DIM_CUSTOMERS[Age],,0)</f>
        <v>18</v>
      </c>
      <c r="N725">
        <f>IFERROR(VLOOKUP(FACT_INCLUDES[[#This Row],[order_id]], ORDERS!A:G, 7, FALSE), "")</f>
        <v>13</v>
      </c>
      <c r="O725">
        <f>_xlfn.XLOOKUP(FACT_INCLUDES[[#This Row],[DW Product]],FACT_PRODUCT_REVIEWS!L:L,FACT_PRODUCT_REVIEWS!A:A,,0)</f>
        <v>175</v>
      </c>
      <c r="P725">
        <f>_xlfn.XLOOKUP(FACT_INCLUDES[[#This Row],[customer_unique_id]],DIM_CUSTOMERS[customer_unique_id],DIM_CUSTOMERS[DW Customer],,0)</f>
        <v>76</v>
      </c>
      <c r="Q725">
        <v>175</v>
      </c>
      <c r="R725">
        <v>427</v>
      </c>
      <c r="S725">
        <f>IF(FACT_INCLUDES[[#This Row],[order_delivered_customer_date]]&lt;=FACT_INCLUDES[[#This Row],[order_estimated_delivery_date]],1,0)</f>
        <v>1</v>
      </c>
      <c r="T725" t="str">
        <f>VLOOKUP(FACT_INCLUDES[[#This Row],[DW Product]],DIM_PRODUCTS!A:I,3,FALSE)</f>
        <v>Home Design</v>
      </c>
      <c r="U725" t="str">
        <f>VLOOKUP(FACT_INCLUDES[[#This Row],[DW Seller]],DIM_SELLERS!A:I,4,FALSE)</f>
        <v>PR</v>
      </c>
      <c r="V725" s="30">
        <f>IF(FACT_INCLUDES[[#This Row],[order_delivered_customer_date]]&lt;=FACT_INCLUDES[[#This Row],[order_estimated_delivery_date]], 1,0)</f>
        <v>1</v>
      </c>
    </row>
    <row r="726" spans="1:22" ht="15.75" x14ac:dyDescent="0.25">
      <c r="A726">
        <v>725</v>
      </c>
      <c r="B726" s="2" t="s">
        <v>1334</v>
      </c>
      <c r="C726" s="10">
        <v>1</v>
      </c>
      <c r="D726" s="13">
        <v>43223.177083333336</v>
      </c>
      <c r="E726" s="20">
        <v>29</v>
      </c>
      <c r="F726" s="20">
        <v>14.1</v>
      </c>
      <c r="G726" t="str">
        <f>VLOOKUP(FACT_INCLUDES[[#This Row],[order_id]],ORDERS!A:B,2,FALSE)</f>
        <v>a672e4e4af506e713c1b4373e038cabb</v>
      </c>
      <c r="H726" s="17">
        <f>VLOOKUP(FACT_INCLUDES[[#This Row],[order_id]],ORDERS!A:F,4,FALSE)</f>
        <v>42862.679166666669</v>
      </c>
      <c r="I726" s="17">
        <f>VLOOKUP(FACT_INCLUDES[[#This Row],[order_id]],ORDERS!A:G,5,FALSE)</f>
        <v>42884.392361111109</v>
      </c>
      <c r="J726" s="17">
        <f>VLOOKUP(FACT_INCLUDES[[#This Row],[order_id]],ORDERS!A:G,6,FALSE)</f>
        <v>42898</v>
      </c>
      <c r="K726" t="str">
        <f>VLOOKUP(FACT_INCLUDES[[#This Row],[order_id]],ORDERS!A:G,3,FALSE)</f>
        <v>delivered</v>
      </c>
      <c r="L726" s="18">
        <f>FACT_INCLUDES[[#This Row],[price]]+FACT_INCLUDES[[#This Row],[freight_value]]</f>
        <v>43.1</v>
      </c>
      <c r="M726">
        <f ca="1">_xlfn.XLOOKUP(FACT_INCLUDES[[#This Row],[customer_unique_id]], DIM_CUSTOMERS[customer_unique_id], DIM_CUSTOMERS[Age],,0)</f>
        <v>20</v>
      </c>
      <c r="N726">
        <f>IFERROR(VLOOKUP(FACT_INCLUDES[[#This Row],[order_id]], ORDERS!A:G, 7, FALSE), "")</f>
        <v>22</v>
      </c>
      <c r="O726">
        <f>_xlfn.XLOOKUP(FACT_INCLUDES[[#This Row],[DW Product]],FACT_PRODUCT_REVIEWS!L:L,FACT_PRODUCT_REVIEWS!A:A,,0)</f>
        <v>176</v>
      </c>
      <c r="P726">
        <f>_xlfn.XLOOKUP(FACT_INCLUDES[[#This Row],[customer_unique_id]],DIM_CUSTOMERS[customer_unique_id],DIM_CUSTOMERS[DW Customer],,0)</f>
        <v>285</v>
      </c>
      <c r="Q726">
        <v>176</v>
      </c>
      <c r="R726">
        <v>428</v>
      </c>
      <c r="S726">
        <f>IF(FACT_INCLUDES[[#This Row],[order_delivered_customer_date]]&lt;=FACT_INCLUDES[[#This Row],[order_estimated_delivery_date]],1,0)</f>
        <v>1</v>
      </c>
      <c r="T726" t="str">
        <f>VLOOKUP(FACT_INCLUDES[[#This Row],[DW Product]],DIM_PRODUCTS!A:I,3,FALSE)</f>
        <v>Kitchen Products</v>
      </c>
      <c r="U726" t="str">
        <f>VLOOKUP(FACT_INCLUDES[[#This Row],[DW Seller]],DIM_SELLERS!A:I,4,FALSE)</f>
        <v>GO</v>
      </c>
      <c r="V726" s="30">
        <f>IF(FACT_INCLUDES[[#This Row],[order_delivered_customer_date]]&lt;=FACT_INCLUDES[[#This Row],[order_estimated_delivery_date]], 1,0)</f>
        <v>1</v>
      </c>
    </row>
    <row r="727" spans="1:22" ht="15.75" x14ac:dyDescent="0.25">
      <c r="A727">
        <v>726</v>
      </c>
      <c r="B727" s="2" t="s">
        <v>884</v>
      </c>
      <c r="C727" s="10">
        <v>1</v>
      </c>
      <c r="D727" s="13">
        <v>43263.495833333334</v>
      </c>
      <c r="E727" s="20">
        <v>99</v>
      </c>
      <c r="F727" s="20">
        <v>43.06</v>
      </c>
      <c r="G727" t="str">
        <f>VLOOKUP(FACT_INCLUDES[[#This Row],[order_id]],ORDERS!A:B,2,FALSE)</f>
        <v>8bf1dc98223704657288b7653abab62b</v>
      </c>
      <c r="H727" s="17">
        <f>VLOOKUP(FACT_INCLUDES[[#This Row],[order_id]],ORDERS!A:F,4,FALSE)</f>
        <v>43324.009027777778</v>
      </c>
      <c r="I727" s="17">
        <f>VLOOKUP(FACT_INCLUDES[[#This Row],[order_id]],ORDERS!A:G,5,FALSE)</f>
        <v>43336.636111111111</v>
      </c>
      <c r="J727" s="17">
        <f>VLOOKUP(FACT_INCLUDES[[#This Row],[order_id]],ORDERS!A:G,6,FALSE)</f>
        <v>43349</v>
      </c>
      <c r="K727" t="str">
        <f>VLOOKUP(FACT_INCLUDES[[#This Row],[order_id]],ORDERS!A:G,3,FALSE)</f>
        <v>delivered</v>
      </c>
      <c r="L727" s="18">
        <f>FACT_INCLUDES[[#This Row],[price]]+FACT_INCLUDES[[#This Row],[freight_value]]</f>
        <v>142.06</v>
      </c>
      <c r="M727">
        <f ca="1">_xlfn.XLOOKUP(FACT_INCLUDES[[#This Row],[customer_unique_id]], DIM_CUSTOMERS[customer_unique_id], DIM_CUSTOMERS[Age],,0)</f>
        <v>26</v>
      </c>
      <c r="N727">
        <f>IFERROR(VLOOKUP(FACT_INCLUDES[[#This Row],[order_id]], ORDERS!A:G, 7, FALSE), "")</f>
        <v>12</v>
      </c>
      <c r="O727">
        <f>_xlfn.XLOOKUP(FACT_INCLUDES[[#This Row],[DW Product]],FACT_PRODUCT_REVIEWS!L:L,FACT_PRODUCT_REVIEWS!A:A,,0)</f>
        <v>177</v>
      </c>
      <c r="P727">
        <f>_xlfn.XLOOKUP(FACT_INCLUDES[[#This Row],[customer_unique_id]],DIM_CUSTOMERS[customer_unique_id],DIM_CUSTOMERS[DW Customer],,0)</f>
        <v>235</v>
      </c>
      <c r="Q727">
        <v>177</v>
      </c>
      <c r="R727">
        <v>429</v>
      </c>
      <c r="S727">
        <f>IF(FACT_INCLUDES[[#This Row],[order_delivered_customer_date]]&lt;=FACT_INCLUDES[[#This Row],[order_estimated_delivery_date]],1,0)</f>
        <v>1</v>
      </c>
      <c r="T727" t="str">
        <f>VLOOKUP(FACT_INCLUDES[[#This Row],[DW Product]],DIM_PRODUCTS!A:I,3,FALSE)</f>
        <v>Toys</v>
      </c>
      <c r="U727" t="str">
        <f>VLOOKUP(FACT_INCLUDES[[#This Row],[DW Seller]],DIM_SELLERS!A:I,4,FALSE)</f>
        <v>RJ</v>
      </c>
      <c r="V727" s="30">
        <f>IF(FACT_INCLUDES[[#This Row],[order_delivered_customer_date]]&lt;=FACT_INCLUDES[[#This Row],[order_estimated_delivery_date]], 1,0)</f>
        <v>1</v>
      </c>
    </row>
    <row r="728" spans="1:22" ht="15.75" x14ac:dyDescent="0.25">
      <c r="A728">
        <v>727</v>
      </c>
      <c r="B728" s="2" t="s">
        <v>1222</v>
      </c>
      <c r="C728" s="10">
        <v>1</v>
      </c>
      <c r="D728" s="13">
        <v>43263.495833333334</v>
      </c>
      <c r="E728" s="20">
        <v>499</v>
      </c>
      <c r="F728" s="20">
        <v>30.35</v>
      </c>
      <c r="G728" t="str">
        <f>VLOOKUP(FACT_INCLUDES[[#This Row],[order_id]],ORDERS!A:B,2,FALSE)</f>
        <v>f3795e38cc5b655e26e94d1cc21263fa</v>
      </c>
      <c r="H728" s="17">
        <f>VLOOKUP(FACT_INCLUDES[[#This Row],[order_id]],ORDERS!A:F,4,FALSE)</f>
        <v>43260.841666666667</v>
      </c>
      <c r="I728" s="17">
        <f>VLOOKUP(FACT_INCLUDES[[#This Row],[order_id]],ORDERS!A:G,5,FALSE)</f>
        <v>43266.606249999997</v>
      </c>
      <c r="J728" s="17">
        <f>VLOOKUP(FACT_INCLUDES[[#This Row],[order_id]],ORDERS!A:G,6,FALSE)</f>
        <v>43293</v>
      </c>
      <c r="K728" t="str">
        <f>VLOOKUP(FACT_INCLUDES[[#This Row],[order_id]],ORDERS!A:G,3,FALSE)</f>
        <v>delivered</v>
      </c>
      <c r="L728" s="18">
        <f>FACT_INCLUDES[[#This Row],[price]]+FACT_INCLUDES[[#This Row],[freight_value]]</f>
        <v>529.35</v>
      </c>
      <c r="M728">
        <f ca="1">_xlfn.XLOOKUP(FACT_INCLUDES[[#This Row],[customer_unique_id]], DIM_CUSTOMERS[customer_unique_id], DIM_CUSTOMERS[Age],,0)</f>
        <v>19</v>
      </c>
      <c r="N728">
        <f>IFERROR(VLOOKUP(FACT_INCLUDES[[#This Row],[order_id]], ORDERS!A:G, 7, FALSE), "")</f>
        <v>6</v>
      </c>
      <c r="O728">
        <f>_xlfn.XLOOKUP(FACT_INCLUDES[[#This Row],[DW Product]],FACT_PRODUCT_REVIEWS!L:L,FACT_PRODUCT_REVIEWS!A:A,,0)</f>
        <v>178</v>
      </c>
      <c r="P728">
        <f>_xlfn.XLOOKUP(FACT_INCLUDES[[#This Row],[customer_unique_id]],DIM_CUSTOMERS[customer_unique_id],DIM_CUSTOMERS[DW Customer],,0)</f>
        <v>210</v>
      </c>
      <c r="Q728">
        <v>178</v>
      </c>
      <c r="R728">
        <v>430</v>
      </c>
      <c r="S728">
        <f>IF(FACT_INCLUDES[[#This Row],[order_delivered_customer_date]]&lt;=FACT_INCLUDES[[#This Row],[order_estimated_delivery_date]],1,0)</f>
        <v>1</v>
      </c>
      <c r="T728" t="str">
        <f>VLOOKUP(FACT_INCLUDES[[#This Row],[DW Product]],DIM_PRODUCTS!A:I,3,FALSE)</f>
        <v>Accessories</v>
      </c>
      <c r="U728" t="str">
        <f>VLOOKUP(FACT_INCLUDES[[#This Row],[DW Seller]],DIM_SELLERS!A:I,4,FALSE)</f>
        <v>SP</v>
      </c>
      <c r="V728" s="30">
        <f>IF(FACT_INCLUDES[[#This Row],[order_delivered_customer_date]]&lt;=FACT_INCLUDES[[#This Row],[order_estimated_delivery_date]], 1,0)</f>
        <v>1</v>
      </c>
    </row>
    <row r="729" spans="1:22" ht="15.75" x14ac:dyDescent="0.25">
      <c r="A729">
        <v>728</v>
      </c>
      <c r="B729" s="2" t="s">
        <v>1405</v>
      </c>
      <c r="C729" s="10">
        <v>1</v>
      </c>
      <c r="D729" s="13">
        <v>43188.09375</v>
      </c>
      <c r="E729" s="20">
        <v>39.85</v>
      </c>
      <c r="F729" s="20">
        <v>12.79</v>
      </c>
      <c r="G729" t="str">
        <f>VLOOKUP(FACT_INCLUDES[[#This Row],[order_id]],ORDERS!A:B,2,FALSE)</f>
        <v>a2acf58dde7a492ea0fa65b16c530a78</v>
      </c>
      <c r="H729" s="17">
        <f>VLOOKUP(FACT_INCLUDES[[#This Row],[order_id]],ORDERS!A:F,4,FALSE)</f>
        <v>43169.924305555556</v>
      </c>
      <c r="I729" s="17">
        <f>VLOOKUP(FACT_INCLUDES[[#This Row],[order_id]],ORDERS!A:G,5,FALSE)</f>
        <v>43183.006944444445</v>
      </c>
      <c r="J729" s="17">
        <f>VLOOKUP(FACT_INCLUDES[[#This Row],[order_id]],ORDERS!A:G,6,FALSE)</f>
        <v>43192</v>
      </c>
      <c r="K729" t="str">
        <f>VLOOKUP(FACT_INCLUDES[[#This Row],[order_id]],ORDERS!A:G,3,FALSE)</f>
        <v>delivered</v>
      </c>
      <c r="L729" s="18">
        <f>FACT_INCLUDES[[#This Row],[price]]+FACT_INCLUDES[[#This Row],[freight_value]]</f>
        <v>52.64</v>
      </c>
      <c r="M729">
        <f ca="1">_xlfn.XLOOKUP(FACT_INCLUDES[[#This Row],[customer_unique_id]], DIM_CUSTOMERS[customer_unique_id], DIM_CUSTOMERS[Age],,0)</f>
        <v>25</v>
      </c>
      <c r="N729">
        <f>IFERROR(VLOOKUP(FACT_INCLUDES[[#This Row],[order_id]], ORDERS!A:G, 7, FALSE), "")</f>
        <v>14</v>
      </c>
      <c r="O729">
        <f>_xlfn.XLOOKUP(FACT_INCLUDES[[#This Row],[DW Product]],FACT_PRODUCT_REVIEWS!L:L,FACT_PRODUCT_REVIEWS!A:A,,0)</f>
        <v>179</v>
      </c>
      <c r="P729">
        <f>_xlfn.XLOOKUP(FACT_INCLUDES[[#This Row],[customer_unique_id]],DIM_CUSTOMERS[customer_unique_id],DIM_CUSTOMERS[DW Customer],,0)</f>
        <v>103</v>
      </c>
      <c r="Q729">
        <v>179</v>
      </c>
      <c r="R729">
        <v>431</v>
      </c>
      <c r="S729">
        <f>IF(FACT_INCLUDES[[#This Row],[order_delivered_customer_date]]&lt;=FACT_INCLUDES[[#This Row],[order_estimated_delivery_date]],1,0)</f>
        <v>1</v>
      </c>
      <c r="T729" t="str">
        <f>VLOOKUP(FACT_INCLUDES[[#This Row],[DW Product]],DIM_PRODUCTS!A:I,3,FALSE)</f>
        <v>Bathroom</v>
      </c>
      <c r="U729" t="str">
        <f>VLOOKUP(FACT_INCLUDES[[#This Row],[DW Seller]],DIM_SELLERS!A:I,4,FALSE)</f>
        <v>SC</v>
      </c>
      <c r="V729" s="30">
        <f>IF(FACT_INCLUDES[[#This Row],[order_delivered_customer_date]]&lt;=FACT_INCLUDES[[#This Row],[order_estimated_delivery_date]], 1,0)</f>
        <v>1</v>
      </c>
    </row>
    <row r="730" spans="1:22" ht="15.75" x14ac:dyDescent="0.25">
      <c r="A730">
        <v>729</v>
      </c>
      <c r="B730" s="2" t="s">
        <v>1677</v>
      </c>
      <c r="C730" s="10">
        <v>1</v>
      </c>
      <c r="D730" s="13">
        <v>43301.806944444441</v>
      </c>
      <c r="E730" s="20">
        <v>149</v>
      </c>
      <c r="F730" s="20">
        <v>14.06</v>
      </c>
      <c r="G730" t="str">
        <f>VLOOKUP(FACT_INCLUDES[[#This Row],[order_id]],ORDERS!A:B,2,FALSE)</f>
        <v>7e0516b486e92ed3f3afdd6d1276cfbd</v>
      </c>
      <c r="H730" s="17">
        <f>VLOOKUP(FACT_INCLUDES[[#This Row],[order_id]],ORDERS!A:F,4,FALSE)</f>
        <v>43323.509722222225</v>
      </c>
      <c r="I730" s="17">
        <f>VLOOKUP(FACT_INCLUDES[[#This Row],[order_id]],ORDERS!A:G,5,FALSE)</f>
        <v>43332.762499999997</v>
      </c>
      <c r="J730" s="17">
        <f>VLOOKUP(FACT_INCLUDES[[#This Row],[order_id]],ORDERS!A:G,6,FALSE)</f>
        <v>43349</v>
      </c>
      <c r="K730" t="str">
        <f>VLOOKUP(FACT_INCLUDES[[#This Row],[order_id]],ORDERS!A:G,3,FALSE)</f>
        <v>delivered</v>
      </c>
      <c r="L730" s="18">
        <f>FACT_INCLUDES[[#This Row],[price]]+FACT_INCLUDES[[#This Row],[freight_value]]</f>
        <v>163.06</v>
      </c>
      <c r="M730">
        <f ca="1">_xlfn.XLOOKUP(FACT_INCLUDES[[#This Row],[customer_unique_id]], DIM_CUSTOMERS[customer_unique_id], DIM_CUSTOMERS[Age],,0)</f>
        <v>23</v>
      </c>
      <c r="N730">
        <f>IFERROR(VLOOKUP(FACT_INCLUDES[[#This Row],[order_id]], ORDERS!A:G, 7, FALSE), "")</f>
        <v>9</v>
      </c>
      <c r="O730">
        <f>_xlfn.XLOOKUP(FACT_INCLUDES[[#This Row],[DW Product]],FACT_PRODUCT_REVIEWS!L:L,FACT_PRODUCT_REVIEWS!A:A,,0)</f>
        <v>180</v>
      </c>
      <c r="P730">
        <f>_xlfn.XLOOKUP(FACT_INCLUDES[[#This Row],[customer_unique_id]],DIM_CUSTOMERS[customer_unique_id],DIM_CUSTOMERS[DW Customer],,0)</f>
        <v>10</v>
      </c>
      <c r="Q730">
        <v>180</v>
      </c>
      <c r="R730">
        <v>432</v>
      </c>
      <c r="S730">
        <f>IF(FACT_INCLUDES[[#This Row],[order_delivered_customer_date]]&lt;=FACT_INCLUDES[[#This Row],[order_estimated_delivery_date]],1,0)</f>
        <v>1</v>
      </c>
      <c r="T730" t="str">
        <f>VLOOKUP(FACT_INCLUDES[[#This Row],[DW Product]],DIM_PRODUCTS!A:I,3,FALSE)</f>
        <v>Clothing</v>
      </c>
      <c r="U730" t="str">
        <f>VLOOKUP(FACT_INCLUDES[[#This Row],[DW Seller]],DIM_SELLERS!A:I,4,FALSE)</f>
        <v>SP</v>
      </c>
      <c r="V730" s="30">
        <f>IF(FACT_INCLUDES[[#This Row],[order_delivered_customer_date]]&lt;=FACT_INCLUDES[[#This Row],[order_estimated_delivery_date]], 1,0)</f>
        <v>1</v>
      </c>
    </row>
    <row r="731" spans="1:22" ht="15.75" x14ac:dyDescent="0.25">
      <c r="A731">
        <v>730</v>
      </c>
      <c r="B731" s="2" t="s">
        <v>1771</v>
      </c>
      <c r="C731" s="10">
        <v>1</v>
      </c>
      <c r="D731" s="13">
        <v>42888.668055555558</v>
      </c>
      <c r="E731" s="20">
        <v>179.98</v>
      </c>
      <c r="F731" s="20">
        <v>12.46</v>
      </c>
      <c r="G731" t="str">
        <f>VLOOKUP(FACT_INCLUDES[[#This Row],[order_id]],ORDERS!A:B,2,FALSE)</f>
        <v>33e824e5fde35ad626278feba806c772</v>
      </c>
      <c r="H731" s="17">
        <f>VLOOKUP(FACT_INCLUDES[[#This Row],[order_id]],ORDERS!A:F,4,FALSE)</f>
        <v>43126.04791666667</v>
      </c>
      <c r="I731" s="17">
        <f>VLOOKUP(FACT_INCLUDES[[#This Row],[order_id]],ORDERS!A:G,5,FALSE)</f>
        <v>43132.640277777777</v>
      </c>
      <c r="J731" s="17">
        <f>VLOOKUP(FACT_INCLUDES[[#This Row],[order_id]],ORDERS!A:G,6,FALSE)</f>
        <v>43140</v>
      </c>
      <c r="K731" t="str">
        <f>VLOOKUP(FACT_INCLUDES[[#This Row],[order_id]],ORDERS!A:G,3,FALSE)</f>
        <v>delivered</v>
      </c>
      <c r="L731" s="18">
        <f>FACT_INCLUDES[[#This Row],[price]]+FACT_INCLUDES[[#This Row],[freight_value]]</f>
        <v>192.44</v>
      </c>
      <c r="M731">
        <f ca="1">_xlfn.XLOOKUP(FACT_INCLUDES[[#This Row],[customer_unique_id]], DIM_CUSTOMERS[customer_unique_id], DIM_CUSTOMERS[Age],,0)</f>
        <v>20</v>
      </c>
      <c r="N731">
        <f>IFERROR(VLOOKUP(FACT_INCLUDES[[#This Row],[order_id]], ORDERS!A:G, 7, FALSE), "")</f>
        <v>6</v>
      </c>
      <c r="O731">
        <f>_xlfn.XLOOKUP(FACT_INCLUDES[[#This Row],[DW Product]],FACT_PRODUCT_REVIEWS!L:L,FACT_PRODUCT_REVIEWS!A:A,,0)</f>
        <v>181</v>
      </c>
      <c r="P731">
        <f>_xlfn.XLOOKUP(FACT_INCLUDES[[#This Row],[customer_unique_id]],DIM_CUSTOMERS[customer_unique_id],DIM_CUSTOMERS[DW Customer],,0)</f>
        <v>117</v>
      </c>
      <c r="Q731">
        <v>181</v>
      </c>
      <c r="R731">
        <v>433</v>
      </c>
      <c r="S731">
        <f>IF(FACT_INCLUDES[[#This Row],[order_delivered_customer_date]]&lt;=FACT_INCLUDES[[#This Row],[order_estimated_delivery_date]],1,0)</f>
        <v>1</v>
      </c>
      <c r="T731" t="str">
        <f>VLOOKUP(FACT_INCLUDES[[#This Row],[DW Product]],DIM_PRODUCTS!A:I,3,FALSE)</f>
        <v>Shoes</v>
      </c>
      <c r="U731" t="str">
        <f>VLOOKUP(FACT_INCLUDES[[#This Row],[DW Seller]],DIM_SELLERS!A:I,4,FALSE)</f>
        <v>RJ</v>
      </c>
      <c r="V731" s="30">
        <f>IF(FACT_INCLUDES[[#This Row],[order_delivered_customer_date]]&lt;=FACT_INCLUDES[[#This Row],[order_estimated_delivery_date]], 1,0)</f>
        <v>1</v>
      </c>
    </row>
    <row r="732" spans="1:22" ht="15.75" x14ac:dyDescent="0.25">
      <c r="A732">
        <v>731</v>
      </c>
      <c r="B732" s="2" t="s">
        <v>1825</v>
      </c>
      <c r="C732" s="10">
        <v>1</v>
      </c>
      <c r="D732" s="13">
        <v>42888.668055555558</v>
      </c>
      <c r="E732" s="20">
        <v>219.99</v>
      </c>
      <c r="F732" s="20">
        <v>14.9</v>
      </c>
      <c r="G732" t="str">
        <f>VLOOKUP(FACT_INCLUDES[[#This Row],[order_id]],ORDERS!A:B,2,FALSE)</f>
        <v>533b3a42bf5005c302539e093b445d3d</v>
      </c>
      <c r="H732" s="17">
        <f>VLOOKUP(FACT_INCLUDES[[#This Row],[order_id]],ORDERS!A:F,4,FALSE)</f>
        <v>42869.996527777781</v>
      </c>
      <c r="I732" s="17">
        <f>VLOOKUP(FACT_INCLUDES[[#This Row],[order_id]],ORDERS!A:G,5,FALSE)</f>
        <v>42884.45</v>
      </c>
      <c r="J732" s="17">
        <f>VLOOKUP(FACT_INCLUDES[[#This Row],[order_id]],ORDERS!A:G,6,FALSE)</f>
        <v>42900</v>
      </c>
      <c r="K732" t="str">
        <f>VLOOKUP(FACT_INCLUDES[[#This Row],[order_id]],ORDERS!A:G,3,FALSE)</f>
        <v>delivered</v>
      </c>
      <c r="L732" s="18">
        <f>FACT_INCLUDES[[#This Row],[price]]+FACT_INCLUDES[[#This Row],[freight_value]]</f>
        <v>234.89000000000001</v>
      </c>
      <c r="M732">
        <f ca="1">_xlfn.XLOOKUP(FACT_INCLUDES[[#This Row],[customer_unique_id]], DIM_CUSTOMERS[customer_unique_id], DIM_CUSTOMERS[Age],,0)</f>
        <v>51</v>
      </c>
      <c r="N732">
        <f>IFERROR(VLOOKUP(FACT_INCLUDES[[#This Row],[order_id]], ORDERS!A:G, 7, FALSE), "")</f>
        <v>15</v>
      </c>
      <c r="O732">
        <f>_xlfn.XLOOKUP(FACT_INCLUDES[[#This Row],[DW Product]],FACT_PRODUCT_REVIEWS!L:L,FACT_PRODUCT_REVIEWS!A:A,,0)</f>
        <v>182</v>
      </c>
      <c r="P732">
        <f>_xlfn.XLOOKUP(FACT_INCLUDES[[#This Row],[customer_unique_id]],DIM_CUSTOMERS[customer_unique_id],DIM_CUSTOMERS[DW Customer],,0)</f>
        <v>31</v>
      </c>
      <c r="Q732">
        <v>182</v>
      </c>
      <c r="R732">
        <v>434</v>
      </c>
      <c r="S732">
        <f>IF(FACT_INCLUDES[[#This Row],[order_delivered_customer_date]]&lt;=FACT_INCLUDES[[#This Row],[order_estimated_delivery_date]],1,0)</f>
        <v>1</v>
      </c>
      <c r="T732" t="str">
        <f>VLOOKUP(FACT_INCLUDES[[#This Row],[DW Product]],DIM_PRODUCTS!A:I,3,FALSE)</f>
        <v>Kitchen Products</v>
      </c>
      <c r="U732" t="str">
        <f>VLOOKUP(FACT_INCLUDES[[#This Row],[DW Seller]],DIM_SELLERS!A:I,4,FALSE)</f>
        <v>SP</v>
      </c>
      <c r="V732" s="30">
        <f>IF(FACT_INCLUDES[[#This Row],[order_delivered_customer_date]]&lt;=FACT_INCLUDES[[#This Row],[order_estimated_delivery_date]], 1,0)</f>
        <v>1</v>
      </c>
    </row>
    <row r="733" spans="1:22" ht="15.75" x14ac:dyDescent="0.25">
      <c r="A733">
        <v>732</v>
      </c>
      <c r="B733" s="2" t="s">
        <v>1543</v>
      </c>
      <c r="C733" s="10">
        <v>1</v>
      </c>
      <c r="D733" s="13">
        <v>43075.017361111109</v>
      </c>
      <c r="E733" s="20">
        <v>129</v>
      </c>
      <c r="F733" s="20">
        <v>8.16</v>
      </c>
      <c r="G733" t="str">
        <f>VLOOKUP(FACT_INCLUDES[[#This Row],[order_id]],ORDERS!A:B,2,FALSE)</f>
        <v>6a1250106d0de8395377553e4dd2b5fc</v>
      </c>
      <c r="H733" s="17">
        <f>VLOOKUP(FACT_INCLUDES[[#This Row],[order_id]],ORDERS!A:F,4,FALSE)</f>
        <v>43017.550694444442</v>
      </c>
      <c r="I733" s="17">
        <f>VLOOKUP(FACT_INCLUDES[[#This Row],[order_id]],ORDERS!A:G,5,FALSE)</f>
        <v>43025.706944444442</v>
      </c>
      <c r="J733" s="17">
        <f>VLOOKUP(FACT_INCLUDES[[#This Row],[order_id]],ORDERS!A:G,6,FALSE)</f>
        <v>43034</v>
      </c>
      <c r="K733" t="str">
        <f>VLOOKUP(FACT_INCLUDES[[#This Row],[order_id]],ORDERS!A:G,3,FALSE)</f>
        <v>delivered</v>
      </c>
      <c r="L733" s="18">
        <f>FACT_INCLUDES[[#This Row],[price]]+FACT_INCLUDES[[#This Row],[freight_value]]</f>
        <v>137.16</v>
      </c>
      <c r="M733">
        <f ca="1">_xlfn.XLOOKUP(FACT_INCLUDES[[#This Row],[customer_unique_id]], DIM_CUSTOMERS[customer_unique_id], DIM_CUSTOMERS[Age],,0)</f>
        <v>39</v>
      </c>
      <c r="N733">
        <f>IFERROR(VLOOKUP(FACT_INCLUDES[[#This Row],[order_id]], ORDERS!A:G, 7, FALSE), "")</f>
        <v>8</v>
      </c>
      <c r="O733">
        <f>_xlfn.XLOOKUP(FACT_INCLUDES[[#This Row],[DW Product]],FACT_PRODUCT_REVIEWS!L:L,FACT_PRODUCT_REVIEWS!A:A,,0)</f>
        <v>183</v>
      </c>
      <c r="P733">
        <f>_xlfn.XLOOKUP(FACT_INCLUDES[[#This Row],[customer_unique_id]],DIM_CUSTOMERS[customer_unique_id],DIM_CUSTOMERS[DW Customer],,0)</f>
        <v>243</v>
      </c>
      <c r="Q733">
        <v>183</v>
      </c>
      <c r="R733">
        <v>435</v>
      </c>
      <c r="S733">
        <f>IF(FACT_INCLUDES[[#This Row],[order_delivered_customer_date]]&lt;=FACT_INCLUDES[[#This Row],[order_estimated_delivery_date]],1,0)</f>
        <v>1</v>
      </c>
      <c r="T733" t="str">
        <f>VLOOKUP(FACT_INCLUDES[[#This Row],[DW Product]],DIM_PRODUCTS!A:I,3,FALSE)</f>
        <v>Toys</v>
      </c>
      <c r="U733" t="str">
        <f>VLOOKUP(FACT_INCLUDES[[#This Row],[DW Seller]],DIM_SELLERS!A:I,4,FALSE)</f>
        <v>SP</v>
      </c>
      <c r="V733" s="30">
        <f>IF(FACT_INCLUDES[[#This Row],[order_delivered_customer_date]]&lt;=FACT_INCLUDES[[#This Row],[order_estimated_delivery_date]], 1,0)</f>
        <v>1</v>
      </c>
    </row>
    <row r="734" spans="1:22" ht="15.75" x14ac:dyDescent="0.25">
      <c r="A734">
        <v>733</v>
      </c>
      <c r="B734" s="2" t="s">
        <v>1618</v>
      </c>
      <c r="C734" s="10">
        <v>1</v>
      </c>
      <c r="D734" s="13">
        <v>43122.817361111112</v>
      </c>
      <c r="E734" s="20">
        <v>137</v>
      </c>
      <c r="F734" s="20">
        <v>15.71</v>
      </c>
      <c r="G734" t="str">
        <f>VLOOKUP(FACT_INCLUDES[[#This Row],[order_id]],ORDERS!A:B,2,FALSE)</f>
        <v>6e9b8e9f9c3fad22d6f81b2628750018</v>
      </c>
      <c r="H734" s="17">
        <f>VLOOKUP(FACT_INCLUDES[[#This Row],[order_id]],ORDERS!A:F,4,FALSE)</f>
        <v>42843.852777777778</v>
      </c>
      <c r="I734" s="17">
        <f>VLOOKUP(FACT_INCLUDES[[#This Row],[order_id]],ORDERS!A:G,5,FALSE)</f>
        <v>42864.447916666664</v>
      </c>
      <c r="J734" s="17">
        <f>VLOOKUP(FACT_INCLUDES[[#This Row],[order_id]],ORDERS!A:G,6,FALSE)</f>
        <v>42867</v>
      </c>
      <c r="K734" t="str">
        <f>VLOOKUP(FACT_INCLUDES[[#This Row],[order_id]],ORDERS!A:G,3,FALSE)</f>
        <v>delivered</v>
      </c>
      <c r="L734" s="18">
        <f>FACT_INCLUDES[[#This Row],[price]]+FACT_INCLUDES[[#This Row],[freight_value]]</f>
        <v>152.71</v>
      </c>
      <c r="M734">
        <f ca="1">_xlfn.XLOOKUP(FACT_INCLUDES[[#This Row],[customer_unique_id]], DIM_CUSTOMERS[customer_unique_id], DIM_CUSTOMERS[Age],,0)</f>
        <v>23</v>
      </c>
      <c r="N734">
        <f>IFERROR(VLOOKUP(FACT_INCLUDES[[#This Row],[order_id]], ORDERS!A:G, 7, FALSE), "")</f>
        <v>21</v>
      </c>
      <c r="O734">
        <f>_xlfn.XLOOKUP(FACT_INCLUDES[[#This Row],[DW Product]],FACT_PRODUCT_REVIEWS!L:L,FACT_PRODUCT_REVIEWS!A:A,,0)</f>
        <v>184</v>
      </c>
      <c r="P734">
        <f>_xlfn.XLOOKUP(FACT_INCLUDES[[#This Row],[customer_unique_id]],DIM_CUSTOMERS[customer_unique_id],DIM_CUSTOMERS[DW Customer],,0)</f>
        <v>67</v>
      </c>
      <c r="Q734">
        <v>184</v>
      </c>
      <c r="R734">
        <v>436</v>
      </c>
      <c r="S734">
        <f>IF(FACT_INCLUDES[[#This Row],[order_delivered_customer_date]]&lt;=FACT_INCLUDES[[#This Row],[order_estimated_delivery_date]],1,0)</f>
        <v>1</v>
      </c>
      <c r="T734" t="str">
        <f>VLOOKUP(FACT_INCLUDES[[#This Row],[DW Product]],DIM_PRODUCTS!A:I,3,FALSE)</f>
        <v>Decor</v>
      </c>
      <c r="U734" t="str">
        <f>VLOOKUP(FACT_INCLUDES[[#This Row],[DW Seller]],DIM_SELLERS!A:I,4,FALSE)</f>
        <v>SC</v>
      </c>
      <c r="V734" s="30">
        <f>IF(FACT_INCLUDES[[#This Row],[order_delivered_customer_date]]&lt;=FACT_INCLUDES[[#This Row],[order_estimated_delivery_date]], 1,0)</f>
        <v>1</v>
      </c>
    </row>
    <row r="735" spans="1:22" ht="15.75" x14ac:dyDescent="0.25">
      <c r="A735">
        <v>734</v>
      </c>
      <c r="B735" s="2" t="s">
        <v>1866</v>
      </c>
      <c r="C735" s="10">
        <v>1</v>
      </c>
      <c r="D735" s="13">
        <v>43175.715277777781</v>
      </c>
      <c r="E735" s="20">
        <v>37</v>
      </c>
      <c r="F735" s="20">
        <v>10.96</v>
      </c>
      <c r="G735" t="str">
        <f>VLOOKUP(FACT_INCLUDES[[#This Row],[order_id]],ORDERS!A:B,2,FALSE)</f>
        <v>8bc183d9b9efac18f96f680940191c45</v>
      </c>
      <c r="H735" s="17">
        <f>VLOOKUP(FACT_INCLUDES[[#This Row],[order_id]],ORDERS!A:F,4,FALSE)</f>
        <v>43198.419444444444</v>
      </c>
      <c r="I735" s="17">
        <f>VLOOKUP(FACT_INCLUDES[[#This Row],[order_id]],ORDERS!A:G,5,FALSE)</f>
        <v>43207.727777777778</v>
      </c>
      <c r="J735" s="17">
        <f>VLOOKUP(FACT_INCLUDES[[#This Row],[order_id]],ORDERS!A:G,6,FALSE)</f>
        <v>43214</v>
      </c>
      <c r="K735" t="str">
        <f>VLOOKUP(FACT_INCLUDES[[#This Row],[order_id]],ORDERS!A:G,3,FALSE)</f>
        <v>delivered</v>
      </c>
      <c r="L735" s="18">
        <f>FACT_INCLUDES[[#This Row],[price]]+FACT_INCLUDES[[#This Row],[freight_value]]</f>
        <v>47.96</v>
      </c>
      <c r="M735">
        <f ca="1">_xlfn.XLOOKUP(FACT_INCLUDES[[#This Row],[customer_unique_id]], DIM_CUSTOMERS[customer_unique_id], DIM_CUSTOMERS[Age],,0)</f>
        <v>49</v>
      </c>
      <c r="N735">
        <f>IFERROR(VLOOKUP(FACT_INCLUDES[[#This Row],[order_id]], ORDERS!A:G, 7, FALSE), "")</f>
        <v>9</v>
      </c>
      <c r="O735">
        <f>_xlfn.XLOOKUP(FACT_INCLUDES[[#This Row],[DW Product]],FACT_PRODUCT_REVIEWS!L:L,FACT_PRODUCT_REVIEWS!A:A,,0)</f>
        <v>185</v>
      </c>
      <c r="P735">
        <f>_xlfn.XLOOKUP(FACT_INCLUDES[[#This Row],[customer_unique_id]],DIM_CUSTOMERS[customer_unique_id],DIM_CUSTOMERS[DW Customer],,0)</f>
        <v>56</v>
      </c>
      <c r="Q735">
        <v>185</v>
      </c>
      <c r="R735">
        <v>437</v>
      </c>
      <c r="S735">
        <f>IF(FACT_INCLUDES[[#This Row],[order_delivered_customer_date]]&lt;=FACT_INCLUDES[[#This Row],[order_estimated_delivery_date]],1,0)</f>
        <v>1</v>
      </c>
      <c r="T735" t="str">
        <f>VLOOKUP(FACT_INCLUDES[[#This Row],[DW Product]],DIM_PRODUCTS!A:I,3,FALSE)</f>
        <v>Books</v>
      </c>
      <c r="U735" t="str">
        <f>VLOOKUP(FACT_INCLUDES[[#This Row],[DW Seller]],DIM_SELLERS!A:I,4,FALSE)</f>
        <v>SP</v>
      </c>
      <c r="V735" s="30">
        <f>IF(FACT_INCLUDES[[#This Row],[order_delivered_customer_date]]&lt;=FACT_INCLUDES[[#This Row],[order_estimated_delivery_date]], 1,0)</f>
        <v>1</v>
      </c>
    </row>
    <row r="736" spans="1:22" ht="15.75" x14ac:dyDescent="0.25">
      <c r="A736">
        <v>735</v>
      </c>
      <c r="B736" s="2" t="s">
        <v>1108</v>
      </c>
      <c r="C736" s="10">
        <v>1</v>
      </c>
      <c r="D736" s="13">
        <v>43175.651388888888</v>
      </c>
      <c r="E736" s="20">
        <v>154</v>
      </c>
      <c r="F736" s="20">
        <v>14.83</v>
      </c>
      <c r="G736" t="str">
        <f>VLOOKUP(FACT_INCLUDES[[#This Row],[order_id]],ORDERS!A:B,2,FALSE)</f>
        <v>6aaa688f88ee9cc7f9b90d5f7cca7d84</v>
      </c>
      <c r="H736" s="17">
        <f>VLOOKUP(FACT_INCLUDES[[#This Row],[order_id]],ORDERS!A:F,4,FALSE)</f>
        <v>42784.688888888886</v>
      </c>
      <c r="I736" s="17">
        <f>VLOOKUP(FACT_INCLUDES[[#This Row],[order_id]],ORDERS!A:G,5,FALSE)</f>
        <v>42802.506249999999</v>
      </c>
      <c r="J736" s="17">
        <f>VLOOKUP(FACT_INCLUDES[[#This Row],[order_id]],ORDERS!A:G,6,FALSE)</f>
        <v>42831</v>
      </c>
      <c r="K736" t="str">
        <f>VLOOKUP(FACT_INCLUDES[[#This Row],[order_id]],ORDERS!A:G,3,FALSE)</f>
        <v>delivered</v>
      </c>
      <c r="L736" s="18">
        <f>FACT_INCLUDES[[#This Row],[price]]+FACT_INCLUDES[[#This Row],[freight_value]]</f>
        <v>168.83</v>
      </c>
      <c r="M736">
        <f ca="1">_xlfn.XLOOKUP(FACT_INCLUDES[[#This Row],[customer_unique_id]], DIM_CUSTOMERS[customer_unique_id], DIM_CUSTOMERS[Age],,0)</f>
        <v>20</v>
      </c>
      <c r="N736">
        <f>IFERROR(VLOOKUP(FACT_INCLUDES[[#This Row],[order_id]], ORDERS!A:G, 7, FALSE), "")</f>
        <v>18</v>
      </c>
      <c r="O736">
        <f>_xlfn.XLOOKUP(FACT_INCLUDES[[#This Row],[DW Product]],FACT_PRODUCT_REVIEWS!L:L,FACT_PRODUCT_REVIEWS!A:A,,0)</f>
        <v>186</v>
      </c>
      <c r="P736">
        <f>_xlfn.XLOOKUP(FACT_INCLUDES[[#This Row],[customer_unique_id]],DIM_CUSTOMERS[customer_unique_id],DIM_CUSTOMERS[DW Customer],,0)</f>
        <v>128</v>
      </c>
      <c r="Q736">
        <v>186</v>
      </c>
      <c r="R736">
        <v>438</v>
      </c>
      <c r="S736">
        <f>IF(FACT_INCLUDES[[#This Row],[order_delivered_customer_date]]&lt;=FACT_INCLUDES[[#This Row],[order_estimated_delivery_date]],1,0)</f>
        <v>1</v>
      </c>
      <c r="T736" t="str">
        <f>VLOOKUP(FACT_INCLUDES[[#This Row],[DW Product]],DIM_PRODUCTS!A:I,3,FALSE)</f>
        <v>Sports</v>
      </c>
      <c r="U736" t="str">
        <f>VLOOKUP(FACT_INCLUDES[[#This Row],[DW Seller]],DIM_SELLERS!A:I,4,FALSE)</f>
        <v>RS</v>
      </c>
      <c r="V736" s="30">
        <f>IF(FACT_INCLUDES[[#This Row],[order_delivered_customer_date]]&lt;=FACT_INCLUDES[[#This Row],[order_estimated_delivery_date]], 1,0)</f>
        <v>1</v>
      </c>
    </row>
    <row r="737" spans="1:22" ht="15.75" x14ac:dyDescent="0.25">
      <c r="A737">
        <v>736</v>
      </c>
      <c r="B737" s="2" t="s">
        <v>1057</v>
      </c>
      <c r="C737" s="10">
        <v>1</v>
      </c>
      <c r="D737" s="13">
        <v>43284.09375</v>
      </c>
      <c r="E737" s="20">
        <v>253.52</v>
      </c>
      <c r="F737" s="20">
        <v>82.86</v>
      </c>
      <c r="G737" t="str">
        <f>VLOOKUP(FACT_INCLUDES[[#This Row],[order_id]],ORDERS!A:B,2,FALSE)</f>
        <v>d40aaaf342e2e82da754042ef4f0dcca</v>
      </c>
      <c r="H737" s="17">
        <f>VLOOKUP(FACT_INCLUDES[[#This Row],[order_id]],ORDERS!A:F,4,FALSE)</f>
        <v>43229.65625</v>
      </c>
      <c r="I737" s="17">
        <f>VLOOKUP(FACT_INCLUDES[[#This Row],[order_id]],ORDERS!A:G,5,FALSE)</f>
        <v>43250.783333333333</v>
      </c>
      <c r="J737" s="17">
        <f>VLOOKUP(FACT_INCLUDES[[#This Row],[order_id]],ORDERS!A:G,6,FALSE)</f>
        <v>43262</v>
      </c>
      <c r="K737" t="str">
        <f>VLOOKUP(FACT_INCLUDES[[#This Row],[order_id]],ORDERS!A:G,3,FALSE)</f>
        <v>delivered</v>
      </c>
      <c r="L737" s="18">
        <f>FACT_INCLUDES[[#This Row],[price]]+FACT_INCLUDES[[#This Row],[freight_value]]</f>
        <v>336.38</v>
      </c>
      <c r="M737">
        <f ca="1">_xlfn.XLOOKUP(FACT_INCLUDES[[#This Row],[customer_unique_id]], DIM_CUSTOMERS[customer_unique_id], DIM_CUSTOMERS[Age],,0)</f>
        <v>18</v>
      </c>
      <c r="N737">
        <f>IFERROR(VLOOKUP(FACT_INCLUDES[[#This Row],[order_id]], ORDERS!A:G, 7, FALSE), "")</f>
        <v>21</v>
      </c>
      <c r="O737">
        <f>_xlfn.XLOOKUP(FACT_INCLUDES[[#This Row],[DW Product]],FACT_PRODUCT_REVIEWS!L:L,FACT_PRODUCT_REVIEWS!A:A,,0)</f>
        <v>187</v>
      </c>
      <c r="P737">
        <f>_xlfn.XLOOKUP(FACT_INCLUDES[[#This Row],[customer_unique_id]],DIM_CUSTOMERS[customer_unique_id],DIM_CUSTOMERS[DW Customer],,0)</f>
        <v>144</v>
      </c>
      <c r="Q737">
        <v>187</v>
      </c>
      <c r="R737">
        <v>439</v>
      </c>
      <c r="S737">
        <f>IF(FACT_INCLUDES[[#This Row],[order_delivered_customer_date]]&lt;=FACT_INCLUDES[[#This Row],[order_estimated_delivery_date]],1,0)</f>
        <v>1</v>
      </c>
      <c r="T737" t="str">
        <f>VLOOKUP(FACT_INCLUDES[[#This Row],[DW Product]],DIM_PRODUCTS!A:I,3,FALSE)</f>
        <v>Pets</v>
      </c>
      <c r="U737" t="str">
        <f>VLOOKUP(FACT_INCLUDES[[#This Row],[DW Seller]],DIM_SELLERS!A:I,4,FALSE)</f>
        <v>SP</v>
      </c>
      <c r="V737" s="30">
        <f>IF(FACT_INCLUDES[[#This Row],[order_delivered_customer_date]]&lt;=FACT_INCLUDES[[#This Row],[order_estimated_delivery_date]], 1,0)</f>
        <v>1</v>
      </c>
    </row>
    <row r="738" spans="1:22" ht="15.75" x14ac:dyDescent="0.25">
      <c r="A738">
        <v>737</v>
      </c>
      <c r="B738" s="2" t="s">
        <v>1399</v>
      </c>
      <c r="C738" s="10">
        <v>1</v>
      </c>
      <c r="D738" s="13">
        <v>43116.380555555559</v>
      </c>
      <c r="E738" s="20">
        <v>49.9</v>
      </c>
      <c r="F738" s="20">
        <v>7.39</v>
      </c>
      <c r="G738" t="str">
        <f>VLOOKUP(FACT_INCLUDES[[#This Row],[order_id]],ORDERS!A:B,2,FALSE)</f>
        <v>3cc4acd6cfe6acb5f129a560961f2ef6</v>
      </c>
      <c r="H738" s="17">
        <f>VLOOKUP(FACT_INCLUDES[[#This Row],[order_id]],ORDERS!A:F,4,FALSE)</f>
        <v>43172.450694444444</v>
      </c>
      <c r="I738" s="17">
        <f>VLOOKUP(FACT_INCLUDES[[#This Row],[order_id]],ORDERS!A:G,5,FALSE)</f>
        <v>43192.95</v>
      </c>
      <c r="J738" s="17">
        <f>VLOOKUP(FACT_INCLUDES[[#This Row],[order_id]],ORDERS!A:G,6,FALSE)</f>
        <v>43188</v>
      </c>
      <c r="K738" t="str">
        <f>VLOOKUP(FACT_INCLUDES[[#This Row],[order_id]],ORDERS!A:G,3,FALSE)</f>
        <v>delivered</v>
      </c>
      <c r="L738" s="18">
        <f>FACT_INCLUDES[[#This Row],[price]]+FACT_INCLUDES[[#This Row],[freight_value]]</f>
        <v>57.29</v>
      </c>
      <c r="M738">
        <f ca="1">_xlfn.XLOOKUP(FACT_INCLUDES[[#This Row],[customer_unique_id]], DIM_CUSTOMERS[customer_unique_id], DIM_CUSTOMERS[Age],,0)</f>
        <v>19</v>
      </c>
      <c r="N738">
        <f>IFERROR(VLOOKUP(FACT_INCLUDES[[#This Row],[order_id]], ORDERS!A:G, 7, FALSE), "")</f>
        <v>20</v>
      </c>
      <c r="O738">
        <f>_xlfn.XLOOKUP(FACT_INCLUDES[[#This Row],[DW Product]],FACT_PRODUCT_REVIEWS!L:L,FACT_PRODUCT_REVIEWS!A:A,,0)</f>
        <v>188</v>
      </c>
      <c r="P738">
        <f>_xlfn.XLOOKUP(FACT_INCLUDES[[#This Row],[customer_unique_id]],DIM_CUSTOMERS[customer_unique_id],DIM_CUSTOMERS[DW Customer],,0)</f>
        <v>224</v>
      </c>
      <c r="Q738">
        <v>188</v>
      </c>
      <c r="R738">
        <v>440</v>
      </c>
      <c r="S738">
        <f>IF(FACT_INCLUDES[[#This Row],[order_delivered_customer_date]]&lt;=FACT_INCLUDES[[#This Row],[order_estimated_delivery_date]],1,0)</f>
        <v>0</v>
      </c>
      <c r="T738" t="str">
        <f>VLOOKUP(FACT_INCLUDES[[#This Row],[DW Product]],DIM_PRODUCTS!A:I,3,FALSE)</f>
        <v>Art</v>
      </c>
      <c r="U738" t="str">
        <f>VLOOKUP(FACT_INCLUDES[[#This Row],[DW Seller]],DIM_SELLERS!A:I,4,FALSE)</f>
        <v>SP</v>
      </c>
      <c r="V738" s="30">
        <f>IF(FACT_INCLUDES[[#This Row],[order_delivered_customer_date]]&lt;=FACT_INCLUDES[[#This Row],[order_estimated_delivery_date]], 1,0)</f>
        <v>0</v>
      </c>
    </row>
    <row r="739" spans="1:22" ht="15.75" x14ac:dyDescent="0.25">
      <c r="A739">
        <v>738</v>
      </c>
      <c r="B739" s="2" t="s">
        <v>1838</v>
      </c>
      <c r="C739" s="10">
        <v>1</v>
      </c>
      <c r="D739" s="13">
        <v>43320.590277777781</v>
      </c>
      <c r="E739" s="20">
        <v>148.9</v>
      </c>
      <c r="F739" s="20">
        <v>13.95</v>
      </c>
      <c r="G739" t="str">
        <f>VLOOKUP(FACT_INCLUDES[[#This Row],[order_id]],ORDERS!A:B,2,FALSE)</f>
        <v>3c4abb94aa82c0be6a86af95be2ca5bf</v>
      </c>
      <c r="H739" s="17">
        <f>VLOOKUP(FACT_INCLUDES[[#This Row],[order_id]],ORDERS!A:F,4,FALSE)</f>
        <v>43322.544444444444</v>
      </c>
      <c r="I739" s="17">
        <f>VLOOKUP(FACT_INCLUDES[[#This Row],[order_id]],ORDERS!A:G,5,FALSE)</f>
        <v>43326.922222222223</v>
      </c>
      <c r="J739" s="17">
        <f>VLOOKUP(FACT_INCLUDES[[#This Row],[order_id]],ORDERS!A:G,6,FALSE)</f>
        <v>43332</v>
      </c>
      <c r="K739" t="str">
        <f>VLOOKUP(FACT_INCLUDES[[#This Row],[order_id]],ORDERS!A:G,3,FALSE)</f>
        <v>delivered</v>
      </c>
      <c r="L739" s="18">
        <f>FACT_INCLUDES[[#This Row],[price]]+FACT_INCLUDES[[#This Row],[freight_value]]</f>
        <v>162.85</v>
      </c>
      <c r="M739">
        <f ca="1">_xlfn.XLOOKUP(FACT_INCLUDES[[#This Row],[customer_unique_id]], DIM_CUSTOMERS[customer_unique_id], DIM_CUSTOMERS[Age],,0)</f>
        <v>39</v>
      </c>
      <c r="N739">
        <f>IFERROR(VLOOKUP(FACT_INCLUDES[[#This Row],[order_id]], ORDERS!A:G, 7, FALSE), "")</f>
        <v>4</v>
      </c>
      <c r="O739">
        <f>_xlfn.XLOOKUP(FACT_INCLUDES[[#This Row],[DW Product]],FACT_PRODUCT_REVIEWS!L:L,FACT_PRODUCT_REVIEWS!A:A,,0)</f>
        <v>189</v>
      </c>
      <c r="P739">
        <f>_xlfn.XLOOKUP(FACT_INCLUDES[[#This Row],[customer_unique_id]],DIM_CUSTOMERS[customer_unique_id],DIM_CUSTOMERS[DW Customer],,0)</f>
        <v>147</v>
      </c>
      <c r="Q739">
        <v>189</v>
      </c>
      <c r="R739">
        <v>441</v>
      </c>
      <c r="S739">
        <f>IF(FACT_INCLUDES[[#This Row],[order_delivered_customer_date]]&lt;=FACT_INCLUDES[[#This Row],[order_estimated_delivery_date]],1,0)</f>
        <v>1</v>
      </c>
      <c r="T739" t="str">
        <f>VLOOKUP(FACT_INCLUDES[[#This Row],[DW Product]],DIM_PRODUCTS!A:I,3,FALSE)</f>
        <v>Toys</v>
      </c>
      <c r="U739" t="str">
        <f>VLOOKUP(FACT_INCLUDES[[#This Row],[DW Seller]],DIM_SELLERS!A:I,4,FALSE)</f>
        <v>MG</v>
      </c>
      <c r="V739" s="30">
        <f>IF(FACT_INCLUDES[[#This Row],[order_delivered_customer_date]]&lt;=FACT_INCLUDES[[#This Row],[order_estimated_delivery_date]], 1,0)</f>
        <v>1</v>
      </c>
    </row>
    <row r="740" spans="1:22" ht="15.75" x14ac:dyDescent="0.25">
      <c r="A740">
        <v>739</v>
      </c>
      <c r="B740" s="2" t="s">
        <v>950</v>
      </c>
      <c r="C740" s="10">
        <v>1</v>
      </c>
      <c r="D740" s="13">
        <v>43166.979861111111</v>
      </c>
      <c r="E740" s="20">
        <v>64.900000000000006</v>
      </c>
      <c r="F740" s="20">
        <v>18.690000000000001</v>
      </c>
      <c r="G740" t="str">
        <f>VLOOKUP(FACT_INCLUDES[[#This Row],[order_id]],ORDERS!A:B,2,FALSE)</f>
        <v>56a9c159fffe93bdef88ffbf6e729712</v>
      </c>
      <c r="H740" s="17">
        <f>VLOOKUP(FACT_INCLUDES[[#This Row],[order_id]],ORDERS!A:F,4,FALSE)</f>
        <v>42845.92083333333</v>
      </c>
      <c r="I740" s="17">
        <f>VLOOKUP(FACT_INCLUDES[[#This Row],[order_id]],ORDERS!A:G,5,FALSE)</f>
        <v>42860.612500000003</v>
      </c>
      <c r="J740" s="17">
        <f>VLOOKUP(FACT_INCLUDES[[#This Row],[order_id]],ORDERS!A:G,6,FALSE)</f>
        <v>42872</v>
      </c>
      <c r="K740" t="str">
        <f>VLOOKUP(FACT_INCLUDES[[#This Row],[order_id]],ORDERS!A:G,3,FALSE)</f>
        <v>delivered</v>
      </c>
      <c r="L740" s="18">
        <f>FACT_INCLUDES[[#This Row],[price]]+FACT_INCLUDES[[#This Row],[freight_value]]</f>
        <v>83.59</v>
      </c>
      <c r="M740">
        <f ca="1">_xlfn.XLOOKUP(FACT_INCLUDES[[#This Row],[customer_unique_id]], DIM_CUSTOMERS[customer_unique_id], DIM_CUSTOMERS[Age],,0)</f>
        <v>19</v>
      </c>
      <c r="N740">
        <f>IFERROR(VLOOKUP(FACT_INCLUDES[[#This Row],[order_id]], ORDERS!A:G, 7, FALSE), "")</f>
        <v>15</v>
      </c>
      <c r="O740">
        <f>_xlfn.XLOOKUP(FACT_INCLUDES[[#This Row],[DW Product]],FACT_PRODUCT_REVIEWS!L:L,FACT_PRODUCT_REVIEWS!A:A,,0)</f>
        <v>190</v>
      </c>
      <c r="P740">
        <f>_xlfn.XLOOKUP(FACT_INCLUDES[[#This Row],[customer_unique_id]],DIM_CUSTOMERS[customer_unique_id],DIM_CUSTOMERS[DW Customer],,0)</f>
        <v>206</v>
      </c>
      <c r="Q740">
        <v>190</v>
      </c>
      <c r="R740">
        <v>442</v>
      </c>
      <c r="S740">
        <f>IF(FACT_INCLUDES[[#This Row],[order_delivered_customer_date]]&lt;=FACT_INCLUDES[[#This Row],[order_estimated_delivery_date]],1,0)</f>
        <v>1</v>
      </c>
      <c r="T740" t="str">
        <f>VLOOKUP(FACT_INCLUDES[[#This Row],[DW Product]],DIM_PRODUCTS!A:I,3,FALSE)</f>
        <v>Shoes</v>
      </c>
      <c r="U740" t="str">
        <f>VLOOKUP(FACT_INCLUDES[[#This Row],[DW Seller]],DIM_SELLERS!A:I,4,FALSE)</f>
        <v>SP</v>
      </c>
      <c r="V740" s="30">
        <f>IF(FACT_INCLUDES[[#This Row],[order_delivered_customer_date]]&lt;=FACT_INCLUDES[[#This Row],[order_estimated_delivery_date]], 1,0)</f>
        <v>1</v>
      </c>
    </row>
    <row r="741" spans="1:22" ht="15.75" x14ac:dyDescent="0.25">
      <c r="A741">
        <v>740</v>
      </c>
      <c r="B741" s="2" t="s">
        <v>707</v>
      </c>
      <c r="C741" s="10">
        <v>1</v>
      </c>
      <c r="D741" s="13">
        <v>42915.9375</v>
      </c>
      <c r="E741" s="20">
        <v>179</v>
      </c>
      <c r="F741" s="20">
        <v>16</v>
      </c>
      <c r="G741" t="str">
        <f>VLOOKUP(FACT_INCLUDES[[#This Row],[order_id]],ORDERS!A:B,2,FALSE)</f>
        <v>3abdf4f27efce96f8573a88343a4084e</v>
      </c>
      <c r="H741" s="17">
        <f>VLOOKUP(FACT_INCLUDES[[#This Row],[order_id]],ORDERS!A:F,4,FALSE)</f>
        <v>42786.896527777775</v>
      </c>
      <c r="I741" s="17">
        <f>VLOOKUP(FACT_INCLUDES[[#This Row],[order_id]],ORDERS!A:G,5,FALSE)</f>
        <v>42815.440972222219</v>
      </c>
      <c r="J741" s="17">
        <f>VLOOKUP(FACT_INCLUDES[[#This Row],[order_id]],ORDERS!A:G,6,FALSE)</f>
        <v>42811</v>
      </c>
      <c r="K741" t="str">
        <f>VLOOKUP(FACT_INCLUDES[[#This Row],[order_id]],ORDERS!A:G,3,FALSE)</f>
        <v>delivered</v>
      </c>
      <c r="L741" s="18">
        <f>FACT_INCLUDES[[#This Row],[price]]+FACT_INCLUDES[[#This Row],[freight_value]]</f>
        <v>195</v>
      </c>
      <c r="M741">
        <f ca="1">_xlfn.XLOOKUP(FACT_INCLUDES[[#This Row],[customer_unique_id]], DIM_CUSTOMERS[customer_unique_id], DIM_CUSTOMERS[Age],,0)</f>
        <v>46</v>
      </c>
      <c r="N741">
        <f>IFERROR(VLOOKUP(FACT_INCLUDES[[#This Row],[order_id]], ORDERS!A:G, 7, FALSE), "")</f>
        <v>29</v>
      </c>
      <c r="O741">
        <f>_xlfn.XLOOKUP(FACT_INCLUDES[[#This Row],[DW Product]],FACT_PRODUCT_REVIEWS!L:L,FACT_PRODUCT_REVIEWS!A:A,,0)</f>
        <v>191</v>
      </c>
      <c r="P741">
        <f>_xlfn.XLOOKUP(FACT_INCLUDES[[#This Row],[customer_unique_id]],DIM_CUSTOMERS[customer_unique_id],DIM_CUSTOMERS[DW Customer],,0)</f>
        <v>253</v>
      </c>
      <c r="Q741">
        <v>191</v>
      </c>
      <c r="R741">
        <v>443</v>
      </c>
      <c r="S741">
        <f>IF(FACT_INCLUDES[[#This Row],[order_delivered_customer_date]]&lt;=FACT_INCLUDES[[#This Row],[order_estimated_delivery_date]],1,0)</f>
        <v>0</v>
      </c>
      <c r="T741" t="str">
        <f>VLOOKUP(FACT_INCLUDES[[#This Row],[DW Product]],DIM_PRODUCTS!A:I,3,FALSE)</f>
        <v>Gadgets</v>
      </c>
      <c r="U741" t="str">
        <f>VLOOKUP(FACT_INCLUDES[[#This Row],[DW Seller]],DIM_SELLERS!A:I,4,FALSE)</f>
        <v>SP</v>
      </c>
      <c r="V741" s="30">
        <f>IF(FACT_INCLUDES[[#This Row],[order_delivered_customer_date]]&lt;=FACT_INCLUDES[[#This Row],[order_estimated_delivery_date]], 1,0)</f>
        <v>0</v>
      </c>
    </row>
    <row r="742" spans="1:22" ht="15.75" x14ac:dyDescent="0.25">
      <c r="A742">
        <v>741</v>
      </c>
      <c r="B742" s="2" t="s">
        <v>1582</v>
      </c>
      <c r="C742" s="10">
        <v>1</v>
      </c>
      <c r="D742" s="13">
        <v>43178.649305555555</v>
      </c>
      <c r="E742" s="20">
        <v>27.9</v>
      </c>
      <c r="F742" s="20">
        <v>15.1</v>
      </c>
      <c r="G742" t="str">
        <f>VLOOKUP(FACT_INCLUDES[[#This Row],[order_id]],ORDERS!A:B,2,FALSE)</f>
        <v>d31233132950973bd0df88d4523ed465</v>
      </c>
      <c r="H742" s="17">
        <f>VLOOKUP(FACT_INCLUDES[[#This Row],[order_id]],ORDERS!A:F,4,FALSE)</f>
        <v>43000.632638888892</v>
      </c>
      <c r="I742" s="17">
        <f>VLOOKUP(FACT_INCLUDES[[#This Row],[order_id]],ORDERS!A:G,5,FALSE)</f>
        <v>43010.935416666667</v>
      </c>
      <c r="J742" s="17">
        <f>VLOOKUP(FACT_INCLUDES[[#This Row],[order_id]],ORDERS!A:G,6,FALSE)</f>
        <v>43027</v>
      </c>
      <c r="K742" t="str">
        <f>VLOOKUP(FACT_INCLUDES[[#This Row],[order_id]],ORDERS!A:G,3,FALSE)</f>
        <v>delivered</v>
      </c>
      <c r="L742" s="18">
        <f>FACT_INCLUDES[[#This Row],[price]]+FACT_INCLUDES[[#This Row],[freight_value]]</f>
        <v>43</v>
      </c>
      <c r="M742">
        <f ca="1">_xlfn.XLOOKUP(FACT_INCLUDES[[#This Row],[customer_unique_id]], DIM_CUSTOMERS[customer_unique_id], DIM_CUSTOMERS[Age],,0)</f>
        <v>20</v>
      </c>
      <c r="N742">
        <f>IFERROR(VLOOKUP(FACT_INCLUDES[[#This Row],[order_id]], ORDERS!A:G, 7, FALSE), "")</f>
        <v>10</v>
      </c>
      <c r="O742">
        <f>_xlfn.XLOOKUP(FACT_INCLUDES[[#This Row],[DW Product]],FACT_PRODUCT_REVIEWS!L:L,FACT_PRODUCT_REVIEWS!A:A,,0)</f>
        <v>192</v>
      </c>
      <c r="P742">
        <f>_xlfn.XLOOKUP(FACT_INCLUDES[[#This Row],[customer_unique_id]],DIM_CUSTOMERS[customer_unique_id],DIM_CUSTOMERS[DW Customer],,0)</f>
        <v>124</v>
      </c>
      <c r="Q742">
        <v>192</v>
      </c>
      <c r="R742">
        <v>444</v>
      </c>
      <c r="S742">
        <f>IF(FACT_INCLUDES[[#This Row],[order_delivered_customer_date]]&lt;=FACT_INCLUDES[[#This Row],[order_estimated_delivery_date]],1,0)</f>
        <v>1</v>
      </c>
      <c r="T742" t="str">
        <f>VLOOKUP(FACT_INCLUDES[[#This Row],[DW Product]],DIM_PRODUCTS!A:I,3,FALSE)</f>
        <v>Sports</v>
      </c>
      <c r="U742" t="str">
        <f>VLOOKUP(FACT_INCLUDES[[#This Row],[DW Seller]],DIM_SELLERS!A:I,4,FALSE)</f>
        <v>SP</v>
      </c>
      <c r="V742" s="30">
        <f>IF(FACT_INCLUDES[[#This Row],[order_delivered_customer_date]]&lt;=FACT_INCLUDES[[#This Row],[order_estimated_delivery_date]], 1,0)</f>
        <v>1</v>
      </c>
    </row>
    <row r="743" spans="1:22" ht="15.75" x14ac:dyDescent="0.25">
      <c r="A743">
        <v>742</v>
      </c>
      <c r="B743" s="2" t="s">
        <v>1260</v>
      </c>
      <c r="C743" s="10">
        <v>1</v>
      </c>
      <c r="D743" s="13">
        <v>43115.713888888888</v>
      </c>
      <c r="E743" s="20">
        <v>39</v>
      </c>
      <c r="F743" s="20">
        <v>16.11</v>
      </c>
      <c r="G743" t="str">
        <f>VLOOKUP(FACT_INCLUDES[[#This Row],[order_id]],ORDERS!A:B,2,FALSE)</f>
        <v>20681391edaed7eccd918d4a74f8a570</v>
      </c>
      <c r="H743" s="17">
        <f>VLOOKUP(FACT_INCLUDES[[#This Row],[order_id]],ORDERS!A:F,4,FALSE)</f>
        <v>43127.69027777778</v>
      </c>
      <c r="I743" s="17">
        <f>VLOOKUP(FACT_INCLUDES[[#This Row],[order_id]],ORDERS!A:G,5,FALSE)</f>
        <v>43130.779166666667</v>
      </c>
      <c r="J743" s="17">
        <f>VLOOKUP(FACT_INCLUDES[[#This Row],[order_id]],ORDERS!A:G,6,FALSE)</f>
        <v>43145</v>
      </c>
      <c r="K743" t="str">
        <f>VLOOKUP(FACT_INCLUDES[[#This Row],[order_id]],ORDERS!A:G,3,FALSE)</f>
        <v>delivered</v>
      </c>
      <c r="L743" s="18">
        <f>FACT_INCLUDES[[#This Row],[price]]+FACT_INCLUDES[[#This Row],[freight_value]]</f>
        <v>55.11</v>
      </c>
      <c r="M743">
        <f ca="1">_xlfn.XLOOKUP(FACT_INCLUDES[[#This Row],[customer_unique_id]], DIM_CUSTOMERS[customer_unique_id], DIM_CUSTOMERS[Age],,0)</f>
        <v>18</v>
      </c>
      <c r="N743">
        <f>IFERROR(VLOOKUP(FACT_INCLUDES[[#This Row],[order_id]], ORDERS!A:G, 7, FALSE), "")</f>
        <v>3</v>
      </c>
      <c r="O743">
        <f>_xlfn.XLOOKUP(FACT_INCLUDES[[#This Row],[DW Product]],FACT_PRODUCT_REVIEWS!L:L,FACT_PRODUCT_REVIEWS!A:A,,0)</f>
        <v>193</v>
      </c>
      <c r="P743">
        <f>_xlfn.XLOOKUP(FACT_INCLUDES[[#This Row],[customer_unique_id]],DIM_CUSTOMERS[customer_unique_id],DIM_CUSTOMERS[DW Customer],,0)</f>
        <v>76</v>
      </c>
      <c r="Q743">
        <v>193</v>
      </c>
      <c r="R743">
        <v>445</v>
      </c>
      <c r="S743">
        <f>IF(FACT_INCLUDES[[#This Row],[order_delivered_customer_date]]&lt;=FACT_INCLUDES[[#This Row],[order_estimated_delivery_date]],1,0)</f>
        <v>1</v>
      </c>
      <c r="T743" t="str">
        <f>VLOOKUP(FACT_INCLUDES[[#This Row],[DW Product]],DIM_PRODUCTS!A:I,3,FALSE)</f>
        <v>Toys</v>
      </c>
      <c r="U743" t="str">
        <f>VLOOKUP(FACT_INCLUDES[[#This Row],[DW Seller]],DIM_SELLERS!A:I,4,FALSE)</f>
        <v>SC</v>
      </c>
      <c r="V743" s="30">
        <f>IF(FACT_INCLUDES[[#This Row],[order_delivered_customer_date]]&lt;=FACT_INCLUDES[[#This Row],[order_estimated_delivery_date]], 1,0)</f>
        <v>1</v>
      </c>
    </row>
    <row r="744" spans="1:22" ht="15.75" x14ac:dyDescent="0.25">
      <c r="A744">
        <v>743</v>
      </c>
      <c r="B744" s="2" t="s">
        <v>1843</v>
      </c>
      <c r="C744" s="10">
        <v>1</v>
      </c>
      <c r="D744" s="13">
        <v>43109.810416666667</v>
      </c>
      <c r="E744" s="20">
        <v>7</v>
      </c>
      <c r="F744" s="20">
        <v>14.1</v>
      </c>
      <c r="G744" t="str">
        <f>VLOOKUP(FACT_INCLUDES[[#This Row],[order_id]],ORDERS!A:B,2,FALSE)</f>
        <v>72061fff095d8325b311ea24e2f4a2b5</v>
      </c>
      <c r="H744" s="17">
        <f>VLOOKUP(FACT_INCLUDES[[#This Row],[order_id]],ORDERS!A:F,4,FALSE)</f>
        <v>43227.870833333334</v>
      </c>
      <c r="I744" s="17">
        <f>VLOOKUP(FACT_INCLUDES[[#This Row],[order_id]],ORDERS!A:G,5,FALSE)</f>
        <v>43231.002083333333</v>
      </c>
      <c r="J744" s="17">
        <f>VLOOKUP(FACT_INCLUDES[[#This Row],[order_id]],ORDERS!A:G,6,FALSE)</f>
        <v>43237</v>
      </c>
      <c r="K744" t="str">
        <f>VLOOKUP(FACT_INCLUDES[[#This Row],[order_id]],ORDERS!A:G,3,FALSE)</f>
        <v>delivered</v>
      </c>
      <c r="L744" s="18">
        <f>FACT_INCLUDES[[#This Row],[price]]+FACT_INCLUDES[[#This Row],[freight_value]]</f>
        <v>21.1</v>
      </c>
      <c r="M744">
        <f ca="1">_xlfn.XLOOKUP(FACT_INCLUDES[[#This Row],[customer_unique_id]], DIM_CUSTOMERS[customer_unique_id], DIM_CUSTOMERS[Age],,0)</f>
        <v>37</v>
      </c>
      <c r="N744">
        <f>IFERROR(VLOOKUP(FACT_INCLUDES[[#This Row],[order_id]], ORDERS!A:G, 7, FALSE), "")</f>
        <v>4</v>
      </c>
      <c r="O744">
        <f>_xlfn.XLOOKUP(FACT_INCLUDES[[#This Row],[DW Product]],FACT_PRODUCT_REVIEWS!L:L,FACT_PRODUCT_REVIEWS!A:A,,0)</f>
        <v>194</v>
      </c>
      <c r="P744">
        <f>_xlfn.XLOOKUP(FACT_INCLUDES[[#This Row],[customer_unique_id]],DIM_CUSTOMERS[customer_unique_id],DIM_CUSTOMERS[DW Customer],,0)</f>
        <v>273</v>
      </c>
      <c r="Q744">
        <v>194</v>
      </c>
      <c r="R744">
        <v>446</v>
      </c>
      <c r="S744">
        <f>IF(FACT_INCLUDES[[#This Row],[order_delivered_customer_date]]&lt;=FACT_INCLUDES[[#This Row],[order_estimated_delivery_date]],1,0)</f>
        <v>1</v>
      </c>
      <c r="T744" t="str">
        <f>VLOOKUP(FACT_INCLUDES[[#This Row],[DW Product]],DIM_PRODUCTS!A:I,3,FALSE)</f>
        <v>Jewelry</v>
      </c>
      <c r="U744" t="str">
        <f>VLOOKUP(FACT_INCLUDES[[#This Row],[DW Seller]],DIM_SELLERS!A:I,4,FALSE)</f>
        <v>RS</v>
      </c>
      <c r="V744" s="30">
        <f>IF(FACT_INCLUDES[[#This Row],[order_delivered_customer_date]]&lt;=FACT_INCLUDES[[#This Row],[order_estimated_delivery_date]], 1,0)</f>
        <v>1</v>
      </c>
    </row>
    <row r="745" spans="1:22" ht="15.75" x14ac:dyDescent="0.25">
      <c r="A745">
        <v>744</v>
      </c>
      <c r="B745" s="5" t="s">
        <v>1175</v>
      </c>
      <c r="C745" s="10">
        <v>1</v>
      </c>
      <c r="D745" s="13">
        <v>43055.115277777775</v>
      </c>
      <c r="E745" s="20">
        <v>269</v>
      </c>
      <c r="F745" s="20">
        <v>10.7</v>
      </c>
      <c r="G745" t="str">
        <f>VLOOKUP(FACT_INCLUDES[[#This Row],[order_id]],ORDERS!A:B,2,FALSE)</f>
        <v>e3cf594a99e810f58af53ed4820f25e5</v>
      </c>
      <c r="H745" s="17">
        <f>VLOOKUP(FACT_INCLUDES[[#This Row],[order_id]],ORDERS!A:F,4,FALSE)</f>
        <v>43049.712500000001</v>
      </c>
      <c r="I745" s="17">
        <f>VLOOKUP(FACT_INCLUDES[[#This Row],[order_id]],ORDERS!A:G,5,FALSE)</f>
        <v>43060.998611111114</v>
      </c>
      <c r="J745" s="17">
        <f>VLOOKUP(FACT_INCLUDES[[#This Row],[order_id]],ORDERS!A:G,6,FALSE)</f>
        <v>43069</v>
      </c>
      <c r="K745" t="str">
        <f>VLOOKUP(FACT_INCLUDES[[#This Row],[order_id]],ORDERS!A:G,3,FALSE)</f>
        <v>delivered</v>
      </c>
      <c r="L745" s="18">
        <f>FACT_INCLUDES[[#This Row],[price]]+FACT_INCLUDES[[#This Row],[freight_value]]</f>
        <v>279.7</v>
      </c>
      <c r="M745">
        <f ca="1">_xlfn.XLOOKUP(FACT_INCLUDES[[#This Row],[customer_unique_id]], DIM_CUSTOMERS[customer_unique_id], DIM_CUSTOMERS[Age],,0)</f>
        <v>22</v>
      </c>
      <c r="N745">
        <f>IFERROR(VLOOKUP(FACT_INCLUDES[[#This Row],[order_id]], ORDERS!A:G, 7, FALSE), "")</f>
        <v>11</v>
      </c>
      <c r="O745">
        <f>_xlfn.XLOOKUP(FACT_INCLUDES[[#This Row],[DW Product]],FACT_PRODUCT_REVIEWS!L:L,FACT_PRODUCT_REVIEWS!A:A,,0)</f>
        <v>195</v>
      </c>
      <c r="P745">
        <f>_xlfn.XLOOKUP(FACT_INCLUDES[[#This Row],[customer_unique_id]],DIM_CUSTOMERS[customer_unique_id],DIM_CUSTOMERS[DW Customer],,0)</f>
        <v>9</v>
      </c>
      <c r="Q745">
        <v>195</v>
      </c>
      <c r="R745">
        <v>447</v>
      </c>
      <c r="S745">
        <f>IF(FACT_INCLUDES[[#This Row],[order_delivered_customer_date]]&lt;=FACT_INCLUDES[[#This Row],[order_estimated_delivery_date]],1,0)</f>
        <v>1</v>
      </c>
      <c r="T745" t="str">
        <f>VLOOKUP(FACT_INCLUDES[[#This Row],[DW Product]],DIM_PRODUCTS!A:I,3,FALSE)</f>
        <v>Makeup</v>
      </c>
      <c r="U745" t="str">
        <f>VLOOKUP(FACT_INCLUDES[[#This Row],[DW Seller]],DIM_SELLERS!A:I,4,FALSE)</f>
        <v>SP</v>
      </c>
      <c r="V745" s="30">
        <f>IF(FACT_INCLUDES[[#This Row],[order_delivered_customer_date]]&lt;=FACT_INCLUDES[[#This Row],[order_estimated_delivery_date]], 1,0)</f>
        <v>1</v>
      </c>
    </row>
    <row r="746" spans="1:22" ht="15.75" x14ac:dyDescent="0.25">
      <c r="A746">
        <v>745</v>
      </c>
      <c r="B746" s="2" t="s">
        <v>1127</v>
      </c>
      <c r="C746" s="10">
        <v>1</v>
      </c>
      <c r="D746" s="13">
        <v>43137.584027777775</v>
      </c>
      <c r="E746" s="20">
        <v>99.9</v>
      </c>
      <c r="F746" s="20">
        <v>17.95</v>
      </c>
      <c r="G746" t="str">
        <f>VLOOKUP(FACT_INCLUDES[[#This Row],[order_id]],ORDERS!A:B,2,FALSE)</f>
        <v>507c2846cc2991d0765fbf880e1d219c</v>
      </c>
      <c r="H746" s="17">
        <f>VLOOKUP(FACT_INCLUDES[[#This Row],[order_id]],ORDERS!A:F,4,FALSE)</f>
        <v>43100.575694444444</v>
      </c>
      <c r="I746" s="17">
        <f>VLOOKUP(FACT_INCLUDES[[#This Row],[order_id]],ORDERS!A:G,5,FALSE)</f>
        <v>43116.599305555559</v>
      </c>
      <c r="J746" s="17">
        <f>VLOOKUP(FACT_INCLUDES[[#This Row],[order_id]],ORDERS!A:G,6,FALSE)</f>
        <v>43132</v>
      </c>
      <c r="K746" t="str">
        <f>VLOOKUP(FACT_INCLUDES[[#This Row],[order_id]],ORDERS!A:G,3,FALSE)</f>
        <v>delivered</v>
      </c>
      <c r="L746" s="18">
        <f>FACT_INCLUDES[[#This Row],[price]]+FACT_INCLUDES[[#This Row],[freight_value]]</f>
        <v>117.85000000000001</v>
      </c>
      <c r="M746">
        <f ca="1">_xlfn.XLOOKUP(FACT_INCLUDES[[#This Row],[customer_unique_id]], DIM_CUSTOMERS[customer_unique_id], DIM_CUSTOMERS[Age],,0)</f>
        <v>34</v>
      </c>
      <c r="N746">
        <f>IFERROR(VLOOKUP(FACT_INCLUDES[[#This Row],[order_id]], ORDERS!A:G, 7, FALSE), "")</f>
        <v>16</v>
      </c>
      <c r="O746">
        <f>_xlfn.XLOOKUP(FACT_INCLUDES[[#This Row],[DW Product]],FACT_PRODUCT_REVIEWS!L:L,FACT_PRODUCT_REVIEWS!A:A,,0)</f>
        <v>196</v>
      </c>
      <c r="P746">
        <f>_xlfn.XLOOKUP(FACT_INCLUDES[[#This Row],[customer_unique_id]],DIM_CUSTOMERS[customer_unique_id],DIM_CUSTOMERS[DW Customer],,0)</f>
        <v>302</v>
      </c>
      <c r="Q746">
        <v>196</v>
      </c>
      <c r="R746">
        <v>448</v>
      </c>
      <c r="S746">
        <f>IF(FACT_INCLUDES[[#This Row],[order_delivered_customer_date]]&lt;=FACT_INCLUDES[[#This Row],[order_estimated_delivery_date]],1,0)</f>
        <v>1</v>
      </c>
      <c r="T746" t="str">
        <f>VLOOKUP(FACT_INCLUDES[[#This Row],[DW Product]],DIM_PRODUCTS!A:I,3,FALSE)</f>
        <v>Home Design</v>
      </c>
      <c r="U746" t="str">
        <f>VLOOKUP(FACT_INCLUDES[[#This Row],[DW Seller]],DIM_SELLERS!A:I,4,FALSE)</f>
        <v>SP</v>
      </c>
      <c r="V746" s="30">
        <f>IF(FACT_INCLUDES[[#This Row],[order_delivered_customer_date]]&lt;=FACT_INCLUDES[[#This Row],[order_estimated_delivery_date]], 1,0)</f>
        <v>1</v>
      </c>
    </row>
    <row r="747" spans="1:22" ht="15.75" x14ac:dyDescent="0.25">
      <c r="A747">
        <v>746</v>
      </c>
      <c r="B747" s="2" t="s">
        <v>1206</v>
      </c>
      <c r="C747" s="10">
        <v>1</v>
      </c>
      <c r="D747" s="13">
        <v>42756.829861111109</v>
      </c>
      <c r="E747" s="20">
        <v>69.900000000000006</v>
      </c>
      <c r="F747" s="20">
        <v>15.24</v>
      </c>
      <c r="G747" t="str">
        <f>VLOOKUP(FACT_INCLUDES[[#This Row],[order_id]],ORDERS!A:B,2,FALSE)</f>
        <v>23af7ed42b446329e95c7645ba337f86</v>
      </c>
      <c r="H747" s="17">
        <f>VLOOKUP(FACT_INCLUDES[[#This Row],[order_id]],ORDERS!A:F,4,FALSE)</f>
        <v>43297.799305555556</v>
      </c>
      <c r="I747" s="17">
        <f>VLOOKUP(FACT_INCLUDES[[#This Row],[order_id]],ORDERS!A:G,5,FALSE)</f>
        <v>43311.783333333333</v>
      </c>
      <c r="J747" s="17">
        <f>VLOOKUP(FACT_INCLUDES[[#This Row],[order_id]],ORDERS!A:G,6,FALSE)</f>
        <v>43319</v>
      </c>
      <c r="K747" t="str">
        <f>VLOOKUP(FACT_INCLUDES[[#This Row],[order_id]],ORDERS!A:G,3,FALSE)</f>
        <v>delivered</v>
      </c>
      <c r="L747" s="18">
        <f>FACT_INCLUDES[[#This Row],[price]]+FACT_INCLUDES[[#This Row],[freight_value]]</f>
        <v>85.14</v>
      </c>
      <c r="M747">
        <f ca="1">_xlfn.XLOOKUP(FACT_INCLUDES[[#This Row],[customer_unique_id]], DIM_CUSTOMERS[customer_unique_id], DIM_CUSTOMERS[Age],,0)</f>
        <v>49</v>
      </c>
      <c r="N747">
        <f>IFERROR(VLOOKUP(FACT_INCLUDES[[#This Row],[order_id]], ORDERS!A:G, 7, FALSE), "")</f>
        <v>14</v>
      </c>
      <c r="O747">
        <f>_xlfn.XLOOKUP(FACT_INCLUDES[[#This Row],[DW Product]],FACT_PRODUCT_REVIEWS!L:L,FACT_PRODUCT_REVIEWS!A:A,,0)</f>
        <v>197</v>
      </c>
      <c r="P747">
        <f>_xlfn.XLOOKUP(FACT_INCLUDES[[#This Row],[customer_unique_id]],DIM_CUSTOMERS[customer_unique_id],DIM_CUSTOMERS[DW Customer],,0)</f>
        <v>211</v>
      </c>
      <c r="Q747">
        <v>197</v>
      </c>
      <c r="R747">
        <v>449</v>
      </c>
      <c r="S747">
        <f>IF(FACT_INCLUDES[[#This Row],[order_delivered_customer_date]]&lt;=FACT_INCLUDES[[#This Row],[order_estimated_delivery_date]],1,0)</f>
        <v>1</v>
      </c>
      <c r="T747" t="str">
        <f>VLOOKUP(FACT_INCLUDES[[#This Row],[DW Product]],DIM_PRODUCTS!A:I,3,FALSE)</f>
        <v>Kitchen Products</v>
      </c>
      <c r="U747" t="str">
        <f>VLOOKUP(FACT_INCLUDES[[#This Row],[DW Seller]],DIM_SELLERS!A:I,4,FALSE)</f>
        <v>SP</v>
      </c>
      <c r="V747" s="30">
        <f>IF(FACT_INCLUDES[[#This Row],[order_delivered_customer_date]]&lt;=FACT_INCLUDES[[#This Row],[order_estimated_delivery_date]], 1,0)</f>
        <v>1</v>
      </c>
    </row>
    <row r="748" spans="1:22" ht="15.75" x14ac:dyDescent="0.25">
      <c r="A748">
        <v>747</v>
      </c>
      <c r="B748" s="2" t="s">
        <v>1043</v>
      </c>
      <c r="C748" s="10">
        <v>1</v>
      </c>
      <c r="D748" s="13">
        <v>43151.632638888892</v>
      </c>
      <c r="E748" s="20">
        <v>89.9</v>
      </c>
      <c r="F748" s="20">
        <v>23.13</v>
      </c>
      <c r="G748" t="str">
        <f>VLOOKUP(FACT_INCLUDES[[#This Row],[order_id]],ORDERS!A:B,2,FALSE)</f>
        <v>c55681552ac6922a276fb013d773881b</v>
      </c>
      <c r="H748" s="17">
        <f>VLOOKUP(FACT_INCLUDES[[#This Row],[order_id]],ORDERS!A:F,4,FALSE)</f>
        <v>42984.511111111111</v>
      </c>
      <c r="I748" s="17">
        <f>VLOOKUP(FACT_INCLUDES[[#This Row],[order_id]],ORDERS!A:G,5,FALSE)</f>
        <v>42996.904166666667</v>
      </c>
      <c r="J748" s="17">
        <f>VLOOKUP(FACT_INCLUDES[[#This Row],[order_id]],ORDERS!A:G,6,FALSE)</f>
        <v>43012</v>
      </c>
      <c r="K748" t="str">
        <f>VLOOKUP(FACT_INCLUDES[[#This Row],[order_id]],ORDERS!A:G,3,FALSE)</f>
        <v>delivered</v>
      </c>
      <c r="L748" s="18">
        <f>FACT_INCLUDES[[#This Row],[price]]+FACT_INCLUDES[[#This Row],[freight_value]]</f>
        <v>113.03</v>
      </c>
      <c r="M748">
        <f ca="1">_xlfn.XLOOKUP(FACT_INCLUDES[[#This Row],[customer_unique_id]], DIM_CUSTOMERS[customer_unique_id], DIM_CUSTOMERS[Age],,0)</f>
        <v>24</v>
      </c>
      <c r="N748">
        <f>IFERROR(VLOOKUP(FACT_INCLUDES[[#This Row],[order_id]], ORDERS!A:G, 7, FALSE), "")</f>
        <v>12</v>
      </c>
      <c r="O748">
        <f>_xlfn.XLOOKUP(FACT_INCLUDES[[#This Row],[DW Product]],FACT_PRODUCT_REVIEWS!L:L,FACT_PRODUCT_REVIEWS!A:A,,0)</f>
        <v>198</v>
      </c>
      <c r="P748">
        <f>_xlfn.XLOOKUP(FACT_INCLUDES[[#This Row],[customer_unique_id]],DIM_CUSTOMERS[customer_unique_id],DIM_CUSTOMERS[DW Customer],,0)</f>
        <v>289</v>
      </c>
      <c r="Q748">
        <v>198</v>
      </c>
      <c r="R748">
        <v>450</v>
      </c>
      <c r="S748">
        <f>IF(FACT_INCLUDES[[#This Row],[order_delivered_customer_date]]&lt;=FACT_INCLUDES[[#This Row],[order_estimated_delivery_date]],1,0)</f>
        <v>1</v>
      </c>
      <c r="T748" t="str">
        <f>VLOOKUP(FACT_INCLUDES[[#This Row],[DW Product]],DIM_PRODUCTS!A:I,3,FALSE)</f>
        <v>Home Design</v>
      </c>
      <c r="U748" t="str">
        <f>VLOOKUP(FACT_INCLUDES[[#This Row],[DW Seller]],DIM_SELLERS!A:I,4,FALSE)</f>
        <v>SP</v>
      </c>
      <c r="V748" s="30">
        <f>IF(FACT_INCLUDES[[#This Row],[order_delivered_customer_date]]&lt;=FACT_INCLUDES[[#This Row],[order_estimated_delivery_date]], 1,0)</f>
        <v>1</v>
      </c>
    </row>
    <row r="749" spans="1:22" ht="15.75" x14ac:dyDescent="0.25">
      <c r="A749">
        <v>748</v>
      </c>
      <c r="B749" s="2" t="s">
        <v>1479</v>
      </c>
      <c r="C749" s="10">
        <v>1</v>
      </c>
      <c r="D749" s="13">
        <v>43151.632638888892</v>
      </c>
      <c r="E749" s="20">
        <v>165</v>
      </c>
      <c r="F749" s="20">
        <v>19.03</v>
      </c>
      <c r="G749" t="str">
        <f>VLOOKUP(FACT_INCLUDES[[#This Row],[order_id]],ORDERS!A:B,2,FALSE)</f>
        <v>0f88eb431888ffb9d726252b7ac8cefe</v>
      </c>
      <c r="H749" s="17">
        <f>VLOOKUP(FACT_INCLUDES[[#This Row],[order_id]],ORDERS!A:F,4,FALSE)</f>
        <v>43229.504166666666</v>
      </c>
      <c r="I749" s="17">
        <f>VLOOKUP(FACT_INCLUDES[[#This Row],[order_id]],ORDERS!A:G,5,FALSE)</f>
        <v>43237.718055555553</v>
      </c>
      <c r="J749" s="17">
        <f>VLOOKUP(FACT_INCLUDES[[#This Row],[order_id]],ORDERS!A:G,6,FALSE)</f>
        <v>43248</v>
      </c>
      <c r="K749" t="str">
        <f>VLOOKUP(FACT_INCLUDES[[#This Row],[order_id]],ORDERS!A:G,3,FALSE)</f>
        <v>delivered</v>
      </c>
      <c r="L749" s="18">
        <f>FACT_INCLUDES[[#This Row],[price]]+FACT_INCLUDES[[#This Row],[freight_value]]</f>
        <v>184.03</v>
      </c>
      <c r="M749">
        <f ca="1">_xlfn.XLOOKUP(FACT_INCLUDES[[#This Row],[customer_unique_id]], DIM_CUSTOMERS[customer_unique_id], DIM_CUSTOMERS[Age],,0)</f>
        <v>25</v>
      </c>
      <c r="N749">
        <f>IFERROR(VLOOKUP(FACT_INCLUDES[[#This Row],[order_id]], ORDERS!A:G, 7, FALSE), "")</f>
        <v>8</v>
      </c>
      <c r="O749">
        <f>_xlfn.XLOOKUP(FACT_INCLUDES[[#This Row],[DW Product]],FACT_PRODUCT_REVIEWS!L:L,FACT_PRODUCT_REVIEWS!A:A,,0)</f>
        <v>199</v>
      </c>
      <c r="P749">
        <f>_xlfn.XLOOKUP(FACT_INCLUDES[[#This Row],[customer_unique_id]],DIM_CUSTOMERS[customer_unique_id],DIM_CUSTOMERS[DW Customer],,0)</f>
        <v>43</v>
      </c>
      <c r="Q749">
        <v>199</v>
      </c>
      <c r="R749">
        <v>451</v>
      </c>
      <c r="S749">
        <f>IF(FACT_INCLUDES[[#This Row],[order_delivered_customer_date]]&lt;=FACT_INCLUDES[[#This Row],[order_estimated_delivery_date]],1,0)</f>
        <v>1</v>
      </c>
      <c r="T749" t="str">
        <f>VLOOKUP(FACT_INCLUDES[[#This Row],[DW Product]],DIM_PRODUCTS!A:I,3,FALSE)</f>
        <v>Musical Instruments</v>
      </c>
      <c r="U749" t="str">
        <f>VLOOKUP(FACT_INCLUDES[[#This Row],[DW Seller]],DIM_SELLERS!A:I,4,FALSE)</f>
        <v>SP</v>
      </c>
      <c r="V749" s="30">
        <f>IF(FACT_INCLUDES[[#This Row],[order_delivered_customer_date]]&lt;=FACT_INCLUDES[[#This Row],[order_estimated_delivery_date]], 1,0)</f>
        <v>1</v>
      </c>
    </row>
    <row r="750" spans="1:22" ht="15.75" x14ac:dyDescent="0.25">
      <c r="A750">
        <v>749</v>
      </c>
      <c r="B750" s="2" t="s">
        <v>731</v>
      </c>
      <c r="C750" s="10">
        <v>1</v>
      </c>
      <c r="D750" s="13">
        <v>43151.632638888892</v>
      </c>
      <c r="E750" s="20">
        <v>57.99</v>
      </c>
      <c r="F750" s="20">
        <v>11.73</v>
      </c>
      <c r="G750" t="str">
        <f>VLOOKUP(FACT_INCLUDES[[#This Row],[order_id]],ORDERS!A:B,2,FALSE)</f>
        <v>859a9b67726d9c9306eb28b8938c59a0</v>
      </c>
      <c r="H750" s="17">
        <f>VLOOKUP(FACT_INCLUDES[[#This Row],[order_id]],ORDERS!A:F,4,FALSE)</f>
        <v>42872.447916666664</v>
      </c>
      <c r="I750" s="17">
        <f>VLOOKUP(FACT_INCLUDES[[#This Row],[order_id]],ORDERS!A:G,5,FALSE)</f>
        <v>42886.621527777781</v>
      </c>
      <c r="J750" s="17">
        <f>VLOOKUP(FACT_INCLUDES[[#This Row],[order_id]],ORDERS!A:G,6,FALSE)</f>
        <v>42894</v>
      </c>
      <c r="K750" t="str">
        <f>VLOOKUP(FACT_INCLUDES[[#This Row],[order_id]],ORDERS!A:G,3,FALSE)</f>
        <v>delivered</v>
      </c>
      <c r="L750" s="18">
        <f>FACT_INCLUDES[[#This Row],[price]]+FACT_INCLUDES[[#This Row],[freight_value]]</f>
        <v>69.72</v>
      </c>
      <c r="M750">
        <f ca="1">_xlfn.XLOOKUP(FACT_INCLUDES[[#This Row],[customer_unique_id]], DIM_CUSTOMERS[customer_unique_id], DIM_CUSTOMERS[Age],,0)</f>
        <v>22</v>
      </c>
      <c r="N750">
        <f>IFERROR(VLOOKUP(FACT_INCLUDES[[#This Row],[order_id]], ORDERS!A:G, 7, FALSE), "")</f>
        <v>14</v>
      </c>
      <c r="O750">
        <f>_xlfn.XLOOKUP(FACT_INCLUDES[[#This Row],[DW Product]],FACT_PRODUCT_REVIEWS!L:L,FACT_PRODUCT_REVIEWS!A:A,,0)</f>
        <v>200</v>
      </c>
      <c r="P750">
        <f>_xlfn.XLOOKUP(FACT_INCLUDES[[#This Row],[customer_unique_id]],DIM_CUSTOMERS[customer_unique_id],DIM_CUSTOMERS[DW Customer],,0)</f>
        <v>296</v>
      </c>
      <c r="Q750">
        <v>200</v>
      </c>
      <c r="R750">
        <v>1</v>
      </c>
      <c r="S750">
        <f>IF(FACT_INCLUDES[[#This Row],[order_delivered_customer_date]]&lt;=FACT_INCLUDES[[#This Row],[order_estimated_delivery_date]],1,0)</f>
        <v>1</v>
      </c>
      <c r="T750" t="str">
        <f>VLOOKUP(FACT_INCLUDES[[#This Row],[DW Product]],DIM_PRODUCTS!A:I,3,FALSE)</f>
        <v>Art</v>
      </c>
      <c r="U750" t="str">
        <f>VLOOKUP(FACT_INCLUDES[[#This Row],[DW Seller]],DIM_SELLERS!A:I,4,FALSE)</f>
        <v>SP</v>
      </c>
      <c r="V750" s="30">
        <f>IF(FACT_INCLUDES[[#This Row],[order_delivered_customer_date]]&lt;=FACT_INCLUDES[[#This Row],[order_estimated_delivery_date]], 1,0)</f>
        <v>1</v>
      </c>
    </row>
    <row r="751" spans="1:22" ht="15.75" x14ac:dyDescent="0.25">
      <c r="A751">
        <v>750</v>
      </c>
      <c r="B751" s="2" t="s">
        <v>1578</v>
      </c>
      <c r="C751" s="10">
        <v>1</v>
      </c>
      <c r="D751" s="13">
        <v>42796.945833333331</v>
      </c>
      <c r="E751" s="20">
        <v>259</v>
      </c>
      <c r="F751" s="20">
        <v>10.63</v>
      </c>
      <c r="G751" t="str">
        <f>VLOOKUP(FACT_INCLUDES[[#This Row],[order_id]],ORDERS!A:B,2,FALSE)</f>
        <v>249749451a0cae7e2de98adce5811f02</v>
      </c>
      <c r="H751" s="17">
        <f>VLOOKUP(FACT_INCLUDES[[#This Row],[order_id]],ORDERS!A:F,4,FALSE)</f>
        <v>42860.770833333336</v>
      </c>
      <c r="I751" s="17">
        <f>VLOOKUP(FACT_INCLUDES[[#This Row],[order_id]],ORDERS!A:G,5,FALSE)</f>
        <v>42870.612500000003</v>
      </c>
      <c r="J751" s="17">
        <f>VLOOKUP(FACT_INCLUDES[[#This Row],[order_id]],ORDERS!A:G,6,FALSE)</f>
        <v>42885</v>
      </c>
      <c r="K751" t="str">
        <f>VLOOKUP(FACT_INCLUDES[[#This Row],[order_id]],ORDERS!A:G,3,FALSE)</f>
        <v>delivered</v>
      </c>
      <c r="L751" s="18">
        <f>FACT_INCLUDES[[#This Row],[price]]+FACT_INCLUDES[[#This Row],[freight_value]]</f>
        <v>269.63</v>
      </c>
      <c r="M751">
        <f ca="1">_xlfn.XLOOKUP(FACT_INCLUDES[[#This Row],[customer_unique_id]], DIM_CUSTOMERS[customer_unique_id], DIM_CUSTOMERS[Age],,0)</f>
        <v>31</v>
      </c>
      <c r="N751">
        <f>IFERROR(VLOOKUP(FACT_INCLUDES[[#This Row],[order_id]], ORDERS!A:G, 7, FALSE), "")</f>
        <v>10</v>
      </c>
      <c r="O751">
        <f>_xlfn.XLOOKUP(FACT_INCLUDES[[#This Row],[DW Product]],FACT_PRODUCT_REVIEWS!L:L,FACT_PRODUCT_REVIEWS!A:A,,0)</f>
        <v>201</v>
      </c>
      <c r="P751">
        <f>_xlfn.XLOOKUP(FACT_INCLUDES[[#This Row],[customer_unique_id]],DIM_CUSTOMERS[customer_unique_id],DIM_CUSTOMERS[DW Customer],,0)</f>
        <v>336</v>
      </c>
      <c r="Q751">
        <v>201</v>
      </c>
      <c r="R751">
        <v>2</v>
      </c>
      <c r="S751">
        <f>IF(FACT_INCLUDES[[#This Row],[order_delivered_customer_date]]&lt;=FACT_INCLUDES[[#This Row],[order_estimated_delivery_date]],1,0)</f>
        <v>1</v>
      </c>
      <c r="T751" t="str">
        <f>VLOOKUP(FACT_INCLUDES[[#This Row],[DW Product]],DIM_PRODUCTS!A:I,3,FALSE)</f>
        <v>Appliances</v>
      </c>
      <c r="U751" t="str">
        <f>VLOOKUP(FACT_INCLUDES[[#This Row],[DW Seller]],DIM_SELLERS!A:I,4,FALSE)</f>
        <v>SP</v>
      </c>
      <c r="V751" s="30">
        <f>IF(FACT_INCLUDES[[#This Row],[order_delivered_customer_date]]&lt;=FACT_INCLUDES[[#This Row],[order_estimated_delivery_date]], 1,0)</f>
        <v>1</v>
      </c>
    </row>
    <row r="752" spans="1:22" ht="15.75" x14ac:dyDescent="0.25">
      <c r="A752">
        <v>751</v>
      </c>
      <c r="B752" s="2" t="s">
        <v>802</v>
      </c>
      <c r="C752" s="10">
        <v>1</v>
      </c>
      <c r="D752" s="13">
        <v>42796.945833333331</v>
      </c>
      <c r="E752" s="20">
        <v>55</v>
      </c>
      <c r="F752" s="20">
        <v>7.65</v>
      </c>
      <c r="G752" t="str">
        <f>VLOOKUP(FACT_INCLUDES[[#This Row],[order_id]],ORDERS!A:B,2,FALSE)</f>
        <v>e3170caa179176b49f1265ffde5c27fc</v>
      </c>
      <c r="H752" s="17">
        <f>VLOOKUP(FACT_INCLUDES[[#This Row],[order_id]],ORDERS!A:F,4,FALSE)</f>
        <v>43208.711805555555</v>
      </c>
      <c r="I752" s="17">
        <f>VLOOKUP(FACT_INCLUDES[[#This Row],[order_id]],ORDERS!A:G,5,FALSE)</f>
        <v>43225.023611111108</v>
      </c>
      <c r="J752" s="17">
        <f>VLOOKUP(FACT_INCLUDES[[#This Row],[order_id]],ORDERS!A:G,6,FALSE)</f>
        <v>43243</v>
      </c>
      <c r="K752" t="str">
        <f>VLOOKUP(FACT_INCLUDES[[#This Row],[order_id]],ORDERS!A:G,3,FALSE)</f>
        <v>delivered</v>
      </c>
      <c r="L752" s="18">
        <f>FACT_INCLUDES[[#This Row],[price]]+FACT_INCLUDES[[#This Row],[freight_value]]</f>
        <v>62.65</v>
      </c>
      <c r="M752">
        <f ca="1">_xlfn.XLOOKUP(FACT_INCLUDES[[#This Row],[customer_unique_id]], DIM_CUSTOMERS[customer_unique_id], DIM_CUSTOMERS[Age],,0)</f>
        <v>19</v>
      </c>
      <c r="N752">
        <f>IFERROR(VLOOKUP(FACT_INCLUDES[[#This Row],[order_id]], ORDERS!A:G, 7, FALSE), "")</f>
        <v>17</v>
      </c>
      <c r="O752">
        <f>_xlfn.XLOOKUP(FACT_INCLUDES[[#This Row],[DW Product]],FACT_PRODUCT_REVIEWS!L:L,FACT_PRODUCT_REVIEWS!A:A,,0)</f>
        <v>202</v>
      </c>
      <c r="P752">
        <f>_xlfn.XLOOKUP(FACT_INCLUDES[[#This Row],[customer_unique_id]],DIM_CUSTOMERS[customer_unique_id],DIM_CUSTOMERS[DW Customer],,0)</f>
        <v>299</v>
      </c>
      <c r="Q752">
        <v>202</v>
      </c>
      <c r="R752">
        <v>3</v>
      </c>
      <c r="S752">
        <f>IF(FACT_INCLUDES[[#This Row],[order_delivered_customer_date]]&lt;=FACT_INCLUDES[[#This Row],[order_estimated_delivery_date]],1,0)</f>
        <v>1</v>
      </c>
      <c r="T752" t="str">
        <f>VLOOKUP(FACT_INCLUDES[[#This Row],[DW Product]],DIM_PRODUCTS!A:I,3,FALSE)</f>
        <v>Kitchen Products</v>
      </c>
      <c r="U752" t="str">
        <f>VLOOKUP(FACT_INCLUDES[[#This Row],[DW Seller]],DIM_SELLERS!A:I,4,FALSE)</f>
        <v>RJ</v>
      </c>
      <c r="V752" s="30">
        <f>IF(FACT_INCLUDES[[#This Row],[order_delivered_customer_date]]&lt;=FACT_INCLUDES[[#This Row],[order_estimated_delivery_date]], 1,0)</f>
        <v>1</v>
      </c>
    </row>
    <row r="753" spans="1:22" ht="15.75" x14ac:dyDescent="0.25">
      <c r="A753">
        <v>752</v>
      </c>
      <c r="B753" s="2" t="s">
        <v>1297</v>
      </c>
      <c r="C753" s="10">
        <v>1</v>
      </c>
      <c r="D753" s="13">
        <v>43097.843055555553</v>
      </c>
      <c r="E753" s="20">
        <v>133</v>
      </c>
      <c r="F753" s="20">
        <v>16.690000000000001</v>
      </c>
      <c r="G753" t="str">
        <f>VLOOKUP(FACT_INCLUDES[[#This Row],[order_id]],ORDERS!A:B,2,FALSE)</f>
        <v>f9d4a283e4f19a47b64f95a3235d0a5c</v>
      </c>
      <c r="H753" s="17">
        <f>VLOOKUP(FACT_INCLUDES[[#This Row],[order_id]],ORDERS!A:F,4,FALSE)</f>
        <v>43056.829861111109</v>
      </c>
      <c r="I753" s="17">
        <f>VLOOKUP(FACT_INCLUDES[[#This Row],[order_id]],ORDERS!A:G,5,FALSE)</f>
        <v>43067.908333333333</v>
      </c>
      <c r="J753" s="17">
        <f>VLOOKUP(FACT_INCLUDES[[#This Row],[order_id]],ORDERS!A:G,6,FALSE)</f>
        <v>43081</v>
      </c>
      <c r="K753" t="str">
        <f>VLOOKUP(FACT_INCLUDES[[#This Row],[order_id]],ORDERS!A:G,3,FALSE)</f>
        <v>delivered</v>
      </c>
      <c r="L753" s="18">
        <f>FACT_INCLUDES[[#This Row],[price]]+FACT_INCLUDES[[#This Row],[freight_value]]</f>
        <v>149.69</v>
      </c>
      <c r="M753">
        <f ca="1">_xlfn.XLOOKUP(FACT_INCLUDES[[#This Row],[customer_unique_id]], DIM_CUSTOMERS[customer_unique_id], DIM_CUSTOMERS[Age],,0)</f>
        <v>24</v>
      </c>
      <c r="N753">
        <f>IFERROR(VLOOKUP(FACT_INCLUDES[[#This Row],[order_id]], ORDERS!A:G, 7, FALSE), "")</f>
        <v>11</v>
      </c>
      <c r="O753">
        <f>_xlfn.XLOOKUP(FACT_INCLUDES[[#This Row],[DW Product]],FACT_PRODUCT_REVIEWS!L:L,FACT_PRODUCT_REVIEWS!A:A,,0)</f>
        <v>203</v>
      </c>
      <c r="P753">
        <f>_xlfn.XLOOKUP(FACT_INCLUDES[[#This Row],[customer_unique_id]],DIM_CUSTOMERS[customer_unique_id],DIM_CUSTOMERS[DW Customer],,0)</f>
        <v>95</v>
      </c>
      <c r="Q753">
        <v>203</v>
      </c>
      <c r="R753">
        <v>4</v>
      </c>
      <c r="S753">
        <f>IF(FACT_INCLUDES[[#This Row],[order_delivered_customer_date]]&lt;=FACT_INCLUDES[[#This Row],[order_estimated_delivery_date]],1,0)</f>
        <v>1</v>
      </c>
      <c r="T753" t="str">
        <f>VLOOKUP(FACT_INCLUDES[[#This Row],[DW Product]],DIM_PRODUCTS!A:I,3,FALSE)</f>
        <v>Kitchen Products</v>
      </c>
      <c r="U753" t="str">
        <f>VLOOKUP(FACT_INCLUDES[[#This Row],[DW Seller]],DIM_SELLERS!A:I,4,FALSE)</f>
        <v>SP</v>
      </c>
      <c r="V753" s="30">
        <f>IF(FACT_INCLUDES[[#This Row],[order_delivered_customer_date]]&lt;=FACT_INCLUDES[[#This Row],[order_estimated_delivery_date]], 1,0)</f>
        <v>1</v>
      </c>
    </row>
    <row r="754" spans="1:22" ht="15.75" x14ac:dyDescent="0.25">
      <c r="A754">
        <v>753</v>
      </c>
      <c r="B754" s="2" t="s">
        <v>1564</v>
      </c>
      <c r="C754" s="10">
        <v>1</v>
      </c>
      <c r="D754" s="13">
        <v>42899.570138888892</v>
      </c>
      <c r="E754" s="20">
        <v>35.9</v>
      </c>
      <c r="F754" s="20">
        <v>18.23</v>
      </c>
      <c r="G754" t="str">
        <f>VLOOKUP(FACT_INCLUDES[[#This Row],[order_id]],ORDERS!A:B,2,FALSE)</f>
        <v>0181f57a87c6a2f0e0fe2807f67aef0e</v>
      </c>
      <c r="H754" s="17">
        <f>VLOOKUP(FACT_INCLUDES[[#This Row],[order_id]],ORDERS!A:F,4,FALSE)</f>
        <v>43276.676388888889</v>
      </c>
      <c r="I754" s="17">
        <f>VLOOKUP(FACT_INCLUDES[[#This Row],[order_id]],ORDERS!A:G,5,FALSE)</f>
        <v>43285.05</v>
      </c>
      <c r="J754" s="17">
        <f>VLOOKUP(FACT_INCLUDES[[#This Row],[order_id]],ORDERS!A:G,6,FALSE)</f>
        <v>43312</v>
      </c>
      <c r="K754" t="str">
        <f>VLOOKUP(FACT_INCLUDES[[#This Row],[order_id]],ORDERS!A:G,3,FALSE)</f>
        <v>delivered</v>
      </c>
      <c r="L754" s="18">
        <f>FACT_INCLUDES[[#This Row],[price]]+FACT_INCLUDES[[#This Row],[freight_value]]</f>
        <v>54.129999999999995</v>
      </c>
      <c r="M754">
        <f ca="1">_xlfn.XLOOKUP(FACT_INCLUDES[[#This Row],[customer_unique_id]], DIM_CUSTOMERS[customer_unique_id], DIM_CUSTOMERS[Age],,0)</f>
        <v>22</v>
      </c>
      <c r="N754">
        <f>IFERROR(VLOOKUP(FACT_INCLUDES[[#This Row],[order_id]], ORDERS!A:G, 7, FALSE), "")</f>
        <v>9</v>
      </c>
      <c r="O754">
        <f>_xlfn.XLOOKUP(FACT_INCLUDES[[#This Row],[DW Product]],FACT_PRODUCT_REVIEWS!L:L,FACT_PRODUCT_REVIEWS!A:A,,0)</f>
        <v>204</v>
      </c>
      <c r="P754">
        <f>_xlfn.XLOOKUP(FACT_INCLUDES[[#This Row],[customer_unique_id]],DIM_CUSTOMERS[customer_unique_id],DIM_CUSTOMERS[DW Customer],,0)</f>
        <v>300</v>
      </c>
      <c r="Q754">
        <v>204</v>
      </c>
      <c r="R754">
        <v>5</v>
      </c>
      <c r="S754">
        <f>IF(FACT_INCLUDES[[#This Row],[order_delivered_customer_date]]&lt;=FACT_INCLUDES[[#This Row],[order_estimated_delivery_date]],1,0)</f>
        <v>1</v>
      </c>
      <c r="T754" t="str">
        <f>VLOOKUP(FACT_INCLUDES[[#This Row],[DW Product]],DIM_PRODUCTS!A:I,3,FALSE)</f>
        <v>Toys</v>
      </c>
      <c r="U754" t="str">
        <f>VLOOKUP(FACT_INCLUDES[[#This Row],[DW Seller]],DIM_SELLERS!A:I,4,FALSE)</f>
        <v>SP</v>
      </c>
      <c r="V754" s="30">
        <f>IF(FACT_INCLUDES[[#This Row],[order_delivered_customer_date]]&lt;=FACT_INCLUDES[[#This Row],[order_estimated_delivery_date]], 1,0)</f>
        <v>1</v>
      </c>
    </row>
    <row r="755" spans="1:22" ht="15.75" x14ac:dyDescent="0.25">
      <c r="A755">
        <v>754</v>
      </c>
      <c r="B755" s="2" t="s">
        <v>750</v>
      </c>
      <c r="C755" s="10">
        <v>1</v>
      </c>
      <c r="D755" s="13">
        <v>42891.201388888891</v>
      </c>
      <c r="E755" s="20">
        <v>14.89</v>
      </c>
      <c r="F755" s="20">
        <v>18.23</v>
      </c>
      <c r="G755" t="str">
        <f>VLOOKUP(FACT_INCLUDES[[#This Row],[order_id]],ORDERS!A:B,2,FALSE)</f>
        <v>a06d94b5d758fbc36c8f679d98ae1fc5</v>
      </c>
      <c r="H755" s="17">
        <f>VLOOKUP(FACT_INCLUDES[[#This Row],[order_id]],ORDERS!A:F,4,FALSE)</f>
        <v>43175.960416666669</v>
      </c>
      <c r="I755" s="17">
        <f>VLOOKUP(FACT_INCLUDES[[#This Row],[order_id]],ORDERS!A:G,5,FALSE)</f>
        <v>43199.634027777778</v>
      </c>
      <c r="J755" s="17">
        <f>VLOOKUP(FACT_INCLUDES[[#This Row],[order_id]],ORDERS!A:G,6,FALSE)</f>
        <v>43202</v>
      </c>
      <c r="K755" t="str">
        <f>VLOOKUP(FACT_INCLUDES[[#This Row],[order_id]],ORDERS!A:G,3,FALSE)</f>
        <v>delivered</v>
      </c>
      <c r="L755" s="18">
        <f>FACT_INCLUDES[[#This Row],[price]]+FACT_INCLUDES[[#This Row],[freight_value]]</f>
        <v>33.120000000000005</v>
      </c>
      <c r="M755">
        <f ca="1">_xlfn.XLOOKUP(FACT_INCLUDES[[#This Row],[customer_unique_id]], DIM_CUSTOMERS[customer_unique_id], DIM_CUSTOMERS[Age],,0)</f>
        <v>47</v>
      </c>
      <c r="N755">
        <f>IFERROR(VLOOKUP(FACT_INCLUDES[[#This Row],[order_id]], ORDERS!A:G, 7, FALSE), "")</f>
        <v>24</v>
      </c>
      <c r="O755">
        <f>_xlfn.XLOOKUP(FACT_INCLUDES[[#This Row],[DW Product]],FACT_PRODUCT_REVIEWS!L:L,FACT_PRODUCT_REVIEWS!A:A,,0)</f>
        <v>205</v>
      </c>
      <c r="P755">
        <f>_xlfn.XLOOKUP(FACT_INCLUDES[[#This Row],[customer_unique_id]],DIM_CUSTOMERS[customer_unique_id],DIM_CUSTOMERS[DW Customer],,0)</f>
        <v>189</v>
      </c>
      <c r="Q755">
        <v>205</v>
      </c>
      <c r="R755">
        <v>6</v>
      </c>
      <c r="S755">
        <f>IF(FACT_INCLUDES[[#This Row],[order_delivered_customer_date]]&lt;=FACT_INCLUDES[[#This Row],[order_estimated_delivery_date]],1,0)</f>
        <v>1</v>
      </c>
      <c r="T755" t="str">
        <f>VLOOKUP(FACT_INCLUDES[[#This Row],[DW Product]],DIM_PRODUCTS!A:I,3,FALSE)</f>
        <v>Accessories</v>
      </c>
      <c r="U755" t="str">
        <f>VLOOKUP(FACT_INCLUDES[[#This Row],[DW Seller]],DIM_SELLERS!A:I,4,FALSE)</f>
        <v>RJ</v>
      </c>
      <c r="V755" s="30">
        <f>IF(FACT_INCLUDES[[#This Row],[order_delivered_customer_date]]&lt;=FACT_INCLUDES[[#This Row],[order_estimated_delivery_date]], 1,0)</f>
        <v>1</v>
      </c>
    </row>
    <row r="756" spans="1:22" ht="15.75" x14ac:dyDescent="0.25">
      <c r="A756">
        <v>755</v>
      </c>
      <c r="B756" s="2" t="s">
        <v>1462</v>
      </c>
      <c r="C756" s="10">
        <v>1</v>
      </c>
      <c r="D756" s="13">
        <v>42822.919444444444</v>
      </c>
      <c r="E756" s="20">
        <v>99</v>
      </c>
      <c r="F756" s="20">
        <v>13</v>
      </c>
      <c r="G756" t="str">
        <f>VLOOKUP(FACT_INCLUDES[[#This Row],[order_id]],ORDERS!A:B,2,FALSE)</f>
        <v>75a3b07e6c337d98fcf56aefb228b11b</v>
      </c>
      <c r="H756" s="17">
        <f>VLOOKUP(FACT_INCLUDES[[#This Row],[order_id]],ORDERS!A:F,4,FALSE)</f>
        <v>42796.390972222223</v>
      </c>
      <c r="I756" s="17">
        <f>VLOOKUP(FACT_INCLUDES[[#This Row],[order_id]],ORDERS!A:G,5,FALSE)</f>
        <v>42808.697916666664</v>
      </c>
      <c r="J756" s="17">
        <f>VLOOKUP(FACT_INCLUDES[[#This Row],[order_id]],ORDERS!A:G,6,FALSE)</f>
        <v>42823</v>
      </c>
      <c r="K756" t="str">
        <f>VLOOKUP(FACT_INCLUDES[[#This Row],[order_id]],ORDERS!A:G,3,FALSE)</f>
        <v>delivered</v>
      </c>
      <c r="L756" s="18">
        <f>FACT_INCLUDES[[#This Row],[price]]+FACT_INCLUDES[[#This Row],[freight_value]]</f>
        <v>112</v>
      </c>
      <c r="M756">
        <f ca="1">_xlfn.XLOOKUP(FACT_INCLUDES[[#This Row],[customer_unique_id]], DIM_CUSTOMERS[customer_unique_id], DIM_CUSTOMERS[Age],,0)</f>
        <v>22</v>
      </c>
      <c r="N756">
        <f>IFERROR(VLOOKUP(FACT_INCLUDES[[#This Row],[order_id]], ORDERS!A:G, 7, FALSE), "")</f>
        <v>12</v>
      </c>
      <c r="O756">
        <f>_xlfn.XLOOKUP(FACT_INCLUDES[[#This Row],[DW Product]],FACT_PRODUCT_REVIEWS!L:L,FACT_PRODUCT_REVIEWS!A:A,,0)</f>
        <v>206</v>
      </c>
      <c r="P756">
        <f>_xlfn.XLOOKUP(FACT_INCLUDES[[#This Row],[customer_unique_id]],DIM_CUSTOMERS[customer_unique_id],DIM_CUSTOMERS[DW Customer],,0)</f>
        <v>254</v>
      </c>
      <c r="Q756">
        <v>206</v>
      </c>
      <c r="R756">
        <v>7</v>
      </c>
      <c r="S756">
        <f>IF(FACT_INCLUDES[[#This Row],[order_delivered_customer_date]]&lt;=FACT_INCLUDES[[#This Row],[order_estimated_delivery_date]],1,0)</f>
        <v>1</v>
      </c>
      <c r="T756" t="str">
        <f>VLOOKUP(FACT_INCLUDES[[#This Row],[DW Product]],DIM_PRODUCTS!A:I,3,FALSE)</f>
        <v>Pets</v>
      </c>
      <c r="U756" t="str">
        <f>VLOOKUP(FACT_INCLUDES[[#This Row],[DW Seller]],DIM_SELLERS!A:I,4,FALSE)</f>
        <v>PE</v>
      </c>
      <c r="V756" s="30">
        <f>IF(FACT_INCLUDES[[#This Row],[order_delivered_customer_date]]&lt;=FACT_INCLUDES[[#This Row],[order_estimated_delivery_date]], 1,0)</f>
        <v>1</v>
      </c>
    </row>
    <row r="757" spans="1:22" ht="15.75" x14ac:dyDescent="0.25">
      <c r="A757">
        <v>756</v>
      </c>
      <c r="B757" s="2" t="s">
        <v>759</v>
      </c>
      <c r="C757" s="10">
        <v>1</v>
      </c>
      <c r="D757" s="13">
        <v>43189.477083333331</v>
      </c>
      <c r="E757" s="20">
        <v>90</v>
      </c>
      <c r="F757" s="20">
        <v>9.44</v>
      </c>
      <c r="G757" t="str">
        <f>VLOOKUP(FACT_INCLUDES[[#This Row],[order_id]],ORDERS!A:B,2,FALSE)</f>
        <v>b66ebea9fad19535d1134154668d4129</v>
      </c>
      <c r="H757" s="17">
        <f>VLOOKUP(FACT_INCLUDES[[#This Row],[order_id]],ORDERS!A:F,4,FALSE)</f>
        <v>42817.769444444442</v>
      </c>
      <c r="I757" s="17">
        <f>VLOOKUP(FACT_INCLUDES[[#This Row],[order_id]],ORDERS!A:G,5,FALSE)</f>
        <v>42830.426388888889</v>
      </c>
      <c r="J757" s="17">
        <f>VLOOKUP(FACT_INCLUDES[[#This Row],[order_id]],ORDERS!A:G,6,FALSE)</f>
        <v>42845</v>
      </c>
      <c r="K757" t="str">
        <f>VLOOKUP(FACT_INCLUDES[[#This Row],[order_id]],ORDERS!A:G,3,FALSE)</f>
        <v>delivered</v>
      </c>
      <c r="L757" s="18">
        <f>FACT_INCLUDES[[#This Row],[price]]+FACT_INCLUDES[[#This Row],[freight_value]]</f>
        <v>99.44</v>
      </c>
      <c r="M757">
        <f ca="1">_xlfn.XLOOKUP(FACT_INCLUDES[[#This Row],[customer_unique_id]], DIM_CUSTOMERS[customer_unique_id], DIM_CUSTOMERS[Age],,0)</f>
        <v>45</v>
      </c>
      <c r="N757">
        <f>IFERROR(VLOOKUP(FACT_INCLUDES[[#This Row],[order_id]], ORDERS!A:G, 7, FALSE), "")</f>
        <v>13</v>
      </c>
      <c r="O757">
        <f>_xlfn.XLOOKUP(FACT_INCLUDES[[#This Row],[DW Product]],FACT_PRODUCT_REVIEWS!L:L,FACT_PRODUCT_REVIEWS!A:A,,0)</f>
        <v>207</v>
      </c>
      <c r="P757">
        <f>_xlfn.XLOOKUP(FACT_INCLUDES[[#This Row],[customer_unique_id]],DIM_CUSTOMERS[customer_unique_id],DIM_CUSTOMERS[DW Customer],,0)</f>
        <v>232</v>
      </c>
      <c r="Q757">
        <v>207</v>
      </c>
      <c r="R757">
        <v>8</v>
      </c>
      <c r="S757">
        <f>IF(FACT_INCLUDES[[#This Row],[order_delivered_customer_date]]&lt;=FACT_INCLUDES[[#This Row],[order_estimated_delivery_date]],1,0)</f>
        <v>1</v>
      </c>
      <c r="T757" t="str">
        <f>VLOOKUP(FACT_INCLUDES[[#This Row],[DW Product]],DIM_PRODUCTS!A:I,3,FALSE)</f>
        <v>Appliances</v>
      </c>
      <c r="U757" t="str">
        <f>VLOOKUP(FACT_INCLUDES[[#This Row],[DW Seller]],DIM_SELLERS!A:I,4,FALSE)</f>
        <v>SP</v>
      </c>
      <c r="V757" s="30">
        <f>IF(FACT_INCLUDES[[#This Row],[order_delivered_customer_date]]&lt;=FACT_INCLUDES[[#This Row],[order_estimated_delivery_date]], 1,0)</f>
        <v>1</v>
      </c>
    </row>
    <row r="758" spans="1:22" ht="15.75" x14ac:dyDescent="0.25">
      <c r="A758">
        <v>757</v>
      </c>
      <c r="B758" s="2" t="s">
        <v>1552</v>
      </c>
      <c r="C758" s="10">
        <v>1</v>
      </c>
      <c r="D758" s="13">
        <v>43159.618055555555</v>
      </c>
      <c r="E758" s="20">
        <v>43.49</v>
      </c>
      <c r="F758" s="20">
        <v>27.39</v>
      </c>
      <c r="G758" t="str">
        <f>VLOOKUP(FACT_INCLUDES[[#This Row],[order_id]],ORDERS!A:B,2,FALSE)</f>
        <v>9a7b819bc0d6d9e9ce14fc7bb3925ff8</v>
      </c>
      <c r="H758" s="17">
        <f>VLOOKUP(FACT_INCLUDES[[#This Row],[order_id]],ORDERS!A:F,4,FALSE)</f>
        <v>42789.786111111112</v>
      </c>
      <c r="I758" s="17">
        <f>VLOOKUP(FACT_INCLUDES[[#This Row],[order_id]],ORDERS!A:G,5,FALSE)</f>
        <v>42803.28125</v>
      </c>
      <c r="J758" s="17">
        <f>VLOOKUP(FACT_INCLUDES[[#This Row],[order_id]],ORDERS!A:G,6,FALSE)</f>
        <v>42823</v>
      </c>
      <c r="K758" t="str">
        <f>VLOOKUP(FACT_INCLUDES[[#This Row],[order_id]],ORDERS!A:G,3,FALSE)</f>
        <v>delivered</v>
      </c>
      <c r="L758" s="18">
        <f>FACT_INCLUDES[[#This Row],[price]]+FACT_INCLUDES[[#This Row],[freight_value]]</f>
        <v>70.88</v>
      </c>
      <c r="M758">
        <f ca="1">_xlfn.XLOOKUP(FACT_INCLUDES[[#This Row],[customer_unique_id]], DIM_CUSTOMERS[customer_unique_id], DIM_CUSTOMERS[Age],,0)</f>
        <v>22</v>
      </c>
      <c r="N758">
        <f>IFERROR(VLOOKUP(FACT_INCLUDES[[#This Row],[order_id]], ORDERS!A:G, 7, FALSE), "")</f>
        <v>14</v>
      </c>
      <c r="O758">
        <f>_xlfn.XLOOKUP(FACT_INCLUDES[[#This Row],[DW Product]],FACT_PRODUCT_REVIEWS!L:L,FACT_PRODUCT_REVIEWS!A:A,,0)</f>
        <v>208</v>
      </c>
      <c r="P758">
        <f>_xlfn.XLOOKUP(FACT_INCLUDES[[#This Row],[customer_unique_id]],DIM_CUSTOMERS[customer_unique_id],DIM_CUSTOMERS[DW Customer],,0)</f>
        <v>314</v>
      </c>
      <c r="Q758">
        <v>208</v>
      </c>
      <c r="R758">
        <v>9</v>
      </c>
      <c r="S758">
        <f>IF(FACT_INCLUDES[[#This Row],[order_delivered_customer_date]]&lt;=FACT_INCLUDES[[#This Row],[order_estimated_delivery_date]],1,0)</f>
        <v>1</v>
      </c>
      <c r="T758" t="str">
        <f>VLOOKUP(FACT_INCLUDES[[#This Row],[DW Product]],DIM_PRODUCTS!A:I,3,FALSE)</f>
        <v>Accessories</v>
      </c>
      <c r="U758" t="str">
        <f>VLOOKUP(FACT_INCLUDES[[#This Row],[DW Seller]],DIM_SELLERS!A:I,4,FALSE)</f>
        <v>SP</v>
      </c>
      <c r="V758" s="30">
        <f>IF(FACT_INCLUDES[[#This Row],[order_delivered_customer_date]]&lt;=FACT_INCLUDES[[#This Row],[order_estimated_delivery_date]], 1,0)</f>
        <v>1</v>
      </c>
    </row>
    <row r="759" spans="1:22" ht="15.75" x14ac:dyDescent="0.25">
      <c r="A759">
        <v>758</v>
      </c>
      <c r="B759" s="2" t="s">
        <v>1008</v>
      </c>
      <c r="C759" s="10">
        <v>1</v>
      </c>
      <c r="D759" s="13">
        <v>43159.618055555555</v>
      </c>
      <c r="E759" s="20">
        <v>109.99</v>
      </c>
      <c r="F759" s="20">
        <v>36.85</v>
      </c>
      <c r="G759" t="str">
        <f>VLOOKUP(FACT_INCLUDES[[#This Row],[order_id]],ORDERS!A:B,2,FALSE)</f>
        <v>3edc2805e049db7e556130362bb517fc</v>
      </c>
      <c r="H759" s="17">
        <f>VLOOKUP(FACT_INCLUDES[[#This Row],[order_id]],ORDERS!A:F,4,FALSE)</f>
        <v>43208.01458333333</v>
      </c>
      <c r="I759" s="17">
        <f>VLOOKUP(FACT_INCLUDES[[#This Row],[order_id]],ORDERS!A:G,5,FALSE)</f>
        <v>43223.922222222223</v>
      </c>
      <c r="J759" s="17">
        <f>VLOOKUP(FACT_INCLUDES[[#This Row],[order_id]],ORDERS!A:G,6,FALSE)</f>
        <v>43241</v>
      </c>
      <c r="K759" t="str">
        <f>VLOOKUP(FACT_INCLUDES[[#This Row],[order_id]],ORDERS!A:G,3,FALSE)</f>
        <v>delivered</v>
      </c>
      <c r="L759" s="18">
        <f>FACT_INCLUDES[[#This Row],[price]]+FACT_INCLUDES[[#This Row],[freight_value]]</f>
        <v>146.84</v>
      </c>
      <c r="M759">
        <f ca="1">_xlfn.XLOOKUP(FACT_INCLUDES[[#This Row],[customer_unique_id]], DIM_CUSTOMERS[customer_unique_id], DIM_CUSTOMERS[Age],,0)</f>
        <v>24</v>
      </c>
      <c r="N759">
        <f>IFERROR(VLOOKUP(FACT_INCLUDES[[#This Row],[order_id]], ORDERS!A:G, 7, FALSE), "")</f>
        <v>15</v>
      </c>
      <c r="O759">
        <f>_xlfn.XLOOKUP(FACT_INCLUDES[[#This Row],[DW Product]],FACT_PRODUCT_REVIEWS!L:L,FACT_PRODUCT_REVIEWS!A:A,,0)</f>
        <v>209</v>
      </c>
      <c r="P759">
        <f>_xlfn.XLOOKUP(FACT_INCLUDES[[#This Row],[customer_unique_id]],DIM_CUSTOMERS[customer_unique_id],DIM_CUSTOMERS[DW Customer],,0)</f>
        <v>308</v>
      </c>
      <c r="Q759">
        <v>209</v>
      </c>
      <c r="R759">
        <v>10</v>
      </c>
      <c r="S759">
        <f>IF(FACT_INCLUDES[[#This Row],[order_delivered_customer_date]]&lt;=FACT_INCLUDES[[#This Row],[order_estimated_delivery_date]],1,0)</f>
        <v>1</v>
      </c>
      <c r="T759" t="str">
        <f>VLOOKUP(FACT_INCLUDES[[#This Row],[DW Product]],DIM_PRODUCTS!A:I,3,FALSE)</f>
        <v>Bathroom</v>
      </c>
      <c r="U759" t="str">
        <f>VLOOKUP(FACT_INCLUDES[[#This Row],[DW Seller]],DIM_SELLERS!A:I,4,FALSE)</f>
        <v>PR</v>
      </c>
      <c r="V759" s="30">
        <f>IF(FACT_INCLUDES[[#This Row],[order_delivered_customer_date]]&lt;=FACT_INCLUDES[[#This Row],[order_estimated_delivery_date]], 1,0)</f>
        <v>1</v>
      </c>
    </row>
    <row r="760" spans="1:22" ht="15.75" x14ac:dyDescent="0.25">
      <c r="A760">
        <v>759</v>
      </c>
      <c r="B760" s="2" t="s">
        <v>1071</v>
      </c>
      <c r="C760" s="10">
        <v>1</v>
      </c>
      <c r="D760" s="13">
        <v>43341.659722222219</v>
      </c>
      <c r="E760" s="20">
        <v>9.99</v>
      </c>
      <c r="F760" s="20">
        <v>15.23</v>
      </c>
      <c r="G760" t="str">
        <f>VLOOKUP(FACT_INCLUDES[[#This Row],[order_id]],ORDERS!A:B,2,FALSE)</f>
        <v>f90f55ee274a4ae21510b386134b09cd</v>
      </c>
      <c r="H760" s="17">
        <f>VLOOKUP(FACT_INCLUDES[[#This Row],[order_id]],ORDERS!A:F,4,FALSE)</f>
        <v>43276.432638888888</v>
      </c>
      <c r="I760" s="17">
        <f>VLOOKUP(FACT_INCLUDES[[#This Row],[order_id]],ORDERS!A:G,5,FALSE)</f>
        <v>43286.035416666666</v>
      </c>
      <c r="J760" s="17">
        <f>VLOOKUP(FACT_INCLUDES[[#This Row],[order_id]],ORDERS!A:G,6,FALSE)</f>
        <v>43298</v>
      </c>
      <c r="K760" t="str">
        <f>VLOOKUP(FACT_INCLUDES[[#This Row],[order_id]],ORDERS!A:G,3,FALSE)</f>
        <v>delivered</v>
      </c>
      <c r="L760" s="18">
        <f>FACT_INCLUDES[[#This Row],[price]]+FACT_INCLUDES[[#This Row],[freight_value]]</f>
        <v>25.22</v>
      </c>
      <c r="M760">
        <f ca="1">_xlfn.XLOOKUP(FACT_INCLUDES[[#This Row],[customer_unique_id]], DIM_CUSTOMERS[customer_unique_id], DIM_CUSTOMERS[Age],,0)</f>
        <v>18</v>
      </c>
      <c r="N760">
        <f>IFERROR(VLOOKUP(FACT_INCLUDES[[#This Row],[order_id]], ORDERS!A:G, 7, FALSE), "")</f>
        <v>10</v>
      </c>
      <c r="O760">
        <f>_xlfn.XLOOKUP(FACT_INCLUDES[[#This Row],[DW Product]],FACT_PRODUCT_REVIEWS!L:L,FACT_PRODUCT_REVIEWS!A:A,,0)</f>
        <v>210</v>
      </c>
      <c r="P760">
        <f>_xlfn.XLOOKUP(FACT_INCLUDES[[#This Row],[customer_unique_id]],DIM_CUSTOMERS[customer_unique_id],DIM_CUSTOMERS[DW Customer],,0)</f>
        <v>12</v>
      </c>
      <c r="Q760">
        <v>210</v>
      </c>
      <c r="R760">
        <v>11</v>
      </c>
      <c r="S760">
        <f>IF(FACT_INCLUDES[[#This Row],[order_delivered_customer_date]]&lt;=FACT_INCLUDES[[#This Row],[order_estimated_delivery_date]],1,0)</f>
        <v>1</v>
      </c>
      <c r="T760" t="str">
        <f>VLOOKUP(FACT_INCLUDES[[#This Row],[DW Product]],DIM_PRODUCTS!A:I,3,FALSE)</f>
        <v>Accessories</v>
      </c>
      <c r="U760" t="str">
        <f>VLOOKUP(FACT_INCLUDES[[#This Row],[DW Seller]],DIM_SELLERS!A:I,4,FALSE)</f>
        <v>GO</v>
      </c>
      <c r="V760" s="30">
        <f>IF(FACT_INCLUDES[[#This Row],[order_delivered_customer_date]]&lt;=FACT_INCLUDES[[#This Row],[order_estimated_delivery_date]], 1,0)</f>
        <v>1</v>
      </c>
    </row>
    <row r="761" spans="1:22" ht="15.75" x14ac:dyDescent="0.25">
      <c r="A761">
        <v>760</v>
      </c>
      <c r="B761" s="2" t="s">
        <v>864</v>
      </c>
      <c r="C761" s="10">
        <v>1</v>
      </c>
      <c r="D761" s="13">
        <v>43147.755555555559</v>
      </c>
      <c r="E761" s="20">
        <v>9.99</v>
      </c>
      <c r="F761" s="20">
        <v>15.23</v>
      </c>
      <c r="G761" t="str">
        <f>VLOOKUP(FACT_INCLUDES[[#This Row],[order_id]],ORDERS!A:B,2,FALSE)</f>
        <v>0a3f32fce9d5056b96a9fe604715982b</v>
      </c>
      <c r="H761" s="17">
        <f>VLOOKUP(FACT_INCLUDES[[#This Row],[order_id]],ORDERS!A:F,4,FALSE)</f>
        <v>42951.95208333333</v>
      </c>
      <c r="I761" s="17">
        <f>VLOOKUP(FACT_INCLUDES[[#This Row],[order_id]],ORDERS!A:G,5,FALSE)</f>
        <v>42968.447916666664</v>
      </c>
      <c r="J761" s="17">
        <f>VLOOKUP(FACT_INCLUDES[[#This Row],[order_id]],ORDERS!A:G,6,FALSE)</f>
        <v>42979</v>
      </c>
      <c r="K761" t="str">
        <f>VLOOKUP(FACT_INCLUDES[[#This Row],[order_id]],ORDERS!A:G,3,FALSE)</f>
        <v>delivered</v>
      </c>
      <c r="L761" s="18">
        <f>FACT_INCLUDES[[#This Row],[price]]+FACT_INCLUDES[[#This Row],[freight_value]]</f>
        <v>25.22</v>
      </c>
      <c r="M761">
        <f ca="1">_xlfn.XLOOKUP(FACT_INCLUDES[[#This Row],[customer_unique_id]], DIM_CUSTOMERS[customer_unique_id], DIM_CUSTOMERS[Age],,0)</f>
        <v>20</v>
      </c>
      <c r="N761">
        <f>IFERROR(VLOOKUP(FACT_INCLUDES[[#This Row],[order_id]], ORDERS!A:G, 7, FALSE), "")</f>
        <v>17</v>
      </c>
      <c r="O761">
        <f>_xlfn.XLOOKUP(FACT_INCLUDES[[#This Row],[DW Product]],FACT_PRODUCT_REVIEWS!L:L,FACT_PRODUCT_REVIEWS!A:A,,0)</f>
        <v>211</v>
      </c>
      <c r="P761">
        <f>_xlfn.XLOOKUP(FACT_INCLUDES[[#This Row],[customer_unique_id]],DIM_CUSTOMERS[customer_unique_id],DIM_CUSTOMERS[DW Customer],,0)</f>
        <v>188</v>
      </c>
      <c r="Q761">
        <v>211</v>
      </c>
      <c r="R761">
        <v>12</v>
      </c>
      <c r="S761">
        <f>IF(FACT_INCLUDES[[#This Row],[order_delivered_customer_date]]&lt;=FACT_INCLUDES[[#This Row],[order_estimated_delivery_date]],1,0)</f>
        <v>1</v>
      </c>
      <c r="T761" t="str">
        <f>VLOOKUP(FACT_INCLUDES[[#This Row],[DW Product]],DIM_PRODUCTS!A:I,3,FALSE)</f>
        <v>Sports</v>
      </c>
      <c r="U761" t="str">
        <f>VLOOKUP(FACT_INCLUDES[[#This Row],[DW Seller]],DIM_SELLERS!A:I,4,FALSE)</f>
        <v>SP</v>
      </c>
      <c r="V761" s="30">
        <f>IF(FACT_INCLUDES[[#This Row],[order_delivered_customer_date]]&lt;=FACT_INCLUDES[[#This Row],[order_estimated_delivery_date]], 1,0)</f>
        <v>1</v>
      </c>
    </row>
    <row r="762" spans="1:22" ht="15.75" x14ac:dyDescent="0.25">
      <c r="A762">
        <v>761</v>
      </c>
      <c r="B762" s="2" t="s">
        <v>1184</v>
      </c>
      <c r="C762" s="10">
        <v>1</v>
      </c>
      <c r="D762" s="13">
        <v>42879.445833333331</v>
      </c>
      <c r="E762" s="20">
        <v>28.5</v>
      </c>
      <c r="F762" s="20">
        <v>34.15</v>
      </c>
      <c r="G762" t="str">
        <f>VLOOKUP(FACT_INCLUDES[[#This Row],[order_id]],ORDERS!A:B,2,FALSE)</f>
        <v>6c09a1b2276ad843fe5649cb2f92660c</v>
      </c>
      <c r="H762" s="17">
        <f>VLOOKUP(FACT_INCLUDES[[#This Row],[order_id]],ORDERS!A:F,4,FALSE)</f>
        <v>43307.503472222219</v>
      </c>
      <c r="I762" s="17">
        <f>VLOOKUP(FACT_INCLUDES[[#This Row],[order_id]],ORDERS!A:G,5,FALSE)</f>
        <v>43314.870138888888</v>
      </c>
      <c r="J762" s="17">
        <f>VLOOKUP(FACT_INCLUDES[[#This Row],[order_id]],ORDERS!A:G,6,FALSE)</f>
        <v>43340</v>
      </c>
      <c r="K762" t="str">
        <f>VLOOKUP(FACT_INCLUDES[[#This Row],[order_id]],ORDERS!A:G,3,FALSE)</f>
        <v>delivered</v>
      </c>
      <c r="L762" s="18">
        <f>FACT_INCLUDES[[#This Row],[price]]+FACT_INCLUDES[[#This Row],[freight_value]]</f>
        <v>62.65</v>
      </c>
      <c r="M762">
        <f ca="1">_xlfn.XLOOKUP(FACT_INCLUDES[[#This Row],[customer_unique_id]], DIM_CUSTOMERS[customer_unique_id], DIM_CUSTOMERS[Age],,0)</f>
        <v>22</v>
      </c>
      <c r="N762">
        <f>IFERROR(VLOOKUP(FACT_INCLUDES[[#This Row],[order_id]], ORDERS!A:G, 7, FALSE), "")</f>
        <v>7</v>
      </c>
      <c r="O762">
        <f>_xlfn.XLOOKUP(FACT_INCLUDES[[#This Row],[DW Product]],FACT_PRODUCT_REVIEWS!L:L,FACT_PRODUCT_REVIEWS!A:A,,0)</f>
        <v>212</v>
      </c>
      <c r="P762">
        <f>_xlfn.XLOOKUP(FACT_INCLUDES[[#This Row],[customer_unique_id]],DIM_CUSTOMERS[customer_unique_id],DIM_CUSTOMERS[DW Customer],,0)</f>
        <v>265</v>
      </c>
      <c r="Q762">
        <v>212</v>
      </c>
      <c r="R762">
        <v>13</v>
      </c>
      <c r="S762">
        <f>IF(FACT_INCLUDES[[#This Row],[order_delivered_customer_date]]&lt;=FACT_INCLUDES[[#This Row],[order_estimated_delivery_date]],1,0)</f>
        <v>1</v>
      </c>
      <c r="T762" t="str">
        <f>VLOOKUP(FACT_INCLUDES[[#This Row],[DW Product]],DIM_PRODUCTS!A:I,3,FALSE)</f>
        <v>Furniture</v>
      </c>
      <c r="U762" t="str">
        <f>VLOOKUP(FACT_INCLUDES[[#This Row],[DW Seller]],DIM_SELLERS!A:I,4,FALSE)</f>
        <v>SP</v>
      </c>
      <c r="V762" s="30">
        <f>IF(FACT_INCLUDES[[#This Row],[order_delivered_customer_date]]&lt;=FACT_INCLUDES[[#This Row],[order_estimated_delivery_date]], 1,0)</f>
        <v>1</v>
      </c>
    </row>
    <row r="763" spans="1:22" ht="15.75" x14ac:dyDescent="0.25">
      <c r="A763">
        <v>762</v>
      </c>
      <c r="B763" s="2" t="s">
        <v>1014</v>
      </c>
      <c r="C763" s="10">
        <v>1</v>
      </c>
      <c r="D763" s="13">
        <v>42879.445833333331</v>
      </c>
      <c r="E763" s="20">
        <v>199</v>
      </c>
      <c r="F763" s="20">
        <v>8.74</v>
      </c>
      <c r="G763" t="str">
        <f>VLOOKUP(FACT_INCLUDES[[#This Row],[order_id]],ORDERS!A:B,2,FALSE)</f>
        <v>3cc4acd6cfe6acb5f129a560961f2ef6</v>
      </c>
      <c r="H763" s="17">
        <f>VLOOKUP(FACT_INCLUDES[[#This Row],[order_id]],ORDERS!A:F,4,FALSE)</f>
        <v>43190.482638888891</v>
      </c>
      <c r="I763" s="17">
        <f>VLOOKUP(FACT_INCLUDES[[#This Row],[order_id]],ORDERS!A:G,5,FALSE)</f>
        <v>43195.910416666666</v>
      </c>
      <c r="J763" s="17">
        <f>VLOOKUP(FACT_INCLUDES[[#This Row],[order_id]],ORDERS!A:G,6,FALSE)</f>
        <v>43207</v>
      </c>
      <c r="K763" t="str">
        <f>VLOOKUP(FACT_INCLUDES[[#This Row],[order_id]],ORDERS!A:G,3,FALSE)</f>
        <v>delivered</v>
      </c>
      <c r="L763" s="18">
        <f>FACT_INCLUDES[[#This Row],[price]]+FACT_INCLUDES[[#This Row],[freight_value]]</f>
        <v>207.74</v>
      </c>
      <c r="M763">
        <f ca="1">_xlfn.XLOOKUP(FACT_INCLUDES[[#This Row],[customer_unique_id]], DIM_CUSTOMERS[customer_unique_id], DIM_CUSTOMERS[Age],,0)</f>
        <v>19</v>
      </c>
      <c r="N763">
        <f>IFERROR(VLOOKUP(FACT_INCLUDES[[#This Row],[order_id]], ORDERS!A:G, 7, FALSE), "")</f>
        <v>5</v>
      </c>
      <c r="O763">
        <f>_xlfn.XLOOKUP(FACT_INCLUDES[[#This Row],[DW Product]],FACT_PRODUCT_REVIEWS!L:L,FACT_PRODUCT_REVIEWS!A:A,,0)</f>
        <v>213</v>
      </c>
      <c r="P763">
        <f>_xlfn.XLOOKUP(FACT_INCLUDES[[#This Row],[customer_unique_id]],DIM_CUSTOMERS[customer_unique_id],DIM_CUSTOMERS[DW Customer],,0)</f>
        <v>224</v>
      </c>
      <c r="Q763">
        <v>213</v>
      </c>
      <c r="R763">
        <v>14</v>
      </c>
      <c r="S763">
        <f>IF(FACT_INCLUDES[[#This Row],[order_delivered_customer_date]]&lt;=FACT_INCLUDES[[#This Row],[order_estimated_delivery_date]],1,0)</f>
        <v>1</v>
      </c>
      <c r="T763" t="str">
        <f>VLOOKUP(FACT_INCLUDES[[#This Row],[DW Product]],DIM_PRODUCTS!A:I,3,FALSE)</f>
        <v>Shoes</v>
      </c>
      <c r="U763" t="str">
        <f>VLOOKUP(FACT_INCLUDES[[#This Row],[DW Seller]],DIM_SELLERS!A:I,4,FALSE)</f>
        <v>SP</v>
      </c>
      <c r="V763" s="30">
        <f>IF(FACT_INCLUDES[[#This Row],[order_delivered_customer_date]]&lt;=FACT_INCLUDES[[#This Row],[order_estimated_delivery_date]], 1,0)</f>
        <v>1</v>
      </c>
    </row>
    <row r="764" spans="1:22" ht="15.75" x14ac:dyDescent="0.25">
      <c r="A764">
        <v>763</v>
      </c>
      <c r="B764" s="2" t="s">
        <v>1595</v>
      </c>
      <c r="C764" s="10">
        <v>1</v>
      </c>
      <c r="D764" s="13">
        <v>43173.510416666664</v>
      </c>
      <c r="E764" s="20">
        <v>135.9</v>
      </c>
      <c r="F764" s="20">
        <v>21.44</v>
      </c>
      <c r="G764" t="str">
        <f>VLOOKUP(FACT_INCLUDES[[#This Row],[order_id]],ORDERS!A:B,2,FALSE)</f>
        <v>4ea5df5937187bd3176aee08d4782104</v>
      </c>
      <c r="H764" s="17">
        <f>VLOOKUP(FACT_INCLUDES[[#This Row],[order_id]],ORDERS!A:F,4,FALSE)</f>
        <v>43089.500694444447</v>
      </c>
      <c r="I764" s="17">
        <f>VLOOKUP(FACT_INCLUDES[[#This Row],[order_id]],ORDERS!A:G,5,FALSE)</f>
        <v>43122</v>
      </c>
      <c r="J764" s="17">
        <f>VLOOKUP(FACT_INCLUDES[[#This Row],[order_id]],ORDERS!A:G,6,FALSE)</f>
        <v>43122</v>
      </c>
      <c r="K764" t="str">
        <f>VLOOKUP(FACT_INCLUDES[[#This Row],[order_id]],ORDERS!A:G,3,FALSE)</f>
        <v>processing</v>
      </c>
      <c r="L764" s="18">
        <f>FACT_INCLUDES[[#This Row],[price]]+FACT_INCLUDES[[#This Row],[freight_value]]</f>
        <v>157.34</v>
      </c>
      <c r="M764">
        <f ca="1">_xlfn.XLOOKUP(FACT_INCLUDES[[#This Row],[customer_unique_id]], DIM_CUSTOMERS[customer_unique_id], DIM_CUSTOMERS[Age],,0)</f>
        <v>20</v>
      </c>
      <c r="N764">
        <f>IFERROR(VLOOKUP(FACT_INCLUDES[[#This Row],[order_id]], ORDERS!A:G, 7, FALSE), "")</f>
        <v>33</v>
      </c>
      <c r="O764">
        <f>_xlfn.XLOOKUP(FACT_INCLUDES[[#This Row],[DW Product]],FACT_PRODUCT_REVIEWS!L:L,FACT_PRODUCT_REVIEWS!A:A,,0)</f>
        <v>214</v>
      </c>
      <c r="P764">
        <f>_xlfn.XLOOKUP(FACT_INCLUDES[[#This Row],[customer_unique_id]],DIM_CUSTOMERS[customer_unique_id],DIM_CUSTOMERS[DW Customer],,0)</f>
        <v>23</v>
      </c>
      <c r="Q764">
        <v>214</v>
      </c>
      <c r="R764">
        <v>15</v>
      </c>
      <c r="S764">
        <f>IF(FACT_INCLUDES[[#This Row],[order_delivered_customer_date]]&lt;=FACT_INCLUDES[[#This Row],[order_estimated_delivery_date]],1,0)</f>
        <v>1</v>
      </c>
      <c r="T764" t="str">
        <f>VLOOKUP(FACT_INCLUDES[[#This Row],[DW Product]],DIM_PRODUCTS!A:I,3,FALSE)</f>
        <v>Accessories</v>
      </c>
      <c r="U764" t="str">
        <f>VLOOKUP(FACT_INCLUDES[[#This Row],[DW Seller]],DIM_SELLERS!A:I,4,FALSE)</f>
        <v>SC</v>
      </c>
      <c r="V764" s="30">
        <f>IF(FACT_INCLUDES[[#This Row],[order_delivered_customer_date]]&lt;=FACT_INCLUDES[[#This Row],[order_estimated_delivery_date]], 1,0)</f>
        <v>1</v>
      </c>
    </row>
    <row r="765" spans="1:22" ht="15.75" x14ac:dyDescent="0.25">
      <c r="A765">
        <v>764</v>
      </c>
      <c r="B765" s="2" t="s">
        <v>1458</v>
      </c>
      <c r="C765" s="10">
        <v>1</v>
      </c>
      <c r="D765" s="13">
        <v>42949.868055555555</v>
      </c>
      <c r="E765" s="20">
        <v>249</v>
      </c>
      <c r="F765" s="20">
        <v>37.090000000000003</v>
      </c>
      <c r="G765" t="str">
        <f>VLOOKUP(FACT_INCLUDES[[#This Row],[order_id]],ORDERS!A:B,2,FALSE)</f>
        <v>d1148fec8f6a5b13848a1234bb80960c</v>
      </c>
      <c r="H765" s="17">
        <f>VLOOKUP(FACT_INCLUDES[[#This Row],[order_id]],ORDERS!A:F,4,FALSE)</f>
        <v>43313.084722222222</v>
      </c>
      <c r="I765" s="17">
        <f>VLOOKUP(FACT_INCLUDES[[#This Row],[order_id]],ORDERS!A:G,5,FALSE)</f>
        <v>43320.790277777778</v>
      </c>
      <c r="J765" s="17">
        <f>VLOOKUP(FACT_INCLUDES[[#This Row],[order_id]],ORDERS!A:G,6,FALSE)</f>
        <v>43339</v>
      </c>
      <c r="K765" t="str">
        <f>VLOOKUP(FACT_INCLUDES[[#This Row],[order_id]],ORDERS!A:G,3,FALSE)</f>
        <v>delivered</v>
      </c>
      <c r="L765" s="18">
        <f>FACT_INCLUDES[[#This Row],[price]]+FACT_INCLUDES[[#This Row],[freight_value]]</f>
        <v>286.09000000000003</v>
      </c>
      <c r="M765">
        <f ca="1">_xlfn.XLOOKUP(FACT_INCLUDES[[#This Row],[customer_unique_id]], DIM_CUSTOMERS[customer_unique_id], DIM_CUSTOMERS[Age],,0)</f>
        <v>52</v>
      </c>
      <c r="N765">
        <f>IFERROR(VLOOKUP(FACT_INCLUDES[[#This Row],[order_id]], ORDERS!A:G, 7, FALSE), "")</f>
        <v>7</v>
      </c>
      <c r="O765">
        <f>_xlfn.XLOOKUP(FACT_INCLUDES[[#This Row],[DW Product]],FACT_PRODUCT_REVIEWS!L:L,FACT_PRODUCT_REVIEWS!A:A,,0)</f>
        <v>215</v>
      </c>
      <c r="P765">
        <f>_xlfn.XLOOKUP(FACT_INCLUDES[[#This Row],[customer_unique_id]],DIM_CUSTOMERS[customer_unique_id],DIM_CUSTOMERS[DW Customer],,0)</f>
        <v>346</v>
      </c>
      <c r="Q765">
        <v>215</v>
      </c>
      <c r="R765">
        <v>16</v>
      </c>
      <c r="S765">
        <f>IF(FACT_INCLUDES[[#This Row],[order_delivered_customer_date]]&lt;=FACT_INCLUDES[[#This Row],[order_estimated_delivery_date]],1,0)</f>
        <v>1</v>
      </c>
      <c r="T765" t="str">
        <f>VLOOKUP(FACT_INCLUDES[[#This Row],[DW Product]],DIM_PRODUCTS!A:I,3,FALSE)</f>
        <v>Accessories</v>
      </c>
      <c r="U765" t="str">
        <f>VLOOKUP(FACT_INCLUDES[[#This Row],[DW Seller]],DIM_SELLERS!A:I,4,FALSE)</f>
        <v>BA</v>
      </c>
      <c r="V765" s="30">
        <f>IF(FACT_INCLUDES[[#This Row],[order_delivered_customer_date]]&lt;=FACT_INCLUDES[[#This Row],[order_estimated_delivery_date]], 1,0)</f>
        <v>1</v>
      </c>
    </row>
    <row r="766" spans="1:22" ht="15.75" x14ac:dyDescent="0.25">
      <c r="A766">
        <v>765</v>
      </c>
      <c r="B766" s="2" t="s">
        <v>952</v>
      </c>
      <c r="C766" s="10">
        <v>1</v>
      </c>
      <c r="D766" s="13">
        <v>42807.815972222219</v>
      </c>
      <c r="E766" s="20">
        <v>49.99</v>
      </c>
      <c r="F766" s="20">
        <v>15.56</v>
      </c>
      <c r="G766" t="str">
        <f>VLOOKUP(FACT_INCLUDES[[#This Row],[order_id]],ORDERS!A:B,2,FALSE)</f>
        <v>e7897290aea0805ab175017e3f60c3e7</v>
      </c>
      <c r="H766" s="17">
        <f>VLOOKUP(FACT_INCLUDES[[#This Row],[order_id]],ORDERS!A:F,4,FALSE)</f>
        <v>43315.992361111108</v>
      </c>
      <c r="I766" s="17">
        <f>VLOOKUP(FACT_INCLUDES[[#This Row],[order_id]],ORDERS!A:G,5,FALSE)</f>
        <v>43327.734027777777</v>
      </c>
      <c r="J766" s="17">
        <f>VLOOKUP(FACT_INCLUDES[[#This Row],[order_id]],ORDERS!A:G,6,FALSE)</f>
        <v>43329</v>
      </c>
      <c r="K766" t="str">
        <f>VLOOKUP(FACT_INCLUDES[[#This Row],[order_id]],ORDERS!A:G,3,FALSE)</f>
        <v>delivered</v>
      </c>
      <c r="L766" s="18">
        <f>FACT_INCLUDES[[#This Row],[price]]+FACT_INCLUDES[[#This Row],[freight_value]]</f>
        <v>65.55</v>
      </c>
      <c r="M766">
        <f ca="1">_xlfn.XLOOKUP(FACT_INCLUDES[[#This Row],[customer_unique_id]], DIM_CUSTOMERS[customer_unique_id], DIM_CUSTOMERS[Age],,0)</f>
        <v>19</v>
      </c>
      <c r="N766">
        <f>IFERROR(VLOOKUP(FACT_INCLUDES[[#This Row],[order_id]], ORDERS!A:G, 7, FALSE), "")</f>
        <v>12</v>
      </c>
      <c r="O766">
        <f>_xlfn.XLOOKUP(FACT_INCLUDES[[#This Row],[DW Product]],FACT_PRODUCT_REVIEWS!L:L,FACT_PRODUCT_REVIEWS!A:A,,0)</f>
        <v>216</v>
      </c>
      <c r="P766">
        <f>_xlfn.XLOOKUP(FACT_INCLUDES[[#This Row],[customer_unique_id]],DIM_CUSTOMERS[customer_unique_id],DIM_CUSTOMERS[DW Customer],,0)</f>
        <v>25</v>
      </c>
      <c r="Q766">
        <v>216</v>
      </c>
      <c r="R766">
        <v>17</v>
      </c>
      <c r="S766">
        <f>IF(FACT_INCLUDES[[#This Row],[order_delivered_customer_date]]&lt;=FACT_INCLUDES[[#This Row],[order_estimated_delivery_date]],1,0)</f>
        <v>1</v>
      </c>
      <c r="T766" t="str">
        <f>VLOOKUP(FACT_INCLUDES[[#This Row],[DW Product]],DIM_PRODUCTS!A:I,3,FALSE)</f>
        <v>Accessories</v>
      </c>
      <c r="U766" t="str">
        <f>VLOOKUP(FACT_INCLUDES[[#This Row],[DW Seller]],DIM_SELLERS!A:I,4,FALSE)</f>
        <v>SC</v>
      </c>
      <c r="V766" s="30">
        <f>IF(FACT_INCLUDES[[#This Row],[order_delivered_customer_date]]&lt;=FACT_INCLUDES[[#This Row],[order_estimated_delivery_date]], 1,0)</f>
        <v>1</v>
      </c>
    </row>
    <row r="767" spans="1:22" ht="15.75" x14ac:dyDescent="0.25">
      <c r="A767">
        <v>766</v>
      </c>
      <c r="B767" s="2" t="s">
        <v>1796</v>
      </c>
      <c r="C767" s="10">
        <v>1</v>
      </c>
      <c r="D767" s="13">
        <v>43329.743055555555</v>
      </c>
      <c r="E767" s="20">
        <v>38</v>
      </c>
      <c r="F767" s="20">
        <v>7.53</v>
      </c>
      <c r="G767" t="str">
        <f>VLOOKUP(FACT_INCLUDES[[#This Row],[order_id]],ORDERS!A:B,2,FALSE)</f>
        <v>8bf1dc98223704657288b7653abab62b</v>
      </c>
      <c r="H767" s="17">
        <f>VLOOKUP(FACT_INCLUDES[[#This Row],[order_id]],ORDERS!A:F,4,FALSE)</f>
        <v>43289.759027777778</v>
      </c>
      <c r="I767" s="17">
        <f>VLOOKUP(FACT_INCLUDES[[#This Row],[order_id]],ORDERS!A:G,5,FALSE)</f>
        <v>43312</v>
      </c>
      <c r="J767" s="17">
        <f>VLOOKUP(FACT_INCLUDES[[#This Row],[order_id]],ORDERS!A:G,6,FALSE)</f>
        <v>43312</v>
      </c>
      <c r="K767" t="str">
        <f>VLOOKUP(FACT_INCLUDES[[#This Row],[order_id]],ORDERS!A:G,3,FALSE)</f>
        <v>shipped</v>
      </c>
      <c r="L767" s="18">
        <f>FACT_INCLUDES[[#This Row],[price]]+FACT_INCLUDES[[#This Row],[freight_value]]</f>
        <v>45.53</v>
      </c>
      <c r="M767">
        <f ca="1">_xlfn.XLOOKUP(FACT_INCLUDES[[#This Row],[customer_unique_id]], DIM_CUSTOMERS[customer_unique_id], DIM_CUSTOMERS[Age],,0)</f>
        <v>26</v>
      </c>
      <c r="N767">
        <f>IFERROR(VLOOKUP(FACT_INCLUDES[[#This Row],[order_id]], ORDERS!A:G, 7, FALSE), "")</f>
        <v>23</v>
      </c>
      <c r="O767">
        <f>_xlfn.XLOOKUP(FACT_INCLUDES[[#This Row],[DW Product]],FACT_PRODUCT_REVIEWS!L:L,FACT_PRODUCT_REVIEWS!A:A,,0)</f>
        <v>217</v>
      </c>
      <c r="P767">
        <f>_xlfn.XLOOKUP(FACT_INCLUDES[[#This Row],[customer_unique_id]],DIM_CUSTOMERS[customer_unique_id],DIM_CUSTOMERS[DW Customer],,0)</f>
        <v>235</v>
      </c>
      <c r="Q767">
        <v>217</v>
      </c>
      <c r="R767">
        <v>18</v>
      </c>
      <c r="S767">
        <f>IF(FACT_INCLUDES[[#This Row],[order_delivered_customer_date]]&lt;=FACT_INCLUDES[[#This Row],[order_estimated_delivery_date]],1,0)</f>
        <v>1</v>
      </c>
      <c r="T767" t="str">
        <f>VLOOKUP(FACT_INCLUDES[[#This Row],[DW Product]],DIM_PRODUCTS!A:I,3,FALSE)</f>
        <v>Kitchen Products</v>
      </c>
      <c r="U767" t="str">
        <f>VLOOKUP(FACT_INCLUDES[[#This Row],[DW Seller]],DIM_SELLERS!A:I,4,FALSE)</f>
        <v>DF</v>
      </c>
      <c r="V767" s="30">
        <f>IF(FACT_INCLUDES[[#This Row],[order_delivered_customer_date]]&lt;=FACT_INCLUDES[[#This Row],[order_estimated_delivery_date]], 1,0)</f>
        <v>1</v>
      </c>
    </row>
    <row r="768" spans="1:22" ht="15.75" x14ac:dyDescent="0.25">
      <c r="A768">
        <v>767</v>
      </c>
      <c r="B768" s="2" t="s">
        <v>916</v>
      </c>
      <c r="C768" s="10">
        <v>1</v>
      </c>
      <c r="D768" s="13">
        <v>43283.216666666667</v>
      </c>
      <c r="E768" s="20">
        <v>85</v>
      </c>
      <c r="F768" s="20">
        <v>11.62</v>
      </c>
      <c r="G768" t="str">
        <f>VLOOKUP(FACT_INCLUDES[[#This Row],[order_id]],ORDERS!A:B,2,FALSE)</f>
        <v>a06d94b5d758fbc36c8f679d98ae1fc5</v>
      </c>
      <c r="H768" s="17">
        <f>VLOOKUP(FACT_INCLUDES[[#This Row],[order_id]],ORDERS!A:F,4,FALSE)</f>
        <v>43177.459027777775</v>
      </c>
      <c r="I768" s="17">
        <f>VLOOKUP(FACT_INCLUDES[[#This Row],[order_id]],ORDERS!A:G,5,FALSE)</f>
        <v>43216.675000000003</v>
      </c>
      <c r="J768" s="17">
        <f>VLOOKUP(FACT_INCLUDES[[#This Row],[order_id]],ORDERS!A:G,6,FALSE)</f>
        <v>43201</v>
      </c>
      <c r="K768" t="str">
        <f>VLOOKUP(FACT_INCLUDES[[#This Row],[order_id]],ORDERS!A:G,3,FALSE)</f>
        <v>delivered</v>
      </c>
      <c r="L768" s="18">
        <f>FACT_INCLUDES[[#This Row],[price]]+FACT_INCLUDES[[#This Row],[freight_value]]</f>
        <v>96.62</v>
      </c>
      <c r="M768">
        <f ca="1">_xlfn.XLOOKUP(FACT_INCLUDES[[#This Row],[customer_unique_id]], DIM_CUSTOMERS[customer_unique_id], DIM_CUSTOMERS[Age],,0)</f>
        <v>47</v>
      </c>
      <c r="N768">
        <f>IFERROR(VLOOKUP(FACT_INCLUDES[[#This Row],[order_id]], ORDERS!A:G, 7, FALSE), "")</f>
        <v>39</v>
      </c>
      <c r="O768">
        <f>_xlfn.XLOOKUP(FACT_INCLUDES[[#This Row],[DW Product]],FACT_PRODUCT_REVIEWS!L:L,FACT_PRODUCT_REVIEWS!A:A,,0)</f>
        <v>218</v>
      </c>
      <c r="P768">
        <f>_xlfn.XLOOKUP(FACT_INCLUDES[[#This Row],[customer_unique_id]],DIM_CUSTOMERS[customer_unique_id],DIM_CUSTOMERS[DW Customer],,0)</f>
        <v>189</v>
      </c>
      <c r="Q768">
        <v>218</v>
      </c>
      <c r="R768">
        <v>19</v>
      </c>
      <c r="S768">
        <f>IF(FACT_INCLUDES[[#This Row],[order_delivered_customer_date]]&lt;=FACT_INCLUDES[[#This Row],[order_estimated_delivery_date]],1,0)</f>
        <v>0</v>
      </c>
      <c r="T768" t="str">
        <f>VLOOKUP(FACT_INCLUDES[[#This Row],[DW Product]],DIM_PRODUCTS!A:I,3,FALSE)</f>
        <v>Shoes</v>
      </c>
      <c r="U768" t="str">
        <f>VLOOKUP(FACT_INCLUDES[[#This Row],[DW Seller]],DIM_SELLERS!A:I,4,FALSE)</f>
        <v>BA</v>
      </c>
      <c r="V768" s="30">
        <f>IF(FACT_INCLUDES[[#This Row],[order_delivered_customer_date]]&lt;=FACT_INCLUDES[[#This Row],[order_estimated_delivery_date]], 1,0)</f>
        <v>0</v>
      </c>
    </row>
    <row r="769" spans="1:22" ht="15.75" x14ac:dyDescent="0.25">
      <c r="A769">
        <v>768</v>
      </c>
      <c r="B769" s="2" t="s">
        <v>1359</v>
      </c>
      <c r="C769" s="10">
        <v>1</v>
      </c>
      <c r="D769" s="13">
        <v>42916.753472222219</v>
      </c>
      <c r="E769" s="20">
        <v>117.3</v>
      </c>
      <c r="F769" s="20">
        <v>25.66</v>
      </c>
      <c r="G769" t="str">
        <f>VLOOKUP(FACT_INCLUDES[[#This Row],[order_id]],ORDERS!A:B,2,FALSE)</f>
        <v>334fed5abcee3aa96c13f1432703e1fd</v>
      </c>
      <c r="H769" s="17">
        <f>VLOOKUP(FACT_INCLUDES[[#This Row],[order_id]],ORDERS!A:F,4,FALSE)</f>
        <v>43156.338194444441</v>
      </c>
      <c r="I769" s="17">
        <f>VLOOKUP(FACT_INCLUDES[[#This Row],[order_id]],ORDERS!A:G,5,FALSE)</f>
        <v>43195.908333333333</v>
      </c>
      <c r="J769" s="17">
        <f>VLOOKUP(FACT_INCLUDES[[#This Row],[order_id]],ORDERS!A:G,6,FALSE)</f>
        <v>43187</v>
      </c>
      <c r="K769" t="str">
        <f>VLOOKUP(FACT_INCLUDES[[#This Row],[order_id]],ORDERS!A:G,3,FALSE)</f>
        <v>delivered</v>
      </c>
      <c r="L769" s="18">
        <f>FACT_INCLUDES[[#This Row],[price]]+FACT_INCLUDES[[#This Row],[freight_value]]</f>
        <v>142.96</v>
      </c>
      <c r="M769">
        <f ca="1">_xlfn.XLOOKUP(FACT_INCLUDES[[#This Row],[customer_unique_id]], DIM_CUSTOMERS[customer_unique_id], DIM_CUSTOMERS[Age],,0)</f>
        <v>28</v>
      </c>
      <c r="N769">
        <f>IFERROR(VLOOKUP(FACT_INCLUDES[[#This Row],[order_id]], ORDERS!A:G, 7, FALSE), "")</f>
        <v>39</v>
      </c>
      <c r="O769">
        <f>_xlfn.XLOOKUP(FACT_INCLUDES[[#This Row],[DW Product]],FACT_PRODUCT_REVIEWS!L:L,FACT_PRODUCT_REVIEWS!A:A,,0)</f>
        <v>219</v>
      </c>
      <c r="P769">
        <f>_xlfn.XLOOKUP(FACT_INCLUDES[[#This Row],[customer_unique_id]],DIM_CUSTOMERS[customer_unique_id],DIM_CUSTOMERS[DW Customer],,0)</f>
        <v>28</v>
      </c>
      <c r="Q769">
        <v>219</v>
      </c>
      <c r="R769">
        <v>20</v>
      </c>
      <c r="S769">
        <f>IF(FACT_INCLUDES[[#This Row],[order_delivered_customer_date]]&lt;=FACT_INCLUDES[[#This Row],[order_estimated_delivery_date]],1,0)</f>
        <v>0</v>
      </c>
      <c r="T769" t="str">
        <f>VLOOKUP(FACT_INCLUDES[[#This Row],[DW Product]],DIM_PRODUCTS!A:I,3,FALSE)</f>
        <v>Pets</v>
      </c>
      <c r="U769" t="str">
        <f>VLOOKUP(FACT_INCLUDES[[#This Row],[DW Seller]],DIM_SELLERS!A:I,4,FALSE)</f>
        <v>SP</v>
      </c>
      <c r="V769" s="30">
        <f>IF(FACT_INCLUDES[[#This Row],[order_delivered_customer_date]]&lt;=FACT_INCLUDES[[#This Row],[order_estimated_delivery_date]], 1,0)</f>
        <v>0</v>
      </c>
    </row>
    <row r="770" spans="1:22" ht="15.75" x14ac:dyDescent="0.25">
      <c r="A770">
        <v>769</v>
      </c>
      <c r="B770" s="2" t="s">
        <v>819</v>
      </c>
      <c r="C770" s="10">
        <v>1</v>
      </c>
      <c r="D770" s="13">
        <v>43075.929166666669</v>
      </c>
      <c r="E770" s="20">
        <v>99.9</v>
      </c>
      <c r="F770" s="20">
        <v>18.57</v>
      </c>
      <c r="G770" t="str">
        <f>VLOOKUP(FACT_INCLUDES[[#This Row],[order_id]],ORDERS!A:B,2,FALSE)</f>
        <v>949b75abf6fdda78201547bf5f4c07f5</v>
      </c>
      <c r="H770" s="17">
        <f>VLOOKUP(FACT_INCLUDES[[#This Row],[order_id]],ORDERS!A:F,4,FALSE)</f>
        <v>43238.852083333331</v>
      </c>
      <c r="I770" s="17">
        <f>VLOOKUP(FACT_INCLUDES[[#This Row],[order_id]],ORDERS!A:G,5,FALSE)</f>
        <v>43253.472916666666</v>
      </c>
      <c r="J770" s="17">
        <f>VLOOKUP(FACT_INCLUDES[[#This Row],[order_id]],ORDERS!A:G,6,FALSE)</f>
        <v>43255</v>
      </c>
      <c r="K770" t="str">
        <f>VLOOKUP(FACT_INCLUDES[[#This Row],[order_id]],ORDERS!A:G,3,FALSE)</f>
        <v>delivered</v>
      </c>
      <c r="L770" s="18">
        <f>FACT_INCLUDES[[#This Row],[price]]+FACT_INCLUDES[[#This Row],[freight_value]]</f>
        <v>118.47</v>
      </c>
      <c r="M770">
        <f ca="1">_xlfn.XLOOKUP(FACT_INCLUDES[[#This Row],[customer_unique_id]], DIM_CUSTOMERS[customer_unique_id], DIM_CUSTOMERS[Age],,0)</f>
        <v>24</v>
      </c>
      <c r="N770">
        <f>IFERROR(VLOOKUP(FACT_INCLUDES[[#This Row],[order_id]], ORDERS!A:G, 7, FALSE), "")</f>
        <v>15</v>
      </c>
      <c r="O770">
        <f>_xlfn.XLOOKUP(FACT_INCLUDES[[#This Row],[DW Product]],FACT_PRODUCT_REVIEWS!L:L,FACT_PRODUCT_REVIEWS!A:A,,0)</f>
        <v>220</v>
      </c>
      <c r="P770">
        <f>_xlfn.XLOOKUP(FACT_INCLUDES[[#This Row],[customer_unique_id]],DIM_CUSTOMERS[customer_unique_id],DIM_CUSTOMERS[DW Customer],,0)</f>
        <v>267</v>
      </c>
      <c r="Q770">
        <v>220</v>
      </c>
      <c r="R770">
        <v>21</v>
      </c>
      <c r="S770">
        <f>IF(FACT_INCLUDES[[#This Row],[order_delivered_customer_date]]&lt;=FACT_INCLUDES[[#This Row],[order_estimated_delivery_date]],1,0)</f>
        <v>1</v>
      </c>
      <c r="T770" t="str">
        <f>VLOOKUP(FACT_INCLUDES[[#This Row],[DW Product]],DIM_PRODUCTS!A:I,3,FALSE)</f>
        <v>Pets</v>
      </c>
      <c r="U770" t="str">
        <f>VLOOKUP(FACT_INCLUDES[[#This Row],[DW Seller]],DIM_SELLERS!A:I,4,FALSE)</f>
        <v>SP</v>
      </c>
      <c r="V770" s="30">
        <f>IF(FACT_INCLUDES[[#This Row],[order_delivered_customer_date]]&lt;=FACT_INCLUDES[[#This Row],[order_estimated_delivery_date]], 1,0)</f>
        <v>1</v>
      </c>
    </row>
    <row r="771" spans="1:22" ht="15.75" x14ac:dyDescent="0.25">
      <c r="A771">
        <v>770</v>
      </c>
      <c r="B771" s="2" t="s">
        <v>1098</v>
      </c>
      <c r="C771" s="10">
        <v>1</v>
      </c>
      <c r="D771" s="13">
        <v>42992.704861111109</v>
      </c>
      <c r="E771" s="20">
        <v>99.9</v>
      </c>
      <c r="F771" s="20">
        <v>14.35</v>
      </c>
      <c r="G771" t="str">
        <f>VLOOKUP(FACT_INCLUDES[[#This Row],[order_id]],ORDERS!A:B,2,FALSE)</f>
        <v>3cc4acd6cfe6acb5f129a560961f2ef6</v>
      </c>
      <c r="H771" s="17">
        <f>VLOOKUP(FACT_INCLUDES[[#This Row],[order_id]],ORDERS!A:F,4,FALSE)</f>
        <v>42857.705555555556</v>
      </c>
      <c r="I771" s="17">
        <f>VLOOKUP(FACT_INCLUDES[[#This Row],[order_id]],ORDERS!A:G,5,FALSE)</f>
        <v>42881.388194444444</v>
      </c>
      <c r="J771" s="17">
        <f>VLOOKUP(FACT_INCLUDES[[#This Row],[order_id]],ORDERS!A:G,6,FALSE)</f>
        <v>42885</v>
      </c>
      <c r="K771" t="str">
        <f>VLOOKUP(FACT_INCLUDES[[#This Row],[order_id]],ORDERS!A:G,3,FALSE)</f>
        <v>delivered</v>
      </c>
      <c r="L771" s="18">
        <f>FACT_INCLUDES[[#This Row],[price]]+FACT_INCLUDES[[#This Row],[freight_value]]</f>
        <v>114.25</v>
      </c>
      <c r="M771">
        <f ca="1">_xlfn.XLOOKUP(FACT_INCLUDES[[#This Row],[customer_unique_id]], DIM_CUSTOMERS[customer_unique_id], DIM_CUSTOMERS[Age],,0)</f>
        <v>19</v>
      </c>
      <c r="N771">
        <f>IFERROR(VLOOKUP(FACT_INCLUDES[[#This Row],[order_id]], ORDERS!A:G, 7, FALSE), "")</f>
        <v>24</v>
      </c>
      <c r="O771">
        <f>_xlfn.XLOOKUP(FACT_INCLUDES[[#This Row],[DW Product]],FACT_PRODUCT_REVIEWS!L:L,FACT_PRODUCT_REVIEWS!A:A,,0)</f>
        <v>221</v>
      </c>
      <c r="P771">
        <f>_xlfn.XLOOKUP(FACT_INCLUDES[[#This Row],[customer_unique_id]],DIM_CUSTOMERS[customer_unique_id],DIM_CUSTOMERS[DW Customer],,0)</f>
        <v>224</v>
      </c>
      <c r="Q771">
        <v>221</v>
      </c>
      <c r="R771">
        <v>22</v>
      </c>
      <c r="S771">
        <f>IF(FACT_INCLUDES[[#This Row],[order_delivered_customer_date]]&lt;=FACT_INCLUDES[[#This Row],[order_estimated_delivery_date]],1,0)</f>
        <v>1</v>
      </c>
      <c r="T771" t="str">
        <f>VLOOKUP(FACT_INCLUDES[[#This Row],[DW Product]],DIM_PRODUCTS!A:I,3,FALSE)</f>
        <v>Shoes</v>
      </c>
      <c r="U771" t="str">
        <f>VLOOKUP(FACT_INCLUDES[[#This Row],[DW Seller]],DIM_SELLERS!A:I,4,FALSE)</f>
        <v>SP</v>
      </c>
      <c r="V771" s="30">
        <f>IF(FACT_INCLUDES[[#This Row],[order_delivered_customer_date]]&lt;=FACT_INCLUDES[[#This Row],[order_estimated_delivery_date]], 1,0)</f>
        <v>1</v>
      </c>
    </row>
    <row r="772" spans="1:22" ht="15.75" x14ac:dyDescent="0.25">
      <c r="A772">
        <v>771</v>
      </c>
      <c r="B772" s="2" t="s">
        <v>1164</v>
      </c>
      <c r="C772" s="10">
        <v>1</v>
      </c>
      <c r="D772" s="13">
        <v>42838.78125</v>
      </c>
      <c r="E772" s="20">
        <v>18</v>
      </c>
      <c r="F772" s="20">
        <v>7.87</v>
      </c>
      <c r="G772" t="str">
        <f>VLOOKUP(FACT_INCLUDES[[#This Row],[order_id]],ORDERS!A:B,2,FALSE)</f>
        <v>44a575d55982c95a7f09b62c7702bddc</v>
      </c>
      <c r="H772" s="17">
        <f>VLOOKUP(FACT_INCLUDES[[#This Row],[order_id]],ORDERS!A:F,4,FALSE)</f>
        <v>43254.018750000003</v>
      </c>
      <c r="I772" s="17">
        <f>VLOOKUP(FACT_INCLUDES[[#This Row],[order_id]],ORDERS!A:G,5,FALSE)</f>
        <v>43262.685416666667</v>
      </c>
      <c r="J772" s="17">
        <f>VLOOKUP(FACT_INCLUDES[[#This Row],[order_id]],ORDERS!A:G,6,FALSE)</f>
        <v>43279</v>
      </c>
      <c r="K772" t="str">
        <f>VLOOKUP(FACT_INCLUDES[[#This Row],[order_id]],ORDERS!A:G,3,FALSE)</f>
        <v>delivered</v>
      </c>
      <c r="L772" s="18">
        <f>FACT_INCLUDES[[#This Row],[price]]+FACT_INCLUDES[[#This Row],[freight_value]]</f>
        <v>25.87</v>
      </c>
      <c r="M772">
        <f ca="1">_xlfn.XLOOKUP(FACT_INCLUDES[[#This Row],[customer_unique_id]], DIM_CUSTOMERS[customer_unique_id], DIM_CUSTOMERS[Age],,0)</f>
        <v>38</v>
      </c>
      <c r="N772">
        <f>IFERROR(VLOOKUP(FACT_INCLUDES[[#This Row],[order_id]], ORDERS!A:G, 7, FALSE), "")</f>
        <v>8</v>
      </c>
      <c r="O772">
        <f>_xlfn.XLOOKUP(FACT_INCLUDES[[#This Row],[DW Product]],FACT_PRODUCT_REVIEWS!L:L,FACT_PRODUCT_REVIEWS!A:A,,0)</f>
        <v>222</v>
      </c>
      <c r="P772">
        <f>_xlfn.XLOOKUP(FACT_INCLUDES[[#This Row],[customer_unique_id]],DIM_CUSTOMERS[customer_unique_id],DIM_CUSTOMERS[DW Customer],,0)</f>
        <v>164</v>
      </c>
      <c r="Q772">
        <v>222</v>
      </c>
      <c r="R772">
        <v>23</v>
      </c>
      <c r="S772">
        <f>IF(FACT_INCLUDES[[#This Row],[order_delivered_customer_date]]&lt;=FACT_INCLUDES[[#This Row],[order_estimated_delivery_date]],1,0)</f>
        <v>1</v>
      </c>
      <c r="T772" t="str">
        <f>VLOOKUP(FACT_INCLUDES[[#This Row],[DW Product]],DIM_PRODUCTS!A:I,3,FALSE)</f>
        <v>Kitchen Products</v>
      </c>
      <c r="U772" t="str">
        <f>VLOOKUP(FACT_INCLUDES[[#This Row],[DW Seller]],DIM_SELLERS!A:I,4,FALSE)</f>
        <v>SP</v>
      </c>
      <c r="V772" s="30">
        <f>IF(FACT_INCLUDES[[#This Row],[order_delivered_customer_date]]&lt;=FACT_INCLUDES[[#This Row],[order_estimated_delivery_date]], 1,0)</f>
        <v>1</v>
      </c>
    </row>
    <row r="773" spans="1:22" ht="15.75" x14ac:dyDescent="0.25">
      <c r="A773">
        <v>772</v>
      </c>
      <c r="B773" s="2" t="s">
        <v>1294</v>
      </c>
      <c r="C773" s="10">
        <v>1</v>
      </c>
      <c r="D773" s="13">
        <v>43069.854861111111</v>
      </c>
      <c r="E773" s="20">
        <v>11.53</v>
      </c>
      <c r="F773" s="20">
        <v>7.39</v>
      </c>
      <c r="G773" t="str">
        <f>VLOOKUP(FACT_INCLUDES[[#This Row],[order_id]],ORDERS!A:B,2,FALSE)</f>
        <v>cb8fde758b25902db18315240ebd9b07</v>
      </c>
      <c r="H773" s="17">
        <f>VLOOKUP(FACT_INCLUDES[[#This Row],[order_id]],ORDERS!A:F,4,FALSE)</f>
        <v>43210.544444444444</v>
      </c>
      <c r="I773" s="17">
        <f>VLOOKUP(FACT_INCLUDES[[#This Row],[order_id]],ORDERS!A:G,5,FALSE)</f>
        <v>43216.789583333331</v>
      </c>
      <c r="J773" s="17">
        <f>VLOOKUP(FACT_INCLUDES[[#This Row],[order_id]],ORDERS!A:G,6,FALSE)</f>
        <v>43224</v>
      </c>
      <c r="K773" t="str">
        <f>VLOOKUP(FACT_INCLUDES[[#This Row],[order_id]],ORDERS!A:G,3,FALSE)</f>
        <v>delivered</v>
      </c>
      <c r="L773" s="18">
        <f>FACT_INCLUDES[[#This Row],[price]]+FACT_INCLUDES[[#This Row],[freight_value]]</f>
        <v>18.919999999999998</v>
      </c>
      <c r="M773">
        <f ca="1">_xlfn.XLOOKUP(FACT_INCLUDES[[#This Row],[customer_unique_id]], DIM_CUSTOMERS[customer_unique_id], DIM_CUSTOMERS[Age],,0)</f>
        <v>25</v>
      </c>
      <c r="N773">
        <f>IFERROR(VLOOKUP(FACT_INCLUDES[[#This Row],[order_id]], ORDERS!A:G, 7, FALSE), "")</f>
        <v>6</v>
      </c>
      <c r="O773">
        <f>_xlfn.XLOOKUP(FACT_INCLUDES[[#This Row],[DW Product]],FACT_PRODUCT_REVIEWS!L:L,FACT_PRODUCT_REVIEWS!A:A,,0)</f>
        <v>223</v>
      </c>
      <c r="P773">
        <f>_xlfn.XLOOKUP(FACT_INCLUDES[[#This Row],[customer_unique_id]],DIM_CUSTOMERS[customer_unique_id],DIM_CUSTOMERS[DW Customer],,0)</f>
        <v>310</v>
      </c>
      <c r="Q773">
        <v>223</v>
      </c>
      <c r="R773">
        <v>24</v>
      </c>
      <c r="S773">
        <f>IF(FACT_INCLUDES[[#This Row],[order_delivered_customer_date]]&lt;=FACT_INCLUDES[[#This Row],[order_estimated_delivery_date]],1,0)</f>
        <v>1</v>
      </c>
      <c r="T773" t="str">
        <f>VLOOKUP(FACT_INCLUDES[[#This Row],[DW Product]],DIM_PRODUCTS!A:I,3,FALSE)</f>
        <v>Shoes</v>
      </c>
      <c r="U773" t="str">
        <f>VLOOKUP(FACT_INCLUDES[[#This Row],[DW Seller]],DIM_SELLERS!A:I,4,FALSE)</f>
        <v>SP</v>
      </c>
      <c r="V773" s="30">
        <f>IF(FACT_INCLUDES[[#This Row],[order_delivered_customer_date]]&lt;=FACT_INCLUDES[[#This Row],[order_estimated_delivery_date]], 1,0)</f>
        <v>1</v>
      </c>
    </row>
    <row r="774" spans="1:22" ht="15.75" x14ac:dyDescent="0.25">
      <c r="A774">
        <v>773</v>
      </c>
      <c r="B774" s="2" t="s">
        <v>905</v>
      </c>
      <c r="C774" s="10">
        <v>1</v>
      </c>
      <c r="D774" s="13">
        <v>43027.462500000001</v>
      </c>
      <c r="E774" s="20">
        <v>269.99</v>
      </c>
      <c r="F774" s="20">
        <v>39.409999999999997</v>
      </c>
      <c r="G774" t="str">
        <f>VLOOKUP(FACT_INCLUDES[[#This Row],[order_id]],ORDERS!A:B,2,FALSE)</f>
        <v>587547bf360f33a6466aac68caecdde3</v>
      </c>
      <c r="H774" s="17">
        <f>VLOOKUP(FACT_INCLUDES[[#This Row],[order_id]],ORDERS!A:F,4,FALSE)</f>
        <v>43098.904166666667</v>
      </c>
      <c r="I774" s="17">
        <f>VLOOKUP(FACT_INCLUDES[[#This Row],[order_id]],ORDERS!A:G,5,FALSE)</f>
        <v>43117.871527777781</v>
      </c>
      <c r="J774" s="17">
        <f>VLOOKUP(FACT_INCLUDES[[#This Row],[order_id]],ORDERS!A:G,6,FALSE)</f>
        <v>43136</v>
      </c>
      <c r="K774" t="str">
        <f>VLOOKUP(FACT_INCLUDES[[#This Row],[order_id]],ORDERS!A:G,3,FALSE)</f>
        <v>delivered</v>
      </c>
      <c r="L774" s="18">
        <f>FACT_INCLUDES[[#This Row],[price]]+FACT_INCLUDES[[#This Row],[freight_value]]</f>
        <v>309.39999999999998</v>
      </c>
      <c r="M774">
        <f ca="1">_xlfn.XLOOKUP(FACT_INCLUDES[[#This Row],[customer_unique_id]], DIM_CUSTOMERS[customer_unique_id], DIM_CUSTOMERS[Age],,0)</f>
        <v>18</v>
      </c>
      <c r="N774">
        <f>IFERROR(VLOOKUP(FACT_INCLUDES[[#This Row],[order_id]], ORDERS!A:G, 7, FALSE), "")</f>
        <v>19</v>
      </c>
      <c r="O774">
        <f>_xlfn.XLOOKUP(FACT_INCLUDES[[#This Row],[DW Product]],FACT_PRODUCT_REVIEWS!L:L,FACT_PRODUCT_REVIEWS!A:A,,0)</f>
        <v>224</v>
      </c>
      <c r="P774">
        <f>_xlfn.XLOOKUP(FACT_INCLUDES[[#This Row],[customer_unique_id]],DIM_CUSTOMERS[customer_unique_id],DIM_CUSTOMERS[DW Customer],,0)</f>
        <v>154</v>
      </c>
      <c r="Q774">
        <v>224</v>
      </c>
      <c r="R774">
        <v>25</v>
      </c>
      <c r="S774">
        <f>IF(FACT_INCLUDES[[#This Row],[order_delivered_customer_date]]&lt;=FACT_INCLUDES[[#This Row],[order_estimated_delivery_date]],1,0)</f>
        <v>1</v>
      </c>
      <c r="T774" t="str">
        <f>VLOOKUP(FACT_INCLUDES[[#This Row],[DW Product]],DIM_PRODUCTS!A:I,3,FALSE)</f>
        <v>Kitchen Products</v>
      </c>
      <c r="U774" t="str">
        <f>VLOOKUP(FACT_INCLUDES[[#This Row],[DW Seller]],DIM_SELLERS!A:I,4,FALSE)</f>
        <v>RS</v>
      </c>
      <c r="V774" s="30">
        <f>IF(FACT_INCLUDES[[#This Row],[order_delivered_customer_date]]&lt;=FACT_INCLUDES[[#This Row],[order_estimated_delivery_date]], 1,0)</f>
        <v>1</v>
      </c>
    </row>
    <row r="775" spans="1:22" ht="15.75" x14ac:dyDescent="0.25">
      <c r="A775">
        <v>774</v>
      </c>
      <c r="B775" s="2" t="s">
        <v>1152</v>
      </c>
      <c r="C775" s="10">
        <v>1</v>
      </c>
      <c r="D775" s="13">
        <v>43161.479861111111</v>
      </c>
      <c r="E775" s="20">
        <v>89.99</v>
      </c>
      <c r="F775" s="20">
        <v>14.8</v>
      </c>
      <c r="G775" t="str">
        <f>VLOOKUP(FACT_INCLUDES[[#This Row],[order_id]],ORDERS!A:B,2,FALSE)</f>
        <v>b958f2e238f8179614d3cb86ad79c9a1</v>
      </c>
      <c r="H775" s="17">
        <f>VLOOKUP(FACT_INCLUDES[[#This Row],[order_id]],ORDERS!A:F,4,FALSE)</f>
        <v>43035.802083333336</v>
      </c>
      <c r="I775" s="17">
        <f>VLOOKUP(FACT_INCLUDES[[#This Row],[order_id]],ORDERS!A:G,5,FALSE)</f>
        <v>43052.780555555553</v>
      </c>
      <c r="J775" s="17">
        <f>VLOOKUP(FACT_INCLUDES[[#This Row],[order_id]],ORDERS!A:G,6,FALSE)</f>
        <v>43070</v>
      </c>
      <c r="K775" t="str">
        <f>VLOOKUP(FACT_INCLUDES[[#This Row],[order_id]],ORDERS!A:G,3,FALSE)</f>
        <v>delivered</v>
      </c>
      <c r="L775" s="18">
        <f>FACT_INCLUDES[[#This Row],[price]]+FACT_INCLUDES[[#This Row],[freight_value]]</f>
        <v>104.78999999999999</v>
      </c>
      <c r="M775">
        <f ca="1">_xlfn.XLOOKUP(FACT_INCLUDES[[#This Row],[customer_unique_id]], DIM_CUSTOMERS[customer_unique_id], DIM_CUSTOMERS[Age],,0)</f>
        <v>46</v>
      </c>
      <c r="N775">
        <f>IFERROR(VLOOKUP(FACT_INCLUDES[[#This Row],[order_id]], ORDERS!A:G, 7, FALSE), "")</f>
        <v>17</v>
      </c>
      <c r="O775">
        <f>_xlfn.XLOOKUP(FACT_INCLUDES[[#This Row],[DW Product]],FACT_PRODUCT_REVIEWS!L:L,FACT_PRODUCT_REVIEWS!A:A,,0)</f>
        <v>225</v>
      </c>
      <c r="P775">
        <f>_xlfn.XLOOKUP(FACT_INCLUDES[[#This Row],[customer_unique_id]],DIM_CUSTOMERS[customer_unique_id],DIM_CUSTOMERS[DW Customer],,0)</f>
        <v>266</v>
      </c>
      <c r="Q775">
        <v>225</v>
      </c>
      <c r="R775">
        <v>26</v>
      </c>
      <c r="S775">
        <f>IF(FACT_INCLUDES[[#This Row],[order_delivered_customer_date]]&lt;=FACT_INCLUDES[[#This Row],[order_estimated_delivery_date]],1,0)</f>
        <v>1</v>
      </c>
      <c r="T775" t="str">
        <f>VLOOKUP(FACT_INCLUDES[[#This Row],[DW Product]],DIM_PRODUCTS!A:I,3,FALSE)</f>
        <v>Shoes</v>
      </c>
      <c r="U775" t="str">
        <f>VLOOKUP(FACT_INCLUDES[[#This Row],[DW Seller]],DIM_SELLERS!A:I,4,FALSE)</f>
        <v>MG</v>
      </c>
      <c r="V775" s="30">
        <f>IF(FACT_INCLUDES[[#This Row],[order_delivered_customer_date]]&lt;=FACT_INCLUDES[[#This Row],[order_estimated_delivery_date]], 1,0)</f>
        <v>1</v>
      </c>
    </row>
    <row r="776" spans="1:22" ht="15.75" x14ac:dyDescent="0.25">
      <c r="A776">
        <v>775</v>
      </c>
      <c r="B776" s="2" t="s">
        <v>1438</v>
      </c>
      <c r="C776" s="10">
        <v>1</v>
      </c>
      <c r="D776" s="13">
        <v>43187.977083333331</v>
      </c>
      <c r="E776" s="20">
        <v>19.899999999999999</v>
      </c>
      <c r="F776" s="20">
        <v>42.76</v>
      </c>
      <c r="G776" t="str">
        <f>VLOOKUP(FACT_INCLUDES[[#This Row],[order_id]],ORDERS!A:B,2,FALSE)</f>
        <v>c087e490266509059177cb1ec7d802ba</v>
      </c>
      <c r="H776" s="17">
        <f>VLOOKUP(FACT_INCLUDES[[#This Row],[order_id]],ORDERS!A:F,4,FALSE)</f>
        <v>43329.393055555556</v>
      </c>
      <c r="I776" s="17">
        <f>VLOOKUP(FACT_INCLUDES[[#This Row],[order_id]],ORDERS!A:G,5,FALSE)</f>
        <v>43333.952777777777</v>
      </c>
      <c r="J776" s="17">
        <f>VLOOKUP(FACT_INCLUDES[[#This Row],[order_id]],ORDERS!A:G,6,FALSE)</f>
        <v>43341</v>
      </c>
      <c r="K776" t="str">
        <f>VLOOKUP(FACT_INCLUDES[[#This Row],[order_id]],ORDERS!A:G,3,FALSE)</f>
        <v>delivered</v>
      </c>
      <c r="L776" s="18">
        <f>FACT_INCLUDES[[#This Row],[price]]+FACT_INCLUDES[[#This Row],[freight_value]]</f>
        <v>62.66</v>
      </c>
      <c r="M776">
        <f ca="1">_xlfn.XLOOKUP(FACT_INCLUDES[[#This Row],[customer_unique_id]], DIM_CUSTOMERS[customer_unique_id], DIM_CUSTOMERS[Age],,0)</f>
        <v>19</v>
      </c>
      <c r="N776">
        <f>IFERROR(VLOOKUP(FACT_INCLUDES[[#This Row],[order_id]], ORDERS!A:G, 7, FALSE), "")</f>
        <v>4</v>
      </c>
      <c r="O776">
        <f>_xlfn.XLOOKUP(FACT_INCLUDES[[#This Row],[DW Product]],FACT_PRODUCT_REVIEWS!L:L,FACT_PRODUCT_REVIEWS!A:A,,0)</f>
        <v>226</v>
      </c>
      <c r="P776">
        <f>_xlfn.XLOOKUP(FACT_INCLUDES[[#This Row],[customer_unique_id]],DIM_CUSTOMERS[customer_unique_id],DIM_CUSTOMERS[DW Customer],,0)</f>
        <v>78</v>
      </c>
      <c r="Q776">
        <v>226</v>
      </c>
      <c r="R776">
        <v>27</v>
      </c>
      <c r="S776">
        <f>IF(FACT_INCLUDES[[#This Row],[order_delivered_customer_date]]&lt;=FACT_INCLUDES[[#This Row],[order_estimated_delivery_date]],1,0)</f>
        <v>1</v>
      </c>
      <c r="T776" t="str">
        <f>VLOOKUP(FACT_INCLUDES[[#This Row],[DW Product]],DIM_PRODUCTS!A:I,3,FALSE)</f>
        <v>Appliances</v>
      </c>
      <c r="U776" t="str">
        <f>VLOOKUP(FACT_INCLUDES[[#This Row],[DW Seller]],DIM_SELLERS!A:I,4,FALSE)</f>
        <v>PR</v>
      </c>
      <c r="V776" s="30">
        <f>IF(FACT_INCLUDES[[#This Row],[order_delivered_customer_date]]&lt;=FACT_INCLUDES[[#This Row],[order_estimated_delivery_date]], 1,0)</f>
        <v>1</v>
      </c>
    </row>
    <row r="777" spans="1:22" ht="15.75" x14ac:dyDescent="0.25">
      <c r="A777">
        <v>776</v>
      </c>
      <c r="B777" s="2" t="s">
        <v>960</v>
      </c>
      <c r="C777" s="10">
        <v>1</v>
      </c>
      <c r="D777" s="13">
        <v>43069.1875</v>
      </c>
      <c r="E777" s="20">
        <v>166.9</v>
      </c>
      <c r="F777" s="20">
        <v>13.47</v>
      </c>
      <c r="G777" t="str">
        <f>VLOOKUP(FACT_INCLUDES[[#This Row],[order_id]],ORDERS!A:B,2,FALSE)</f>
        <v>c087e490266509059177cb1ec7d802ba</v>
      </c>
      <c r="H777" s="17">
        <f>VLOOKUP(FACT_INCLUDES[[#This Row],[order_id]],ORDERS!A:F,4,FALSE)</f>
        <v>43251.934027777781</v>
      </c>
      <c r="I777" s="17">
        <f>VLOOKUP(FACT_INCLUDES[[#This Row],[order_id]],ORDERS!A:G,5,FALSE)</f>
        <v>43257.668055555558</v>
      </c>
      <c r="J777" s="17">
        <f>VLOOKUP(FACT_INCLUDES[[#This Row],[order_id]],ORDERS!A:G,6,FALSE)</f>
        <v>43270</v>
      </c>
      <c r="K777" t="str">
        <f>VLOOKUP(FACT_INCLUDES[[#This Row],[order_id]],ORDERS!A:G,3,FALSE)</f>
        <v>delivered</v>
      </c>
      <c r="L777" s="18">
        <f>FACT_INCLUDES[[#This Row],[price]]+FACT_INCLUDES[[#This Row],[freight_value]]</f>
        <v>180.37</v>
      </c>
      <c r="M777">
        <f ca="1">_xlfn.XLOOKUP(FACT_INCLUDES[[#This Row],[customer_unique_id]], DIM_CUSTOMERS[customer_unique_id], DIM_CUSTOMERS[Age],,0)</f>
        <v>19</v>
      </c>
      <c r="N777">
        <f>IFERROR(VLOOKUP(FACT_INCLUDES[[#This Row],[order_id]], ORDERS!A:G, 7, FALSE), "")</f>
        <v>6</v>
      </c>
      <c r="O777">
        <f>_xlfn.XLOOKUP(FACT_INCLUDES[[#This Row],[DW Product]],FACT_PRODUCT_REVIEWS!L:L,FACT_PRODUCT_REVIEWS!A:A,,0)</f>
        <v>227</v>
      </c>
      <c r="P777">
        <f>_xlfn.XLOOKUP(FACT_INCLUDES[[#This Row],[customer_unique_id]],DIM_CUSTOMERS[customer_unique_id],DIM_CUSTOMERS[DW Customer],,0)</f>
        <v>78</v>
      </c>
      <c r="Q777">
        <v>227</v>
      </c>
      <c r="R777">
        <v>28</v>
      </c>
      <c r="S777">
        <f>IF(FACT_INCLUDES[[#This Row],[order_delivered_customer_date]]&lt;=FACT_INCLUDES[[#This Row],[order_estimated_delivery_date]],1,0)</f>
        <v>1</v>
      </c>
      <c r="T777" t="str">
        <f>VLOOKUP(FACT_INCLUDES[[#This Row],[DW Product]],DIM_PRODUCTS!A:I,3,FALSE)</f>
        <v>Decor</v>
      </c>
      <c r="U777" t="str">
        <f>VLOOKUP(FACT_INCLUDES[[#This Row],[DW Seller]],DIM_SELLERS!A:I,4,FALSE)</f>
        <v>SP</v>
      </c>
      <c r="V777" s="30">
        <f>IF(FACT_INCLUDES[[#This Row],[order_delivered_customer_date]]&lt;=FACT_INCLUDES[[#This Row],[order_estimated_delivery_date]], 1,0)</f>
        <v>1</v>
      </c>
    </row>
    <row r="778" spans="1:22" ht="15.75" x14ac:dyDescent="0.25">
      <c r="A778">
        <v>777</v>
      </c>
      <c r="B778" s="2" t="s">
        <v>1137</v>
      </c>
      <c r="C778" s="10">
        <v>1</v>
      </c>
      <c r="D778" s="13">
        <v>42885.848611111112</v>
      </c>
      <c r="E778" s="20">
        <v>133.74</v>
      </c>
      <c r="F778" s="20">
        <v>12.44</v>
      </c>
      <c r="G778" t="str">
        <f>VLOOKUP(FACT_INCLUDES[[#This Row],[order_id]],ORDERS!A:B,2,FALSE)</f>
        <v>a590fdd68e210fa5f42764a2493f6223</v>
      </c>
      <c r="H778" s="17">
        <f>VLOOKUP(FACT_INCLUDES[[#This Row],[order_id]],ORDERS!A:F,4,FALSE)</f>
        <v>42947.962500000001</v>
      </c>
      <c r="I778" s="17">
        <f>VLOOKUP(FACT_INCLUDES[[#This Row],[order_id]],ORDERS!A:G,5,FALSE)</f>
        <v>42954.928472222222</v>
      </c>
      <c r="J778" s="17">
        <f>VLOOKUP(FACT_INCLUDES[[#This Row],[order_id]],ORDERS!A:G,6,FALSE)</f>
        <v>42965</v>
      </c>
      <c r="K778" t="str">
        <f>VLOOKUP(FACT_INCLUDES[[#This Row],[order_id]],ORDERS!A:G,3,FALSE)</f>
        <v>delivered</v>
      </c>
      <c r="L778" s="18">
        <f>FACT_INCLUDES[[#This Row],[price]]+FACT_INCLUDES[[#This Row],[freight_value]]</f>
        <v>146.18</v>
      </c>
      <c r="M778">
        <f ca="1">_xlfn.XLOOKUP(FACT_INCLUDES[[#This Row],[customer_unique_id]], DIM_CUSTOMERS[customer_unique_id], DIM_CUSTOMERS[Age],,0)</f>
        <v>57</v>
      </c>
      <c r="N778">
        <f>IFERROR(VLOOKUP(FACT_INCLUDES[[#This Row],[order_id]], ORDERS!A:G, 7, FALSE), "")</f>
        <v>7</v>
      </c>
      <c r="O778">
        <f>_xlfn.XLOOKUP(FACT_INCLUDES[[#This Row],[DW Product]],FACT_PRODUCT_REVIEWS!L:L,FACT_PRODUCT_REVIEWS!A:A,,0)</f>
        <v>228</v>
      </c>
      <c r="P778">
        <f>_xlfn.XLOOKUP(FACT_INCLUDES[[#This Row],[customer_unique_id]],DIM_CUSTOMERS[customer_unique_id],DIM_CUSTOMERS[DW Customer],,0)</f>
        <v>112</v>
      </c>
      <c r="Q778">
        <v>228</v>
      </c>
      <c r="R778">
        <v>29</v>
      </c>
      <c r="S778">
        <f>IF(FACT_INCLUDES[[#This Row],[order_delivered_customer_date]]&lt;=FACT_INCLUDES[[#This Row],[order_estimated_delivery_date]],1,0)</f>
        <v>1</v>
      </c>
      <c r="T778" t="str">
        <f>VLOOKUP(FACT_INCLUDES[[#This Row],[DW Product]],DIM_PRODUCTS!A:I,3,FALSE)</f>
        <v>Art</v>
      </c>
      <c r="U778" t="str">
        <f>VLOOKUP(FACT_INCLUDES[[#This Row],[DW Seller]],DIM_SELLERS!A:I,4,FALSE)</f>
        <v>SP</v>
      </c>
      <c r="V778" s="30">
        <f>IF(FACT_INCLUDES[[#This Row],[order_delivered_customer_date]]&lt;=FACT_INCLUDES[[#This Row],[order_estimated_delivery_date]], 1,0)</f>
        <v>1</v>
      </c>
    </row>
    <row r="779" spans="1:22" ht="15.75" x14ac:dyDescent="0.25">
      <c r="A779">
        <v>778</v>
      </c>
      <c r="B779" s="2" t="s">
        <v>1104</v>
      </c>
      <c r="C779" s="10">
        <v>1</v>
      </c>
      <c r="D779" s="13">
        <v>43196.715277777781</v>
      </c>
      <c r="E779" s="20">
        <v>86.8</v>
      </c>
      <c r="F779" s="20">
        <v>7.86</v>
      </c>
      <c r="G779" t="str">
        <f>VLOOKUP(FACT_INCLUDES[[#This Row],[order_id]],ORDERS!A:B,2,FALSE)</f>
        <v>10b960a4f2cfecc03e6c89b4b02ebab6</v>
      </c>
      <c r="H779" s="17">
        <f>VLOOKUP(FACT_INCLUDES[[#This Row],[order_id]],ORDERS!A:F,4,FALSE)</f>
        <v>43185.775694444441</v>
      </c>
      <c r="I779" s="17">
        <f>VLOOKUP(FACT_INCLUDES[[#This Row],[order_id]],ORDERS!A:G,5,FALSE)</f>
        <v>43201.7</v>
      </c>
      <c r="J779" s="17">
        <f>VLOOKUP(FACT_INCLUDES[[#This Row],[order_id]],ORDERS!A:G,6,FALSE)</f>
        <v>43208</v>
      </c>
      <c r="K779" t="str">
        <f>VLOOKUP(FACT_INCLUDES[[#This Row],[order_id]],ORDERS!A:G,3,FALSE)</f>
        <v>delivered</v>
      </c>
      <c r="L779" s="18">
        <f>FACT_INCLUDES[[#This Row],[price]]+FACT_INCLUDES[[#This Row],[freight_value]]</f>
        <v>94.66</v>
      </c>
      <c r="M779">
        <f ca="1">_xlfn.XLOOKUP(FACT_INCLUDES[[#This Row],[customer_unique_id]], DIM_CUSTOMERS[customer_unique_id], DIM_CUSTOMERS[Age],,0)</f>
        <v>19</v>
      </c>
      <c r="N779">
        <f>IFERROR(VLOOKUP(FACT_INCLUDES[[#This Row],[order_id]], ORDERS!A:G, 7, FALSE), "")</f>
        <v>16</v>
      </c>
      <c r="O779">
        <f>_xlfn.XLOOKUP(FACT_INCLUDES[[#This Row],[DW Product]],FACT_PRODUCT_REVIEWS!L:L,FACT_PRODUCT_REVIEWS!A:A,,0)</f>
        <v>229</v>
      </c>
      <c r="P779">
        <f>_xlfn.XLOOKUP(FACT_INCLUDES[[#This Row],[customer_unique_id]],DIM_CUSTOMERS[customer_unique_id],DIM_CUSTOMERS[DW Customer],,0)</f>
        <v>202</v>
      </c>
      <c r="Q779">
        <v>229</v>
      </c>
      <c r="R779">
        <v>30</v>
      </c>
      <c r="S779">
        <f>IF(FACT_INCLUDES[[#This Row],[order_delivered_customer_date]]&lt;=FACT_INCLUDES[[#This Row],[order_estimated_delivery_date]],1,0)</f>
        <v>1</v>
      </c>
      <c r="T779" t="str">
        <f>VLOOKUP(FACT_INCLUDES[[#This Row],[DW Product]],DIM_PRODUCTS!A:I,3,FALSE)</f>
        <v>Musical Instruments</v>
      </c>
      <c r="U779" t="str">
        <f>VLOOKUP(FACT_INCLUDES[[#This Row],[DW Seller]],DIM_SELLERS!A:I,4,FALSE)</f>
        <v>SP</v>
      </c>
      <c r="V779" s="30">
        <f>IF(FACT_INCLUDES[[#This Row],[order_delivered_customer_date]]&lt;=FACT_INCLUDES[[#This Row],[order_estimated_delivery_date]], 1,0)</f>
        <v>1</v>
      </c>
    </row>
    <row r="780" spans="1:22" ht="15.75" x14ac:dyDescent="0.25">
      <c r="A780">
        <v>779</v>
      </c>
      <c r="B780" s="2" t="s">
        <v>820</v>
      </c>
      <c r="C780" s="10">
        <v>1</v>
      </c>
      <c r="D780" s="13">
        <v>42965.145833333336</v>
      </c>
      <c r="E780" s="20">
        <v>62</v>
      </c>
      <c r="F780" s="20">
        <v>8.59</v>
      </c>
      <c r="G780" t="str">
        <f>VLOOKUP(FACT_INCLUDES[[#This Row],[order_id]],ORDERS!A:B,2,FALSE)</f>
        <v>b0015e09bb4b6e47c52844fab5fb6638</v>
      </c>
      <c r="H780" s="17">
        <f>VLOOKUP(FACT_INCLUDES[[#This Row],[order_id]],ORDERS!A:F,4,FALSE)</f>
        <v>42932.402777777781</v>
      </c>
      <c r="I780" s="17">
        <f>VLOOKUP(FACT_INCLUDES[[#This Row],[order_id]],ORDERS!A:G,5,FALSE)</f>
        <v>42941.789583333331</v>
      </c>
      <c r="J780" s="17">
        <f>VLOOKUP(FACT_INCLUDES[[#This Row],[order_id]],ORDERS!A:G,6,FALSE)</f>
        <v>42951</v>
      </c>
      <c r="K780" t="str">
        <f>VLOOKUP(FACT_INCLUDES[[#This Row],[order_id]],ORDERS!A:G,3,FALSE)</f>
        <v>delivered</v>
      </c>
      <c r="L780" s="18">
        <f>FACT_INCLUDES[[#This Row],[price]]+FACT_INCLUDES[[#This Row],[freight_value]]</f>
        <v>70.59</v>
      </c>
      <c r="M780">
        <f ca="1">_xlfn.XLOOKUP(FACT_INCLUDES[[#This Row],[customer_unique_id]], DIM_CUSTOMERS[customer_unique_id], DIM_CUSTOMERS[Age],,0)</f>
        <v>21</v>
      </c>
      <c r="N780">
        <f>IFERROR(VLOOKUP(FACT_INCLUDES[[#This Row],[order_id]], ORDERS!A:G, 7, FALSE), "")</f>
        <v>9</v>
      </c>
      <c r="O780">
        <f>_xlfn.XLOOKUP(FACT_INCLUDES[[#This Row],[DW Product]],FACT_PRODUCT_REVIEWS!L:L,FACT_PRODUCT_REVIEWS!A:A,,0)</f>
        <v>230</v>
      </c>
      <c r="P780">
        <f>_xlfn.XLOOKUP(FACT_INCLUDES[[#This Row],[customer_unique_id]],DIM_CUSTOMERS[customer_unique_id],DIM_CUSTOMERS[DW Customer],,0)</f>
        <v>2</v>
      </c>
      <c r="Q780">
        <v>230</v>
      </c>
      <c r="R780">
        <v>31</v>
      </c>
      <c r="S780">
        <f>IF(FACT_INCLUDES[[#This Row],[order_delivered_customer_date]]&lt;=FACT_INCLUDES[[#This Row],[order_estimated_delivery_date]],1,0)</f>
        <v>1</v>
      </c>
      <c r="T780" t="str">
        <f>VLOOKUP(FACT_INCLUDES[[#This Row],[DW Product]],DIM_PRODUCTS!A:I,3,FALSE)</f>
        <v>Shoes</v>
      </c>
      <c r="U780" t="str">
        <f>VLOOKUP(FACT_INCLUDES[[#This Row],[DW Seller]],DIM_SELLERS!A:I,4,FALSE)</f>
        <v>PR</v>
      </c>
      <c r="V780" s="30">
        <f>IF(FACT_INCLUDES[[#This Row],[order_delivered_customer_date]]&lt;=FACT_INCLUDES[[#This Row],[order_estimated_delivery_date]], 1,0)</f>
        <v>1</v>
      </c>
    </row>
    <row r="781" spans="1:22" ht="15.75" x14ac:dyDescent="0.25">
      <c r="A781">
        <v>780</v>
      </c>
      <c r="B781" s="2" t="s">
        <v>1095</v>
      </c>
      <c r="C781" s="10">
        <v>1</v>
      </c>
      <c r="D781" s="13">
        <v>42957.329861111109</v>
      </c>
      <c r="E781" s="20">
        <v>158</v>
      </c>
      <c r="F781" s="20">
        <v>10.68</v>
      </c>
      <c r="G781" t="str">
        <f>VLOOKUP(FACT_INCLUDES[[#This Row],[order_id]],ORDERS!A:B,2,FALSE)</f>
        <v>cb8fde758b25902db18315240ebd9b07</v>
      </c>
      <c r="H781" s="17">
        <f>VLOOKUP(FACT_INCLUDES[[#This Row],[order_id]],ORDERS!A:F,4,FALSE)</f>
        <v>43081.768055555556</v>
      </c>
      <c r="I781" s="17">
        <f>VLOOKUP(FACT_INCLUDES[[#This Row],[order_id]],ORDERS!A:G,5,FALSE)</f>
        <v>43088</v>
      </c>
      <c r="J781" s="17">
        <f>VLOOKUP(FACT_INCLUDES[[#This Row],[order_id]],ORDERS!A:G,6,FALSE)</f>
        <v>43098</v>
      </c>
      <c r="K781" t="str">
        <f>VLOOKUP(FACT_INCLUDES[[#This Row],[order_id]],ORDERS!A:G,3,FALSE)</f>
        <v>shipped</v>
      </c>
      <c r="L781" s="18">
        <f>FACT_INCLUDES[[#This Row],[price]]+FACT_INCLUDES[[#This Row],[freight_value]]</f>
        <v>168.68</v>
      </c>
      <c r="M781">
        <f ca="1">_xlfn.XLOOKUP(FACT_INCLUDES[[#This Row],[customer_unique_id]], DIM_CUSTOMERS[customer_unique_id], DIM_CUSTOMERS[Age],,0)</f>
        <v>25</v>
      </c>
      <c r="N781">
        <f>IFERROR(VLOOKUP(FACT_INCLUDES[[#This Row],[order_id]], ORDERS!A:G, 7, FALSE), "")</f>
        <v>7</v>
      </c>
      <c r="O781">
        <f>_xlfn.XLOOKUP(FACT_INCLUDES[[#This Row],[DW Product]],FACT_PRODUCT_REVIEWS!L:L,FACT_PRODUCT_REVIEWS!A:A,,0)</f>
        <v>231</v>
      </c>
      <c r="P781">
        <f>_xlfn.XLOOKUP(FACT_INCLUDES[[#This Row],[customer_unique_id]],DIM_CUSTOMERS[customer_unique_id],DIM_CUSTOMERS[DW Customer],,0)</f>
        <v>310</v>
      </c>
      <c r="Q781">
        <v>231</v>
      </c>
      <c r="R781">
        <v>32</v>
      </c>
      <c r="S781">
        <f>IF(FACT_INCLUDES[[#This Row],[order_delivered_customer_date]]&lt;=FACT_INCLUDES[[#This Row],[order_estimated_delivery_date]],1,0)</f>
        <v>1</v>
      </c>
      <c r="T781" t="str">
        <f>VLOOKUP(FACT_INCLUDES[[#This Row],[DW Product]],DIM_PRODUCTS!A:I,3,FALSE)</f>
        <v>Pets</v>
      </c>
      <c r="U781" t="str">
        <f>VLOOKUP(FACT_INCLUDES[[#This Row],[DW Seller]],DIM_SELLERS!A:I,4,FALSE)</f>
        <v>SP</v>
      </c>
      <c r="V781" s="30">
        <f>IF(FACT_INCLUDES[[#This Row],[order_delivered_customer_date]]&lt;=FACT_INCLUDES[[#This Row],[order_estimated_delivery_date]], 1,0)</f>
        <v>1</v>
      </c>
    </row>
    <row r="782" spans="1:22" ht="15.75" x14ac:dyDescent="0.25">
      <c r="A782">
        <v>781</v>
      </c>
      <c r="B782" s="2" t="s">
        <v>1867</v>
      </c>
      <c r="C782" s="10">
        <v>1</v>
      </c>
      <c r="D782" s="13">
        <v>43129.581250000003</v>
      </c>
      <c r="E782" s="20">
        <v>308</v>
      </c>
      <c r="F782" s="20">
        <v>31.16</v>
      </c>
      <c r="G782" t="str">
        <f>VLOOKUP(FACT_INCLUDES[[#This Row],[order_id]],ORDERS!A:B,2,FALSE)</f>
        <v>e2c44993145bac31c5c48b620e3f40f0</v>
      </c>
      <c r="H782" s="17">
        <f>VLOOKUP(FACT_INCLUDES[[#This Row],[order_id]],ORDERS!A:F,4,FALSE)</f>
        <v>43111.058333333334</v>
      </c>
      <c r="I782" s="17">
        <f>VLOOKUP(FACT_INCLUDES[[#This Row],[order_id]],ORDERS!A:G,5,FALSE)</f>
        <v>43122.836805555555</v>
      </c>
      <c r="J782" s="17">
        <f>VLOOKUP(FACT_INCLUDES[[#This Row],[order_id]],ORDERS!A:G,6,FALSE)</f>
        <v>43145</v>
      </c>
      <c r="K782" t="str">
        <f>VLOOKUP(FACT_INCLUDES[[#This Row],[order_id]],ORDERS!A:G,3,FALSE)</f>
        <v>delivered</v>
      </c>
      <c r="L782" s="18">
        <f>FACT_INCLUDES[[#This Row],[price]]+FACT_INCLUDES[[#This Row],[freight_value]]</f>
        <v>339.16</v>
      </c>
      <c r="M782">
        <f ca="1">_xlfn.XLOOKUP(FACT_INCLUDES[[#This Row],[customer_unique_id]], DIM_CUSTOMERS[customer_unique_id], DIM_CUSTOMERS[Age],,0)</f>
        <v>18</v>
      </c>
      <c r="N782">
        <f>IFERROR(VLOOKUP(FACT_INCLUDES[[#This Row],[order_id]], ORDERS!A:G, 7, FALSE), "")</f>
        <v>11</v>
      </c>
      <c r="O782">
        <f>_xlfn.XLOOKUP(FACT_INCLUDES[[#This Row],[DW Product]],FACT_PRODUCT_REVIEWS!L:L,FACT_PRODUCT_REVIEWS!A:A,,0)</f>
        <v>232</v>
      </c>
      <c r="P782">
        <f>_xlfn.XLOOKUP(FACT_INCLUDES[[#This Row],[customer_unique_id]],DIM_CUSTOMERS[customer_unique_id],DIM_CUSTOMERS[DW Customer],,0)</f>
        <v>88</v>
      </c>
      <c r="Q782">
        <v>232</v>
      </c>
      <c r="R782">
        <v>33</v>
      </c>
      <c r="S782">
        <f>IF(FACT_INCLUDES[[#This Row],[order_delivered_customer_date]]&lt;=FACT_INCLUDES[[#This Row],[order_estimated_delivery_date]],1,0)</f>
        <v>1</v>
      </c>
      <c r="T782" t="str">
        <f>VLOOKUP(FACT_INCLUDES[[#This Row],[DW Product]],DIM_PRODUCTS!A:I,3,FALSE)</f>
        <v>Jewelry</v>
      </c>
      <c r="U782" t="str">
        <f>VLOOKUP(FACT_INCLUDES[[#This Row],[DW Seller]],DIM_SELLERS!A:I,4,FALSE)</f>
        <v>SC</v>
      </c>
      <c r="V782" s="30">
        <f>IF(FACT_INCLUDES[[#This Row],[order_delivered_customer_date]]&lt;=FACT_INCLUDES[[#This Row],[order_estimated_delivery_date]], 1,0)</f>
        <v>1</v>
      </c>
    </row>
    <row r="783" spans="1:22" ht="15.75" x14ac:dyDescent="0.25">
      <c r="A783">
        <v>782</v>
      </c>
      <c r="B783" s="2" t="s">
        <v>1833</v>
      </c>
      <c r="C783" s="10">
        <v>1</v>
      </c>
      <c r="D783" s="13">
        <v>43027.847222222219</v>
      </c>
      <c r="E783" s="20">
        <v>129</v>
      </c>
      <c r="F783" s="20">
        <v>47.4</v>
      </c>
      <c r="G783" t="str">
        <f>VLOOKUP(FACT_INCLUDES[[#This Row],[order_id]],ORDERS!A:B,2,FALSE)</f>
        <v>07af1aef7bf4d17ec7f0f166e9025fc9</v>
      </c>
      <c r="H783" s="17">
        <f>VLOOKUP(FACT_INCLUDES[[#This Row],[order_id]],ORDERS!A:F,4,FALSE)</f>
        <v>43102.620138888888</v>
      </c>
      <c r="I783" s="17">
        <f>VLOOKUP(FACT_INCLUDES[[#This Row],[order_id]],ORDERS!A:G,5,FALSE)</f>
        <v>43115.911111111112</v>
      </c>
      <c r="J783" s="17">
        <f>VLOOKUP(FACT_INCLUDES[[#This Row],[order_id]],ORDERS!A:G,6,FALSE)</f>
        <v>43124</v>
      </c>
      <c r="K783" t="str">
        <f>VLOOKUP(FACT_INCLUDES[[#This Row],[order_id]],ORDERS!A:G,3,FALSE)</f>
        <v>delivered</v>
      </c>
      <c r="L783" s="18">
        <f>FACT_INCLUDES[[#This Row],[price]]+FACT_INCLUDES[[#This Row],[freight_value]]</f>
        <v>176.4</v>
      </c>
      <c r="M783">
        <f ca="1">_xlfn.XLOOKUP(FACT_INCLUDES[[#This Row],[customer_unique_id]], DIM_CUSTOMERS[customer_unique_id], DIM_CUSTOMERS[Age],,0)</f>
        <v>23</v>
      </c>
      <c r="N783">
        <f>IFERROR(VLOOKUP(FACT_INCLUDES[[#This Row],[order_id]], ORDERS!A:G, 7, FALSE), "")</f>
        <v>13</v>
      </c>
      <c r="O783">
        <f>_xlfn.XLOOKUP(FACT_INCLUDES[[#This Row],[DW Product]],FACT_PRODUCT_REVIEWS!L:L,FACT_PRODUCT_REVIEWS!A:A,,0)</f>
        <v>233</v>
      </c>
      <c r="P783">
        <f>_xlfn.XLOOKUP(FACT_INCLUDES[[#This Row],[customer_unique_id]],DIM_CUSTOMERS[customer_unique_id],DIM_CUSTOMERS[DW Customer],,0)</f>
        <v>174</v>
      </c>
      <c r="Q783">
        <v>233</v>
      </c>
      <c r="R783">
        <v>34</v>
      </c>
      <c r="S783">
        <f>IF(FACT_INCLUDES[[#This Row],[order_delivered_customer_date]]&lt;=FACT_INCLUDES[[#This Row],[order_estimated_delivery_date]],1,0)</f>
        <v>1</v>
      </c>
      <c r="T783" t="str">
        <f>VLOOKUP(FACT_INCLUDES[[#This Row],[DW Product]],DIM_PRODUCTS!A:I,3,FALSE)</f>
        <v>Books</v>
      </c>
      <c r="U783" t="str">
        <f>VLOOKUP(FACT_INCLUDES[[#This Row],[DW Seller]],DIM_SELLERS!A:I,4,FALSE)</f>
        <v>SP</v>
      </c>
      <c r="V783" s="30">
        <f>IF(FACT_INCLUDES[[#This Row],[order_delivered_customer_date]]&lt;=FACT_INCLUDES[[#This Row],[order_estimated_delivery_date]], 1,0)</f>
        <v>1</v>
      </c>
    </row>
    <row r="784" spans="1:22" ht="15.75" x14ac:dyDescent="0.25">
      <c r="A784">
        <v>783</v>
      </c>
      <c r="B784" s="2" t="s">
        <v>1187</v>
      </c>
      <c r="C784" s="10">
        <v>1</v>
      </c>
      <c r="D784" s="13">
        <v>43027.847222222219</v>
      </c>
      <c r="E784" s="20">
        <v>143.54</v>
      </c>
      <c r="F784" s="20">
        <v>21.49</v>
      </c>
      <c r="G784" t="str">
        <f>VLOOKUP(FACT_INCLUDES[[#This Row],[order_id]],ORDERS!A:B,2,FALSE)</f>
        <v>2cac9c1a43808ace14f1598744f4a28a</v>
      </c>
      <c r="H784" s="17">
        <f>VLOOKUP(FACT_INCLUDES[[#This Row],[order_id]],ORDERS!A:F,4,FALSE)</f>
        <v>42849.792361111111</v>
      </c>
      <c r="I784" s="17">
        <f>VLOOKUP(FACT_INCLUDES[[#This Row],[order_id]],ORDERS!A:G,5,FALSE)</f>
        <v>42867.768750000003</v>
      </c>
      <c r="J784" s="17">
        <f>VLOOKUP(FACT_INCLUDES[[#This Row],[order_id]],ORDERS!A:G,6,FALSE)</f>
        <v>42870</v>
      </c>
      <c r="K784" t="str">
        <f>VLOOKUP(FACT_INCLUDES[[#This Row],[order_id]],ORDERS!A:G,3,FALSE)</f>
        <v>delivered</v>
      </c>
      <c r="L784" s="18">
        <f>FACT_INCLUDES[[#This Row],[price]]+FACT_INCLUDES[[#This Row],[freight_value]]</f>
        <v>165.03</v>
      </c>
      <c r="M784">
        <f ca="1">_xlfn.XLOOKUP(FACT_INCLUDES[[#This Row],[customer_unique_id]], DIM_CUSTOMERS[customer_unique_id], DIM_CUSTOMERS[Age],,0)</f>
        <v>36</v>
      </c>
      <c r="N784">
        <f>IFERROR(VLOOKUP(FACT_INCLUDES[[#This Row],[order_id]], ORDERS!A:G, 7, FALSE), "")</f>
        <v>18</v>
      </c>
      <c r="O784">
        <f>_xlfn.XLOOKUP(FACT_INCLUDES[[#This Row],[DW Product]],FACT_PRODUCT_REVIEWS!L:L,FACT_PRODUCT_REVIEWS!A:A,,0)</f>
        <v>234</v>
      </c>
      <c r="P784">
        <f>_xlfn.XLOOKUP(FACT_INCLUDES[[#This Row],[customer_unique_id]],DIM_CUSTOMERS[customer_unique_id],DIM_CUSTOMERS[DW Customer],,0)</f>
        <v>169</v>
      </c>
      <c r="Q784">
        <v>234</v>
      </c>
      <c r="R784">
        <v>35</v>
      </c>
      <c r="S784">
        <f>IF(FACT_INCLUDES[[#This Row],[order_delivered_customer_date]]&lt;=FACT_INCLUDES[[#This Row],[order_estimated_delivery_date]],1,0)</f>
        <v>1</v>
      </c>
      <c r="T784" t="str">
        <f>VLOOKUP(FACT_INCLUDES[[#This Row],[DW Product]],DIM_PRODUCTS!A:I,3,FALSE)</f>
        <v>Kitchen Products</v>
      </c>
      <c r="U784" t="str">
        <f>VLOOKUP(FACT_INCLUDES[[#This Row],[DW Seller]],DIM_SELLERS!A:I,4,FALSE)</f>
        <v>MG</v>
      </c>
      <c r="V784" s="30">
        <f>IF(FACT_INCLUDES[[#This Row],[order_delivered_customer_date]]&lt;=FACT_INCLUDES[[#This Row],[order_estimated_delivery_date]], 1,0)</f>
        <v>1</v>
      </c>
    </row>
    <row r="785" spans="1:22" ht="15.75" x14ac:dyDescent="0.25">
      <c r="A785">
        <v>784</v>
      </c>
      <c r="B785" s="2" t="s">
        <v>1748</v>
      </c>
      <c r="C785" s="10">
        <v>1</v>
      </c>
      <c r="D785" s="13">
        <v>42929.895833333336</v>
      </c>
      <c r="E785" s="20">
        <v>39.99</v>
      </c>
      <c r="F785" s="20">
        <v>18.23</v>
      </c>
      <c r="G785" t="str">
        <f>VLOOKUP(FACT_INCLUDES[[#This Row],[order_id]],ORDERS!A:B,2,FALSE)</f>
        <v>d6ed810cf6ad03d565b645f0eb0d12a7</v>
      </c>
      <c r="H785" s="17">
        <f>VLOOKUP(FACT_INCLUDES[[#This Row],[order_id]],ORDERS!A:F,4,FALSE)</f>
        <v>43063.785416666666</v>
      </c>
      <c r="I785" s="17">
        <f>VLOOKUP(FACT_INCLUDES[[#This Row],[order_id]],ORDERS!A:G,5,FALSE)</f>
        <v>43067.804166666669</v>
      </c>
      <c r="J785" s="17">
        <f>VLOOKUP(FACT_INCLUDES[[#This Row],[order_id]],ORDERS!A:G,6,FALSE)</f>
        <v>43077</v>
      </c>
      <c r="K785" t="str">
        <f>VLOOKUP(FACT_INCLUDES[[#This Row],[order_id]],ORDERS!A:G,3,FALSE)</f>
        <v>delivered</v>
      </c>
      <c r="L785" s="18">
        <f>FACT_INCLUDES[[#This Row],[price]]+FACT_INCLUDES[[#This Row],[freight_value]]</f>
        <v>58.22</v>
      </c>
      <c r="M785">
        <f ca="1">_xlfn.XLOOKUP(FACT_INCLUDES[[#This Row],[customer_unique_id]], DIM_CUSTOMERS[customer_unique_id], DIM_CUSTOMERS[Age],,0)</f>
        <v>26</v>
      </c>
      <c r="N785">
        <f>IFERROR(VLOOKUP(FACT_INCLUDES[[#This Row],[order_id]], ORDERS!A:G, 7, FALSE), "")</f>
        <v>4</v>
      </c>
      <c r="O785">
        <f>_xlfn.XLOOKUP(FACT_INCLUDES[[#This Row],[DW Product]],FACT_PRODUCT_REVIEWS!L:L,FACT_PRODUCT_REVIEWS!A:A,,0)</f>
        <v>235</v>
      </c>
      <c r="P785">
        <f>_xlfn.XLOOKUP(FACT_INCLUDES[[#This Row],[customer_unique_id]],DIM_CUSTOMERS[customer_unique_id],DIM_CUSTOMERS[DW Customer],,0)</f>
        <v>297</v>
      </c>
      <c r="Q785">
        <v>235</v>
      </c>
      <c r="R785">
        <v>36</v>
      </c>
      <c r="S785">
        <f>IF(FACT_INCLUDES[[#This Row],[order_delivered_customer_date]]&lt;=FACT_INCLUDES[[#This Row],[order_estimated_delivery_date]],1,0)</f>
        <v>1</v>
      </c>
      <c r="T785" t="str">
        <f>VLOOKUP(FACT_INCLUDES[[#This Row],[DW Product]],DIM_PRODUCTS!A:I,3,FALSE)</f>
        <v>Art</v>
      </c>
      <c r="U785" t="str">
        <f>VLOOKUP(FACT_INCLUDES[[#This Row],[DW Seller]],DIM_SELLERS!A:I,4,FALSE)</f>
        <v>SP</v>
      </c>
      <c r="V785" s="30">
        <f>IF(FACT_INCLUDES[[#This Row],[order_delivered_customer_date]]&lt;=FACT_INCLUDES[[#This Row],[order_estimated_delivery_date]], 1,0)</f>
        <v>1</v>
      </c>
    </row>
    <row r="786" spans="1:22" ht="15.75" x14ac:dyDescent="0.25">
      <c r="A786">
        <v>785</v>
      </c>
      <c r="B786" s="2" t="s">
        <v>855</v>
      </c>
      <c r="C786" s="10">
        <v>1</v>
      </c>
      <c r="D786" s="13">
        <v>43193.115972222222</v>
      </c>
      <c r="E786" s="20">
        <v>39.99</v>
      </c>
      <c r="F786" s="20">
        <v>18.23</v>
      </c>
      <c r="G786" t="str">
        <f>VLOOKUP(FACT_INCLUDES[[#This Row],[order_id]],ORDERS!A:B,2,FALSE)</f>
        <v>02bc079a58dfe937bdc5d97c8bac00ac</v>
      </c>
      <c r="H786" s="17">
        <f>VLOOKUP(FACT_INCLUDES[[#This Row],[order_id]],ORDERS!A:F,4,FALSE)</f>
        <v>43303.675694444442</v>
      </c>
      <c r="I786" s="17">
        <f>VLOOKUP(FACT_INCLUDES[[#This Row],[order_id]],ORDERS!A:G,5,FALSE)</f>
        <v>43306.539583333331</v>
      </c>
      <c r="J786" s="17">
        <f>VLOOKUP(FACT_INCLUDES[[#This Row],[order_id]],ORDERS!A:G,6,FALSE)</f>
        <v>43312</v>
      </c>
      <c r="K786" t="str">
        <f>VLOOKUP(FACT_INCLUDES[[#This Row],[order_id]],ORDERS!A:G,3,FALSE)</f>
        <v>delivered</v>
      </c>
      <c r="L786" s="18">
        <f>FACT_INCLUDES[[#This Row],[price]]+FACT_INCLUDES[[#This Row],[freight_value]]</f>
        <v>58.22</v>
      </c>
      <c r="M786">
        <f ca="1">_xlfn.XLOOKUP(FACT_INCLUDES[[#This Row],[customer_unique_id]], DIM_CUSTOMERS[customer_unique_id], DIM_CUSTOMERS[Age],,0)</f>
        <v>24</v>
      </c>
      <c r="N786">
        <f>IFERROR(VLOOKUP(FACT_INCLUDES[[#This Row],[order_id]], ORDERS!A:G, 7, FALSE), "")</f>
        <v>3</v>
      </c>
      <c r="O786">
        <f>_xlfn.XLOOKUP(FACT_INCLUDES[[#This Row],[DW Product]],FACT_PRODUCT_REVIEWS!L:L,FACT_PRODUCT_REVIEWS!A:A,,0)</f>
        <v>236</v>
      </c>
      <c r="P786">
        <f>_xlfn.XLOOKUP(FACT_INCLUDES[[#This Row],[customer_unique_id]],DIM_CUSTOMERS[customer_unique_id],DIM_CUSTOMERS[DW Customer],,0)</f>
        <v>268</v>
      </c>
      <c r="Q786">
        <v>236</v>
      </c>
      <c r="R786">
        <v>37</v>
      </c>
      <c r="S786">
        <f>IF(FACT_INCLUDES[[#This Row],[order_delivered_customer_date]]&lt;=FACT_INCLUDES[[#This Row],[order_estimated_delivery_date]],1,0)</f>
        <v>1</v>
      </c>
      <c r="T786" t="str">
        <f>VLOOKUP(FACT_INCLUDES[[#This Row],[DW Product]],DIM_PRODUCTS!A:I,3,FALSE)</f>
        <v>Toys</v>
      </c>
      <c r="U786" t="str">
        <f>VLOOKUP(FACT_INCLUDES[[#This Row],[DW Seller]],DIM_SELLERS!A:I,4,FALSE)</f>
        <v>SP</v>
      </c>
      <c r="V786" s="30">
        <f>IF(FACT_INCLUDES[[#This Row],[order_delivered_customer_date]]&lt;=FACT_INCLUDES[[#This Row],[order_estimated_delivery_date]], 1,0)</f>
        <v>1</v>
      </c>
    </row>
    <row r="787" spans="1:22" ht="15.75" x14ac:dyDescent="0.25">
      <c r="A787">
        <v>786</v>
      </c>
      <c r="B787" s="2" t="s">
        <v>1259</v>
      </c>
      <c r="C787" s="10">
        <v>1</v>
      </c>
      <c r="D787" s="13">
        <v>43265.886111111111</v>
      </c>
      <c r="E787" s="20">
        <v>49.9</v>
      </c>
      <c r="F787" s="20">
        <v>12.92</v>
      </c>
      <c r="G787" t="str">
        <f>VLOOKUP(FACT_INCLUDES[[#This Row],[order_id]],ORDERS!A:B,2,FALSE)</f>
        <v>a2acf58dde7a492ea0fa65b16c530a78</v>
      </c>
      <c r="H787" s="17">
        <f>VLOOKUP(FACT_INCLUDES[[#This Row],[order_id]],ORDERS!A:F,4,FALSE)</f>
        <v>43143.404166666667</v>
      </c>
      <c r="I787" s="17">
        <f>VLOOKUP(FACT_INCLUDES[[#This Row],[order_id]],ORDERS!A:G,5,FALSE)</f>
        <v>43164.60833333333</v>
      </c>
      <c r="J787" s="17">
        <f>VLOOKUP(FACT_INCLUDES[[#This Row],[order_id]],ORDERS!A:G,6,FALSE)</f>
        <v>43175</v>
      </c>
      <c r="K787" t="str">
        <f>VLOOKUP(FACT_INCLUDES[[#This Row],[order_id]],ORDERS!A:G,3,FALSE)</f>
        <v>delivered</v>
      </c>
      <c r="L787" s="18">
        <f>FACT_INCLUDES[[#This Row],[price]]+FACT_INCLUDES[[#This Row],[freight_value]]</f>
        <v>62.82</v>
      </c>
      <c r="M787">
        <f ca="1">_xlfn.XLOOKUP(FACT_INCLUDES[[#This Row],[customer_unique_id]], DIM_CUSTOMERS[customer_unique_id], DIM_CUSTOMERS[Age],,0)</f>
        <v>25</v>
      </c>
      <c r="N787">
        <f>IFERROR(VLOOKUP(FACT_INCLUDES[[#This Row],[order_id]], ORDERS!A:G, 7, FALSE), "")</f>
        <v>21</v>
      </c>
      <c r="O787">
        <f>_xlfn.XLOOKUP(FACT_INCLUDES[[#This Row],[DW Product]],FACT_PRODUCT_REVIEWS!L:L,FACT_PRODUCT_REVIEWS!A:A,,0)</f>
        <v>237</v>
      </c>
      <c r="P787">
        <f>_xlfn.XLOOKUP(FACT_INCLUDES[[#This Row],[customer_unique_id]],DIM_CUSTOMERS[customer_unique_id],DIM_CUSTOMERS[DW Customer],,0)</f>
        <v>103</v>
      </c>
      <c r="Q787">
        <v>237</v>
      </c>
      <c r="R787">
        <v>38</v>
      </c>
      <c r="S787">
        <f>IF(FACT_INCLUDES[[#This Row],[order_delivered_customer_date]]&lt;=FACT_INCLUDES[[#This Row],[order_estimated_delivery_date]],1,0)</f>
        <v>1</v>
      </c>
      <c r="T787" t="str">
        <f>VLOOKUP(FACT_INCLUDES[[#This Row],[DW Product]],DIM_PRODUCTS!A:I,3,FALSE)</f>
        <v>Books</v>
      </c>
      <c r="U787" t="str">
        <f>VLOOKUP(FACT_INCLUDES[[#This Row],[DW Seller]],DIM_SELLERS!A:I,4,FALSE)</f>
        <v>PR</v>
      </c>
      <c r="V787" s="30">
        <f>IF(FACT_INCLUDES[[#This Row],[order_delivered_customer_date]]&lt;=FACT_INCLUDES[[#This Row],[order_estimated_delivery_date]], 1,0)</f>
        <v>1</v>
      </c>
    </row>
    <row r="788" spans="1:22" ht="15.75" x14ac:dyDescent="0.25">
      <c r="A788">
        <v>787</v>
      </c>
      <c r="B788" s="2" t="s">
        <v>1568</v>
      </c>
      <c r="C788" s="10">
        <v>1</v>
      </c>
      <c r="D788" s="13">
        <v>42969.482638888891</v>
      </c>
      <c r="E788" s="20">
        <v>119.9</v>
      </c>
      <c r="F788" s="20">
        <v>23.34</v>
      </c>
      <c r="G788" t="str">
        <f>VLOOKUP(FACT_INCLUDES[[#This Row],[order_id]],ORDERS!A:B,2,FALSE)</f>
        <v>e81d67dee583b417c53676f8926bd9cf</v>
      </c>
      <c r="H788" s="17">
        <f>VLOOKUP(FACT_INCLUDES[[#This Row],[order_id]],ORDERS!A:F,4,FALSE)</f>
        <v>43204.325694444444</v>
      </c>
      <c r="I788" s="17">
        <f>VLOOKUP(FACT_INCLUDES[[#This Row],[order_id]],ORDERS!A:G,5,FALSE)</f>
        <v>43208.629166666666</v>
      </c>
      <c r="J788" s="17">
        <f>VLOOKUP(FACT_INCLUDES[[#This Row],[order_id]],ORDERS!A:G,6,FALSE)</f>
        <v>43217</v>
      </c>
      <c r="K788" t="str">
        <f>VLOOKUP(FACT_INCLUDES[[#This Row],[order_id]],ORDERS!A:G,3,FALSE)</f>
        <v>delivered</v>
      </c>
      <c r="L788" s="18">
        <f>FACT_INCLUDES[[#This Row],[price]]+FACT_INCLUDES[[#This Row],[freight_value]]</f>
        <v>143.24</v>
      </c>
      <c r="M788">
        <f ca="1">_xlfn.XLOOKUP(FACT_INCLUDES[[#This Row],[customer_unique_id]], DIM_CUSTOMERS[customer_unique_id], DIM_CUSTOMERS[Age],,0)</f>
        <v>41</v>
      </c>
      <c r="N788">
        <f>IFERROR(VLOOKUP(FACT_INCLUDES[[#This Row],[order_id]], ORDERS!A:G, 7, FALSE), "")</f>
        <v>4</v>
      </c>
      <c r="O788">
        <f>_xlfn.XLOOKUP(FACT_INCLUDES[[#This Row],[DW Product]],FACT_PRODUCT_REVIEWS!L:L,FACT_PRODUCT_REVIEWS!A:A,,0)</f>
        <v>238</v>
      </c>
      <c r="P788">
        <f>_xlfn.XLOOKUP(FACT_INCLUDES[[#This Row],[customer_unique_id]],DIM_CUSTOMERS[customer_unique_id],DIM_CUSTOMERS[DW Customer],,0)</f>
        <v>152</v>
      </c>
      <c r="Q788">
        <v>238</v>
      </c>
      <c r="R788">
        <v>39</v>
      </c>
      <c r="S788">
        <f>IF(FACT_INCLUDES[[#This Row],[order_delivered_customer_date]]&lt;=FACT_INCLUDES[[#This Row],[order_estimated_delivery_date]],1,0)</f>
        <v>1</v>
      </c>
      <c r="T788" t="str">
        <f>VLOOKUP(FACT_INCLUDES[[#This Row],[DW Product]],DIM_PRODUCTS!A:I,3,FALSE)</f>
        <v>Books</v>
      </c>
      <c r="U788" t="str">
        <f>VLOOKUP(FACT_INCLUDES[[#This Row],[DW Seller]],DIM_SELLERS!A:I,4,FALSE)</f>
        <v>SP</v>
      </c>
      <c r="V788" s="30">
        <f>IF(FACT_INCLUDES[[#This Row],[order_delivered_customer_date]]&lt;=FACT_INCLUDES[[#This Row],[order_estimated_delivery_date]], 1,0)</f>
        <v>1</v>
      </c>
    </row>
    <row r="789" spans="1:22" ht="15.75" x14ac:dyDescent="0.25">
      <c r="A789">
        <v>788</v>
      </c>
      <c r="B789" s="2" t="s">
        <v>869</v>
      </c>
      <c r="C789" s="10">
        <v>1</v>
      </c>
      <c r="D789" s="13">
        <v>42969.482638888891</v>
      </c>
      <c r="E789" s="20">
        <v>16.899999999999999</v>
      </c>
      <c r="F789" s="20">
        <v>15.1</v>
      </c>
      <c r="G789" t="str">
        <f>VLOOKUP(FACT_INCLUDES[[#This Row],[order_id]],ORDERS!A:B,2,FALSE)</f>
        <v>f02249d034341b86c6bf3dd4ccc2bd2c</v>
      </c>
      <c r="H789" s="17">
        <f>VLOOKUP(FACT_INCLUDES[[#This Row],[order_id]],ORDERS!A:F,4,FALSE)</f>
        <v>43064.935416666667</v>
      </c>
      <c r="I789" s="17">
        <f>VLOOKUP(FACT_INCLUDES[[#This Row],[order_id]],ORDERS!A:G,5,FALSE)</f>
        <v>43085.702777777777</v>
      </c>
      <c r="J789" s="17">
        <f>VLOOKUP(FACT_INCLUDES[[#This Row],[order_id]],ORDERS!A:G,6,FALSE)</f>
        <v>43089</v>
      </c>
      <c r="K789" t="str">
        <f>VLOOKUP(FACT_INCLUDES[[#This Row],[order_id]],ORDERS!A:G,3,FALSE)</f>
        <v>delivered</v>
      </c>
      <c r="L789" s="18">
        <f>FACT_INCLUDES[[#This Row],[price]]+FACT_INCLUDES[[#This Row],[freight_value]]</f>
        <v>32</v>
      </c>
      <c r="M789">
        <f ca="1">_xlfn.XLOOKUP(FACT_INCLUDES[[#This Row],[customer_unique_id]], DIM_CUSTOMERS[customer_unique_id], DIM_CUSTOMERS[Age],,0)</f>
        <v>21</v>
      </c>
      <c r="N789">
        <f>IFERROR(VLOOKUP(FACT_INCLUDES[[#This Row],[order_id]], ORDERS!A:G, 7, FALSE), "")</f>
        <v>21</v>
      </c>
      <c r="O789">
        <f>_xlfn.XLOOKUP(FACT_INCLUDES[[#This Row],[DW Product]],FACT_PRODUCT_REVIEWS!L:L,FACT_PRODUCT_REVIEWS!A:A,,0)</f>
        <v>239</v>
      </c>
      <c r="P789">
        <f>_xlfn.XLOOKUP(FACT_INCLUDES[[#This Row],[customer_unique_id]],DIM_CUSTOMERS[customer_unique_id],DIM_CUSTOMERS[DW Customer],,0)</f>
        <v>126</v>
      </c>
      <c r="Q789">
        <v>239</v>
      </c>
      <c r="R789">
        <v>40</v>
      </c>
      <c r="S789">
        <f>IF(FACT_INCLUDES[[#This Row],[order_delivered_customer_date]]&lt;=FACT_INCLUDES[[#This Row],[order_estimated_delivery_date]],1,0)</f>
        <v>1</v>
      </c>
      <c r="T789" t="str">
        <f>VLOOKUP(FACT_INCLUDES[[#This Row],[DW Product]],DIM_PRODUCTS!A:I,3,FALSE)</f>
        <v>Furniture</v>
      </c>
      <c r="U789" t="str">
        <f>VLOOKUP(FACT_INCLUDES[[#This Row],[DW Seller]],DIM_SELLERS!A:I,4,FALSE)</f>
        <v>SP</v>
      </c>
      <c r="V789" s="30">
        <f>IF(FACT_INCLUDES[[#This Row],[order_delivered_customer_date]]&lt;=FACT_INCLUDES[[#This Row],[order_estimated_delivery_date]], 1,0)</f>
        <v>1</v>
      </c>
    </row>
    <row r="790" spans="1:22" ht="15.75" x14ac:dyDescent="0.25">
      <c r="A790">
        <v>789</v>
      </c>
      <c r="B790" s="2" t="s">
        <v>947</v>
      </c>
      <c r="C790" s="10">
        <v>1</v>
      </c>
      <c r="D790" s="13">
        <v>43306.863194444442</v>
      </c>
      <c r="E790" s="20">
        <v>29.99</v>
      </c>
      <c r="F790" s="20">
        <v>15.1</v>
      </c>
      <c r="G790" t="str">
        <f>VLOOKUP(FACT_INCLUDES[[#This Row],[order_id]],ORDERS!A:B,2,FALSE)</f>
        <v>9190d6ac7534e99da5edfd3aa43b29a6</v>
      </c>
      <c r="H790" s="17">
        <f>VLOOKUP(FACT_INCLUDES[[#This Row],[order_id]],ORDERS!A:F,4,FALSE)</f>
        <v>43253.43472222222</v>
      </c>
      <c r="I790" s="17">
        <f>VLOOKUP(FACT_INCLUDES[[#This Row],[order_id]],ORDERS!A:G,5,FALSE)</f>
        <v>43263.8</v>
      </c>
      <c r="J790" s="17">
        <f>VLOOKUP(FACT_INCLUDES[[#This Row],[order_id]],ORDERS!A:G,6,FALSE)</f>
        <v>43293</v>
      </c>
      <c r="K790" t="str">
        <f>VLOOKUP(FACT_INCLUDES[[#This Row],[order_id]],ORDERS!A:G,3,FALSE)</f>
        <v>delivered</v>
      </c>
      <c r="L790" s="18">
        <f>FACT_INCLUDES[[#This Row],[price]]+FACT_INCLUDES[[#This Row],[freight_value]]</f>
        <v>45.089999999999996</v>
      </c>
      <c r="M790">
        <f ca="1">_xlfn.XLOOKUP(FACT_INCLUDES[[#This Row],[customer_unique_id]], DIM_CUSTOMERS[customer_unique_id], DIM_CUSTOMERS[Age],,0)</f>
        <v>40</v>
      </c>
      <c r="N790">
        <f>IFERROR(VLOOKUP(FACT_INCLUDES[[#This Row],[order_id]], ORDERS!A:G, 7, FALSE), "")</f>
        <v>10</v>
      </c>
      <c r="O790">
        <f>_xlfn.XLOOKUP(FACT_INCLUDES[[#This Row],[DW Product]],FACT_PRODUCT_REVIEWS!L:L,FACT_PRODUCT_REVIEWS!A:A,,0)</f>
        <v>240</v>
      </c>
      <c r="P790">
        <f>_xlfn.XLOOKUP(FACT_INCLUDES[[#This Row],[customer_unique_id]],DIM_CUSTOMERS[customer_unique_id],DIM_CUSTOMERS[DW Customer],,0)</f>
        <v>287</v>
      </c>
      <c r="Q790">
        <v>240</v>
      </c>
      <c r="R790">
        <v>41</v>
      </c>
      <c r="S790">
        <f>IF(FACT_INCLUDES[[#This Row],[order_delivered_customer_date]]&lt;=FACT_INCLUDES[[#This Row],[order_estimated_delivery_date]],1,0)</f>
        <v>1</v>
      </c>
      <c r="T790" t="str">
        <f>VLOOKUP(FACT_INCLUDES[[#This Row],[DW Product]],DIM_PRODUCTS!A:I,3,FALSE)</f>
        <v>Books</v>
      </c>
      <c r="U790" t="str">
        <f>VLOOKUP(FACT_INCLUDES[[#This Row],[DW Seller]],DIM_SELLERS!A:I,4,FALSE)</f>
        <v>DF</v>
      </c>
      <c r="V790" s="30">
        <f>IF(FACT_INCLUDES[[#This Row],[order_delivered_customer_date]]&lt;=FACT_INCLUDES[[#This Row],[order_estimated_delivery_date]], 1,0)</f>
        <v>1</v>
      </c>
    </row>
    <row r="791" spans="1:22" ht="15.75" x14ac:dyDescent="0.25">
      <c r="A791">
        <v>790</v>
      </c>
      <c r="B791" s="2" t="s">
        <v>963</v>
      </c>
      <c r="C791" s="10">
        <v>1</v>
      </c>
      <c r="D791" s="13">
        <v>43304.863194444442</v>
      </c>
      <c r="E791" s="20">
        <v>30.99</v>
      </c>
      <c r="F791" s="20">
        <v>34.15</v>
      </c>
      <c r="G791" t="str">
        <f>VLOOKUP(FACT_INCLUDES[[#This Row],[order_id]],ORDERS!A:B,2,FALSE)</f>
        <v>f4118facd33f966e80b9fabbf0ca2547</v>
      </c>
      <c r="H791" s="17">
        <f>VLOOKUP(FACT_INCLUDES[[#This Row],[order_id]],ORDERS!A:F,4,FALSE)</f>
        <v>43113.882638888892</v>
      </c>
      <c r="I791" s="17">
        <f>VLOOKUP(FACT_INCLUDES[[#This Row],[order_id]],ORDERS!A:G,5,FALSE)</f>
        <v>43120.022916666669</v>
      </c>
      <c r="J791" s="17">
        <f>VLOOKUP(FACT_INCLUDES[[#This Row],[order_id]],ORDERS!A:G,6,FALSE)</f>
        <v>43146</v>
      </c>
      <c r="K791" t="str">
        <f>VLOOKUP(FACT_INCLUDES[[#This Row],[order_id]],ORDERS!A:G,3,FALSE)</f>
        <v>delivered</v>
      </c>
      <c r="L791" s="18">
        <f>FACT_INCLUDES[[#This Row],[price]]+FACT_INCLUDES[[#This Row],[freight_value]]</f>
        <v>65.14</v>
      </c>
      <c r="M791">
        <f ca="1">_xlfn.XLOOKUP(FACT_INCLUDES[[#This Row],[customer_unique_id]], DIM_CUSTOMERS[customer_unique_id], DIM_CUSTOMERS[Age],,0)</f>
        <v>51</v>
      </c>
      <c r="N791">
        <f>IFERROR(VLOOKUP(FACT_INCLUDES[[#This Row],[order_id]], ORDERS!A:G, 7, FALSE), "")</f>
        <v>7</v>
      </c>
      <c r="O791">
        <f>_xlfn.XLOOKUP(FACT_INCLUDES[[#This Row],[DW Product]],FACT_PRODUCT_REVIEWS!L:L,FACT_PRODUCT_REVIEWS!A:A,,0)</f>
        <v>241</v>
      </c>
      <c r="P791">
        <f>_xlfn.XLOOKUP(FACT_INCLUDES[[#This Row],[customer_unique_id]],DIM_CUSTOMERS[customer_unique_id],DIM_CUSTOMERS[DW Customer],,0)</f>
        <v>195</v>
      </c>
      <c r="Q791">
        <v>241</v>
      </c>
      <c r="R791">
        <v>42</v>
      </c>
      <c r="S791">
        <f>IF(FACT_INCLUDES[[#This Row],[order_delivered_customer_date]]&lt;=FACT_INCLUDES[[#This Row],[order_estimated_delivery_date]],1,0)</f>
        <v>1</v>
      </c>
      <c r="T791" t="str">
        <f>VLOOKUP(FACT_INCLUDES[[#This Row],[DW Product]],DIM_PRODUCTS!A:I,3,FALSE)</f>
        <v>Accessories</v>
      </c>
      <c r="U791" t="str">
        <f>VLOOKUP(FACT_INCLUDES[[#This Row],[DW Seller]],DIM_SELLERS!A:I,4,FALSE)</f>
        <v>DF</v>
      </c>
      <c r="V791" s="30">
        <f>IF(FACT_INCLUDES[[#This Row],[order_delivered_customer_date]]&lt;=FACT_INCLUDES[[#This Row],[order_estimated_delivery_date]], 1,0)</f>
        <v>1</v>
      </c>
    </row>
    <row r="792" spans="1:22" ht="15.75" x14ac:dyDescent="0.25">
      <c r="A792">
        <v>791</v>
      </c>
      <c r="B792" s="2" t="s">
        <v>1799</v>
      </c>
      <c r="C792" s="10">
        <v>1</v>
      </c>
      <c r="D792" s="13">
        <v>43342.84375</v>
      </c>
      <c r="E792" s="20">
        <v>84.99</v>
      </c>
      <c r="F792" s="20">
        <v>15.34</v>
      </c>
      <c r="G792" t="str">
        <f>VLOOKUP(FACT_INCLUDES[[#This Row],[order_id]],ORDERS!A:B,2,FALSE)</f>
        <v>72ce629a45d8ae96d22c2946aaf876f2</v>
      </c>
      <c r="H792" s="17">
        <f>VLOOKUP(FACT_INCLUDES[[#This Row],[order_id]],ORDERS!A:F,4,FALSE)</f>
        <v>43132.779166666667</v>
      </c>
      <c r="I792" s="17">
        <f>VLOOKUP(FACT_INCLUDES[[#This Row],[order_id]],ORDERS!A:G,5,FALSE)</f>
        <v>43167.879166666666</v>
      </c>
      <c r="J792" s="17">
        <f>VLOOKUP(FACT_INCLUDES[[#This Row],[order_id]],ORDERS!A:G,6,FALSE)</f>
        <v>43161</v>
      </c>
      <c r="K792" t="str">
        <f>VLOOKUP(FACT_INCLUDES[[#This Row],[order_id]],ORDERS!A:G,3,FALSE)</f>
        <v>delivered</v>
      </c>
      <c r="L792" s="18">
        <f>FACT_INCLUDES[[#This Row],[price]]+FACT_INCLUDES[[#This Row],[freight_value]]</f>
        <v>100.33</v>
      </c>
      <c r="M792">
        <f ca="1">_xlfn.XLOOKUP(FACT_INCLUDES[[#This Row],[customer_unique_id]], DIM_CUSTOMERS[customer_unique_id], DIM_CUSTOMERS[Age],,0)</f>
        <v>33</v>
      </c>
      <c r="N792">
        <f>IFERROR(VLOOKUP(FACT_INCLUDES[[#This Row],[order_id]], ORDERS!A:G, 7, FALSE), "")</f>
        <v>35</v>
      </c>
      <c r="O792">
        <f>_xlfn.XLOOKUP(FACT_INCLUDES[[#This Row],[DW Product]],FACT_PRODUCT_REVIEWS!L:L,FACT_PRODUCT_REVIEWS!A:A,,0)</f>
        <v>242</v>
      </c>
      <c r="P792">
        <f>_xlfn.XLOOKUP(FACT_INCLUDES[[#This Row],[customer_unique_id]],DIM_CUSTOMERS[customer_unique_id],DIM_CUSTOMERS[DW Customer],,0)</f>
        <v>216</v>
      </c>
      <c r="Q792">
        <v>242</v>
      </c>
      <c r="R792">
        <v>43</v>
      </c>
      <c r="S792">
        <f>IF(FACT_INCLUDES[[#This Row],[order_delivered_customer_date]]&lt;=FACT_INCLUDES[[#This Row],[order_estimated_delivery_date]],1,0)</f>
        <v>0</v>
      </c>
      <c r="T792" t="str">
        <f>VLOOKUP(FACT_INCLUDES[[#This Row],[DW Product]],DIM_PRODUCTS!A:I,3,FALSE)</f>
        <v>Appliances</v>
      </c>
      <c r="U792" t="str">
        <f>VLOOKUP(FACT_INCLUDES[[#This Row],[DW Seller]],DIM_SELLERS!A:I,4,FALSE)</f>
        <v>SC</v>
      </c>
      <c r="V792" s="30">
        <f>IF(FACT_INCLUDES[[#This Row],[order_delivered_customer_date]]&lt;=FACT_INCLUDES[[#This Row],[order_estimated_delivery_date]], 1,0)</f>
        <v>0</v>
      </c>
    </row>
    <row r="793" spans="1:22" ht="15.75" x14ac:dyDescent="0.25">
      <c r="A793">
        <v>792</v>
      </c>
      <c r="B793" s="2" t="s">
        <v>770</v>
      </c>
      <c r="C793" s="10">
        <v>1</v>
      </c>
      <c r="D793" s="13">
        <v>42999.460416666669</v>
      </c>
      <c r="E793" s="20">
        <v>149</v>
      </c>
      <c r="F793" s="20">
        <v>45.12</v>
      </c>
      <c r="G793" t="str">
        <f>VLOOKUP(FACT_INCLUDES[[#This Row],[order_id]],ORDERS!A:B,2,FALSE)</f>
        <v>6cc9821bbb49f3a6159c6bca3542f795</v>
      </c>
      <c r="H793" s="17">
        <f>VLOOKUP(FACT_INCLUDES[[#This Row],[order_id]],ORDERS!A:F,4,FALSE)</f>
        <v>42831.452777777777</v>
      </c>
      <c r="I793" s="17">
        <f>VLOOKUP(FACT_INCLUDES[[#This Row],[order_id]],ORDERS!A:G,5,FALSE)</f>
        <v>42863.501388888886</v>
      </c>
      <c r="J793" s="17">
        <f>VLOOKUP(FACT_INCLUDES[[#This Row],[order_id]],ORDERS!A:G,6,FALSE)</f>
        <v>42865</v>
      </c>
      <c r="K793" t="str">
        <f>VLOOKUP(FACT_INCLUDES[[#This Row],[order_id]],ORDERS!A:G,3,FALSE)</f>
        <v>delivered</v>
      </c>
      <c r="L793" s="18">
        <f>FACT_INCLUDES[[#This Row],[price]]+FACT_INCLUDES[[#This Row],[freight_value]]</f>
        <v>194.12</v>
      </c>
      <c r="M793">
        <f ca="1">_xlfn.XLOOKUP(FACT_INCLUDES[[#This Row],[customer_unique_id]], DIM_CUSTOMERS[customer_unique_id], DIM_CUSTOMERS[Age],,0)</f>
        <v>50</v>
      </c>
      <c r="N793">
        <f>IFERROR(VLOOKUP(FACT_INCLUDES[[#This Row],[order_id]], ORDERS!A:G, 7, FALSE), "")</f>
        <v>32</v>
      </c>
      <c r="O793">
        <f>_xlfn.XLOOKUP(FACT_INCLUDES[[#This Row],[DW Product]],FACT_PRODUCT_REVIEWS!L:L,FACT_PRODUCT_REVIEWS!A:A,,0)</f>
        <v>243</v>
      </c>
      <c r="P793">
        <f>_xlfn.XLOOKUP(FACT_INCLUDES[[#This Row],[customer_unique_id]],DIM_CUSTOMERS[customer_unique_id],DIM_CUSTOMERS[DW Customer],,0)</f>
        <v>237</v>
      </c>
      <c r="Q793">
        <v>243</v>
      </c>
      <c r="R793">
        <v>44</v>
      </c>
      <c r="S793">
        <f>IF(FACT_INCLUDES[[#This Row],[order_delivered_customer_date]]&lt;=FACT_INCLUDES[[#This Row],[order_estimated_delivery_date]],1,0)</f>
        <v>1</v>
      </c>
      <c r="T793" t="str">
        <f>VLOOKUP(FACT_INCLUDES[[#This Row],[DW Product]],DIM_PRODUCTS!A:I,3,FALSE)</f>
        <v>Gadgets</v>
      </c>
      <c r="U793" t="str">
        <f>VLOOKUP(FACT_INCLUDES[[#This Row],[DW Seller]],DIM_SELLERS!A:I,4,FALSE)</f>
        <v>SC</v>
      </c>
      <c r="V793" s="30">
        <f>IF(FACT_INCLUDES[[#This Row],[order_delivered_customer_date]]&lt;=FACT_INCLUDES[[#This Row],[order_estimated_delivery_date]], 1,0)</f>
        <v>1</v>
      </c>
    </row>
    <row r="794" spans="1:22" ht="15.75" x14ac:dyDescent="0.25">
      <c r="A794">
        <v>793</v>
      </c>
      <c r="B794" s="2" t="s">
        <v>1063</v>
      </c>
      <c r="C794" s="10">
        <v>1</v>
      </c>
      <c r="D794" s="13">
        <v>43143.424305555556</v>
      </c>
      <c r="E794" s="20">
        <v>48.9</v>
      </c>
      <c r="F794" s="20">
        <v>8.82</v>
      </c>
      <c r="G794" t="str">
        <f>VLOOKUP(FACT_INCLUDES[[#This Row],[order_id]],ORDERS!A:B,2,FALSE)</f>
        <v>8f7822e4f4fb685c89d972cba79a8b9e</v>
      </c>
      <c r="H794" s="17">
        <f>VLOOKUP(FACT_INCLUDES[[#This Row],[order_id]],ORDERS!A:F,4,FALSE)</f>
        <v>42896.925000000003</v>
      </c>
      <c r="I794" s="17">
        <f>VLOOKUP(FACT_INCLUDES[[#This Row],[order_id]],ORDERS!A:G,5,FALSE)</f>
        <v>42916.553472222222</v>
      </c>
      <c r="J794" s="17">
        <f>VLOOKUP(FACT_INCLUDES[[#This Row],[order_id]],ORDERS!A:G,6,FALSE)</f>
        <v>42919</v>
      </c>
      <c r="K794" t="str">
        <f>VLOOKUP(FACT_INCLUDES[[#This Row],[order_id]],ORDERS!A:G,3,FALSE)</f>
        <v>delivered</v>
      </c>
      <c r="L794" s="18">
        <f>FACT_INCLUDES[[#This Row],[price]]+FACT_INCLUDES[[#This Row],[freight_value]]</f>
        <v>57.72</v>
      </c>
      <c r="M794">
        <f ca="1">_xlfn.XLOOKUP(FACT_INCLUDES[[#This Row],[customer_unique_id]], DIM_CUSTOMERS[customer_unique_id], DIM_CUSTOMERS[Age],,0)</f>
        <v>49</v>
      </c>
      <c r="N794">
        <f>IFERROR(VLOOKUP(FACT_INCLUDES[[#This Row],[order_id]], ORDERS!A:G, 7, FALSE), "")</f>
        <v>20</v>
      </c>
      <c r="O794">
        <f>_xlfn.XLOOKUP(FACT_INCLUDES[[#This Row],[DW Product]],FACT_PRODUCT_REVIEWS!L:L,FACT_PRODUCT_REVIEWS!A:A,,0)</f>
        <v>244</v>
      </c>
      <c r="P794">
        <f>_xlfn.XLOOKUP(FACT_INCLUDES[[#This Row],[customer_unique_id]],DIM_CUSTOMERS[customer_unique_id],DIM_CUSTOMERS[DW Customer],,0)</f>
        <v>167</v>
      </c>
      <c r="Q794">
        <v>244</v>
      </c>
      <c r="R794">
        <v>45</v>
      </c>
      <c r="S794">
        <f>IF(FACT_INCLUDES[[#This Row],[order_delivered_customer_date]]&lt;=FACT_INCLUDES[[#This Row],[order_estimated_delivery_date]],1,0)</f>
        <v>1</v>
      </c>
      <c r="T794" t="str">
        <f>VLOOKUP(FACT_INCLUDES[[#This Row],[DW Product]],DIM_PRODUCTS!A:I,3,FALSE)</f>
        <v>Shoes</v>
      </c>
      <c r="U794" t="str">
        <f>VLOOKUP(FACT_INCLUDES[[#This Row],[DW Seller]],DIM_SELLERS!A:I,4,FALSE)</f>
        <v>SP</v>
      </c>
      <c r="V794" s="30">
        <f>IF(FACT_INCLUDES[[#This Row],[order_delivered_customer_date]]&lt;=FACT_INCLUDES[[#This Row],[order_estimated_delivery_date]], 1,0)</f>
        <v>1</v>
      </c>
    </row>
    <row r="795" spans="1:22" ht="15.75" x14ac:dyDescent="0.25">
      <c r="A795">
        <v>794</v>
      </c>
      <c r="B795" s="2" t="s">
        <v>1529</v>
      </c>
      <c r="C795" s="10">
        <v>1</v>
      </c>
      <c r="D795" s="13">
        <v>42978.813194444447</v>
      </c>
      <c r="E795" s="20">
        <v>159.49</v>
      </c>
      <c r="F795" s="20">
        <v>8.86</v>
      </c>
      <c r="G795" t="str">
        <f>VLOOKUP(FACT_INCLUDES[[#This Row],[order_id]],ORDERS!A:B,2,FALSE)</f>
        <v>bace01b0aa7c98f2a7fce9db19555eb9</v>
      </c>
      <c r="H795" s="17">
        <f>VLOOKUP(FACT_INCLUDES[[#This Row],[order_id]],ORDERS!A:F,4,FALSE)</f>
        <v>43151.6</v>
      </c>
      <c r="I795" s="17">
        <f>VLOOKUP(FACT_INCLUDES[[#This Row],[order_id]],ORDERS!A:G,5,FALSE)</f>
        <v>43169.726388888892</v>
      </c>
      <c r="J795" s="17">
        <f>VLOOKUP(FACT_INCLUDES[[#This Row],[order_id]],ORDERS!A:G,6,FALSE)</f>
        <v>43171</v>
      </c>
      <c r="K795" t="str">
        <f>VLOOKUP(FACT_INCLUDES[[#This Row],[order_id]],ORDERS!A:G,3,FALSE)</f>
        <v>delivered</v>
      </c>
      <c r="L795" s="18">
        <f>FACT_INCLUDES[[#This Row],[price]]+FACT_INCLUDES[[#This Row],[freight_value]]</f>
        <v>168.35000000000002</v>
      </c>
      <c r="M795">
        <f ca="1">_xlfn.XLOOKUP(FACT_INCLUDES[[#This Row],[customer_unique_id]], DIM_CUSTOMERS[customer_unique_id], DIM_CUSTOMERS[Age],,0)</f>
        <v>22</v>
      </c>
      <c r="N795">
        <f>IFERROR(VLOOKUP(FACT_INCLUDES[[#This Row],[order_id]], ORDERS!A:G, 7, FALSE), "")</f>
        <v>18</v>
      </c>
      <c r="O795">
        <f>_xlfn.XLOOKUP(FACT_INCLUDES[[#This Row],[DW Product]],FACT_PRODUCT_REVIEWS!L:L,FACT_PRODUCT_REVIEWS!A:A,,0)</f>
        <v>245</v>
      </c>
      <c r="P795">
        <f>_xlfn.XLOOKUP(FACT_INCLUDES[[#This Row],[customer_unique_id]],DIM_CUSTOMERS[customer_unique_id],DIM_CUSTOMERS[DW Customer],,0)</f>
        <v>120</v>
      </c>
      <c r="Q795">
        <v>245</v>
      </c>
      <c r="R795">
        <v>46</v>
      </c>
      <c r="S795">
        <f>IF(FACT_INCLUDES[[#This Row],[order_delivered_customer_date]]&lt;=FACT_INCLUDES[[#This Row],[order_estimated_delivery_date]],1,0)</f>
        <v>1</v>
      </c>
      <c r="T795" t="str">
        <f>VLOOKUP(FACT_INCLUDES[[#This Row],[DW Product]],DIM_PRODUCTS!A:I,3,FALSE)</f>
        <v>Pets</v>
      </c>
      <c r="U795" t="str">
        <f>VLOOKUP(FACT_INCLUDES[[#This Row],[DW Seller]],DIM_SELLERS!A:I,4,FALSE)</f>
        <v>RS</v>
      </c>
      <c r="V795" s="30">
        <f>IF(FACT_INCLUDES[[#This Row],[order_delivered_customer_date]]&lt;=FACT_INCLUDES[[#This Row],[order_estimated_delivery_date]], 1,0)</f>
        <v>1</v>
      </c>
    </row>
    <row r="796" spans="1:22" ht="15.75" x14ac:dyDescent="0.25">
      <c r="A796">
        <v>795</v>
      </c>
      <c r="B796" s="2" t="s">
        <v>1640</v>
      </c>
      <c r="C796" s="10">
        <v>1</v>
      </c>
      <c r="D796" s="13">
        <v>42943.618055555555</v>
      </c>
      <c r="E796" s="20">
        <v>249.9</v>
      </c>
      <c r="F796" s="20">
        <v>41.53</v>
      </c>
      <c r="G796" t="str">
        <f>VLOOKUP(FACT_INCLUDES[[#This Row],[order_id]],ORDERS!A:B,2,FALSE)</f>
        <v>5608c8ba4ec9e036b755a199c5fd51ef</v>
      </c>
      <c r="H796" s="17">
        <f>VLOOKUP(FACT_INCLUDES[[#This Row],[order_id]],ORDERS!A:F,4,FALSE)</f>
        <v>43026.414583333331</v>
      </c>
      <c r="I796" s="17">
        <f>VLOOKUP(FACT_INCLUDES[[#This Row],[order_id]],ORDERS!A:G,5,FALSE)</f>
        <v>43027.873611111114</v>
      </c>
      <c r="J796" s="17">
        <f>VLOOKUP(FACT_INCLUDES[[#This Row],[order_id]],ORDERS!A:G,6,FALSE)</f>
        <v>43038</v>
      </c>
      <c r="K796" t="str">
        <f>VLOOKUP(FACT_INCLUDES[[#This Row],[order_id]],ORDERS!A:G,3,FALSE)</f>
        <v>delivered</v>
      </c>
      <c r="L796" s="18">
        <f>FACT_INCLUDES[[#This Row],[price]]+FACT_INCLUDES[[#This Row],[freight_value]]</f>
        <v>291.43</v>
      </c>
      <c r="M796">
        <f ca="1">_xlfn.XLOOKUP(FACT_INCLUDES[[#This Row],[customer_unique_id]], DIM_CUSTOMERS[customer_unique_id], DIM_CUSTOMERS[Age],,0)</f>
        <v>19</v>
      </c>
      <c r="N796">
        <f>IFERROR(VLOOKUP(FACT_INCLUDES[[#This Row],[order_id]], ORDERS!A:G, 7, FALSE), "")</f>
        <v>1</v>
      </c>
      <c r="O796">
        <f>_xlfn.XLOOKUP(FACT_INCLUDES[[#This Row],[DW Product]],FACT_PRODUCT_REVIEWS!L:L,FACT_PRODUCT_REVIEWS!A:A,,0)</f>
        <v>246</v>
      </c>
      <c r="P796">
        <f>_xlfn.XLOOKUP(FACT_INCLUDES[[#This Row],[customer_unique_id]],DIM_CUSTOMERS[customer_unique_id],DIM_CUSTOMERS[DW Customer],,0)</f>
        <v>280</v>
      </c>
      <c r="Q796">
        <v>246</v>
      </c>
      <c r="R796">
        <v>47</v>
      </c>
      <c r="S796">
        <f>IF(FACT_INCLUDES[[#This Row],[order_delivered_customer_date]]&lt;=FACT_INCLUDES[[#This Row],[order_estimated_delivery_date]],1,0)</f>
        <v>1</v>
      </c>
      <c r="T796" t="str">
        <f>VLOOKUP(FACT_INCLUDES[[#This Row],[DW Product]],DIM_PRODUCTS!A:I,3,FALSE)</f>
        <v>Accessories</v>
      </c>
      <c r="U796" t="str">
        <f>VLOOKUP(FACT_INCLUDES[[#This Row],[DW Seller]],DIM_SELLERS!A:I,4,FALSE)</f>
        <v>MG</v>
      </c>
      <c r="V796" s="30">
        <f>IF(FACT_INCLUDES[[#This Row],[order_delivered_customer_date]]&lt;=FACT_INCLUDES[[#This Row],[order_estimated_delivery_date]], 1,0)</f>
        <v>1</v>
      </c>
    </row>
    <row r="797" spans="1:22" ht="15.75" x14ac:dyDescent="0.25">
      <c r="A797">
        <v>796</v>
      </c>
      <c r="B797" s="2" t="s">
        <v>1309</v>
      </c>
      <c r="C797" s="10">
        <v>1</v>
      </c>
      <c r="D797" s="13">
        <v>43006.815972222219</v>
      </c>
      <c r="E797" s="20">
        <v>24.89</v>
      </c>
      <c r="F797" s="20">
        <v>7.75</v>
      </c>
      <c r="G797" t="str">
        <f>VLOOKUP(FACT_INCLUDES[[#This Row],[order_id]],ORDERS!A:B,2,FALSE)</f>
        <v>bd3001c423ef9a9092b0a5158f1ccdf6</v>
      </c>
      <c r="H797" s="17">
        <f>VLOOKUP(FACT_INCLUDES[[#This Row],[order_id]],ORDERS!A:F,4,FALSE)</f>
        <v>42901.999305555553</v>
      </c>
      <c r="I797" s="17">
        <f>VLOOKUP(FACT_INCLUDES[[#This Row],[order_id]],ORDERS!A:G,5,FALSE)</f>
        <v>42909.539583333331</v>
      </c>
      <c r="J797" s="17">
        <f>VLOOKUP(FACT_INCLUDES[[#This Row],[order_id]],ORDERS!A:G,6,FALSE)</f>
        <v>42928</v>
      </c>
      <c r="K797" t="str">
        <f>VLOOKUP(FACT_INCLUDES[[#This Row],[order_id]],ORDERS!A:G,3,FALSE)</f>
        <v>delivered</v>
      </c>
      <c r="L797" s="18">
        <f>FACT_INCLUDES[[#This Row],[price]]+FACT_INCLUDES[[#This Row],[freight_value]]</f>
        <v>32.64</v>
      </c>
      <c r="M797">
        <f ca="1">_xlfn.XLOOKUP(FACT_INCLUDES[[#This Row],[customer_unique_id]], DIM_CUSTOMERS[customer_unique_id], DIM_CUSTOMERS[Age],,0)</f>
        <v>28</v>
      </c>
      <c r="N797">
        <f>IFERROR(VLOOKUP(FACT_INCLUDES[[#This Row],[order_id]], ORDERS!A:G, 7, FALSE), "")</f>
        <v>8</v>
      </c>
      <c r="O797">
        <f>_xlfn.XLOOKUP(FACT_INCLUDES[[#This Row],[DW Product]],FACT_PRODUCT_REVIEWS!L:L,FACT_PRODUCT_REVIEWS!A:A,,0)</f>
        <v>247</v>
      </c>
      <c r="P797">
        <f>_xlfn.XLOOKUP(FACT_INCLUDES[[#This Row],[customer_unique_id]],DIM_CUSTOMERS[customer_unique_id],DIM_CUSTOMERS[DW Customer],,0)</f>
        <v>69</v>
      </c>
      <c r="Q797">
        <v>247</v>
      </c>
      <c r="R797">
        <v>48</v>
      </c>
      <c r="S797">
        <f>IF(FACT_INCLUDES[[#This Row],[order_delivered_customer_date]]&lt;=FACT_INCLUDES[[#This Row],[order_estimated_delivery_date]],1,0)</f>
        <v>1</v>
      </c>
      <c r="T797" t="str">
        <f>VLOOKUP(FACT_INCLUDES[[#This Row],[DW Product]],DIM_PRODUCTS!A:I,3,FALSE)</f>
        <v>Kitchen Products</v>
      </c>
      <c r="U797" t="str">
        <f>VLOOKUP(FACT_INCLUDES[[#This Row],[DW Seller]],DIM_SELLERS!A:I,4,FALSE)</f>
        <v>MG</v>
      </c>
      <c r="V797" s="30">
        <f>IF(FACT_INCLUDES[[#This Row],[order_delivered_customer_date]]&lt;=FACT_INCLUDES[[#This Row],[order_estimated_delivery_date]], 1,0)</f>
        <v>1</v>
      </c>
    </row>
    <row r="798" spans="1:22" ht="15.75" x14ac:dyDescent="0.25">
      <c r="A798">
        <v>797</v>
      </c>
      <c r="B798" s="2" t="s">
        <v>1049</v>
      </c>
      <c r="C798" s="10">
        <v>1</v>
      </c>
      <c r="D798" s="13">
        <v>43209.551388888889</v>
      </c>
      <c r="E798" s="20">
        <v>53.99</v>
      </c>
      <c r="F798" s="20">
        <v>7.78</v>
      </c>
      <c r="G798" t="str">
        <f>VLOOKUP(FACT_INCLUDES[[#This Row],[order_id]],ORDERS!A:B,2,FALSE)</f>
        <v>3bccb476c538a32e63766769dcc37f03</v>
      </c>
      <c r="H798" s="17">
        <f>VLOOKUP(FACT_INCLUDES[[#This Row],[order_id]],ORDERS!A:F,4,FALSE)</f>
        <v>43251.436111111114</v>
      </c>
      <c r="I798" s="17">
        <f>VLOOKUP(FACT_INCLUDES[[#This Row],[order_id]],ORDERS!A:G,5,FALSE)</f>
        <v>43254.565972222219</v>
      </c>
      <c r="J798" s="17">
        <f>VLOOKUP(FACT_INCLUDES[[#This Row],[order_id]],ORDERS!A:G,6,FALSE)</f>
        <v>43277</v>
      </c>
      <c r="K798" t="str">
        <f>VLOOKUP(FACT_INCLUDES[[#This Row],[order_id]],ORDERS!A:G,3,FALSE)</f>
        <v>delivered</v>
      </c>
      <c r="L798" s="18">
        <f>FACT_INCLUDES[[#This Row],[price]]+FACT_INCLUDES[[#This Row],[freight_value]]</f>
        <v>61.77</v>
      </c>
      <c r="M798">
        <f ca="1">_xlfn.XLOOKUP(FACT_INCLUDES[[#This Row],[customer_unique_id]], DIM_CUSTOMERS[customer_unique_id], DIM_CUSTOMERS[Age],,0)</f>
        <v>20</v>
      </c>
      <c r="N798">
        <f>IFERROR(VLOOKUP(FACT_INCLUDES[[#This Row],[order_id]], ORDERS!A:G, 7, FALSE), "")</f>
        <v>3</v>
      </c>
      <c r="O798">
        <f>_xlfn.XLOOKUP(FACT_INCLUDES[[#This Row],[DW Product]],FACT_PRODUCT_REVIEWS!L:L,FACT_PRODUCT_REVIEWS!A:A,,0)</f>
        <v>248</v>
      </c>
      <c r="P798">
        <f>_xlfn.XLOOKUP(FACT_INCLUDES[[#This Row],[customer_unique_id]],DIM_CUSTOMERS[customer_unique_id],DIM_CUSTOMERS[DW Customer],,0)</f>
        <v>153</v>
      </c>
      <c r="Q798">
        <v>248</v>
      </c>
      <c r="R798">
        <v>49</v>
      </c>
      <c r="S798">
        <f>IF(FACT_INCLUDES[[#This Row],[order_delivered_customer_date]]&lt;=FACT_INCLUDES[[#This Row],[order_estimated_delivery_date]],1,0)</f>
        <v>1</v>
      </c>
      <c r="T798" t="str">
        <f>VLOOKUP(FACT_INCLUDES[[#This Row],[DW Product]],DIM_PRODUCTS!A:I,3,FALSE)</f>
        <v>Musical Instruments</v>
      </c>
      <c r="U798" t="str">
        <f>VLOOKUP(FACT_INCLUDES[[#This Row],[DW Seller]],DIM_SELLERS!A:I,4,FALSE)</f>
        <v>MG</v>
      </c>
      <c r="V798" s="30">
        <f>IF(FACT_INCLUDES[[#This Row],[order_delivered_customer_date]]&lt;=FACT_INCLUDES[[#This Row],[order_estimated_delivery_date]], 1,0)</f>
        <v>1</v>
      </c>
    </row>
    <row r="799" spans="1:22" ht="15.75" x14ac:dyDescent="0.25">
      <c r="A799">
        <v>798</v>
      </c>
      <c r="B799" s="2" t="s">
        <v>1560</v>
      </c>
      <c r="C799" s="10">
        <v>1</v>
      </c>
      <c r="D799" s="13">
        <v>43333.988194444442</v>
      </c>
      <c r="E799" s="20">
        <v>15.99</v>
      </c>
      <c r="F799" s="20">
        <v>7.39</v>
      </c>
      <c r="G799" t="str">
        <f>VLOOKUP(FACT_INCLUDES[[#This Row],[order_id]],ORDERS!A:B,2,FALSE)</f>
        <v>a73c5464692d3bc09d64e3edefae9015</v>
      </c>
      <c r="H799" s="17">
        <f>VLOOKUP(FACT_INCLUDES[[#This Row],[order_id]],ORDERS!A:F,4,FALSE)</f>
        <v>43241.541666666664</v>
      </c>
      <c r="I799" s="17">
        <f>VLOOKUP(FACT_INCLUDES[[#This Row],[order_id]],ORDERS!A:G,5,FALSE)</f>
        <v>43258.563888888886</v>
      </c>
      <c r="J799" s="17">
        <f>VLOOKUP(FACT_INCLUDES[[#This Row],[order_id]],ORDERS!A:G,6,FALSE)</f>
        <v>43257</v>
      </c>
      <c r="K799" t="str">
        <f>VLOOKUP(FACT_INCLUDES[[#This Row],[order_id]],ORDERS!A:G,3,FALSE)</f>
        <v>delivered</v>
      </c>
      <c r="L799" s="18">
        <f>FACT_INCLUDES[[#This Row],[price]]+FACT_INCLUDES[[#This Row],[freight_value]]</f>
        <v>23.38</v>
      </c>
      <c r="M799">
        <f ca="1">_xlfn.XLOOKUP(FACT_INCLUDES[[#This Row],[customer_unique_id]], DIM_CUSTOMERS[customer_unique_id], DIM_CUSTOMERS[Age],,0)</f>
        <v>47</v>
      </c>
      <c r="N799">
        <f>IFERROR(VLOOKUP(FACT_INCLUDES[[#This Row],[order_id]], ORDERS!A:G, 7, FALSE), "")</f>
        <v>17</v>
      </c>
      <c r="O799">
        <f>_xlfn.XLOOKUP(FACT_INCLUDES[[#This Row],[DW Product]],FACT_PRODUCT_REVIEWS!L:L,FACT_PRODUCT_REVIEWS!A:A,,0)</f>
        <v>249</v>
      </c>
      <c r="P799">
        <f>_xlfn.XLOOKUP(FACT_INCLUDES[[#This Row],[customer_unique_id]],DIM_CUSTOMERS[customer_unique_id],DIM_CUSTOMERS[DW Customer],,0)</f>
        <v>85</v>
      </c>
      <c r="Q799">
        <v>249</v>
      </c>
      <c r="R799">
        <v>50</v>
      </c>
      <c r="S799">
        <f>IF(FACT_INCLUDES[[#This Row],[order_delivered_customer_date]]&lt;=FACT_INCLUDES[[#This Row],[order_estimated_delivery_date]],1,0)</f>
        <v>0</v>
      </c>
      <c r="T799" t="str">
        <f>VLOOKUP(FACT_INCLUDES[[#This Row],[DW Product]],DIM_PRODUCTS!A:I,3,FALSE)</f>
        <v>Shoes</v>
      </c>
      <c r="U799" t="str">
        <f>VLOOKUP(FACT_INCLUDES[[#This Row],[DW Seller]],DIM_SELLERS!A:I,4,FALSE)</f>
        <v>SP</v>
      </c>
      <c r="V799" s="30">
        <f>IF(FACT_INCLUDES[[#This Row],[order_delivered_customer_date]]&lt;=FACT_INCLUDES[[#This Row],[order_estimated_delivery_date]], 1,0)</f>
        <v>0</v>
      </c>
    </row>
    <row r="800" spans="1:22" ht="15.75" x14ac:dyDescent="0.25">
      <c r="A800">
        <v>799</v>
      </c>
      <c r="B800" s="2" t="s">
        <v>1374</v>
      </c>
      <c r="C800" s="10">
        <v>1</v>
      </c>
      <c r="D800" s="13">
        <v>43286.120138888888</v>
      </c>
      <c r="E800" s="20">
        <v>24.5</v>
      </c>
      <c r="F800" s="20">
        <v>11.85</v>
      </c>
      <c r="G800" t="str">
        <f>VLOOKUP(FACT_INCLUDES[[#This Row],[order_id]],ORDERS!A:B,2,FALSE)</f>
        <v>6aaa688f88ee9cc7f9b90d5f7cca7d84</v>
      </c>
      <c r="H800" s="17">
        <f>VLOOKUP(FACT_INCLUDES[[#This Row],[order_id]],ORDERS!A:F,4,FALSE)</f>
        <v>43201.515972222223</v>
      </c>
      <c r="I800" s="17">
        <f>VLOOKUP(FACT_INCLUDES[[#This Row],[order_id]],ORDERS!A:G,5,FALSE)</f>
        <v>43208.896527777775</v>
      </c>
      <c r="J800" s="17">
        <f>VLOOKUP(FACT_INCLUDES[[#This Row],[order_id]],ORDERS!A:G,6,FALSE)</f>
        <v>43222</v>
      </c>
      <c r="K800" t="str">
        <f>VLOOKUP(FACT_INCLUDES[[#This Row],[order_id]],ORDERS!A:G,3,FALSE)</f>
        <v>delivered</v>
      </c>
      <c r="L800" s="18">
        <f>FACT_INCLUDES[[#This Row],[price]]+FACT_INCLUDES[[#This Row],[freight_value]]</f>
        <v>36.35</v>
      </c>
      <c r="M800">
        <f ca="1">_xlfn.XLOOKUP(FACT_INCLUDES[[#This Row],[customer_unique_id]], DIM_CUSTOMERS[customer_unique_id], DIM_CUSTOMERS[Age],,0)</f>
        <v>20</v>
      </c>
      <c r="N800">
        <f>IFERROR(VLOOKUP(FACT_INCLUDES[[#This Row],[order_id]], ORDERS!A:G, 7, FALSE), "")</f>
        <v>7</v>
      </c>
      <c r="O800">
        <f>_xlfn.XLOOKUP(FACT_INCLUDES[[#This Row],[DW Product]],FACT_PRODUCT_REVIEWS!L:L,FACT_PRODUCT_REVIEWS!A:A,,0)</f>
        <v>250</v>
      </c>
      <c r="P800">
        <f>_xlfn.XLOOKUP(FACT_INCLUDES[[#This Row],[customer_unique_id]],DIM_CUSTOMERS[customer_unique_id],DIM_CUSTOMERS[DW Customer],,0)</f>
        <v>128</v>
      </c>
      <c r="Q800">
        <v>250</v>
      </c>
      <c r="R800">
        <v>51</v>
      </c>
      <c r="S800">
        <f>IF(FACT_INCLUDES[[#This Row],[order_delivered_customer_date]]&lt;=FACT_INCLUDES[[#This Row],[order_estimated_delivery_date]],1,0)</f>
        <v>1</v>
      </c>
      <c r="T800" t="str">
        <f>VLOOKUP(FACT_INCLUDES[[#This Row],[DW Product]],DIM_PRODUCTS!A:I,3,FALSE)</f>
        <v>Decor</v>
      </c>
      <c r="U800" t="str">
        <f>VLOOKUP(FACT_INCLUDES[[#This Row],[DW Seller]],DIM_SELLERS!A:I,4,FALSE)</f>
        <v>SP</v>
      </c>
      <c r="V800" s="30">
        <f>IF(FACT_INCLUDES[[#This Row],[order_delivered_customer_date]]&lt;=FACT_INCLUDES[[#This Row],[order_estimated_delivery_date]], 1,0)</f>
        <v>1</v>
      </c>
    </row>
    <row r="801" spans="1:22" ht="15.75" x14ac:dyDescent="0.25">
      <c r="A801">
        <v>800</v>
      </c>
      <c r="B801" s="2" t="s">
        <v>1443</v>
      </c>
      <c r="C801" s="10">
        <v>1</v>
      </c>
      <c r="D801" s="13">
        <v>43048.631944444445</v>
      </c>
      <c r="E801" s="20">
        <v>179</v>
      </c>
      <c r="F801" s="20">
        <v>22.99</v>
      </c>
      <c r="G801" t="str">
        <f>VLOOKUP(FACT_INCLUDES[[#This Row],[order_id]],ORDERS!A:B,2,FALSE)</f>
        <v>3ee932c2f695c34affbbeb9a299c8166</v>
      </c>
      <c r="H801" s="17">
        <f>VLOOKUP(FACT_INCLUDES[[#This Row],[order_id]],ORDERS!A:F,4,FALSE)</f>
        <v>42887.670138888891</v>
      </c>
      <c r="I801" s="17">
        <f>VLOOKUP(FACT_INCLUDES[[#This Row],[order_id]],ORDERS!A:G,5,FALSE)</f>
        <v>42895.309027777781</v>
      </c>
      <c r="J801" s="17">
        <f>VLOOKUP(FACT_INCLUDES[[#This Row],[order_id]],ORDERS!A:G,6,FALSE)</f>
        <v>42915</v>
      </c>
      <c r="K801" t="str">
        <f>VLOOKUP(FACT_INCLUDES[[#This Row],[order_id]],ORDERS!A:G,3,FALSE)</f>
        <v>delivered</v>
      </c>
      <c r="L801" s="18">
        <f>FACT_INCLUDES[[#This Row],[price]]+FACT_INCLUDES[[#This Row],[freight_value]]</f>
        <v>201.99</v>
      </c>
      <c r="M801">
        <f ca="1">_xlfn.XLOOKUP(FACT_INCLUDES[[#This Row],[customer_unique_id]], DIM_CUSTOMERS[customer_unique_id], DIM_CUSTOMERS[Age],,0)</f>
        <v>49</v>
      </c>
      <c r="N801">
        <f>IFERROR(VLOOKUP(FACT_INCLUDES[[#This Row],[order_id]], ORDERS!A:G, 7, FALSE), "")</f>
        <v>8</v>
      </c>
      <c r="O801">
        <f>_xlfn.XLOOKUP(FACT_INCLUDES[[#This Row],[DW Product]],FACT_PRODUCT_REVIEWS!L:L,FACT_PRODUCT_REVIEWS!A:A,,0)</f>
        <v>251</v>
      </c>
      <c r="P801">
        <f>_xlfn.XLOOKUP(FACT_INCLUDES[[#This Row],[customer_unique_id]],DIM_CUSTOMERS[customer_unique_id],DIM_CUSTOMERS[DW Customer],,0)</f>
        <v>214</v>
      </c>
      <c r="Q801">
        <v>251</v>
      </c>
      <c r="R801">
        <v>52</v>
      </c>
      <c r="S801">
        <f>IF(FACT_INCLUDES[[#This Row],[order_delivered_customer_date]]&lt;=FACT_INCLUDES[[#This Row],[order_estimated_delivery_date]],1,0)</f>
        <v>1</v>
      </c>
      <c r="T801" t="str">
        <f>VLOOKUP(FACT_INCLUDES[[#This Row],[DW Product]],DIM_PRODUCTS!A:I,3,FALSE)</f>
        <v>Makeup</v>
      </c>
      <c r="U801" t="str">
        <f>VLOOKUP(FACT_INCLUDES[[#This Row],[DW Seller]],DIM_SELLERS!A:I,4,FALSE)</f>
        <v>SP</v>
      </c>
      <c r="V801" s="30">
        <f>IF(FACT_INCLUDES[[#This Row],[order_delivered_customer_date]]&lt;=FACT_INCLUDES[[#This Row],[order_estimated_delivery_date]], 1,0)</f>
        <v>1</v>
      </c>
    </row>
    <row r="802" spans="1:22" ht="15.75" x14ac:dyDescent="0.25">
      <c r="A802">
        <v>801</v>
      </c>
      <c r="B802" s="2" t="s">
        <v>1355</v>
      </c>
      <c r="C802" s="10">
        <v>1</v>
      </c>
      <c r="D802" s="13">
        <v>43173.408333333333</v>
      </c>
      <c r="E802" s="20">
        <v>37.9</v>
      </c>
      <c r="F802" s="20">
        <v>21.43</v>
      </c>
      <c r="G802" t="str">
        <f>VLOOKUP(FACT_INCLUDES[[#This Row],[order_id]],ORDERS!A:B,2,FALSE)</f>
        <v>bace01b0aa7c98f2a7fce9db19555eb9</v>
      </c>
      <c r="H802" s="17">
        <f>VLOOKUP(FACT_INCLUDES[[#This Row],[order_id]],ORDERS!A:F,4,FALSE)</f>
        <v>42916.856944444444</v>
      </c>
      <c r="I802" s="17">
        <f>VLOOKUP(FACT_INCLUDES[[#This Row],[order_id]],ORDERS!A:G,5,FALSE)</f>
        <v>42926.758333333331</v>
      </c>
      <c r="J802" s="17">
        <f>VLOOKUP(FACT_INCLUDES[[#This Row],[order_id]],ORDERS!A:G,6,FALSE)</f>
        <v>42940</v>
      </c>
      <c r="K802" t="str">
        <f>VLOOKUP(FACT_INCLUDES[[#This Row],[order_id]],ORDERS!A:G,3,FALSE)</f>
        <v>delivered</v>
      </c>
      <c r="L802" s="18">
        <f>FACT_INCLUDES[[#This Row],[price]]+FACT_INCLUDES[[#This Row],[freight_value]]</f>
        <v>59.33</v>
      </c>
      <c r="M802">
        <f ca="1">_xlfn.XLOOKUP(FACT_INCLUDES[[#This Row],[customer_unique_id]], DIM_CUSTOMERS[customer_unique_id], DIM_CUSTOMERS[Age],,0)</f>
        <v>22</v>
      </c>
      <c r="N802">
        <f>IFERROR(VLOOKUP(FACT_INCLUDES[[#This Row],[order_id]], ORDERS!A:G, 7, FALSE), "")</f>
        <v>10</v>
      </c>
      <c r="O802">
        <f>_xlfn.XLOOKUP(FACT_INCLUDES[[#This Row],[DW Product]],FACT_PRODUCT_REVIEWS!L:L,FACT_PRODUCT_REVIEWS!A:A,,0)</f>
        <v>252</v>
      </c>
      <c r="P802">
        <f>_xlfn.XLOOKUP(FACT_INCLUDES[[#This Row],[customer_unique_id]],DIM_CUSTOMERS[customer_unique_id],DIM_CUSTOMERS[DW Customer],,0)</f>
        <v>120</v>
      </c>
      <c r="Q802">
        <v>252</v>
      </c>
      <c r="R802">
        <v>53</v>
      </c>
      <c r="S802">
        <f>IF(FACT_INCLUDES[[#This Row],[order_delivered_customer_date]]&lt;=FACT_INCLUDES[[#This Row],[order_estimated_delivery_date]],1,0)</f>
        <v>1</v>
      </c>
      <c r="T802" t="str">
        <f>VLOOKUP(FACT_INCLUDES[[#This Row],[DW Product]],DIM_PRODUCTS!A:I,3,FALSE)</f>
        <v>Jewelry</v>
      </c>
      <c r="U802" t="str">
        <f>VLOOKUP(FACT_INCLUDES[[#This Row],[DW Seller]],DIM_SELLERS!A:I,4,FALSE)</f>
        <v>SP</v>
      </c>
      <c r="V802" s="30">
        <f>IF(FACT_INCLUDES[[#This Row],[order_delivered_customer_date]]&lt;=FACT_INCLUDES[[#This Row],[order_estimated_delivery_date]], 1,0)</f>
        <v>1</v>
      </c>
    </row>
    <row r="803" spans="1:22" ht="15.75" x14ac:dyDescent="0.25">
      <c r="A803">
        <v>802</v>
      </c>
      <c r="B803" s="2" t="s">
        <v>1154</v>
      </c>
      <c r="C803" s="10">
        <v>1</v>
      </c>
      <c r="D803" s="13">
        <v>43202.496527777781</v>
      </c>
      <c r="E803" s="20">
        <v>89.9</v>
      </c>
      <c r="F803" s="20">
        <v>22.56</v>
      </c>
      <c r="G803" t="str">
        <f>VLOOKUP(FACT_INCLUDES[[#This Row],[order_id]],ORDERS!A:B,2,FALSE)</f>
        <v>c60c5563690f2a27a76f4d8ba53c2a85</v>
      </c>
      <c r="H803" s="17">
        <f>VLOOKUP(FACT_INCLUDES[[#This Row],[order_id]],ORDERS!A:F,4,FALSE)</f>
        <v>42976.57916666667</v>
      </c>
      <c r="I803" s="17">
        <f>VLOOKUP(FACT_INCLUDES[[#This Row],[order_id]],ORDERS!A:G,5,FALSE)</f>
        <v>42989.630555555559</v>
      </c>
      <c r="J803" s="17">
        <f>VLOOKUP(FACT_INCLUDES[[#This Row],[order_id]],ORDERS!A:G,6,FALSE)</f>
        <v>42996</v>
      </c>
      <c r="K803" t="str">
        <f>VLOOKUP(FACT_INCLUDES[[#This Row],[order_id]],ORDERS!A:G,3,FALSE)</f>
        <v>delivered</v>
      </c>
      <c r="L803" s="18">
        <f>FACT_INCLUDES[[#This Row],[price]]+FACT_INCLUDES[[#This Row],[freight_value]]</f>
        <v>112.46000000000001</v>
      </c>
      <c r="M803">
        <f ca="1">_xlfn.XLOOKUP(FACT_INCLUDES[[#This Row],[customer_unique_id]], DIM_CUSTOMERS[customer_unique_id], DIM_CUSTOMERS[Age],,0)</f>
        <v>19</v>
      </c>
      <c r="N803">
        <f>IFERROR(VLOOKUP(FACT_INCLUDES[[#This Row],[order_id]], ORDERS!A:G, 7, FALSE), "")</f>
        <v>13</v>
      </c>
      <c r="O803">
        <f>_xlfn.XLOOKUP(FACT_INCLUDES[[#This Row],[DW Product]],FACT_PRODUCT_REVIEWS!L:L,FACT_PRODUCT_REVIEWS!A:A,,0)</f>
        <v>253</v>
      </c>
      <c r="P803">
        <f>_xlfn.XLOOKUP(FACT_INCLUDES[[#This Row],[customer_unique_id]],DIM_CUSTOMERS[customer_unique_id],DIM_CUSTOMERS[DW Customer],,0)</f>
        <v>293</v>
      </c>
      <c r="Q803">
        <v>253</v>
      </c>
      <c r="R803">
        <v>54</v>
      </c>
      <c r="S803">
        <f>IF(FACT_INCLUDES[[#This Row],[order_delivered_customer_date]]&lt;=FACT_INCLUDES[[#This Row],[order_estimated_delivery_date]],1,0)</f>
        <v>1</v>
      </c>
      <c r="T803" t="str">
        <f>VLOOKUP(FACT_INCLUDES[[#This Row],[DW Product]],DIM_PRODUCTS!A:I,3,FALSE)</f>
        <v>Sports</v>
      </c>
      <c r="U803" t="str">
        <f>VLOOKUP(FACT_INCLUDES[[#This Row],[DW Seller]],DIM_SELLERS!A:I,4,FALSE)</f>
        <v>SC</v>
      </c>
      <c r="V803" s="30">
        <f>IF(FACT_INCLUDES[[#This Row],[order_delivered_customer_date]]&lt;=FACT_INCLUDES[[#This Row],[order_estimated_delivery_date]], 1,0)</f>
        <v>1</v>
      </c>
    </row>
    <row r="804" spans="1:22" ht="15.75" x14ac:dyDescent="0.25">
      <c r="A804">
        <v>803</v>
      </c>
      <c r="B804" s="2" t="s">
        <v>1584</v>
      </c>
      <c r="C804" s="10">
        <v>1</v>
      </c>
      <c r="D804" s="13">
        <v>42873.0625</v>
      </c>
      <c r="E804" s="20">
        <v>89.9</v>
      </c>
      <c r="F804" s="20">
        <v>22.56</v>
      </c>
      <c r="G804" t="str">
        <f>VLOOKUP(FACT_INCLUDES[[#This Row],[order_id]],ORDERS!A:B,2,FALSE)</f>
        <v>308eed157c50c58cd2d795eb5f1e096a</v>
      </c>
      <c r="H804" s="17">
        <f>VLOOKUP(FACT_INCLUDES[[#This Row],[order_id]],ORDERS!A:F,4,FALSE)</f>
        <v>43227.730555555558</v>
      </c>
      <c r="I804" s="17">
        <f>VLOOKUP(FACT_INCLUDES[[#This Row],[order_id]],ORDERS!A:G,5,FALSE)</f>
        <v>43238.74722222222</v>
      </c>
      <c r="J804" s="17">
        <f>VLOOKUP(FACT_INCLUDES[[#This Row],[order_id]],ORDERS!A:G,6,FALSE)</f>
        <v>43249</v>
      </c>
      <c r="K804" t="str">
        <f>VLOOKUP(FACT_INCLUDES[[#This Row],[order_id]],ORDERS!A:G,3,FALSE)</f>
        <v>delivered</v>
      </c>
      <c r="L804" s="18">
        <f>FACT_INCLUDES[[#This Row],[price]]+FACT_INCLUDES[[#This Row],[freight_value]]</f>
        <v>112.46000000000001</v>
      </c>
      <c r="M804">
        <f ca="1">_xlfn.XLOOKUP(FACT_INCLUDES[[#This Row],[customer_unique_id]], DIM_CUSTOMERS[customer_unique_id], DIM_CUSTOMERS[Age],,0)</f>
        <v>28</v>
      </c>
      <c r="N804">
        <f>IFERROR(VLOOKUP(FACT_INCLUDES[[#This Row],[order_id]], ORDERS!A:G, 7, FALSE), "")</f>
        <v>11</v>
      </c>
      <c r="O804">
        <f>_xlfn.XLOOKUP(FACT_INCLUDES[[#This Row],[DW Product]],FACT_PRODUCT_REVIEWS!L:L,FACT_PRODUCT_REVIEWS!A:A,,0)</f>
        <v>254</v>
      </c>
      <c r="P804">
        <f>_xlfn.XLOOKUP(FACT_INCLUDES[[#This Row],[customer_unique_id]],DIM_CUSTOMERS[customer_unique_id],DIM_CUSTOMERS[DW Customer],,0)</f>
        <v>260</v>
      </c>
      <c r="Q804">
        <v>254</v>
      </c>
      <c r="R804">
        <v>55</v>
      </c>
      <c r="S804">
        <f>IF(FACT_INCLUDES[[#This Row],[order_delivered_customer_date]]&lt;=FACT_INCLUDES[[#This Row],[order_estimated_delivery_date]],1,0)</f>
        <v>1</v>
      </c>
      <c r="T804" t="str">
        <f>VLOOKUP(FACT_INCLUDES[[#This Row],[DW Product]],DIM_PRODUCTS!A:I,3,FALSE)</f>
        <v>Pets</v>
      </c>
      <c r="U804" t="str">
        <f>VLOOKUP(FACT_INCLUDES[[#This Row],[DW Seller]],DIM_SELLERS!A:I,4,FALSE)</f>
        <v>SP</v>
      </c>
      <c r="V804" s="30">
        <f>IF(FACT_INCLUDES[[#This Row],[order_delivered_customer_date]]&lt;=FACT_INCLUDES[[#This Row],[order_estimated_delivery_date]], 1,0)</f>
        <v>1</v>
      </c>
    </row>
    <row r="805" spans="1:22" ht="15.75" x14ac:dyDescent="0.25">
      <c r="A805">
        <v>804</v>
      </c>
      <c r="B805" s="2" t="s">
        <v>1465</v>
      </c>
      <c r="C805" s="10">
        <v>1</v>
      </c>
      <c r="D805" s="13">
        <v>43185.538888888892</v>
      </c>
      <c r="E805" s="20">
        <v>89.9</v>
      </c>
      <c r="F805" s="20">
        <v>22.56</v>
      </c>
      <c r="G805" t="str">
        <f>VLOOKUP(FACT_INCLUDES[[#This Row],[order_id]],ORDERS!A:B,2,FALSE)</f>
        <v>0a3f32fce9d5056b96a9fe604715982b</v>
      </c>
      <c r="H805" s="17">
        <f>VLOOKUP(FACT_INCLUDES[[#This Row],[order_id]],ORDERS!A:F,4,FALSE)</f>
        <v>43152.521527777775</v>
      </c>
      <c r="I805" s="17">
        <f>VLOOKUP(FACT_INCLUDES[[#This Row],[order_id]],ORDERS!A:G,5,FALSE)</f>
        <v>43154.572222222225</v>
      </c>
      <c r="J805" s="17">
        <f>VLOOKUP(FACT_INCLUDES[[#This Row],[order_id]],ORDERS!A:G,6,FALSE)</f>
        <v>43167</v>
      </c>
      <c r="K805" t="str">
        <f>VLOOKUP(FACT_INCLUDES[[#This Row],[order_id]],ORDERS!A:G,3,FALSE)</f>
        <v>delivered</v>
      </c>
      <c r="L805" s="18">
        <f>FACT_INCLUDES[[#This Row],[price]]+FACT_INCLUDES[[#This Row],[freight_value]]</f>
        <v>112.46000000000001</v>
      </c>
      <c r="M805">
        <f ca="1">_xlfn.XLOOKUP(FACT_INCLUDES[[#This Row],[customer_unique_id]], DIM_CUSTOMERS[customer_unique_id], DIM_CUSTOMERS[Age],,0)</f>
        <v>20</v>
      </c>
      <c r="N805">
        <f>IFERROR(VLOOKUP(FACT_INCLUDES[[#This Row],[order_id]], ORDERS!A:G, 7, FALSE), "")</f>
        <v>2</v>
      </c>
      <c r="O805">
        <f>_xlfn.XLOOKUP(FACT_INCLUDES[[#This Row],[DW Product]],FACT_PRODUCT_REVIEWS!L:L,FACT_PRODUCT_REVIEWS!A:A,,0)</f>
        <v>255</v>
      </c>
      <c r="P805">
        <f>_xlfn.XLOOKUP(FACT_INCLUDES[[#This Row],[customer_unique_id]],DIM_CUSTOMERS[customer_unique_id],DIM_CUSTOMERS[DW Customer],,0)</f>
        <v>188</v>
      </c>
      <c r="Q805">
        <v>255</v>
      </c>
      <c r="R805">
        <v>56</v>
      </c>
      <c r="S805">
        <f>IF(FACT_INCLUDES[[#This Row],[order_delivered_customer_date]]&lt;=FACT_INCLUDES[[#This Row],[order_estimated_delivery_date]],1,0)</f>
        <v>1</v>
      </c>
      <c r="T805" t="str">
        <f>VLOOKUP(FACT_INCLUDES[[#This Row],[DW Product]],DIM_PRODUCTS!A:I,3,FALSE)</f>
        <v>Accessories</v>
      </c>
      <c r="U805" t="str">
        <f>VLOOKUP(FACT_INCLUDES[[#This Row],[DW Seller]],DIM_SELLERS!A:I,4,FALSE)</f>
        <v>RJ</v>
      </c>
      <c r="V805" s="30">
        <f>IF(FACT_INCLUDES[[#This Row],[order_delivered_customer_date]]&lt;=FACT_INCLUDES[[#This Row],[order_estimated_delivery_date]], 1,0)</f>
        <v>1</v>
      </c>
    </row>
    <row r="806" spans="1:22" ht="15.75" x14ac:dyDescent="0.25">
      <c r="A806">
        <v>805</v>
      </c>
      <c r="B806" s="2" t="s">
        <v>897</v>
      </c>
      <c r="C806" s="10">
        <v>1</v>
      </c>
      <c r="D806" s="13">
        <v>42870.396527777775</v>
      </c>
      <c r="E806" s="20">
        <v>88.34</v>
      </c>
      <c r="F806" s="20">
        <v>29.08</v>
      </c>
      <c r="G806" t="str">
        <f>VLOOKUP(FACT_INCLUDES[[#This Row],[order_id]],ORDERS!A:B,2,FALSE)</f>
        <v>6dfec7f36b7045b17ff80348337f75dc</v>
      </c>
      <c r="H806" s="17">
        <f>VLOOKUP(FACT_INCLUDES[[#This Row],[order_id]],ORDERS!A:F,4,FALSE)</f>
        <v>42868.552083333336</v>
      </c>
      <c r="I806" s="17">
        <f>VLOOKUP(FACT_INCLUDES[[#This Row],[order_id]],ORDERS!A:G,5,FALSE)</f>
        <v>42893.524305555555</v>
      </c>
      <c r="J806" s="17">
        <f>VLOOKUP(FACT_INCLUDES[[#This Row],[order_id]],ORDERS!A:G,6,FALSE)</f>
        <v>42902</v>
      </c>
      <c r="K806" t="str">
        <f>VLOOKUP(FACT_INCLUDES[[#This Row],[order_id]],ORDERS!A:G,3,FALSE)</f>
        <v>delivered</v>
      </c>
      <c r="L806" s="18">
        <f>FACT_INCLUDES[[#This Row],[price]]+FACT_INCLUDES[[#This Row],[freight_value]]</f>
        <v>117.42</v>
      </c>
      <c r="M806">
        <f ca="1">_xlfn.XLOOKUP(FACT_INCLUDES[[#This Row],[customer_unique_id]], DIM_CUSTOMERS[customer_unique_id], DIM_CUSTOMERS[Age],,0)</f>
        <v>28</v>
      </c>
      <c r="N806">
        <f>IFERROR(VLOOKUP(FACT_INCLUDES[[#This Row],[order_id]], ORDERS!A:G, 7, FALSE), "")</f>
        <v>25</v>
      </c>
      <c r="O806">
        <f>_xlfn.XLOOKUP(FACT_INCLUDES[[#This Row],[DW Product]],FACT_PRODUCT_REVIEWS!L:L,FACT_PRODUCT_REVIEWS!A:A,,0)</f>
        <v>256</v>
      </c>
      <c r="P806">
        <f>_xlfn.XLOOKUP(FACT_INCLUDES[[#This Row],[customer_unique_id]],DIM_CUSTOMERS[customer_unique_id],DIM_CUSTOMERS[DW Customer],,0)</f>
        <v>291</v>
      </c>
      <c r="Q806">
        <v>256</v>
      </c>
      <c r="R806">
        <v>57</v>
      </c>
      <c r="S806">
        <f>IF(FACT_INCLUDES[[#This Row],[order_delivered_customer_date]]&lt;=FACT_INCLUDES[[#This Row],[order_estimated_delivery_date]],1,0)</f>
        <v>1</v>
      </c>
      <c r="T806" t="str">
        <f>VLOOKUP(FACT_INCLUDES[[#This Row],[DW Product]],DIM_PRODUCTS!A:I,3,FALSE)</f>
        <v>Makeup</v>
      </c>
      <c r="U806" t="str">
        <f>VLOOKUP(FACT_INCLUDES[[#This Row],[DW Seller]],DIM_SELLERS!A:I,4,FALSE)</f>
        <v>SC</v>
      </c>
      <c r="V806" s="30">
        <f>IF(FACT_INCLUDES[[#This Row],[order_delivered_customer_date]]&lt;=FACT_INCLUDES[[#This Row],[order_estimated_delivery_date]], 1,0)</f>
        <v>1</v>
      </c>
    </row>
    <row r="807" spans="1:22" ht="15.75" x14ac:dyDescent="0.25">
      <c r="A807">
        <v>806</v>
      </c>
      <c r="B807" s="2" t="s">
        <v>880</v>
      </c>
      <c r="C807" s="10">
        <v>1</v>
      </c>
      <c r="D807" s="13">
        <v>43132.386805555558</v>
      </c>
      <c r="E807" s="20">
        <v>177.9</v>
      </c>
      <c r="F807" s="20">
        <v>18.5</v>
      </c>
      <c r="G807" t="str">
        <f>VLOOKUP(FACT_INCLUDES[[#This Row],[order_id]],ORDERS!A:B,2,FALSE)</f>
        <v>4619eedf5b092b15ebc4d916f8c99646</v>
      </c>
      <c r="H807" s="17">
        <f>VLOOKUP(FACT_INCLUDES[[#This Row],[order_id]],ORDERS!A:F,4,FALSE)</f>
        <v>43062.990277777775</v>
      </c>
      <c r="I807" s="17">
        <f>VLOOKUP(FACT_INCLUDES[[#This Row],[order_id]],ORDERS!A:G,5,FALSE)</f>
        <v>43074.980555555558</v>
      </c>
      <c r="J807" s="17">
        <f>VLOOKUP(FACT_INCLUDES[[#This Row],[order_id]],ORDERS!A:G,6,FALSE)</f>
        <v>43076</v>
      </c>
      <c r="K807" t="str">
        <f>VLOOKUP(FACT_INCLUDES[[#This Row],[order_id]],ORDERS!A:G,3,FALSE)</f>
        <v>delivered</v>
      </c>
      <c r="L807" s="18">
        <f>FACT_INCLUDES[[#This Row],[price]]+FACT_INCLUDES[[#This Row],[freight_value]]</f>
        <v>196.4</v>
      </c>
      <c r="M807">
        <f ca="1">_xlfn.XLOOKUP(FACT_INCLUDES[[#This Row],[customer_unique_id]], DIM_CUSTOMERS[customer_unique_id], DIM_CUSTOMERS[Age],,0)</f>
        <v>27</v>
      </c>
      <c r="N807">
        <f>IFERROR(VLOOKUP(FACT_INCLUDES[[#This Row],[order_id]], ORDERS!A:G, 7, FALSE), "")</f>
        <v>12</v>
      </c>
      <c r="O807">
        <f>_xlfn.XLOOKUP(FACT_INCLUDES[[#This Row],[DW Product]],FACT_PRODUCT_REVIEWS!L:L,FACT_PRODUCT_REVIEWS!A:A,,0)</f>
        <v>257</v>
      </c>
      <c r="P807">
        <f>_xlfn.XLOOKUP(FACT_INCLUDES[[#This Row],[customer_unique_id]],DIM_CUSTOMERS[customer_unique_id],DIM_CUSTOMERS[DW Customer],,0)</f>
        <v>140</v>
      </c>
      <c r="Q807">
        <v>257</v>
      </c>
      <c r="R807">
        <v>58</v>
      </c>
      <c r="S807">
        <f>IF(FACT_INCLUDES[[#This Row],[order_delivered_customer_date]]&lt;=FACT_INCLUDES[[#This Row],[order_estimated_delivery_date]],1,0)</f>
        <v>1</v>
      </c>
      <c r="T807" t="str">
        <f>VLOOKUP(FACT_INCLUDES[[#This Row],[DW Product]],DIM_PRODUCTS!A:I,3,FALSE)</f>
        <v>Home Design</v>
      </c>
      <c r="U807" t="str">
        <f>VLOOKUP(FACT_INCLUDES[[#This Row],[DW Seller]],DIM_SELLERS!A:I,4,FALSE)</f>
        <v>RJ</v>
      </c>
      <c r="V807" s="30">
        <f>IF(FACT_INCLUDES[[#This Row],[order_delivered_customer_date]]&lt;=FACT_INCLUDES[[#This Row],[order_estimated_delivery_date]], 1,0)</f>
        <v>1</v>
      </c>
    </row>
    <row r="808" spans="1:22" ht="15.75" x14ac:dyDescent="0.25">
      <c r="A808">
        <v>807</v>
      </c>
      <c r="B808" s="2" t="s">
        <v>1189</v>
      </c>
      <c r="C808" s="10">
        <v>1</v>
      </c>
      <c r="D808" s="13">
        <v>42963.434027777781</v>
      </c>
      <c r="E808" s="20">
        <v>32.99</v>
      </c>
      <c r="F808" s="20">
        <v>14.1</v>
      </c>
      <c r="G808" t="str">
        <f>VLOOKUP(FACT_INCLUDES[[#This Row],[order_id]],ORDERS!A:B,2,FALSE)</f>
        <v>ab26376d360f4caa7f34418cff3c9971</v>
      </c>
      <c r="H808" s="17">
        <f>VLOOKUP(FACT_INCLUDES[[#This Row],[order_id]],ORDERS!A:F,4,FALSE)</f>
        <v>43320.697222222225</v>
      </c>
      <c r="I808" s="17">
        <f>VLOOKUP(FACT_INCLUDES[[#This Row],[order_id]],ORDERS!A:G,5,FALSE)</f>
        <v>43333.824999999997</v>
      </c>
      <c r="J808" s="17">
        <f>VLOOKUP(FACT_INCLUDES[[#This Row],[order_id]],ORDERS!A:G,6,FALSE)</f>
        <v>43328</v>
      </c>
      <c r="K808" t="str">
        <f>VLOOKUP(FACT_INCLUDES[[#This Row],[order_id]],ORDERS!A:G,3,FALSE)</f>
        <v>delivered</v>
      </c>
      <c r="L808" s="18">
        <f>FACT_INCLUDES[[#This Row],[price]]+FACT_INCLUDES[[#This Row],[freight_value]]</f>
        <v>47.09</v>
      </c>
      <c r="M808">
        <f ca="1">_xlfn.XLOOKUP(FACT_INCLUDES[[#This Row],[customer_unique_id]], DIM_CUSTOMERS[customer_unique_id], DIM_CUSTOMERS[Age],,0)</f>
        <v>25</v>
      </c>
      <c r="N808">
        <f>IFERROR(VLOOKUP(FACT_INCLUDES[[#This Row],[order_id]], ORDERS!A:G, 7, FALSE), "")</f>
        <v>13</v>
      </c>
      <c r="O808">
        <f>_xlfn.XLOOKUP(FACT_INCLUDES[[#This Row],[DW Product]],FACT_PRODUCT_REVIEWS!L:L,FACT_PRODUCT_REVIEWS!A:A,,0)</f>
        <v>258</v>
      </c>
      <c r="P808">
        <f>_xlfn.XLOOKUP(FACT_INCLUDES[[#This Row],[customer_unique_id]],DIM_CUSTOMERS[customer_unique_id],DIM_CUSTOMERS[DW Customer],,0)</f>
        <v>176</v>
      </c>
      <c r="Q808">
        <v>258</v>
      </c>
      <c r="R808">
        <v>59</v>
      </c>
      <c r="S808">
        <f>IF(FACT_INCLUDES[[#This Row],[order_delivered_customer_date]]&lt;=FACT_INCLUDES[[#This Row],[order_estimated_delivery_date]],1,0)</f>
        <v>0</v>
      </c>
      <c r="T808" t="str">
        <f>VLOOKUP(FACT_INCLUDES[[#This Row],[DW Product]],DIM_PRODUCTS!A:I,3,FALSE)</f>
        <v>Pets</v>
      </c>
      <c r="U808" t="str">
        <f>VLOOKUP(FACT_INCLUDES[[#This Row],[DW Seller]],DIM_SELLERS!A:I,4,FALSE)</f>
        <v>RS</v>
      </c>
      <c r="V808" s="30">
        <f>IF(FACT_INCLUDES[[#This Row],[order_delivered_customer_date]]&lt;=FACT_INCLUDES[[#This Row],[order_estimated_delivery_date]], 1,0)</f>
        <v>0</v>
      </c>
    </row>
    <row r="809" spans="1:22" ht="15.75" x14ac:dyDescent="0.25">
      <c r="A809">
        <v>808</v>
      </c>
      <c r="B809" s="2" t="s">
        <v>1435</v>
      </c>
      <c r="C809" s="10">
        <v>1</v>
      </c>
      <c r="D809" s="13">
        <v>43285.121527777781</v>
      </c>
      <c r="E809" s="20">
        <v>69.900000000000006</v>
      </c>
      <c r="F809" s="20">
        <v>0</v>
      </c>
      <c r="G809" t="str">
        <f>VLOOKUP(FACT_INCLUDES[[#This Row],[order_id]],ORDERS!A:B,2,FALSE)</f>
        <v>c209709f857255c80d07a0be8c630b0d</v>
      </c>
      <c r="H809" s="17">
        <f>VLOOKUP(FACT_INCLUDES[[#This Row],[order_id]],ORDERS!A:F,4,FALSE)</f>
        <v>43065.96875</v>
      </c>
      <c r="I809" s="17">
        <f>VLOOKUP(FACT_INCLUDES[[#This Row],[order_id]],ORDERS!A:G,5,FALSE)</f>
        <v>43069.920138888891</v>
      </c>
      <c r="J809" s="17">
        <f>VLOOKUP(FACT_INCLUDES[[#This Row],[order_id]],ORDERS!A:G,6,FALSE)</f>
        <v>43080</v>
      </c>
      <c r="K809" t="str">
        <f>VLOOKUP(FACT_INCLUDES[[#This Row],[order_id]],ORDERS!A:G,3,FALSE)</f>
        <v>delivered</v>
      </c>
      <c r="L809" s="18">
        <f>FACT_INCLUDES[[#This Row],[price]]+FACT_INCLUDES[[#This Row],[freight_value]]</f>
        <v>69.900000000000006</v>
      </c>
      <c r="M809">
        <f ca="1">_xlfn.XLOOKUP(FACT_INCLUDES[[#This Row],[customer_unique_id]], DIM_CUSTOMERS[customer_unique_id], DIM_CUSTOMERS[Age],,0)</f>
        <v>37</v>
      </c>
      <c r="N809">
        <f>IFERROR(VLOOKUP(FACT_INCLUDES[[#This Row],[order_id]], ORDERS!A:G, 7, FALSE), "")</f>
        <v>4</v>
      </c>
      <c r="O809">
        <f>_xlfn.XLOOKUP(FACT_INCLUDES[[#This Row],[DW Product]],FACT_PRODUCT_REVIEWS!L:L,FACT_PRODUCT_REVIEWS!A:A,,0)</f>
        <v>259</v>
      </c>
      <c r="P809">
        <f>_xlfn.XLOOKUP(FACT_INCLUDES[[#This Row],[customer_unique_id]],DIM_CUSTOMERS[customer_unique_id],DIM_CUSTOMERS[DW Customer],,0)</f>
        <v>70</v>
      </c>
      <c r="Q809">
        <v>259</v>
      </c>
      <c r="R809">
        <v>60</v>
      </c>
      <c r="S809">
        <f>IF(FACT_INCLUDES[[#This Row],[order_delivered_customer_date]]&lt;=FACT_INCLUDES[[#This Row],[order_estimated_delivery_date]],1,0)</f>
        <v>1</v>
      </c>
      <c r="T809" t="str">
        <f>VLOOKUP(FACT_INCLUDES[[#This Row],[DW Product]],DIM_PRODUCTS!A:I,3,FALSE)</f>
        <v>Kitchen Products</v>
      </c>
      <c r="U809" t="str">
        <f>VLOOKUP(FACT_INCLUDES[[#This Row],[DW Seller]],DIM_SELLERS!A:I,4,FALSE)</f>
        <v>PR</v>
      </c>
      <c r="V809" s="30">
        <f>IF(FACT_INCLUDES[[#This Row],[order_delivered_customer_date]]&lt;=FACT_INCLUDES[[#This Row],[order_estimated_delivery_date]], 1,0)</f>
        <v>1</v>
      </c>
    </row>
    <row r="810" spans="1:22" ht="15.75" x14ac:dyDescent="0.25">
      <c r="A810">
        <v>809</v>
      </c>
      <c r="B810" s="2" t="s">
        <v>1225</v>
      </c>
      <c r="C810" s="10">
        <v>1</v>
      </c>
      <c r="D810" s="13">
        <v>43055.115972222222</v>
      </c>
      <c r="E810" s="20">
        <v>109.9</v>
      </c>
      <c r="F810" s="20">
        <v>12.27</v>
      </c>
      <c r="G810" t="str">
        <f>VLOOKUP(FACT_INCLUDES[[#This Row],[order_id]],ORDERS!A:B,2,FALSE)</f>
        <v>6cc9821bbb49f3a6159c6bca3542f795</v>
      </c>
      <c r="H810" s="17">
        <f>VLOOKUP(FACT_INCLUDES[[#This Row],[order_id]],ORDERS!A:F,4,FALSE)</f>
        <v>43285.645138888889</v>
      </c>
      <c r="I810" s="17">
        <f>VLOOKUP(FACT_INCLUDES[[#This Row],[order_id]],ORDERS!A:G,5,FALSE)</f>
        <v>43291.868055555555</v>
      </c>
      <c r="J810" s="17">
        <f>VLOOKUP(FACT_INCLUDES[[#This Row],[order_id]],ORDERS!A:G,6,FALSE)</f>
        <v>43320</v>
      </c>
      <c r="K810" t="str">
        <f>VLOOKUP(FACT_INCLUDES[[#This Row],[order_id]],ORDERS!A:G,3,FALSE)</f>
        <v>delivered</v>
      </c>
      <c r="L810" s="18">
        <f>FACT_INCLUDES[[#This Row],[price]]+FACT_INCLUDES[[#This Row],[freight_value]]</f>
        <v>122.17</v>
      </c>
      <c r="M810">
        <f ca="1">_xlfn.XLOOKUP(FACT_INCLUDES[[#This Row],[customer_unique_id]], DIM_CUSTOMERS[customer_unique_id], DIM_CUSTOMERS[Age],,0)</f>
        <v>50</v>
      </c>
      <c r="N810">
        <f>IFERROR(VLOOKUP(FACT_INCLUDES[[#This Row],[order_id]], ORDERS!A:G, 7, FALSE), "")</f>
        <v>6</v>
      </c>
      <c r="O810">
        <f>_xlfn.XLOOKUP(FACT_INCLUDES[[#This Row],[DW Product]],FACT_PRODUCT_REVIEWS!L:L,FACT_PRODUCT_REVIEWS!A:A,,0)</f>
        <v>260</v>
      </c>
      <c r="P810">
        <f>_xlfn.XLOOKUP(FACT_INCLUDES[[#This Row],[customer_unique_id]],DIM_CUSTOMERS[customer_unique_id],DIM_CUSTOMERS[DW Customer],,0)</f>
        <v>237</v>
      </c>
      <c r="Q810">
        <v>260</v>
      </c>
      <c r="R810">
        <v>61</v>
      </c>
      <c r="S810">
        <f>IF(FACT_INCLUDES[[#This Row],[order_delivered_customer_date]]&lt;=FACT_INCLUDES[[#This Row],[order_estimated_delivery_date]],1,0)</f>
        <v>1</v>
      </c>
      <c r="T810" t="str">
        <f>VLOOKUP(FACT_INCLUDES[[#This Row],[DW Product]],DIM_PRODUCTS!A:I,3,FALSE)</f>
        <v>Decor</v>
      </c>
      <c r="U810" t="str">
        <f>VLOOKUP(FACT_INCLUDES[[#This Row],[DW Seller]],DIM_SELLERS!A:I,4,FALSE)</f>
        <v>SP</v>
      </c>
      <c r="V810" s="30">
        <f>IF(FACT_INCLUDES[[#This Row],[order_delivered_customer_date]]&lt;=FACT_INCLUDES[[#This Row],[order_estimated_delivery_date]], 1,0)</f>
        <v>1</v>
      </c>
    </row>
    <row r="811" spans="1:22" ht="15.75" x14ac:dyDescent="0.25">
      <c r="A811">
        <v>810</v>
      </c>
      <c r="B811" s="2" t="s">
        <v>1177</v>
      </c>
      <c r="C811" s="10">
        <v>1</v>
      </c>
      <c r="D811" s="13">
        <v>43208.354861111111</v>
      </c>
      <c r="E811" s="20">
        <v>52.99</v>
      </c>
      <c r="F811" s="20">
        <v>22.3</v>
      </c>
      <c r="G811" t="str">
        <f>VLOOKUP(FACT_INCLUDES[[#This Row],[order_id]],ORDERS!A:B,2,FALSE)</f>
        <v>2a86852b89b186bb8aed750efd95ce73</v>
      </c>
      <c r="H811" s="17">
        <f>VLOOKUP(FACT_INCLUDES[[#This Row],[order_id]],ORDERS!A:F,4,FALSE)</f>
        <v>43134.951388888891</v>
      </c>
      <c r="I811" s="17">
        <f>VLOOKUP(FACT_INCLUDES[[#This Row],[order_id]],ORDERS!A:G,5,FALSE)</f>
        <v>43138.981944444444</v>
      </c>
      <c r="J811" s="17">
        <f>VLOOKUP(FACT_INCLUDES[[#This Row],[order_id]],ORDERS!A:G,6,FALSE)</f>
        <v>43152</v>
      </c>
      <c r="K811" t="str">
        <f>VLOOKUP(FACT_INCLUDES[[#This Row],[order_id]],ORDERS!A:G,3,FALSE)</f>
        <v>delivered</v>
      </c>
      <c r="L811" s="18">
        <f>FACT_INCLUDES[[#This Row],[price]]+FACT_INCLUDES[[#This Row],[freight_value]]</f>
        <v>75.290000000000006</v>
      </c>
      <c r="M811">
        <f ca="1">_xlfn.XLOOKUP(FACT_INCLUDES[[#This Row],[customer_unique_id]], DIM_CUSTOMERS[customer_unique_id], DIM_CUSTOMERS[Age],,0)</f>
        <v>29</v>
      </c>
      <c r="N811">
        <f>IFERROR(VLOOKUP(FACT_INCLUDES[[#This Row],[order_id]], ORDERS!A:G, 7, FALSE), "")</f>
        <v>4</v>
      </c>
      <c r="O811">
        <f>_xlfn.XLOOKUP(FACT_INCLUDES[[#This Row],[DW Product]],FACT_PRODUCT_REVIEWS!L:L,FACT_PRODUCT_REVIEWS!A:A,,0)</f>
        <v>261</v>
      </c>
      <c r="P811">
        <f>_xlfn.XLOOKUP(FACT_INCLUDES[[#This Row],[customer_unique_id]],DIM_CUSTOMERS[customer_unique_id],DIM_CUSTOMERS[DW Customer],,0)</f>
        <v>133</v>
      </c>
      <c r="Q811">
        <v>261</v>
      </c>
      <c r="R811">
        <v>62</v>
      </c>
      <c r="S811">
        <f>IF(FACT_INCLUDES[[#This Row],[order_delivered_customer_date]]&lt;=FACT_INCLUDES[[#This Row],[order_estimated_delivery_date]],1,0)</f>
        <v>1</v>
      </c>
      <c r="T811" t="str">
        <f>VLOOKUP(FACT_INCLUDES[[#This Row],[DW Product]],DIM_PRODUCTS!A:I,3,FALSE)</f>
        <v>Sports</v>
      </c>
      <c r="U811" t="str">
        <f>VLOOKUP(FACT_INCLUDES[[#This Row],[DW Seller]],DIM_SELLERS!A:I,4,FALSE)</f>
        <v>SP</v>
      </c>
      <c r="V811" s="30">
        <f>IF(FACT_INCLUDES[[#This Row],[order_delivered_customer_date]]&lt;=FACT_INCLUDES[[#This Row],[order_estimated_delivery_date]], 1,0)</f>
        <v>1</v>
      </c>
    </row>
    <row r="812" spans="1:22" ht="15.75" x14ac:dyDescent="0.25">
      <c r="A812">
        <v>811</v>
      </c>
      <c r="B812" s="2" t="s">
        <v>1474</v>
      </c>
      <c r="C812" s="10">
        <v>1</v>
      </c>
      <c r="D812" s="13">
        <v>43335.920138888891</v>
      </c>
      <c r="E812" s="20">
        <v>110.9</v>
      </c>
      <c r="F812" s="20">
        <v>14.51</v>
      </c>
      <c r="G812" t="str">
        <f>VLOOKUP(FACT_INCLUDES[[#This Row],[order_id]],ORDERS!A:B,2,FALSE)</f>
        <v>9bca65d60b3dffad98eafa3c50101fad</v>
      </c>
      <c r="H812" s="17">
        <f>VLOOKUP(FACT_INCLUDES[[#This Row],[order_id]],ORDERS!A:F,4,FALSE)</f>
        <v>42982.877083333333</v>
      </c>
      <c r="I812" s="17">
        <f>VLOOKUP(FACT_INCLUDES[[#This Row],[order_id]],ORDERS!A:G,5,FALSE)</f>
        <v>42989.538888888892</v>
      </c>
      <c r="J812" s="17">
        <f>VLOOKUP(FACT_INCLUDES[[#This Row],[order_id]],ORDERS!A:G,6,FALSE)</f>
        <v>43005</v>
      </c>
      <c r="K812" t="str">
        <f>VLOOKUP(FACT_INCLUDES[[#This Row],[order_id]],ORDERS!A:G,3,FALSE)</f>
        <v>delivered</v>
      </c>
      <c r="L812" s="18">
        <f>FACT_INCLUDES[[#This Row],[price]]+FACT_INCLUDES[[#This Row],[freight_value]]</f>
        <v>125.41000000000001</v>
      </c>
      <c r="M812">
        <f ca="1">_xlfn.XLOOKUP(FACT_INCLUDES[[#This Row],[customer_unique_id]], DIM_CUSTOMERS[customer_unique_id], DIM_CUSTOMERS[Age],,0)</f>
        <v>41</v>
      </c>
      <c r="N812">
        <f>IFERROR(VLOOKUP(FACT_INCLUDES[[#This Row],[order_id]], ORDERS!A:G, 7, FALSE), "")</f>
        <v>7</v>
      </c>
      <c r="O812">
        <f>_xlfn.XLOOKUP(FACT_INCLUDES[[#This Row],[DW Product]],FACT_PRODUCT_REVIEWS!L:L,FACT_PRODUCT_REVIEWS!A:A,,0)</f>
        <v>262</v>
      </c>
      <c r="P812">
        <f>_xlfn.XLOOKUP(FACT_INCLUDES[[#This Row],[customer_unique_id]],DIM_CUSTOMERS[customer_unique_id],DIM_CUSTOMERS[DW Customer],,0)</f>
        <v>71</v>
      </c>
      <c r="Q812">
        <v>262</v>
      </c>
      <c r="R812">
        <v>63</v>
      </c>
      <c r="S812">
        <f>IF(FACT_INCLUDES[[#This Row],[order_delivered_customer_date]]&lt;=FACT_INCLUDES[[#This Row],[order_estimated_delivery_date]],1,0)</f>
        <v>1</v>
      </c>
      <c r="T812" t="str">
        <f>VLOOKUP(FACT_INCLUDES[[#This Row],[DW Product]],DIM_PRODUCTS!A:I,3,FALSE)</f>
        <v>Decor</v>
      </c>
      <c r="U812" t="str">
        <f>VLOOKUP(FACT_INCLUDES[[#This Row],[DW Seller]],DIM_SELLERS!A:I,4,FALSE)</f>
        <v>SP</v>
      </c>
      <c r="V812" s="30">
        <f>IF(FACT_INCLUDES[[#This Row],[order_delivered_customer_date]]&lt;=FACT_INCLUDES[[#This Row],[order_estimated_delivery_date]], 1,0)</f>
        <v>1</v>
      </c>
    </row>
    <row r="813" spans="1:22" ht="15.75" x14ac:dyDescent="0.25">
      <c r="A813">
        <v>812</v>
      </c>
      <c r="B813" s="2" t="s">
        <v>1841</v>
      </c>
      <c r="C813" s="10">
        <v>1</v>
      </c>
      <c r="D813" s="13">
        <v>42977.479166666664</v>
      </c>
      <c r="E813" s="20">
        <v>35.9</v>
      </c>
      <c r="F813" s="20">
        <v>12.48</v>
      </c>
      <c r="G813" t="str">
        <f>VLOOKUP(FACT_INCLUDES[[#This Row],[order_id]],ORDERS!A:B,2,FALSE)</f>
        <v>6c09a1b2276ad843fe5649cb2f92660c</v>
      </c>
      <c r="H813" s="17">
        <f>VLOOKUP(FACT_INCLUDES[[#This Row],[order_id]],ORDERS!A:F,4,FALSE)</f>
        <v>42899.709027777775</v>
      </c>
      <c r="I813" s="17">
        <f>VLOOKUP(FACT_INCLUDES[[#This Row],[order_id]],ORDERS!A:G,5,FALSE)</f>
        <v>42905.832638888889</v>
      </c>
      <c r="J813" s="17">
        <f>VLOOKUP(FACT_INCLUDES[[#This Row],[order_id]],ORDERS!A:G,6,FALSE)</f>
        <v>42920</v>
      </c>
      <c r="K813" t="str">
        <f>VLOOKUP(FACT_INCLUDES[[#This Row],[order_id]],ORDERS!A:G,3,FALSE)</f>
        <v>delivered</v>
      </c>
      <c r="L813" s="18">
        <f>FACT_INCLUDES[[#This Row],[price]]+FACT_INCLUDES[[#This Row],[freight_value]]</f>
        <v>48.379999999999995</v>
      </c>
      <c r="M813">
        <f ca="1">_xlfn.XLOOKUP(FACT_INCLUDES[[#This Row],[customer_unique_id]], DIM_CUSTOMERS[customer_unique_id], DIM_CUSTOMERS[Age],,0)</f>
        <v>22</v>
      </c>
      <c r="N813">
        <f>IFERROR(VLOOKUP(FACT_INCLUDES[[#This Row],[order_id]], ORDERS!A:G, 7, FALSE), "")</f>
        <v>6</v>
      </c>
      <c r="O813">
        <f>_xlfn.XLOOKUP(FACT_INCLUDES[[#This Row],[DW Product]],FACT_PRODUCT_REVIEWS!L:L,FACT_PRODUCT_REVIEWS!A:A,,0)</f>
        <v>263</v>
      </c>
      <c r="P813">
        <f>_xlfn.XLOOKUP(FACT_INCLUDES[[#This Row],[customer_unique_id]],DIM_CUSTOMERS[customer_unique_id],DIM_CUSTOMERS[DW Customer],,0)</f>
        <v>265</v>
      </c>
      <c r="Q813">
        <v>263</v>
      </c>
      <c r="R813">
        <v>64</v>
      </c>
      <c r="S813">
        <f>IF(FACT_INCLUDES[[#This Row],[order_delivered_customer_date]]&lt;=FACT_INCLUDES[[#This Row],[order_estimated_delivery_date]],1,0)</f>
        <v>1</v>
      </c>
      <c r="T813" t="str">
        <f>VLOOKUP(FACT_INCLUDES[[#This Row],[DW Product]],DIM_PRODUCTS!A:I,3,FALSE)</f>
        <v>Clothing</v>
      </c>
      <c r="U813" t="str">
        <f>VLOOKUP(FACT_INCLUDES[[#This Row],[DW Seller]],DIM_SELLERS!A:I,4,FALSE)</f>
        <v>SP</v>
      </c>
      <c r="V813" s="30">
        <f>IF(FACT_INCLUDES[[#This Row],[order_delivered_customer_date]]&lt;=FACT_INCLUDES[[#This Row],[order_estimated_delivery_date]], 1,0)</f>
        <v>1</v>
      </c>
    </row>
    <row r="814" spans="1:22" ht="15.75" x14ac:dyDescent="0.25">
      <c r="A814">
        <v>813</v>
      </c>
      <c r="B814" s="2" t="s">
        <v>1882</v>
      </c>
      <c r="C814" s="10">
        <v>1</v>
      </c>
      <c r="D814" s="13">
        <v>42977.479166666664</v>
      </c>
      <c r="E814" s="20">
        <v>39</v>
      </c>
      <c r="F814" s="20">
        <v>7.53</v>
      </c>
      <c r="G814" t="str">
        <f>VLOOKUP(FACT_INCLUDES[[#This Row],[order_id]],ORDERS!A:B,2,FALSE)</f>
        <v>41b75ed52acfa208903915c459a5e3fd</v>
      </c>
      <c r="H814" s="17">
        <f>VLOOKUP(FACT_INCLUDES[[#This Row],[order_id]],ORDERS!A:F,4,FALSE)</f>
        <v>43305.964583333334</v>
      </c>
      <c r="I814" s="17">
        <f>VLOOKUP(FACT_INCLUDES[[#This Row],[order_id]],ORDERS!A:G,5,FALSE)</f>
        <v>43309.799305555556</v>
      </c>
      <c r="J814" s="17">
        <f>VLOOKUP(FACT_INCLUDES[[#This Row],[order_id]],ORDERS!A:G,6,FALSE)</f>
        <v>43326</v>
      </c>
      <c r="K814" t="str">
        <f>VLOOKUP(FACT_INCLUDES[[#This Row],[order_id]],ORDERS!A:G,3,FALSE)</f>
        <v>delivered</v>
      </c>
      <c r="L814" s="18">
        <f>FACT_INCLUDES[[#This Row],[price]]+FACT_INCLUDES[[#This Row],[freight_value]]</f>
        <v>46.53</v>
      </c>
      <c r="M814">
        <f ca="1">_xlfn.XLOOKUP(FACT_INCLUDES[[#This Row],[customer_unique_id]], DIM_CUSTOMERS[customer_unique_id], DIM_CUSTOMERS[Age],,0)</f>
        <v>25</v>
      </c>
      <c r="N814">
        <f>IFERROR(VLOOKUP(FACT_INCLUDES[[#This Row],[order_id]], ORDERS!A:G, 7, FALSE), "")</f>
        <v>4</v>
      </c>
      <c r="O814">
        <f>_xlfn.XLOOKUP(FACT_INCLUDES[[#This Row],[DW Product]],FACT_PRODUCT_REVIEWS!L:L,FACT_PRODUCT_REVIEWS!A:A,,0)</f>
        <v>264</v>
      </c>
      <c r="P814">
        <f>_xlfn.XLOOKUP(FACT_INCLUDES[[#This Row],[customer_unique_id]],DIM_CUSTOMERS[customer_unique_id],DIM_CUSTOMERS[DW Customer],,0)</f>
        <v>279</v>
      </c>
      <c r="Q814">
        <v>264</v>
      </c>
      <c r="R814">
        <v>65</v>
      </c>
      <c r="S814">
        <f>IF(FACT_INCLUDES[[#This Row],[order_delivered_customer_date]]&lt;=FACT_INCLUDES[[#This Row],[order_estimated_delivery_date]],1,0)</f>
        <v>1</v>
      </c>
      <c r="T814" t="str">
        <f>VLOOKUP(FACT_INCLUDES[[#This Row],[DW Product]],DIM_PRODUCTS!A:I,3,FALSE)</f>
        <v>Jewelry</v>
      </c>
      <c r="U814" t="str">
        <f>VLOOKUP(FACT_INCLUDES[[#This Row],[DW Seller]],DIM_SELLERS!A:I,4,FALSE)</f>
        <v>SP</v>
      </c>
      <c r="V814" s="30">
        <f>IF(FACT_INCLUDES[[#This Row],[order_delivered_customer_date]]&lt;=FACT_INCLUDES[[#This Row],[order_estimated_delivery_date]], 1,0)</f>
        <v>1</v>
      </c>
    </row>
    <row r="815" spans="1:22" ht="15.75" x14ac:dyDescent="0.25">
      <c r="A815">
        <v>814</v>
      </c>
      <c r="B815" s="2" t="s">
        <v>858</v>
      </c>
      <c r="C815" s="10">
        <v>1</v>
      </c>
      <c r="D815" s="13">
        <v>43206.163194444445</v>
      </c>
      <c r="E815" s="20">
        <v>27.9</v>
      </c>
      <c r="F815" s="20">
        <v>7.46</v>
      </c>
      <c r="G815" t="str">
        <f>VLOOKUP(FACT_INCLUDES[[#This Row],[order_id]],ORDERS!A:B,2,FALSE)</f>
        <v>4c41d73f1d29f1cd1e725ec445a82f23</v>
      </c>
      <c r="H815" s="17">
        <f>VLOOKUP(FACT_INCLUDES[[#This Row],[order_id]],ORDERS!A:F,4,FALSE)</f>
        <v>43036.691666666666</v>
      </c>
      <c r="I815" s="17">
        <f>VLOOKUP(FACT_INCLUDES[[#This Row],[order_id]],ORDERS!A:G,5,FALSE)</f>
        <v>43074.173611111109</v>
      </c>
      <c r="J815" s="17">
        <f>VLOOKUP(FACT_INCLUDES[[#This Row],[order_id]],ORDERS!A:G,6,FALSE)</f>
        <v>43077</v>
      </c>
      <c r="K815" t="str">
        <f>VLOOKUP(FACT_INCLUDES[[#This Row],[order_id]],ORDERS!A:G,3,FALSE)</f>
        <v>delivered</v>
      </c>
      <c r="L815" s="18">
        <f>FACT_INCLUDES[[#This Row],[price]]+FACT_INCLUDES[[#This Row],[freight_value]]</f>
        <v>35.36</v>
      </c>
      <c r="M815">
        <f ca="1">_xlfn.XLOOKUP(FACT_INCLUDES[[#This Row],[customer_unique_id]], DIM_CUSTOMERS[customer_unique_id], DIM_CUSTOMERS[Age],,0)</f>
        <v>53</v>
      </c>
      <c r="N815">
        <f>IFERROR(VLOOKUP(FACT_INCLUDES[[#This Row],[order_id]], ORDERS!A:G, 7, FALSE), "")</f>
        <v>38</v>
      </c>
      <c r="O815">
        <f>_xlfn.XLOOKUP(FACT_INCLUDES[[#This Row],[DW Product]],FACT_PRODUCT_REVIEWS!L:L,FACT_PRODUCT_REVIEWS!A:A,,0)</f>
        <v>265</v>
      </c>
      <c r="P815">
        <f>_xlfn.XLOOKUP(FACT_INCLUDES[[#This Row],[customer_unique_id]],DIM_CUSTOMERS[customer_unique_id],DIM_CUSTOMERS[DW Customer],,0)</f>
        <v>54</v>
      </c>
      <c r="Q815">
        <v>265</v>
      </c>
      <c r="R815">
        <v>66</v>
      </c>
      <c r="S815">
        <f>IF(FACT_INCLUDES[[#This Row],[order_delivered_customer_date]]&lt;=FACT_INCLUDES[[#This Row],[order_estimated_delivery_date]],1,0)</f>
        <v>1</v>
      </c>
      <c r="T815" t="str">
        <f>VLOOKUP(FACT_INCLUDES[[#This Row],[DW Product]],DIM_PRODUCTS!A:I,3,FALSE)</f>
        <v>Musical Instruments</v>
      </c>
      <c r="U815" t="str">
        <f>VLOOKUP(FACT_INCLUDES[[#This Row],[DW Seller]],DIM_SELLERS!A:I,4,FALSE)</f>
        <v>SP</v>
      </c>
      <c r="V815" s="30">
        <f>IF(FACT_INCLUDES[[#This Row],[order_delivered_customer_date]]&lt;=FACT_INCLUDES[[#This Row],[order_estimated_delivery_date]], 1,0)</f>
        <v>1</v>
      </c>
    </row>
    <row r="816" spans="1:22" ht="15.75" x14ac:dyDescent="0.25">
      <c r="A816">
        <v>815</v>
      </c>
      <c r="B816" s="2" t="s">
        <v>1762</v>
      </c>
      <c r="C816" s="10">
        <v>1</v>
      </c>
      <c r="D816" s="13">
        <v>42788.640277777777</v>
      </c>
      <c r="E816" s="20">
        <v>579</v>
      </c>
      <c r="F816" s="20">
        <v>65.34</v>
      </c>
      <c r="G816" t="str">
        <f>VLOOKUP(FACT_INCLUDES[[#This Row],[order_id]],ORDERS!A:B,2,FALSE)</f>
        <v>3c4d7fdb25ab947c7ac866ba940f9c32</v>
      </c>
      <c r="H816" s="17">
        <f>VLOOKUP(FACT_INCLUDES[[#This Row],[order_id]],ORDERS!A:F,4,FALSE)</f>
        <v>43282.864583333336</v>
      </c>
      <c r="I816" s="17">
        <f>VLOOKUP(FACT_INCLUDES[[#This Row],[order_id]],ORDERS!A:G,5,FALSE)</f>
        <v>43293.616666666669</v>
      </c>
      <c r="J816" s="17">
        <f>VLOOKUP(FACT_INCLUDES[[#This Row],[order_id]],ORDERS!A:G,6,FALSE)</f>
        <v>43322</v>
      </c>
      <c r="K816" t="str">
        <f>VLOOKUP(FACT_INCLUDES[[#This Row],[order_id]],ORDERS!A:G,3,FALSE)</f>
        <v>delivered</v>
      </c>
      <c r="L816" s="18">
        <f>FACT_INCLUDES[[#This Row],[price]]+FACT_INCLUDES[[#This Row],[freight_value]]</f>
        <v>644.34</v>
      </c>
      <c r="M816">
        <f ca="1">_xlfn.XLOOKUP(FACT_INCLUDES[[#This Row],[customer_unique_id]], DIM_CUSTOMERS[customer_unique_id], DIM_CUSTOMERS[Age],,0)</f>
        <v>19</v>
      </c>
      <c r="N816">
        <f>IFERROR(VLOOKUP(FACT_INCLUDES[[#This Row],[order_id]], ORDERS!A:G, 7, FALSE), "")</f>
        <v>11</v>
      </c>
      <c r="O816">
        <f>_xlfn.XLOOKUP(FACT_INCLUDES[[#This Row],[DW Product]],FACT_PRODUCT_REVIEWS!L:L,FACT_PRODUCT_REVIEWS!A:A,,0)</f>
        <v>266</v>
      </c>
      <c r="P816">
        <f>_xlfn.XLOOKUP(FACT_INCLUDES[[#This Row],[customer_unique_id]],DIM_CUSTOMERS[customer_unique_id],DIM_CUSTOMERS[DW Customer],,0)</f>
        <v>207</v>
      </c>
      <c r="Q816">
        <v>266</v>
      </c>
      <c r="R816">
        <v>67</v>
      </c>
      <c r="S816">
        <f>IF(FACT_INCLUDES[[#This Row],[order_delivered_customer_date]]&lt;=FACT_INCLUDES[[#This Row],[order_estimated_delivery_date]],1,0)</f>
        <v>1</v>
      </c>
      <c r="T816" t="str">
        <f>VLOOKUP(FACT_INCLUDES[[#This Row],[DW Product]],DIM_PRODUCTS!A:I,3,FALSE)</f>
        <v>Makeup</v>
      </c>
      <c r="U816" t="str">
        <f>VLOOKUP(FACT_INCLUDES[[#This Row],[DW Seller]],DIM_SELLERS!A:I,4,FALSE)</f>
        <v>PR</v>
      </c>
      <c r="V816" s="30">
        <f>IF(FACT_INCLUDES[[#This Row],[order_delivered_customer_date]]&lt;=FACT_INCLUDES[[#This Row],[order_estimated_delivery_date]], 1,0)</f>
        <v>1</v>
      </c>
    </row>
    <row r="817" spans="1:22" ht="15.75" x14ac:dyDescent="0.25">
      <c r="A817">
        <v>816</v>
      </c>
      <c r="B817" s="2" t="s">
        <v>1840</v>
      </c>
      <c r="C817" s="10">
        <v>1</v>
      </c>
      <c r="D817" s="13">
        <v>43018.940972222219</v>
      </c>
      <c r="E817" s="20">
        <v>99.9</v>
      </c>
      <c r="F817" s="20">
        <v>23.57</v>
      </c>
      <c r="G817" t="str">
        <f>VLOOKUP(FACT_INCLUDES[[#This Row],[order_id]],ORDERS!A:B,2,FALSE)</f>
        <v>6acc5385a15c441abe050fc7abda50bf</v>
      </c>
      <c r="H817" s="17">
        <f>VLOOKUP(FACT_INCLUDES[[#This Row],[order_id]],ORDERS!A:F,4,FALSE)</f>
        <v>43188.543055555558</v>
      </c>
      <c r="I817" s="17">
        <f>VLOOKUP(FACT_INCLUDES[[#This Row],[order_id]],ORDERS!A:G,5,FALSE)</f>
        <v>43216.906944444447</v>
      </c>
      <c r="J817" s="17">
        <f>VLOOKUP(FACT_INCLUDES[[#This Row],[order_id]],ORDERS!A:G,6,FALSE)</f>
        <v>43242</v>
      </c>
      <c r="K817" t="str">
        <f>VLOOKUP(FACT_INCLUDES[[#This Row],[order_id]],ORDERS!A:G,3,FALSE)</f>
        <v>delivered</v>
      </c>
      <c r="L817" s="18">
        <f>FACT_INCLUDES[[#This Row],[price]]+FACT_INCLUDES[[#This Row],[freight_value]]</f>
        <v>123.47</v>
      </c>
      <c r="M817">
        <f ca="1">_xlfn.XLOOKUP(FACT_INCLUDES[[#This Row],[customer_unique_id]], DIM_CUSTOMERS[customer_unique_id], DIM_CUSTOMERS[Age],,0)</f>
        <v>37</v>
      </c>
      <c r="N817">
        <f>IFERROR(VLOOKUP(FACT_INCLUDES[[#This Row],[order_id]], ORDERS!A:G, 7, FALSE), "")</f>
        <v>28</v>
      </c>
      <c r="O817">
        <f>_xlfn.XLOOKUP(FACT_INCLUDES[[#This Row],[DW Product]],FACT_PRODUCT_REVIEWS!L:L,FACT_PRODUCT_REVIEWS!A:A,,0)</f>
        <v>267</v>
      </c>
      <c r="P817">
        <f>_xlfn.XLOOKUP(FACT_INCLUDES[[#This Row],[customer_unique_id]],DIM_CUSTOMERS[customer_unique_id],DIM_CUSTOMERS[DW Customer],,0)</f>
        <v>196</v>
      </c>
      <c r="Q817">
        <v>267</v>
      </c>
      <c r="R817">
        <v>68</v>
      </c>
      <c r="S817">
        <f>IF(FACT_INCLUDES[[#This Row],[order_delivered_customer_date]]&lt;=FACT_INCLUDES[[#This Row],[order_estimated_delivery_date]],1,0)</f>
        <v>1</v>
      </c>
      <c r="T817" t="str">
        <f>VLOOKUP(FACT_INCLUDES[[#This Row],[DW Product]],DIM_PRODUCTS!A:I,3,FALSE)</f>
        <v>Books</v>
      </c>
      <c r="U817" t="str">
        <f>VLOOKUP(FACT_INCLUDES[[#This Row],[DW Seller]],DIM_SELLERS!A:I,4,FALSE)</f>
        <v>SP</v>
      </c>
      <c r="V817" s="30">
        <f>IF(FACT_INCLUDES[[#This Row],[order_delivered_customer_date]]&lt;=FACT_INCLUDES[[#This Row],[order_estimated_delivery_date]], 1,0)</f>
        <v>1</v>
      </c>
    </row>
    <row r="818" spans="1:22" ht="15.75" x14ac:dyDescent="0.25">
      <c r="A818">
        <v>817</v>
      </c>
      <c r="B818" s="2" t="s">
        <v>1119</v>
      </c>
      <c r="C818" s="10">
        <v>1</v>
      </c>
      <c r="D818" s="13">
        <v>42888.84375</v>
      </c>
      <c r="E818" s="20">
        <v>37</v>
      </c>
      <c r="F818" s="20">
        <v>19.32</v>
      </c>
      <c r="G818" t="str">
        <f>VLOOKUP(FACT_INCLUDES[[#This Row],[order_id]],ORDERS!A:B,2,FALSE)</f>
        <v>4f25ec76e8c86ded17aa0c58f236df0f</v>
      </c>
      <c r="H818" s="17">
        <f>VLOOKUP(FACT_INCLUDES[[#This Row],[order_id]],ORDERS!A:F,4,FALSE)</f>
        <v>43051.658333333333</v>
      </c>
      <c r="I818" s="17">
        <f>VLOOKUP(FACT_INCLUDES[[#This Row],[order_id]],ORDERS!A:G,5,FALSE)</f>
        <v>43074.088888888888</v>
      </c>
      <c r="J818" s="17">
        <f>VLOOKUP(FACT_INCLUDES[[#This Row],[order_id]],ORDERS!A:G,6,FALSE)</f>
        <v>43077</v>
      </c>
      <c r="K818" t="str">
        <f>VLOOKUP(FACT_INCLUDES[[#This Row],[order_id]],ORDERS!A:G,3,FALSE)</f>
        <v>delivered</v>
      </c>
      <c r="L818" s="18">
        <f>FACT_INCLUDES[[#This Row],[price]]+FACT_INCLUDES[[#This Row],[freight_value]]</f>
        <v>56.32</v>
      </c>
      <c r="M818">
        <f ca="1">_xlfn.XLOOKUP(FACT_INCLUDES[[#This Row],[customer_unique_id]], DIM_CUSTOMERS[customer_unique_id], DIM_CUSTOMERS[Age],,0)</f>
        <v>33</v>
      </c>
      <c r="N818">
        <f>IFERROR(VLOOKUP(FACT_INCLUDES[[#This Row],[order_id]], ORDERS!A:G, 7, FALSE), "")</f>
        <v>23</v>
      </c>
      <c r="O818">
        <f>_xlfn.XLOOKUP(FACT_INCLUDES[[#This Row],[DW Product]],FACT_PRODUCT_REVIEWS!L:L,FACT_PRODUCT_REVIEWS!A:A,,0)</f>
        <v>268</v>
      </c>
      <c r="P818">
        <f>_xlfn.XLOOKUP(FACT_INCLUDES[[#This Row],[customer_unique_id]],DIM_CUSTOMERS[customer_unique_id],DIM_CUSTOMERS[DW Customer],,0)</f>
        <v>129</v>
      </c>
      <c r="Q818">
        <v>268</v>
      </c>
      <c r="R818">
        <v>69</v>
      </c>
      <c r="S818">
        <f>IF(FACT_INCLUDES[[#This Row],[order_delivered_customer_date]]&lt;=FACT_INCLUDES[[#This Row],[order_estimated_delivery_date]],1,0)</f>
        <v>1</v>
      </c>
      <c r="T818" t="str">
        <f>VLOOKUP(FACT_INCLUDES[[#This Row],[DW Product]],DIM_PRODUCTS!A:I,3,FALSE)</f>
        <v>Art</v>
      </c>
      <c r="U818" t="str">
        <f>VLOOKUP(FACT_INCLUDES[[#This Row],[DW Seller]],DIM_SELLERS!A:I,4,FALSE)</f>
        <v>SP</v>
      </c>
      <c r="V818" s="30">
        <f>IF(FACT_INCLUDES[[#This Row],[order_delivered_customer_date]]&lt;=FACT_INCLUDES[[#This Row],[order_estimated_delivery_date]], 1,0)</f>
        <v>1</v>
      </c>
    </row>
    <row r="819" spans="1:22" ht="15.75" x14ac:dyDescent="0.25">
      <c r="A819">
        <v>818</v>
      </c>
      <c r="B819" s="2" t="s">
        <v>910</v>
      </c>
      <c r="C819" s="10">
        <v>1</v>
      </c>
      <c r="D819" s="13">
        <v>42888.84375</v>
      </c>
      <c r="E819" s="20">
        <v>116.6</v>
      </c>
      <c r="F819" s="20">
        <v>30.66</v>
      </c>
      <c r="G819" t="str">
        <f>VLOOKUP(FACT_INCLUDES[[#This Row],[order_id]],ORDERS!A:B,2,FALSE)</f>
        <v>320388520e5f7afe7c97489ea2732796</v>
      </c>
      <c r="H819" s="17">
        <f>VLOOKUP(FACT_INCLUDES[[#This Row],[order_id]],ORDERS!A:F,4,FALSE)</f>
        <v>42873.404166666667</v>
      </c>
      <c r="I819" s="17">
        <f>VLOOKUP(FACT_INCLUDES[[#This Row],[order_id]],ORDERS!A:G,5,FALSE)</f>
        <v>42881.418749999997</v>
      </c>
      <c r="J819" s="17">
        <f>VLOOKUP(FACT_INCLUDES[[#This Row],[order_id]],ORDERS!A:G,6,FALSE)</f>
        <v>42899</v>
      </c>
      <c r="K819" t="str">
        <f>VLOOKUP(FACT_INCLUDES[[#This Row],[order_id]],ORDERS!A:G,3,FALSE)</f>
        <v>delivered</v>
      </c>
      <c r="L819" s="18">
        <f>FACT_INCLUDES[[#This Row],[price]]+FACT_INCLUDES[[#This Row],[freight_value]]</f>
        <v>147.26</v>
      </c>
      <c r="M819">
        <f ca="1">_xlfn.XLOOKUP(FACT_INCLUDES[[#This Row],[customer_unique_id]], DIM_CUSTOMERS[customer_unique_id], DIM_CUSTOMERS[Age],,0)</f>
        <v>25</v>
      </c>
      <c r="N819">
        <f>IFERROR(VLOOKUP(FACT_INCLUDES[[#This Row],[order_id]], ORDERS!A:G, 7, FALSE), "")</f>
        <v>8</v>
      </c>
      <c r="O819">
        <f>_xlfn.XLOOKUP(FACT_INCLUDES[[#This Row],[DW Product]],FACT_PRODUCT_REVIEWS!L:L,FACT_PRODUCT_REVIEWS!A:A,,0)</f>
        <v>269</v>
      </c>
      <c r="P819">
        <f>_xlfn.XLOOKUP(FACT_INCLUDES[[#This Row],[customer_unique_id]],DIM_CUSTOMERS[customer_unique_id],DIM_CUSTOMERS[DW Customer],,0)</f>
        <v>208</v>
      </c>
      <c r="Q819">
        <v>269</v>
      </c>
      <c r="R819">
        <v>70</v>
      </c>
      <c r="S819">
        <f>IF(FACT_INCLUDES[[#This Row],[order_delivered_customer_date]]&lt;=FACT_INCLUDES[[#This Row],[order_estimated_delivery_date]],1,0)</f>
        <v>1</v>
      </c>
      <c r="T819" t="str">
        <f>VLOOKUP(FACT_INCLUDES[[#This Row],[DW Product]],DIM_PRODUCTS!A:I,3,FALSE)</f>
        <v>Furniture</v>
      </c>
      <c r="U819" t="str">
        <f>VLOOKUP(FACT_INCLUDES[[#This Row],[DW Seller]],DIM_SELLERS!A:I,4,FALSE)</f>
        <v>SP</v>
      </c>
      <c r="V819" s="30">
        <f>IF(FACT_INCLUDES[[#This Row],[order_delivered_customer_date]]&lt;=FACT_INCLUDES[[#This Row],[order_estimated_delivery_date]], 1,0)</f>
        <v>1</v>
      </c>
    </row>
    <row r="820" spans="1:22" ht="15.75" x14ac:dyDescent="0.25">
      <c r="A820">
        <v>819</v>
      </c>
      <c r="B820" s="2" t="s">
        <v>1061</v>
      </c>
      <c r="C820" s="10">
        <v>1</v>
      </c>
      <c r="D820" s="13">
        <v>42948.336805555555</v>
      </c>
      <c r="E820" s="20">
        <v>49</v>
      </c>
      <c r="F820" s="20">
        <v>19.25</v>
      </c>
      <c r="G820" t="str">
        <f>VLOOKUP(FACT_INCLUDES[[#This Row],[order_id]],ORDERS!A:B,2,FALSE)</f>
        <v>570eb70ff97166b85ea96be3bfb65fef</v>
      </c>
      <c r="H820" s="17">
        <f>VLOOKUP(FACT_INCLUDES[[#This Row],[order_id]],ORDERS!A:F,4,FALSE)</f>
        <v>42903.462500000001</v>
      </c>
      <c r="I820" s="17">
        <f>VLOOKUP(FACT_INCLUDES[[#This Row],[order_id]],ORDERS!A:G,5,FALSE)</f>
        <v>42921.695138888892</v>
      </c>
      <c r="J820" s="17">
        <f>VLOOKUP(FACT_INCLUDES[[#This Row],[order_id]],ORDERS!A:G,6,FALSE)</f>
        <v>42930</v>
      </c>
      <c r="K820" t="str">
        <f>VLOOKUP(FACT_INCLUDES[[#This Row],[order_id]],ORDERS!A:G,3,FALSE)</f>
        <v>delivered</v>
      </c>
      <c r="L820" s="18">
        <f>FACT_INCLUDES[[#This Row],[price]]+FACT_INCLUDES[[#This Row],[freight_value]]</f>
        <v>68.25</v>
      </c>
      <c r="M820">
        <f ca="1">_xlfn.XLOOKUP(FACT_INCLUDES[[#This Row],[customer_unique_id]], DIM_CUSTOMERS[customer_unique_id], DIM_CUSTOMERS[Age],,0)</f>
        <v>58</v>
      </c>
      <c r="N820">
        <f>IFERROR(VLOOKUP(FACT_INCLUDES[[#This Row],[order_id]], ORDERS!A:G, 7, FALSE), "")</f>
        <v>18</v>
      </c>
      <c r="O820">
        <f>_xlfn.XLOOKUP(FACT_INCLUDES[[#This Row],[DW Product]],FACT_PRODUCT_REVIEWS!L:L,FACT_PRODUCT_REVIEWS!A:A,,0)</f>
        <v>270</v>
      </c>
      <c r="P820">
        <f>_xlfn.XLOOKUP(FACT_INCLUDES[[#This Row],[customer_unique_id]],DIM_CUSTOMERS[customer_unique_id],DIM_CUSTOMERS[DW Customer],,0)</f>
        <v>186</v>
      </c>
      <c r="Q820">
        <v>270</v>
      </c>
      <c r="R820">
        <v>71</v>
      </c>
      <c r="S820">
        <f>IF(FACT_INCLUDES[[#This Row],[order_delivered_customer_date]]&lt;=FACT_INCLUDES[[#This Row],[order_estimated_delivery_date]],1,0)</f>
        <v>1</v>
      </c>
      <c r="T820" t="str">
        <f>VLOOKUP(FACT_INCLUDES[[#This Row],[DW Product]],DIM_PRODUCTS!A:I,3,FALSE)</f>
        <v>Kitchen Products</v>
      </c>
      <c r="U820" t="str">
        <f>VLOOKUP(FACT_INCLUDES[[#This Row],[DW Seller]],DIM_SELLERS!A:I,4,FALSE)</f>
        <v>SP</v>
      </c>
      <c r="V820" s="30">
        <f>IF(FACT_INCLUDES[[#This Row],[order_delivered_customer_date]]&lt;=FACT_INCLUDES[[#This Row],[order_estimated_delivery_date]], 1,0)</f>
        <v>1</v>
      </c>
    </row>
    <row r="821" spans="1:22" ht="15.75" x14ac:dyDescent="0.25">
      <c r="A821">
        <v>820</v>
      </c>
      <c r="B821" s="2" t="s">
        <v>1070</v>
      </c>
      <c r="C821" s="10">
        <v>1</v>
      </c>
      <c r="D821" s="13">
        <v>43201.524305555555</v>
      </c>
      <c r="E821" s="20">
        <v>27.9</v>
      </c>
      <c r="F821" s="20">
        <v>9.26</v>
      </c>
      <c r="G821" t="str">
        <f>VLOOKUP(FACT_INCLUDES[[#This Row],[order_id]],ORDERS!A:B,2,FALSE)</f>
        <v>5e35d686648f9f99fd1f90161d3db93c</v>
      </c>
      <c r="H821" s="17">
        <f>VLOOKUP(FACT_INCLUDES[[#This Row],[order_id]],ORDERS!A:F,4,FALSE)</f>
        <v>43126.645138888889</v>
      </c>
      <c r="I821" s="17">
        <f>VLOOKUP(FACT_INCLUDES[[#This Row],[order_id]],ORDERS!A:G,5,FALSE)</f>
        <v>43136.70416666667</v>
      </c>
      <c r="J821" s="17">
        <f>VLOOKUP(FACT_INCLUDES[[#This Row],[order_id]],ORDERS!A:G,6,FALSE)</f>
        <v>43152</v>
      </c>
      <c r="K821" t="str">
        <f>VLOOKUP(FACT_INCLUDES[[#This Row],[order_id]],ORDERS!A:G,3,FALSE)</f>
        <v>delivered</v>
      </c>
      <c r="L821" s="18">
        <f>FACT_INCLUDES[[#This Row],[price]]+FACT_INCLUDES[[#This Row],[freight_value]]</f>
        <v>37.159999999999997</v>
      </c>
      <c r="M821">
        <f ca="1">_xlfn.XLOOKUP(FACT_INCLUDES[[#This Row],[customer_unique_id]], DIM_CUSTOMERS[customer_unique_id], DIM_CUSTOMERS[Age],,0)</f>
        <v>33</v>
      </c>
      <c r="N821">
        <f>IFERROR(VLOOKUP(FACT_INCLUDES[[#This Row],[order_id]], ORDERS!A:G, 7, FALSE), "")</f>
        <v>10</v>
      </c>
      <c r="O821">
        <f>_xlfn.XLOOKUP(FACT_INCLUDES[[#This Row],[DW Product]],FACT_PRODUCT_REVIEWS!L:L,FACT_PRODUCT_REVIEWS!A:A,,0)</f>
        <v>271</v>
      </c>
      <c r="P821">
        <f>_xlfn.XLOOKUP(FACT_INCLUDES[[#This Row],[customer_unique_id]],DIM_CUSTOMERS[customer_unique_id],DIM_CUSTOMERS[DW Customer],,0)</f>
        <v>116</v>
      </c>
      <c r="Q821">
        <v>271</v>
      </c>
      <c r="R821">
        <v>72</v>
      </c>
      <c r="S821">
        <f>IF(FACT_INCLUDES[[#This Row],[order_delivered_customer_date]]&lt;=FACT_INCLUDES[[#This Row],[order_estimated_delivery_date]],1,0)</f>
        <v>1</v>
      </c>
      <c r="T821" t="str">
        <f>VLOOKUP(FACT_INCLUDES[[#This Row],[DW Product]],DIM_PRODUCTS!A:I,3,FALSE)</f>
        <v>Art</v>
      </c>
      <c r="U821" t="str">
        <f>VLOOKUP(FACT_INCLUDES[[#This Row],[DW Seller]],DIM_SELLERS!A:I,4,FALSE)</f>
        <v>SP</v>
      </c>
      <c r="V821" s="30">
        <f>IF(FACT_INCLUDES[[#This Row],[order_delivered_customer_date]]&lt;=FACT_INCLUDES[[#This Row],[order_estimated_delivery_date]], 1,0)</f>
        <v>1</v>
      </c>
    </row>
    <row r="822" spans="1:22" ht="15.75" x14ac:dyDescent="0.25">
      <c r="A822">
        <v>821</v>
      </c>
      <c r="B822" s="2" t="s">
        <v>1682</v>
      </c>
      <c r="C822" s="10">
        <v>1</v>
      </c>
      <c r="D822" s="13">
        <v>43145.991666666669</v>
      </c>
      <c r="E822" s="20">
        <v>65</v>
      </c>
      <c r="F822" s="20">
        <v>25.73</v>
      </c>
      <c r="G822" t="str">
        <f>VLOOKUP(FACT_INCLUDES[[#This Row],[order_id]],ORDERS!A:B,2,FALSE)</f>
        <v>0be419a69453900fff1337bc4c3e0f0f</v>
      </c>
      <c r="H822" s="17">
        <f>VLOOKUP(FACT_INCLUDES[[#This Row],[order_id]],ORDERS!A:F,4,FALSE)</f>
        <v>42879.704861111109</v>
      </c>
      <c r="I822" s="17">
        <f>VLOOKUP(FACT_INCLUDES[[#This Row],[order_id]],ORDERS!A:G,5,FALSE)</f>
        <v>42891.744444444441</v>
      </c>
      <c r="J822" s="17">
        <f>VLOOKUP(FACT_INCLUDES[[#This Row],[order_id]],ORDERS!A:G,6,FALSE)</f>
        <v>42912</v>
      </c>
      <c r="K822" t="str">
        <f>VLOOKUP(FACT_INCLUDES[[#This Row],[order_id]],ORDERS!A:G,3,FALSE)</f>
        <v>delivered</v>
      </c>
      <c r="L822" s="18">
        <f>FACT_INCLUDES[[#This Row],[price]]+FACT_INCLUDES[[#This Row],[freight_value]]</f>
        <v>90.73</v>
      </c>
      <c r="M822">
        <f ca="1">_xlfn.XLOOKUP(FACT_INCLUDES[[#This Row],[customer_unique_id]], DIM_CUSTOMERS[customer_unique_id], DIM_CUSTOMERS[Age],,0)</f>
        <v>30</v>
      </c>
      <c r="N822">
        <f>IFERROR(VLOOKUP(FACT_INCLUDES[[#This Row],[order_id]], ORDERS!A:G, 7, FALSE), "")</f>
        <v>12</v>
      </c>
      <c r="O822">
        <f>_xlfn.XLOOKUP(FACT_INCLUDES[[#This Row],[DW Product]],FACT_PRODUCT_REVIEWS!L:L,FACT_PRODUCT_REVIEWS!A:A,,0)</f>
        <v>272</v>
      </c>
      <c r="P822">
        <f>_xlfn.XLOOKUP(FACT_INCLUDES[[#This Row],[customer_unique_id]],DIM_CUSTOMERS[customer_unique_id],DIM_CUSTOMERS[DW Customer],,0)</f>
        <v>181</v>
      </c>
      <c r="Q822">
        <v>272</v>
      </c>
      <c r="R822">
        <v>73</v>
      </c>
      <c r="S822">
        <f>IF(FACT_INCLUDES[[#This Row],[order_delivered_customer_date]]&lt;=FACT_INCLUDES[[#This Row],[order_estimated_delivery_date]],1,0)</f>
        <v>1</v>
      </c>
      <c r="T822" t="str">
        <f>VLOOKUP(FACT_INCLUDES[[#This Row],[DW Product]],DIM_PRODUCTS!A:I,3,FALSE)</f>
        <v>Pets</v>
      </c>
      <c r="U822" t="str">
        <f>VLOOKUP(FACT_INCLUDES[[#This Row],[DW Seller]],DIM_SELLERS!A:I,4,FALSE)</f>
        <v>SC</v>
      </c>
      <c r="V822" s="30">
        <f>IF(FACT_INCLUDES[[#This Row],[order_delivered_customer_date]]&lt;=FACT_INCLUDES[[#This Row],[order_estimated_delivery_date]], 1,0)</f>
        <v>1</v>
      </c>
    </row>
    <row r="823" spans="1:22" ht="15.75" x14ac:dyDescent="0.25">
      <c r="A823">
        <v>822</v>
      </c>
      <c r="B823" s="2" t="s">
        <v>1541</v>
      </c>
      <c r="C823" s="10">
        <v>1</v>
      </c>
      <c r="D823" s="13">
        <v>43224.427083333336</v>
      </c>
      <c r="E823" s="20">
        <v>39.9</v>
      </c>
      <c r="F823" s="20">
        <v>11.85</v>
      </c>
      <c r="G823" t="str">
        <f>VLOOKUP(FACT_INCLUDES[[#This Row],[order_id]],ORDERS!A:B,2,FALSE)</f>
        <v>d3857f98166ef23ca95d44cbe9b1828c</v>
      </c>
      <c r="H823" s="17">
        <f>VLOOKUP(FACT_INCLUDES[[#This Row],[order_id]],ORDERS!A:F,4,FALSE)</f>
        <v>43307.893750000003</v>
      </c>
      <c r="I823" s="17">
        <f>VLOOKUP(FACT_INCLUDES[[#This Row],[order_id]],ORDERS!A:G,5,FALSE)</f>
        <v>43320.605555555558</v>
      </c>
      <c r="J823" s="17">
        <f>VLOOKUP(FACT_INCLUDES[[#This Row],[order_id]],ORDERS!A:G,6,FALSE)</f>
        <v>43328</v>
      </c>
      <c r="K823" t="str">
        <f>VLOOKUP(FACT_INCLUDES[[#This Row],[order_id]],ORDERS!A:G,3,FALSE)</f>
        <v>delivered</v>
      </c>
      <c r="L823" s="18">
        <f>FACT_INCLUDES[[#This Row],[price]]+FACT_INCLUDES[[#This Row],[freight_value]]</f>
        <v>51.75</v>
      </c>
      <c r="M823">
        <f ca="1">_xlfn.XLOOKUP(FACT_INCLUDES[[#This Row],[customer_unique_id]], DIM_CUSTOMERS[customer_unique_id], DIM_CUSTOMERS[Age],,0)</f>
        <v>33</v>
      </c>
      <c r="N823">
        <f>IFERROR(VLOOKUP(FACT_INCLUDES[[#This Row],[order_id]], ORDERS!A:G, 7, FALSE), "")</f>
        <v>13</v>
      </c>
      <c r="O823">
        <f>_xlfn.XLOOKUP(FACT_INCLUDES[[#This Row],[DW Product]],FACT_PRODUCT_REVIEWS!L:L,FACT_PRODUCT_REVIEWS!A:A,,0)</f>
        <v>273</v>
      </c>
      <c r="P823">
        <f>_xlfn.XLOOKUP(FACT_INCLUDES[[#This Row],[customer_unique_id]],DIM_CUSTOMERS[customer_unique_id],DIM_CUSTOMERS[DW Customer],,0)</f>
        <v>199</v>
      </c>
      <c r="Q823">
        <v>273</v>
      </c>
      <c r="R823">
        <v>74</v>
      </c>
      <c r="S823">
        <f>IF(FACT_INCLUDES[[#This Row],[order_delivered_customer_date]]&lt;=FACT_INCLUDES[[#This Row],[order_estimated_delivery_date]],1,0)</f>
        <v>1</v>
      </c>
      <c r="T823" t="str">
        <f>VLOOKUP(FACT_INCLUDES[[#This Row],[DW Product]],DIM_PRODUCTS!A:I,3,FALSE)</f>
        <v>Decor</v>
      </c>
      <c r="U823" t="str">
        <f>VLOOKUP(FACT_INCLUDES[[#This Row],[DW Seller]],DIM_SELLERS!A:I,4,FALSE)</f>
        <v>MG</v>
      </c>
      <c r="V823" s="30">
        <f>IF(FACT_INCLUDES[[#This Row],[order_delivered_customer_date]]&lt;=FACT_INCLUDES[[#This Row],[order_estimated_delivery_date]], 1,0)</f>
        <v>1</v>
      </c>
    </row>
    <row r="824" spans="1:22" ht="15.75" x14ac:dyDescent="0.25">
      <c r="A824">
        <v>823</v>
      </c>
      <c r="B824" s="2" t="s">
        <v>1406</v>
      </c>
      <c r="C824" s="10">
        <v>1</v>
      </c>
      <c r="D824" s="13">
        <v>43069.036111111112</v>
      </c>
      <c r="E824" s="20">
        <v>105</v>
      </c>
      <c r="F824" s="20">
        <v>17.87</v>
      </c>
      <c r="G824" t="str">
        <f>VLOOKUP(FACT_INCLUDES[[#This Row],[order_id]],ORDERS!A:B,2,FALSE)</f>
        <v>10d5890ed5e7ec78a7db23b5ac579b17</v>
      </c>
      <c r="H824" s="17">
        <f>VLOOKUP(FACT_INCLUDES[[#This Row],[order_id]],ORDERS!A:F,4,FALSE)</f>
        <v>43043.854166666664</v>
      </c>
      <c r="I824" s="17">
        <f>VLOOKUP(FACT_INCLUDES[[#This Row],[order_id]],ORDERS!A:G,5,FALSE)</f>
        <v>43054.572222222225</v>
      </c>
      <c r="J824" s="17">
        <f>VLOOKUP(FACT_INCLUDES[[#This Row],[order_id]],ORDERS!A:G,6,FALSE)</f>
        <v>43063</v>
      </c>
      <c r="K824" t="str">
        <f>VLOOKUP(FACT_INCLUDES[[#This Row],[order_id]],ORDERS!A:G,3,FALSE)</f>
        <v>delivered</v>
      </c>
      <c r="L824" s="18">
        <f>FACT_INCLUDES[[#This Row],[price]]+FACT_INCLUDES[[#This Row],[freight_value]]</f>
        <v>122.87</v>
      </c>
      <c r="M824">
        <f ca="1">_xlfn.XLOOKUP(FACT_INCLUDES[[#This Row],[customer_unique_id]], DIM_CUSTOMERS[customer_unique_id], DIM_CUSTOMERS[Age],,0)</f>
        <v>18</v>
      </c>
      <c r="N824">
        <f>IFERROR(VLOOKUP(FACT_INCLUDES[[#This Row],[order_id]], ORDERS!A:G, 7, FALSE), "")</f>
        <v>11</v>
      </c>
      <c r="O824">
        <f>_xlfn.XLOOKUP(FACT_INCLUDES[[#This Row],[DW Product]],FACT_PRODUCT_REVIEWS!L:L,FACT_PRODUCT_REVIEWS!A:A,,0)</f>
        <v>274</v>
      </c>
      <c r="P824">
        <f>_xlfn.XLOOKUP(FACT_INCLUDES[[#This Row],[customer_unique_id]],DIM_CUSTOMERS[customer_unique_id],DIM_CUSTOMERS[DW Customer],,0)</f>
        <v>234</v>
      </c>
      <c r="Q824">
        <v>274</v>
      </c>
      <c r="R824">
        <v>75</v>
      </c>
      <c r="S824">
        <f>IF(FACT_INCLUDES[[#This Row],[order_delivered_customer_date]]&lt;=FACT_INCLUDES[[#This Row],[order_estimated_delivery_date]],1,0)</f>
        <v>1</v>
      </c>
      <c r="T824" t="str">
        <f>VLOOKUP(FACT_INCLUDES[[#This Row],[DW Product]],DIM_PRODUCTS!A:I,3,FALSE)</f>
        <v>Home Design</v>
      </c>
      <c r="U824" t="str">
        <f>VLOOKUP(FACT_INCLUDES[[#This Row],[DW Seller]],DIM_SELLERS!A:I,4,FALSE)</f>
        <v>MG</v>
      </c>
      <c r="V824" s="30">
        <f>IF(FACT_INCLUDES[[#This Row],[order_delivered_customer_date]]&lt;=FACT_INCLUDES[[#This Row],[order_estimated_delivery_date]], 1,0)</f>
        <v>1</v>
      </c>
    </row>
    <row r="825" spans="1:22" ht="15.75" x14ac:dyDescent="0.25">
      <c r="A825">
        <v>824</v>
      </c>
      <c r="B825" s="2" t="s">
        <v>1283</v>
      </c>
      <c r="C825" s="10">
        <v>1</v>
      </c>
      <c r="D825" s="13">
        <v>42999.809027777781</v>
      </c>
      <c r="E825" s="20">
        <v>25.79</v>
      </c>
      <c r="F825" s="20">
        <v>23.33</v>
      </c>
      <c r="G825" t="str">
        <f>VLOOKUP(FACT_INCLUDES[[#This Row],[order_id]],ORDERS!A:B,2,FALSE)</f>
        <v>77e0a2e2281e2a533eb62268371a4bc6</v>
      </c>
      <c r="H825" s="17">
        <f>VLOOKUP(FACT_INCLUDES[[#This Row],[order_id]],ORDERS!A:F,4,FALSE)</f>
        <v>43255.740277777775</v>
      </c>
      <c r="I825" s="17">
        <f>VLOOKUP(FACT_INCLUDES[[#This Row],[order_id]],ORDERS!A:G,5,FALSE)</f>
        <v>43269.645138888889</v>
      </c>
      <c r="J825" s="17">
        <f>VLOOKUP(FACT_INCLUDES[[#This Row],[order_id]],ORDERS!A:G,6,FALSE)</f>
        <v>43312</v>
      </c>
      <c r="K825" t="str">
        <f>VLOOKUP(FACT_INCLUDES[[#This Row],[order_id]],ORDERS!A:G,3,FALSE)</f>
        <v>delivered</v>
      </c>
      <c r="L825" s="18">
        <f>FACT_INCLUDES[[#This Row],[price]]+FACT_INCLUDES[[#This Row],[freight_value]]</f>
        <v>49.12</v>
      </c>
      <c r="M825">
        <f ca="1">_xlfn.XLOOKUP(FACT_INCLUDES[[#This Row],[customer_unique_id]], DIM_CUSTOMERS[customer_unique_id], DIM_CUSTOMERS[Age],,0)</f>
        <v>18</v>
      </c>
      <c r="N825">
        <f>IFERROR(VLOOKUP(FACT_INCLUDES[[#This Row],[order_id]], ORDERS!A:G, 7, FALSE), "")</f>
        <v>14</v>
      </c>
      <c r="O825">
        <f>_xlfn.XLOOKUP(FACT_INCLUDES[[#This Row],[DW Product]],FACT_PRODUCT_REVIEWS!L:L,FACT_PRODUCT_REVIEWS!A:A,,0)</f>
        <v>275</v>
      </c>
      <c r="P825">
        <f>_xlfn.XLOOKUP(FACT_INCLUDES[[#This Row],[customer_unique_id]],DIM_CUSTOMERS[customer_unique_id],DIM_CUSTOMERS[DW Customer],,0)</f>
        <v>168</v>
      </c>
      <c r="Q825">
        <v>275</v>
      </c>
      <c r="R825">
        <v>76</v>
      </c>
      <c r="S825">
        <f>IF(FACT_INCLUDES[[#This Row],[order_delivered_customer_date]]&lt;=FACT_INCLUDES[[#This Row],[order_estimated_delivery_date]],1,0)</f>
        <v>1</v>
      </c>
      <c r="T825" t="str">
        <f>VLOOKUP(FACT_INCLUDES[[#This Row],[DW Product]],DIM_PRODUCTS!A:I,3,FALSE)</f>
        <v>Furniture</v>
      </c>
      <c r="U825" t="str">
        <f>VLOOKUP(FACT_INCLUDES[[#This Row],[DW Seller]],DIM_SELLERS!A:I,4,FALSE)</f>
        <v>SC</v>
      </c>
      <c r="V825" s="30">
        <f>IF(FACT_INCLUDES[[#This Row],[order_delivered_customer_date]]&lt;=FACT_INCLUDES[[#This Row],[order_estimated_delivery_date]], 1,0)</f>
        <v>1</v>
      </c>
    </row>
    <row r="826" spans="1:22" ht="15.75" x14ac:dyDescent="0.25">
      <c r="A826">
        <v>825</v>
      </c>
      <c r="B826" s="2" t="s">
        <v>1646</v>
      </c>
      <c r="C826" s="10">
        <v>1</v>
      </c>
      <c r="D826" s="13">
        <v>43045.464583333334</v>
      </c>
      <c r="E826" s="20">
        <v>25.79</v>
      </c>
      <c r="F826" s="20">
        <v>23.33</v>
      </c>
      <c r="G826" t="str">
        <f>VLOOKUP(FACT_INCLUDES[[#This Row],[order_id]],ORDERS!A:B,2,FALSE)</f>
        <v>5e35d686648f9f99fd1f90161d3db93c</v>
      </c>
      <c r="H826" s="17">
        <f>VLOOKUP(FACT_INCLUDES[[#This Row],[order_id]],ORDERS!A:F,4,FALSE)</f>
        <v>43206.907638888886</v>
      </c>
      <c r="I826" s="17">
        <f>VLOOKUP(FACT_INCLUDES[[#This Row],[order_id]],ORDERS!A:G,5,FALSE)</f>
        <v>43220.884027777778</v>
      </c>
      <c r="J826" s="17">
        <f>VLOOKUP(FACT_INCLUDES[[#This Row],[order_id]],ORDERS!A:G,6,FALSE)</f>
        <v>43230</v>
      </c>
      <c r="K826" t="str">
        <f>VLOOKUP(FACT_INCLUDES[[#This Row],[order_id]],ORDERS!A:G,3,FALSE)</f>
        <v>delivered</v>
      </c>
      <c r="L826" s="18">
        <f>FACT_INCLUDES[[#This Row],[price]]+FACT_INCLUDES[[#This Row],[freight_value]]</f>
        <v>49.12</v>
      </c>
      <c r="M826">
        <f ca="1">_xlfn.XLOOKUP(FACT_INCLUDES[[#This Row],[customer_unique_id]], DIM_CUSTOMERS[customer_unique_id], DIM_CUSTOMERS[Age],,0)</f>
        <v>33</v>
      </c>
      <c r="N826">
        <f>IFERROR(VLOOKUP(FACT_INCLUDES[[#This Row],[order_id]], ORDERS!A:G, 7, FALSE), "")</f>
        <v>14</v>
      </c>
      <c r="O826">
        <f>_xlfn.XLOOKUP(FACT_INCLUDES[[#This Row],[DW Product]],FACT_PRODUCT_REVIEWS!L:L,FACT_PRODUCT_REVIEWS!A:A,,0)</f>
        <v>276</v>
      </c>
      <c r="P826">
        <f>_xlfn.XLOOKUP(FACT_INCLUDES[[#This Row],[customer_unique_id]],DIM_CUSTOMERS[customer_unique_id],DIM_CUSTOMERS[DW Customer],,0)</f>
        <v>116</v>
      </c>
      <c r="Q826">
        <v>276</v>
      </c>
      <c r="R826">
        <v>77</v>
      </c>
      <c r="S826">
        <f>IF(FACT_INCLUDES[[#This Row],[order_delivered_customer_date]]&lt;=FACT_INCLUDES[[#This Row],[order_estimated_delivery_date]],1,0)</f>
        <v>1</v>
      </c>
      <c r="T826" t="str">
        <f>VLOOKUP(FACT_INCLUDES[[#This Row],[DW Product]],DIM_PRODUCTS!A:I,3,FALSE)</f>
        <v>Gadgets</v>
      </c>
      <c r="U826" t="str">
        <f>VLOOKUP(FACT_INCLUDES[[#This Row],[DW Seller]],DIM_SELLERS!A:I,4,FALSE)</f>
        <v>SP</v>
      </c>
      <c r="V826" s="30">
        <f>IF(FACT_INCLUDES[[#This Row],[order_delivered_customer_date]]&lt;=FACT_INCLUDES[[#This Row],[order_estimated_delivery_date]], 1,0)</f>
        <v>1</v>
      </c>
    </row>
    <row r="827" spans="1:22" ht="15.75" x14ac:dyDescent="0.25">
      <c r="A827">
        <v>826</v>
      </c>
      <c r="B827" s="2" t="s">
        <v>850</v>
      </c>
      <c r="C827" s="10">
        <v>1</v>
      </c>
      <c r="D827" s="13">
        <v>42954.788194444445</v>
      </c>
      <c r="E827" s="20">
        <v>146.01</v>
      </c>
      <c r="F827" s="20">
        <v>13.68</v>
      </c>
      <c r="G827" t="str">
        <f>VLOOKUP(FACT_INCLUDES[[#This Row],[order_id]],ORDERS!A:B,2,FALSE)</f>
        <v>ccd9fc8fd74bc87817d864a5dfc1bf1d</v>
      </c>
      <c r="H827" s="17">
        <f>VLOOKUP(FACT_INCLUDES[[#This Row],[order_id]],ORDERS!A:F,4,FALSE)</f>
        <v>43026.843055555553</v>
      </c>
      <c r="I827" s="17">
        <f>VLOOKUP(FACT_INCLUDES[[#This Row],[order_id]],ORDERS!A:G,5,FALSE)</f>
        <v>43042.848611111112</v>
      </c>
      <c r="J827" s="17">
        <f>VLOOKUP(FACT_INCLUDES[[#This Row],[order_id]],ORDERS!A:G,6,FALSE)</f>
        <v>43061</v>
      </c>
      <c r="K827" t="str">
        <f>VLOOKUP(FACT_INCLUDES[[#This Row],[order_id]],ORDERS!A:G,3,FALSE)</f>
        <v>delivered</v>
      </c>
      <c r="L827" s="18">
        <f>FACT_INCLUDES[[#This Row],[price]]+FACT_INCLUDES[[#This Row],[freight_value]]</f>
        <v>159.69</v>
      </c>
      <c r="M827">
        <f ca="1">_xlfn.XLOOKUP(FACT_INCLUDES[[#This Row],[customer_unique_id]], DIM_CUSTOMERS[customer_unique_id], DIM_CUSTOMERS[Age],,0)</f>
        <v>25</v>
      </c>
      <c r="N827">
        <f>IFERROR(VLOOKUP(FACT_INCLUDES[[#This Row],[order_id]], ORDERS!A:G, 7, FALSE), "")</f>
        <v>16</v>
      </c>
      <c r="O827">
        <f>_xlfn.XLOOKUP(FACT_INCLUDES[[#This Row],[DW Product]],FACT_PRODUCT_REVIEWS!L:L,FACT_PRODUCT_REVIEWS!A:A,,0)</f>
        <v>277</v>
      </c>
      <c r="P827">
        <f>_xlfn.XLOOKUP(FACT_INCLUDES[[#This Row],[customer_unique_id]],DIM_CUSTOMERS[customer_unique_id],DIM_CUSTOMERS[DW Customer],,0)</f>
        <v>305</v>
      </c>
      <c r="Q827">
        <v>277</v>
      </c>
      <c r="R827">
        <v>78</v>
      </c>
      <c r="S827">
        <f>IF(FACT_INCLUDES[[#This Row],[order_delivered_customer_date]]&lt;=FACT_INCLUDES[[#This Row],[order_estimated_delivery_date]],1,0)</f>
        <v>1</v>
      </c>
      <c r="T827" t="str">
        <f>VLOOKUP(FACT_INCLUDES[[#This Row],[DW Product]],DIM_PRODUCTS!A:I,3,FALSE)</f>
        <v>Kitchen Products</v>
      </c>
      <c r="U827" t="str">
        <f>VLOOKUP(FACT_INCLUDES[[#This Row],[DW Seller]],DIM_SELLERS!A:I,4,FALSE)</f>
        <v>SP</v>
      </c>
      <c r="V827" s="30">
        <f>IF(FACT_INCLUDES[[#This Row],[order_delivered_customer_date]]&lt;=FACT_INCLUDES[[#This Row],[order_estimated_delivery_date]], 1,0)</f>
        <v>1</v>
      </c>
    </row>
    <row r="828" spans="1:22" ht="15.75" x14ac:dyDescent="0.25">
      <c r="A828">
        <v>827</v>
      </c>
      <c r="B828" s="2" t="s">
        <v>1335</v>
      </c>
      <c r="C828" s="10">
        <v>1</v>
      </c>
      <c r="D828" s="13">
        <v>42954.788194444445</v>
      </c>
      <c r="E828" s="20">
        <v>189.9</v>
      </c>
      <c r="F828" s="20">
        <v>26.61</v>
      </c>
      <c r="G828" t="str">
        <f>VLOOKUP(FACT_INCLUDES[[#This Row],[order_id]],ORDERS!A:B,2,FALSE)</f>
        <v>0659763dba9821af49728668716e1084</v>
      </c>
      <c r="H828" s="17">
        <f>VLOOKUP(FACT_INCLUDES[[#This Row],[order_id]],ORDERS!A:F,4,FALSE)</f>
        <v>43005.634027777778</v>
      </c>
      <c r="I828" s="17">
        <f>VLOOKUP(FACT_INCLUDES[[#This Row],[order_id]],ORDERS!A:G,5,FALSE)</f>
        <v>43014.954861111109</v>
      </c>
      <c r="J828" s="17">
        <f>VLOOKUP(FACT_INCLUDES[[#This Row],[order_id]],ORDERS!A:G,6,FALSE)</f>
        <v>43027</v>
      </c>
      <c r="K828" t="str">
        <f>VLOOKUP(FACT_INCLUDES[[#This Row],[order_id]],ORDERS!A:G,3,FALSE)</f>
        <v>delivered</v>
      </c>
      <c r="L828" s="18">
        <f>FACT_INCLUDES[[#This Row],[price]]+FACT_INCLUDES[[#This Row],[freight_value]]</f>
        <v>216.51</v>
      </c>
      <c r="M828">
        <f ca="1">_xlfn.XLOOKUP(FACT_INCLUDES[[#This Row],[customer_unique_id]], DIM_CUSTOMERS[customer_unique_id], DIM_CUSTOMERS[Age],,0)</f>
        <v>25</v>
      </c>
      <c r="N828">
        <f>IFERROR(VLOOKUP(FACT_INCLUDES[[#This Row],[order_id]], ORDERS!A:G, 7, FALSE), "")</f>
        <v>9</v>
      </c>
      <c r="O828">
        <f>_xlfn.XLOOKUP(FACT_INCLUDES[[#This Row],[DW Product]],FACT_PRODUCT_REVIEWS!L:L,FACT_PRODUCT_REVIEWS!A:A,,0)</f>
        <v>278</v>
      </c>
      <c r="P828">
        <f>_xlfn.XLOOKUP(FACT_INCLUDES[[#This Row],[customer_unique_id]],DIM_CUSTOMERS[customer_unique_id],DIM_CUSTOMERS[DW Customer],,0)</f>
        <v>55</v>
      </c>
      <c r="Q828">
        <v>278</v>
      </c>
      <c r="R828">
        <v>79</v>
      </c>
      <c r="S828">
        <f>IF(FACT_INCLUDES[[#This Row],[order_delivered_customer_date]]&lt;=FACT_INCLUDES[[#This Row],[order_estimated_delivery_date]],1,0)</f>
        <v>1</v>
      </c>
      <c r="T828" t="str">
        <f>VLOOKUP(FACT_INCLUDES[[#This Row],[DW Product]],DIM_PRODUCTS!A:I,3,FALSE)</f>
        <v>Accessories</v>
      </c>
      <c r="U828" t="str">
        <f>VLOOKUP(FACT_INCLUDES[[#This Row],[DW Seller]],DIM_SELLERS!A:I,4,FALSE)</f>
        <v>SC</v>
      </c>
      <c r="V828" s="30">
        <f>IF(FACT_INCLUDES[[#This Row],[order_delivered_customer_date]]&lt;=FACT_INCLUDES[[#This Row],[order_estimated_delivery_date]], 1,0)</f>
        <v>1</v>
      </c>
    </row>
    <row r="829" spans="1:22" ht="15.75" x14ac:dyDescent="0.25">
      <c r="A829">
        <v>828</v>
      </c>
      <c r="B829" s="2" t="s">
        <v>868</v>
      </c>
      <c r="C829" s="10">
        <v>1</v>
      </c>
      <c r="D829" s="13">
        <v>43223.327777777777</v>
      </c>
      <c r="E829" s="20">
        <v>139.65</v>
      </c>
      <c r="F829" s="20">
        <v>26.26</v>
      </c>
      <c r="G829" t="str">
        <f>VLOOKUP(FACT_INCLUDES[[#This Row],[order_id]],ORDERS!A:B,2,FALSE)</f>
        <v>31d436bafbad927dc79b130826dc3404</v>
      </c>
      <c r="H829" s="17">
        <f>VLOOKUP(FACT_INCLUDES[[#This Row],[order_id]],ORDERS!A:F,4,FALSE)</f>
        <v>43099.440972222219</v>
      </c>
      <c r="I829" s="17">
        <f>VLOOKUP(FACT_INCLUDES[[#This Row],[order_id]],ORDERS!A:G,5,FALSE)</f>
        <v>43111.622916666667</v>
      </c>
      <c r="J829" s="17">
        <f>VLOOKUP(FACT_INCLUDES[[#This Row],[order_id]],ORDERS!A:G,6,FALSE)</f>
        <v>43124</v>
      </c>
      <c r="K829" t="str">
        <f>VLOOKUP(FACT_INCLUDES[[#This Row],[order_id]],ORDERS!A:G,3,FALSE)</f>
        <v>delivered</v>
      </c>
      <c r="L829" s="18">
        <f>FACT_INCLUDES[[#This Row],[price]]+FACT_INCLUDES[[#This Row],[freight_value]]</f>
        <v>165.91</v>
      </c>
      <c r="M829">
        <f ca="1">_xlfn.XLOOKUP(FACT_INCLUDES[[#This Row],[customer_unique_id]], DIM_CUSTOMERS[customer_unique_id], DIM_CUSTOMERS[Age],,0)</f>
        <v>20</v>
      </c>
      <c r="N829">
        <f>IFERROR(VLOOKUP(FACT_INCLUDES[[#This Row],[order_id]], ORDERS!A:G, 7, FALSE), "")</f>
        <v>12</v>
      </c>
      <c r="O829">
        <f>_xlfn.XLOOKUP(FACT_INCLUDES[[#This Row],[DW Product]],FACT_PRODUCT_REVIEWS!L:L,FACT_PRODUCT_REVIEWS!A:A,,0)</f>
        <v>279</v>
      </c>
      <c r="P829">
        <f>_xlfn.XLOOKUP(FACT_INCLUDES[[#This Row],[customer_unique_id]],DIM_CUSTOMERS[customer_unique_id],DIM_CUSTOMERS[DW Customer],,0)</f>
        <v>183</v>
      </c>
      <c r="Q829">
        <v>279</v>
      </c>
      <c r="R829">
        <v>80</v>
      </c>
      <c r="S829">
        <f>IF(FACT_INCLUDES[[#This Row],[order_delivered_customer_date]]&lt;=FACT_INCLUDES[[#This Row],[order_estimated_delivery_date]],1,0)</f>
        <v>1</v>
      </c>
      <c r="T829" t="str">
        <f>VLOOKUP(FACT_INCLUDES[[#This Row],[DW Product]],DIM_PRODUCTS!A:I,3,FALSE)</f>
        <v>Musical Instruments</v>
      </c>
      <c r="U829" t="str">
        <f>VLOOKUP(FACT_INCLUDES[[#This Row],[DW Seller]],DIM_SELLERS!A:I,4,FALSE)</f>
        <v>RS</v>
      </c>
      <c r="V829" s="30">
        <f>IF(FACT_INCLUDES[[#This Row],[order_delivered_customer_date]]&lt;=FACT_INCLUDES[[#This Row],[order_estimated_delivery_date]], 1,0)</f>
        <v>1</v>
      </c>
    </row>
    <row r="830" spans="1:22" ht="15.75" x14ac:dyDescent="0.25">
      <c r="A830">
        <v>829</v>
      </c>
      <c r="B830" s="2" t="s">
        <v>973</v>
      </c>
      <c r="C830" s="10">
        <v>1</v>
      </c>
      <c r="D830" s="13">
        <v>43118.409722222219</v>
      </c>
      <c r="E830" s="20">
        <v>59.9</v>
      </c>
      <c r="F830" s="20">
        <v>7.68</v>
      </c>
      <c r="G830" t="str">
        <f>VLOOKUP(FACT_INCLUDES[[#This Row],[order_id]],ORDERS!A:B,2,FALSE)</f>
        <v>f4118facd33f966e80b9fabbf0ca2547</v>
      </c>
      <c r="H830" s="17">
        <f>VLOOKUP(FACT_INCLUDES[[#This Row],[order_id]],ORDERS!A:F,4,FALSE)</f>
        <v>43323.90347222222</v>
      </c>
      <c r="I830" s="17">
        <f>VLOOKUP(FACT_INCLUDES[[#This Row],[order_id]],ORDERS!A:G,5,FALSE)</f>
        <v>43328.745833333334</v>
      </c>
      <c r="J830" s="17">
        <f>VLOOKUP(FACT_INCLUDES[[#This Row],[order_id]],ORDERS!A:G,6,FALSE)</f>
        <v>43334</v>
      </c>
      <c r="K830" t="str">
        <f>VLOOKUP(FACT_INCLUDES[[#This Row],[order_id]],ORDERS!A:G,3,FALSE)</f>
        <v>delivered</v>
      </c>
      <c r="L830" s="18">
        <f>FACT_INCLUDES[[#This Row],[price]]+FACT_INCLUDES[[#This Row],[freight_value]]</f>
        <v>67.58</v>
      </c>
      <c r="M830">
        <f ca="1">_xlfn.XLOOKUP(FACT_INCLUDES[[#This Row],[customer_unique_id]], DIM_CUSTOMERS[customer_unique_id], DIM_CUSTOMERS[Age],,0)</f>
        <v>51</v>
      </c>
      <c r="N830">
        <f>IFERROR(VLOOKUP(FACT_INCLUDES[[#This Row],[order_id]], ORDERS!A:G, 7, FALSE), "")</f>
        <v>5</v>
      </c>
      <c r="O830">
        <f>_xlfn.XLOOKUP(FACT_INCLUDES[[#This Row],[DW Product]],FACT_PRODUCT_REVIEWS!L:L,FACT_PRODUCT_REVIEWS!A:A,,0)</f>
        <v>280</v>
      </c>
      <c r="P830">
        <f>_xlfn.XLOOKUP(FACT_INCLUDES[[#This Row],[customer_unique_id]],DIM_CUSTOMERS[customer_unique_id],DIM_CUSTOMERS[DW Customer],,0)</f>
        <v>195</v>
      </c>
      <c r="Q830">
        <v>280</v>
      </c>
      <c r="R830">
        <v>81</v>
      </c>
      <c r="S830">
        <f>IF(FACT_INCLUDES[[#This Row],[order_delivered_customer_date]]&lt;=FACT_INCLUDES[[#This Row],[order_estimated_delivery_date]],1,0)</f>
        <v>1</v>
      </c>
      <c r="T830" t="str">
        <f>VLOOKUP(FACT_INCLUDES[[#This Row],[DW Product]],DIM_PRODUCTS!A:I,3,FALSE)</f>
        <v>Home Design</v>
      </c>
      <c r="U830" t="str">
        <f>VLOOKUP(FACT_INCLUDES[[#This Row],[DW Seller]],DIM_SELLERS!A:I,4,FALSE)</f>
        <v>SP</v>
      </c>
      <c r="V830" s="30">
        <f>IF(FACT_INCLUDES[[#This Row],[order_delivered_customer_date]]&lt;=FACT_INCLUDES[[#This Row],[order_estimated_delivery_date]], 1,0)</f>
        <v>1</v>
      </c>
    </row>
    <row r="831" spans="1:22" ht="15.75" x14ac:dyDescent="0.25">
      <c r="A831">
        <v>830</v>
      </c>
      <c r="B831" s="2" t="s">
        <v>1112</v>
      </c>
      <c r="C831" s="10">
        <v>1</v>
      </c>
      <c r="D831" s="13">
        <v>43284.427083333336</v>
      </c>
      <c r="E831" s="20">
        <v>13.65</v>
      </c>
      <c r="F831" s="20">
        <v>15.23</v>
      </c>
      <c r="G831" t="str">
        <f>VLOOKUP(FACT_INCLUDES[[#This Row],[order_id]],ORDERS!A:B,2,FALSE)</f>
        <v>7e7c1cf8c1a7ae4149f5a2fc2b1b65b4</v>
      </c>
      <c r="H831" s="17">
        <f>VLOOKUP(FACT_INCLUDES[[#This Row],[order_id]],ORDERS!A:F,4,FALSE)</f>
        <v>43183.540277777778</v>
      </c>
      <c r="I831" s="17">
        <f>VLOOKUP(FACT_INCLUDES[[#This Row],[order_id]],ORDERS!A:G,5,FALSE)</f>
        <v>43187.827777777777</v>
      </c>
      <c r="J831" s="17">
        <f>VLOOKUP(FACT_INCLUDES[[#This Row],[order_id]],ORDERS!A:G,6,FALSE)</f>
        <v>43196</v>
      </c>
      <c r="K831" t="str">
        <f>VLOOKUP(FACT_INCLUDES[[#This Row],[order_id]],ORDERS!A:G,3,FALSE)</f>
        <v>delivered</v>
      </c>
      <c r="L831" s="18">
        <f>FACT_INCLUDES[[#This Row],[price]]+FACT_INCLUDES[[#This Row],[freight_value]]</f>
        <v>28.880000000000003</v>
      </c>
      <c r="M831">
        <f ca="1">_xlfn.XLOOKUP(FACT_INCLUDES[[#This Row],[customer_unique_id]], DIM_CUSTOMERS[customer_unique_id], DIM_CUSTOMERS[Age],,0)</f>
        <v>53</v>
      </c>
      <c r="N831">
        <f>IFERROR(VLOOKUP(FACT_INCLUDES[[#This Row],[order_id]], ORDERS!A:G, 7, FALSE), "")</f>
        <v>4</v>
      </c>
      <c r="O831">
        <f>_xlfn.XLOOKUP(FACT_INCLUDES[[#This Row],[DW Product]],FACT_PRODUCT_REVIEWS!L:L,FACT_PRODUCT_REVIEWS!A:A,,0)</f>
        <v>281</v>
      </c>
      <c r="P831">
        <f>_xlfn.XLOOKUP(FACT_INCLUDES[[#This Row],[customer_unique_id]],DIM_CUSTOMERS[customer_unique_id],DIM_CUSTOMERS[DW Customer],,0)</f>
        <v>161</v>
      </c>
      <c r="Q831">
        <v>281</v>
      </c>
      <c r="R831">
        <v>82</v>
      </c>
      <c r="S831">
        <f>IF(FACT_INCLUDES[[#This Row],[order_delivered_customer_date]]&lt;=FACT_INCLUDES[[#This Row],[order_estimated_delivery_date]],1,0)</f>
        <v>1</v>
      </c>
      <c r="T831" t="str">
        <f>VLOOKUP(FACT_INCLUDES[[#This Row],[DW Product]],DIM_PRODUCTS!A:I,3,FALSE)</f>
        <v>Art</v>
      </c>
      <c r="U831" t="str">
        <f>VLOOKUP(FACT_INCLUDES[[#This Row],[DW Seller]],DIM_SELLERS!A:I,4,FALSE)</f>
        <v>SP</v>
      </c>
      <c r="V831" s="30">
        <f>IF(FACT_INCLUDES[[#This Row],[order_delivered_customer_date]]&lt;=FACT_INCLUDES[[#This Row],[order_estimated_delivery_date]], 1,0)</f>
        <v>1</v>
      </c>
    </row>
    <row r="832" spans="1:22" ht="15.75" x14ac:dyDescent="0.25">
      <c r="A832">
        <v>831</v>
      </c>
      <c r="B832" s="2" t="s">
        <v>834</v>
      </c>
      <c r="C832" s="10">
        <v>1</v>
      </c>
      <c r="D832" s="13">
        <v>42891.1875</v>
      </c>
      <c r="E832" s="20">
        <v>31.9</v>
      </c>
      <c r="F832" s="20">
        <v>16.11</v>
      </c>
      <c r="G832" t="str">
        <f>VLOOKUP(FACT_INCLUDES[[#This Row],[order_id]],ORDERS!A:B,2,FALSE)</f>
        <v>86b2db4420103d9e32f7ceaa9133fc85</v>
      </c>
      <c r="H832" s="17">
        <f>VLOOKUP(FACT_INCLUDES[[#This Row],[order_id]],ORDERS!A:F,4,FALSE)</f>
        <v>43180.392361111109</v>
      </c>
      <c r="I832" s="17">
        <f>VLOOKUP(FACT_INCLUDES[[#This Row],[order_id]],ORDERS!A:G,5,FALSE)</f>
        <v>0</v>
      </c>
      <c r="J832" s="17">
        <f>VLOOKUP(FACT_INCLUDES[[#This Row],[order_id]],ORDERS!A:G,6,FALSE)</f>
        <v>43213</v>
      </c>
      <c r="K832" t="str">
        <f>VLOOKUP(FACT_INCLUDES[[#This Row],[order_id]],ORDERS!A:G,3,FALSE)</f>
        <v>shipped</v>
      </c>
      <c r="L832" s="18">
        <f>FACT_INCLUDES[[#This Row],[price]]+FACT_INCLUDES[[#This Row],[freight_value]]</f>
        <v>48.01</v>
      </c>
      <c r="M832">
        <f ca="1">_xlfn.XLOOKUP(FACT_INCLUDES[[#This Row],[customer_unique_id]], DIM_CUSTOMERS[customer_unique_id], DIM_CUSTOMERS[Age],,0)</f>
        <v>27</v>
      </c>
      <c r="N832" t="str">
        <f>IFERROR(VLOOKUP(FACT_INCLUDES[[#This Row],[order_id]], ORDERS!A:G, 7, FALSE), "")</f>
        <v/>
      </c>
      <c r="O832">
        <f>_xlfn.XLOOKUP(FACT_INCLUDES[[#This Row],[DW Product]],FACT_PRODUCT_REVIEWS!L:L,FACT_PRODUCT_REVIEWS!A:A,,0)</f>
        <v>282</v>
      </c>
      <c r="P832">
        <f>_xlfn.XLOOKUP(FACT_INCLUDES[[#This Row],[customer_unique_id]],DIM_CUSTOMERS[customer_unique_id],DIM_CUSTOMERS[DW Customer],,0)</f>
        <v>249</v>
      </c>
      <c r="Q832">
        <v>282</v>
      </c>
      <c r="R832">
        <v>83</v>
      </c>
      <c r="S832">
        <f>IF(FACT_INCLUDES[[#This Row],[order_delivered_customer_date]]&lt;=FACT_INCLUDES[[#This Row],[order_estimated_delivery_date]],1,0)</f>
        <v>1</v>
      </c>
      <c r="T832" t="str">
        <f>VLOOKUP(FACT_INCLUDES[[#This Row],[DW Product]],DIM_PRODUCTS!A:I,3,FALSE)</f>
        <v>Art</v>
      </c>
      <c r="U832" t="str">
        <f>VLOOKUP(FACT_INCLUDES[[#This Row],[DW Seller]],DIM_SELLERS!A:I,4,FALSE)</f>
        <v>SP</v>
      </c>
      <c r="V832" s="30">
        <f>IF(FACT_INCLUDES[[#This Row],[order_delivered_customer_date]]&lt;=FACT_INCLUDES[[#This Row],[order_estimated_delivery_date]], 1,0)</f>
        <v>1</v>
      </c>
    </row>
    <row r="833" spans="1:22" ht="15.75" x14ac:dyDescent="0.25">
      <c r="A833">
        <v>832</v>
      </c>
      <c r="B833" s="2" t="s">
        <v>1723</v>
      </c>
      <c r="C833" s="10">
        <v>1</v>
      </c>
      <c r="D833" s="13">
        <v>43138.843055555553</v>
      </c>
      <c r="E833" s="20">
        <v>33.99</v>
      </c>
      <c r="F833" s="20">
        <v>16.600000000000001</v>
      </c>
      <c r="G833" t="str">
        <f>VLOOKUP(FACT_INCLUDES[[#This Row],[order_id]],ORDERS!A:B,2,FALSE)</f>
        <v>47b6bc410befb9fa30a4c029dba944e5</v>
      </c>
      <c r="H833" s="17">
        <f>VLOOKUP(FACT_INCLUDES[[#This Row],[order_id]],ORDERS!A:F,4,FALSE)</f>
        <v>43332.474305555559</v>
      </c>
      <c r="I833" s="17">
        <f>VLOOKUP(FACT_INCLUDES[[#This Row],[order_id]],ORDERS!A:G,5,FALSE)</f>
        <v>43336.604861111111</v>
      </c>
      <c r="J833" s="17">
        <f>VLOOKUP(FACT_INCLUDES[[#This Row],[order_id]],ORDERS!A:G,6,FALSE)</f>
        <v>43347</v>
      </c>
      <c r="K833" t="str">
        <f>VLOOKUP(FACT_INCLUDES[[#This Row],[order_id]],ORDERS!A:G,3,FALSE)</f>
        <v>delivered</v>
      </c>
      <c r="L833" s="18">
        <f>FACT_INCLUDES[[#This Row],[price]]+FACT_INCLUDES[[#This Row],[freight_value]]</f>
        <v>50.59</v>
      </c>
      <c r="M833">
        <f ca="1">_xlfn.XLOOKUP(FACT_INCLUDES[[#This Row],[customer_unique_id]], DIM_CUSTOMERS[customer_unique_id], DIM_CUSTOMERS[Age],,0)</f>
        <v>21</v>
      </c>
      <c r="N833">
        <f>IFERROR(VLOOKUP(FACT_INCLUDES[[#This Row],[order_id]], ORDERS!A:G, 7, FALSE), "")</f>
        <v>4</v>
      </c>
      <c r="O833">
        <f>_xlfn.XLOOKUP(FACT_INCLUDES[[#This Row],[DW Product]],FACT_PRODUCT_REVIEWS!L:L,FACT_PRODUCT_REVIEWS!A:A,,0)</f>
        <v>283</v>
      </c>
      <c r="P833">
        <f>_xlfn.XLOOKUP(FACT_INCLUDES[[#This Row],[customer_unique_id]],DIM_CUSTOMERS[customer_unique_id],DIM_CUSTOMERS[DW Customer],,0)</f>
        <v>52</v>
      </c>
      <c r="Q833">
        <v>283</v>
      </c>
      <c r="R833">
        <v>84</v>
      </c>
      <c r="S833">
        <f>IF(FACT_INCLUDES[[#This Row],[order_delivered_customer_date]]&lt;=FACT_INCLUDES[[#This Row],[order_estimated_delivery_date]],1,0)</f>
        <v>1</v>
      </c>
      <c r="T833" t="str">
        <f>VLOOKUP(FACT_INCLUDES[[#This Row],[DW Product]],DIM_PRODUCTS!A:I,3,FALSE)</f>
        <v>Gadgets</v>
      </c>
      <c r="U833" t="str">
        <f>VLOOKUP(FACT_INCLUDES[[#This Row],[DW Seller]],DIM_SELLERS!A:I,4,FALSE)</f>
        <v>SP</v>
      </c>
      <c r="V833" s="30">
        <f>IF(FACT_INCLUDES[[#This Row],[order_delivered_customer_date]]&lt;=FACT_INCLUDES[[#This Row],[order_estimated_delivery_date]], 1,0)</f>
        <v>1</v>
      </c>
    </row>
    <row r="834" spans="1:22" ht="15.75" x14ac:dyDescent="0.25">
      <c r="A834">
        <v>833</v>
      </c>
      <c r="B834" s="2" t="s">
        <v>1016</v>
      </c>
      <c r="C834" s="10">
        <v>1</v>
      </c>
      <c r="D834" s="13">
        <v>43138.843055555553</v>
      </c>
      <c r="E834" s="20">
        <v>158.9</v>
      </c>
      <c r="F834" s="20">
        <v>14.59</v>
      </c>
      <c r="G834" t="str">
        <f>VLOOKUP(FACT_INCLUDES[[#This Row],[order_id]],ORDERS!A:B,2,FALSE)</f>
        <v>2d6f0bccd75dcbf570a1afe61eeb03a1</v>
      </c>
      <c r="H834" s="17">
        <f>VLOOKUP(FACT_INCLUDES[[#This Row],[order_id]],ORDERS!A:F,4,FALSE)</f>
        <v>43144.856249999997</v>
      </c>
      <c r="I834" s="17">
        <f>VLOOKUP(FACT_INCLUDES[[#This Row],[order_id]],ORDERS!A:G,5,FALSE)</f>
        <v>43157.904166666667</v>
      </c>
      <c r="J834" s="17">
        <f>VLOOKUP(FACT_INCLUDES[[#This Row],[order_id]],ORDERS!A:G,6,FALSE)</f>
        <v>43168</v>
      </c>
      <c r="K834" t="str">
        <f>VLOOKUP(FACT_INCLUDES[[#This Row],[order_id]],ORDERS!A:G,3,FALSE)</f>
        <v>delivered</v>
      </c>
      <c r="L834" s="18">
        <f>FACT_INCLUDES[[#This Row],[price]]+FACT_INCLUDES[[#This Row],[freight_value]]</f>
        <v>173.49</v>
      </c>
      <c r="M834">
        <f ca="1">_xlfn.XLOOKUP(FACT_INCLUDES[[#This Row],[customer_unique_id]], DIM_CUSTOMERS[customer_unique_id], DIM_CUSTOMERS[Age],,0)</f>
        <v>21</v>
      </c>
      <c r="N834">
        <f>IFERROR(VLOOKUP(FACT_INCLUDES[[#This Row],[order_id]], ORDERS!A:G, 7, FALSE), "")</f>
        <v>13</v>
      </c>
      <c r="O834">
        <f>_xlfn.XLOOKUP(FACT_INCLUDES[[#This Row],[DW Product]],FACT_PRODUCT_REVIEWS!L:L,FACT_PRODUCT_REVIEWS!A:A,,0)</f>
        <v>284</v>
      </c>
      <c r="P834">
        <f>_xlfn.XLOOKUP(FACT_INCLUDES[[#This Row],[customer_unique_id]],DIM_CUSTOMERS[customer_unique_id],DIM_CUSTOMERS[DW Customer],,0)</f>
        <v>238</v>
      </c>
      <c r="Q834">
        <v>284</v>
      </c>
      <c r="R834">
        <v>85</v>
      </c>
      <c r="S834">
        <f>IF(FACT_INCLUDES[[#This Row],[order_delivered_customer_date]]&lt;=FACT_INCLUDES[[#This Row],[order_estimated_delivery_date]],1,0)</f>
        <v>1</v>
      </c>
      <c r="T834" t="str">
        <f>VLOOKUP(FACT_INCLUDES[[#This Row],[DW Product]],DIM_PRODUCTS!A:I,3,FALSE)</f>
        <v>Toys</v>
      </c>
      <c r="U834" t="str">
        <f>VLOOKUP(FACT_INCLUDES[[#This Row],[DW Seller]],DIM_SELLERS!A:I,4,FALSE)</f>
        <v>SP</v>
      </c>
      <c r="V834" s="30">
        <f>IF(FACT_INCLUDES[[#This Row],[order_delivered_customer_date]]&lt;=FACT_INCLUDES[[#This Row],[order_estimated_delivery_date]], 1,0)</f>
        <v>1</v>
      </c>
    </row>
    <row r="835" spans="1:22" ht="15.75" x14ac:dyDescent="0.25">
      <c r="A835">
        <v>834</v>
      </c>
      <c r="B835" s="2" t="s">
        <v>1146</v>
      </c>
      <c r="C835" s="10">
        <v>1</v>
      </c>
      <c r="D835" s="13">
        <v>43214.938194444447</v>
      </c>
      <c r="E835" s="20">
        <v>47.4</v>
      </c>
      <c r="F835" s="20">
        <v>11.85</v>
      </c>
      <c r="G835" t="str">
        <f>VLOOKUP(FACT_INCLUDES[[#This Row],[order_id]],ORDERS!A:B,2,FALSE)</f>
        <v>9f19c80b64945cd7abd1fb91ff5157a7</v>
      </c>
      <c r="H835" s="17">
        <f>VLOOKUP(FACT_INCLUDES[[#This Row],[order_id]],ORDERS!A:F,4,FALSE)</f>
        <v>43078.664583333331</v>
      </c>
      <c r="I835" s="17">
        <f>VLOOKUP(FACT_INCLUDES[[#This Row],[order_id]],ORDERS!A:G,5,FALSE)</f>
        <v>43087.915277777778</v>
      </c>
      <c r="J835" s="17">
        <f>VLOOKUP(FACT_INCLUDES[[#This Row],[order_id]],ORDERS!A:G,6,FALSE)</f>
        <v>43108</v>
      </c>
      <c r="K835" t="str">
        <f>VLOOKUP(FACT_INCLUDES[[#This Row],[order_id]],ORDERS!A:G,3,FALSE)</f>
        <v>delivered</v>
      </c>
      <c r="L835" s="18">
        <f>FACT_INCLUDES[[#This Row],[price]]+FACT_INCLUDES[[#This Row],[freight_value]]</f>
        <v>59.25</v>
      </c>
      <c r="M835">
        <f ca="1">_xlfn.XLOOKUP(FACT_INCLUDES[[#This Row],[customer_unique_id]], DIM_CUSTOMERS[customer_unique_id], DIM_CUSTOMERS[Age],,0)</f>
        <v>24</v>
      </c>
      <c r="N835">
        <f>IFERROR(VLOOKUP(FACT_INCLUDES[[#This Row],[order_id]], ORDERS!A:G, 7, FALSE), "")</f>
        <v>9</v>
      </c>
      <c r="O835">
        <f>_xlfn.XLOOKUP(FACT_INCLUDES[[#This Row],[DW Product]],FACT_PRODUCT_REVIEWS!L:L,FACT_PRODUCT_REVIEWS!A:A,,0)</f>
        <v>285</v>
      </c>
      <c r="P835">
        <f>_xlfn.XLOOKUP(FACT_INCLUDES[[#This Row],[customer_unique_id]],DIM_CUSTOMERS[customer_unique_id],DIM_CUSTOMERS[DW Customer],,0)</f>
        <v>220</v>
      </c>
      <c r="Q835">
        <v>285</v>
      </c>
      <c r="R835">
        <v>86</v>
      </c>
      <c r="S835">
        <f>IF(FACT_INCLUDES[[#This Row],[order_delivered_customer_date]]&lt;=FACT_INCLUDES[[#This Row],[order_estimated_delivery_date]],1,0)</f>
        <v>1</v>
      </c>
      <c r="T835" t="str">
        <f>VLOOKUP(FACT_INCLUDES[[#This Row],[DW Product]],DIM_PRODUCTS!A:I,3,FALSE)</f>
        <v>Appliances</v>
      </c>
      <c r="U835" t="str">
        <f>VLOOKUP(FACT_INCLUDES[[#This Row],[DW Seller]],DIM_SELLERS!A:I,4,FALSE)</f>
        <v>SP</v>
      </c>
      <c r="V835" s="30">
        <f>IF(FACT_INCLUDES[[#This Row],[order_delivered_customer_date]]&lt;=FACT_INCLUDES[[#This Row],[order_estimated_delivery_date]], 1,0)</f>
        <v>1</v>
      </c>
    </row>
    <row r="836" spans="1:22" ht="15.75" x14ac:dyDescent="0.25">
      <c r="A836">
        <v>835</v>
      </c>
      <c r="B836" s="2" t="s">
        <v>1282</v>
      </c>
      <c r="C836" s="10">
        <v>1</v>
      </c>
      <c r="D836" s="13">
        <v>43152.590277777781</v>
      </c>
      <c r="E836" s="20">
        <v>50</v>
      </c>
      <c r="F836" s="20">
        <v>21.19</v>
      </c>
      <c r="G836" t="str">
        <f>VLOOKUP(FACT_INCLUDES[[#This Row],[order_id]],ORDERS!A:B,2,FALSE)</f>
        <v>217ffba1efeab7f634bde4c18d312bd8</v>
      </c>
      <c r="H836" s="17">
        <f>VLOOKUP(FACT_INCLUDES[[#This Row],[order_id]],ORDERS!A:F,4,FALSE)</f>
        <v>43209.353472222225</v>
      </c>
      <c r="I836" s="17">
        <f>VLOOKUP(FACT_INCLUDES[[#This Row],[order_id]],ORDERS!A:G,5,FALSE)</f>
        <v>43227.754861111112</v>
      </c>
      <c r="J836" s="17">
        <f>VLOOKUP(FACT_INCLUDES[[#This Row],[order_id]],ORDERS!A:G,6,FALSE)</f>
        <v>43244</v>
      </c>
      <c r="K836" t="str">
        <f>VLOOKUP(FACT_INCLUDES[[#This Row],[order_id]],ORDERS!A:G,3,FALSE)</f>
        <v>delivered</v>
      </c>
      <c r="L836" s="18">
        <f>FACT_INCLUDES[[#This Row],[price]]+FACT_INCLUDES[[#This Row],[freight_value]]</f>
        <v>71.19</v>
      </c>
      <c r="M836">
        <f ca="1">_xlfn.XLOOKUP(FACT_INCLUDES[[#This Row],[customer_unique_id]], DIM_CUSTOMERS[customer_unique_id], DIM_CUSTOMERS[Age],,0)</f>
        <v>54</v>
      </c>
      <c r="N836">
        <f>IFERROR(VLOOKUP(FACT_INCLUDES[[#This Row],[order_id]], ORDERS!A:G, 7, FALSE), "")</f>
        <v>18</v>
      </c>
      <c r="O836">
        <f>_xlfn.XLOOKUP(FACT_INCLUDES[[#This Row],[DW Product]],FACT_PRODUCT_REVIEWS!L:L,FACT_PRODUCT_REVIEWS!A:A,,0)</f>
        <v>286</v>
      </c>
      <c r="P836">
        <f>_xlfn.XLOOKUP(FACT_INCLUDES[[#This Row],[customer_unique_id]],DIM_CUSTOMERS[customer_unique_id],DIM_CUSTOMERS[DW Customer],,0)</f>
        <v>229</v>
      </c>
      <c r="Q836">
        <v>286</v>
      </c>
      <c r="R836">
        <v>87</v>
      </c>
      <c r="S836">
        <f>IF(FACT_INCLUDES[[#This Row],[order_delivered_customer_date]]&lt;=FACT_INCLUDES[[#This Row],[order_estimated_delivery_date]],1,0)</f>
        <v>1</v>
      </c>
      <c r="T836" t="str">
        <f>VLOOKUP(FACT_INCLUDES[[#This Row],[DW Product]],DIM_PRODUCTS!A:I,3,FALSE)</f>
        <v>Appliances</v>
      </c>
      <c r="U836" t="str">
        <f>VLOOKUP(FACT_INCLUDES[[#This Row],[DW Seller]],DIM_SELLERS!A:I,4,FALSE)</f>
        <v>SC</v>
      </c>
      <c r="V836" s="30">
        <f>IF(FACT_INCLUDES[[#This Row],[order_delivered_customer_date]]&lt;=FACT_INCLUDES[[#This Row],[order_estimated_delivery_date]], 1,0)</f>
        <v>1</v>
      </c>
    </row>
    <row r="837" spans="1:22" ht="15.75" x14ac:dyDescent="0.25">
      <c r="A837">
        <v>836</v>
      </c>
      <c r="B837" s="2" t="s">
        <v>1711</v>
      </c>
      <c r="C837" s="10">
        <v>1</v>
      </c>
      <c r="D837" s="13">
        <v>43047.104861111111</v>
      </c>
      <c r="E837" s="20">
        <v>59.9</v>
      </c>
      <c r="F837" s="20">
        <v>11.15</v>
      </c>
      <c r="G837" t="str">
        <f>VLOOKUP(FACT_INCLUDES[[#This Row],[order_id]],ORDERS!A:B,2,FALSE)</f>
        <v>b33573ec19214ad9a1bc30a97938e450</v>
      </c>
      <c r="H837" s="17">
        <f>VLOOKUP(FACT_INCLUDES[[#This Row],[order_id]],ORDERS!A:F,4,FALSE)</f>
        <v>43145.74722222222</v>
      </c>
      <c r="I837" s="17">
        <f>VLOOKUP(FACT_INCLUDES[[#This Row],[order_id]],ORDERS!A:G,5,FALSE)</f>
        <v>43166.716666666667</v>
      </c>
      <c r="J837" s="17">
        <f>VLOOKUP(FACT_INCLUDES[[#This Row],[order_id]],ORDERS!A:G,6,FALSE)</f>
        <v>43168</v>
      </c>
      <c r="K837" t="str">
        <f>VLOOKUP(FACT_INCLUDES[[#This Row],[order_id]],ORDERS!A:G,3,FALSE)</f>
        <v>delivered</v>
      </c>
      <c r="L837" s="18">
        <f>FACT_INCLUDES[[#This Row],[price]]+FACT_INCLUDES[[#This Row],[freight_value]]</f>
        <v>71.05</v>
      </c>
      <c r="M837">
        <f ca="1">_xlfn.XLOOKUP(FACT_INCLUDES[[#This Row],[customer_unique_id]], DIM_CUSTOMERS[customer_unique_id], DIM_CUSTOMERS[Age],,0)</f>
        <v>18</v>
      </c>
      <c r="N837">
        <f>IFERROR(VLOOKUP(FACT_INCLUDES[[#This Row],[order_id]], ORDERS!A:G, 7, FALSE), "")</f>
        <v>21</v>
      </c>
      <c r="O837">
        <f>_xlfn.XLOOKUP(FACT_INCLUDES[[#This Row],[DW Product]],FACT_PRODUCT_REVIEWS!L:L,FACT_PRODUCT_REVIEWS!A:A,,0)</f>
        <v>287</v>
      </c>
      <c r="P837">
        <f>_xlfn.XLOOKUP(FACT_INCLUDES[[#This Row],[customer_unique_id]],DIM_CUSTOMERS[customer_unique_id],DIM_CUSTOMERS[DW Customer],,0)</f>
        <v>141</v>
      </c>
      <c r="Q837">
        <v>287</v>
      </c>
      <c r="R837">
        <v>88</v>
      </c>
      <c r="S837">
        <f>IF(FACT_INCLUDES[[#This Row],[order_delivered_customer_date]]&lt;=FACT_INCLUDES[[#This Row],[order_estimated_delivery_date]],1,0)</f>
        <v>1</v>
      </c>
      <c r="T837" t="str">
        <f>VLOOKUP(FACT_INCLUDES[[#This Row],[DW Product]],DIM_PRODUCTS!A:I,3,FALSE)</f>
        <v>Clothing</v>
      </c>
      <c r="U837" t="str">
        <f>VLOOKUP(FACT_INCLUDES[[#This Row],[DW Seller]],DIM_SELLERS!A:I,4,FALSE)</f>
        <v>SP</v>
      </c>
      <c r="V837" s="30">
        <f>IF(FACT_INCLUDES[[#This Row],[order_delivered_customer_date]]&lt;=FACT_INCLUDES[[#This Row],[order_estimated_delivery_date]], 1,0)</f>
        <v>1</v>
      </c>
    </row>
    <row r="838" spans="1:22" ht="15.75" x14ac:dyDescent="0.25">
      <c r="A838">
        <v>837</v>
      </c>
      <c r="B838" s="2" t="s">
        <v>889</v>
      </c>
      <c r="C838" s="10">
        <v>1</v>
      </c>
      <c r="D838" s="13">
        <v>43125.90347222222</v>
      </c>
      <c r="E838" s="20">
        <v>199</v>
      </c>
      <c r="F838" s="20">
        <v>39.659999999999997</v>
      </c>
      <c r="G838" t="str">
        <f>VLOOKUP(FACT_INCLUDES[[#This Row],[order_id]],ORDERS!A:B,2,FALSE)</f>
        <v>422ce018570adf9fa031a7838717be81</v>
      </c>
      <c r="H838" s="17">
        <f>VLOOKUP(FACT_INCLUDES[[#This Row],[order_id]],ORDERS!A:F,4,FALSE)</f>
        <v>42890.890972222223</v>
      </c>
      <c r="I838" s="17">
        <f>VLOOKUP(FACT_INCLUDES[[#This Row],[order_id]],ORDERS!A:G,5,FALSE)</f>
        <v>42898.492361111108</v>
      </c>
      <c r="J838" s="17">
        <f>VLOOKUP(FACT_INCLUDES[[#This Row],[order_id]],ORDERS!A:G,6,FALSE)</f>
        <v>42914</v>
      </c>
      <c r="K838" t="str">
        <f>VLOOKUP(FACT_INCLUDES[[#This Row],[order_id]],ORDERS!A:G,3,FALSE)</f>
        <v>delivered</v>
      </c>
      <c r="L838" s="18">
        <f>FACT_INCLUDES[[#This Row],[price]]+FACT_INCLUDES[[#This Row],[freight_value]]</f>
        <v>238.66</v>
      </c>
      <c r="M838">
        <f ca="1">_xlfn.XLOOKUP(FACT_INCLUDES[[#This Row],[customer_unique_id]], DIM_CUSTOMERS[customer_unique_id], DIM_CUSTOMERS[Age],,0)</f>
        <v>31</v>
      </c>
      <c r="N838">
        <f>IFERROR(VLOOKUP(FACT_INCLUDES[[#This Row],[order_id]], ORDERS!A:G, 7, FALSE), "")</f>
        <v>8</v>
      </c>
      <c r="O838">
        <f>_xlfn.XLOOKUP(FACT_INCLUDES[[#This Row],[DW Product]],FACT_PRODUCT_REVIEWS!L:L,FACT_PRODUCT_REVIEWS!A:A,,0)</f>
        <v>288</v>
      </c>
      <c r="P838">
        <f>_xlfn.XLOOKUP(FACT_INCLUDES[[#This Row],[customer_unique_id]],DIM_CUSTOMERS[customer_unique_id],DIM_CUSTOMERS[DW Customer],,0)</f>
        <v>84</v>
      </c>
      <c r="Q838">
        <v>288</v>
      </c>
      <c r="R838">
        <v>89</v>
      </c>
      <c r="S838">
        <f>IF(FACT_INCLUDES[[#This Row],[order_delivered_customer_date]]&lt;=FACT_INCLUDES[[#This Row],[order_estimated_delivery_date]],1,0)</f>
        <v>1</v>
      </c>
      <c r="T838" t="str">
        <f>VLOOKUP(FACT_INCLUDES[[#This Row],[DW Product]],DIM_PRODUCTS!A:I,3,FALSE)</f>
        <v>Clothing</v>
      </c>
      <c r="U838" t="str">
        <f>VLOOKUP(FACT_INCLUDES[[#This Row],[DW Seller]],DIM_SELLERS!A:I,4,FALSE)</f>
        <v>SP</v>
      </c>
      <c r="V838" s="30">
        <f>IF(FACT_INCLUDES[[#This Row],[order_delivered_customer_date]]&lt;=FACT_INCLUDES[[#This Row],[order_estimated_delivery_date]], 1,0)</f>
        <v>1</v>
      </c>
    </row>
    <row r="839" spans="1:22" ht="15.75" x14ac:dyDescent="0.25">
      <c r="A839">
        <v>838</v>
      </c>
      <c r="B839" s="2" t="s">
        <v>1824</v>
      </c>
      <c r="C839" s="10">
        <v>1</v>
      </c>
      <c r="D839" s="13">
        <v>42828.871527777781</v>
      </c>
      <c r="E839" s="20">
        <v>199</v>
      </c>
      <c r="F839" s="20">
        <v>39.659999999999997</v>
      </c>
      <c r="G839" t="str">
        <f>VLOOKUP(FACT_INCLUDES[[#This Row],[order_id]],ORDERS!A:B,2,FALSE)</f>
        <v>8d2cc82dae0f2b1bb8667a2eedcd8c71</v>
      </c>
      <c r="H839" s="17">
        <f>VLOOKUP(FACT_INCLUDES[[#This Row],[order_id]],ORDERS!A:F,4,FALSE)</f>
        <v>43108.729166666664</v>
      </c>
      <c r="I839" s="17">
        <f>VLOOKUP(FACT_INCLUDES[[#This Row],[order_id]],ORDERS!A:G,5,FALSE)</f>
        <v>43119.7</v>
      </c>
      <c r="J839" s="17">
        <f>VLOOKUP(FACT_INCLUDES[[#This Row],[order_id]],ORDERS!A:G,6,FALSE)</f>
        <v>43132</v>
      </c>
      <c r="K839" t="str">
        <f>VLOOKUP(FACT_INCLUDES[[#This Row],[order_id]],ORDERS!A:G,3,FALSE)</f>
        <v>delivered</v>
      </c>
      <c r="L839" s="18">
        <f>FACT_INCLUDES[[#This Row],[price]]+FACT_INCLUDES[[#This Row],[freight_value]]</f>
        <v>238.66</v>
      </c>
      <c r="M839">
        <f ca="1">_xlfn.XLOOKUP(FACT_INCLUDES[[#This Row],[customer_unique_id]], DIM_CUSTOMERS[customer_unique_id], DIM_CUSTOMERS[Age],,0)</f>
        <v>18</v>
      </c>
      <c r="N839">
        <f>IFERROR(VLOOKUP(FACT_INCLUDES[[#This Row],[order_id]], ORDERS!A:G, 7, FALSE), "")</f>
        <v>11</v>
      </c>
      <c r="O839">
        <f>_xlfn.XLOOKUP(FACT_INCLUDES[[#This Row],[DW Product]],FACT_PRODUCT_REVIEWS!L:L,FACT_PRODUCT_REVIEWS!A:A,,0)</f>
        <v>289</v>
      </c>
      <c r="P839">
        <f>_xlfn.XLOOKUP(FACT_INCLUDES[[#This Row],[customer_unique_id]],DIM_CUSTOMERS[customer_unique_id],DIM_CUSTOMERS[DW Customer],,0)</f>
        <v>187</v>
      </c>
      <c r="Q839">
        <v>289</v>
      </c>
      <c r="R839">
        <v>90</v>
      </c>
      <c r="S839">
        <f>IF(FACT_INCLUDES[[#This Row],[order_delivered_customer_date]]&lt;=FACT_INCLUDES[[#This Row],[order_estimated_delivery_date]],1,0)</f>
        <v>1</v>
      </c>
      <c r="T839" t="str">
        <f>VLOOKUP(FACT_INCLUDES[[#This Row],[DW Product]],DIM_PRODUCTS!A:I,3,FALSE)</f>
        <v>Furniture</v>
      </c>
      <c r="U839" t="str">
        <f>VLOOKUP(FACT_INCLUDES[[#This Row],[DW Seller]],DIM_SELLERS!A:I,4,FALSE)</f>
        <v>RJ</v>
      </c>
      <c r="V839" s="30">
        <f>IF(FACT_INCLUDES[[#This Row],[order_delivered_customer_date]]&lt;=FACT_INCLUDES[[#This Row],[order_estimated_delivery_date]], 1,0)</f>
        <v>1</v>
      </c>
    </row>
    <row r="840" spans="1:22" ht="15.75" x14ac:dyDescent="0.25">
      <c r="A840">
        <v>839</v>
      </c>
      <c r="B840" s="2" t="s">
        <v>792</v>
      </c>
      <c r="C840" s="10">
        <v>1</v>
      </c>
      <c r="D840" s="13">
        <v>42823.743055555555</v>
      </c>
      <c r="E840" s="20">
        <v>69.900000000000006</v>
      </c>
      <c r="F840" s="20">
        <v>23.07</v>
      </c>
      <c r="G840" t="str">
        <f>VLOOKUP(FACT_INCLUDES[[#This Row],[order_id]],ORDERS!A:B,2,FALSE)</f>
        <v>b53bb01fd133da16d7c7d9b602a3aac7</v>
      </c>
      <c r="H840" s="17">
        <f>VLOOKUP(FACT_INCLUDES[[#This Row],[order_id]],ORDERS!A:F,4,FALSE)</f>
        <v>43175.804861111108</v>
      </c>
      <c r="I840" s="17">
        <f>VLOOKUP(FACT_INCLUDES[[#This Row],[order_id]],ORDERS!A:G,5,FALSE)</f>
        <v>43199</v>
      </c>
      <c r="J840" s="17">
        <f>VLOOKUP(FACT_INCLUDES[[#This Row],[order_id]],ORDERS!A:G,6,FALSE)</f>
        <v>43199</v>
      </c>
      <c r="K840" t="str">
        <f>VLOOKUP(FACT_INCLUDES[[#This Row],[order_id]],ORDERS!A:G,3,FALSE)</f>
        <v>shipped</v>
      </c>
      <c r="L840" s="18">
        <f>FACT_INCLUDES[[#This Row],[price]]+FACT_INCLUDES[[#This Row],[freight_value]]</f>
        <v>92.97</v>
      </c>
      <c r="M840">
        <f ca="1">_xlfn.XLOOKUP(FACT_INCLUDES[[#This Row],[customer_unique_id]], DIM_CUSTOMERS[customer_unique_id], DIM_CUSTOMERS[Age],,0)</f>
        <v>21</v>
      </c>
      <c r="N840">
        <f>IFERROR(VLOOKUP(FACT_INCLUDES[[#This Row],[order_id]], ORDERS!A:G, 7, FALSE), "")</f>
        <v>24</v>
      </c>
      <c r="O840">
        <f>_xlfn.XLOOKUP(FACT_INCLUDES[[#This Row],[DW Product]],FACT_PRODUCT_REVIEWS!L:L,FACT_PRODUCT_REVIEWS!A:A,,0)</f>
        <v>290</v>
      </c>
      <c r="P840">
        <f>_xlfn.XLOOKUP(FACT_INCLUDES[[#This Row],[customer_unique_id]],DIM_CUSTOMERS[customer_unique_id],DIM_CUSTOMERS[DW Customer],,0)</f>
        <v>91</v>
      </c>
      <c r="Q840">
        <v>290</v>
      </c>
      <c r="R840">
        <v>91</v>
      </c>
      <c r="S840">
        <f>IF(FACT_INCLUDES[[#This Row],[order_delivered_customer_date]]&lt;=FACT_INCLUDES[[#This Row],[order_estimated_delivery_date]],1,0)</f>
        <v>1</v>
      </c>
      <c r="T840" t="str">
        <f>VLOOKUP(FACT_INCLUDES[[#This Row],[DW Product]],DIM_PRODUCTS!A:I,3,FALSE)</f>
        <v>Pets</v>
      </c>
      <c r="U840" t="str">
        <f>VLOOKUP(FACT_INCLUDES[[#This Row],[DW Seller]],DIM_SELLERS!A:I,4,FALSE)</f>
        <v>SP</v>
      </c>
      <c r="V840" s="30">
        <f>IF(FACT_INCLUDES[[#This Row],[order_delivered_customer_date]]&lt;=FACT_INCLUDES[[#This Row],[order_estimated_delivery_date]], 1,0)</f>
        <v>1</v>
      </c>
    </row>
    <row r="841" spans="1:22" ht="15.75" x14ac:dyDescent="0.25">
      <c r="A841">
        <v>840</v>
      </c>
      <c r="B841" s="2" t="s">
        <v>896</v>
      </c>
      <c r="C841" s="10">
        <v>1</v>
      </c>
      <c r="D841" s="13">
        <v>43329.688194444447</v>
      </c>
      <c r="E841" s="20">
        <v>50.21</v>
      </c>
      <c r="F841" s="20">
        <v>15.1</v>
      </c>
      <c r="G841" t="str">
        <f>VLOOKUP(FACT_INCLUDES[[#This Row],[order_id]],ORDERS!A:B,2,FALSE)</f>
        <v>717bebcdcbf23f37f3fba2a88f397678</v>
      </c>
      <c r="H841" s="17">
        <f>VLOOKUP(FACT_INCLUDES[[#This Row],[order_id]],ORDERS!A:F,4,FALSE)</f>
        <v>42892.474305555559</v>
      </c>
      <c r="I841" s="17">
        <f>VLOOKUP(FACT_INCLUDES[[#This Row],[order_id]],ORDERS!A:G,5,FALSE)</f>
        <v>42900.737500000003</v>
      </c>
      <c r="J841" s="17">
        <f>VLOOKUP(FACT_INCLUDES[[#This Row],[order_id]],ORDERS!A:G,6,FALSE)</f>
        <v>42913</v>
      </c>
      <c r="K841" t="str">
        <f>VLOOKUP(FACT_INCLUDES[[#This Row],[order_id]],ORDERS!A:G,3,FALSE)</f>
        <v>delivered</v>
      </c>
      <c r="L841" s="18">
        <f>FACT_INCLUDES[[#This Row],[price]]+FACT_INCLUDES[[#This Row],[freight_value]]</f>
        <v>65.31</v>
      </c>
      <c r="M841">
        <f ca="1">_xlfn.XLOOKUP(FACT_INCLUDES[[#This Row],[customer_unique_id]], DIM_CUSTOMERS[customer_unique_id], DIM_CUSTOMERS[Age],,0)</f>
        <v>25</v>
      </c>
      <c r="N841">
        <f>IFERROR(VLOOKUP(FACT_INCLUDES[[#This Row],[order_id]], ORDERS!A:G, 7, FALSE), "")</f>
        <v>8</v>
      </c>
      <c r="O841">
        <f>_xlfn.XLOOKUP(FACT_INCLUDES[[#This Row],[DW Product]],FACT_PRODUCT_REVIEWS!L:L,FACT_PRODUCT_REVIEWS!A:A,,0)</f>
        <v>291</v>
      </c>
      <c r="P841">
        <f>_xlfn.XLOOKUP(FACT_INCLUDES[[#This Row],[customer_unique_id]],DIM_CUSTOMERS[customer_unique_id],DIM_CUSTOMERS[DW Customer],,0)</f>
        <v>180</v>
      </c>
      <c r="Q841">
        <v>291</v>
      </c>
      <c r="R841">
        <v>92</v>
      </c>
      <c r="S841">
        <f>IF(FACT_INCLUDES[[#This Row],[order_delivered_customer_date]]&lt;=FACT_INCLUDES[[#This Row],[order_estimated_delivery_date]],1,0)</f>
        <v>1</v>
      </c>
      <c r="T841" t="str">
        <f>VLOOKUP(FACT_INCLUDES[[#This Row],[DW Product]],DIM_PRODUCTS!A:I,3,FALSE)</f>
        <v>Art</v>
      </c>
      <c r="U841" t="str">
        <f>VLOOKUP(FACT_INCLUDES[[#This Row],[DW Seller]],DIM_SELLERS!A:I,4,FALSE)</f>
        <v>RJ</v>
      </c>
      <c r="V841" s="30">
        <f>IF(FACT_INCLUDES[[#This Row],[order_delivered_customer_date]]&lt;=FACT_INCLUDES[[#This Row],[order_estimated_delivery_date]], 1,0)</f>
        <v>1</v>
      </c>
    </row>
    <row r="842" spans="1:22" ht="15.75" x14ac:dyDescent="0.25">
      <c r="A842">
        <v>841</v>
      </c>
      <c r="B842" s="2" t="s">
        <v>757</v>
      </c>
      <c r="C842" s="10">
        <v>1</v>
      </c>
      <c r="D842" s="13">
        <v>43195.496527777781</v>
      </c>
      <c r="E842" s="20">
        <v>39.9</v>
      </c>
      <c r="F842" s="20">
        <v>16.600000000000001</v>
      </c>
      <c r="G842" t="str">
        <f>VLOOKUP(FACT_INCLUDES[[#This Row],[order_id]],ORDERS!A:B,2,FALSE)</f>
        <v>c60c5563690f2a27a76f4d8ba53c2a85</v>
      </c>
      <c r="H842" s="17">
        <f>VLOOKUP(FACT_INCLUDES[[#This Row],[order_id]],ORDERS!A:F,4,FALSE)</f>
        <v>43221.597916666666</v>
      </c>
      <c r="I842" s="17">
        <f>VLOOKUP(FACT_INCLUDES[[#This Row],[order_id]],ORDERS!A:G,5,FALSE)</f>
        <v>43244.686111111114</v>
      </c>
      <c r="J842" s="17">
        <f>VLOOKUP(FACT_INCLUDES[[#This Row],[order_id]],ORDERS!A:G,6,FALSE)</f>
        <v>43259</v>
      </c>
      <c r="K842" t="str">
        <f>VLOOKUP(FACT_INCLUDES[[#This Row],[order_id]],ORDERS!A:G,3,FALSE)</f>
        <v>delivered</v>
      </c>
      <c r="L842" s="18">
        <f>FACT_INCLUDES[[#This Row],[price]]+FACT_INCLUDES[[#This Row],[freight_value]]</f>
        <v>56.5</v>
      </c>
      <c r="M842">
        <f ca="1">_xlfn.XLOOKUP(FACT_INCLUDES[[#This Row],[customer_unique_id]], DIM_CUSTOMERS[customer_unique_id], DIM_CUSTOMERS[Age],,0)</f>
        <v>19</v>
      </c>
      <c r="N842">
        <f>IFERROR(VLOOKUP(FACT_INCLUDES[[#This Row],[order_id]], ORDERS!A:G, 7, FALSE), "")</f>
        <v>23</v>
      </c>
      <c r="O842">
        <f>_xlfn.XLOOKUP(FACT_INCLUDES[[#This Row],[DW Product]],FACT_PRODUCT_REVIEWS!L:L,FACT_PRODUCT_REVIEWS!A:A,,0)</f>
        <v>292</v>
      </c>
      <c r="P842">
        <f>_xlfn.XLOOKUP(FACT_INCLUDES[[#This Row],[customer_unique_id]],DIM_CUSTOMERS[customer_unique_id],DIM_CUSTOMERS[DW Customer],,0)</f>
        <v>293</v>
      </c>
      <c r="Q842">
        <v>292</v>
      </c>
      <c r="R842">
        <v>93</v>
      </c>
      <c r="S842">
        <f>IF(FACT_INCLUDES[[#This Row],[order_delivered_customer_date]]&lt;=FACT_INCLUDES[[#This Row],[order_estimated_delivery_date]],1,0)</f>
        <v>1</v>
      </c>
      <c r="T842" t="str">
        <f>VLOOKUP(FACT_INCLUDES[[#This Row],[DW Product]],DIM_PRODUCTS!A:I,3,FALSE)</f>
        <v>Accessories</v>
      </c>
      <c r="U842" t="str">
        <f>VLOOKUP(FACT_INCLUDES[[#This Row],[DW Seller]],DIM_SELLERS!A:I,4,FALSE)</f>
        <v>SP</v>
      </c>
      <c r="V842" s="30">
        <f>IF(FACT_INCLUDES[[#This Row],[order_delivered_customer_date]]&lt;=FACT_INCLUDES[[#This Row],[order_estimated_delivery_date]], 1,0)</f>
        <v>1</v>
      </c>
    </row>
    <row r="843" spans="1:22" ht="15.75" x14ac:dyDescent="0.25">
      <c r="A843">
        <v>842</v>
      </c>
      <c r="B843" s="2" t="s">
        <v>875</v>
      </c>
      <c r="C843" s="10">
        <v>1</v>
      </c>
      <c r="D843" s="13">
        <v>42860.113194444442</v>
      </c>
      <c r="E843" s="20">
        <v>24.99</v>
      </c>
      <c r="F843" s="20">
        <v>14.1</v>
      </c>
      <c r="G843" t="str">
        <f>VLOOKUP(FACT_INCLUDES[[#This Row],[order_id]],ORDERS!A:B,2,FALSE)</f>
        <v>ca7e51a36f9ace4d07d6548599785bab</v>
      </c>
      <c r="H843" s="17">
        <f>VLOOKUP(FACT_INCLUDES[[#This Row],[order_id]],ORDERS!A:F,4,FALSE)</f>
        <v>42865.025694444441</v>
      </c>
      <c r="I843" s="17">
        <f>VLOOKUP(FACT_INCLUDES[[#This Row],[order_id]],ORDERS!A:G,5,FALSE)</f>
        <v>42870.453472222223</v>
      </c>
      <c r="J843" s="17">
        <f>VLOOKUP(FACT_INCLUDES[[#This Row],[order_id]],ORDERS!A:G,6,FALSE)</f>
        <v>42884</v>
      </c>
      <c r="K843" t="str">
        <f>VLOOKUP(FACT_INCLUDES[[#This Row],[order_id]],ORDERS!A:G,3,FALSE)</f>
        <v>delivered</v>
      </c>
      <c r="L843" s="18">
        <f>FACT_INCLUDES[[#This Row],[price]]+FACT_INCLUDES[[#This Row],[freight_value]]</f>
        <v>39.089999999999996</v>
      </c>
      <c r="M843">
        <f ca="1">_xlfn.XLOOKUP(FACT_INCLUDES[[#This Row],[customer_unique_id]], DIM_CUSTOMERS[customer_unique_id], DIM_CUSTOMERS[Age],,0)</f>
        <v>54</v>
      </c>
      <c r="N843">
        <f>IFERROR(VLOOKUP(FACT_INCLUDES[[#This Row],[order_id]], ORDERS!A:G, 7, FALSE), "")</f>
        <v>5</v>
      </c>
      <c r="O843">
        <f>_xlfn.XLOOKUP(FACT_INCLUDES[[#This Row],[DW Product]],FACT_PRODUCT_REVIEWS!L:L,FACT_PRODUCT_REVIEWS!A:A,,0)</f>
        <v>293</v>
      </c>
      <c r="P843">
        <f>_xlfn.XLOOKUP(FACT_INCLUDES[[#This Row],[customer_unique_id]],DIM_CUSTOMERS[customer_unique_id],DIM_CUSTOMERS[DW Customer],,0)</f>
        <v>256</v>
      </c>
      <c r="Q843">
        <v>293</v>
      </c>
      <c r="R843">
        <v>94</v>
      </c>
      <c r="S843">
        <f>IF(FACT_INCLUDES[[#This Row],[order_delivered_customer_date]]&lt;=FACT_INCLUDES[[#This Row],[order_estimated_delivery_date]],1,0)</f>
        <v>1</v>
      </c>
      <c r="T843" t="str">
        <f>VLOOKUP(FACT_INCLUDES[[#This Row],[DW Product]],DIM_PRODUCTS!A:I,3,FALSE)</f>
        <v>Sports</v>
      </c>
      <c r="U843" t="str">
        <f>VLOOKUP(FACT_INCLUDES[[#This Row],[DW Seller]],DIM_SELLERS!A:I,4,FALSE)</f>
        <v>RJ</v>
      </c>
      <c r="V843" s="30">
        <f>IF(FACT_INCLUDES[[#This Row],[order_delivered_customer_date]]&lt;=FACT_INCLUDES[[#This Row],[order_estimated_delivery_date]], 1,0)</f>
        <v>1</v>
      </c>
    </row>
    <row r="844" spans="1:22" ht="15.75" x14ac:dyDescent="0.25">
      <c r="A844">
        <v>843</v>
      </c>
      <c r="B844" s="2" t="s">
        <v>1612</v>
      </c>
      <c r="C844" s="10">
        <v>1</v>
      </c>
      <c r="D844" s="13">
        <v>43094.938194444447</v>
      </c>
      <c r="E844" s="20">
        <v>130</v>
      </c>
      <c r="F844" s="20">
        <v>19.010000000000002</v>
      </c>
      <c r="G844" t="str">
        <f>VLOOKUP(FACT_INCLUDES[[#This Row],[order_id]],ORDERS!A:B,2,FALSE)</f>
        <v>9bca65d60b3dffad98eafa3c50101fad</v>
      </c>
      <c r="H844" s="17">
        <f>VLOOKUP(FACT_INCLUDES[[#This Row],[order_id]],ORDERS!A:F,4,FALSE)</f>
        <v>43317.554861111108</v>
      </c>
      <c r="I844" s="17">
        <f>VLOOKUP(FACT_INCLUDES[[#This Row],[order_id]],ORDERS!A:G,5,FALSE)</f>
        <v>43321.725694444445</v>
      </c>
      <c r="J844" s="17">
        <f>VLOOKUP(FACT_INCLUDES[[#This Row],[order_id]],ORDERS!A:G,6,FALSE)</f>
        <v>43329</v>
      </c>
      <c r="K844" t="str">
        <f>VLOOKUP(FACT_INCLUDES[[#This Row],[order_id]],ORDERS!A:G,3,FALSE)</f>
        <v>delivered</v>
      </c>
      <c r="L844" s="18">
        <f>FACT_INCLUDES[[#This Row],[price]]+FACT_INCLUDES[[#This Row],[freight_value]]</f>
        <v>149.01</v>
      </c>
      <c r="M844">
        <f ca="1">_xlfn.XLOOKUP(FACT_INCLUDES[[#This Row],[customer_unique_id]], DIM_CUSTOMERS[customer_unique_id], DIM_CUSTOMERS[Age],,0)</f>
        <v>41</v>
      </c>
      <c r="N844">
        <f>IFERROR(VLOOKUP(FACT_INCLUDES[[#This Row],[order_id]], ORDERS!A:G, 7, FALSE), "")</f>
        <v>4</v>
      </c>
      <c r="O844">
        <f>_xlfn.XLOOKUP(FACT_INCLUDES[[#This Row],[DW Product]],FACT_PRODUCT_REVIEWS!L:L,FACT_PRODUCT_REVIEWS!A:A,,0)</f>
        <v>294</v>
      </c>
      <c r="P844">
        <f>_xlfn.XLOOKUP(FACT_INCLUDES[[#This Row],[customer_unique_id]],DIM_CUSTOMERS[customer_unique_id],DIM_CUSTOMERS[DW Customer],,0)</f>
        <v>71</v>
      </c>
      <c r="Q844">
        <v>294</v>
      </c>
      <c r="R844">
        <v>95</v>
      </c>
      <c r="S844">
        <f>IF(FACT_INCLUDES[[#This Row],[order_delivered_customer_date]]&lt;=FACT_INCLUDES[[#This Row],[order_estimated_delivery_date]],1,0)</f>
        <v>1</v>
      </c>
      <c r="T844" t="str">
        <f>VLOOKUP(FACT_INCLUDES[[#This Row],[DW Product]],DIM_PRODUCTS!A:I,3,FALSE)</f>
        <v>Toys</v>
      </c>
      <c r="U844" t="str">
        <f>VLOOKUP(FACT_INCLUDES[[#This Row],[DW Seller]],DIM_SELLERS!A:I,4,FALSE)</f>
        <v>SP</v>
      </c>
      <c r="V844" s="30">
        <f>IF(FACT_INCLUDES[[#This Row],[order_delivered_customer_date]]&lt;=FACT_INCLUDES[[#This Row],[order_estimated_delivery_date]], 1,0)</f>
        <v>1</v>
      </c>
    </row>
    <row r="845" spans="1:22" ht="15.75" x14ac:dyDescent="0.25">
      <c r="A845">
        <v>844</v>
      </c>
      <c r="B845" s="2" t="s">
        <v>1653</v>
      </c>
      <c r="C845" s="10">
        <v>1</v>
      </c>
      <c r="D845" s="13">
        <v>43237.759027777778</v>
      </c>
      <c r="E845" s="20">
        <v>89.99</v>
      </c>
      <c r="F845" s="20">
        <v>7.88</v>
      </c>
      <c r="G845" t="str">
        <f>VLOOKUP(FACT_INCLUDES[[#This Row],[order_id]],ORDERS!A:B,2,FALSE)</f>
        <v>fb258014c67a0f16e4da53fa45e90db5</v>
      </c>
      <c r="H845" s="17">
        <f>VLOOKUP(FACT_INCLUDES[[#This Row],[order_id]],ORDERS!A:F,4,FALSE)</f>
        <v>42886.90625</v>
      </c>
      <c r="I845" s="17">
        <f>VLOOKUP(FACT_INCLUDES[[#This Row],[order_id]],ORDERS!A:G,5,FALSE)</f>
        <v>42913.706944444442</v>
      </c>
      <c r="J845" s="17">
        <f>VLOOKUP(FACT_INCLUDES[[#This Row],[order_id]],ORDERS!A:G,6,FALSE)</f>
        <v>42923</v>
      </c>
      <c r="K845" t="str">
        <f>VLOOKUP(FACT_INCLUDES[[#This Row],[order_id]],ORDERS!A:G,3,FALSE)</f>
        <v>delivered</v>
      </c>
      <c r="L845" s="18">
        <f>FACT_INCLUDES[[#This Row],[price]]+FACT_INCLUDES[[#This Row],[freight_value]]</f>
        <v>97.86999999999999</v>
      </c>
      <c r="M845">
        <f ca="1">_xlfn.XLOOKUP(FACT_INCLUDES[[#This Row],[customer_unique_id]], DIM_CUSTOMERS[customer_unique_id], DIM_CUSTOMERS[Age],,0)</f>
        <v>22</v>
      </c>
      <c r="N845">
        <f>IFERROR(VLOOKUP(FACT_INCLUDES[[#This Row],[order_id]], ORDERS!A:G, 7, FALSE), "")</f>
        <v>27</v>
      </c>
      <c r="O845">
        <f>_xlfn.XLOOKUP(FACT_INCLUDES[[#This Row],[DW Product]],FACT_PRODUCT_REVIEWS!L:L,FACT_PRODUCT_REVIEWS!A:A,,0)</f>
        <v>295</v>
      </c>
      <c r="P845">
        <f>_xlfn.XLOOKUP(FACT_INCLUDES[[#This Row],[customer_unique_id]],DIM_CUSTOMERS[customer_unique_id],DIM_CUSTOMERS[DW Customer],,0)</f>
        <v>193</v>
      </c>
      <c r="Q845">
        <v>295</v>
      </c>
      <c r="R845">
        <v>96</v>
      </c>
      <c r="S845">
        <f>IF(FACT_INCLUDES[[#This Row],[order_delivered_customer_date]]&lt;=FACT_INCLUDES[[#This Row],[order_estimated_delivery_date]],1,0)</f>
        <v>1</v>
      </c>
      <c r="T845" t="str">
        <f>VLOOKUP(FACT_INCLUDES[[#This Row],[DW Product]],DIM_PRODUCTS!A:I,3,FALSE)</f>
        <v>Makeup</v>
      </c>
      <c r="U845" t="str">
        <f>VLOOKUP(FACT_INCLUDES[[#This Row],[DW Seller]],DIM_SELLERS!A:I,4,FALSE)</f>
        <v>SP</v>
      </c>
      <c r="V845" s="30">
        <f>IF(FACT_INCLUDES[[#This Row],[order_delivered_customer_date]]&lt;=FACT_INCLUDES[[#This Row],[order_estimated_delivery_date]], 1,0)</f>
        <v>1</v>
      </c>
    </row>
    <row r="846" spans="1:22" ht="15.75" x14ac:dyDescent="0.25">
      <c r="A846">
        <v>845</v>
      </c>
      <c r="B846" s="2" t="s">
        <v>987</v>
      </c>
      <c r="C846" s="10">
        <v>1</v>
      </c>
      <c r="D846" s="13">
        <v>43277.8125</v>
      </c>
      <c r="E846" s="20">
        <v>69</v>
      </c>
      <c r="F846" s="20">
        <v>15.69</v>
      </c>
      <c r="G846" t="str">
        <f>VLOOKUP(FACT_INCLUDES[[#This Row],[order_id]],ORDERS!A:B,2,FALSE)</f>
        <v>00e872ca2fc94e59982286e69f186e0e</v>
      </c>
      <c r="H846" s="17">
        <f>VLOOKUP(FACT_INCLUDES[[#This Row],[order_id]],ORDERS!A:F,4,FALSE)</f>
        <v>42959.713888888888</v>
      </c>
      <c r="I846" s="17">
        <f>VLOOKUP(FACT_INCLUDES[[#This Row],[order_id]],ORDERS!A:G,5,FALSE)</f>
        <v>42992</v>
      </c>
      <c r="J846" s="17">
        <f>VLOOKUP(FACT_INCLUDES[[#This Row],[order_id]],ORDERS!A:G,6,FALSE)</f>
        <v>42992</v>
      </c>
      <c r="K846" t="str">
        <f>VLOOKUP(FACT_INCLUDES[[#This Row],[order_id]],ORDERS!A:G,3,FALSE)</f>
        <v>shipped</v>
      </c>
      <c r="L846" s="18">
        <f>FACT_INCLUDES[[#This Row],[price]]+FACT_INCLUDES[[#This Row],[freight_value]]</f>
        <v>84.69</v>
      </c>
      <c r="M846">
        <f ca="1">_xlfn.XLOOKUP(FACT_INCLUDES[[#This Row],[customer_unique_id]], DIM_CUSTOMERS[customer_unique_id], DIM_CUSTOMERS[Age],,0)</f>
        <v>23</v>
      </c>
      <c r="N846">
        <f>IFERROR(VLOOKUP(FACT_INCLUDES[[#This Row],[order_id]], ORDERS!A:G, 7, FALSE), "")</f>
        <v>33</v>
      </c>
      <c r="O846">
        <f>_xlfn.XLOOKUP(FACT_INCLUDES[[#This Row],[DW Product]],FACT_PRODUCT_REVIEWS!L:L,FACT_PRODUCT_REVIEWS!A:A,,0)</f>
        <v>296</v>
      </c>
      <c r="P846">
        <f>_xlfn.XLOOKUP(FACT_INCLUDES[[#This Row],[customer_unique_id]],DIM_CUSTOMERS[customer_unique_id],DIM_CUSTOMERS[DW Customer],,0)</f>
        <v>94</v>
      </c>
      <c r="Q846">
        <v>296</v>
      </c>
      <c r="R846">
        <v>97</v>
      </c>
      <c r="S846">
        <f>IF(FACT_INCLUDES[[#This Row],[order_delivered_customer_date]]&lt;=FACT_INCLUDES[[#This Row],[order_estimated_delivery_date]],1,0)</f>
        <v>1</v>
      </c>
      <c r="T846" t="str">
        <f>VLOOKUP(FACT_INCLUDES[[#This Row],[DW Product]],DIM_PRODUCTS!A:I,3,FALSE)</f>
        <v>Sports</v>
      </c>
      <c r="U846" t="str">
        <f>VLOOKUP(FACT_INCLUDES[[#This Row],[DW Seller]],DIM_SELLERS!A:I,4,FALSE)</f>
        <v>SP</v>
      </c>
      <c r="V846" s="30">
        <f>IF(FACT_INCLUDES[[#This Row],[order_delivered_customer_date]]&lt;=FACT_INCLUDES[[#This Row],[order_estimated_delivery_date]], 1,0)</f>
        <v>1</v>
      </c>
    </row>
    <row r="847" spans="1:22" ht="15.75" x14ac:dyDescent="0.25">
      <c r="A847">
        <v>846</v>
      </c>
      <c r="B847" s="2" t="s">
        <v>1714</v>
      </c>
      <c r="C847" s="10">
        <v>1</v>
      </c>
      <c r="D847" s="13">
        <v>43045.548611111109</v>
      </c>
      <c r="E847" s="20">
        <v>165.5</v>
      </c>
      <c r="F847" s="20">
        <v>15.8</v>
      </c>
      <c r="G847" t="str">
        <f>VLOOKUP(FACT_INCLUDES[[#This Row],[order_id]],ORDERS!A:B,2,FALSE)</f>
        <v>46b44ab325f78e5bb3dc0bbef1082082</v>
      </c>
      <c r="H847" s="17">
        <f>VLOOKUP(FACT_INCLUDES[[#This Row],[order_id]],ORDERS!A:F,4,FALSE)</f>
        <v>42947.996527777781</v>
      </c>
      <c r="I847" s="17">
        <f>VLOOKUP(FACT_INCLUDES[[#This Row],[order_id]],ORDERS!A:G,5,FALSE)</f>
        <v>42955.854166666664</v>
      </c>
      <c r="J847" s="17">
        <f>VLOOKUP(FACT_INCLUDES[[#This Row],[order_id]],ORDERS!A:G,6,FALSE)</f>
        <v>42969</v>
      </c>
      <c r="K847" t="str">
        <f>VLOOKUP(FACT_INCLUDES[[#This Row],[order_id]],ORDERS!A:G,3,FALSE)</f>
        <v>delivered</v>
      </c>
      <c r="L847" s="18">
        <f>FACT_INCLUDES[[#This Row],[price]]+FACT_INCLUDES[[#This Row],[freight_value]]</f>
        <v>181.3</v>
      </c>
      <c r="M847">
        <f ca="1">_xlfn.XLOOKUP(FACT_INCLUDES[[#This Row],[customer_unique_id]], DIM_CUSTOMERS[customer_unique_id], DIM_CUSTOMERS[Age],,0)</f>
        <v>26</v>
      </c>
      <c r="N847">
        <f>IFERROR(VLOOKUP(FACT_INCLUDES[[#This Row],[order_id]], ORDERS!A:G, 7, FALSE), "")</f>
        <v>8</v>
      </c>
      <c r="O847">
        <f>_xlfn.XLOOKUP(FACT_INCLUDES[[#This Row],[DW Product]],FACT_PRODUCT_REVIEWS!L:L,FACT_PRODUCT_REVIEWS!A:A,,0)</f>
        <v>297</v>
      </c>
      <c r="P847">
        <f>_xlfn.XLOOKUP(FACT_INCLUDES[[#This Row],[customer_unique_id]],DIM_CUSTOMERS[customer_unique_id],DIM_CUSTOMERS[DW Customer],,0)</f>
        <v>42</v>
      </c>
      <c r="Q847">
        <v>297</v>
      </c>
      <c r="R847">
        <v>98</v>
      </c>
      <c r="S847">
        <f>IF(FACT_INCLUDES[[#This Row],[order_delivered_customer_date]]&lt;=FACT_INCLUDES[[#This Row],[order_estimated_delivery_date]],1,0)</f>
        <v>1</v>
      </c>
      <c r="T847" t="str">
        <f>VLOOKUP(FACT_INCLUDES[[#This Row],[DW Product]],DIM_PRODUCTS!A:I,3,FALSE)</f>
        <v>Makeup</v>
      </c>
      <c r="U847" t="str">
        <f>VLOOKUP(FACT_INCLUDES[[#This Row],[DW Seller]],DIM_SELLERS!A:I,4,FALSE)</f>
        <v>SP</v>
      </c>
      <c r="V847" s="30">
        <f>IF(FACT_INCLUDES[[#This Row],[order_delivered_customer_date]]&lt;=FACT_INCLUDES[[#This Row],[order_estimated_delivery_date]], 1,0)</f>
        <v>1</v>
      </c>
    </row>
    <row r="848" spans="1:22" ht="15.75" x14ac:dyDescent="0.25">
      <c r="A848">
        <v>847</v>
      </c>
      <c r="B848" s="2" t="s">
        <v>1493</v>
      </c>
      <c r="C848" s="10">
        <v>1</v>
      </c>
      <c r="D848" s="13">
        <v>43140.784722222219</v>
      </c>
      <c r="E848" s="20">
        <v>175.91</v>
      </c>
      <c r="F848" s="20">
        <v>52.69</v>
      </c>
      <c r="G848" t="str">
        <f>VLOOKUP(FACT_INCLUDES[[#This Row],[order_id]],ORDERS!A:B,2,FALSE)</f>
        <v>b33573ec19214ad9a1bc30a97938e450</v>
      </c>
      <c r="H848" s="17">
        <f>VLOOKUP(FACT_INCLUDES[[#This Row],[order_id]],ORDERS!A:F,4,FALSE)</f>
        <v>43105.302083333336</v>
      </c>
      <c r="I848" s="17">
        <f>VLOOKUP(FACT_INCLUDES[[#This Row],[order_id]],ORDERS!A:G,5,FALSE)</f>
        <v>43119.879166666666</v>
      </c>
      <c r="J848" s="17">
        <f>VLOOKUP(FACT_INCLUDES[[#This Row],[order_id]],ORDERS!A:G,6,FALSE)</f>
        <v>43137</v>
      </c>
      <c r="K848" t="str">
        <f>VLOOKUP(FACT_INCLUDES[[#This Row],[order_id]],ORDERS!A:G,3,FALSE)</f>
        <v>delivered</v>
      </c>
      <c r="L848" s="18">
        <f>FACT_INCLUDES[[#This Row],[price]]+FACT_INCLUDES[[#This Row],[freight_value]]</f>
        <v>228.6</v>
      </c>
      <c r="M848">
        <f ca="1">_xlfn.XLOOKUP(FACT_INCLUDES[[#This Row],[customer_unique_id]], DIM_CUSTOMERS[customer_unique_id], DIM_CUSTOMERS[Age],,0)</f>
        <v>18</v>
      </c>
      <c r="N848">
        <f>IFERROR(VLOOKUP(FACT_INCLUDES[[#This Row],[order_id]], ORDERS!A:G, 7, FALSE), "")</f>
        <v>14</v>
      </c>
      <c r="O848">
        <f>_xlfn.XLOOKUP(FACT_INCLUDES[[#This Row],[DW Product]],FACT_PRODUCT_REVIEWS!L:L,FACT_PRODUCT_REVIEWS!A:A,,0)</f>
        <v>298</v>
      </c>
      <c r="P848">
        <f>_xlfn.XLOOKUP(FACT_INCLUDES[[#This Row],[customer_unique_id]],DIM_CUSTOMERS[customer_unique_id],DIM_CUSTOMERS[DW Customer],,0)</f>
        <v>141</v>
      </c>
      <c r="Q848">
        <v>298</v>
      </c>
      <c r="R848">
        <v>99</v>
      </c>
      <c r="S848">
        <f>IF(FACT_INCLUDES[[#This Row],[order_delivered_customer_date]]&lt;=FACT_INCLUDES[[#This Row],[order_estimated_delivery_date]],1,0)</f>
        <v>1</v>
      </c>
      <c r="T848" t="str">
        <f>VLOOKUP(FACT_INCLUDES[[#This Row],[DW Product]],DIM_PRODUCTS!A:I,3,FALSE)</f>
        <v>Sports</v>
      </c>
      <c r="U848" t="str">
        <f>VLOOKUP(FACT_INCLUDES[[#This Row],[DW Seller]],DIM_SELLERS!A:I,4,FALSE)</f>
        <v>SP</v>
      </c>
      <c r="V848" s="30">
        <f>IF(FACT_INCLUDES[[#This Row],[order_delivered_customer_date]]&lt;=FACT_INCLUDES[[#This Row],[order_estimated_delivery_date]], 1,0)</f>
        <v>1</v>
      </c>
    </row>
    <row r="849" spans="1:22" ht="15.75" x14ac:dyDescent="0.25">
      <c r="A849">
        <v>848</v>
      </c>
      <c r="B849" s="2" t="s">
        <v>1691</v>
      </c>
      <c r="C849" s="10">
        <v>1</v>
      </c>
      <c r="D849" s="13">
        <v>42763.780555555553</v>
      </c>
      <c r="E849" s="20">
        <v>165.5</v>
      </c>
      <c r="F849" s="20">
        <v>15.8</v>
      </c>
      <c r="G849" t="str">
        <f>VLOOKUP(FACT_INCLUDES[[#This Row],[order_id]],ORDERS!A:B,2,FALSE)</f>
        <v>b0015e09bb4b6e47c52844fab5fb6638</v>
      </c>
      <c r="H849" s="17">
        <f>VLOOKUP(FACT_INCLUDES[[#This Row],[order_id]],ORDERS!A:F,4,FALSE)</f>
        <v>43208.954861111109</v>
      </c>
      <c r="I849" s="17">
        <f>VLOOKUP(FACT_INCLUDES[[#This Row],[order_id]],ORDERS!A:G,5,FALSE)</f>
        <v>43218.723611111112</v>
      </c>
      <c r="J849" s="17">
        <f>VLOOKUP(FACT_INCLUDES[[#This Row],[order_id]],ORDERS!A:G,6,FALSE)</f>
        <v>43231</v>
      </c>
      <c r="K849" t="str">
        <f>VLOOKUP(FACT_INCLUDES[[#This Row],[order_id]],ORDERS!A:G,3,FALSE)</f>
        <v>delivered</v>
      </c>
      <c r="L849" s="18">
        <f>FACT_INCLUDES[[#This Row],[price]]+FACT_INCLUDES[[#This Row],[freight_value]]</f>
        <v>181.3</v>
      </c>
      <c r="M849">
        <f ca="1">_xlfn.XLOOKUP(FACT_INCLUDES[[#This Row],[customer_unique_id]], DIM_CUSTOMERS[customer_unique_id], DIM_CUSTOMERS[Age],,0)</f>
        <v>21</v>
      </c>
      <c r="N849">
        <f>IFERROR(VLOOKUP(FACT_INCLUDES[[#This Row],[order_id]], ORDERS!A:G, 7, FALSE), "")</f>
        <v>10</v>
      </c>
      <c r="O849">
        <f>_xlfn.XLOOKUP(FACT_INCLUDES[[#This Row],[DW Product]],FACT_PRODUCT_REVIEWS!L:L,FACT_PRODUCT_REVIEWS!A:A,,0)</f>
        <v>299</v>
      </c>
      <c r="P849">
        <f>_xlfn.XLOOKUP(FACT_INCLUDES[[#This Row],[customer_unique_id]],DIM_CUSTOMERS[customer_unique_id],DIM_CUSTOMERS[DW Customer],,0)</f>
        <v>2</v>
      </c>
      <c r="Q849">
        <v>299</v>
      </c>
      <c r="R849">
        <v>100</v>
      </c>
      <c r="S849">
        <f>IF(FACT_INCLUDES[[#This Row],[order_delivered_customer_date]]&lt;=FACT_INCLUDES[[#This Row],[order_estimated_delivery_date]],1,0)</f>
        <v>1</v>
      </c>
      <c r="T849" t="str">
        <f>VLOOKUP(FACT_INCLUDES[[#This Row],[DW Product]],DIM_PRODUCTS!A:I,3,FALSE)</f>
        <v>Shoes</v>
      </c>
      <c r="U849" t="str">
        <f>VLOOKUP(FACT_INCLUDES[[#This Row],[DW Seller]],DIM_SELLERS!A:I,4,FALSE)</f>
        <v>MG</v>
      </c>
      <c r="V849" s="30">
        <f>IF(FACT_INCLUDES[[#This Row],[order_delivered_customer_date]]&lt;=FACT_INCLUDES[[#This Row],[order_estimated_delivery_date]], 1,0)</f>
        <v>1</v>
      </c>
    </row>
    <row r="850" spans="1:22" ht="15.75" x14ac:dyDescent="0.25">
      <c r="A850">
        <v>849</v>
      </c>
      <c r="B850" s="2" t="s">
        <v>1182</v>
      </c>
      <c r="C850" s="10">
        <v>1</v>
      </c>
      <c r="D850" s="13">
        <v>43335.256249999999</v>
      </c>
      <c r="E850" s="20">
        <v>165.5</v>
      </c>
      <c r="F850" s="20">
        <v>15.8</v>
      </c>
      <c r="G850" t="str">
        <f>VLOOKUP(FACT_INCLUDES[[#This Row],[order_id]],ORDERS!A:B,2,FALSE)</f>
        <v>43f7616a8f37a874ee893f0dea3ba593</v>
      </c>
      <c r="H850" s="17">
        <f>VLOOKUP(FACT_INCLUDES[[#This Row],[order_id]],ORDERS!A:F,4,FALSE)</f>
        <v>42982.611111111109</v>
      </c>
      <c r="I850" s="17">
        <f>VLOOKUP(FACT_INCLUDES[[#This Row],[order_id]],ORDERS!A:G,5,FALSE)</f>
        <v>42991.848611111112</v>
      </c>
      <c r="J850" s="17">
        <f>VLOOKUP(FACT_INCLUDES[[#This Row],[order_id]],ORDERS!A:G,6,FALSE)</f>
        <v>43000</v>
      </c>
      <c r="K850" t="str">
        <f>VLOOKUP(FACT_INCLUDES[[#This Row],[order_id]],ORDERS!A:G,3,FALSE)</f>
        <v>delivered</v>
      </c>
      <c r="L850" s="18">
        <f>FACT_INCLUDES[[#This Row],[price]]+FACT_INCLUDES[[#This Row],[freight_value]]</f>
        <v>181.3</v>
      </c>
      <c r="M850">
        <f ca="1">_xlfn.XLOOKUP(FACT_INCLUDES[[#This Row],[customer_unique_id]], DIM_CUSTOMERS[customer_unique_id], DIM_CUSTOMERS[Age],,0)</f>
        <v>23</v>
      </c>
      <c r="N850">
        <f>IFERROR(VLOOKUP(FACT_INCLUDES[[#This Row],[order_id]], ORDERS!A:G, 7, FALSE), "")</f>
        <v>9</v>
      </c>
      <c r="O850">
        <f>_xlfn.XLOOKUP(FACT_INCLUDES[[#This Row],[DW Product]],FACT_PRODUCT_REVIEWS!L:L,FACT_PRODUCT_REVIEWS!A:A,,0)</f>
        <v>300</v>
      </c>
      <c r="P850">
        <f>_xlfn.XLOOKUP(FACT_INCLUDES[[#This Row],[customer_unique_id]],DIM_CUSTOMERS[customer_unique_id],DIM_CUSTOMERS[DW Customer],,0)</f>
        <v>158</v>
      </c>
      <c r="Q850">
        <v>300</v>
      </c>
      <c r="R850">
        <v>101</v>
      </c>
      <c r="S850">
        <f>IF(FACT_INCLUDES[[#This Row],[order_delivered_customer_date]]&lt;=FACT_INCLUDES[[#This Row],[order_estimated_delivery_date]],1,0)</f>
        <v>1</v>
      </c>
      <c r="T850" t="str">
        <f>VLOOKUP(FACT_INCLUDES[[#This Row],[DW Product]],DIM_PRODUCTS!A:I,3,FALSE)</f>
        <v>Kitchen Products</v>
      </c>
      <c r="U850" t="str">
        <f>VLOOKUP(FACT_INCLUDES[[#This Row],[DW Seller]],DIM_SELLERS!A:I,4,FALSE)</f>
        <v>RJ</v>
      </c>
      <c r="V850" s="30">
        <f>IF(FACT_INCLUDES[[#This Row],[order_delivered_customer_date]]&lt;=FACT_INCLUDES[[#This Row],[order_estimated_delivery_date]], 1,0)</f>
        <v>1</v>
      </c>
    </row>
    <row r="851" spans="1:22" ht="15.75" x14ac:dyDescent="0.25">
      <c r="A851">
        <v>850</v>
      </c>
      <c r="B851" s="2" t="s">
        <v>1300</v>
      </c>
      <c r="C851" s="10">
        <v>1</v>
      </c>
      <c r="D851" s="13">
        <v>43242.954861111109</v>
      </c>
      <c r="E851" s="20">
        <v>98.81</v>
      </c>
      <c r="F851" s="20">
        <v>13.81</v>
      </c>
      <c r="G851" t="str">
        <f>VLOOKUP(FACT_INCLUDES[[#This Row],[order_id]],ORDERS!A:B,2,FALSE)</f>
        <v>449cc26294cc2d6e2e88a82cea3e42c0</v>
      </c>
      <c r="H851" s="17">
        <f>VLOOKUP(FACT_INCLUDES[[#This Row],[order_id]],ORDERS!A:F,4,FALSE)</f>
        <v>43108.763194444444</v>
      </c>
      <c r="I851" s="17">
        <f>VLOOKUP(FACT_INCLUDES[[#This Row],[order_id]],ORDERS!A:G,5,FALSE)</f>
        <v>43133.998611111114</v>
      </c>
      <c r="J851" s="17">
        <f>VLOOKUP(FACT_INCLUDES[[#This Row],[order_id]],ORDERS!A:G,6,FALSE)</f>
        <v>43140</v>
      </c>
      <c r="K851" t="str">
        <f>VLOOKUP(FACT_INCLUDES[[#This Row],[order_id]],ORDERS!A:G,3,FALSE)</f>
        <v>delivered</v>
      </c>
      <c r="L851" s="18">
        <f>FACT_INCLUDES[[#This Row],[price]]+FACT_INCLUDES[[#This Row],[freight_value]]</f>
        <v>112.62</v>
      </c>
      <c r="M851">
        <f ca="1">_xlfn.XLOOKUP(FACT_INCLUDES[[#This Row],[customer_unique_id]], DIM_CUSTOMERS[customer_unique_id], DIM_CUSTOMERS[Age],,0)</f>
        <v>26</v>
      </c>
      <c r="N851">
        <f>IFERROR(VLOOKUP(FACT_INCLUDES[[#This Row],[order_id]], ORDERS!A:G, 7, FALSE), "")</f>
        <v>25</v>
      </c>
      <c r="O851">
        <f>_xlfn.XLOOKUP(FACT_INCLUDES[[#This Row],[DW Product]],FACT_PRODUCT_REVIEWS!L:L,FACT_PRODUCT_REVIEWS!A:A,,0)</f>
        <v>301</v>
      </c>
      <c r="P851">
        <f>_xlfn.XLOOKUP(FACT_INCLUDES[[#This Row],[customer_unique_id]],DIM_CUSTOMERS[customer_unique_id],DIM_CUSTOMERS[DW Customer],,0)</f>
        <v>143</v>
      </c>
      <c r="Q851">
        <v>301</v>
      </c>
      <c r="R851">
        <v>102</v>
      </c>
      <c r="S851">
        <f>IF(FACT_INCLUDES[[#This Row],[order_delivered_customer_date]]&lt;=FACT_INCLUDES[[#This Row],[order_estimated_delivery_date]],1,0)</f>
        <v>1</v>
      </c>
      <c r="T851" t="str">
        <f>VLOOKUP(FACT_INCLUDES[[#This Row],[DW Product]],DIM_PRODUCTS!A:I,3,FALSE)</f>
        <v>Kitchen Products</v>
      </c>
      <c r="U851" t="str">
        <f>VLOOKUP(FACT_INCLUDES[[#This Row],[DW Seller]],DIM_SELLERS!A:I,4,FALSE)</f>
        <v>RJ</v>
      </c>
      <c r="V851" s="30">
        <f>IF(FACT_INCLUDES[[#This Row],[order_delivered_customer_date]]&lt;=FACT_INCLUDES[[#This Row],[order_estimated_delivery_date]], 1,0)</f>
        <v>1</v>
      </c>
    </row>
    <row r="852" spans="1:22" ht="15.75" x14ac:dyDescent="0.25">
      <c r="A852">
        <v>851</v>
      </c>
      <c r="B852" s="2" t="s">
        <v>1758</v>
      </c>
      <c r="C852" s="10">
        <v>1</v>
      </c>
      <c r="D852" s="13">
        <v>43182.506944444445</v>
      </c>
      <c r="E852" s="20">
        <v>78</v>
      </c>
      <c r="F852" s="20">
        <v>7.8</v>
      </c>
      <c r="G852" t="str">
        <f>VLOOKUP(FACT_INCLUDES[[#This Row],[order_id]],ORDERS!A:B,2,FALSE)</f>
        <v>6a798e7cd7c78b8893eec42fc5bdeff9</v>
      </c>
      <c r="H852" s="17">
        <f>VLOOKUP(FACT_INCLUDES[[#This Row],[order_id]],ORDERS!A:F,4,FALSE)</f>
        <v>43177.759027777778</v>
      </c>
      <c r="I852" s="17">
        <f>VLOOKUP(FACT_INCLUDES[[#This Row],[order_id]],ORDERS!A:G,5,FALSE)</f>
        <v>43208.727777777778</v>
      </c>
      <c r="J852" s="17">
        <f>VLOOKUP(FACT_INCLUDES[[#This Row],[order_id]],ORDERS!A:G,6,FALSE)</f>
        <v>43199</v>
      </c>
      <c r="K852" t="str">
        <f>VLOOKUP(FACT_INCLUDES[[#This Row],[order_id]],ORDERS!A:G,3,FALSE)</f>
        <v>delivered</v>
      </c>
      <c r="L852" s="18">
        <f>FACT_INCLUDES[[#This Row],[price]]+FACT_INCLUDES[[#This Row],[freight_value]]</f>
        <v>85.8</v>
      </c>
      <c r="M852">
        <f ca="1">_xlfn.XLOOKUP(FACT_INCLUDES[[#This Row],[customer_unique_id]], DIM_CUSTOMERS[customer_unique_id], DIM_CUSTOMERS[Age],,0)</f>
        <v>19</v>
      </c>
      <c r="N852">
        <f>IFERROR(VLOOKUP(FACT_INCLUDES[[#This Row],[order_id]], ORDERS!A:G, 7, FALSE), "")</f>
        <v>31</v>
      </c>
      <c r="O852">
        <f>_xlfn.XLOOKUP(FACT_INCLUDES[[#This Row],[DW Product]],FACT_PRODUCT_REVIEWS!L:L,FACT_PRODUCT_REVIEWS!A:A,,0)</f>
        <v>302</v>
      </c>
      <c r="P852">
        <f>_xlfn.XLOOKUP(FACT_INCLUDES[[#This Row],[customer_unique_id]],DIM_CUSTOMERS[customer_unique_id],DIM_CUSTOMERS[DW Customer],,0)</f>
        <v>257</v>
      </c>
      <c r="Q852">
        <v>302</v>
      </c>
      <c r="R852">
        <v>103</v>
      </c>
      <c r="S852">
        <f>IF(FACT_INCLUDES[[#This Row],[order_delivered_customer_date]]&lt;=FACT_INCLUDES[[#This Row],[order_estimated_delivery_date]],1,0)</f>
        <v>0</v>
      </c>
      <c r="T852" t="str">
        <f>VLOOKUP(FACT_INCLUDES[[#This Row],[DW Product]],DIM_PRODUCTS!A:I,3,FALSE)</f>
        <v>Jewelry</v>
      </c>
      <c r="U852" t="str">
        <f>VLOOKUP(FACT_INCLUDES[[#This Row],[DW Seller]],DIM_SELLERS!A:I,4,FALSE)</f>
        <v>SP</v>
      </c>
      <c r="V852" s="30">
        <f>IF(FACT_INCLUDES[[#This Row],[order_delivered_customer_date]]&lt;=FACT_INCLUDES[[#This Row],[order_estimated_delivery_date]], 1,0)</f>
        <v>0</v>
      </c>
    </row>
    <row r="853" spans="1:22" ht="15.75" x14ac:dyDescent="0.25">
      <c r="A853">
        <v>852</v>
      </c>
      <c r="B853" s="2" t="s">
        <v>1868</v>
      </c>
      <c r="C853" s="10">
        <v>1</v>
      </c>
      <c r="D853" s="13">
        <v>43294.798611111109</v>
      </c>
      <c r="E853" s="20">
        <v>21.8</v>
      </c>
      <c r="F853" s="20">
        <v>12.48</v>
      </c>
      <c r="G853" t="str">
        <f>VLOOKUP(FACT_INCLUDES[[#This Row],[order_id]],ORDERS!A:B,2,FALSE)</f>
        <v>ed5f2cdb43c9166062c0baffd3973f14</v>
      </c>
      <c r="H853" s="17">
        <f>VLOOKUP(FACT_INCLUDES[[#This Row],[order_id]],ORDERS!A:F,4,FALSE)</f>
        <v>42989.868055555555</v>
      </c>
      <c r="I853" s="17">
        <f>VLOOKUP(FACT_INCLUDES[[#This Row],[order_id]],ORDERS!A:G,5,FALSE)</f>
        <v>42997.737500000003</v>
      </c>
      <c r="J853" s="17">
        <f>VLOOKUP(FACT_INCLUDES[[#This Row],[order_id]],ORDERS!A:G,6,FALSE)</f>
        <v>43021</v>
      </c>
      <c r="K853" t="str">
        <f>VLOOKUP(FACT_INCLUDES[[#This Row],[order_id]],ORDERS!A:G,3,FALSE)</f>
        <v>delivered</v>
      </c>
      <c r="L853" s="18">
        <f>FACT_INCLUDES[[#This Row],[price]]+FACT_INCLUDES[[#This Row],[freight_value]]</f>
        <v>34.28</v>
      </c>
      <c r="M853">
        <f ca="1">_xlfn.XLOOKUP(FACT_INCLUDES[[#This Row],[customer_unique_id]], DIM_CUSTOMERS[customer_unique_id], DIM_CUSTOMERS[Age],,0)</f>
        <v>40</v>
      </c>
      <c r="N853">
        <f>IFERROR(VLOOKUP(FACT_INCLUDES[[#This Row],[order_id]], ORDERS!A:G, 7, FALSE), "")</f>
        <v>8</v>
      </c>
      <c r="O853">
        <f>_xlfn.XLOOKUP(FACT_INCLUDES[[#This Row],[DW Product]],FACT_PRODUCT_REVIEWS!L:L,FACT_PRODUCT_REVIEWS!A:A,,0)</f>
        <v>303</v>
      </c>
      <c r="P853">
        <f>_xlfn.XLOOKUP(FACT_INCLUDES[[#This Row],[customer_unique_id]],DIM_CUSTOMERS[customer_unique_id],DIM_CUSTOMERS[DW Customer],,0)</f>
        <v>233</v>
      </c>
      <c r="Q853">
        <v>303</v>
      </c>
      <c r="R853">
        <v>104</v>
      </c>
      <c r="S853">
        <f>IF(FACT_INCLUDES[[#This Row],[order_delivered_customer_date]]&lt;=FACT_INCLUDES[[#This Row],[order_estimated_delivery_date]],1,0)</f>
        <v>1</v>
      </c>
      <c r="T853" t="str">
        <f>VLOOKUP(FACT_INCLUDES[[#This Row],[DW Product]],DIM_PRODUCTS!A:I,3,FALSE)</f>
        <v>Toys</v>
      </c>
      <c r="U853" t="str">
        <f>VLOOKUP(FACT_INCLUDES[[#This Row],[DW Seller]],DIM_SELLERS!A:I,4,FALSE)</f>
        <v>SP</v>
      </c>
      <c r="V853" s="30">
        <f>IF(FACT_INCLUDES[[#This Row],[order_delivered_customer_date]]&lt;=FACT_INCLUDES[[#This Row],[order_estimated_delivery_date]], 1,0)</f>
        <v>1</v>
      </c>
    </row>
    <row r="854" spans="1:22" ht="15.75" x14ac:dyDescent="0.25">
      <c r="A854">
        <v>853</v>
      </c>
      <c r="B854" s="2" t="s">
        <v>1583</v>
      </c>
      <c r="C854" s="10">
        <v>1</v>
      </c>
      <c r="D854" s="13">
        <v>43292.895833333336</v>
      </c>
      <c r="E854" s="20">
        <v>118.9</v>
      </c>
      <c r="F854" s="20">
        <v>18.93</v>
      </c>
      <c r="G854" t="str">
        <f>VLOOKUP(FACT_INCLUDES[[#This Row],[order_id]],ORDERS!A:B,2,FALSE)</f>
        <v>44a575d55982c95a7f09b62c7702bddc</v>
      </c>
      <c r="H854" s="17">
        <f>VLOOKUP(FACT_INCLUDES[[#This Row],[order_id]],ORDERS!A:F,4,FALSE)</f>
        <v>43052.631249999999</v>
      </c>
      <c r="I854" s="17">
        <f>VLOOKUP(FACT_INCLUDES[[#This Row],[order_id]],ORDERS!A:G,5,FALSE)</f>
        <v>43062.844444444447</v>
      </c>
      <c r="J854" s="17">
        <f>VLOOKUP(FACT_INCLUDES[[#This Row],[order_id]],ORDERS!A:G,6,FALSE)</f>
        <v>43077</v>
      </c>
      <c r="K854" t="str">
        <f>VLOOKUP(FACT_INCLUDES[[#This Row],[order_id]],ORDERS!A:G,3,FALSE)</f>
        <v>delivered</v>
      </c>
      <c r="L854" s="18">
        <f>FACT_INCLUDES[[#This Row],[price]]+FACT_INCLUDES[[#This Row],[freight_value]]</f>
        <v>137.83000000000001</v>
      </c>
      <c r="M854">
        <f ca="1">_xlfn.XLOOKUP(FACT_INCLUDES[[#This Row],[customer_unique_id]], DIM_CUSTOMERS[customer_unique_id], DIM_CUSTOMERS[Age],,0)</f>
        <v>38</v>
      </c>
      <c r="N854">
        <f>IFERROR(VLOOKUP(FACT_INCLUDES[[#This Row],[order_id]], ORDERS!A:G, 7, FALSE), "")</f>
        <v>10</v>
      </c>
      <c r="O854">
        <f>_xlfn.XLOOKUP(FACT_INCLUDES[[#This Row],[DW Product]],FACT_PRODUCT_REVIEWS!L:L,FACT_PRODUCT_REVIEWS!A:A,,0)</f>
        <v>304</v>
      </c>
      <c r="P854">
        <f>_xlfn.XLOOKUP(FACT_INCLUDES[[#This Row],[customer_unique_id]],DIM_CUSTOMERS[customer_unique_id],DIM_CUSTOMERS[DW Customer],,0)</f>
        <v>164</v>
      </c>
      <c r="Q854">
        <v>304</v>
      </c>
      <c r="R854">
        <v>105</v>
      </c>
      <c r="S854">
        <f>IF(FACT_INCLUDES[[#This Row],[order_delivered_customer_date]]&lt;=FACT_INCLUDES[[#This Row],[order_estimated_delivery_date]],1,0)</f>
        <v>1</v>
      </c>
      <c r="T854" t="str">
        <f>VLOOKUP(FACT_INCLUDES[[#This Row],[DW Product]],DIM_PRODUCTS!A:I,3,FALSE)</f>
        <v>Home Design</v>
      </c>
      <c r="U854" t="str">
        <f>VLOOKUP(FACT_INCLUDES[[#This Row],[DW Seller]],DIM_SELLERS!A:I,4,FALSE)</f>
        <v>SP</v>
      </c>
      <c r="V854" s="30">
        <f>IF(FACT_INCLUDES[[#This Row],[order_delivered_customer_date]]&lt;=FACT_INCLUDES[[#This Row],[order_estimated_delivery_date]], 1,0)</f>
        <v>1</v>
      </c>
    </row>
    <row r="855" spans="1:22" ht="15.75" x14ac:dyDescent="0.25">
      <c r="A855">
        <v>854</v>
      </c>
      <c r="B855" s="2" t="s">
        <v>1019</v>
      </c>
      <c r="C855" s="10">
        <v>1</v>
      </c>
      <c r="D855" s="13">
        <v>43228.396527777775</v>
      </c>
      <c r="E855" s="20">
        <v>119.8</v>
      </c>
      <c r="F855" s="20">
        <v>20.18</v>
      </c>
      <c r="G855" t="str">
        <f>VLOOKUP(FACT_INCLUDES[[#This Row],[order_id]],ORDERS!A:B,2,FALSE)</f>
        <v>be31ab006786747df81854035a1960f4</v>
      </c>
      <c r="H855" s="17">
        <f>VLOOKUP(FACT_INCLUDES[[#This Row],[order_id]],ORDERS!A:F,4,FALSE)</f>
        <v>43227.875</v>
      </c>
      <c r="I855" s="17">
        <f>VLOOKUP(FACT_INCLUDES[[#This Row],[order_id]],ORDERS!A:G,5,FALSE)</f>
        <v>43235.727083333331</v>
      </c>
      <c r="J855" s="17">
        <f>VLOOKUP(FACT_INCLUDES[[#This Row],[order_id]],ORDERS!A:G,6,FALSE)</f>
        <v>43243</v>
      </c>
      <c r="K855" t="str">
        <f>VLOOKUP(FACT_INCLUDES[[#This Row],[order_id]],ORDERS!A:G,3,FALSE)</f>
        <v>delivered</v>
      </c>
      <c r="L855" s="18">
        <f>FACT_INCLUDES[[#This Row],[price]]+FACT_INCLUDES[[#This Row],[freight_value]]</f>
        <v>139.97999999999999</v>
      </c>
      <c r="M855">
        <f ca="1">_xlfn.XLOOKUP(FACT_INCLUDES[[#This Row],[customer_unique_id]], DIM_CUSTOMERS[customer_unique_id], DIM_CUSTOMERS[Age],,0)</f>
        <v>21</v>
      </c>
      <c r="N855">
        <f>IFERROR(VLOOKUP(FACT_INCLUDES[[#This Row],[order_id]], ORDERS!A:G, 7, FALSE), "")</f>
        <v>8</v>
      </c>
      <c r="O855">
        <f>_xlfn.XLOOKUP(FACT_INCLUDES[[#This Row],[DW Product]],FACT_PRODUCT_REVIEWS!L:L,FACT_PRODUCT_REVIEWS!A:A,,0)</f>
        <v>305</v>
      </c>
      <c r="P855">
        <f>_xlfn.XLOOKUP(FACT_INCLUDES[[#This Row],[customer_unique_id]],DIM_CUSTOMERS[customer_unique_id],DIM_CUSTOMERS[DW Customer],,0)</f>
        <v>298</v>
      </c>
      <c r="Q855">
        <v>305</v>
      </c>
      <c r="R855">
        <v>106</v>
      </c>
      <c r="S855">
        <f>IF(FACT_INCLUDES[[#This Row],[order_delivered_customer_date]]&lt;=FACT_INCLUDES[[#This Row],[order_estimated_delivery_date]],1,0)</f>
        <v>1</v>
      </c>
      <c r="T855" t="str">
        <f>VLOOKUP(FACT_INCLUDES[[#This Row],[DW Product]],DIM_PRODUCTS!A:I,3,FALSE)</f>
        <v>Sports</v>
      </c>
      <c r="U855" t="str">
        <f>VLOOKUP(FACT_INCLUDES[[#This Row],[DW Seller]],DIM_SELLERS!A:I,4,FALSE)</f>
        <v>SP</v>
      </c>
      <c r="V855" s="30">
        <f>IF(FACT_INCLUDES[[#This Row],[order_delivered_customer_date]]&lt;=FACT_INCLUDES[[#This Row],[order_estimated_delivery_date]], 1,0)</f>
        <v>1</v>
      </c>
    </row>
    <row r="856" spans="1:22" ht="15.75" x14ac:dyDescent="0.25">
      <c r="A856">
        <v>855</v>
      </c>
      <c r="B856" s="2" t="s">
        <v>1455</v>
      </c>
      <c r="C856" s="10">
        <v>1</v>
      </c>
      <c r="D856" s="13">
        <v>43103.732638888891</v>
      </c>
      <c r="E856" s="20">
        <v>45</v>
      </c>
      <c r="F856" s="20">
        <v>7.39</v>
      </c>
      <c r="G856" t="str">
        <f>VLOOKUP(FACT_INCLUDES[[#This Row],[order_id]],ORDERS!A:B,2,FALSE)</f>
        <v>8186340945b0be4093153f9e51966e42</v>
      </c>
      <c r="H856" s="17">
        <f>VLOOKUP(FACT_INCLUDES[[#This Row],[order_id]],ORDERS!A:F,4,FALSE)</f>
        <v>43168.572916666664</v>
      </c>
      <c r="I856" s="17">
        <f>VLOOKUP(FACT_INCLUDES[[#This Row],[order_id]],ORDERS!A:G,5,FALSE)</f>
        <v>43186.81527777778</v>
      </c>
      <c r="J856" s="17">
        <f>VLOOKUP(FACT_INCLUDES[[#This Row],[order_id]],ORDERS!A:G,6,FALSE)</f>
        <v>43194</v>
      </c>
      <c r="K856" t="str">
        <f>VLOOKUP(FACT_INCLUDES[[#This Row],[order_id]],ORDERS!A:G,3,FALSE)</f>
        <v>delivered</v>
      </c>
      <c r="L856" s="18">
        <f>FACT_INCLUDES[[#This Row],[price]]+FACT_INCLUDES[[#This Row],[freight_value]]</f>
        <v>52.39</v>
      </c>
      <c r="M856">
        <f ca="1">_xlfn.XLOOKUP(FACT_INCLUDES[[#This Row],[customer_unique_id]], DIM_CUSTOMERS[customer_unique_id], DIM_CUSTOMERS[Age],,0)</f>
        <v>48</v>
      </c>
      <c r="N856">
        <f>IFERROR(VLOOKUP(FACT_INCLUDES[[#This Row],[order_id]], ORDERS!A:G, 7, FALSE), "")</f>
        <v>18</v>
      </c>
      <c r="O856">
        <f>_xlfn.XLOOKUP(FACT_INCLUDES[[#This Row],[DW Product]],FACT_PRODUCT_REVIEWS!L:L,FACT_PRODUCT_REVIEWS!A:A,,0)</f>
        <v>306</v>
      </c>
      <c r="P856">
        <f>_xlfn.XLOOKUP(FACT_INCLUDES[[#This Row],[customer_unique_id]],DIM_CUSTOMERS[customer_unique_id],DIM_CUSTOMERS[DW Customer],,0)</f>
        <v>236</v>
      </c>
      <c r="Q856">
        <v>306</v>
      </c>
      <c r="R856">
        <v>107</v>
      </c>
      <c r="S856">
        <f>IF(FACT_INCLUDES[[#This Row],[order_delivered_customer_date]]&lt;=FACT_INCLUDES[[#This Row],[order_estimated_delivery_date]],1,0)</f>
        <v>1</v>
      </c>
      <c r="T856" t="str">
        <f>VLOOKUP(FACT_INCLUDES[[#This Row],[DW Product]],DIM_PRODUCTS!A:I,3,FALSE)</f>
        <v>Clothing</v>
      </c>
      <c r="U856" t="str">
        <f>VLOOKUP(FACT_INCLUDES[[#This Row],[DW Seller]],DIM_SELLERS!A:I,4,FALSE)</f>
        <v>SP</v>
      </c>
      <c r="V856" s="30">
        <f>IF(FACT_INCLUDES[[#This Row],[order_delivered_customer_date]]&lt;=FACT_INCLUDES[[#This Row],[order_estimated_delivery_date]], 1,0)</f>
        <v>1</v>
      </c>
    </row>
    <row r="857" spans="1:22" ht="15.75" x14ac:dyDescent="0.25">
      <c r="A857">
        <v>856</v>
      </c>
      <c r="B857" s="2" t="s">
        <v>1763</v>
      </c>
      <c r="C857" s="10">
        <v>1</v>
      </c>
      <c r="D857" s="13">
        <v>43139.121527777781</v>
      </c>
      <c r="E857" s="20">
        <v>449</v>
      </c>
      <c r="F857" s="20">
        <v>20.39</v>
      </c>
      <c r="G857" t="str">
        <f>VLOOKUP(FACT_INCLUDES[[#This Row],[order_id]],ORDERS!A:B,2,FALSE)</f>
        <v>d6ed810cf6ad03d565b645f0eb0d12a7</v>
      </c>
      <c r="H857" s="17">
        <f>VLOOKUP(FACT_INCLUDES[[#This Row],[order_id]],ORDERS!A:F,4,FALSE)</f>
        <v>43307.42083333333</v>
      </c>
      <c r="I857" s="17">
        <f>VLOOKUP(FACT_INCLUDES[[#This Row],[order_id]],ORDERS!A:G,5,FALSE)</f>
        <v>43320.599305555559</v>
      </c>
      <c r="J857" s="17">
        <f>VLOOKUP(FACT_INCLUDES[[#This Row],[order_id]],ORDERS!A:G,6,FALSE)</f>
        <v>43328</v>
      </c>
      <c r="K857" t="str">
        <f>VLOOKUP(FACT_INCLUDES[[#This Row],[order_id]],ORDERS!A:G,3,FALSE)</f>
        <v>delivered</v>
      </c>
      <c r="L857" s="18">
        <f>FACT_INCLUDES[[#This Row],[price]]+FACT_INCLUDES[[#This Row],[freight_value]]</f>
        <v>469.39</v>
      </c>
      <c r="M857">
        <f ca="1">_xlfn.XLOOKUP(FACT_INCLUDES[[#This Row],[customer_unique_id]], DIM_CUSTOMERS[customer_unique_id], DIM_CUSTOMERS[Age],,0)</f>
        <v>26</v>
      </c>
      <c r="N857">
        <f>IFERROR(VLOOKUP(FACT_INCLUDES[[#This Row],[order_id]], ORDERS!A:G, 7, FALSE), "")</f>
        <v>13</v>
      </c>
      <c r="O857">
        <f>_xlfn.XLOOKUP(FACT_INCLUDES[[#This Row],[DW Product]],FACT_PRODUCT_REVIEWS!L:L,FACT_PRODUCT_REVIEWS!A:A,,0)</f>
        <v>307</v>
      </c>
      <c r="P857">
        <f>_xlfn.XLOOKUP(FACT_INCLUDES[[#This Row],[customer_unique_id]],DIM_CUSTOMERS[customer_unique_id],DIM_CUSTOMERS[DW Customer],,0)</f>
        <v>297</v>
      </c>
      <c r="Q857">
        <v>307</v>
      </c>
      <c r="R857">
        <v>108</v>
      </c>
      <c r="S857">
        <f>IF(FACT_INCLUDES[[#This Row],[order_delivered_customer_date]]&lt;=FACT_INCLUDES[[#This Row],[order_estimated_delivery_date]],1,0)</f>
        <v>1</v>
      </c>
      <c r="T857" t="str">
        <f>VLOOKUP(FACT_INCLUDES[[#This Row],[DW Product]],DIM_PRODUCTS!A:I,3,FALSE)</f>
        <v>Gadgets</v>
      </c>
      <c r="U857" t="str">
        <f>VLOOKUP(FACT_INCLUDES[[#This Row],[DW Seller]],DIM_SELLERS!A:I,4,FALSE)</f>
        <v>SP</v>
      </c>
      <c r="V857" s="30">
        <f>IF(FACT_INCLUDES[[#This Row],[order_delivered_customer_date]]&lt;=FACT_INCLUDES[[#This Row],[order_estimated_delivery_date]], 1,0)</f>
        <v>1</v>
      </c>
    </row>
    <row r="858" spans="1:22" ht="15.75" x14ac:dyDescent="0.25">
      <c r="A858">
        <v>857</v>
      </c>
      <c r="B858" s="2" t="s">
        <v>1502</v>
      </c>
      <c r="C858" s="10">
        <v>1</v>
      </c>
      <c r="D858" s="13">
        <v>43003.440972222219</v>
      </c>
      <c r="E858" s="20">
        <v>139.85</v>
      </c>
      <c r="F858" s="20">
        <v>16.61</v>
      </c>
      <c r="G858" t="str">
        <f>VLOOKUP(FACT_INCLUDES[[#This Row],[order_id]],ORDERS!A:B,2,FALSE)</f>
        <v>1cdf413d3539b5e8c100bea1ec5a881f</v>
      </c>
      <c r="H858" s="17">
        <f>VLOOKUP(FACT_INCLUDES[[#This Row],[order_id]],ORDERS!A:F,4,FALSE)</f>
        <v>42956.654166666667</v>
      </c>
      <c r="I858" s="17">
        <f>VLOOKUP(FACT_INCLUDES[[#This Row],[order_id]],ORDERS!A:G,5,FALSE)</f>
        <v>42964.927083333336</v>
      </c>
      <c r="J858" s="17">
        <f>VLOOKUP(FACT_INCLUDES[[#This Row],[order_id]],ORDERS!A:G,6,FALSE)</f>
        <v>42978</v>
      </c>
      <c r="K858" t="str">
        <f>VLOOKUP(FACT_INCLUDES[[#This Row],[order_id]],ORDERS!A:G,3,FALSE)</f>
        <v>delivered</v>
      </c>
      <c r="L858" s="18">
        <f>FACT_INCLUDES[[#This Row],[price]]+FACT_INCLUDES[[#This Row],[freight_value]]</f>
        <v>156.45999999999998</v>
      </c>
      <c r="M858">
        <f ca="1">_xlfn.XLOOKUP(FACT_INCLUDES[[#This Row],[customer_unique_id]], DIM_CUSTOMERS[customer_unique_id], DIM_CUSTOMERS[Age],,0)</f>
        <v>19</v>
      </c>
      <c r="N858">
        <f>IFERROR(VLOOKUP(FACT_INCLUDES[[#This Row],[order_id]], ORDERS!A:G, 7, FALSE), "")</f>
        <v>8</v>
      </c>
      <c r="O858">
        <f>_xlfn.XLOOKUP(FACT_INCLUDES[[#This Row],[DW Product]],FACT_PRODUCT_REVIEWS!L:L,FACT_PRODUCT_REVIEWS!A:A,,0)</f>
        <v>308</v>
      </c>
      <c r="P858">
        <f>_xlfn.XLOOKUP(FACT_INCLUDES[[#This Row],[customer_unique_id]],DIM_CUSTOMERS[customer_unique_id],DIM_CUSTOMERS[DW Customer],,0)</f>
        <v>166</v>
      </c>
      <c r="Q858">
        <v>308</v>
      </c>
      <c r="R858">
        <v>109</v>
      </c>
      <c r="S858">
        <f>IF(FACT_INCLUDES[[#This Row],[order_delivered_customer_date]]&lt;=FACT_INCLUDES[[#This Row],[order_estimated_delivery_date]],1,0)</f>
        <v>1</v>
      </c>
      <c r="T858" t="str">
        <f>VLOOKUP(FACT_INCLUDES[[#This Row],[DW Product]],DIM_PRODUCTS!A:I,3,FALSE)</f>
        <v>Makeup</v>
      </c>
      <c r="U858" t="str">
        <f>VLOOKUP(FACT_INCLUDES[[#This Row],[DW Seller]],DIM_SELLERS!A:I,4,FALSE)</f>
        <v>RJ</v>
      </c>
      <c r="V858" s="30">
        <f>IF(FACT_INCLUDES[[#This Row],[order_delivered_customer_date]]&lt;=FACT_INCLUDES[[#This Row],[order_estimated_delivery_date]], 1,0)</f>
        <v>1</v>
      </c>
    </row>
    <row r="859" spans="1:22" ht="15.75" x14ac:dyDescent="0.25">
      <c r="A859">
        <v>858</v>
      </c>
      <c r="B859" s="2" t="s">
        <v>1320</v>
      </c>
      <c r="C859" s="10">
        <v>1</v>
      </c>
      <c r="D859" s="13">
        <v>43084.054861111108</v>
      </c>
      <c r="E859" s="20">
        <v>139.85</v>
      </c>
      <c r="F859" s="20">
        <v>16.61</v>
      </c>
      <c r="G859" t="str">
        <f>VLOOKUP(FACT_INCLUDES[[#This Row],[order_id]],ORDERS!A:B,2,FALSE)</f>
        <v>63df52c362d4b7183bb6a463452a8183</v>
      </c>
      <c r="H859" s="17">
        <f>VLOOKUP(FACT_INCLUDES[[#This Row],[order_id]],ORDERS!A:F,4,FALSE)</f>
        <v>43138.978472222225</v>
      </c>
      <c r="I859" s="17">
        <f>VLOOKUP(FACT_INCLUDES[[#This Row],[order_id]],ORDERS!A:G,5,FALSE)</f>
        <v>43157.865972222222</v>
      </c>
      <c r="J859" s="17">
        <f>VLOOKUP(FACT_INCLUDES[[#This Row],[order_id]],ORDERS!A:G,6,FALSE)</f>
        <v>43166</v>
      </c>
      <c r="K859" t="str">
        <f>VLOOKUP(FACT_INCLUDES[[#This Row],[order_id]],ORDERS!A:G,3,FALSE)</f>
        <v>delivered</v>
      </c>
      <c r="L859" s="18">
        <f>FACT_INCLUDES[[#This Row],[price]]+FACT_INCLUDES[[#This Row],[freight_value]]</f>
        <v>156.45999999999998</v>
      </c>
      <c r="M859">
        <f ca="1">_xlfn.XLOOKUP(FACT_INCLUDES[[#This Row],[customer_unique_id]], DIM_CUSTOMERS[customer_unique_id], DIM_CUSTOMERS[Age],,0)</f>
        <v>18</v>
      </c>
      <c r="N859">
        <f>IFERROR(VLOOKUP(FACT_INCLUDES[[#This Row],[order_id]], ORDERS!A:G, 7, FALSE), "")</f>
        <v>19</v>
      </c>
      <c r="O859">
        <f>_xlfn.XLOOKUP(FACT_INCLUDES[[#This Row],[DW Product]],FACT_PRODUCT_REVIEWS!L:L,FACT_PRODUCT_REVIEWS!A:A,,0)</f>
        <v>309</v>
      </c>
      <c r="P859">
        <f>_xlfn.XLOOKUP(FACT_INCLUDES[[#This Row],[customer_unique_id]],DIM_CUSTOMERS[customer_unique_id],DIM_CUSTOMERS[DW Customer],,0)</f>
        <v>239</v>
      </c>
      <c r="Q859">
        <v>309</v>
      </c>
      <c r="R859">
        <v>110</v>
      </c>
      <c r="S859">
        <f>IF(FACT_INCLUDES[[#This Row],[order_delivered_customer_date]]&lt;=FACT_INCLUDES[[#This Row],[order_estimated_delivery_date]],1,0)</f>
        <v>1</v>
      </c>
      <c r="T859" t="str">
        <f>VLOOKUP(FACT_INCLUDES[[#This Row],[DW Product]],DIM_PRODUCTS!A:I,3,FALSE)</f>
        <v>Accessories</v>
      </c>
      <c r="U859" t="str">
        <f>VLOOKUP(FACT_INCLUDES[[#This Row],[DW Seller]],DIM_SELLERS!A:I,4,FALSE)</f>
        <v>SP</v>
      </c>
      <c r="V859" s="30">
        <f>IF(FACT_INCLUDES[[#This Row],[order_delivered_customer_date]]&lt;=FACT_INCLUDES[[#This Row],[order_estimated_delivery_date]], 1,0)</f>
        <v>1</v>
      </c>
    </row>
    <row r="860" spans="1:22" ht="15.75" x14ac:dyDescent="0.25">
      <c r="A860">
        <v>859</v>
      </c>
      <c r="B860" s="2" t="s">
        <v>1557</v>
      </c>
      <c r="C860" s="10">
        <v>1</v>
      </c>
      <c r="D860" s="13">
        <v>43244.624305555553</v>
      </c>
      <c r="E860" s="20">
        <v>18.899999999999999</v>
      </c>
      <c r="F860" s="20">
        <v>12.48</v>
      </c>
      <c r="G860" t="str">
        <f>VLOOKUP(FACT_INCLUDES[[#This Row],[order_id]],ORDERS!A:B,2,FALSE)</f>
        <v>df0c259fcd231dc0a72eceb0bec4102f</v>
      </c>
      <c r="H860" s="17">
        <f>VLOOKUP(FACT_INCLUDES[[#This Row],[order_id]],ORDERS!A:F,4,FALSE)</f>
        <v>43092.638194444444</v>
      </c>
      <c r="I860" s="17">
        <f>VLOOKUP(FACT_INCLUDES[[#This Row],[order_id]],ORDERS!A:G,5,FALSE)</f>
        <v>43097.706944444442</v>
      </c>
      <c r="J860" s="17">
        <f>VLOOKUP(FACT_INCLUDES[[#This Row],[order_id]],ORDERS!A:G,6,FALSE)</f>
        <v>43119</v>
      </c>
      <c r="K860" t="str">
        <f>VLOOKUP(FACT_INCLUDES[[#This Row],[order_id]],ORDERS!A:G,3,FALSE)</f>
        <v>delivered</v>
      </c>
      <c r="L860" s="18">
        <f>FACT_INCLUDES[[#This Row],[price]]+FACT_INCLUDES[[#This Row],[freight_value]]</f>
        <v>31.38</v>
      </c>
      <c r="M860">
        <f ca="1">_xlfn.XLOOKUP(FACT_INCLUDES[[#This Row],[customer_unique_id]], DIM_CUSTOMERS[customer_unique_id], DIM_CUSTOMERS[Age],,0)</f>
        <v>56</v>
      </c>
      <c r="N860">
        <f>IFERROR(VLOOKUP(FACT_INCLUDES[[#This Row],[order_id]], ORDERS!A:G, 7, FALSE), "")</f>
        <v>5</v>
      </c>
      <c r="O860">
        <f>_xlfn.XLOOKUP(FACT_INCLUDES[[#This Row],[DW Product]],FACT_PRODUCT_REVIEWS!L:L,FACT_PRODUCT_REVIEWS!A:A,,0)</f>
        <v>310</v>
      </c>
      <c r="P860">
        <f>_xlfn.XLOOKUP(FACT_INCLUDES[[#This Row],[customer_unique_id]],DIM_CUSTOMERS[customer_unique_id],DIM_CUSTOMERS[DW Customer],,0)</f>
        <v>244</v>
      </c>
      <c r="Q860">
        <v>310</v>
      </c>
      <c r="R860">
        <v>111</v>
      </c>
      <c r="S860">
        <f>IF(FACT_INCLUDES[[#This Row],[order_delivered_customer_date]]&lt;=FACT_INCLUDES[[#This Row],[order_estimated_delivery_date]],1,0)</f>
        <v>1</v>
      </c>
      <c r="T860" t="str">
        <f>VLOOKUP(FACT_INCLUDES[[#This Row],[DW Product]],DIM_PRODUCTS!A:I,3,FALSE)</f>
        <v>Decor</v>
      </c>
      <c r="U860" t="str">
        <f>VLOOKUP(FACT_INCLUDES[[#This Row],[DW Seller]],DIM_SELLERS!A:I,4,FALSE)</f>
        <v>SP</v>
      </c>
      <c r="V860" s="30">
        <f>IF(FACT_INCLUDES[[#This Row],[order_delivered_customer_date]]&lt;=FACT_INCLUDES[[#This Row],[order_estimated_delivery_date]], 1,0)</f>
        <v>1</v>
      </c>
    </row>
    <row r="861" spans="1:22" ht="15.75" x14ac:dyDescent="0.25">
      <c r="A861">
        <v>860</v>
      </c>
      <c r="B861" s="2" t="s">
        <v>767</v>
      </c>
      <c r="C861" s="10">
        <v>1</v>
      </c>
      <c r="D861" s="13">
        <v>43231.464583333334</v>
      </c>
      <c r="E861" s="20">
        <v>29.9</v>
      </c>
      <c r="F861" s="20">
        <v>16.79</v>
      </c>
      <c r="G861" t="str">
        <f>VLOOKUP(FACT_INCLUDES[[#This Row],[order_id]],ORDERS!A:B,2,FALSE)</f>
        <v>5616f75d22507069b5383854a1d8c414</v>
      </c>
      <c r="H861" s="17">
        <f>VLOOKUP(FACT_INCLUDES[[#This Row],[order_id]],ORDERS!A:F,4,FALSE)</f>
        <v>43108.861111111109</v>
      </c>
      <c r="I861" s="17">
        <f>VLOOKUP(FACT_INCLUDES[[#This Row],[order_id]],ORDERS!A:G,5,FALSE)</f>
        <v>43116.939583333333</v>
      </c>
      <c r="J861" s="17">
        <f>VLOOKUP(FACT_INCLUDES[[#This Row],[order_id]],ORDERS!A:G,6,FALSE)</f>
        <v>43132</v>
      </c>
      <c r="K861" t="str">
        <f>VLOOKUP(FACT_INCLUDES[[#This Row],[order_id]],ORDERS!A:G,3,FALSE)</f>
        <v>delivered</v>
      </c>
      <c r="L861" s="18">
        <f>FACT_INCLUDES[[#This Row],[price]]+FACT_INCLUDES[[#This Row],[freight_value]]</f>
        <v>46.69</v>
      </c>
      <c r="M861">
        <f ca="1">_xlfn.XLOOKUP(FACT_INCLUDES[[#This Row],[customer_unique_id]], DIM_CUSTOMERS[customer_unique_id], DIM_CUSTOMERS[Age],,0)</f>
        <v>30</v>
      </c>
      <c r="N861">
        <f>IFERROR(VLOOKUP(FACT_INCLUDES[[#This Row],[order_id]], ORDERS!A:G, 7, FALSE), "")</f>
        <v>8</v>
      </c>
      <c r="O861">
        <f>_xlfn.XLOOKUP(FACT_INCLUDES[[#This Row],[DW Product]],FACT_PRODUCT_REVIEWS!L:L,FACT_PRODUCT_REVIEWS!A:A,,0)</f>
        <v>311</v>
      </c>
      <c r="P861">
        <f>_xlfn.XLOOKUP(FACT_INCLUDES[[#This Row],[customer_unique_id]],DIM_CUSTOMERS[customer_unique_id],DIM_CUSTOMERS[DW Customer],,0)</f>
        <v>30</v>
      </c>
      <c r="Q861">
        <v>311</v>
      </c>
      <c r="R861">
        <v>112</v>
      </c>
      <c r="S861">
        <f>IF(FACT_INCLUDES[[#This Row],[order_delivered_customer_date]]&lt;=FACT_INCLUDES[[#This Row],[order_estimated_delivery_date]],1,0)</f>
        <v>1</v>
      </c>
      <c r="T861" t="str">
        <f>VLOOKUP(FACT_INCLUDES[[#This Row],[DW Product]],DIM_PRODUCTS!A:I,3,FALSE)</f>
        <v>Clothing</v>
      </c>
      <c r="U861" t="str">
        <f>VLOOKUP(FACT_INCLUDES[[#This Row],[DW Seller]],DIM_SELLERS!A:I,4,FALSE)</f>
        <v>PR</v>
      </c>
      <c r="V861" s="30">
        <f>IF(FACT_INCLUDES[[#This Row],[order_delivered_customer_date]]&lt;=FACT_INCLUDES[[#This Row],[order_estimated_delivery_date]], 1,0)</f>
        <v>1</v>
      </c>
    </row>
    <row r="862" spans="1:22" ht="15.75" x14ac:dyDescent="0.25">
      <c r="A862">
        <v>861</v>
      </c>
      <c r="B862" s="2" t="s">
        <v>1021</v>
      </c>
      <c r="C862" s="10">
        <v>1</v>
      </c>
      <c r="D862" s="13">
        <v>43124.409722222219</v>
      </c>
      <c r="E862" s="20">
        <v>39.9</v>
      </c>
      <c r="F862" s="20">
        <v>15.1</v>
      </c>
      <c r="G862" t="str">
        <f>VLOOKUP(FACT_INCLUDES[[#This Row],[order_id]],ORDERS!A:B,2,FALSE)</f>
        <v>8f7822e4f4fb685c89d972cba79a8b9e</v>
      </c>
      <c r="H862" s="17">
        <f>VLOOKUP(FACT_INCLUDES[[#This Row],[order_id]],ORDERS!A:F,4,FALSE)</f>
        <v>43175.71875</v>
      </c>
      <c r="I862" s="17">
        <f>VLOOKUP(FACT_INCLUDES[[#This Row],[order_id]],ORDERS!A:G,5,FALSE)</f>
        <v>43180.002083333333</v>
      </c>
      <c r="J862" s="17">
        <f>VLOOKUP(FACT_INCLUDES[[#This Row],[order_id]],ORDERS!A:G,6,FALSE)</f>
        <v>43187</v>
      </c>
      <c r="K862" t="str">
        <f>VLOOKUP(FACT_INCLUDES[[#This Row],[order_id]],ORDERS!A:G,3,FALSE)</f>
        <v>delivered</v>
      </c>
      <c r="L862" s="18">
        <f>FACT_INCLUDES[[#This Row],[price]]+FACT_INCLUDES[[#This Row],[freight_value]]</f>
        <v>55</v>
      </c>
      <c r="M862">
        <f ca="1">_xlfn.XLOOKUP(FACT_INCLUDES[[#This Row],[customer_unique_id]], DIM_CUSTOMERS[customer_unique_id], DIM_CUSTOMERS[Age],,0)</f>
        <v>49</v>
      </c>
      <c r="N862">
        <f>IFERROR(VLOOKUP(FACT_INCLUDES[[#This Row],[order_id]], ORDERS!A:G, 7, FALSE), "")</f>
        <v>5</v>
      </c>
      <c r="O862">
        <f>_xlfn.XLOOKUP(FACT_INCLUDES[[#This Row],[DW Product]],FACT_PRODUCT_REVIEWS!L:L,FACT_PRODUCT_REVIEWS!A:A,,0)</f>
        <v>312</v>
      </c>
      <c r="P862">
        <f>_xlfn.XLOOKUP(FACT_INCLUDES[[#This Row],[customer_unique_id]],DIM_CUSTOMERS[customer_unique_id],DIM_CUSTOMERS[DW Customer],,0)</f>
        <v>167</v>
      </c>
      <c r="Q862">
        <v>312</v>
      </c>
      <c r="R862">
        <v>113</v>
      </c>
      <c r="S862">
        <f>IF(FACT_INCLUDES[[#This Row],[order_delivered_customer_date]]&lt;=FACT_INCLUDES[[#This Row],[order_estimated_delivery_date]],1,0)</f>
        <v>1</v>
      </c>
      <c r="T862" t="str">
        <f>VLOOKUP(FACT_INCLUDES[[#This Row],[DW Product]],DIM_PRODUCTS!A:I,3,FALSE)</f>
        <v>Decor</v>
      </c>
      <c r="U862" t="str">
        <f>VLOOKUP(FACT_INCLUDES[[#This Row],[DW Seller]],DIM_SELLERS!A:I,4,FALSE)</f>
        <v>SP</v>
      </c>
      <c r="V862" s="30">
        <f>IF(FACT_INCLUDES[[#This Row],[order_delivered_customer_date]]&lt;=FACT_INCLUDES[[#This Row],[order_estimated_delivery_date]], 1,0)</f>
        <v>1</v>
      </c>
    </row>
    <row r="863" spans="1:22" ht="15.75" x14ac:dyDescent="0.25">
      <c r="A863">
        <v>862</v>
      </c>
      <c r="B863" s="2" t="s">
        <v>1586</v>
      </c>
      <c r="C863" s="10">
        <v>1</v>
      </c>
      <c r="D863" s="13">
        <v>43112.662499999999</v>
      </c>
      <c r="E863" s="20">
        <v>59</v>
      </c>
      <c r="F863" s="20">
        <v>13.07</v>
      </c>
      <c r="G863" t="str">
        <f>VLOOKUP(FACT_INCLUDES[[#This Row],[order_id]],ORDERS!A:B,2,FALSE)</f>
        <v>660e4e077b40d477e2ffdb2da6349b79</v>
      </c>
      <c r="H863" s="17">
        <f>VLOOKUP(FACT_INCLUDES[[#This Row],[order_id]],ORDERS!A:F,4,FALSE)</f>
        <v>43160.489583333336</v>
      </c>
      <c r="I863" s="17">
        <f>VLOOKUP(FACT_INCLUDES[[#This Row],[order_id]],ORDERS!A:G,5,FALSE)</f>
        <v>43171.754166666666</v>
      </c>
      <c r="J863" s="17">
        <f>VLOOKUP(FACT_INCLUDES[[#This Row],[order_id]],ORDERS!A:G,6,FALSE)</f>
        <v>43185</v>
      </c>
      <c r="K863" t="str">
        <f>VLOOKUP(FACT_INCLUDES[[#This Row],[order_id]],ORDERS!A:G,3,FALSE)</f>
        <v>delivered</v>
      </c>
      <c r="L863" s="18">
        <f>FACT_INCLUDES[[#This Row],[price]]+FACT_INCLUDES[[#This Row],[freight_value]]</f>
        <v>72.069999999999993</v>
      </c>
      <c r="M863">
        <f ca="1">_xlfn.XLOOKUP(FACT_INCLUDES[[#This Row],[customer_unique_id]], DIM_CUSTOMERS[customer_unique_id], DIM_CUSTOMERS[Age],,0)</f>
        <v>58</v>
      </c>
      <c r="N863">
        <f>IFERROR(VLOOKUP(FACT_INCLUDES[[#This Row],[order_id]], ORDERS!A:G, 7, FALSE), "")</f>
        <v>11</v>
      </c>
      <c r="O863">
        <f>_xlfn.XLOOKUP(FACT_INCLUDES[[#This Row],[DW Product]],FACT_PRODUCT_REVIEWS!L:L,FACT_PRODUCT_REVIEWS!A:A,,0)</f>
        <v>313</v>
      </c>
      <c r="P863">
        <f>_xlfn.XLOOKUP(FACT_INCLUDES[[#This Row],[customer_unique_id]],DIM_CUSTOMERS[customer_unique_id],DIM_CUSTOMERS[DW Customer],,0)</f>
        <v>59</v>
      </c>
      <c r="Q863">
        <v>313</v>
      </c>
      <c r="R863">
        <v>114</v>
      </c>
      <c r="S863">
        <f>IF(FACT_INCLUDES[[#This Row],[order_delivered_customer_date]]&lt;=FACT_INCLUDES[[#This Row],[order_estimated_delivery_date]],1,0)</f>
        <v>1</v>
      </c>
      <c r="T863" t="str">
        <f>VLOOKUP(FACT_INCLUDES[[#This Row],[DW Product]],DIM_PRODUCTS!A:I,3,FALSE)</f>
        <v>Furniture</v>
      </c>
      <c r="U863" t="str">
        <f>VLOOKUP(FACT_INCLUDES[[#This Row],[DW Seller]],DIM_SELLERS!A:I,4,FALSE)</f>
        <v>SP</v>
      </c>
      <c r="V863" s="30">
        <f>IF(FACT_INCLUDES[[#This Row],[order_delivered_customer_date]]&lt;=FACT_INCLUDES[[#This Row],[order_estimated_delivery_date]], 1,0)</f>
        <v>1</v>
      </c>
    </row>
    <row r="864" spans="1:22" ht="15.75" x14ac:dyDescent="0.25">
      <c r="A864">
        <v>863</v>
      </c>
      <c r="B864" s="2" t="s">
        <v>1573</v>
      </c>
      <c r="C864" s="10">
        <v>1</v>
      </c>
      <c r="D864" s="13">
        <v>43013.538194444445</v>
      </c>
      <c r="E864" s="20">
        <v>199</v>
      </c>
      <c r="F864" s="20">
        <v>67.69</v>
      </c>
      <c r="G864" t="str">
        <f>VLOOKUP(FACT_INCLUDES[[#This Row],[order_id]],ORDERS!A:B,2,FALSE)</f>
        <v>3c4d7fdb25ab947c7ac866ba940f9c32</v>
      </c>
      <c r="H864" s="17">
        <f>VLOOKUP(FACT_INCLUDES[[#This Row],[order_id]],ORDERS!A:F,4,FALSE)</f>
        <v>43081.73541666667</v>
      </c>
      <c r="I864" s="17">
        <f>VLOOKUP(FACT_INCLUDES[[#This Row],[order_id]],ORDERS!A:G,5,FALSE)</f>
        <v>43133.685416666667</v>
      </c>
      <c r="J864" s="17">
        <f>VLOOKUP(FACT_INCLUDES[[#This Row],[order_id]],ORDERS!A:G,6,FALSE)</f>
        <v>43109</v>
      </c>
      <c r="K864" t="str">
        <f>VLOOKUP(FACT_INCLUDES[[#This Row],[order_id]],ORDERS!A:G,3,FALSE)</f>
        <v>delivered</v>
      </c>
      <c r="L864" s="18">
        <f>FACT_INCLUDES[[#This Row],[price]]+FACT_INCLUDES[[#This Row],[freight_value]]</f>
        <v>266.69</v>
      </c>
      <c r="M864">
        <f ca="1">_xlfn.XLOOKUP(FACT_INCLUDES[[#This Row],[customer_unique_id]], DIM_CUSTOMERS[customer_unique_id], DIM_CUSTOMERS[Age],,0)</f>
        <v>19</v>
      </c>
      <c r="N864">
        <f>IFERROR(VLOOKUP(FACT_INCLUDES[[#This Row],[order_id]], ORDERS!A:G, 7, FALSE), "")</f>
        <v>52</v>
      </c>
      <c r="O864">
        <f>_xlfn.XLOOKUP(FACT_INCLUDES[[#This Row],[DW Product]],FACT_PRODUCT_REVIEWS!L:L,FACT_PRODUCT_REVIEWS!A:A,,0)</f>
        <v>314</v>
      </c>
      <c r="P864">
        <f>_xlfn.XLOOKUP(FACT_INCLUDES[[#This Row],[customer_unique_id]],DIM_CUSTOMERS[customer_unique_id],DIM_CUSTOMERS[DW Customer],,0)</f>
        <v>207</v>
      </c>
      <c r="Q864">
        <v>314</v>
      </c>
      <c r="R864">
        <v>115</v>
      </c>
      <c r="S864">
        <f>IF(FACT_INCLUDES[[#This Row],[order_delivered_customer_date]]&lt;=FACT_INCLUDES[[#This Row],[order_estimated_delivery_date]],1,0)</f>
        <v>0</v>
      </c>
      <c r="T864" t="str">
        <f>VLOOKUP(FACT_INCLUDES[[#This Row],[DW Product]],DIM_PRODUCTS!A:I,3,FALSE)</f>
        <v>Furniture</v>
      </c>
      <c r="U864" t="str">
        <f>VLOOKUP(FACT_INCLUDES[[#This Row],[DW Seller]],DIM_SELLERS!A:I,4,FALSE)</f>
        <v>RN</v>
      </c>
      <c r="V864" s="30">
        <f>IF(FACT_INCLUDES[[#This Row],[order_delivered_customer_date]]&lt;=FACT_INCLUDES[[#This Row],[order_estimated_delivery_date]], 1,0)</f>
        <v>0</v>
      </c>
    </row>
    <row r="865" spans="1:22" ht="15.75" x14ac:dyDescent="0.25">
      <c r="A865">
        <v>864</v>
      </c>
      <c r="B865" s="2" t="s">
        <v>1550</v>
      </c>
      <c r="C865" s="10">
        <v>1</v>
      </c>
      <c r="D865" s="13">
        <v>42930.599305555559</v>
      </c>
      <c r="E865" s="20">
        <v>32</v>
      </c>
      <c r="F865" s="20">
        <v>7.39</v>
      </c>
      <c r="G865" t="str">
        <f>VLOOKUP(FACT_INCLUDES[[#This Row],[order_id]],ORDERS!A:B,2,FALSE)</f>
        <v>b6f424d6007b27912d37816a7d74ffaf</v>
      </c>
      <c r="H865" s="17">
        <f>VLOOKUP(FACT_INCLUDES[[#This Row],[order_id]],ORDERS!A:F,4,FALSE)</f>
        <v>43319.845833333333</v>
      </c>
      <c r="I865" s="17">
        <f>VLOOKUP(FACT_INCLUDES[[#This Row],[order_id]],ORDERS!A:G,5,FALSE)</f>
        <v>43328.793749999997</v>
      </c>
      <c r="J865" s="17">
        <f>VLOOKUP(FACT_INCLUDES[[#This Row],[order_id]],ORDERS!A:G,6,FALSE)</f>
        <v>43339</v>
      </c>
      <c r="K865" t="str">
        <f>VLOOKUP(FACT_INCLUDES[[#This Row],[order_id]],ORDERS!A:G,3,FALSE)</f>
        <v>delivered</v>
      </c>
      <c r="L865" s="18">
        <f>FACT_INCLUDES[[#This Row],[price]]+FACT_INCLUDES[[#This Row],[freight_value]]</f>
        <v>39.39</v>
      </c>
      <c r="M865">
        <f ca="1">_xlfn.XLOOKUP(FACT_INCLUDES[[#This Row],[customer_unique_id]], DIM_CUSTOMERS[customer_unique_id], DIM_CUSTOMERS[Age],,0)</f>
        <v>27</v>
      </c>
      <c r="N865">
        <f>IFERROR(VLOOKUP(FACT_INCLUDES[[#This Row],[order_id]], ORDERS!A:G, 7, FALSE), "")</f>
        <v>9</v>
      </c>
      <c r="O865">
        <f>_xlfn.XLOOKUP(FACT_INCLUDES[[#This Row],[DW Product]],FACT_PRODUCT_REVIEWS!L:L,FACT_PRODUCT_REVIEWS!A:A,,0)</f>
        <v>315</v>
      </c>
      <c r="P865">
        <f>_xlfn.XLOOKUP(FACT_INCLUDES[[#This Row],[customer_unique_id]],DIM_CUSTOMERS[customer_unique_id],DIM_CUSTOMERS[DW Customer],,0)</f>
        <v>118</v>
      </c>
      <c r="Q865">
        <v>315</v>
      </c>
      <c r="R865">
        <v>116</v>
      </c>
      <c r="S865">
        <f>IF(FACT_INCLUDES[[#This Row],[order_delivered_customer_date]]&lt;=FACT_INCLUDES[[#This Row],[order_estimated_delivery_date]],1,0)</f>
        <v>1</v>
      </c>
      <c r="T865" t="str">
        <f>VLOOKUP(FACT_INCLUDES[[#This Row],[DW Product]],DIM_PRODUCTS!A:I,3,FALSE)</f>
        <v>Art</v>
      </c>
      <c r="U865" t="str">
        <f>VLOOKUP(FACT_INCLUDES[[#This Row],[DW Seller]],DIM_SELLERS!A:I,4,FALSE)</f>
        <v>MG</v>
      </c>
      <c r="V865" s="30">
        <f>IF(FACT_INCLUDES[[#This Row],[order_delivered_customer_date]]&lt;=FACT_INCLUDES[[#This Row],[order_estimated_delivery_date]], 1,0)</f>
        <v>1</v>
      </c>
    </row>
    <row r="866" spans="1:22" ht="15.75" x14ac:dyDescent="0.25">
      <c r="A866">
        <v>865</v>
      </c>
      <c r="B866" s="2" t="s">
        <v>1806</v>
      </c>
      <c r="C866" s="10">
        <v>1</v>
      </c>
      <c r="D866" s="13">
        <v>43244.344444444447</v>
      </c>
      <c r="E866" s="20">
        <v>110</v>
      </c>
      <c r="F866" s="20">
        <v>18.350000000000001</v>
      </c>
      <c r="G866" t="str">
        <f>VLOOKUP(FACT_INCLUDES[[#This Row],[order_id]],ORDERS!A:B,2,FALSE)</f>
        <v>9294c7088c7a37baed4923945669de99</v>
      </c>
      <c r="H866" s="17">
        <f>VLOOKUP(FACT_INCLUDES[[#This Row],[order_id]],ORDERS!A:F,4,FALSE)</f>
        <v>43145.619444444441</v>
      </c>
      <c r="I866" s="17">
        <f>VLOOKUP(FACT_INCLUDES[[#This Row],[order_id]],ORDERS!A:G,5,FALSE)</f>
        <v>43166.036805555559</v>
      </c>
      <c r="J866" s="17">
        <f>VLOOKUP(FACT_INCLUDES[[#This Row],[order_id]],ORDERS!A:G,6,FALSE)</f>
        <v>43181</v>
      </c>
      <c r="K866" t="str">
        <f>VLOOKUP(FACT_INCLUDES[[#This Row],[order_id]],ORDERS!A:G,3,FALSE)</f>
        <v>delivered</v>
      </c>
      <c r="L866" s="18">
        <f>FACT_INCLUDES[[#This Row],[price]]+FACT_INCLUDES[[#This Row],[freight_value]]</f>
        <v>128.35</v>
      </c>
      <c r="M866">
        <f ca="1">_xlfn.XLOOKUP(FACT_INCLUDES[[#This Row],[customer_unique_id]], DIM_CUSTOMERS[customer_unique_id], DIM_CUSTOMERS[Age],,0)</f>
        <v>21</v>
      </c>
      <c r="N866">
        <f>IFERROR(VLOOKUP(FACT_INCLUDES[[#This Row],[order_id]], ORDERS!A:G, 7, FALSE), "")</f>
        <v>21</v>
      </c>
      <c r="O866">
        <f>_xlfn.XLOOKUP(FACT_INCLUDES[[#This Row],[DW Product]],FACT_PRODUCT_REVIEWS!L:L,FACT_PRODUCT_REVIEWS!A:A,,0)</f>
        <v>316</v>
      </c>
      <c r="P866">
        <f>_xlfn.XLOOKUP(FACT_INCLUDES[[#This Row],[customer_unique_id]],DIM_CUSTOMERS[customer_unique_id],DIM_CUSTOMERS[DW Customer],,0)</f>
        <v>345</v>
      </c>
      <c r="Q866">
        <v>316</v>
      </c>
      <c r="R866">
        <v>117</v>
      </c>
      <c r="S866">
        <f>IF(FACT_INCLUDES[[#This Row],[order_delivered_customer_date]]&lt;=FACT_INCLUDES[[#This Row],[order_estimated_delivery_date]],1,0)</f>
        <v>1</v>
      </c>
      <c r="T866" t="str">
        <f>VLOOKUP(FACT_INCLUDES[[#This Row],[DW Product]],DIM_PRODUCTS!A:I,3,FALSE)</f>
        <v>Home Design</v>
      </c>
      <c r="U866" t="str">
        <f>VLOOKUP(FACT_INCLUDES[[#This Row],[DW Seller]],DIM_SELLERS!A:I,4,FALSE)</f>
        <v>SP</v>
      </c>
      <c r="V866" s="30">
        <f>IF(FACT_INCLUDES[[#This Row],[order_delivered_customer_date]]&lt;=FACT_INCLUDES[[#This Row],[order_estimated_delivery_date]], 1,0)</f>
        <v>1</v>
      </c>
    </row>
    <row r="867" spans="1:22" ht="15.75" x14ac:dyDescent="0.25">
      <c r="A867">
        <v>866</v>
      </c>
      <c r="B867" s="2" t="s">
        <v>752</v>
      </c>
      <c r="C867" s="10">
        <v>1</v>
      </c>
      <c r="D867" s="13">
        <v>43336.461805555555</v>
      </c>
      <c r="E867" s="20">
        <v>79.900000000000006</v>
      </c>
      <c r="F867" s="20">
        <v>14.65</v>
      </c>
      <c r="G867" t="str">
        <f>VLOOKUP(FACT_INCLUDES[[#This Row],[order_id]],ORDERS!A:B,2,FALSE)</f>
        <v>873e5a11673ea73e58db17af95546fc5</v>
      </c>
      <c r="H867" s="17">
        <f>VLOOKUP(FACT_INCLUDES[[#This Row],[order_id]],ORDERS!A:F,4,FALSE)</f>
        <v>43211.973611111112</v>
      </c>
      <c r="I867" s="17">
        <f>VLOOKUP(FACT_INCLUDES[[#This Row],[order_id]],ORDERS!A:G,5,FALSE)</f>
        <v>43234</v>
      </c>
      <c r="J867" s="17">
        <f>VLOOKUP(FACT_INCLUDES[[#This Row],[order_id]],ORDERS!A:G,6,FALSE)</f>
        <v>43234</v>
      </c>
      <c r="K867" t="str">
        <f>VLOOKUP(FACT_INCLUDES[[#This Row],[order_id]],ORDERS!A:G,3,FALSE)</f>
        <v>shipped</v>
      </c>
      <c r="L867" s="18">
        <f>FACT_INCLUDES[[#This Row],[price]]+FACT_INCLUDES[[#This Row],[freight_value]]</f>
        <v>94.550000000000011</v>
      </c>
      <c r="M867">
        <f ca="1">_xlfn.XLOOKUP(FACT_INCLUDES[[#This Row],[customer_unique_id]], DIM_CUSTOMERS[customer_unique_id], DIM_CUSTOMERS[Age],,0)</f>
        <v>44</v>
      </c>
      <c r="N867">
        <f>IFERROR(VLOOKUP(FACT_INCLUDES[[#This Row],[order_id]], ORDERS!A:G, 7, FALSE), "")</f>
        <v>23</v>
      </c>
      <c r="O867">
        <f>_xlfn.XLOOKUP(FACT_INCLUDES[[#This Row],[DW Product]],FACT_PRODUCT_REVIEWS!L:L,FACT_PRODUCT_REVIEWS!A:A,,0)</f>
        <v>317</v>
      </c>
      <c r="P867">
        <f>_xlfn.XLOOKUP(FACT_INCLUDES[[#This Row],[customer_unique_id]],DIM_CUSTOMERS[customer_unique_id],DIM_CUSTOMERS[DW Customer],,0)</f>
        <v>245</v>
      </c>
      <c r="Q867">
        <v>317</v>
      </c>
      <c r="R867">
        <v>118</v>
      </c>
      <c r="S867">
        <f>IF(FACT_INCLUDES[[#This Row],[order_delivered_customer_date]]&lt;=FACT_INCLUDES[[#This Row],[order_estimated_delivery_date]],1,0)</f>
        <v>1</v>
      </c>
      <c r="T867" t="str">
        <f>VLOOKUP(FACT_INCLUDES[[#This Row],[DW Product]],DIM_PRODUCTS!A:I,3,FALSE)</f>
        <v>Sports</v>
      </c>
      <c r="U867" t="str">
        <f>VLOOKUP(FACT_INCLUDES[[#This Row],[DW Seller]],DIM_SELLERS!A:I,4,FALSE)</f>
        <v>SP</v>
      </c>
      <c r="V867" s="30">
        <f>IF(FACT_INCLUDES[[#This Row],[order_delivered_customer_date]]&lt;=FACT_INCLUDES[[#This Row],[order_estimated_delivery_date]], 1,0)</f>
        <v>1</v>
      </c>
    </row>
    <row r="868" spans="1:22" ht="15.75" x14ac:dyDescent="0.25">
      <c r="A868">
        <v>867</v>
      </c>
      <c r="B868" s="2" t="s">
        <v>1852</v>
      </c>
      <c r="C868" s="10">
        <v>1</v>
      </c>
      <c r="D868" s="13">
        <v>43311.135416666664</v>
      </c>
      <c r="E868" s="20">
        <v>24.99</v>
      </c>
      <c r="F868" s="20">
        <v>14.1</v>
      </c>
      <c r="G868" t="str">
        <f>VLOOKUP(FACT_INCLUDES[[#This Row],[order_id]],ORDERS!A:B,2,FALSE)</f>
        <v>16adfb3d3d55b81af6248041ba561882</v>
      </c>
      <c r="H868" s="17">
        <f>VLOOKUP(FACT_INCLUDES[[#This Row],[order_id]],ORDERS!A:F,4,FALSE)</f>
        <v>43144.095833333333</v>
      </c>
      <c r="I868" s="17">
        <f>VLOOKUP(FACT_INCLUDES[[#This Row],[order_id]],ORDERS!A:G,5,FALSE)</f>
        <v>43153.890972222223</v>
      </c>
      <c r="J868" s="17">
        <f>VLOOKUP(FACT_INCLUDES[[#This Row],[order_id]],ORDERS!A:G,6,FALSE)</f>
        <v>43166</v>
      </c>
      <c r="K868" t="str">
        <f>VLOOKUP(FACT_INCLUDES[[#This Row],[order_id]],ORDERS!A:G,3,FALSE)</f>
        <v>delivered</v>
      </c>
      <c r="L868" s="18">
        <f>FACT_INCLUDES[[#This Row],[price]]+FACT_INCLUDES[[#This Row],[freight_value]]</f>
        <v>39.089999999999996</v>
      </c>
      <c r="M868">
        <f ca="1">_xlfn.XLOOKUP(FACT_INCLUDES[[#This Row],[customer_unique_id]], DIM_CUSTOMERS[customer_unique_id], DIM_CUSTOMERS[Age],,0)</f>
        <v>26</v>
      </c>
      <c r="N868">
        <f>IFERROR(VLOOKUP(FACT_INCLUDES[[#This Row],[order_id]], ORDERS!A:G, 7, FALSE), "")</f>
        <v>9</v>
      </c>
      <c r="O868">
        <f>_xlfn.XLOOKUP(FACT_INCLUDES[[#This Row],[DW Product]],FACT_PRODUCT_REVIEWS!L:L,FACT_PRODUCT_REVIEWS!A:A,,0)</f>
        <v>318</v>
      </c>
      <c r="P868">
        <f>_xlfn.XLOOKUP(FACT_INCLUDES[[#This Row],[customer_unique_id]],DIM_CUSTOMERS[customer_unique_id],DIM_CUSTOMERS[DW Customer],,0)</f>
        <v>240</v>
      </c>
      <c r="Q868">
        <v>318</v>
      </c>
      <c r="R868">
        <v>119</v>
      </c>
      <c r="S868">
        <f>IF(FACT_INCLUDES[[#This Row],[order_delivered_customer_date]]&lt;=FACT_INCLUDES[[#This Row],[order_estimated_delivery_date]],1,0)</f>
        <v>1</v>
      </c>
      <c r="T868" t="str">
        <f>VLOOKUP(FACT_INCLUDES[[#This Row],[DW Product]],DIM_PRODUCTS!A:I,3,FALSE)</f>
        <v>Accessories</v>
      </c>
      <c r="U868" t="str">
        <f>VLOOKUP(FACT_INCLUDES[[#This Row],[DW Seller]],DIM_SELLERS!A:I,4,FALSE)</f>
        <v>SP</v>
      </c>
      <c r="V868" s="30">
        <f>IF(FACT_INCLUDES[[#This Row],[order_delivered_customer_date]]&lt;=FACT_INCLUDES[[#This Row],[order_estimated_delivery_date]], 1,0)</f>
        <v>1</v>
      </c>
    </row>
    <row r="869" spans="1:22" ht="15.75" x14ac:dyDescent="0.25">
      <c r="A869">
        <v>868</v>
      </c>
      <c r="B869" s="2" t="s">
        <v>1862</v>
      </c>
      <c r="C869" s="10">
        <v>1</v>
      </c>
      <c r="D869" s="13">
        <v>43339.28125</v>
      </c>
      <c r="E869" s="20">
        <v>79</v>
      </c>
      <c r="F869" s="20">
        <v>13.91</v>
      </c>
      <c r="G869" t="str">
        <f>VLOOKUP(FACT_INCLUDES[[#This Row],[order_id]],ORDERS!A:B,2,FALSE)</f>
        <v>6dfec7f36b7045b17ff80348337f75dc</v>
      </c>
      <c r="H869" s="17">
        <f>VLOOKUP(FACT_INCLUDES[[#This Row],[order_id]],ORDERS!A:F,4,FALSE)</f>
        <v>43304.65</v>
      </c>
      <c r="I869" s="17">
        <f>VLOOKUP(FACT_INCLUDES[[#This Row],[order_id]],ORDERS!A:G,5,FALSE)</f>
        <v>43311.84652777778</v>
      </c>
      <c r="J869" s="17">
        <f>VLOOKUP(FACT_INCLUDES[[#This Row],[order_id]],ORDERS!A:G,6,FALSE)</f>
        <v>43321</v>
      </c>
      <c r="K869" t="str">
        <f>VLOOKUP(FACT_INCLUDES[[#This Row],[order_id]],ORDERS!A:G,3,FALSE)</f>
        <v>delivered</v>
      </c>
      <c r="L869" s="18">
        <f>FACT_INCLUDES[[#This Row],[price]]+FACT_INCLUDES[[#This Row],[freight_value]]</f>
        <v>92.91</v>
      </c>
      <c r="M869">
        <f ca="1">_xlfn.XLOOKUP(FACT_INCLUDES[[#This Row],[customer_unique_id]], DIM_CUSTOMERS[customer_unique_id], DIM_CUSTOMERS[Age],,0)</f>
        <v>28</v>
      </c>
      <c r="N869">
        <f>IFERROR(VLOOKUP(FACT_INCLUDES[[#This Row],[order_id]], ORDERS!A:G, 7, FALSE), "")</f>
        <v>7</v>
      </c>
      <c r="O869">
        <f>_xlfn.XLOOKUP(FACT_INCLUDES[[#This Row],[DW Product]],FACT_PRODUCT_REVIEWS!L:L,FACT_PRODUCT_REVIEWS!A:A,,0)</f>
        <v>319</v>
      </c>
      <c r="P869">
        <f>_xlfn.XLOOKUP(FACT_INCLUDES[[#This Row],[customer_unique_id]],DIM_CUSTOMERS[customer_unique_id],DIM_CUSTOMERS[DW Customer],,0)</f>
        <v>291</v>
      </c>
      <c r="Q869">
        <v>319</v>
      </c>
      <c r="R869">
        <v>120</v>
      </c>
      <c r="S869">
        <f>IF(FACT_INCLUDES[[#This Row],[order_delivered_customer_date]]&lt;=FACT_INCLUDES[[#This Row],[order_estimated_delivery_date]],1,0)</f>
        <v>1</v>
      </c>
      <c r="T869" t="str">
        <f>VLOOKUP(FACT_INCLUDES[[#This Row],[DW Product]],DIM_PRODUCTS!A:I,3,FALSE)</f>
        <v>Appliances</v>
      </c>
      <c r="U869" t="str">
        <f>VLOOKUP(FACT_INCLUDES[[#This Row],[DW Seller]],DIM_SELLERS!A:I,4,FALSE)</f>
        <v>SP</v>
      </c>
      <c r="V869" s="30">
        <f>IF(FACT_INCLUDES[[#This Row],[order_delivered_customer_date]]&lt;=FACT_INCLUDES[[#This Row],[order_estimated_delivery_date]], 1,0)</f>
        <v>1</v>
      </c>
    </row>
    <row r="870" spans="1:22" ht="15.75" x14ac:dyDescent="0.25">
      <c r="A870">
        <v>869</v>
      </c>
      <c r="B870" s="2" t="s">
        <v>1672</v>
      </c>
      <c r="C870" s="10">
        <v>1</v>
      </c>
      <c r="D870" s="13">
        <v>42929.857638888891</v>
      </c>
      <c r="E870" s="20">
        <v>59.9</v>
      </c>
      <c r="F870" s="20">
        <v>17.670000000000002</v>
      </c>
      <c r="G870" t="str">
        <f>VLOOKUP(FACT_INCLUDES[[#This Row],[order_id]],ORDERS!A:B,2,FALSE)</f>
        <v>9fc40e07c540ae6cb1cc7cf10019ab3b</v>
      </c>
      <c r="H870" s="17">
        <f>VLOOKUP(FACT_INCLUDES[[#This Row],[order_id]],ORDERS!A:F,4,FALSE)</f>
        <v>43131.491666666669</v>
      </c>
      <c r="I870" s="17">
        <f>VLOOKUP(FACT_INCLUDES[[#This Row],[order_id]],ORDERS!A:G,5,FALSE)</f>
        <v>43151.780555555553</v>
      </c>
      <c r="J870" s="17">
        <f>VLOOKUP(FACT_INCLUDES[[#This Row],[order_id]],ORDERS!A:G,6,FALSE)</f>
        <v>43160</v>
      </c>
      <c r="K870" t="str">
        <f>VLOOKUP(FACT_INCLUDES[[#This Row],[order_id]],ORDERS!A:G,3,FALSE)</f>
        <v>delivered</v>
      </c>
      <c r="L870" s="18">
        <f>FACT_INCLUDES[[#This Row],[price]]+FACT_INCLUDES[[#This Row],[freight_value]]</f>
        <v>77.569999999999993</v>
      </c>
      <c r="M870">
        <f ca="1">_xlfn.XLOOKUP(FACT_INCLUDES[[#This Row],[customer_unique_id]], DIM_CUSTOMERS[customer_unique_id], DIM_CUSTOMERS[Age],,0)</f>
        <v>20</v>
      </c>
      <c r="N870">
        <f>IFERROR(VLOOKUP(FACT_INCLUDES[[#This Row],[order_id]], ORDERS!A:G, 7, FALSE), "")</f>
        <v>20</v>
      </c>
      <c r="O870">
        <f>_xlfn.XLOOKUP(FACT_INCLUDES[[#This Row],[DW Product]],FACT_PRODUCT_REVIEWS!L:L,FACT_PRODUCT_REVIEWS!A:A,,0)</f>
        <v>320</v>
      </c>
      <c r="P870">
        <f>_xlfn.XLOOKUP(FACT_INCLUDES[[#This Row],[customer_unique_id]],DIM_CUSTOMERS[customer_unique_id],DIM_CUSTOMERS[DW Customer],,0)</f>
        <v>228</v>
      </c>
      <c r="Q870">
        <v>320</v>
      </c>
      <c r="R870">
        <v>121</v>
      </c>
      <c r="S870">
        <f>IF(FACT_INCLUDES[[#This Row],[order_delivered_customer_date]]&lt;=FACT_INCLUDES[[#This Row],[order_estimated_delivery_date]],1,0)</f>
        <v>1</v>
      </c>
      <c r="T870" t="str">
        <f>VLOOKUP(FACT_INCLUDES[[#This Row],[DW Product]],DIM_PRODUCTS!A:I,3,FALSE)</f>
        <v>Shoes</v>
      </c>
      <c r="U870" t="str">
        <f>VLOOKUP(FACT_INCLUDES[[#This Row],[DW Seller]],DIM_SELLERS!A:I,4,FALSE)</f>
        <v>DF</v>
      </c>
      <c r="V870" s="30">
        <f>IF(FACT_INCLUDES[[#This Row],[order_delivered_customer_date]]&lt;=FACT_INCLUDES[[#This Row],[order_estimated_delivery_date]], 1,0)</f>
        <v>1</v>
      </c>
    </row>
    <row r="871" spans="1:22" ht="15.75" x14ac:dyDescent="0.25">
      <c r="A871">
        <v>870</v>
      </c>
      <c r="B871" s="2" t="s">
        <v>756</v>
      </c>
      <c r="C871" s="10">
        <v>1</v>
      </c>
      <c r="D871" s="13">
        <v>43069.787499999999</v>
      </c>
      <c r="E871" s="20">
        <v>19.899999999999999</v>
      </c>
      <c r="F871" s="20">
        <v>15.1</v>
      </c>
      <c r="G871" t="str">
        <f>VLOOKUP(FACT_INCLUDES[[#This Row],[order_id]],ORDERS!A:B,2,FALSE)</f>
        <v>0b83f73b19c2019e182fd552c048a22c</v>
      </c>
      <c r="H871" s="17">
        <f>VLOOKUP(FACT_INCLUDES[[#This Row],[order_id]],ORDERS!A:F,4,FALSE)</f>
        <v>42915.754861111112</v>
      </c>
      <c r="I871" s="17">
        <f>VLOOKUP(FACT_INCLUDES[[#This Row],[order_id]],ORDERS!A:G,5,FALSE)</f>
        <v>42980</v>
      </c>
      <c r="J871" s="17">
        <f>VLOOKUP(FACT_INCLUDES[[#This Row],[order_id]],ORDERS!A:G,6,FALSE)</f>
        <v>42949</v>
      </c>
      <c r="K871" t="str">
        <f>VLOOKUP(FACT_INCLUDES[[#This Row],[order_id]],ORDERS!A:G,3,FALSE)</f>
        <v>unavailable</v>
      </c>
      <c r="L871" s="18">
        <f>FACT_INCLUDES[[#This Row],[price]]+FACT_INCLUDES[[#This Row],[freight_value]]</f>
        <v>35</v>
      </c>
      <c r="M871">
        <f ca="1">_xlfn.XLOOKUP(FACT_INCLUDES[[#This Row],[customer_unique_id]], DIM_CUSTOMERS[customer_unique_id], DIM_CUSTOMERS[Age],,0)</f>
        <v>52</v>
      </c>
      <c r="N871">
        <f>IFERROR(VLOOKUP(FACT_INCLUDES[[#This Row],[order_id]], ORDERS!A:G, 7, FALSE), "")</f>
        <v>65</v>
      </c>
      <c r="O871">
        <f>_xlfn.XLOOKUP(FACT_INCLUDES[[#This Row],[DW Product]],FACT_PRODUCT_REVIEWS!L:L,FACT_PRODUCT_REVIEWS!A:A,,0)</f>
        <v>321</v>
      </c>
      <c r="P871">
        <f>_xlfn.XLOOKUP(FACT_INCLUDES[[#This Row],[customer_unique_id]],DIM_CUSTOMERS[customer_unique_id],DIM_CUSTOMERS[DW Customer],,0)</f>
        <v>5</v>
      </c>
      <c r="Q871">
        <v>321</v>
      </c>
      <c r="R871">
        <v>122</v>
      </c>
      <c r="S871">
        <f>IF(FACT_INCLUDES[[#This Row],[order_delivered_customer_date]]&lt;=FACT_INCLUDES[[#This Row],[order_estimated_delivery_date]],1,0)</f>
        <v>0</v>
      </c>
      <c r="T871" t="str">
        <f>VLOOKUP(FACT_INCLUDES[[#This Row],[DW Product]],DIM_PRODUCTS!A:I,3,FALSE)</f>
        <v>Jewelry</v>
      </c>
      <c r="U871" t="str">
        <f>VLOOKUP(FACT_INCLUDES[[#This Row],[DW Seller]],DIM_SELLERS!A:I,4,FALSE)</f>
        <v>SP</v>
      </c>
      <c r="V871" s="30">
        <f>IF(FACT_INCLUDES[[#This Row],[order_delivered_customer_date]]&lt;=FACT_INCLUDES[[#This Row],[order_estimated_delivery_date]], 1,0)</f>
        <v>0</v>
      </c>
    </row>
    <row r="872" spans="1:22" ht="15.75" x14ac:dyDescent="0.25">
      <c r="A872">
        <v>871</v>
      </c>
      <c r="B872" s="2" t="s">
        <v>779</v>
      </c>
      <c r="C872" s="10">
        <v>1</v>
      </c>
      <c r="D872" s="13">
        <v>43069.787499999999</v>
      </c>
      <c r="E872" s="20">
        <v>158</v>
      </c>
      <c r="F872" s="20">
        <v>15.2</v>
      </c>
      <c r="G872" t="str">
        <f>VLOOKUP(FACT_INCLUDES[[#This Row],[order_id]],ORDERS!A:B,2,FALSE)</f>
        <v>2c66c0b1075c04c7f6e113de9e3a89d9</v>
      </c>
      <c r="H872" s="17">
        <f>VLOOKUP(FACT_INCLUDES[[#This Row],[order_id]],ORDERS!A:F,4,FALSE)</f>
        <v>43311.52847222222</v>
      </c>
      <c r="I872" s="17">
        <f>VLOOKUP(FACT_INCLUDES[[#This Row],[order_id]],ORDERS!A:G,5,FALSE)</f>
        <v>43318.765277777777</v>
      </c>
      <c r="J872" s="17">
        <f>VLOOKUP(FACT_INCLUDES[[#This Row],[order_id]],ORDERS!A:G,6,FALSE)</f>
        <v>43320</v>
      </c>
      <c r="K872" t="str">
        <f>VLOOKUP(FACT_INCLUDES[[#This Row],[order_id]],ORDERS!A:G,3,FALSE)</f>
        <v>delivered</v>
      </c>
      <c r="L872" s="18">
        <f>FACT_INCLUDES[[#This Row],[price]]+FACT_INCLUDES[[#This Row],[freight_value]]</f>
        <v>173.2</v>
      </c>
      <c r="M872">
        <f ca="1">_xlfn.XLOOKUP(FACT_INCLUDES[[#This Row],[customer_unique_id]], DIM_CUSTOMERS[customer_unique_id], DIM_CUSTOMERS[Age],,0)</f>
        <v>25</v>
      </c>
      <c r="N872">
        <f>IFERROR(VLOOKUP(FACT_INCLUDES[[#This Row],[order_id]], ORDERS!A:G, 7, FALSE), "")</f>
        <v>7</v>
      </c>
      <c r="O872">
        <f>_xlfn.XLOOKUP(FACT_INCLUDES[[#This Row],[DW Product]],FACT_PRODUCT_REVIEWS!L:L,FACT_PRODUCT_REVIEWS!A:A,,0)</f>
        <v>322</v>
      </c>
      <c r="P872">
        <f>_xlfn.XLOOKUP(FACT_INCLUDES[[#This Row],[customer_unique_id]],DIM_CUSTOMERS[customer_unique_id],DIM_CUSTOMERS[DW Customer],,0)</f>
        <v>89</v>
      </c>
      <c r="Q872">
        <v>322</v>
      </c>
      <c r="R872">
        <v>123</v>
      </c>
      <c r="S872">
        <f>IF(FACT_INCLUDES[[#This Row],[order_delivered_customer_date]]&lt;=FACT_INCLUDES[[#This Row],[order_estimated_delivery_date]],1,0)</f>
        <v>1</v>
      </c>
      <c r="T872" t="str">
        <f>VLOOKUP(FACT_INCLUDES[[#This Row],[DW Product]],DIM_PRODUCTS!A:I,3,FALSE)</f>
        <v>Decor</v>
      </c>
      <c r="U872" t="str">
        <f>VLOOKUP(FACT_INCLUDES[[#This Row],[DW Seller]],DIM_SELLERS!A:I,4,FALSE)</f>
        <v>SP</v>
      </c>
      <c r="V872" s="30">
        <f>IF(FACT_INCLUDES[[#This Row],[order_delivered_customer_date]]&lt;=FACT_INCLUDES[[#This Row],[order_estimated_delivery_date]], 1,0)</f>
        <v>1</v>
      </c>
    </row>
    <row r="873" spans="1:22" ht="15.75" x14ac:dyDescent="0.25">
      <c r="A873">
        <v>872</v>
      </c>
      <c r="B873" s="2" t="s">
        <v>1113</v>
      </c>
      <c r="C873" s="10">
        <v>1</v>
      </c>
      <c r="D873" s="13">
        <v>43331.90625</v>
      </c>
      <c r="E873" s="20">
        <v>1050.6099999999999</v>
      </c>
      <c r="F873" s="20">
        <v>25.13</v>
      </c>
      <c r="G873" t="str">
        <f>VLOOKUP(FACT_INCLUDES[[#This Row],[order_id]],ORDERS!A:B,2,FALSE)</f>
        <v>539b6ae3b5f2999db7e44c8d4dc2069f</v>
      </c>
      <c r="H873" s="17">
        <f>VLOOKUP(FACT_INCLUDES[[#This Row],[order_id]],ORDERS!A:F,4,FALSE)</f>
        <v>43303.395138888889</v>
      </c>
      <c r="I873" s="17">
        <f>VLOOKUP(FACT_INCLUDES[[#This Row],[order_id]],ORDERS!A:G,5,FALSE)</f>
        <v>43311.693055555559</v>
      </c>
      <c r="J873" s="17">
        <f>VLOOKUP(FACT_INCLUDES[[#This Row],[order_id]],ORDERS!A:G,6,FALSE)</f>
        <v>43328</v>
      </c>
      <c r="K873" t="str">
        <f>VLOOKUP(FACT_INCLUDES[[#This Row],[order_id]],ORDERS!A:G,3,FALSE)</f>
        <v>delivered</v>
      </c>
      <c r="L873" s="18">
        <f>FACT_INCLUDES[[#This Row],[price]]+FACT_INCLUDES[[#This Row],[freight_value]]</f>
        <v>1075.74</v>
      </c>
      <c r="M873">
        <f ca="1">_xlfn.XLOOKUP(FACT_INCLUDES[[#This Row],[customer_unique_id]], DIM_CUSTOMERS[customer_unique_id], DIM_CUSTOMERS[Age],,0)</f>
        <v>56</v>
      </c>
      <c r="N873">
        <f>IFERROR(VLOOKUP(FACT_INCLUDES[[#This Row],[order_id]], ORDERS!A:G, 7, FALSE), "")</f>
        <v>8</v>
      </c>
      <c r="O873">
        <f>_xlfn.XLOOKUP(FACT_INCLUDES[[#This Row],[DW Product]],FACT_PRODUCT_REVIEWS!L:L,FACT_PRODUCT_REVIEWS!A:A,,0)</f>
        <v>323</v>
      </c>
      <c r="P873">
        <f>_xlfn.XLOOKUP(FACT_INCLUDES[[#This Row],[customer_unique_id]],DIM_CUSTOMERS[customer_unique_id],DIM_CUSTOMERS[DW Customer],,0)</f>
        <v>65</v>
      </c>
      <c r="Q873">
        <v>323</v>
      </c>
      <c r="R873">
        <v>124</v>
      </c>
      <c r="S873">
        <f>IF(FACT_INCLUDES[[#This Row],[order_delivered_customer_date]]&lt;=FACT_INCLUDES[[#This Row],[order_estimated_delivery_date]],1,0)</f>
        <v>1</v>
      </c>
      <c r="T873" t="str">
        <f>VLOOKUP(FACT_INCLUDES[[#This Row],[DW Product]],DIM_PRODUCTS!A:I,3,FALSE)</f>
        <v>Furniture</v>
      </c>
      <c r="U873" t="str">
        <f>VLOOKUP(FACT_INCLUDES[[#This Row],[DW Seller]],DIM_SELLERS!A:I,4,FALSE)</f>
        <v>SC</v>
      </c>
      <c r="V873" s="30">
        <f>IF(FACT_INCLUDES[[#This Row],[order_delivered_customer_date]]&lt;=FACT_INCLUDES[[#This Row],[order_estimated_delivery_date]], 1,0)</f>
        <v>1</v>
      </c>
    </row>
    <row r="874" spans="1:22" ht="15.75" x14ac:dyDescent="0.25">
      <c r="A874">
        <v>873</v>
      </c>
      <c r="B874" s="2" t="s">
        <v>1226</v>
      </c>
      <c r="C874" s="10">
        <v>1</v>
      </c>
      <c r="D874" s="13">
        <v>42986.75277777778</v>
      </c>
      <c r="E874" s="20">
        <v>106.9</v>
      </c>
      <c r="F874" s="20">
        <v>18</v>
      </c>
      <c r="G874" t="str">
        <f>VLOOKUP(FACT_INCLUDES[[#This Row],[order_id]],ORDERS!A:B,2,FALSE)</f>
        <v>73ddc612bdfdbc01e6d7e37c05c38ea6</v>
      </c>
      <c r="H874" s="17">
        <f>VLOOKUP(FACT_INCLUDES[[#This Row],[order_id]],ORDERS!A:F,4,FALSE)</f>
        <v>43167.675694444442</v>
      </c>
      <c r="I874" s="17">
        <f>VLOOKUP(FACT_INCLUDES[[#This Row],[order_id]],ORDERS!A:G,5,FALSE)</f>
        <v>43180.901388888888</v>
      </c>
      <c r="J874" s="17">
        <f>VLOOKUP(FACT_INCLUDES[[#This Row],[order_id]],ORDERS!A:G,6,FALSE)</f>
        <v>43188</v>
      </c>
      <c r="K874" t="str">
        <f>VLOOKUP(FACT_INCLUDES[[#This Row],[order_id]],ORDERS!A:G,3,FALSE)</f>
        <v>delivered</v>
      </c>
      <c r="L874" s="18">
        <f>FACT_INCLUDES[[#This Row],[price]]+FACT_INCLUDES[[#This Row],[freight_value]]</f>
        <v>124.9</v>
      </c>
      <c r="M874">
        <f ca="1">_xlfn.XLOOKUP(FACT_INCLUDES[[#This Row],[customer_unique_id]], DIM_CUSTOMERS[customer_unique_id], DIM_CUSTOMERS[Age],,0)</f>
        <v>34</v>
      </c>
      <c r="N874">
        <f>IFERROR(VLOOKUP(FACT_INCLUDES[[#This Row],[order_id]], ORDERS!A:G, 7, FALSE), "")</f>
        <v>13</v>
      </c>
      <c r="O874">
        <f>_xlfn.XLOOKUP(FACT_INCLUDES[[#This Row],[DW Product]],FACT_PRODUCT_REVIEWS!L:L,FACT_PRODUCT_REVIEWS!A:A,,0)</f>
        <v>324</v>
      </c>
      <c r="P874">
        <f>_xlfn.XLOOKUP(FACT_INCLUDES[[#This Row],[customer_unique_id]],DIM_CUSTOMERS[customer_unique_id],DIM_CUSTOMERS[DW Customer],,0)</f>
        <v>322</v>
      </c>
      <c r="Q874">
        <v>324</v>
      </c>
      <c r="R874">
        <v>125</v>
      </c>
      <c r="S874">
        <f>IF(FACT_INCLUDES[[#This Row],[order_delivered_customer_date]]&lt;=FACT_INCLUDES[[#This Row],[order_estimated_delivery_date]],1,0)</f>
        <v>1</v>
      </c>
      <c r="T874" t="str">
        <f>VLOOKUP(FACT_INCLUDES[[#This Row],[DW Product]],DIM_PRODUCTS!A:I,3,FALSE)</f>
        <v>Toys</v>
      </c>
      <c r="U874" t="str">
        <f>VLOOKUP(FACT_INCLUDES[[#This Row],[DW Seller]],DIM_SELLERS!A:I,4,FALSE)</f>
        <v>DF</v>
      </c>
      <c r="V874" s="30">
        <f>IF(FACT_INCLUDES[[#This Row],[order_delivered_customer_date]]&lt;=FACT_INCLUDES[[#This Row],[order_estimated_delivery_date]], 1,0)</f>
        <v>1</v>
      </c>
    </row>
    <row r="875" spans="1:22" ht="15.75" x14ac:dyDescent="0.25">
      <c r="A875">
        <v>874</v>
      </c>
      <c r="B875" s="2" t="s">
        <v>778</v>
      </c>
      <c r="C875" s="10">
        <v>1</v>
      </c>
      <c r="D875" s="13">
        <v>42888.118055555555</v>
      </c>
      <c r="E875" s="20">
        <v>362.45</v>
      </c>
      <c r="F875" s="20">
        <v>25.12</v>
      </c>
      <c r="G875" t="str">
        <f>VLOOKUP(FACT_INCLUDES[[#This Row],[order_id]],ORDERS!A:B,2,FALSE)</f>
        <v>e8085241eb1297eaa9bfa9453ea0b1ca</v>
      </c>
      <c r="H875" s="17">
        <f>VLOOKUP(FACT_INCLUDES[[#This Row],[order_id]],ORDERS!A:F,4,FALSE)</f>
        <v>42786.602777777778</v>
      </c>
      <c r="I875" s="17">
        <f>VLOOKUP(FACT_INCLUDES[[#This Row],[order_id]],ORDERS!A:G,5,FALSE)</f>
        <v>42811.407638888886</v>
      </c>
      <c r="J875" s="17">
        <f>VLOOKUP(FACT_INCLUDES[[#This Row],[order_id]],ORDERS!A:G,6,FALSE)</f>
        <v>42825</v>
      </c>
      <c r="K875" t="str">
        <f>VLOOKUP(FACT_INCLUDES[[#This Row],[order_id]],ORDERS!A:G,3,FALSE)</f>
        <v>delivered</v>
      </c>
      <c r="L875" s="18">
        <f>FACT_INCLUDES[[#This Row],[price]]+FACT_INCLUDES[[#This Row],[freight_value]]</f>
        <v>387.57</v>
      </c>
      <c r="M875">
        <f ca="1">_xlfn.XLOOKUP(FACT_INCLUDES[[#This Row],[customer_unique_id]], DIM_CUSTOMERS[customer_unique_id], DIM_CUSTOMERS[Age],,0)</f>
        <v>51</v>
      </c>
      <c r="N875">
        <f>IFERROR(VLOOKUP(FACT_INCLUDES[[#This Row],[order_id]], ORDERS!A:G, 7, FALSE), "")</f>
        <v>25</v>
      </c>
      <c r="O875">
        <f>_xlfn.XLOOKUP(FACT_INCLUDES[[#This Row],[DW Product]],FACT_PRODUCT_REVIEWS!L:L,FACT_PRODUCT_REVIEWS!A:A,,0)</f>
        <v>325</v>
      </c>
      <c r="P875">
        <f>_xlfn.XLOOKUP(FACT_INCLUDES[[#This Row],[customer_unique_id]],DIM_CUSTOMERS[customer_unique_id],DIM_CUSTOMERS[DW Customer],,0)</f>
        <v>204</v>
      </c>
      <c r="Q875">
        <v>325</v>
      </c>
      <c r="R875">
        <v>126</v>
      </c>
      <c r="S875">
        <f>IF(FACT_INCLUDES[[#This Row],[order_delivered_customer_date]]&lt;=FACT_INCLUDES[[#This Row],[order_estimated_delivery_date]],1,0)</f>
        <v>1</v>
      </c>
      <c r="T875" t="str">
        <f>VLOOKUP(FACT_INCLUDES[[#This Row],[DW Product]],DIM_PRODUCTS!A:I,3,FALSE)</f>
        <v>Art</v>
      </c>
      <c r="U875" t="str">
        <f>VLOOKUP(FACT_INCLUDES[[#This Row],[DW Seller]],DIM_SELLERS!A:I,4,FALSE)</f>
        <v>SP</v>
      </c>
      <c r="V875" s="30">
        <f>IF(FACT_INCLUDES[[#This Row],[order_delivered_customer_date]]&lt;=FACT_INCLUDES[[#This Row],[order_estimated_delivery_date]], 1,0)</f>
        <v>1</v>
      </c>
    </row>
    <row r="876" spans="1:22" ht="15.75" x14ac:dyDescent="0.25">
      <c r="A876">
        <v>875</v>
      </c>
      <c r="B876" s="2" t="s">
        <v>1842</v>
      </c>
      <c r="C876" s="10">
        <v>1</v>
      </c>
      <c r="D876" s="13">
        <v>42949.913194444445</v>
      </c>
      <c r="E876" s="20">
        <v>44.55</v>
      </c>
      <c r="F876" s="20">
        <v>11.74</v>
      </c>
      <c r="G876" t="str">
        <f>VLOOKUP(FACT_INCLUDES[[#This Row],[order_id]],ORDERS!A:B,2,FALSE)</f>
        <v>b6f424d6007b27912d37816a7d74ffaf</v>
      </c>
      <c r="H876" s="17">
        <f>VLOOKUP(FACT_INCLUDES[[#This Row],[order_id]],ORDERS!A:F,4,FALSE)</f>
        <v>43304.89166666667</v>
      </c>
      <c r="I876" s="17">
        <f>VLOOKUP(FACT_INCLUDES[[#This Row],[order_id]],ORDERS!A:G,5,FALSE)</f>
        <v>43311.911111111112</v>
      </c>
      <c r="J876" s="17">
        <f>VLOOKUP(FACT_INCLUDES[[#This Row],[order_id]],ORDERS!A:G,6,FALSE)</f>
        <v>43326</v>
      </c>
      <c r="K876" t="str">
        <f>VLOOKUP(FACT_INCLUDES[[#This Row],[order_id]],ORDERS!A:G,3,FALSE)</f>
        <v>delivered</v>
      </c>
      <c r="L876" s="18">
        <f>FACT_INCLUDES[[#This Row],[price]]+FACT_INCLUDES[[#This Row],[freight_value]]</f>
        <v>56.29</v>
      </c>
      <c r="M876">
        <f ca="1">_xlfn.XLOOKUP(FACT_INCLUDES[[#This Row],[customer_unique_id]], DIM_CUSTOMERS[customer_unique_id], DIM_CUSTOMERS[Age],,0)</f>
        <v>27</v>
      </c>
      <c r="N876">
        <f>IFERROR(VLOOKUP(FACT_INCLUDES[[#This Row],[order_id]], ORDERS!A:G, 7, FALSE), "")</f>
        <v>7</v>
      </c>
      <c r="O876">
        <f>_xlfn.XLOOKUP(FACT_INCLUDES[[#This Row],[DW Product]],FACT_PRODUCT_REVIEWS!L:L,FACT_PRODUCT_REVIEWS!A:A,,0)</f>
        <v>326</v>
      </c>
      <c r="P876">
        <f>_xlfn.XLOOKUP(FACT_INCLUDES[[#This Row],[customer_unique_id]],DIM_CUSTOMERS[customer_unique_id],DIM_CUSTOMERS[DW Customer],,0)</f>
        <v>118</v>
      </c>
      <c r="Q876">
        <v>326</v>
      </c>
      <c r="R876">
        <v>127</v>
      </c>
      <c r="S876">
        <f>IF(FACT_INCLUDES[[#This Row],[order_delivered_customer_date]]&lt;=FACT_INCLUDES[[#This Row],[order_estimated_delivery_date]],1,0)</f>
        <v>1</v>
      </c>
      <c r="T876" t="str">
        <f>VLOOKUP(FACT_INCLUDES[[#This Row],[DW Product]],DIM_PRODUCTS!A:I,3,FALSE)</f>
        <v>Toys</v>
      </c>
      <c r="U876" t="str">
        <f>VLOOKUP(FACT_INCLUDES[[#This Row],[DW Seller]],DIM_SELLERS!A:I,4,FALSE)</f>
        <v>SP</v>
      </c>
      <c r="V876" s="30">
        <f>IF(FACT_INCLUDES[[#This Row],[order_delivered_customer_date]]&lt;=FACT_INCLUDES[[#This Row],[order_estimated_delivery_date]], 1,0)</f>
        <v>1</v>
      </c>
    </row>
    <row r="877" spans="1:22" ht="15.75" x14ac:dyDescent="0.25">
      <c r="A877">
        <v>876</v>
      </c>
      <c r="B877" s="2" t="s">
        <v>1327</v>
      </c>
      <c r="C877" s="10">
        <v>1</v>
      </c>
      <c r="D877" s="13">
        <v>43168.440972222219</v>
      </c>
      <c r="E877" s="20">
        <v>14.99</v>
      </c>
      <c r="F877" s="20">
        <v>15.1</v>
      </c>
      <c r="G877" t="str">
        <f>VLOOKUP(FACT_INCLUDES[[#This Row],[order_id]],ORDERS!A:B,2,FALSE)</f>
        <v>c60c5563690f2a27a76f4d8ba53c2a85</v>
      </c>
      <c r="H877" s="17">
        <f>VLOOKUP(FACT_INCLUDES[[#This Row],[order_id]],ORDERS!A:F,4,FALSE)</f>
        <v>42757.727083333331</v>
      </c>
      <c r="I877" s="17">
        <f>VLOOKUP(FACT_INCLUDES[[#This Row],[order_id]],ORDERS!A:G,5,FALSE)</f>
        <v>42765.558333333334</v>
      </c>
      <c r="J877" s="17">
        <f>VLOOKUP(FACT_INCLUDES[[#This Row],[order_id]],ORDERS!A:G,6,FALSE)</f>
        <v>42796</v>
      </c>
      <c r="K877" t="str">
        <f>VLOOKUP(FACT_INCLUDES[[#This Row],[order_id]],ORDERS!A:G,3,FALSE)</f>
        <v>delivered</v>
      </c>
      <c r="L877" s="18">
        <f>FACT_INCLUDES[[#This Row],[price]]+FACT_INCLUDES[[#This Row],[freight_value]]</f>
        <v>30.09</v>
      </c>
      <c r="M877">
        <f ca="1">_xlfn.XLOOKUP(FACT_INCLUDES[[#This Row],[customer_unique_id]], DIM_CUSTOMERS[customer_unique_id], DIM_CUSTOMERS[Age],,0)</f>
        <v>19</v>
      </c>
      <c r="N877">
        <f>IFERROR(VLOOKUP(FACT_INCLUDES[[#This Row],[order_id]], ORDERS!A:G, 7, FALSE), "")</f>
        <v>8</v>
      </c>
      <c r="O877">
        <f>_xlfn.XLOOKUP(FACT_INCLUDES[[#This Row],[DW Product]],FACT_PRODUCT_REVIEWS!L:L,FACT_PRODUCT_REVIEWS!A:A,,0)</f>
        <v>327</v>
      </c>
      <c r="P877">
        <f>_xlfn.XLOOKUP(FACT_INCLUDES[[#This Row],[customer_unique_id]],DIM_CUSTOMERS[customer_unique_id],DIM_CUSTOMERS[DW Customer],,0)</f>
        <v>293</v>
      </c>
      <c r="Q877">
        <v>327</v>
      </c>
      <c r="R877">
        <v>128</v>
      </c>
      <c r="S877">
        <f>IF(FACT_INCLUDES[[#This Row],[order_delivered_customer_date]]&lt;=FACT_INCLUDES[[#This Row],[order_estimated_delivery_date]],1,0)</f>
        <v>1</v>
      </c>
      <c r="T877" t="str">
        <f>VLOOKUP(FACT_INCLUDES[[#This Row],[DW Product]],DIM_PRODUCTS!A:I,3,FALSE)</f>
        <v>Toys</v>
      </c>
      <c r="U877" t="str">
        <f>VLOOKUP(FACT_INCLUDES[[#This Row],[DW Seller]],DIM_SELLERS!A:I,4,FALSE)</f>
        <v>MT</v>
      </c>
      <c r="V877" s="30">
        <f>IF(FACT_INCLUDES[[#This Row],[order_delivered_customer_date]]&lt;=FACT_INCLUDES[[#This Row],[order_estimated_delivery_date]], 1,0)</f>
        <v>1</v>
      </c>
    </row>
    <row r="878" spans="1:22" ht="15.75" x14ac:dyDescent="0.25">
      <c r="A878">
        <v>877</v>
      </c>
      <c r="B878" s="2" t="s">
        <v>1823</v>
      </c>
      <c r="C878" s="10">
        <v>1</v>
      </c>
      <c r="D878" s="13">
        <v>43159.954861111109</v>
      </c>
      <c r="E878" s="20">
        <v>14.99</v>
      </c>
      <c r="F878" s="20">
        <v>15.1</v>
      </c>
      <c r="G878" t="str">
        <f>VLOOKUP(FACT_INCLUDES[[#This Row],[order_id]],ORDERS!A:B,2,FALSE)</f>
        <v>56a9c159fffe93bdef88ffbf6e729712</v>
      </c>
      <c r="H878" s="17">
        <f>VLOOKUP(FACT_INCLUDES[[#This Row],[order_id]],ORDERS!A:F,4,FALSE)</f>
        <v>43134.555555555555</v>
      </c>
      <c r="I878" s="17">
        <f>VLOOKUP(FACT_INCLUDES[[#This Row],[order_id]],ORDERS!A:G,5,FALSE)</f>
        <v>43140.783333333333</v>
      </c>
      <c r="J878" s="17">
        <f>VLOOKUP(FACT_INCLUDES[[#This Row],[order_id]],ORDERS!A:G,6,FALSE)</f>
        <v>43160</v>
      </c>
      <c r="K878" t="str">
        <f>VLOOKUP(FACT_INCLUDES[[#This Row],[order_id]],ORDERS!A:G,3,FALSE)</f>
        <v>delivered</v>
      </c>
      <c r="L878" s="18">
        <f>FACT_INCLUDES[[#This Row],[price]]+FACT_INCLUDES[[#This Row],[freight_value]]</f>
        <v>30.09</v>
      </c>
      <c r="M878">
        <f ca="1">_xlfn.XLOOKUP(FACT_INCLUDES[[#This Row],[customer_unique_id]], DIM_CUSTOMERS[customer_unique_id], DIM_CUSTOMERS[Age],,0)</f>
        <v>19</v>
      </c>
      <c r="N878">
        <f>IFERROR(VLOOKUP(FACT_INCLUDES[[#This Row],[order_id]], ORDERS!A:G, 7, FALSE), "")</f>
        <v>6</v>
      </c>
      <c r="O878">
        <f>_xlfn.XLOOKUP(FACT_INCLUDES[[#This Row],[DW Product]],FACT_PRODUCT_REVIEWS!L:L,FACT_PRODUCT_REVIEWS!A:A,,0)</f>
        <v>328</v>
      </c>
      <c r="P878">
        <f>_xlfn.XLOOKUP(FACT_INCLUDES[[#This Row],[customer_unique_id]],DIM_CUSTOMERS[customer_unique_id],DIM_CUSTOMERS[DW Customer],,0)</f>
        <v>206</v>
      </c>
      <c r="Q878">
        <v>328</v>
      </c>
      <c r="R878">
        <v>129</v>
      </c>
      <c r="S878">
        <f>IF(FACT_INCLUDES[[#This Row],[order_delivered_customer_date]]&lt;=FACT_INCLUDES[[#This Row],[order_estimated_delivery_date]],1,0)</f>
        <v>1</v>
      </c>
      <c r="T878" t="str">
        <f>VLOOKUP(FACT_INCLUDES[[#This Row],[DW Product]],DIM_PRODUCTS!A:I,3,FALSE)</f>
        <v>Furniture</v>
      </c>
      <c r="U878" t="str">
        <f>VLOOKUP(FACT_INCLUDES[[#This Row],[DW Seller]],DIM_SELLERS!A:I,4,FALSE)</f>
        <v>SP</v>
      </c>
      <c r="V878" s="30">
        <f>IF(FACT_INCLUDES[[#This Row],[order_delivered_customer_date]]&lt;=FACT_INCLUDES[[#This Row],[order_estimated_delivery_date]], 1,0)</f>
        <v>1</v>
      </c>
    </row>
    <row r="879" spans="1:22" ht="15.75" x14ac:dyDescent="0.25">
      <c r="A879">
        <v>878</v>
      </c>
      <c r="B879" s="2" t="s">
        <v>714</v>
      </c>
      <c r="C879" s="10">
        <v>1</v>
      </c>
      <c r="D879" s="13">
        <v>43333.294444444444</v>
      </c>
      <c r="E879" s="20">
        <v>14.99</v>
      </c>
      <c r="F879" s="20">
        <v>15.1</v>
      </c>
      <c r="G879" t="str">
        <f>VLOOKUP(FACT_INCLUDES[[#This Row],[order_id]],ORDERS!A:B,2,FALSE)</f>
        <v>6b2ef099439c81743bd02edd480829d5</v>
      </c>
      <c r="H879" s="17">
        <f>VLOOKUP(FACT_INCLUDES[[#This Row],[order_id]],ORDERS!A:F,4,FALSE)</f>
        <v>43150.804166666669</v>
      </c>
      <c r="I879" s="17">
        <f>VLOOKUP(FACT_INCLUDES[[#This Row],[order_id]],ORDERS!A:G,5,FALSE)</f>
        <v>43155.643750000003</v>
      </c>
      <c r="J879" s="17">
        <f>VLOOKUP(FACT_INCLUDES[[#This Row],[order_id]],ORDERS!A:G,6,FALSE)</f>
        <v>43174</v>
      </c>
      <c r="K879" t="str">
        <f>VLOOKUP(FACT_INCLUDES[[#This Row],[order_id]],ORDERS!A:G,3,FALSE)</f>
        <v>delivered</v>
      </c>
      <c r="L879" s="18">
        <f>FACT_INCLUDES[[#This Row],[price]]+FACT_INCLUDES[[#This Row],[freight_value]]</f>
        <v>30.09</v>
      </c>
      <c r="M879">
        <f ca="1">_xlfn.XLOOKUP(FACT_INCLUDES[[#This Row],[customer_unique_id]], DIM_CUSTOMERS[customer_unique_id], DIM_CUSTOMERS[Age],,0)</f>
        <v>42</v>
      </c>
      <c r="N879">
        <f>IFERROR(VLOOKUP(FACT_INCLUDES[[#This Row],[order_id]], ORDERS!A:G, 7, FALSE), "")</f>
        <v>5</v>
      </c>
      <c r="O879">
        <f>_xlfn.XLOOKUP(FACT_INCLUDES[[#This Row],[DW Product]],FACT_PRODUCT_REVIEWS!L:L,FACT_PRODUCT_REVIEWS!A:A,,0)</f>
        <v>329</v>
      </c>
      <c r="P879">
        <f>_xlfn.XLOOKUP(FACT_INCLUDES[[#This Row],[customer_unique_id]],DIM_CUSTOMERS[customer_unique_id],DIM_CUSTOMERS[DW Customer],,0)</f>
        <v>218</v>
      </c>
      <c r="Q879">
        <v>329</v>
      </c>
      <c r="R879">
        <v>130</v>
      </c>
      <c r="S879">
        <f>IF(FACT_INCLUDES[[#This Row],[order_delivered_customer_date]]&lt;=FACT_INCLUDES[[#This Row],[order_estimated_delivery_date]],1,0)</f>
        <v>1</v>
      </c>
      <c r="T879" t="str">
        <f>VLOOKUP(FACT_INCLUDES[[#This Row],[DW Product]],DIM_PRODUCTS!A:I,3,FALSE)</f>
        <v>Appliances</v>
      </c>
      <c r="U879" t="str">
        <f>VLOOKUP(FACT_INCLUDES[[#This Row],[DW Seller]],DIM_SELLERS!A:I,4,FALSE)</f>
        <v>SP</v>
      </c>
      <c r="V879" s="30">
        <f>IF(FACT_INCLUDES[[#This Row],[order_delivered_customer_date]]&lt;=FACT_INCLUDES[[#This Row],[order_estimated_delivery_date]], 1,0)</f>
        <v>1</v>
      </c>
    </row>
    <row r="880" spans="1:22" ht="15.75" x14ac:dyDescent="0.25">
      <c r="A880">
        <v>879</v>
      </c>
      <c r="B880" s="2" t="s">
        <v>1791</v>
      </c>
      <c r="C880" s="10">
        <v>1</v>
      </c>
      <c r="D880" s="13">
        <v>43283.021527777775</v>
      </c>
      <c r="E880" s="20">
        <v>14.99</v>
      </c>
      <c r="F880" s="20">
        <v>15.1</v>
      </c>
      <c r="G880" t="str">
        <f>VLOOKUP(FACT_INCLUDES[[#This Row],[order_id]],ORDERS!A:B,2,FALSE)</f>
        <v>6a798e7cd7c78b8893eec42fc5bdeff9</v>
      </c>
      <c r="H880" s="17">
        <f>VLOOKUP(FACT_INCLUDES[[#This Row],[order_id]],ORDERS!A:F,4,FALSE)</f>
        <v>43325.624305555553</v>
      </c>
      <c r="I880" s="17">
        <f>VLOOKUP(FACT_INCLUDES[[#This Row],[order_id]],ORDERS!A:G,5,FALSE)</f>
        <v>43333.73333333333</v>
      </c>
      <c r="J880" s="17">
        <f>VLOOKUP(FACT_INCLUDES[[#This Row],[order_id]],ORDERS!A:G,6,FALSE)</f>
        <v>43339</v>
      </c>
      <c r="K880" t="str">
        <f>VLOOKUP(FACT_INCLUDES[[#This Row],[order_id]],ORDERS!A:G,3,FALSE)</f>
        <v>delivered</v>
      </c>
      <c r="L880" s="18">
        <f>FACT_INCLUDES[[#This Row],[price]]+FACT_INCLUDES[[#This Row],[freight_value]]</f>
        <v>30.09</v>
      </c>
      <c r="M880">
        <f ca="1">_xlfn.XLOOKUP(FACT_INCLUDES[[#This Row],[customer_unique_id]], DIM_CUSTOMERS[customer_unique_id], DIM_CUSTOMERS[Age],,0)</f>
        <v>19</v>
      </c>
      <c r="N880">
        <f>IFERROR(VLOOKUP(FACT_INCLUDES[[#This Row],[order_id]], ORDERS!A:G, 7, FALSE), "")</f>
        <v>8</v>
      </c>
      <c r="O880">
        <f>_xlfn.XLOOKUP(FACT_INCLUDES[[#This Row],[DW Product]],FACT_PRODUCT_REVIEWS!L:L,FACT_PRODUCT_REVIEWS!A:A,,0)</f>
        <v>330</v>
      </c>
      <c r="P880">
        <f>_xlfn.XLOOKUP(FACT_INCLUDES[[#This Row],[customer_unique_id]],DIM_CUSTOMERS[customer_unique_id],DIM_CUSTOMERS[DW Customer],,0)</f>
        <v>257</v>
      </c>
      <c r="Q880">
        <v>330</v>
      </c>
      <c r="R880">
        <v>131</v>
      </c>
      <c r="S880">
        <f>IF(FACT_INCLUDES[[#This Row],[order_delivered_customer_date]]&lt;=FACT_INCLUDES[[#This Row],[order_estimated_delivery_date]],1,0)</f>
        <v>1</v>
      </c>
      <c r="T880" t="str">
        <f>VLOOKUP(FACT_INCLUDES[[#This Row],[DW Product]],DIM_PRODUCTS!A:I,3,FALSE)</f>
        <v>Gadgets</v>
      </c>
      <c r="U880" t="str">
        <f>VLOOKUP(FACT_INCLUDES[[#This Row],[DW Seller]],DIM_SELLERS!A:I,4,FALSE)</f>
        <v>SP</v>
      </c>
      <c r="V880" s="30">
        <f>IF(FACT_INCLUDES[[#This Row],[order_delivered_customer_date]]&lt;=FACT_INCLUDES[[#This Row],[order_estimated_delivery_date]], 1,0)</f>
        <v>1</v>
      </c>
    </row>
    <row r="881" spans="1:22" ht="15.75" x14ac:dyDescent="0.25">
      <c r="A881">
        <v>880</v>
      </c>
      <c r="B881" s="2" t="s">
        <v>923</v>
      </c>
      <c r="C881" s="10">
        <v>1</v>
      </c>
      <c r="D881" s="13">
        <v>42935.927083333336</v>
      </c>
      <c r="E881" s="20">
        <v>125.9</v>
      </c>
      <c r="F881" s="20">
        <v>18.13</v>
      </c>
      <c r="G881" t="str">
        <f>VLOOKUP(FACT_INCLUDES[[#This Row],[order_id]],ORDERS!A:B,2,FALSE)</f>
        <v>e5ab9d9cc98f8d5befc51f952a44c87b</v>
      </c>
      <c r="H881" s="17">
        <f>VLOOKUP(FACT_INCLUDES[[#This Row],[order_id]],ORDERS!A:F,4,FALSE)</f>
        <v>42927.347222222219</v>
      </c>
      <c r="I881" s="17">
        <f>VLOOKUP(FACT_INCLUDES[[#This Row],[order_id]],ORDERS!A:G,5,FALSE)</f>
        <v>42936.867361111108</v>
      </c>
      <c r="J881" s="17">
        <f>VLOOKUP(FACT_INCLUDES[[#This Row],[order_id]],ORDERS!A:G,6,FALSE)</f>
        <v>42949</v>
      </c>
      <c r="K881" t="str">
        <f>VLOOKUP(FACT_INCLUDES[[#This Row],[order_id]],ORDERS!A:G,3,FALSE)</f>
        <v>delivered</v>
      </c>
      <c r="L881" s="18">
        <f>FACT_INCLUDES[[#This Row],[price]]+FACT_INCLUDES[[#This Row],[freight_value]]</f>
        <v>144.03</v>
      </c>
      <c r="M881">
        <f ca="1">_xlfn.XLOOKUP(FACT_INCLUDES[[#This Row],[customer_unique_id]], DIM_CUSTOMERS[customer_unique_id], DIM_CUSTOMERS[Age],,0)</f>
        <v>25</v>
      </c>
      <c r="N881">
        <f>IFERROR(VLOOKUP(FACT_INCLUDES[[#This Row],[order_id]], ORDERS!A:G, 7, FALSE), "")</f>
        <v>9</v>
      </c>
      <c r="O881">
        <f>_xlfn.XLOOKUP(FACT_INCLUDES[[#This Row],[DW Product]],FACT_PRODUCT_REVIEWS!L:L,FACT_PRODUCT_REVIEWS!A:A,,0)</f>
        <v>331</v>
      </c>
      <c r="P881">
        <f>_xlfn.XLOOKUP(FACT_INCLUDES[[#This Row],[customer_unique_id]],DIM_CUSTOMERS[customer_unique_id],DIM_CUSTOMERS[DW Customer],,0)</f>
        <v>122</v>
      </c>
      <c r="Q881">
        <v>331</v>
      </c>
      <c r="R881">
        <v>132</v>
      </c>
      <c r="S881">
        <f>IF(FACT_INCLUDES[[#This Row],[order_delivered_customer_date]]&lt;=FACT_INCLUDES[[#This Row],[order_estimated_delivery_date]],1,0)</f>
        <v>1</v>
      </c>
      <c r="T881" t="str">
        <f>VLOOKUP(FACT_INCLUDES[[#This Row],[DW Product]],DIM_PRODUCTS!A:I,3,FALSE)</f>
        <v>Toys</v>
      </c>
      <c r="U881" t="str">
        <f>VLOOKUP(FACT_INCLUDES[[#This Row],[DW Seller]],DIM_SELLERS!A:I,4,FALSE)</f>
        <v>RJ</v>
      </c>
      <c r="V881" s="30">
        <f>IF(FACT_INCLUDES[[#This Row],[order_delivered_customer_date]]&lt;=FACT_INCLUDES[[#This Row],[order_estimated_delivery_date]], 1,0)</f>
        <v>1</v>
      </c>
    </row>
    <row r="882" spans="1:22" ht="15.75" x14ac:dyDescent="0.25">
      <c r="A882">
        <v>881</v>
      </c>
      <c r="B882" s="2" t="s">
        <v>1760</v>
      </c>
      <c r="C882" s="10">
        <v>1</v>
      </c>
      <c r="D882" s="13">
        <v>42778.548611111109</v>
      </c>
      <c r="E882" s="20">
        <v>99.9</v>
      </c>
      <c r="F882" s="20">
        <v>26.84</v>
      </c>
      <c r="G882" t="str">
        <f>VLOOKUP(FACT_INCLUDES[[#This Row],[order_id]],ORDERS!A:B,2,FALSE)</f>
        <v>d691abbc71f38f91d187deedeb200290</v>
      </c>
      <c r="H882" s="17">
        <f>VLOOKUP(FACT_INCLUDES[[#This Row],[order_id]],ORDERS!A:F,4,FALSE)</f>
        <v>43206.973611111112</v>
      </c>
      <c r="I882" s="17">
        <f>VLOOKUP(FACT_INCLUDES[[#This Row],[order_id]],ORDERS!A:G,5,FALSE)</f>
        <v>43222.863888888889</v>
      </c>
      <c r="J882" s="17">
        <f>VLOOKUP(FACT_INCLUDES[[#This Row],[order_id]],ORDERS!A:G,6,FALSE)</f>
        <v>43236</v>
      </c>
      <c r="K882" t="str">
        <f>VLOOKUP(FACT_INCLUDES[[#This Row],[order_id]],ORDERS!A:G,3,FALSE)</f>
        <v>delivered</v>
      </c>
      <c r="L882" s="18">
        <f>FACT_INCLUDES[[#This Row],[price]]+FACT_INCLUDES[[#This Row],[freight_value]]</f>
        <v>126.74000000000001</v>
      </c>
      <c r="M882">
        <f ca="1">_xlfn.XLOOKUP(FACT_INCLUDES[[#This Row],[customer_unique_id]], DIM_CUSTOMERS[customer_unique_id], DIM_CUSTOMERS[Age],,0)</f>
        <v>19</v>
      </c>
      <c r="N882">
        <f>IFERROR(VLOOKUP(FACT_INCLUDES[[#This Row],[order_id]], ORDERS!A:G, 7, FALSE), "")</f>
        <v>16</v>
      </c>
      <c r="O882">
        <f>_xlfn.XLOOKUP(FACT_INCLUDES[[#This Row],[DW Product]],FACT_PRODUCT_REVIEWS!L:L,FACT_PRODUCT_REVIEWS!A:A,,0)</f>
        <v>332</v>
      </c>
      <c r="P882">
        <f>_xlfn.XLOOKUP(FACT_INCLUDES[[#This Row],[customer_unique_id]],DIM_CUSTOMERS[customer_unique_id],DIM_CUSTOMERS[DW Customer],,0)</f>
        <v>309</v>
      </c>
      <c r="Q882">
        <v>332</v>
      </c>
      <c r="R882">
        <v>133</v>
      </c>
      <c r="S882">
        <f>IF(FACT_INCLUDES[[#This Row],[order_delivered_customer_date]]&lt;=FACT_INCLUDES[[#This Row],[order_estimated_delivery_date]],1,0)</f>
        <v>1</v>
      </c>
      <c r="T882" t="str">
        <f>VLOOKUP(FACT_INCLUDES[[#This Row],[DW Product]],DIM_PRODUCTS!A:I,3,FALSE)</f>
        <v>Art</v>
      </c>
      <c r="U882" t="str">
        <f>VLOOKUP(FACT_INCLUDES[[#This Row],[DW Seller]],DIM_SELLERS!A:I,4,FALSE)</f>
        <v>PR</v>
      </c>
      <c r="V882" s="30">
        <f>IF(FACT_INCLUDES[[#This Row],[order_delivered_customer_date]]&lt;=FACT_INCLUDES[[#This Row],[order_estimated_delivery_date]], 1,0)</f>
        <v>1</v>
      </c>
    </row>
    <row r="883" spans="1:22" ht="15.75" x14ac:dyDescent="0.25">
      <c r="A883">
        <v>882</v>
      </c>
      <c r="B883" s="2" t="s">
        <v>1804</v>
      </c>
      <c r="C883" s="10">
        <v>1</v>
      </c>
      <c r="D883" s="13">
        <v>43073.604166666664</v>
      </c>
      <c r="E883" s="20">
        <v>149</v>
      </c>
      <c r="F883" s="20">
        <v>40.369999999999997</v>
      </c>
      <c r="G883" t="str">
        <f>VLOOKUP(FACT_INCLUDES[[#This Row],[order_id]],ORDERS!A:B,2,FALSE)</f>
        <v>fb258014c67a0f16e4da53fa45e90db5</v>
      </c>
      <c r="H883" s="17">
        <f>VLOOKUP(FACT_INCLUDES[[#This Row],[order_id]],ORDERS!A:F,4,FALSE)</f>
        <v>43180.449305555558</v>
      </c>
      <c r="I883" s="17">
        <f>VLOOKUP(FACT_INCLUDES[[#This Row],[order_id]],ORDERS!A:G,5,FALSE)</f>
        <v>43187.511805555558</v>
      </c>
      <c r="J883" s="17">
        <f>VLOOKUP(FACT_INCLUDES[[#This Row],[order_id]],ORDERS!A:G,6,FALSE)</f>
        <v>43202</v>
      </c>
      <c r="K883" t="str">
        <f>VLOOKUP(FACT_INCLUDES[[#This Row],[order_id]],ORDERS!A:G,3,FALSE)</f>
        <v>delivered</v>
      </c>
      <c r="L883" s="18">
        <f>FACT_INCLUDES[[#This Row],[price]]+FACT_INCLUDES[[#This Row],[freight_value]]</f>
        <v>189.37</v>
      </c>
      <c r="M883">
        <f ca="1">_xlfn.XLOOKUP(FACT_INCLUDES[[#This Row],[customer_unique_id]], DIM_CUSTOMERS[customer_unique_id], DIM_CUSTOMERS[Age],,0)</f>
        <v>22</v>
      </c>
      <c r="N883">
        <f>IFERROR(VLOOKUP(FACT_INCLUDES[[#This Row],[order_id]], ORDERS!A:G, 7, FALSE), "")</f>
        <v>7</v>
      </c>
      <c r="O883">
        <f>_xlfn.XLOOKUP(FACT_INCLUDES[[#This Row],[DW Product]],FACT_PRODUCT_REVIEWS!L:L,FACT_PRODUCT_REVIEWS!A:A,,0)</f>
        <v>333</v>
      </c>
      <c r="P883">
        <f>_xlfn.XLOOKUP(FACT_INCLUDES[[#This Row],[customer_unique_id]],DIM_CUSTOMERS[customer_unique_id],DIM_CUSTOMERS[DW Customer],,0)</f>
        <v>193</v>
      </c>
      <c r="Q883">
        <v>333</v>
      </c>
      <c r="R883">
        <v>134</v>
      </c>
      <c r="S883">
        <f>IF(FACT_INCLUDES[[#This Row],[order_delivered_customer_date]]&lt;=FACT_INCLUDES[[#This Row],[order_estimated_delivery_date]],1,0)</f>
        <v>1</v>
      </c>
      <c r="T883" t="str">
        <f>VLOOKUP(FACT_INCLUDES[[#This Row],[DW Product]],DIM_PRODUCTS!A:I,3,FALSE)</f>
        <v>Books</v>
      </c>
      <c r="U883" t="str">
        <f>VLOOKUP(FACT_INCLUDES[[#This Row],[DW Seller]],DIM_SELLERS!A:I,4,FALSE)</f>
        <v>RJ</v>
      </c>
      <c r="V883" s="30">
        <f>IF(FACT_INCLUDES[[#This Row],[order_delivered_customer_date]]&lt;=FACT_INCLUDES[[#This Row],[order_estimated_delivery_date]], 1,0)</f>
        <v>1</v>
      </c>
    </row>
    <row r="884" spans="1:22" ht="15.75" x14ac:dyDescent="0.25">
      <c r="A884">
        <v>883</v>
      </c>
      <c r="B884" s="2" t="s">
        <v>1403</v>
      </c>
      <c r="C884" s="10">
        <v>1</v>
      </c>
      <c r="D884" s="13">
        <v>43139.019444444442</v>
      </c>
      <c r="E884" s="20">
        <v>19.899999999999999</v>
      </c>
      <c r="F884" s="20">
        <v>14.1</v>
      </c>
      <c r="G884" t="str">
        <f>VLOOKUP(FACT_INCLUDES[[#This Row],[order_id]],ORDERS!A:B,2,FALSE)</f>
        <v>8d2cc82dae0f2b1bb8667a2eedcd8c71</v>
      </c>
      <c r="H884" s="17">
        <f>VLOOKUP(FACT_INCLUDES[[#This Row],[order_id]],ORDERS!A:F,4,FALSE)</f>
        <v>43025.374305555553</v>
      </c>
      <c r="I884" s="17">
        <f>VLOOKUP(FACT_INCLUDES[[#This Row],[order_id]],ORDERS!A:G,5,FALSE)</f>
        <v>43034.855555555558</v>
      </c>
      <c r="J884" s="17">
        <f>VLOOKUP(FACT_INCLUDES[[#This Row],[order_id]],ORDERS!A:G,6,FALSE)</f>
        <v>43052</v>
      </c>
      <c r="K884" t="str">
        <f>VLOOKUP(FACT_INCLUDES[[#This Row],[order_id]],ORDERS!A:G,3,FALSE)</f>
        <v>delivered</v>
      </c>
      <c r="L884" s="18">
        <f>FACT_INCLUDES[[#This Row],[price]]+FACT_INCLUDES[[#This Row],[freight_value]]</f>
        <v>34</v>
      </c>
      <c r="M884">
        <f ca="1">_xlfn.XLOOKUP(FACT_INCLUDES[[#This Row],[customer_unique_id]], DIM_CUSTOMERS[customer_unique_id], DIM_CUSTOMERS[Age],,0)</f>
        <v>18</v>
      </c>
      <c r="N884">
        <f>IFERROR(VLOOKUP(FACT_INCLUDES[[#This Row],[order_id]], ORDERS!A:G, 7, FALSE), "")</f>
        <v>9</v>
      </c>
      <c r="O884">
        <f>_xlfn.XLOOKUP(FACT_INCLUDES[[#This Row],[DW Product]],FACT_PRODUCT_REVIEWS!L:L,FACT_PRODUCT_REVIEWS!A:A,,0)</f>
        <v>334</v>
      </c>
      <c r="P884">
        <f>_xlfn.XLOOKUP(FACT_INCLUDES[[#This Row],[customer_unique_id]],DIM_CUSTOMERS[customer_unique_id],DIM_CUSTOMERS[DW Customer],,0)</f>
        <v>187</v>
      </c>
      <c r="Q884">
        <v>334</v>
      </c>
      <c r="R884">
        <v>135</v>
      </c>
      <c r="S884">
        <f>IF(FACT_INCLUDES[[#This Row],[order_delivered_customer_date]]&lt;=FACT_INCLUDES[[#This Row],[order_estimated_delivery_date]],1,0)</f>
        <v>1</v>
      </c>
      <c r="T884" t="str">
        <f>VLOOKUP(FACT_INCLUDES[[#This Row],[DW Product]],DIM_PRODUCTS!A:I,3,FALSE)</f>
        <v>Sports</v>
      </c>
      <c r="U884" t="str">
        <f>VLOOKUP(FACT_INCLUDES[[#This Row],[DW Seller]],DIM_SELLERS!A:I,4,FALSE)</f>
        <v>SP</v>
      </c>
      <c r="V884" s="30">
        <f>IF(FACT_INCLUDES[[#This Row],[order_delivered_customer_date]]&lt;=FACT_INCLUDES[[#This Row],[order_estimated_delivery_date]], 1,0)</f>
        <v>1</v>
      </c>
    </row>
    <row r="885" spans="1:22" ht="15.75" x14ac:dyDescent="0.25">
      <c r="A885">
        <v>884</v>
      </c>
      <c r="B885" s="2" t="s">
        <v>710</v>
      </c>
      <c r="C885" s="10">
        <v>1</v>
      </c>
      <c r="D885" s="13">
        <v>43224.479166666664</v>
      </c>
      <c r="E885" s="20">
        <v>59.9</v>
      </c>
      <c r="F885" s="20">
        <v>9.17</v>
      </c>
      <c r="G885" t="str">
        <f>VLOOKUP(FACT_INCLUDES[[#This Row],[order_id]],ORDERS!A:B,2,FALSE)</f>
        <v>b958f2e238f8179614d3cb86ad79c9a1</v>
      </c>
      <c r="H885" s="17">
        <f>VLOOKUP(FACT_INCLUDES[[#This Row],[order_id]],ORDERS!A:F,4,FALSE)</f>
        <v>42757.589583333334</v>
      </c>
      <c r="I885" s="17">
        <f>VLOOKUP(FACT_INCLUDES[[#This Row],[order_id]],ORDERS!A:G,5,FALSE)</f>
        <v>42765.525694444441</v>
      </c>
      <c r="J885" s="17">
        <f>VLOOKUP(FACT_INCLUDES[[#This Row],[order_id]],ORDERS!A:G,6,FALSE)</f>
        <v>42782</v>
      </c>
      <c r="K885" t="str">
        <f>VLOOKUP(FACT_INCLUDES[[#This Row],[order_id]],ORDERS!A:G,3,FALSE)</f>
        <v>delivered</v>
      </c>
      <c r="L885" s="18">
        <f>FACT_INCLUDES[[#This Row],[price]]+FACT_INCLUDES[[#This Row],[freight_value]]</f>
        <v>69.069999999999993</v>
      </c>
      <c r="M885">
        <f ca="1">_xlfn.XLOOKUP(FACT_INCLUDES[[#This Row],[customer_unique_id]], DIM_CUSTOMERS[customer_unique_id], DIM_CUSTOMERS[Age],,0)</f>
        <v>46</v>
      </c>
      <c r="N885">
        <f>IFERROR(VLOOKUP(FACT_INCLUDES[[#This Row],[order_id]], ORDERS!A:G, 7, FALSE), "")</f>
        <v>8</v>
      </c>
      <c r="O885">
        <f>_xlfn.XLOOKUP(FACT_INCLUDES[[#This Row],[DW Product]],FACT_PRODUCT_REVIEWS!L:L,FACT_PRODUCT_REVIEWS!A:A,,0)</f>
        <v>335</v>
      </c>
      <c r="P885">
        <f>_xlfn.XLOOKUP(FACT_INCLUDES[[#This Row],[customer_unique_id]],DIM_CUSTOMERS[customer_unique_id],DIM_CUSTOMERS[DW Customer],,0)</f>
        <v>266</v>
      </c>
      <c r="Q885">
        <v>335</v>
      </c>
      <c r="R885">
        <v>136</v>
      </c>
      <c r="S885">
        <f>IF(FACT_INCLUDES[[#This Row],[order_delivered_customer_date]]&lt;=FACT_INCLUDES[[#This Row],[order_estimated_delivery_date]],1,0)</f>
        <v>1</v>
      </c>
      <c r="T885" t="str">
        <f>VLOOKUP(FACT_INCLUDES[[#This Row],[DW Product]],DIM_PRODUCTS!A:I,3,FALSE)</f>
        <v>Pets</v>
      </c>
      <c r="U885" t="str">
        <f>VLOOKUP(FACT_INCLUDES[[#This Row],[DW Seller]],DIM_SELLERS!A:I,4,FALSE)</f>
        <v>SP</v>
      </c>
      <c r="V885" s="30">
        <f>IF(FACT_INCLUDES[[#This Row],[order_delivered_customer_date]]&lt;=FACT_INCLUDES[[#This Row],[order_estimated_delivery_date]], 1,0)</f>
        <v>1</v>
      </c>
    </row>
    <row r="886" spans="1:22" ht="15.75" x14ac:dyDescent="0.25">
      <c r="A886">
        <v>885</v>
      </c>
      <c r="B886" s="2" t="s">
        <v>742</v>
      </c>
      <c r="C886" s="10">
        <v>1</v>
      </c>
      <c r="D886" s="13">
        <v>43250.454861111109</v>
      </c>
      <c r="E886" s="20">
        <v>320</v>
      </c>
      <c r="F886" s="20">
        <v>14.68</v>
      </c>
      <c r="G886" t="str">
        <f>VLOOKUP(FACT_INCLUDES[[#This Row],[order_id]],ORDERS!A:B,2,FALSE)</f>
        <v>4dfa53e424b44b9dcb3965683078712d</v>
      </c>
      <c r="H886" s="17">
        <f>VLOOKUP(FACT_INCLUDES[[#This Row],[order_id]],ORDERS!A:F,4,FALSE)</f>
        <v>42954.961805555555</v>
      </c>
      <c r="I886" s="17">
        <f>VLOOKUP(FACT_INCLUDES[[#This Row],[order_id]],ORDERS!A:G,5,FALSE)</f>
        <v>42961.618055555555</v>
      </c>
      <c r="J886" s="17">
        <f>VLOOKUP(FACT_INCLUDES[[#This Row],[order_id]],ORDERS!A:G,6,FALSE)</f>
        <v>42965</v>
      </c>
      <c r="K886" t="str">
        <f>VLOOKUP(FACT_INCLUDES[[#This Row],[order_id]],ORDERS!A:G,3,FALSE)</f>
        <v>delivered</v>
      </c>
      <c r="L886" s="18">
        <f>FACT_INCLUDES[[#This Row],[price]]+FACT_INCLUDES[[#This Row],[freight_value]]</f>
        <v>334.68</v>
      </c>
      <c r="M886">
        <f ca="1">_xlfn.XLOOKUP(FACT_INCLUDES[[#This Row],[customer_unique_id]], DIM_CUSTOMERS[customer_unique_id], DIM_CUSTOMERS[Age],,0)</f>
        <v>21</v>
      </c>
      <c r="N886">
        <f>IFERROR(VLOOKUP(FACT_INCLUDES[[#This Row],[order_id]], ORDERS!A:G, 7, FALSE), "")</f>
        <v>7</v>
      </c>
      <c r="O886">
        <f>_xlfn.XLOOKUP(FACT_INCLUDES[[#This Row],[DW Product]],FACT_PRODUCT_REVIEWS!L:L,FACT_PRODUCT_REVIEWS!A:A,,0)</f>
        <v>336</v>
      </c>
      <c r="P886">
        <f>_xlfn.XLOOKUP(FACT_INCLUDES[[#This Row],[customer_unique_id]],DIM_CUSTOMERS[customer_unique_id],DIM_CUSTOMERS[DW Customer],,0)</f>
        <v>283</v>
      </c>
      <c r="Q886">
        <v>336</v>
      </c>
      <c r="R886">
        <v>137</v>
      </c>
      <c r="S886">
        <f>IF(FACT_INCLUDES[[#This Row],[order_delivered_customer_date]]&lt;=FACT_INCLUDES[[#This Row],[order_estimated_delivery_date]],1,0)</f>
        <v>1</v>
      </c>
      <c r="T886" t="str">
        <f>VLOOKUP(FACT_INCLUDES[[#This Row],[DW Product]],DIM_PRODUCTS!A:I,3,FALSE)</f>
        <v>Musical Instruments</v>
      </c>
      <c r="U886" t="str">
        <f>VLOOKUP(FACT_INCLUDES[[#This Row],[DW Seller]],DIM_SELLERS!A:I,4,FALSE)</f>
        <v>GO</v>
      </c>
      <c r="V886" s="30">
        <f>IF(FACT_INCLUDES[[#This Row],[order_delivered_customer_date]]&lt;=FACT_INCLUDES[[#This Row],[order_estimated_delivery_date]], 1,0)</f>
        <v>1</v>
      </c>
    </row>
    <row r="887" spans="1:22" ht="15.75" x14ac:dyDescent="0.25">
      <c r="A887">
        <v>886</v>
      </c>
      <c r="B887" s="2" t="s">
        <v>1681</v>
      </c>
      <c r="C887" s="10">
        <v>1</v>
      </c>
      <c r="D887" s="13">
        <v>43292.688194444447</v>
      </c>
      <c r="E887" s="20">
        <v>59.9</v>
      </c>
      <c r="F887" s="20">
        <v>14.59</v>
      </c>
      <c r="G887" t="str">
        <f>VLOOKUP(FACT_INCLUDES[[#This Row],[order_id]],ORDERS!A:B,2,FALSE)</f>
        <v>a961e198a1d400e99c02e8f4520f763c</v>
      </c>
      <c r="H887" s="17">
        <f>VLOOKUP(FACT_INCLUDES[[#This Row],[order_id]],ORDERS!A:F,4,FALSE)</f>
        <v>43237.441666666666</v>
      </c>
      <c r="I887" s="17">
        <f>VLOOKUP(FACT_INCLUDES[[#This Row],[order_id]],ORDERS!A:G,5,FALSE)</f>
        <v>43242.794444444444</v>
      </c>
      <c r="J887" s="17">
        <f>VLOOKUP(FACT_INCLUDES[[#This Row],[order_id]],ORDERS!A:G,6,FALSE)</f>
        <v>43249</v>
      </c>
      <c r="K887" t="str">
        <f>VLOOKUP(FACT_INCLUDES[[#This Row],[order_id]],ORDERS!A:G,3,FALSE)</f>
        <v>delivered</v>
      </c>
      <c r="L887" s="18">
        <f>FACT_INCLUDES[[#This Row],[price]]+FACT_INCLUDES[[#This Row],[freight_value]]</f>
        <v>74.489999999999995</v>
      </c>
      <c r="M887">
        <f ca="1">_xlfn.XLOOKUP(FACT_INCLUDES[[#This Row],[customer_unique_id]], DIM_CUSTOMERS[customer_unique_id], DIM_CUSTOMERS[Age],,0)</f>
        <v>18</v>
      </c>
      <c r="N887">
        <f>IFERROR(VLOOKUP(FACT_INCLUDES[[#This Row],[order_id]], ORDERS!A:G, 7, FALSE), "")</f>
        <v>5</v>
      </c>
      <c r="O887">
        <f>_xlfn.XLOOKUP(FACT_INCLUDES[[#This Row],[DW Product]],FACT_PRODUCT_REVIEWS!L:L,FACT_PRODUCT_REVIEWS!A:A,,0)</f>
        <v>337</v>
      </c>
      <c r="P887">
        <f>_xlfn.XLOOKUP(FACT_INCLUDES[[#This Row],[customer_unique_id]],DIM_CUSTOMERS[customer_unique_id],DIM_CUSTOMERS[DW Customer],,0)</f>
        <v>73</v>
      </c>
      <c r="Q887">
        <v>337</v>
      </c>
      <c r="R887">
        <v>138</v>
      </c>
      <c r="S887">
        <f>IF(FACT_INCLUDES[[#This Row],[order_delivered_customer_date]]&lt;=FACT_INCLUDES[[#This Row],[order_estimated_delivery_date]],1,0)</f>
        <v>1</v>
      </c>
      <c r="T887" t="str">
        <f>VLOOKUP(FACT_INCLUDES[[#This Row],[DW Product]],DIM_PRODUCTS!A:I,3,FALSE)</f>
        <v>Home Design</v>
      </c>
      <c r="U887" t="str">
        <f>VLOOKUP(FACT_INCLUDES[[#This Row],[DW Seller]],DIM_SELLERS!A:I,4,FALSE)</f>
        <v>PR</v>
      </c>
      <c r="V887" s="30">
        <f>IF(FACT_INCLUDES[[#This Row],[order_delivered_customer_date]]&lt;=FACT_INCLUDES[[#This Row],[order_estimated_delivery_date]], 1,0)</f>
        <v>1</v>
      </c>
    </row>
    <row r="888" spans="1:22" ht="15.75" x14ac:dyDescent="0.25">
      <c r="A888">
        <v>887</v>
      </c>
      <c r="B888" s="2" t="s">
        <v>1271</v>
      </c>
      <c r="C888" s="10">
        <v>1</v>
      </c>
      <c r="D888" s="13">
        <v>43265.411111111112</v>
      </c>
      <c r="E888" s="20">
        <v>29.99</v>
      </c>
      <c r="F888" s="20">
        <v>15.11</v>
      </c>
      <c r="G888" t="str">
        <f>VLOOKUP(FACT_INCLUDES[[#This Row],[order_id]],ORDERS!A:B,2,FALSE)</f>
        <v>adf61ad8994414035684cea95e70549e</v>
      </c>
      <c r="H888" s="17">
        <f>VLOOKUP(FACT_INCLUDES[[#This Row],[order_id]],ORDERS!A:F,4,FALSE)</f>
        <v>43213.815972222219</v>
      </c>
      <c r="I888" s="17">
        <f>VLOOKUP(FACT_INCLUDES[[#This Row],[order_id]],ORDERS!A:G,5,FALSE)</f>
        <v>43230.574999999997</v>
      </c>
      <c r="J888" s="17">
        <f>VLOOKUP(FACT_INCLUDES[[#This Row],[order_id]],ORDERS!A:G,6,FALSE)</f>
        <v>43231</v>
      </c>
      <c r="K888" t="str">
        <f>VLOOKUP(FACT_INCLUDES[[#This Row],[order_id]],ORDERS!A:G,3,FALSE)</f>
        <v>delivered</v>
      </c>
      <c r="L888" s="18">
        <f>FACT_INCLUDES[[#This Row],[price]]+FACT_INCLUDES[[#This Row],[freight_value]]</f>
        <v>45.099999999999994</v>
      </c>
      <c r="M888">
        <f ca="1">_xlfn.XLOOKUP(FACT_INCLUDES[[#This Row],[customer_unique_id]], DIM_CUSTOMERS[customer_unique_id], DIM_CUSTOMERS[Age],,0)</f>
        <v>22</v>
      </c>
      <c r="N888">
        <f>IFERROR(VLOOKUP(FACT_INCLUDES[[#This Row],[order_id]], ORDERS!A:G, 7, FALSE), "")</f>
        <v>17</v>
      </c>
      <c r="O888">
        <f>_xlfn.XLOOKUP(FACT_INCLUDES[[#This Row],[DW Product]],FACT_PRODUCT_REVIEWS!L:L,FACT_PRODUCT_REVIEWS!A:A,,0)</f>
        <v>338</v>
      </c>
      <c r="P888">
        <f>_xlfn.XLOOKUP(FACT_INCLUDES[[#This Row],[customer_unique_id]],DIM_CUSTOMERS[customer_unique_id],DIM_CUSTOMERS[DW Customer],,0)</f>
        <v>255</v>
      </c>
      <c r="Q888">
        <v>338</v>
      </c>
      <c r="R888">
        <v>139</v>
      </c>
      <c r="S888">
        <f>IF(FACT_INCLUDES[[#This Row],[order_delivered_customer_date]]&lt;=FACT_INCLUDES[[#This Row],[order_estimated_delivery_date]],1,0)</f>
        <v>1</v>
      </c>
      <c r="T888" t="str">
        <f>VLOOKUP(FACT_INCLUDES[[#This Row],[DW Product]],DIM_PRODUCTS!A:I,3,FALSE)</f>
        <v>Home Design</v>
      </c>
      <c r="U888" t="str">
        <f>VLOOKUP(FACT_INCLUDES[[#This Row],[DW Seller]],DIM_SELLERS!A:I,4,FALSE)</f>
        <v>SP</v>
      </c>
      <c r="V888" s="30">
        <f>IF(FACT_INCLUDES[[#This Row],[order_delivered_customer_date]]&lt;=FACT_INCLUDES[[#This Row],[order_estimated_delivery_date]], 1,0)</f>
        <v>1</v>
      </c>
    </row>
    <row r="889" spans="1:22" ht="15.75" x14ac:dyDescent="0.25">
      <c r="A889">
        <v>888</v>
      </c>
      <c r="B889" s="2" t="s">
        <v>1213</v>
      </c>
      <c r="C889" s="10">
        <v>1</v>
      </c>
      <c r="D889" s="13">
        <v>43103.423611111109</v>
      </c>
      <c r="E889" s="20">
        <v>69</v>
      </c>
      <c r="F889" s="20">
        <v>21.17</v>
      </c>
      <c r="G889" t="str">
        <f>VLOOKUP(FACT_INCLUDES[[#This Row],[order_id]],ORDERS!A:B,2,FALSE)</f>
        <v>b2c9b1bf57d5e980f6ec3975c65e40ed</v>
      </c>
      <c r="H889" s="17">
        <f>VLOOKUP(FACT_INCLUDES[[#This Row],[order_id]],ORDERS!A:F,4,FALSE)</f>
        <v>43326.54583333333</v>
      </c>
      <c r="I889" s="17">
        <f>VLOOKUP(FACT_INCLUDES[[#This Row],[order_id]],ORDERS!A:G,5,FALSE)</f>
        <v>43332.474305555559</v>
      </c>
      <c r="J889" s="17">
        <f>VLOOKUP(FACT_INCLUDES[[#This Row],[order_id]],ORDERS!A:G,6,FALSE)</f>
        <v>43329</v>
      </c>
      <c r="K889" t="str">
        <f>VLOOKUP(FACT_INCLUDES[[#This Row],[order_id]],ORDERS!A:G,3,FALSE)</f>
        <v>delivered</v>
      </c>
      <c r="L889" s="18">
        <f>FACT_INCLUDES[[#This Row],[price]]+FACT_INCLUDES[[#This Row],[freight_value]]</f>
        <v>90.17</v>
      </c>
      <c r="M889">
        <f ca="1">_xlfn.XLOOKUP(FACT_INCLUDES[[#This Row],[customer_unique_id]], DIM_CUSTOMERS[customer_unique_id], DIM_CUSTOMERS[Age],,0)</f>
        <v>41</v>
      </c>
      <c r="N889">
        <f>IFERROR(VLOOKUP(FACT_INCLUDES[[#This Row],[order_id]], ORDERS!A:G, 7, FALSE), "")</f>
        <v>6</v>
      </c>
      <c r="O889">
        <f>_xlfn.XLOOKUP(FACT_INCLUDES[[#This Row],[DW Product]],FACT_PRODUCT_REVIEWS!L:L,FACT_PRODUCT_REVIEWS!A:A,,0)</f>
        <v>339</v>
      </c>
      <c r="P889">
        <f>_xlfn.XLOOKUP(FACT_INCLUDES[[#This Row],[customer_unique_id]],DIM_CUSTOMERS[customer_unique_id],DIM_CUSTOMERS[DW Customer],,0)</f>
        <v>142</v>
      </c>
      <c r="Q889">
        <v>339</v>
      </c>
      <c r="R889">
        <v>140</v>
      </c>
      <c r="S889">
        <f>IF(FACT_INCLUDES[[#This Row],[order_delivered_customer_date]]&lt;=FACT_INCLUDES[[#This Row],[order_estimated_delivery_date]],1,0)</f>
        <v>0</v>
      </c>
      <c r="T889" t="str">
        <f>VLOOKUP(FACT_INCLUDES[[#This Row],[DW Product]],DIM_PRODUCTS!A:I,3,FALSE)</f>
        <v>Books</v>
      </c>
      <c r="U889" t="str">
        <f>VLOOKUP(FACT_INCLUDES[[#This Row],[DW Seller]],DIM_SELLERS!A:I,4,FALSE)</f>
        <v>RS</v>
      </c>
      <c r="V889" s="30">
        <f>IF(FACT_INCLUDES[[#This Row],[order_delivered_customer_date]]&lt;=FACT_INCLUDES[[#This Row],[order_estimated_delivery_date]], 1,0)</f>
        <v>0</v>
      </c>
    </row>
    <row r="890" spans="1:22" ht="15.75" x14ac:dyDescent="0.25">
      <c r="A890">
        <v>889</v>
      </c>
      <c r="B890" s="2" t="s">
        <v>1144</v>
      </c>
      <c r="C890" s="10">
        <v>1</v>
      </c>
      <c r="D890" s="13">
        <v>43210.788194444445</v>
      </c>
      <c r="E890" s="20">
        <v>56</v>
      </c>
      <c r="F890" s="20">
        <v>18.690000000000001</v>
      </c>
      <c r="G890" t="str">
        <f>VLOOKUP(FACT_INCLUDES[[#This Row],[order_id]],ORDERS!A:B,2,FALSE)</f>
        <v>be31ab006786747df81854035a1960f4</v>
      </c>
      <c r="H890" s="17">
        <f>VLOOKUP(FACT_INCLUDES[[#This Row],[order_id]],ORDERS!A:F,4,FALSE)</f>
        <v>43158.318749999999</v>
      </c>
      <c r="I890" s="17">
        <f>VLOOKUP(FACT_INCLUDES[[#This Row],[order_id]],ORDERS!A:G,5,FALSE)</f>
        <v>43171.543749999997</v>
      </c>
      <c r="J890" s="17">
        <f>VLOOKUP(FACT_INCLUDES[[#This Row],[order_id]],ORDERS!A:G,6,FALSE)</f>
        <v>43172</v>
      </c>
      <c r="K890" t="str">
        <f>VLOOKUP(FACT_INCLUDES[[#This Row],[order_id]],ORDERS!A:G,3,FALSE)</f>
        <v>delivered</v>
      </c>
      <c r="L890" s="18">
        <f>FACT_INCLUDES[[#This Row],[price]]+FACT_INCLUDES[[#This Row],[freight_value]]</f>
        <v>74.69</v>
      </c>
      <c r="M890">
        <f ca="1">_xlfn.XLOOKUP(FACT_INCLUDES[[#This Row],[customer_unique_id]], DIM_CUSTOMERS[customer_unique_id], DIM_CUSTOMERS[Age],,0)</f>
        <v>21</v>
      </c>
      <c r="N890">
        <f>IFERROR(VLOOKUP(FACT_INCLUDES[[#This Row],[order_id]], ORDERS!A:G, 7, FALSE), "")</f>
        <v>13</v>
      </c>
      <c r="O890">
        <f>_xlfn.XLOOKUP(FACT_INCLUDES[[#This Row],[DW Product]],FACT_PRODUCT_REVIEWS!L:L,FACT_PRODUCT_REVIEWS!A:A,,0)</f>
        <v>340</v>
      </c>
      <c r="P890">
        <f>_xlfn.XLOOKUP(FACT_INCLUDES[[#This Row],[customer_unique_id]],DIM_CUSTOMERS[customer_unique_id],DIM_CUSTOMERS[DW Customer],,0)</f>
        <v>298</v>
      </c>
      <c r="Q890">
        <v>340</v>
      </c>
      <c r="R890">
        <v>141</v>
      </c>
      <c r="S890">
        <f>IF(FACT_INCLUDES[[#This Row],[order_delivered_customer_date]]&lt;=FACT_INCLUDES[[#This Row],[order_estimated_delivery_date]],1,0)</f>
        <v>1</v>
      </c>
      <c r="T890" t="str">
        <f>VLOOKUP(FACT_INCLUDES[[#This Row],[DW Product]],DIM_PRODUCTS!A:I,3,FALSE)</f>
        <v>Appliances</v>
      </c>
      <c r="U890" t="str">
        <f>VLOOKUP(FACT_INCLUDES[[#This Row],[DW Seller]],DIM_SELLERS!A:I,4,FALSE)</f>
        <v>SP</v>
      </c>
      <c r="V890" s="30">
        <f>IF(FACT_INCLUDES[[#This Row],[order_delivered_customer_date]]&lt;=FACT_INCLUDES[[#This Row],[order_estimated_delivery_date]], 1,0)</f>
        <v>1</v>
      </c>
    </row>
    <row r="891" spans="1:22" ht="15.75" x14ac:dyDescent="0.25">
      <c r="A891">
        <v>890</v>
      </c>
      <c r="B891" s="2" t="s">
        <v>1558</v>
      </c>
      <c r="C891" s="10">
        <v>1</v>
      </c>
      <c r="D891" s="13">
        <v>43069.229861111111</v>
      </c>
      <c r="E891" s="20">
        <v>160</v>
      </c>
      <c r="F891" s="20">
        <v>19</v>
      </c>
      <c r="G891" t="str">
        <f>VLOOKUP(FACT_INCLUDES[[#This Row],[order_id]],ORDERS!A:B,2,FALSE)</f>
        <v>0c13ce784ebdf9b7ac9dc35dac2f10fc</v>
      </c>
      <c r="H891" s="17">
        <f>VLOOKUP(FACT_INCLUDES[[#This Row],[order_id]],ORDERS!A:F,4,FALSE)</f>
        <v>43169.75277777778</v>
      </c>
      <c r="I891" s="17">
        <f>VLOOKUP(FACT_INCLUDES[[#This Row],[order_id]],ORDERS!A:G,5,FALSE)</f>
        <v>43186.813888888886</v>
      </c>
      <c r="J891" s="17">
        <f>VLOOKUP(FACT_INCLUDES[[#This Row],[order_id]],ORDERS!A:G,6,FALSE)</f>
        <v>43200</v>
      </c>
      <c r="K891" t="str">
        <f>VLOOKUP(FACT_INCLUDES[[#This Row],[order_id]],ORDERS!A:G,3,FALSE)</f>
        <v>delivered</v>
      </c>
      <c r="L891" s="18">
        <f>FACT_INCLUDES[[#This Row],[price]]+FACT_INCLUDES[[#This Row],[freight_value]]</f>
        <v>179</v>
      </c>
      <c r="M891">
        <f ca="1">_xlfn.XLOOKUP(FACT_INCLUDES[[#This Row],[customer_unique_id]], DIM_CUSTOMERS[customer_unique_id], DIM_CUSTOMERS[Age],,0)</f>
        <v>18</v>
      </c>
      <c r="N891">
        <f>IFERROR(VLOOKUP(FACT_INCLUDES[[#This Row],[order_id]], ORDERS!A:G, 7, FALSE), "")</f>
        <v>17</v>
      </c>
      <c r="O891">
        <f>_xlfn.XLOOKUP(FACT_INCLUDES[[#This Row],[DW Product]],FACT_PRODUCT_REVIEWS!L:L,FACT_PRODUCT_REVIEWS!A:A,,0)</f>
        <v>341</v>
      </c>
      <c r="P891">
        <f>_xlfn.XLOOKUP(FACT_INCLUDES[[#This Row],[customer_unique_id]],DIM_CUSTOMERS[customer_unique_id],DIM_CUSTOMERS[DW Customer],,0)</f>
        <v>311</v>
      </c>
      <c r="Q891">
        <v>341</v>
      </c>
      <c r="R891">
        <v>142</v>
      </c>
      <c r="S891">
        <f>IF(FACT_INCLUDES[[#This Row],[order_delivered_customer_date]]&lt;=FACT_INCLUDES[[#This Row],[order_estimated_delivery_date]],1,0)</f>
        <v>1</v>
      </c>
      <c r="T891" t="str">
        <f>VLOOKUP(FACT_INCLUDES[[#This Row],[DW Product]],DIM_PRODUCTS!A:I,3,FALSE)</f>
        <v>Decor</v>
      </c>
      <c r="U891" t="str">
        <f>VLOOKUP(FACT_INCLUDES[[#This Row],[DW Seller]],DIM_SELLERS!A:I,4,FALSE)</f>
        <v>SP</v>
      </c>
      <c r="V891" s="30">
        <f>IF(FACT_INCLUDES[[#This Row],[order_delivered_customer_date]]&lt;=FACT_INCLUDES[[#This Row],[order_estimated_delivery_date]], 1,0)</f>
        <v>1</v>
      </c>
    </row>
    <row r="892" spans="1:22" ht="15.75" x14ac:dyDescent="0.25">
      <c r="A892">
        <v>891</v>
      </c>
      <c r="B892" s="2" t="s">
        <v>766</v>
      </c>
      <c r="C892" s="10">
        <v>1</v>
      </c>
      <c r="D892" s="13">
        <v>42921.114583333336</v>
      </c>
      <c r="E892" s="20">
        <v>57.95</v>
      </c>
      <c r="F892" s="20">
        <v>22.34</v>
      </c>
      <c r="G892" t="str">
        <f>VLOOKUP(FACT_INCLUDES[[#This Row],[order_id]],ORDERS!A:B,2,FALSE)</f>
        <v>e3170caa179176b49f1265ffde5c27fc</v>
      </c>
      <c r="H892" s="17">
        <f>VLOOKUP(FACT_INCLUDES[[#This Row],[order_id]],ORDERS!A:F,4,FALSE)</f>
        <v>43067.948611111111</v>
      </c>
      <c r="I892" s="17">
        <f>VLOOKUP(FACT_INCLUDES[[#This Row],[order_id]],ORDERS!A:G,5,FALSE)</f>
        <v>43077.798611111109</v>
      </c>
      <c r="J892" s="17">
        <f>VLOOKUP(FACT_INCLUDES[[#This Row],[order_id]],ORDERS!A:G,6,FALSE)</f>
        <v>43088</v>
      </c>
      <c r="K892" t="str">
        <f>VLOOKUP(FACT_INCLUDES[[#This Row],[order_id]],ORDERS!A:G,3,FALSE)</f>
        <v>delivered</v>
      </c>
      <c r="L892" s="18">
        <f>FACT_INCLUDES[[#This Row],[price]]+FACT_INCLUDES[[#This Row],[freight_value]]</f>
        <v>80.290000000000006</v>
      </c>
      <c r="M892">
        <f ca="1">_xlfn.XLOOKUP(FACT_INCLUDES[[#This Row],[customer_unique_id]], DIM_CUSTOMERS[customer_unique_id], DIM_CUSTOMERS[Age],,0)</f>
        <v>19</v>
      </c>
      <c r="N892">
        <f>IFERROR(VLOOKUP(FACT_INCLUDES[[#This Row],[order_id]], ORDERS!A:G, 7, FALSE), "")</f>
        <v>10</v>
      </c>
      <c r="O892">
        <f>_xlfn.XLOOKUP(FACT_INCLUDES[[#This Row],[DW Product]],FACT_PRODUCT_REVIEWS!L:L,FACT_PRODUCT_REVIEWS!A:A,,0)</f>
        <v>342</v>
      </c>
      <c r="P892">
        <f>_xlfn.XLOOKUP(FACT_INCLUDES[[#This Row],[customer_unique_id]],DIM_CUSTOMERS[customer_unique_id],DIM_CUSTOMERS[DW Customer],,0)</f>
        <v>299</v>
      </c>
      <c r="Q892">
        <v>342</v>
      </c>
      <c r="R892">
        <v>143</v>
      </c>
      <c r="S892">
        <f>IF(FACT_INCLUDES[[#This Row],[order_delivered_customer_date]]&lt;=FACT_INCLUDES[[#This Row],[order_estimated_delivery_date]],1,0)</f>
        <v>1</v>
      </c>
      <c r="T892" t="str">
        <f>VLOOKUP(FACT_INCLUDES[[#This Row],[DW Product]],DIM_PRODUCTS!A:I,3,FALSE)</f>
        <v>Home Design</v>
      </c>
      <c r="U892" t="str">
        <f>VLOOKUP(FACT_INCLUDES[[#This Row],[DW Seller]],DIM_SELLERS!A:I,4,FALSE)</f>
        <v>MG</v>
      </c>
      <c r="V892" s="30">
        <f>IF(FACT_INCLUDES[[#This Row],[order_delivered_customer_date]]&lt;=FACT_INCLUDES[[#This Row],[order_estimated_delivery_date]], 1,0)</f>
        <v>1</v>
      </c>
    </row>
    <row r="893" spans="1:22" ht="15.75" x14ac:dyDescent="0.25">
      <c r="A893">
        <v>892</v>
      </c>
      <c r="B893" s="2" t="s">
        <v>1490</v>
      </c>
      <c r="C893" s="10">
        <v>1</v>
      </c>
      <c r="D893" s="13">
        <v>42906.196527777778</v>
      </c>
      <c r="E893" s="20">
        <v>64.900000000000006</v>
      </c>
      <c r="F893" s="20">
        <v>20.18</v>
      </c>
      <c r="G893" t="str">
        <f>VLOOKUP(FACT_INCLUDES[[#This Row],[order_id]],ORDERS!A:B,2,FALSE)</f>
        <v>717bebcdcbf23f37f3fba2a88f397678</v>
      </c>
      <c r="H893" s="17">
        <f>VLOOKUP(FACT_INCLUDES[[#This Row],[order_id]],ORDERS!A:F,4,FALSE)</f>
        <v>43336.1</v>
      </c>
      <c r="I893" s="17">
        <f>VLOOKUP(FACT_INCLUDES[[#This Row],[order_id]],ORDERS!A:G,5,FALSE)</f>
        <v>43340.835416666669</v>
      </c>
      <c r="J893" s="17">
        <f>VLOOKUP(FACT_INCLUDES[[#This Row],[order_id]],ORDERS!A:G,6,FALSE)</f>
        <v>43355</v>
      </c>
      <c r="K893" t="str">
        <f>VLOOKUP(FACT_INCLUDES[[#This Row],[order_id]],ORDERS!A:G,3,FALSE)</f>
        <v>delivered</v>
      </c>
      <c r="L893" s="18">
        <f>FACT_INCLUDES[[#This Row],[price]]+FACT_INCLUDES[[#This Row],[freight_value]]</f>
        <v>85.080000000000013</v>
      </c>
      <c r="M893">
        <f ca="1">_xlfn.XLOOKUP(FACT_INCLUDES[[#This Row],[customer_unique_id]], DIM_CUSTOMERS[customer_unique_id], DIM_CUSTOMERS[Age],,0)</f>
        <v>25</v>
      </c>
      <c r="N893">
        <f>IFERROR(VLOOKUP(FACT_INCLUDES[[#This Row],[order_id]], ORDERS!A:G, 7, FALSE), "")</f>
        <v>4</v>
      </c>
      <c r="O893">
        <f>_xlfn.XLOOKUP(FACT_INCLUDES[[#This Row],[DW Product]],FACT_PRODUCT_REVIEWS!L:L,FACT_PRODUCT_REVIEWS!A:A,,0)</f>
        <v>343</v>
      </c>
      <c r="P893">
        <f>_xlfn.XLOOKUP(FACT_INCLUDES[[#This Row],[customer_unique_id]],DIM_CUSTOMERS[customer_unique_id],DIM_CUSTOMERS[DW Customer],,0)</f>
        <v>180</v>
      </c>
      <c r="Q893">
        <v>343</v>
      </c>
      <c r="R893">
        <v>144</v>
      </c>
      <c r="S893">
        <f>IF(FACT_INCLUDES[[#This Row],[order_delivered_customer_date]]&lt;=FACT_INCLUDES[[#This Row],[order_estimated_delivery_date]],1,0)</f>
        <v>1</v>
      </c>
      <c r="T893" t="str">
        <f>VLOOKUP(FACT_INCLUDES[[#This Row],[DW Product]],DIM_PRODUCTS!A:I,3,FALSE)</f>
        <v>Bathroom</v>
      </c>
      <c r="U893" t="str">
        <f>VLOOKUP(FACT_INCLUDES[[#This Row],[DW Seller]],DIM_SELLERS!A:I,4,FALSE)</f>
        <v>RS</v>
      </c>
      <c r="V893" s="30">
        <f>IF(FACT_INCLUDES[[#This Row],[order_delivered_customer_date]]&lt;=FACT_INCLUDES[[#This Row],[order_estimated_delivery_date]], 1,0)</f>
        <v>1</v>
      </c>
    </row>
    <row r="894" spans="1:22" ht="15.75" x14ac:dyDescent="0.25">
      <c r="A894">
        <v>893</v>
      </c>
      <c r="B894" s="2" t="s">
        <v>995</v>
      </c>
      <c r="C894" s="10">
        <v>1</v>
      </c>
      <c r="D894" s="13">
        <v>43081.118055555555</v>
      </c>
      <c r="E894" s="20">
        <v>64.900000000000006</v>
      </c>
      <c r="F894" s="20">
        <v>20.18</v>
      </c>
      <c r="G894" t="str">
        <f>VLOOKUP(FACT_INCLUDES[[#This Row],[order_id]],ORDERS!A:B,2,FALSE)</f>
        <v>1bc9b2dad6aefbfbc011508e34c8adfc</v>
      </c>
      <c r="H894" s="17">
        <f>VLOOKUP(FACT_INCLUDES[[#This Row],[order_id]],ORDERS!A:F,4,FALSE)</f>
        <v>43019.322222222225</v>
      </c>
      <c r="I894" s="17">
        <f>VLOOKUP(FACT_INCLUDES[[#This Row],[order_id]],ORDERS!A:G,5,FALSE)</f>
        <v>43024.815972222219</v>
      </c>
      <c r="J894" s="17">
        <f>VLOOKUP(FACT_INCLUDES[[#This Row],[order_id]],ORDERS!A:G,6,FALSE)</f>
        <v>43032</v>
      </c>
      <c r="K894" t="str">
        <f>VLOOKUP(FACT_INCLUDES[[#This Row],[order_id]],ORDERS!A:G,3,FALSE)</f>
        <v>delivered</v>
      </c>
      <c r="L894" s="18">
        <f>FACT_INCLUDES[[#This Row],[price]]+FACT_INCLUDES[[#This Row],[freight_value]]</f>
        <v>85.080000000000013</v>
      </c>
      <c r="M894">
        <f ca="1">_xlfn.XLOOKUP(FACT_INCLUDES[[#This Row],[customer_unique_id]], DIM_CUSTOMERS[customer_unique_id], DIM_CUSTOMERS[Age],,0)</f>
        <v>28</v>
      </c>
      <c r="N894">
        <f>IFERROR(VLOOKUP(FACT_INCLUDES[[#This Row],[order_id]], ORDERS!A:G, 7, FALSE), "")</f>
        <v>5</v>
      </c>
      <c r="O894">
        <f>_xlfn.XLOOKUP(FACT_INCLUDES[[#This Row],[DW Product]],FACT_PRODUCT_REVIEWS!L:L,FACT_PRODUCT_REVIEWS!A:A,,0)</f>
        <v>344</v>
      </c>
      <c r="P894">
        <f>_xlfn.XLOOKUP(FACT_INCLUDES[[#This Row],[customer_unique_id]],DIM_CUSTOMERS[customer_unique_id],DIM_CUSTOMERS[DW Customer],,0)</f>
        <v>16</v>
      </c>
      <c r="Q894">
        <v>344</v>
      </c>
      <c r="R894">
        <v>145</v>
      </c>
      <c r="S894">
        <f>IF(FACT_INCLUDES[[#This Row],[order_delivered_customer_date]]&lt;=FACT_INCLUDES[[#This Row],[order_estimated_delivery_date]],1,0)</f>
        <v>1</v>
      </c>
      <c r="T894" t="str">
        <f>VLOOKUP(FACT_INCLUDES[[#This Row],[DW Product]],DIM_PRODUCTS!A:I,3,FALSE)</f>
        <v>Gadgets</v>
      </c>
      <c r="U894" t="str">
        <f>VLOOKUP(FACT_INCLUDES[[#This Row],[DW Seller]],DIM_SELLERS!A:I,4,FALSE)</f>
        <v>PE</v>
      </c>
      <c r="V894" s="30">
        <f>IF(FACT_INCLUDES[[#This Row],[order_delivered_customer_date]]&lt;=FACT_INCLUDES[[#This Row],[order_estimated_delivery_date]], 1,0)</f>
        <v>1</v>
      </c>
    </row>
    <row r="895" spans="1:22" ht="15.75" x14ac:dyDescent="0.25">
      <c r="A895">
        <v>894</v>
      </c>
      <c r="B895" s="2" t="s">
        <v>1466</v>
      </c>
      <c r="C895" s="10">
        <v>1</v>
      </c>
      <c r="D895" s="13">
        <v>43160.643750000003</v>
      </c>
      <c r="E895" s="20">
        <v>849</v>
      </c>
      <c r="F895" s="20">
        <v>23.52</v>
      </c>
      <c r="G895" t="str">
        <f>VLOOKUP(FACT_INCLUDES[[#This Row],[order_id]],ORDERS!A:B,2,FALSE)</f>
        <v>a5d931bbaafdee2e1fd7353cf0c31f05</v>
      </c>
      <c r="H895" s="17">
        <f>VLOOKUP(FACT_INCLUDES[[#This Row],[order_id]],ORDERS!A:F,4,FALSE)</f>
        <v>43192.920138888891</v>
      </c>
      <c r="I895" s="17">
        <f>VLOOKUP(FACT_INCLUDES[[#This Row],[order_id]],ORDERS!A:G,5,FALSE)</f>
        <v>43200.883333333331</v>
      </c>
      <c r="J895" s="17">
        <f>VLOOKUP(FACT_INCLUDES[[#This Row],[order_id]],ORDERS!A:G,6,FALSE)</f>
        <v>43208</v>
      </c>
      <c r="K895" t="str">
        <f>VLOOKUP(FACT_INCLUDES[[#This Row],[order_id]],ORDERS!A:G,3,FALSE)</f>
        <v>delivered</v>
      </c>
      <c r="L895" s="18">
        <f>FACT_INCLUDES[[#This Row],[price]]+FACT_INCLUDES[[#This Row],[freight_value]]</f>
        <v>872.52</v>
      </c>
      <c r="M895">
        <f ca="1">_xlfn.XLOOKUP(FACT_INCLUDES[[#This Row],[customer_unique_id]], DIM_CUSTOMERS[customer_unique_id], DIM_CUSTOMERS[Age],,0)</f>
        <v>45</v>
      </c>
      <c r="N895">
        <f>IFERROR(VLOOKUP(FACT_INCLUDES[[#This Row],[order_id]], ORDERS!A:G, 7, FALSE), "")</f>
        <v>8</v>
      </c>
      <c r="O895">
        <f>_xlfn.XLOOKUP(FACT_INCLUDES[[#This Row],[DW Product]],FACT_PRODUCT_REVIEWS!L:L,FACT_PRODUCT_REVIEWS!A:A,,0)</f>
        <v>345</v>
      </c>
      <c r="P895">
        <f>_xlfn.XLOOKUP(FACT_INCLUDES[[#This Row],[customer_unique_id]],DIM_CUSTOMERS[customer_unique_id],DIM_CUSTOMERS[DW Customer],,0)</f>
        <v>251</v>
      </c>
      <c r="Q895">
        <v>345</v>
      </c>
      <c r="R895">
        <v>146</v>
      </c>
      <c r="S895">
        <f>IF(FACT_INCLUDES[[#This Row],[order_delivered_customer_date]]&lt;=FACT_INCLUDES[[#This Row],[order_estimated_delivery_date]],1,0)</f>
        <v>1</v>
      </c>
      <c r="T895" t="str">
        <f>VLOOKUP(FACT_INCLUDES[[#This Row],[DW Product]],DIM_PRODUCTS!A:I,3,FALSE)</f>
        <v>Kitchen Products</v>
      </c>
      <c r="U895" t="str">
        <f>VLOOKUP(FACT_INCLUDES[[#This Row],[DW Seller]],DIM_SELLERS!A:I,4,FALSE)</f>
        <v>PR</v>
      </c>
      <c r="V895" s="30">
        <f>IF(FACT_INCLUDES[[#This Row],[order_delivered_customer_date]]&lt;=FACT_INCLUDES[[#This Row],[order_estimated_delivery_date]], 1,0)</f>
        <v>1</v>
      </c>
    </row>
    <row r="896" spans="1:22" ht="15.75" x14ac:dyDescent="0.25">
      <c r="A896">
        <v>895</v>
      </c>
      <c r="B896" s="2" t="s">
        <v>1732</v>
      </c>
      <c r="C896" s="10">
        <v>1</v>
      </c>
      <c r="D896" s="13">
        <v>43061.760416666664</v>
      </c>
      <c r="E896" s="20">
        <v>20.99</v>
      </c>
      <c r="F896" s="20">
        <v>11.85</v>
      </c>
      <c r="G896" t="str">
        <f>VLOOKUP(FACT_INCLUDES[[#This Row],[order_id]],ORDERS!A:B,2,FALSE)</f>
        <v>788f3cfa99a83011f637d9c8b24e4e7d</v>
      </c>
      <c r="H896" s="17">
        <f>VLOOKUP(FACT_INCLUDES[[#This Row],[order_id]],ORDERS!A:F,4,FALSE)</f>
        <v>42942.73541666667</v>
      </c>
      <c r="I896" s="17">
        <f>VLOOKUP(FACT_INCLUDES[[#This Row],[order_id]],ORDERS!A:G,5,FALSE)</f>
        <v>42950.769444444442</v>
      </c>
      <c r="J896" s="17">
        <f>VLOOKUP(FACT_INCLUDES[[#This Row],[order_id]],ORDERS!A:G,6,FALSE)</f>
        <v>42976</v>
      </c>
      <c r="K896" t="str">
        <f>VLOOKUP(FACT_INCLUDES[[#This Row],[order_id]],ORDERS!A:G,3,FALSE)</f>
        <v>delivered</v>
      </c>
      <c r="L896" s="18">
        <f>FACT_INCLUDES[[#This Row],[price]]+FACT_INCLUDES[[#This Row],[freight_value]]</f>
        <v>32.839999999999996</v>
      </c>
      <c r="M896">
        <f ca="1">_xlfn.XLOOKUP(FACT_INCLUDES[[#This Row],[customer_unique_id]], DIM_CUSTOMERS[customer_unique_id], DIM_CUSTOMERS[Age],,0)</f>
        <v>43</v>
      </c>
      <c r="N896">
        <f>IFERROR(VLOOKUP(FACT_INCLUDES[[#This Row],[order_id]], ORDERS!A:G, 7, FALSE), "")</f>
        <v>8</v>
      </c>
      <c r="O896">
        <f>_xlfn.XLOOKUP(FACT_INCLUDES[[#This Row],[DW Product]],FACT_PRODUCT_REVIEWS!L:L,FACT_PRODUCT_REVIEWS!A:A,,0)</f>
        <v>346</v>
      </c>
      <c r="P896">
        <f>_xlfn.XLOOKUP(FACT_INCLUDES[[#This Row],[customer_unique_id]],DIM_CUSTOMERS[customer_unique_id],DIM_CUSTOMERS[DW Customer],,0)</f>
        <v>319</v>
      </c>
      <c r="Q896">
        <v>346</v>
      </c>
      <c r="R896">
        <v>147</v>
      </c>
      <c r="S896">
        <f>IF(FACT_INCLUDES[[#This Row],[order_delivered_customer_date]]&lt;=FACT_INCLUDES[[#This Row],[order_estimated_delivery_date]],1,0)</f>
        <v>1</v>
      </c>
      <c r="T896" t="str">
        <f>VLOOKUP(FACT_INCLUDES[[#This Row],[DW Product]],DIM_PRODUCTS!A:I,3,FALSE)</f>
        <v>Gadgets</v>
      </c>
      <c r="U896" t="str">
        <f>VLOOKUP(FACT_INCLUDES[[#This Row],[DW Seller]],DIM_SELLERS!A:I,4,FALSE)</f>
        <v>SP</v>
      </c>
      <c r="V896" s="30">
        <f>IF(FACT_INCLUDES[[#This Row],[order_delivered_customer_date]]&lt;=FACT_INCLUDES[[#This Row],[order_estimated_delivery_date]], 1,0)</f>
        <v>1</v>
      </c>
    </row>
    <row r="897" spans="1:22" ht="15.75" x14ac:dyDescent="0.25">
      <c r="A897">
        <v>896</v>
      </c>
      <c r="B897" s="2" t="s">
        <v>935</v>
      </c>
      <c r="C897" s="10">
        <v>1</v>
      </c>
      <c r="D897" s="13">
        <v>43061.760416666664</v>
      </c>
      <c r="E897" s="20">
        <v>19.45</v>
      </c>
      <c r="F897" s="20">
        <v>14.52</v>
      </c>
      <c r="G897" t="str">
        <f>VLOOKUP(FACT_INCLUDES[[#This Row],[order_id]],ORDERS!A:B,2,FALSE)</f>
        <v>a961e198a1d400e99c02e8f4520f763c</v>
      </c>
      <c r="H897" s="17">
        <f>VLOOKUP(FACT_INCLUDES[[#This Row],[order_id]],ORDERS!A:F,4,FALSE)</f>
        <v>42975.213194444441</v>
      </c>
      <c r="I897" s="17">
        <f>VLOOKUP(FACT_INCLUDES[[#This Row],[order_id]],ORDERS!A:G,5,FALSE)</f>
        <v>42987.529166666667</v>
      </c>
      <c r="J897" s="17">
        <f>VLOOKUP(FACT_INCLUDES[[#This Row],[order_id]],ORDERS!A:G,6,FALSE)</f>
        <v>42997</v>
      </c>
      <c r="K897" t="str">
        <f>VLOOKUP(FACT_INCLUDES[[#This Row],[order_id]],ORDERS!A:G,3,FALSE)</f>
        <v>delivered</v>
      </c>
      <c r="L897" s="18">
        <f>FACT_INCLUDES[[#This Row],[price]]+FACT_INCLUDES[[#This Row],[freight_value]]</f>
        <v>33.97</v>
      </c>
      <c r="M897">
        <f ca="1">_xlfn.XLOOKUP(FACT_INCLUDES[[#This Row],[customer_unique_id]], DIM_CUSTOMERS[customer_unique_id], DIM_CUSTOMERS[Age],,0)</f>
        <v>18</v>
      </c>
      <c r="N897">
        <f>IFERROR(VLOOKUP(FACT_INCLUDES[[#This Row],[order_id]], ORDERS!A:G, 7, FALSE), "")</f>
        <v>12</v>
      </c>
      <c r="O897">
        <f>_xlfn.XLOOKUP(FACT_INCLUDES[[#This Row],[DW Product]],FACT_PRODUCT_REVIEWS!L:L,FACT_PRODUCT_REVIEWS!A:A,,0)</f>
        <v>347</v>
      </c>
      <c r="P897">
        <f>_xlfn.XLOOKUP(FACT_INCLUDES[[#This Row],[customer_unique_id]],DIM_CUSTOMERS[customer_unique_id],DIM_CUSTOMERS[DW Customer],,0)</f>
        <v>73</v>
      </c>
      <c r="Q897">
        <v>347</v>
      </c>
      <c r="R897">
        <v>148</v>
      </c>
      <c r="S897">
        <f>IF(FACT_INCLUDES[[#This Row],[order_delivered_customer_date]]&lt;=FACT_INCLUDES[[#This Row],[order_estimated_delivery_date]],1,0)</f>
        <v>1</v>
      </c>
      <c r="T897" t="str">
        <f>VLOOKUP(FACT_INCLUDES[[#This Row],[DW Product]],DIM_PRODUCTS!A:I,3,FALSE)</f>
        <v>Shoes</v>
      </c>
      <c r="U897" t="str">
        <f>VLOOKUP(FACT_INCLUDES[[#This Row],[DW Seller]],DIM_SELLERS!A:I,4,FALSE)</f>
        <v>PR</v>
      </c>
      <c r="V897" s="30">
        <f>IF(FACT_INCLUDES[[#This Row],[order_delivered_customer_date]]&lt;=FACT_INCLUDES[[#This Row],[order_estimated_delivery_date]], 1,0)</f>
        <v>1</v>
      </c>
    </row>
    <row r="898" spans="1:22" ht="15.75" x14ac:dyDescent="0.25">
      <c r="A898">
        <v>897</v>
      </c>
      <c r="B898" s="2" t="s">
        <v>1535</v>
      </c>
      <c r="C898" s="10">
        <v>1</v>
      </c>
      <c r="D898" s="13">
        <v>43061.760416666664</v>
      </c>
      <c r="E898" s="20">
        <v>59.9</v>
      </c>
      <c r="F898" s="20">
        <v>34.22</v>
      </c>
      <c r="G898" t="str">
        <f>VLOOKUP(FACT_INCLUDES[[#This Row],[order_id]],ORDERS!A:B,2,FALSE)</f>
        <v>5a77d3e9231351d3a4ea54c3fe824e79</v>
      </c>
      <c r="H898" s="17">
        <f>VLOOKUP(FACT_INCLUDES[[#This Row],[order_id]],ORDERS!A:F,4,FALSE)</f>
        <v>43131.745138888888</v>
      </c>
      <c r="I898" s="17">
        <f>VLOOKUP(FACT_INCLUDES[[#This Row],[order_id]],ORDERS!A:G,5,FALSE)</f>
        <v>43157.87777777778</v>
      </c>
      <c r="J898" s="17">
        <f>VLOOKUP(FACT_INCLUDES[[#This Row],[order_id]],ORDERS!A:G,6,FALSE)</f>
        <v>43164</v>
      </c>
      <c r="K898" t="str">
        <f>VLOOKUP(FACT_INCLUDES[[#This Row],[order_id]],ORDERS!A:G,3,FALSE)</f>
        <v>delivered</v>
      </c>
      <c r="L898" s="18">
        <f>FACT_INCLUDES[[#This Row],[price]]+FACT_INCLUDES[[#This Row],[freight_value]]</f>
        <v>94.12</v>
      </c>
      <c r="M898">
        <f ca="1">_xlfn.XLOOKUP(FACT_INCLUDES[[#This Row],[customer_unique_id]], DIM_CUSTOMERS[customer_unique_id], DIM_CUSTOMERS[Age],,0)</f>
        <v>44</v>
      </c>
      <c r="N898">
        <f>IFERROR(VLOOKUP(FACT_INCLUDES[[#This Row],[order_id]], ORDERS!A:G, 7, FALSE), "")</f>
        <v>26</v>
      </c>
      <c r="O898">
        <f>_xlfn.XLOOKUP(FACT_INCLUDES[[#This Row],[DW Product]],FACT_PRODUCT_REVIEWS!L:L,FACT_PRODUCT_REVIEWS!A:A,,0)</f>
        <v>348</v>
      </c>
      <c r="P898">
        <f>_xlfn.XLOOKUP(FACT_INCLUDES[[#This Row],[customer_unique_id]],DIM_CUSTOMERS[customer_unique_id],DIM_CUSTOMERS[DW Customer],,0)</f>
        <v>64</v>
      </c>
      <c r="Q898">
        <v>348</v>
      </c>
      <c r="R898">
        <v>149</v>
      </c>
      <c r="S898">
        <f>IF(FACT_INCLUDES[[#This Row],[order_delivered_customer_date]]&lt;=FACT_INCLUDES[[#This Row],[order_estimated_delivery_date]],1,0)</f>
        <v>1</v>
      </c>
      <c r="T898" t="str">
        <f>VLOOKUP(FACT_INCLUDES[[#This Row],[DW Product]],DIM_PRODUCTS!A:I,3,FALSE)</f>
        <v>Appliances</v>
      </c>
      <c r="U898" t="str">
        <f>VLOOKUP(FACT_INCLUDES[[#This Row],[DW Seller]],DIM_SELLERS!A:I,4,FALSE)</f>
        <v>BA</v>
      </c>
      <c r="V898" s="30">
        <f>IF(FACT_INCLUDES[[#This Row],[order_delivered_customer_date]]&lt;=FACT_INCLUDES[[#This Row],[order_estimated_delivery_date]], 1,0)</f>
        <v>1</v>
      </c>
    </row>
    <row r="899" spans="1:22" ht="15.75" x14ac:dyDescent="0.25">
      <c r="A899">
        <v>898</v>
      </c>
      <c r="B899" s="2" t="s">
        <v>1122</v>
      </c>
      <c r="C899" s="10">
        <v>1</v>
      </c>
      <c r="D899" s="13">
        <v>43075.146527777775</v>
      </c>
      <c r="E899" s="20">
        <v>59.9</v>
      </c>
      <c r="F899" s="20">
        <v>34.22</v>
      </c>
      <c r="G899" t="str">
        <f>VLOOKUP(FACT_INCLUDES[[#This Row],[order_id]],ORDERS!A:B,2,FALSE)</f>
        <v>ec99f30f38afadbfbae32d5883734ded</v>
      </c>
      <c r="H899" s="17">
        <f>VLOOKUP(FACT_INCLUDES[[#This Row],[order_id]],ORDERS!A:F,4,FALSE)</f>
        <v>43073.588194444441</v>
      </c>
      <c r="I899" s="17">
        <f>VLOOKUP(FACT_INCLUDES[[#This Row],[order_id]],ORDERS!A:G,5,FALSE)</f>
        <v>43083.022916666669</v>
      </c>
      <c r="J899" s="17">
        <f>VLOOKUP(FACT_INCLUDES[[#This Row],[order_id]],ORDERS!A:G,6,FALSE)</f>
        <v>43089</v>
      </c>
      <c r="K899" t="str">
        <f>VLOOKUP(FACT_INCLUDES[[#This Row],[order_id]],ORDERS!A:G,3,FALSE)</f>
        <v>delivered</v>
      </c>
      <c r="L899" s="18">
        <f>FACT_INCLUDES[[#This Row],[price]]+FACT_INCLUDES[[#This Row],[freight_value]]</f>
        <v>94.12</v>
      </c>
      <c r="M899">
        <f ca="1">_xlfn.XLOOKUP(FACT_INCLUDES[[#This Row],[customer_unique_id]], DIM_CUSTOMERS[customer_unique_id], DIM_CUSTOMERS[Age],,0)</f>
        <v>21</v>
      </c>
      <c r="N899">
        <f>IFERROR(VLOOKUP(FACT_INCLUDES[[#This Row],[order_id]], ORDERS!A:G, 7, FALSE), "")</f>
        <v>10</v>
      </c>
      <c r="O899">
        <f>_xlfn.XLOOKUP(FACT_INCLUDES[[#This Row],[DW Product]],FACT_PRODUCT_REVIEWS!L:L,FACT_PRODUCT_REVIEWS!A:A,,0)</f>
        <v>349</v>
      </c>
      <c r="P899">
        <f>_xlfn.XLOOKUP(FACT_INCLUDES[[#This Row],[customer_unique_id]],DIM_CUSTOMERS[customer_unique_id],DIM_CUSTOMERS[DW Customer],,0)</f>
        <v>178</v>
      </c>
      <c r="Q899">
        <v>349</v>
      </c>
      <c r="R899">
        <v>150</v>
      </c>
      <c r="S899">
        <f>IF(FACT_INCLUDES[[#This Row],[order_delivered_customer_date]]&lt;=FACT_INCLUDES[[#This Row],[order_estimated_delivery_date]],1,0)</f>
        <v>1</v>
      </c>
      <c r="T899" t="str">
        <f>VLOOKUP(FACT_INCLUDES[[#This Row],[DW Product]],DIM_PRODUCTS!A:I,3,FALSE)</f>
        <v>Home Design</v>
      </c>
      <c r="U899" t="str">
        <f>VLOOKUP(FACT_INCLUDES[[#This Row],[DW Seller]],DIM_SELLERS!A:I,4,FALSE)</f>
        <v>SP</v>
      </c>
      <c r="V899" s="30">
        <f>IF(FACT_INCLUDES[[#This Row],[order_delivered_customer_date]]&lt;=FACT_INCLUDES[[#This Row],[order_estimated_delivery_date]], 1,0)</f>
        <v>1</v>
      </c>
    </row>
    <row r="900" spans="1:22" ht="15.75" x14ac:dyDescent="0.25">
      <c r="A900">
        <v>899</v>
      </c>
      <c r="B900" s="2" t="s">
        <v>1877</v>
      </c>
      <c r="C900" s="10">
        <v>1</v>
      </c>
      <c r="D900" s="13">
        <v>43102.681944444441</v>
      </c>
      <c r="E900" s="20">
        <v>64.900000000000006</v>
      </c>
      <c r="F900" s="20">
        <v>15.33</v>
      </c>
      <c r="G900" t="str">
        <f>VLOOKUP(FACT_INCLUDES[[#This Row],[order_id]],ORDERS!A:B,2,FALSE)</f>
        <v>8dfb9fff0eac6a63f34ed7707068e988</v>
      </c>
      <c r="H900" s="17">
        <f>VLOOKUP(FACT_INCLUDES[[#This Row],[order_id]],ORDERS!A:F,4,FALSE)</f>
        <v>42761.965277777781</v>
      </c>
      <c r="I900" s="17">
        <f>VLOOKUP(FACT_INCLUDES[[#This Row],[order_id]],ORDERS!A:G,5,FALSE)</f>
        <v>42781.643750000003</v>
      </c>
      <c r="J900" s="17">
        <f>VLOOKUP(FACT_INCLUDES[[#This Row],[order_id]],ORDERS!A:G,6,FALSE)</f>
        <v>42786</v>
      </c>
      <c r="K900" t="str">
        <f>VLOOKUP(FACT_INCLUDES[[#This Row],[order_id]],ORDERS!A:G,3,FALSE)</f>
        <v>delivered</v>
      </c>
      <c r="L900" s="18">
        <f>FACT_INCLUDES[[#This Row],[price]]+FACT_INCLUDES[[#This Row],[freight_value]]</f>
        <v>80.23</v>
      </c>
      <c r="M900">
        <f ca="1">_xlfn.XLOOKUP(FACT_INCLUDES[[#This Row],[customer_unique_id]], DIM_CUSTOMERS[customer_unique_id], DIM_CUSTOMERS[Age],,0)</f>
        <v>25</v>
      </c>
      <c r="N900">
        <f>IFERROR(VLOOKUP(FACT_INCLUDES[[#This Row],[order_id]], ORDERS!A:G, 7, FALSE), "")</f>
        <v>20</v>
      </c>
      <c r="O900">
        <f>_xlfn.XLOOKUP(FACT_INCLUDES[[#This Row],[DW Product]],FACT_PRODUCT_REVIEWS!L:L,FACT_PRODUCT_REVIEWS!A:A,,0)</f>
        <v>350</v>
      </c>
      <c r="P900">
        <f>_xlfn.XLOOKUP(FACT_INCLUDES[[#This Row],[customer_unique_id]],DIM_CUSTOMERS[customer_unique_id],DIM_CUSTOMERS[DW Customer],,0)</f>
        <v>101</v>
      </c>
      <c r="Q900">
        <v>350</v>
      </c>
      <c r="R900">
        <v>151</v>
      </c>
      <c r="S900">
        <f>IF(FACT_INCLUDES[[#This Row],[order_delivered_customer_date]]&lt;=FACT_INCLUDES[[#This Row],[order_estimated_delivery_date]],1,0)</f>
        <v>1</v>
      </c>
      <c r="T900" t="str">
        <f>VLOOKUP(FACT_INCLUDES[[#This Row],[DW Product]],DIM_PRODUCTS!A:I,3,FALSE)</f>
        <v>Furniture</v>
      </c>
      <c r="U900" t="str">
        <f>VLOOKUP(FACT_INCLUDES[[#This Row],[DW Seller]],DIM_SELLERS!A:I,4,FALSE)</f>
        <v>SP</v>
      </c>
      <c r="V900" s="30">
        <f>IF(FACT_INCLUDES[[#This Row],[order_delivered_customer_date]]&lt;=FACT_INCLUDES[[#This Row],[order_estimated_delivery_date]], 1,0)</f>
        <v>1</v>
      </c>
    </row>
    <row r="901" spans="1:22" ht="15.75" x14ac:dyDescent="0.25">
      <c r="A901">
        <v>900</v>
      </c>
      <c r="B901" s="2" t="s">
        <v>1554</v>
      </c>
      <c r="C901" s="10">
        <v>1</v>
      </c>
      <c r="D901" s="13">
        <v>43102.681944444441</v>
      </c>
      <c r="E901" s="20">
        <v>128.9</v>
      </c>
      <c r="F901" s="20">
        <v>9.26</v>
      </c>
      <c r="G901" t="str">
        <f>VLOOKUP(FACT_INCLUDES[[#This Row],[order_id]],ORDERS!A:B,2,FALSE)</f>
        <v>e5ab9d9cc98f8d5befc51f952a44c87b</v>
      </c>
      <c r="H901" s="17">
        <f>VLOOKUP(FACT_INCLUDES[[#This Row],[order_id]],ORDERS!A:F,4,FALSE)</f>
        <v>43204.977777777778</v>
      </c>
      <c r="I901" s="17">
        <f>VLOOKUP(FACT_INCLUDES[[#This Row],[order_id]],ORDERS!A:G,5,FALSE)</f>
        <v>43216.862500000003</v>
      </c>
      <c r="J901" s="17">
        <f>VLOOKUP(FACT_INCLUDES[[#This Row],[order_id]],ORDERS!A:G,6,FALSE)</f>
        <v>43231</v>
      </c>
      <c r="K901" t="str">
        <f>VLOOKUP(FACT_INCLUDES[[#This Row],[order_id]],ORDERS!A:G,3,FALSE)</f>
        <v>delivered</v>
      </c>
      <c r="L901" s="18">
        <f>FACT_INCLUDES[[#This Row],[price]]+FACT_INCLUDES[[#This Row],[freight_value]]</f>
        <v>138.16</v>
      </c>
      <c r="M901">
        <f ca="1">_xlfn.XLOOKUP(FACT_INCLUDES[[#This Row],[customer_unique_id]], DIM_CUSTOMERS[customer_unique_id], DIM_CUSTOMERS[Age],,0)</f>
        <v>25</v>
      </c>
      <c r="N901">
        <f>IFERROR(VLOOKUP(FACT_INCLUDES[[#This Row],[order_id]], ORDERS!A:G, 7, FALSE), "")</f>
        <v>12</v>
      </c>
      <c r="O901">
        <f>_xlfn.XLOOKUP(FACT_INCLUDES[[#This Row],[DW Product]],FACT_PRODUCT_REVIEWS!L:L,FACT_PRODUCT_REVIEWS!A:A,,0)</f>
        <v>351</v>
      </c>
      <c r="P901">
        <f>_xlfn.XLOOKUP(FACT_INCLUDES[[#This Row],[customer_unique_id]],DIM_CUSTOMERS[customer_unique_id],DIM_CUSTOMERS[DW Customer],,0)</f>
        <v>122</v>
      </c>
      <c r="Q901">
        <v>351</v>
      </c>
      <c r="R901">
        <v>152</v>
      </c>
      <c r="S901">
        <f>IF(FACT_INCLUDES[[#This Row],[order_delivered_customer_date]]&lt;=FACT_INCLUDES[[#This Row],[order_estimated_delivery_date]],1,0)</f>
        <v>1</v>
      </c>
      <c r="T901" t="str">
        <f>VLOOKUP(FACT_INCLUDES[[#This Row],[DW Product]],DIM_PRODUCTS!A:I,3,FALSE)</f>
        <v>Musical Instruments</v>
      </c>
      <c r="U901" t="str">
        <f>VLOOKUP(FACT_INCLUDES[[#This Row],[DW Seller]],DIM_SELLERS!A:I,4,FALSE)</f>
        <v>SP</v>
      </c>
      <c r="V901" s="30">
        <f>IF(FACT_INCLUDES[[#This Row],[order_delivered_customer_date]]&lt;=FACT_INCLUDES[[#This Row],[order_estimated_delivery_date]], 1,0)</f>
        <v>1</v>
      </c>
    </row>
    <row r="902" spans="1:22" ht="15.75" x14ac:dyDescent="0.25">
      <c r="A902">
        <v>901</v>
      </c>
      <c r="B902" s="2" t="s">
        <v>1413</v>
      </c>
      <c r="C902" s="10">
        <v>1</v>
      </c>
      <c r="D902" s="13">
        <v>43326.044444444444</v>
      </c>
      <c r="E902" s="20">
        <v>189.9</v>
      </c>
      <c r="F902" s="20">
        <v>13.77</v>
      </c>
      <c r="G902" t="str">
        <f>VLOOKUP(FACT_INCLUDES[[#This Row],[order_id]],ORDERS!A:B,2,FALSE)</f>
        <v>95a3ac562ffc17755618fb67ce57ef9a</v>
      </c>
      <c r="H902" s="17">
        <f>VLOOKUP(FACT_INCLUDES[[#This Row],[order_id]],ORDERS!A:F,4,FALSE)</f>
        <v>43241.645833333336</v>
      </c>
      <c r="I902" s="17">
        <f>VLOOKUP(FACT_INCLUDES[[#This Row],[order_id]],ORDERS!A:G,5,FALSE)</f>
        <v>43272.029166666667</v>
      </c>
      <c r="J902" s="17">
        <f>VLOOKUP(FACT_INCLUDES[[#This Row],[order_id]],ORDERS!A:G,6,FALSE)</f>
        <v>43287</v>
      </c>
      <c r="K902" t="str">
        <f>VLOOKUP(FACT_INCLUDES[[#This Row],[order_id]],ORDERS!A:G,3,FALSE)</f>
        <v>delivered</v>
      </c>
      <c r="L902" s="18">
        <f>FACT_INCLUDES[[#This Row],[price]]+FACT_INCLUDES[[#This Row],[freight_value]]</f>
        <v>203.67000000000002</v>
      </c>
      <c r="M902">
        <f ca="1">_xlfn.XLOOKUP(FACT_INCLUDES[[#This Row],[customer_unique_id]], DIM_CUSTOMERS[customer_unique_id], DIM_CUSTOMERS[Age],,0)</f>
        <v>53</v>
      </c>
      <c r="N902">
        <f>IFERROR(VLOOKUP(FACT_INCLUDES[[#This Row],[order_id]], ORDERS!A:G, 7, FALSE), "")</f>
        <v>31</v>
      </c>
      <c r="O902">
        <f>_xlfn.XLOOKUP(FACT_INCLUDES[[#This Row],[DW Product]],FACT_PRODUCT_REVIEWS!L:L,FACT_PRODUCT_REVIEWS!A:A,,0)</f>
        <v>352</v>
      </c>
      <c r="P902">
        <f>_xlfn.XLOOKUP(FACT_INCLUDES[[#This Row],[customer_unique_id]],DIM_CUSTOMERS[customer_unique_id],DIM_CUSTOMERS[DW Customer],,0)</f>
        <v>81</v>
      </c>
      <c r="Q902">
        <v>352</v>
      </c>
      <c r="R902">
        <v>153</v>
      </c>
      <c r="S902">
        <f>IF(FACT_INCLUDES[[#This Row],[order_delivered_customer_date]]&lt;=FACT_INCLUDES[[#This Row],[order_estimated_delivery_date]],1,0)</f>
        <v>1</v>
      </c>
      <c r="T902" t="str">
        <f>VLOOKUP(FACT_INCLUDES[[#This Row],[DW Product]],DIM_PRODUCTS!A:I,3,FALSE)</f>
        <v>Home Design</v>
      </c>
      <c r="U902" t="str">
        <f>VLOOKUP(FACT_INCLUDES[[#This Row],[DW Seller]],DIM_SELLERS!A:I,4,FALSE)</f>
        <v>SP</v>
      </c>
      <c r="V902" s="30">
        <f>IF(FACT_INCLUDES[[#This Row],[order_delivered_customer_date]]&lt;=FACT_INCLUDES[[#This Row],[order_estimated_delivery_date]], 1,0)</f>
        <v>1</v>
      </c>
    </row>
    <row r="903" spans="1:22" ht="15.75" x14ac:dyDescent="0.25">
      <c r="A903">
        <v>902</v>
      </c>
      <c r="B903" s="2" t="s">
        <v>1420</v>
      </c>
      <c r="C903" s="10">
        <v>1</v>
      </c>
      <c r="D903" s="13">
        <v>42835.923611111109</v>
      </c>
      <c r="E903" s="20">
        <v>250</v>
      </c>
      <c r="F903" s="20">
        <v>97.56</v>
      </c>
      <c r="G903" t="str">
        <f>VLOOKUP(FACT_INCLUDES[[#This Row],[order_id]],ORDERS!A:B,2,FALSE)</f>
        <v>6dade60d28a0f5b8ae7e8d67321b4141</v>
      </c>
      <c r="H903" s="17">
        <f>VLOOKUP(FACT_INCLUDES[[#This Row],[order_id]],ORDERS!A:F,4,FALSE)</f>
        <v>42903.751388888886</v>
      </c>
      <c r="I903" s="17">
        <f>VLOOKUP(FACT_INCLUDES[[#This Row],[order_id]],ORDERS!A:G,5,FALSE)</f>
        <v>42915.697916666664</v>
      </c>
      <c r="J903" s="17">
        <f>VLOOKUP(FACT_INCLUDES[[#This Row],[order_id]],ORDERS!A:G,6,FALSE)</f>
        <v>42923</v>
      </c>
      <c r="K903" t="str">
        <f>VLOOKUP(FACT_INCLUDES[[#This Row],[order_id]],ORDERS!A:G,3,FALSE)</f>
        <v>delivered</v>
      </c>
      <c r="L903" s="18">
        <f>FACT_INCLUDES[[#This Row],[price]]+FACT_INCLUDES[[#This Row],[freight_value]]</f>
        <v>347.56</v>
      </c>
      <c r="M903">
        <f ca="1">_xlfn.XLOOKUP(FACT_INCLUDES[[#This Row],[customer_unique_id]], DIM_CUSTOMERS[customer_unique_id], DIM_CUSTOMERS[Age],,0)</f>
        <v>18</v>
      </c>
      <c r="N903">
        <f>IFERROR(VLOOKUP(FACT_INCLUDES[[#This Row],[order_id]], ORDERS!A:G, 7, FALSE), "")</f>
        <v>12</v>
      </c>
      <c r="O903">
        <f>_xlfn.XLOOKUP(FACT_INCLUDES[[#This Row],[DW Product]],FACT_PRODUCT_REVIEWS!L:L,FACT_PRODUCT_REVIEWS!A:A,,0)</f>
        <v>353</v>
      </c>
      <c r="P903">
        <f>_xlfn.XLOOKUP(FACT_INCLUDES[[#This Row],[customer_unique_id]],DIM_CUSTOMERS[customer_unique_id],DIM_CUSTOMERS[DW Customer],,0)</f>
        <v>102</v>
      </c>
      <c r="Q903">
        <v>353</v>
      </c>
      <c r="R903">
        <v>154</v>
      </c>
      <c r="S903">
        <f>IF(FACT_INCLUDES[[#This Row],[order_delivered_customer_date]]&lt;=FACT_INCLUDES[[#This Row],[order_estimated_delivery_date]],1,0)</f>
        <v>1</v>
      </c>
      <c r="T903" t="str">
        <f>VLOOKUP(FACT_INCLUDES[[#This Row],[DW Product]],DIM_PRODUCTS!A:I,3,FALSE)</f>
        <v>Gadgets</v>
      </c>
      <c r="U903" t="str">
        <f>VLOOKUP(FACT_INCLUDES[[#This Row],[DW Seller]],DIM_SELLERS!A:I,4,FALSE)</f>
        <v>SP</v>
      </c>
      <c r="V903" s="30">
        <f>IF(FACT_INCLUDES[[#This Row],[order_delivered_customer_date]]&lt;=FACT_INCLUDES[[#This Row],[order_estimated_delivery_date]], 1,0)</f>
        <v>1</v>
      </c>
    </row>
    <row r="904" spans="1:22" ht="15.75" x14ac:dyDescent="0.25">
      <c r="A904">
        <v>903</v>
      </c>
      <c r="B904" s="2" t="s">
        <v>1613</v>
      </c>
      <c r="C904" s="10">
        <v>1</v>
      </c>
      <c r="D904" s="13">
        <v>43339.454861111109</v>
      </c>
      <c r="E904" s="20">
        <v>94.9</v>
      </c>
      <c r="F904" s="20">
        <v>35.979999999999997</v>
      </c>
      <c r="G904" t="str">
        <f>VLOOKUP(FACT_INCLUDES[[#This Row],[order_id]],ORDERS!A:B,2,FALSE)</f>
        <v>63df52c362d4b7183bb6a463452a8183</v>
      </c>
      <c r="H904" s="17">
        <f>VLOOKUP(FACT_INCLUDES[[#This Row],[order_id]],ORDERS!A:F,4,FALSE)</f>
        <v>43144.754861111112</v>
      </c>
      <c r="I904" s="17">
        <f>VLOOKUP(FACT_INCLUDES[[#This Row],[order_id]],ORDERS!A:G,5,FALSE)</f>
        <v>43147.648611111108</v>
      </c>
      <c r="J904" s="17">
        <f>VLOOKUP(FACT_INCLUDES[[#This Row],[order_id]],ORDERS!A:G,6,FALSE)</f>
        <v>43160</v>
      </c>
      <c r="K904" t="str">
        <f>VLOOKUP(FACT_INCLUDES[[#This Row],[order_id]],ORDERS!A:G,3,FALSE)</f>
        <v>delivered</v>
      </c>
      <c r="L904" s="18">
        <f>FACT_INCLUDES[[#This Row],[price]]+FACT_INCLUDES[[#This Row],[freight_value]]</f>
        <v>130.88</v>
      </c>
      <c r="M904">
        <f ca="1">_xlfn.XLOOKUP(FACT_INCLUDES[[#This Row],[customer_unique_id]], DIM_CUSTOMERS[customer_unique_id], DIM_CUSTOMERS[Age],,0)</f>
        <v>18</v>
      </c>
      <c r="N904">
        <f>IFERROR(VLOOKUP(FACT_INCLUDES[[#This Row],[order_id]], ORDERS!A:G, 7, FALSE), "")</f>
        <v>3</v>
      </c>
      <c r="O904">
        <f>_xlfn.XLOOKUP(FACT_INCLUDES[[#This Row],[DW Product]],FACT_PRODUCT_REVIEWS!L:L,FACT_PRODUCT_REVIEWS!A:A,,0)</f>
        <v>354</v>
      </c>
      <c r="P904">
        <f>_xlfn.XLOOKUP(FACT_INCLUDES[[#This Row],[customer_unique_id]],DIM_CUSTOMERS[customer_unique_id],DIM_CUSTOMERS[DW Customer],,0)</f>
        <v>239</v>
      </c>
      <c r="Q904">
        <v>354</v>
      </c>
      <c r="R904">
        <v>155</v>
      </c>
      <c r="S904">
        <f>IF(FACT_INCLUDES[[#This Row],[order_delivered_customer_date]]&lt;=FACT_INCLUDES[[#This Row],[order_estimated_delivery_date]],1,0)</f>
        <v>1</v>
      </c>
      <c r="T904" t="str">
        <f>VLOOKUP(FACT_INCLUDES[[#This Row],[DW Product]],DIM_PRODUCTS!A:I,3,FALSE)</f>
        <v>Sports</v>
      </c>
      <c r="U904" t="str">
        <f>VLOOKUP(FACT_INCLUDES[[#This Row],[DW Seller]],DIM_SELLERS!A:I,4,FALSE)</f>
        <v>GO</v>
      </c>
      <c r="V904" s="30">
        <f>IF(FACT_INCLUDES[[#This Row],[order_delivered_customer_date]]&lt;=FACT_INCLUDES[[#This Row],[order_estimated_delivery_date]], 1,0)</f>
        <v>1</v>
      </c>
    </row>
    <row r="905" spans="1:22" ht="15.75" x14ac:dyDescent="0.25">
      <c r="A905">
        <v>904</v>
      </c>
      <c r="B905" s="2" t="s">
        <v>1365</v>
      </c>
      <c r="C905" s="10">
        <v>1</v>
      </c>
      <c r="D905" s="13">
        <v>43263.874305555553</v>
      </c>
      <c r="E905" s="20">
        <v>27.9</v>
      </c>
      <c r="F905" s="20">
        <v>20.8</v>
      </c>
      <c r="G905" t="str">
        <f>VLOOKUP(FACT_INCLUDES[[#This Row],[order_id]],ORDERS!A:B,2,FALSE)</f>
        <v>cd3f977fbad60553fce0f193593802bb</v>
      </c>
      <c r="H905" s="17">
        <f>VLOOKUP(FACT_INCLUDES[[#This Row],[order_id]],ORDERS!A:F,4,FALSE)</f>
        <v>43088.475694444445</v>
      </c>
      <c r="I905" s="17">
        <f>VLOOKUP(FACT_INCLUDES[[#This Row],[order_id]],ORDERS!A:G,5,FALSE)</f>
        <v>43091.61041666667</v>
      </c>
      <c r="J905" s="17">
        <f>VLOOKUP(FACT_INCLUDES[[#This Row],[order_id]],ORDERS!A:G,6,FALSE)</f>
        <v>43110</v>
      </c>
      <c r="K905" t="str">
        <f>VLOOKUP(FACT_INCLUDES[[#This Row],[order_id]],ORDERS!A:G,3,FALSE)</f>
        <v>delivered</v>
      </c>
      <c r="L905" s="18">
        <f>FACT_INCLUDES[[#This Row],[price]]+FACT_INCLUDES[[#This Row],[freight_value]]</f>
        <v>48.7</v>
      </c>
      <c r="M905">
        <f ca="1">_xlfn.XLOOKUP(FACT_INCLUDES[[#This Row],[customer_unique_id]], DIM_CUSTOMERS[customer_unique_id], DIM_CUSTOMERS[Age],,0)</f>
        <v>45</v>
      </c>
      <c r="N905">
        <f>IFERROR(VLOOKUP(FACT_INCLUDES[[#This Row],[order_id]], ORDERS!A:G, 7, FALSE), "")</f>
        <v>3</v>
      </c>
      <c r="O905">
        <f>_xlfn.XLOOKUP(FACT_INCLUDES[[#This Row],[DW Product]],FACT_PRODUCT_REVIEWS!L:L,FACT_PRODUCT_REVIEWS!A:A,,0)</f>
        <v>355</v>
      </c>
      <c r="P905">
        <f>_xlfn.XLOOKUP(FACT_INCLUDES[[#This Row],[customer_unique_id]],DIM_CUSTOMERS[customer_unique_id],DIM_CUSTOMERS[DW Customer],,0)</f>
        <v>74</v>
      </c>
      <c r="Q905">
        <v>355</v>
      </c>
      <c r="R905">
        <v>156</v>
      </c>
      <c r="S905">
        <f>IF(FACT_INCLUDES[[#This Row],[order_delivered_customer_date]]&lt;=FACT_INCLUDES[[#This Row],[order_estimated_delivery_date]],1,0)</f>
        <v>1</v>
      </c>
      <c r="T905" t="str">
        <f>VLOOKUP(FACT_INCLUDES[[#This Row],[DW Product]],DIM_PRODUCTS!A:I,3,FALSE)</f>
        <v>Gadgets</v>
      </c>
      <c r="U905" t="str">
        <f>VLOOKUP(FACT_INCLUDES[[#This Row],[DW Seller]],DIM_SELLERS!A:I,4,FALSE)</f>
        <v>SC</v>
      </c>
      <c r="V905" s="30">
        <f>IF(FACT_INCLUDES[[#This Row],[order_delivered_customer_date]]&lt;=FACT_INCLUDES[[#This Row],[order_estimated_delivery_date]], 1,0)</f>
        <v>1</v>
      </c>
    </row>
    <row r="906" spans="1:22" ht="15.75" x14ac:dyDescent="0.25">
      <c r="A906">
        <v>905</v>
      </c>
      <c r="B906" s="2" t="s">
        <v>801</v>
      </c>
      <c r="C906" s="10">
        <v>1</v>
      </c>
      <c r="D906" s="13">
        <v>43074.623611111114</v>
      </c>
      <c r="E906" s="20">
        <v>27.9</v>
      </c>
      <c r="F906" s="20">
        <v>20.8</v>
      </c>
      <c r="G906" t="str">
        <f>VLOOKUP(FACT_INCLUDES[[#This Row],[order_id]],ORDERS!A:B,2,FALSE)</f>
        <v>fd03997c82649affc061d275ddf1f3d9</v>
      </c>
      <c r="H906" s="17">
        <f>VLOOKUP(FACT_INCLUDES[[#This Row],[order_id]],ORDERS!A:F,4,FALSE)</f>
        <v>43307.82708333333</v>
      </c>
      <c r="I906" s="17">
        <f>VLOOKUP(FACT_INCLUDES[[#This Row],[order_id]],ORDERS!A:G,5,FALSE)</f>
        <v>43314.865277777775</v>
      </c>
      <c r="J906" s="17">
        <f>VLOOKUP(FACT_INCLUDES[[#This Row],[order_id]],ORDERS!A:G,6,FALSE)</f>
        <v>43325</v>
      </c>
      <c r="K906" t="str">
        <f>VLOOKUP(FACT_INCLUDES[[#This Row],[order_id]],ORDERS!A:G,3,FALSE)</f>
        <v>delivered</v>
      </c>
      <c r="L906" s="18">
        <f>FACT_INCLUDES[[#This Row],[price]]+FACT_INCLUDES[[#This Row],[freight_value]]</f>
        <v>48.7</v>
      </c>
      <c r="M906">
        <f ca="1">_xlfn.XLOOKUP(FACT_INCLUDES[[#This Row],[customer_unique_id]], DIM_CUSTOMERS[customer_unique_id], DIM_CUSTOMERS[Age],,0)</f>
        <v>58</v>
      </c>
      <c r="N906">
        <f>IFERROR(VLOOKUP(FACT_INCLUDES[[#This Row],[order_id]], ORDERS!A:G, 7, FALSE), "")</f>
        <v>7</v>
      </c>
      <c r="O906">
        <f>_xlfn.XLOOKUP(FACT_INCLUDES[[#This Row],[DW Product]],FACT_PRODUCT_REVIEWS!L:L,FACT_PRODUCT_REVIEWS!A:A,,0)</f>
        <v>356</v>
      </c>
      <c r="P906">
        <f>_xlfn.XLOOKUP(FACT_INCLUDES[[#This Row],[customer_unique_id]],DIM_CUSTOMERS[customer_unique_id],DIM_CUSTOMERS[DW Customer],,0)</f>
        <v>125</v>
      </c>
      <c r="Q906">
        <v>356</v>
      </c>
      <c r="R906">
        <v>157</v>
      </c>
      <c r="S906">
        <f>IF(FACT_INCLUDES[[#This Row],[order_delivered_customer_date]]&lt;=FACT_INCLUDES[[#This Row],[order_estimated_delivery_date]],1,0)</f>
        <v>1</v>
      </c>
      <c r="T906" t="str">
        <f>VLOOKUP(FACT_INCLUDES[[#This Row],[DW Product]],DIM_PRODUCTS!A:I,3,FALSE)</f>
        <v>Toys</v>
      </c>
      <c r="U906" t="str">
        <f>VLOOKUP(FACT_INCLUDES[[#This Row],[DW Seller]],DIM_SELLERS!A:I,4,FALSE)</f>
        <v>SP</v>
      </c>
      <c r="V906" s="30">
        <f>IF(FACT_INCLUDES[[#This Row],[order_delivered_customer_date]]&lt;=FACT_INCLUDES[[#This Row],[order_estimated_delivery_date]], 1,0)</f>
        <v>1</v>
      </c>
    </row>
    <row r="907" spans="1:22" ht="15.75" x14ac:dyDescent="0.25">
      <c r="A907">
        <v>906</v>
      </c>
      <c r="B907" s="2" t="s">
        <v>1231</v>
      </c>
      <c r="C907" s="10">
        <v>1</v>
      </c>
      <c r="D907" s="13">
        <v>43173.604166666664</v>
      </c>
      <c r="E907" s="20">
        <v>349.9</v>
      </c>
      <c r="F907" s="20">
        <v>29.3</v>
      </c>
      <c r="G907" t="str">
        <f>VLOOKUP(FACT_INCLUDES[[#This Row],[order_id]],ORDERS!A:B,2,FALSE)</f>
        <v>456351381464fe44c74f85a122d86839</v>
      </c>
      <c r="H907" s="17">
        <f>VLOOKUP(FACT_INCLUDES[[#This Row],[order_id]],ORDERS!A:F,4,FALSE)</f>
        <v>43045.602777777778</v>
      </c>
      <c r="I907" s="17">
        <f>VLOOKUP(FACT_INCLUDES[[#This Row],[order_id]],ORDERS!A:G,5,FALSE)</f>
        <v>43048.751388888886</v>
      </c>
      <c r="J907" s="17">
        <f>VLOOKUP(FACT_INCLUDES[[#This Row],[order_id]],ORDERS!A:G,6,FALSE)</f>
        <v>43060</v>
      </c>
      <c r="K907" t="str">
        <f>VLOOKUP(FACT_INCLUDES[[#This Row],[order_id]],ORDERS!A:G,3,FALSE)</f>
        <v>delivered</v>
      </c>
      <c r="L907" s="18">
        <f>FACT_INCLUDES[[#This Row],[price]]+FACT_INCLUDES[[#This Row],[freight_value]]</f>
        <v>379.2</v>
      </c>
      <c r="M907">
        <f ca="1">_xlfn.XLOOKUP(FACT_INCLUDES[[#This Row],[customer_unique_id]], DIM_CUSTOMERS[customer_unique_id], DIM_CUSTOMERS[Age],,0)</f>
        <v>30</v>
      </c>
      <c r="N907">
        <f>IFERROR(VLOOKUP(FACT_INCLUDES[[#This Row],[order_id]], ORDERS!A:G, 7, FALSE), "")</f>
        <v>3</v>
      </c>
      <c r="O907">
        <f>_xlfn.XLOOKUP(FACT_INCLUDES[[#This Row],[DW Product]],FACT_PRODUCT_REVIEWS!L:L,FACT_PRODUCT_REVIEWS!A:A,,0)</f>
        <v>357</v>
      </c>
      <c r="P907">
        <f>_xlfn.XLOOKUP(FACT_INCLUDES[[#This Row],[customer_unique_id]],DIM_CUSTOMERS[customer_unique_id],DIM_CUSTOMERS[DW Customer],,0)</f>
        <v>252</v>
      </c>
      <c r="Q907">
        <v>357</v>
      </c>
      <c r="R907">
        <v>158</v>
      </c>
      <c r="S907">
        <f>IF(FACT_INCLUDES[[#This Row],[order_delivered_customer_date]]&lt;=FACT_INCLUDES[[#This Row],[order_estimated_delivery_date]],1,0)</f>
        <v>1</v>
      </c>
      <c r="T907" t="str">
        <f>VLOOKUP(FACT_INCLUDES[[#This Row],[DW Product]],DIM_PRODUCTS!A:I,3,FALSE)</f>
        <v>Decor</v>
      </c>
      <c r="U907" t="str">
        <f>VLOOKUP(FACT_INCLUDES[[#This Row],[DW Seller]],DIM_SELLERS!A:I,4,FALSE)</f>
        <v>SP</v>
      </c>
      <c r="V907" s="30">
        <f>IF(FACT_INCLUDES[[#This Row],[order_delivered_customer_date]]&lt;=FACT_INCLUDES[[#This Row],[order_estimated_delivery_date]], 1,0)</f>
        <v>1</v>
      </c>
    </row>
    <row r="908" spans="1:22" ht="15.75" x14ac:dyDescent="0.25">
      <c r="A908">
        <v>907</v>
      </c>
      <c r="B908" s="2" t="s">
        <v>1780</v>
      </c>
      <c r="C908" s="10">
        <v>1</v>
      </c>
      <c r="D908" s="13">
        <v>43173.604166666664</v>
      </c>
      <c r="E908" s="20">
        <v>110.99</v>
      </c>
      <c r="F908" s="20">
        <v>33.229999999999997</v>
      </c>
      <c r="G908" t="str">
        <f>VLOOKUP(FACT_INCLUDES[[#This Row],[order_id]],ORDERS!A:B,2,FALSE)</f>
        <v>41b75ed52acfa208903915c459a5e3fd</v>
      </c>
      <c r="H908" s="17">
        <f>VLOOKUP(FACT_INCLUDES[[#This Row],[order_id]],ORDERS!A:F,4,FALSE)</f>
        <v>42825.507638888892</v>
      </c>
      <c r="I908" s="17">
        <f>VLOOKUP(FACT_INCLUDES[[#This Row],[order_id]],ORDERS!A:G,5,FALSE)</f>
        <v>42831.578472222223</v>
      </c>
      <c r="J908" s="17">
        <f>VLOOKUP(FACT_INCLUDES[[#This Row],[order_id]],ORDERS!A:G,6,FALSE)</f>
        <v>42850</v>
      </c>
      <c r="K908" t="str">
        <f>VLOOKUP(FACT_INCLUDES[[#This Row],[order_id]],ORDERS!A:G,3,FALSE)</f>
        <v>delivered</v>
      </c>
      <c r="L908" s="18">
        <f>FACT_INCLUDES[[#This Row],[price]]+FACT_INCLUDES[[#This Row],[freight_value]]</f>
        <v>144.22</v>
      </c>
      <c r="M908">
        <f ca="1">_xlfn.XLOOKUP(FACT_INCLUDES[[#This Row],[customer_unique_id]], DIM_CUSTOMERS[customer_unique_id], DIM_CUSTOMERS[Age],,0)</f>
        <v>25</v>
      </c>
      <c r="N908">
        <f>IFERROR(VLOOKUP(FACT_INCLUDES[[#This Row],[order_id]], ORDERS!A:G, 7, FALSE), "")</f>
        <v>6</v>
      </c>
      <c r="O908">
        <f>_xlfn.XLOOKUP(FACT_INCLUDES[[#This Row],[DW Product]],FACT_PRODUCT_REVIEWS!L:L,FACT_PRODUCT_REVIEWS!A:A,,0)</f>
        <v>358</v>
      </c>
      <c r="P908">
        <f>_xlfn.XLOOKUP(FACT_INCLUDES[[#This Row],[customer_unique_id]],DIM_CUSTOMERS[customer_unique_id],DIM_CUSTOMERS[DW Customer],,0)</f>
        <v>279</v>
      </c>
      <c r="Q908">
        <v>358</v>
      </c>
      <c r="R908">
        <v>159</v>
      </c>
      <c r="S908">
        <f>IF(FACT_INCLUDES[[#This Row],[order_delivered_customer_date]]&lt;=FACT_INCLUDES[[#This Row],[order_estimated_delivery_date]],1,0)</f>
        <v>1</v>
      </c>
      <c r="T908" t="str">
        <f>VLOOKUP(FACT_INCLUDES[[#This Row],[DW Product]],DIM_PRODUCTS!A:I,3,FALSE)</f>
        <v>Pets</v>
      </c>
      <c r="U908" t="str">
        <f>VLOOKUP(FACT_INCLUDES[[#This Row],[DW Seller]],DIM_SELLERS!A:I,4,FALSE)</f>
        <v>SP</v>
      </c>
      <c r="V908" s="30">
        <f>IF(FACT_INCLUDES[[#This Row],[order_delivered_customer_date]]&lt;=FACT_INCLUDES[[#This Row],[order_estimated_delivery_date]], 1,0)</f>
        <v>1</v>
      </c>
    </row>
    <row r="909" spans="1:22" ht="15.75" x14ac:dyDescent="0.25">
      <c r="A909">
        <v>908</v>
      </c>
      <c r="B909" s="2" t="s">
        <v>746</v>
      </c>
      <c r="C909" s="10">
        <v>1</v>
      </c>
      <c r="D909" s="13">
        <v>43027.589583333334</v>
      </c>
      <c r="E909" s="20">
        <v>190.83</v>
      </c>
      <c r="F909" s="20">
        <v>12.84</v>
      </c>
      <c r="G909" t="str">
        <f>VLOOKUP(FACT_INCLUDES[[#This Row],[order_id]],ORDERS!A:B,2,FALSE)</f>
        <v>6dade60d28a0f5b8ae7e8d67321b4141</v>
      </c>
      <c r="H909" s="17">
        <f>VLOOKUP(FACT_INCLUDES[[#This Row],[order_id]],ORDERS!A:F,4,FALSE)</f>
        <v>43301.790972222225</v>
      </c>
      <c r="I909" s="17">
        <f>VLOOKUP(FACT_INCLUDES[[#This Row],[order_id]],ORDERS!A:G,5,FALSE)</f>
        <v>43312.980555555558</v>
      </c>
      <c r="J909" s="17">
        <f>VLOOKUP(FACT_INCLUDES[[#This Row],[order_id]],ORDERS!A:G,6,FALSE)</f>
        <v>43321</v>
      </c>
      <c r="K909" t="str">
        <f>VLOOKUP(FACT_INCLUDES[[#This Row],[order_id]],ORDERS!A:G,3,FALSE)</f>
        <v>delivered</v>
      </c>
      <c r="L909" s="18">
        <f>FACT_INCLUDES[[#This Row],[price]]+FACT_INCLUDES[[#This Row],[freight_value]]</f>
        <v>203.67000000000002</v>
      </c>
      <c r="M909">
        <f ca="1">_xlfn.XLOOKUP(FACT_INCLUDES[[#This Row],[customer_unique_id]], DIM_CUSTOMERS[customer_unique_id], DIM_CUSTOMERS[Age],,0)</f>
        <v>18</v>
      </c>
      <c r="N909">
        <f>IFERROR(VLOOKUP(FACT_INCLUDES[[#This Row],[order_id]], ORDERS!A:G, 7, FALSE), "")</f>
        <v>11</v>
      </c>
      <c r="O909">
        <f>_xlfn.XLOOKUP(FACT_INCLUDES[[#This Row],[DW Product]],FACT_PRODUCT_REVIEWS!L:L,FACT_PRODUCT_REVIEWS!A:A,,0)</f>
        <v>359</v>
      </c>
      <c r="P909">
        <f>_xlfn.XLOOKUP(FACT_INCLUDES[[#This Row],[customer_unique_id]],DIM_CUSTOMERS[customer_unique_id],DIM_CUSTOMERS[DW Customer],,0)</f>
        <v>102</v>
      </c>
      <c r="Q909">
        <v>359</v>
      </c>
      <c r="R909">
        <v>160</v>
      </c>
      <c r="S909">
        <f>IF(FACT_INCLUDES[[#This Row],[order_delivered_customer_date]]&lt;=FACT_INCLUDES[[#This Row],[order_estimated_delivery_date]],1,0)</f>
        <v>1</v>
      </c>
      <c r="T909" t="str">
        <f>VLOOKUP(FACT_INCLUDES[[#This Row],[DW Product]],DIM_PRODUCTS!A:I,3,FALSE)</f>
        <v>Accessories</v>
      </c>
      <c r="U909" t="str">
        <f>VLOOKUP(FACT_INCLUDES[[#This Row],[DW Seller]],DIM_SELLERS!A:I,4,FALSE)</f>
        <v>PR</v>
      </c>
      <c r="V909" s="30">
        <f>IF(FACT_INCLUDES[[#This Row],[order_delivered_customer_date]]&lt;=FACT_INCLUDES[[#This Row],[order_estimated_delivery_date]], 1,0)</f>
        <v>1</v>
      </c>
    </row>
    <row r="910" spans="1:22" ht="15.75" x14ac:dyDescent="0.25">
      <c r="A910">
        <v>909</v>
      </c>
      <c r="B910" s="2" t="s">
        <v>851</v>
      </c>
      <c r="C910" s="10">
        <v>1</v>
      </c>
      <c r="D910" s="13">
        <v>42655.197222222225</v>
      </c>
      <c r="E910" s="20">
        <v>99.5</v>
      </c>
      <c r="F910" s="20">
        <v>35.07</v>
      </c>
      <c r="G910" t="str">
        <f>VLOOKUP(FACT_INCLUDES[[#This Row],[order_id]],ORDERS!A:B,2,FALSE)</f>
        <v>aa5824451a9437648ed4dcdac530566d</v>
      </c>
      <c r="H910" s="17">
        <f>VLOOKUP(FACT_INCLUDES[[#This Row],[order_id]],ORDERS!A:F,4,FALSE)</f>
        <v>43081.982638888891</v>
      </c>
      <c r="I910" s="17">
        <f>VLOOKUP(FACT_INCLUDES[[#This Row],[order_id]],ORDERS!A:G,5,FALSE)</f>
        <v>43087.887499999997</v>
      </c>
      <c r="J910" s="17">
        <f>VLOOKUP(FACT_INCLUDES[[#This Row],[order_id]],ORDERS!A:G,6,FALSE)</f>
        <v>43098</v>
      </c>
      <c r="K910" t="str">
        <f>VLOOKUP(FACT_INCLUDES[[#This Row],[order_id]],ORDERS!A:G,3,FALSE)</f>
        <v>delivered</v>
      </c>
      <c r="L910" s="18">
        <f>FACT_INCLUDES[[#This Row],[price]]+FACT_INCLUDES[[#This Row],[freight_value]]</f>
        <v>134.57</v>
      </c>
      <c r="M910">
        <f ca="1">_xlfn.XLOOKUP(FACT_INCLUDES[[#This Row],[customer_unique_id]], DIM_CUSTOMERS[customer_unique_id], DIM_CUSTOMERS[Age],,0)</f>
        <v>28</v>
      </c>
      <c r="N910">
        <f>IFERROR(VLOOKUP(FACT_INCLUDES[[#This Row],[order_id]], ORDERS!A:G, 7, FALSE), "")</f>
        <v>6</v>
      </c>
      <c r="O910">
        <f>_xlfn.XLOOKUP(FACT_INCLUDES[[#This Row],[DW Product]],FACT_PRODUCT_REVIEWS!L:L,FACT_PRODUCT_REVIEWS!A:A,,0)</f>
        <v>360</v>
      </c>
      <c r="P910">
        <f>_xlfn.XLOOKUP(FACT_INCLUDES[[#This Row],[customer_unique_id]],DIM_CUSTOMERS[customer_unique_id],DIM_CUSTOMERS[DW Customer],,0)</f>
        <v>119</v>
      </c>
      <c r="Q910">
        <v>360</v>
      </c>
      <c r="R910">
        <v>161</v>
      </c>
      <c r="S910">
        <f>IF(FACT_INCLUDES[[#This Row],[order_delivered_customer_date]]&lt;=FACT_INCLUDES[[#This Row],[order_estimated_delivery_date]],1,0)</f>
        <v>1</v>
      </c>
      <c r="T910" t="str">
        <f>VLOOKUP(FACT_INCLUDES[[#This Row],[DW Product]],DIM_PRODUCTS!A:I,3,FALSE)</f>
        <v>Art</v>
      </c>
      <c r="U910" t="str">
        <f>VLOOKUP(FACT_INCLUDES[[#This Row],[DW Seller]],DIM_SELLERS!A:I,4,FALSE)</f>
        <v>PR</v>
      </c>
      <c r="V910" s="30">
        <f>IF(FACT_INCLUDES[[#This Row],[order_delivered_customer_date]]&lt;=FACT_INCLUDES[[#This Row],[order_estimated_delivery_date]], 1,0)</f>
        <v>1</v>
      </c>
    </row>
    <row r="911" spans="1:22" ht="15.75" x14ac:dyDescent="0.25">
      <c r="A911">
        <v>910</v>
      </c>
      <c r="B911" s="2" t="s">
        <v>983</v>
      </c>
      <c r="C911" s="10">
        <v>1</v>
      </c>
      <c r="D911" s="13">
        <v>42655.197222222225</v>
      </c>
      <c r="E911" s="20">
        <v>104</v>
      </c>
      <c r="F911" s="20">
        <v>14.82</v>
      </c>
      <c r="G911" t="str">
        <f>VLOOKUP(FACT_INCLUDES[[#This Row],[order_id]],ORDERS!A:B,2,FALSE)</f>
        <v>f4dc0a81a11d3d270ccf5a9c4b5b187b</v>
      </c>
      <c r="H911" s="17">
        <f>VLOOKUP(FACT_INCLUDES[[#This Row],[order_id]],ORDERS!A:F,4,FALSE)</f>
        <v>42996.675000000003</v>
      </c>
      <c r="I911" s="17">
        <f>VLOOKUP(FACT_INCLUDES[[#This Row],[order_id]],ORDERS!A:G,5,FALSE)</f>
        <v>43003.915972222225</v>
      </c>
      <c r="J911" s="17">
        <f>VLOOKUP(FACT_INCLUDES[[#This Row],[order_id]],ORDERS!A:G,6,FALSE)</f>
        <v>43012</v>
      </c>
      <c r="K911" t="str">
        <f>VLOOKUP(FACT_INCLUDES[[#This Row],[order_id]],ORDERS!A:G,3,FALSE)</f>
        <v>delivered</v>
      </c>
      <c r="L911" s="18">
        <f>FACT_INCLUDES[[#This Row],[price]]+FACT_INCLUDES[[#This Row],[freight_value]]</f>
        <v>118.82</v>
      </c>
      <c r="M911">
        <f ca="1">_xlfn.XLOOKUP(FACT_INCLUDES[[#This Row],[customer_unique_id]], DIM_CUSTOMERS[customer_unique_id], DIM_CUSTOMERS[Age],,0)</f>
        <v>47</v>
      </c>
      <c r="N911">
        <f>IFERROR(VLOOKUP(FACT_INCLUDES[[#This Row],[order_id]], ORDERS!A:G, 7, FALSE), "")</f>
        <v>7</v>
      </c>
      <c r="O911">
        <f>_xlfn.XLOOKUP(FACT_INCLUDES[[#This Row],[DW Product]],FACT_PRODUCT_REVIEWS!L:L,FACT_PRODUCT_REVIEWS!A:A,,0)</f>
        <v>361</v>
      </c>
      <c r="P911">
        <f>_xlfn.XLOOKUP(FACT_INCLUDES[[#This Row],[customer_unique_id]],DIM_CUSTOMERS[customer_unique_id],DIM_CUSTOMERS[DW Customer],,0)</f>
        <v>24</v>
      </c>
      <c r="Q911">
        <v>361</v>
      </c>
      <c r="R911">
        <v>162</v>
      </c>
      <c r="S911">
        <f>IF(FACT_INCLUDES[[#This Row],[order_delivered_customer_date]]&lt;=FACT_INCLUDES[[#This Row],[order_estimated_delivery_date]],1,0)</f>
        <v>1</v>
      </c>
      <c r="T911" t="str">
        <f>VLOOKUP(FACT_INCLUDES[[#This Row],[DW Product]],DIM_PRODUCTS!A:I,3,FALSE)</f>
        <v>Bathroom</v>
      </c>
      <c r="U911" t="str">
        <f>VLOOKUP(FACT_INCLUDES[[#This Row],[DW Seller]],DIM_SELLERS!A:I,4,FALSE)</f>
        <v>SP</v>
      </c>
      <c r="V911" s="30">
        <f>IF(FACT_INCLUDES[[#This Row],[order_delivered_customer_date]]&lt;=FACT_INCLUDES[[#This Row],[order_estimated_delivery_date]], 1,0)</f>
        <v>1</v>
      </c>
    </row>
    <row r="912" spans="1:22" ht="15.75" x14ac:dyDescent="0.25">
      <c r="A912">
        <v>911</v>
      </c>
      <c r="B912" s="2" t="s">
        <v>1631</v>
      </c>
      <c r="C912" s="10">
        <v>1</v>
      </c>
      <c r="D912" s="13">
        <v>43004.21875</v>
      </c>
      <c r="E912" s="20">
        <v>79</v>
      </c>
      <c r="F912" s="20">
        <v>15.3</v>
      </c>
      <c r="G912" t="str">
        <f>VLOOKUP(FACT_INCLUDES[[#This Row],[order_id]],ORDERS!A:B,2,FALSE)</f>
        <v>57f06135a2656bfab535243f705fc8f6</v>
      </c>
      <c r="H912" s="17">
        <f>VLOOKUP(FACT_INCLUDES[[#This Row],[order_id]],ORDERS!A:F,4,FALSE)</f>
        <v>42809.963888888888</v>
      </c>
      <c r="I912" s="17">
        <f>VLOOKUP(FACT_INCLUDES[[#This Row],[order_id]],ORDERS!A:G,5,FALSE)</f>
        <v>42818.706250000003</v>
      </c>
      <c r="J912" s="17">
        <f>VLOOKUP(FACT_INCLUDES[[#This Row],[order_id]],ORDERS!A:G,6,FALSE)</f>
        <v>42828</v>
      </c>
      <c r="K912" t="str">
        <f>VLOOKUP(FACT_INCLUDES[[#This Row],[order_id]],ORDERS!A:G,3,FALSE)</f>
        <v>delivered</v>
      </c>
      <c r="L912" s="18">
        <f>FACT_INCLUDES[[#This Row],[price]]+FACT_INCLUDES[[#This Row],[freight_value]]</f>
        <v>94.3</v>
      </c>
      <c r="M912">
        <f ca="1">_xlfn.XLOOKUP(FACT_INCLUDES[[#This Row],[customer_unique_id]], DIM_CUSTOMERS[customer_unique_id], DIM_CUSTOMERS[Age],,0)</f>
        <v>25</v>
      </c>
      <c r="N912">
        <f>IFERROR(VLOOKUP(FACT_INCLUDES[[#This Row],[order_id]], ORDERS!A:G, 7, FALSE), "")</f>
        <v>9</v>
      </c>
      <c r="O912">
        <f>_xlfn.XLOOKUP(FACT_INCLUDES[[#This Row],[DW Product]],FACT_PRODUCT_REVIEWS!L:L,FACT_PRODUCT_REVIEWS!A:A,,0)</f>
        <v>362</v>
      </c>
      <c r="P912">
        <f>_xlfn.XLOOKUP(FACT_INCLUDES[[#This Row],[customer_unique_id]],DIM_CUSTOMERS[customer_unique_id],DIM_CUSTOMERS[DW Customer],,0)</f>
        <v>203</v>
      </c>
      <c r="Q912">
        <v>362</v>
      </c>
      <c r="R912">
        <v>163</v>
      </c>
      <c r="S912">
        <f>IF(FACT_INCLUDES[[#This Row],[order_delivered_customer_date]]&lt;=FACT_INCLUDES[[#This Row],[order_estimated_delivery_date]],1,0)</f>
        <v>1</v>
      </c>
      <c r="T912" t="str">
        <f>VLOOKUP(FACT_INCLUDES[[#This Row],[DW Product]],DIM_PRODUCTS!A:I,3,FALSE)</f>
        <v>Pets</v>
      </c>
      <c r="U912" t="str">
        <f>VLOOKUP(FACT_INCLUDES[[#This Row],[DW Seller]],DIM_SELLERS!A:I,4,FALSE)</f>
        <v>SP</v>
      </c>
      <c r="V912" s="30">
        <f>IF(FACT_INCLUDES[[#This Row],[order_delivered_customer_date]]&lt;=FACT_INCLUDES[[#This Row],[order_estimated_delivery_date]], 1,0)</f>
        <v>1</v>
      </c>
    </row>
    <row r="913" spans="1:22" ht="15.75" x14ac:dyDescent="0.25">
      <c r="A913">
        <v>912</v>
      </c>
      <c r="B913" s="2" t="s">
        <v>1125</v>
      </c>
      <c r="C913" s="10">
        <v>1</v>
      </c>
      <c r="D913" s="13">
        <v>42660.792361111111</v>
      </c>
      <c r="E913" s="20">
        <v>61.99</v>
      </c>
      <c r="F913" s="20">
        <v>24.56</v>
      </c>
      <c r="G913" t="str">
        <f>VLOOKUP(FACT_INCLUDES[[#This Row],[order_id]],ORDERS!A:B,2,FALSE)</f>
        <v>fb7321c807106363b749c783f41de4fc</v>
      </c>
      <c r="H913" s="17">
        <f>VLOOKUP(FACT_INCLUDES[[#This Row],[order_id]],ORDERS!A:F,4,FALSE)</f>
        <v>43170.500694444447</v>
      </c>
      <c r="I913" s="17">
        <f>VLOOKUP(FACT_INCLUDES[[#This Row],[order_id]],ORDERS!A:G,5,FALSE)</f>
        <v>43187.634722222225</v>
      </c>
      <c r="J913" s="17">
        <f>VLOOKUP(FACT_INCLUDES[[#This Row],[order_id]],ORDERS!A:G,6,FALSE)</f>
        <v>43192</v>
      </c>
      <c r="K913" t="str">
        <f>VLOOKUP(FACT_INCLUDES[[#This Row],[order_id]],ORDERS!A:G,3,FALSE)</f>
        <v>delivered</v>
      </c>
      <c r="L913" s="18">
        <f>FACT_INCLUDES[[#This Row],[price]]+FACT_INCLUDES[[#This Row],[freight_value]]</f>
        <v>86.55</v>
      </c>
      <c r="M913">
        <f ca="1">_xlfn.XLOOKUP(FACT_INCLUDES[[#This Row],[customer_unique_id]], DIM_CUSTOMERS[customer_unique_id], DIM_CUSTOMERS[Age],,0)</f>
        <v>20</v>
      </c>
      <c r="N913">
        <f>IFERROR(VLOOKUP(FACT_INCLUDES[[#This Row],[order_id]], ORDERS!A:G, 7, FALSE), "")</f>
        <v>17</v>
      </c>
      <c r="O913">
        <f>_xlfn.XLOOKUP(FACT_INCLUDES[[#This Row],[DW Product]],FACT_PRODUCT_REVIEWS!L:L,FACT_PRODUCT_REVIEWS!A:A,,0)</f>
        <v>363</v>
      </c>
      <c r="P913">
        <f>_xlfn.XLOOKUP(FACT_INCLUDES[[#This Row],[customer_unique_id]],DIM_CUSTOMERS[customer_unique_id],DIM_CUSTOMERS[DW Customer],,0)</f>
        <v>281</v>
      </c>
      <c r="Q913">
        <v>363</v>
      </c>
      <c r="R913">
        <v>164</v>
      </c>
      <c r="S913">
        <f>IF(FACT_INCLUDES[[#This Row],[order_delivered_customer_date]]&lt;=FACT_INCLUDES[[#This Row],[order_estimated_delivery_date]],1,0)</f>
        <v>1</v>
      </c>
      <c r="T913" t="str">
        <f>VLOOKUP(FACT_INCLUDES[[#This Row],[DW Product]],DIM_PRODUCTS!A:I,3,FALSE)</f>
        <v>Furniture</v>
      </c>
      <c r="U913" t="str">
        <f>VLOOKUP(FACT_INCLUDES[[#This Row],[DW Seller]],DIM_SELLERS!A:I,4,FALSE)</f>
        <v>SP</v>
      </c>
      <c r="V913" s="30">
        <f>IF(FACT_INCLUDES[[#This Row],[order_delivered_customer_date]]&lt;=FACT_INCLUDES[[#This Row],[order_estimated_delivery_date]], 1,0)</f>
        <v>1</v>
      </c>
    </row>
    <row r="914" spans="1:22" ht="15.75" x14ac:dyDescent="0.25">
      <c r="A914">
        <v>913</v>
      </c>
      <c r="B914" s="2" t="s">
        <v>795</v>
      </c>
      <c r="C914" s="10">
        <v>1</v>
      </c>
      <c r="D914" s="13">
        <v>43167.5625</v>
      </c>
      <c r="E914" s="20">
        <v>419.9</v>
      </c>
      <c r="F914" s="20">
        <v>17.690000000000001</v>
      </c>
      <c r="G914" t="str">
        <f>VLOOKUP(FACT_INCLUDES[[#This Row],[order_id]],ORDERS!A:B,2,FALSE)</f>
        <v>38a8b05798967480ac1ca6ce6c5cbd6a</v>
      </c>
      <c r="H914" s="17">
        <f>VLOOKUP(FACT_INCLUDES[[#This Row],[order_id]],ORDERS!A:F,4,FALSE)</f>
        <v>43252.872916666667</v>
      </c>
      <c r="I914" s="17">
        <f>VLOOKUP(FACT_INCLUDES[[#This Row],[order_id]],ORDERS!A:G,5,FALSE)</f>
        <v>43258.06527777778</v>
      </c>
      <c r="J914" s="17">
        <f>VLOOKUP(FACT_INCLUDES[[#This Row],[order_id]],ORDERS!A:G,6,FALSE)</f>
        <v>43277</v>
      </c>
      <c r="K914" t="str">
        <f>VLOOKUP(FACT_INCLUDES[[#This Row],[order_id]],ORDERS!A:G,3,FALSE)</f>
        <v>delivered</v>
      </c>
      <c r="L914" s="18">
        <f>FACT_INCLUDES[[#This Row],[price]]+FACT_INCLUDES[[#This Row],[freight_value]]</f>
        <v>437.59</v>
      </c>
      <c r="M914">
        <f ca="1">_xlfn.XLOOKUP(FACT_INCLUDES[[#This Row],[customer_unique_id]], DIM_CUSTOMERS[customer_unique_id], DIM_CUSTOMERS[Age],,0)</f>
        <v>47</v>
      </c>
      <c r="N914">
        <f>IFERROR(VLOOKUP(FACT_INCLUDES[[#This Row],[order_id]], ORDERS!A:G, 7, FALSE), "")</f>
        <v>6</v>
      </c>
      <c r="O914">
        <f>_xlfn.XLOOKUP(FACT_INCLUDES[[#This Row],[DW Product]],FACT_PRODUCT_REVIEWS!L:L,FACT_PRODUCT_REVIEWS!A:A,,0)</f>
        <v>364</v>
      </c>
      <c r="P914">
        <f>_xlfn.XLOOKUP(FACT_INCLUDES[[#This Row],[customer_unique_id]],DIM_CUSTOMERS[customer_unique_id],DIM_CUSTOMERS[DW Customer],,0)</f>
        <v>198</v>
      </c>
      <c r="Q914">
        <v>364</v>
      </c>
      <c r="R914">
        <v>165</v>
      </c>
      <c r="S914">
        <f>IF(FACT_INCLUDES[[#This Row],[order_delivered_customer_date]]&lt;=FACT_INCLUDES[[#This Row],[order_estimated_delivery_date]],1,0)</f>
        <v>1</v>
      </c>
      <c r="T914" t="str">
        <f>VLOOKUP(FACT_INCLUDES[[#This Row],[DW Product]],DIM_PRODUCTS!A:I,3,FALSE)</f>
        <v>Appliances</v>
      </c>
      <c r="U914" t="str">
        <f>VLOOKUP(FACT_INCLUDES[[#This Row],[DW Seller]],DIM_SELLERS!A:I,4,FALSE)</f>
        <v>PR</v>
      </c>
      <c r="V914" s="30">
        <f>IF(FACT_INCLUDES[[#This Row],[order_delivered_customer_date]]&lt;=FACT_INCLUDES[[#This Row],[order_estimated_delivery_date]], 1,0)</f>
        <v>1</v>
      </c>
    </row>
    <row r="915" spans="1:22" ht="15.75" x14ac:dyDescent="0.25">
      <c r="A915">
        <v>914</v>
      </c>
      <c r="B915" s="2" t="s">
        <v>1577</v>
      </c>
      <c r="C915" s="10">
        <v>1</v>
      </c>
      <c r="D915" s="13">
        <v>43069.078472222223</v>
      </c>
      <c r="E915" s="20">
        <v>299</v>
      </c>
      <c r="F915" s="20">
        <v>23.17</v>
      </c>
      <c r="G915" t="str">
        <f>VLOOKUP(FACT_INCLUDES[[#This Row],[order_id]],ORDERS!A:B,2,FALSE)</f>
        <v>f4118facd33f966e80b9fabbf0ca2547</v>
      </c>
      <c r="H915" s="17">
        <f>VLOOKUP(FACT_INCLUDES[[#This Row],[order_id]],ORDERS!A:F,4,FALSE)</f>
        <v>43126.53125</v>
      </c>
      <c r="I915" s="17">
        <f>VLOOKUP(FACT_INCLUDES[[#This Row],[order_id]],ORDERS!A:G,5,FALSE)</f>
        <v>43157.80972222222</v>
      </c>
      <c r="J915" s="17">
        <f>VLOOKUP(FACT_INCLUDES[[#This Row],[order_id]],ORDERS!A:G,6,FALSE)</f>
        <v>43161</v>
      </c>
      <c r="K915" t="str">
        <f>VLOOKUP(FACT_INCLUDES[[#This Row],[order_id]],ORDERS!A:G,3,FALSE)</f>
        <v>delivered</v>
      </c>
      <c r="L915" s="18">
        <f>FACT_INCLUDES[[#This Row],[price]]+FACT_INCLUDES[[#This Row],[freight_value]]</f>
        <v>322.17</v>
      </c>
      <c r="M915">
        <f ca="1">_xlfn.XLOOKUP(FACT_INCLUDES[[#This Row],[customer_unique_id]], DIM_CUSTOMERS[customer_unique_id], DIM_CUSTOMERS[Age],,0)</f>
        <v>51</v>
      </c>
      <c r="N915">
        <f>IFERROR(VLOOKUP(FACT_INCLUDES[[#This Row],[order_id]], ORDERS!A:G, 7, FALSE), "")</f>
        <v>31</v>
      </c>
      <c r="O915">
        <f>_xlfn.XLOOKUP(FACT_INCLUDES[[#This Row],[DW Product]],FACT_PRODUCT_REVIEWS!L:L,FACT_PRODUCT_REVIEWS!A:A,,0)</f>
        <v>365</v>
      </c>
      <c r="P915">
        <f>_xlfn.XLOOKUP(FACT_INCLUDES[[#This Row],[customer_unique_id]],DIM_CUSTOMERS[customer_unique_id],DIM_CUSTOMERS[DW Customer],,0)</f>
        <v>195</v>
      </c>
      <c r="Q915">
        <v>365</v>
      </c>
      <c r="R915">
        <v>166</v>
      </c>
      <c r="S915">
        <f>IF(FACT_INCLUDES[[#This Row],[order_delivered_customer_date]]&lt;=FACT_INCLUDES[[#This Row],[order_estimated_delivery_date]],1,0)</f>
        <v>1</v>
      </c>
      <c r="T915" t="str">
        <f>VLOOKUP(FACT_INCLUDES[[#This Row],[DW Product]],DIM_PRODUCTS!A:I,3,FALSE)</f>
        <v>Home Design</v>
      </c>
      <c r="U915" t="str">
        <f>VLOOKUP(FACT_INCLUDES[[#This Row],[DW Seller]],DIM_SELLERS!A:I,4,FALSE)</f>
        <v>SP</v>
      </c>
      <c r="V915" s="30">
        <f>IF(FACT_INCLUDES[[#This Row],[order_delivered_customer_date]]&lt;=FACT_INCLUDES[[#This Row],[order_estimated_delivery_date]], 1,0)</f>
        <v>1</v>
      </c>
    </row>
    <row r="916" spans="1:22" ht="15.75" x14ac:dyDescent="0.25">
      <c r="A916">
        <v>915</v>
      </c>
      <c r="B916" s="2" t="s">
        <v>1324</v>
      </c>
      <c r="C916" s="10">
        <v>1</v>
      </c>
      <c r="D916" s="13">
        <v>43042.700694444444</v>
      </c>
      <c r="E916" s="20">
        <v>175</v>
      </c>
      <c r="F916" s="20">
        <v>19.329999999999998</v>
      </c>
      <c r="G916" t="str">
        <f>VLOOKUP(FACT_INCLUDES[[#This Row],[order_id]],ORDERS!A:B,2,FALSE)</f>
        <v>07187f9425311d0bd2a5451169bb8c3c</v>
      </c>
      <c r="H916" s="17">
        <f>VLOOKUP(FACT_INCLUDES[[#This Row],[order_id]],ORDERS!A:F,4,FALSE)</f>
        <v>43331.780555555553</v>
      </c>
      <c r="I916" s="17">
        <f>VLOOKUP(FACT_INCLUDES[[#This Row],[order_id]],ORDERS!A:G,5,FALSE)</f>
        <v>43341.617361111108</v>
      </c>
      <c r="J916" s="17">
        <f>VLOOKUP(FACT_INCLUDES[[#This Row],[order_id]],ORDERS!A:G,6,FALSE)</f>
        <v>43340</v>
      </c>
      <c r="K916" t="str">
        <f>VLOOKUP(FACT_INCLUDES[[#This Row],[order_id]],ORDERS!A:G,3,FALSE)</f>
        <v>delivered</v>
      </c>
      <c r="L916" s="18">
        <f>FACT_INCLUDES[[#This Row],[price]]+FACT_INCLUDES[[#This Row],[freight_value]]</f>
        <v>194.32999999999998</v>
      </c>
      <c r="M916">
        <f ca="1">_xlfn.XLOOKUP(FACT_INCLUDES[[#This Row],[customer_unique_id]], DIM_CUSTOMERS[customer_unique_id], DIM_CUSTOMERS[Age],,0)</f>
        <v>42</v>
      </c>
      <c r="N916">
        <f>IFERROR(VLOOKUP(FACT_INCLUDES[[#This Row],[order_id]], ORDERS!A:G, 7, FALSE), "")</f>
        <v>10</v>
      </c>
      <c r="O916">
        <f>_xlfn.XLOOKUP(FACT_INCLUDES[[#This Row],[DW Product]],FACT_PRODUCT_REVIEWS!L:L,FACT_PRODUCT_REVIEWS!A:A,,0)</f>
        <v>366</v>
      </c>
      <c r="P916">
        <f>_xlfn.XLOOKUP(FACT_INCLUDES[[#This Row],[customer_unique_id]],DIM_CUSTOMERS[customer_unique_id],DIM_CUSTOMERS[DW Customer],,0)</f>
        <v>290</v>
      </c>
      <c r="Q916">
        <v>366</v>
      </c>
      <c r="R916">
        <v>167</v>
      </c>
      <c r="S916">
        <f>IF(FACT_INCLUDES[[#This Row],[order_delivered_customer_date]]&lt;=FACT_INCLUDES[[#This Row],[order_estimated_delivery_date]],1,0)</f>
        <v>0</v>
      </c>
      <c r="T916" t="str">
        <f>VLOOKUP(FACT_INCLUDES[[#This Row],[DW Product]],DIM_PRODUCTS!A:I,3,FALSE)</f>
        <v>Jewelry</v>
      </c>
      <c r="U916" t="str">
        <f>VLOOKUP(FACT_INCLUDES[[#This Row],[DW Seller]],DIM_SELLERS!A:I,4,FALSE)</f>
        <v>SP</v>
      </c>
      <c r="V916" s="30">
        <f>IF(FACT_INCLUDES[[#This Row],[order_delivered_customer_date]]&lt;=FACT_INCLUDES[[#This Row],[order_estimated_delivery_date]], 1,0)</f>
        <v>0</v>
      </c>
    </row>
    <row r="917" spans="1:22" ht="15.75" x14ac:dyDescent="0.25">
      <c r="A917">
        <v>916</v>
      </c>
      <c r="B917" s="2" t="s">
        <v>1643</v>
      </c>
      <c r="C917" s="10">
        <v>1</v>
      </c>
      <c r="D917" s="13">
        <v>43042.700694444444</v>
      </c>
      <c r="E917" s="20">
        <v>49.9</v>
      </c>
      <c r="F917" s="20">
        <v>14.1</v>
      </c>
      <c r="G917" t="str">
        <f>VLOOKUP(FACT_INCLUDES[[#This Row],[order_id]],ORDERS!A:B,2,FALSE)</f>
        <v>fb7321c807106363b749c783f41de4fc</v>
      </c>
      <c r="H917" s="17">
        <f>VLOOKUP(FACT_INCLUDES[[#This Row],[order_id]],ORDERS!A:F,4,FALSE)</f>
        <v>43219.368055555555</v>
      </c>
      <c r="I917" s="17">
        <f>VLOOKUP(FACT_INCLUDES[[#This Row],[order_id]],ORDERS!A:G,5,FALSE)</f>
        <v>43224.920138888891</v>
      </c>
      <c r="J917" s="17">
        <f>VLOOKUP(FACT_INCLUDES[[#This Row],[order_id]],ORDERS!A:G,6,FALSE)</f>
        <v>43231</v>
      </c>
      <c r="K917" t="str">
        <f>VLOOKUP(FACT_INCLUDES[[#This Row],[order_id]],ORDERS!A:G,3,FALSE)</f>
        <v>delivered</v>
      </c>
      <c r="L917" s="18">
        <f>FACT_INCLUDES[[#This Row],[price]]+FACT_INCLUDES[[#This Row],[freight_value]]</f>
        <v>64</v>
      </c>
      <c r="M917">
        <f ca="1">_xlfn.XLOOKUP(FACT_INCLUDES[[#This Row],[customer_unique_id]], DIM_CUSTOMERS[customer_unique_id], DIM_CUSTOMERS[Age],,0)</f>
        <v>20</v>
      </c>
      <c r="N917">
        <f>IFERROR(VLOOKUP(FACT_INCLUDES[[#This Row],[order_id]], ORDERS!A:G, 7, FALSE), "")</f>
        <v>5</v>
      </c>
      <c r="O917">
        <f>_xlfn.XLOOKUP(FACT_INCLUDES[[#This Row],[DW Product]],FACT_PRODUCT_REVIEWS!L:L,FACT_PRODUCT_REVIEWS!A:A,,0)</f>
        <v>367</v>
      </c>
      <c r="P917">
        <f>_xlfn.XLOOKUP(FACT_INCLUDES[[#This Row],[customer_unique_id]],DIM_CUSTOMERS[customer_unique_id],DIM_CUSTOMERS[DW Customer],,0)</f>
        <v>281</v>
      </c>
      <c r="Q917">
        <v>367</v>
      </c>
      <c r="R917">
        <v>168</v>
      </c>
      <c r="S917">
        <f>IF(FACT_INCLUDES[[#This Row],[order_delivered_customer_date]]&lt;=FACT_INCLUDES[[#This Row],[order_estimated_delivery_date]],1,0)</f>
        <v>1</v>
      </c>
      <c r="T917" t="str">
        <f>VLOOKUP(FACT_INCLUDES[[#This Row],[DW Product]],DIM_PRODUCTS!A:I,3,FALSE)</f>
        <v>Jewelry</v>
      </c>
      <c r="U917" t="str">
        <f>VLOOKUP(FACT_INCLUDES[[#This Row],[DW Seller]],DIM_SELLERS!A:I,4,FALSE)</f>
        <v>MG</v>
      </c>
      <c r="V917" s="30">
        <f>IF(FACT_INCLUDES[[#This Row],[order_delivered_customer_date]]&lt;=FACT_INCLUDES[[#This Row],[order_estimated_delivery_date]], 1,0)</f>
        <v>1</v>
      </c>
    </row>
    <row r="918" spans="1:22" ht="15.75" x14ac:dyDescent="0.25">
      <c r="A918">
        <v>917</v>
      </c>
      <c r="B918" s="2" t="s">
        <v>1363</v>
      </c>
      <c r="C918" s="10">
        <v>1</v>
      </c>
      <c r="D918" s="13">
        <v>43042.700694444444</v>
      </c>
      <c r="E918" s="20">
        <v>44.9</v>
      </c>
      <c r="F918" s="20">
        <v>11.85</v>
      </c>
      <c r="G918" t="str">
        <f>VLOOKUP(FACT_INCLUDES[[#This Row],[order_id]],ORDERS!A:B,2,FALSE)</f>
        <v>adf61ad8994414035684cea95e70549e</v>
      </c>
      <c r="H918" s="17">
        <f>VLOOKUP(FACT_INCLUDES[[#This Row],[order_id]],ORDERS!A:F,4,FALSE)</f>
        <v>43254.724305555559</v>
      </c>
      <c r="I918" s="17">
        <f>VLOOKUP(FACT_INCLUDES[[#This Row],[order_id]],ORDERS!A:G,5,FALSE)</f>
        <v>43256.878472222219</v>
      </c>
      <c r="J918" s="17">
        <f>VLOOKUP(FACT_INCLUDES[[#This Row],[order_id]],ORDERS!A:G,6,FALSE)</f>
        <v>43280</v>
      </c>
      <c r="K918" t="str">
        <f>VLOOKUP(FACT_INCLUDES[[#This Row],[order_id]],ORDERS!A:G,3,FALSE)</f>
        <v>delivered</v>
      </c>
      <c r="L918" s="18">
        <f>FACT_INCLUDES[[#This Row],[price]]+FACT_INCLUDES[[#This Row],[freight_value]]</f>
        <v>56.75</v>
      </c>
      <c r="M918">
        <f ca="1">_xlfn.XLOOKUP(FACT_INCLUDES[[#This Row],[customer_unique_id]], DIM_CUSTOMERS[customer_unique_id], DIM_CUSTOMERS[Age],,0)</f>
        <v>22</v>
      </c>
      <c r="N918">
        <f>IFERROR(VLOOKUP(FACT_INCLUDES[[#This Row],[order_id]], ORDERS!A:G, 7, FALSE), "")</f>
        <v>2</v>
      </c>
      <c r="O918">
        <f>_xlfn.XLOOKUP(FACT_INCLUDES[[#This Row],[DW Product]],FACT_PRODUCT_REVIEWS!L:L,FACT_PRODUCT_REVIEWS!A:A,,0)</f>
        <v>368</v>
      </c>
      <c r="P918">
        <f>_xlfn.XLOOKUP(FACT_INCLUDES[[#This Row],[customer_unique_id]],DIM_CUSTOMERS[customer_unique_id],DIM_CUSTOMERS[DW Customer],,0)</f>
        <v>255</v>
      </c>
      <c r="Q918">
        <v>368</v>
      </c>
      <c r="R918">
        <v>169</v>
      </c>
      <c r="S918">
        <f>IF(FACT_INCLUDES[[#This Row],[order_delivered_customer_date]]&lt;=FACT_INCLUDES[[#This Row],[order_estimated_delivery_date]],1,0)</f>
        <v>1</v>
      </c>
      <c r="T918" t="str">
        <f>VLOOKUP(FACT_INCLUDES[[#This Row],[DW Product]],DIM_PRODUCTS!A:I,3,FALSE)</f>
        <v>Books</v>
      </c>
      <c r="U918" t="str">
        <f>VLOOKUP(FACT_INCLUDES[[#This Row],[DW Seller]],DIM_SELLERS!A:I,4,FALSE)</f>
        <v>SP</v>
      </c>
      <c r="V918" s="30">
        <f>IF(FACT_INCLUDES[[#This Row],[order_delivered_customer_date]]&lt;=FACT_INCLUDES[[#This Row],[order_estimated_delivery_date]], 1,0)</f>
        <v>1</v>
      </c>
    </row>
    <row r="919" spans="1:22" ht="15.75" x14ac:dyDescent="0.25">
      <c r="A919">
        <v>918</v>
      </c>
      <c r="B919" s="2" t="s">
        <v>1778</v>
      </c>
      <c r="C919" s="10">
        <v>1</v>
      </c>
      <c r="D919" s="13">
        <v>42934.647222222222</v>
      </c>
      <c r="E919" s="20">
        <v>44.9</v>
      </c>
      <c r="F919" s="20">
        <v>11.85</v>
      </c>
      <c r="G919" t="str">
        <f>VLOOKUP(FACT_INCLUDES[[#This Row],[order_id]],ORDERS!A:B,2,FALSE)</f>
        <v>f90f55ee274a4ae21510b386134b09cd</v>
      </c>
      <c r="H919" s="17">
        <f>VLOOKUP(FACT_INCLUDES[[#This Row],[order_id]],ORDERS!A:F,4,FALSE)</f>
        <v>42809.988888888889</v>
      </c>
      <c r="I919" s="17">
        <f>VLOOKUP(FACT_INCLUDES[[#This Row],[order_id]],ORDERS!A:G,5,FALSE)</f>
        <v>42818.624305555553</v>
      </c>
      <c r="J919" s="17">
        <f>VLOOKUP(FACT_INCLUDES[[#This Row],[order_id]],ORDERS!A:G,6,FALSE)</f>
        <v>42829</v>
      </c>
      <c r="K919" t="str">
        <f>VLOOKUP(FACT_INCLUDES[[#This Row],[order_id]],ORDERS!A:G,3,FALSE)</f>
        <v>delivered</v>
      </c>
      <c r="L919" s="18">
        <f>FACT_INCLUDES[[#This Row],[price]]+FACT_INCLUDES[[#This Row],[freight_value]]</f>
        <v>56.75</v>
      </c>
      <c r="M919">
        <f ca="1">_xlfn.XLOOKUP(FACT_INCLUDES[[#This Row],[customer_unique_id]], DIM_CUSTOMERS[customer_unique_id], DIM_CUSTOMERS[Age],,0)</f>
        <v>18</v>
      </c>
      <c r="N919">
        <f>IFERROR(VLOOKUP(FACT_INCLUDES[[#This Row],[order_id]], ORDERS!A:G, 7, FALSE), "")</f>
        <v>9</v>
      </c>
      <c r="O919">
        <f>_xlfn.XLOOKUP(FACT_INCLUDES[[#This Row],[DW Product]],FACT_PRODUCT_REVIEWS!L:L,FACT_PRODUCT_REVIEWS!A:A,,0)</f>
        <v>369</v>
      </c>
      <c r="P919">
        <f>_xlfn.XLOOKUP(FACT_INCLUDES[[#This Row],[customer_unique_id]],DIM_CUSTOMERS[customer_unique_id],DIM_CUSTOMERS[DW Customer],,0)</f>
        <v>12</v>
      </c>
      <c r="Q919">
        <v>369</v>
      </c>
      <c r="R919">
        <v>170</v>
      </c>
      <c r="S919">
        <f>IF(FACT_INCLUDES[[#This Row],[order_delivered_customer_date]]&lt;=FACT_INCLUDES[[#This Row],[order_estimated_delivery_date]],1,0)</f>
        <v>1</v>
      </c>
      <c r="T919" t="str">
        <f>VLOOKUP(FACT_INCLUDES[[#This Row],[DW Product]],DIM_PRODUCTS!A:I,3,FALSE)</f>
        <v>Appliances</v>
      </c>
      <c r="U919" t="str">
        <f>VLOOKUP(FACT_INCLUDES[[#This Row],[DW Seller]],DIM_SELLERS!A:I,4,FALSE)</f>
        <v>SP</v>
      </c>
      <c r="V919" s="30">
        <f>IF(FACT_INCLUDES[[#This Row],[order_delivered_customer_date]]&lt;=FACT_INCLUDES[[#This Row],[order_estimated_delivery_date]], 1,0)</f>
        <v>1</v>
      </c>
    </row>
    <row r="920" spans="1:22" ht="15.75" x14ac:dyDescent="0.25">
      <c r="A920">
        <v>919</v>
      </c>
      <c r="B920" s="2" t="s">
        <v>1813</v>
      </c>
      <c r="C920" s="10">
        <v>1</v>
      </c>
      <c r="D920" s="13">
        <v>43096.368055555555</v>
      </c>
      <c r="E920" s="20">
        <v>38.950000000000003</v>
      </c>
      <c r="F920" s="20">
        <v>15.37</v>
      </c>
      <c r="G920" t="str">
        <f>VLOOKUP(FACT_INCLUDES[[#This Row],[order_id]],ORDERS!A:B,2,FALSE)</f>
        <v>1cdf413d3539b5e8c100bea1ec5a881f</v>
      </c>
      <c r="H920" s="17">
        <f>VLOOKUP(FACT_INCLUDES[[#This Row],[order_id]],ORDERS!A:F,4,FALSE)</f>
        <v>43270.351388888892</v>
      </c>
      <c r="I920" s="17">
        <f>VLOOKUP(FACT_INCLUDES[[#This Row],[order_id]],ORDERS!A:G,5,FALSE)</f>
        <v>43280.775000000001</v>
      </c>
      <c r="J920" s="17">
        <f>VLOOKUP(FACT_INCLUDES[[#This Row],[order_id]],ORDERS!A:G,6,FALSE)</f>
        <v>43284</v>
      </c>
      <c r="K920" t="str">
        <f>VLOOKUP(FACT_INCLUDES[[#This Row],[order_id]],ORDERS!A:G,3,FALSE)</f>
        <v>delivered</v>
      </c>
      <c r="L920" s="18">
        <f>FACT_INCLUDES[[#This Row],[price]]+FACT_INCLUDES[[#This Row],[freight_value]]</f>
        <v>54.32</v>
      </c>
      <c r="M920">
        <f ca="1">_xlfn.XLOOKUP(FACT_INCLUDES[[#This Row],[customer_unique_id]], DIM_CUSTOMERS[customer_unique_id], DIM_CUSTOMERS[Age],,0)</f>
        <v>19</v>
      </c>
      <c r="N920">
        <f>IFERROR(VLOOKUP(FACT_INCLUDES[[#This Row],[order_id]], ORDERS!A:G, 7, FALSE), "")</f>
        <v>10</v>
      </c>
      <c r="O920">
        <f>_xlfn.XLOOKUP(FACT_INCLUDES[[#This Row],[DW Product]],FACT_PRODUCT_REVIEWS!L:L,FACT_PRODUCT_REVIEWS!A:A,,0)</f>
        <v>370</v>
      </c>
      <c r="P920">
        <f>_xlfn.XLOOKUP(FACT_INCLUDES[[#This Row],[customer_unique_id]],DIM_CUSTOMERS[customer_unique_id],DIM_CUSTOMERS[DW Customer],,0)</f>
        <v>166</v>
      </c>
      <c r="Q920">
        <v>370</v>
      </c>
      <c r="R920">
        <v>171</v>
      </c>
      <c r="S920">
        <f>IF(FACT_INCLUDES[[#This Row],[order_delivered_customer_date]]&lt;=FACT_INCLUDES[[#This Row],[order_estimated_delivery_date]],1,0)</f>
        <v>1</v>
      </c>
      <c r="T920" t="str">
        <f>VLOOKUP(FACT_INCLUDES[[#This Row],[DW Product]],DIM_PRODUCTS!A:I,3,FALSE)</f>
        <v>Art</v>
      </c>
      <c r="U920" t="str">
        <f>VLOOKUP(FACT_INCLUDES[[#This Row],[DW Seller]],DIM_SELLERS!A:I,4,FALSE)</f>
        <v>SP</v>
      </c>
      <c r="V920" s="30">
        <f>IF(FACT_INCLUDES[[#This Row],[order_delivered_customer_date]]&lt;=FACT_INCLUDES[[#This Row],[order_estimated_delivery_date]], 1,0)</f>
        <v>1</v>
      </c>
    </row>
    <row r="921" spans="1:22" ht="15.75" x14ac:dyDescent="0.25">
      <c r="A921">
        <v>920</v>
      </c>
      <c r="B921" s="2" t="s">
        <v>1342</v>
      </c>
      <c r="C921" s="10">
        <v>1</v>
      </c>
      <c r="D921" s="13">
        <v>42912.46875</v>
      </c>
      <c r="E921" s="20">
        <v>159.77000000000001</v>
      </c>
      <c r="F921" s="20">
        <v>16</v>
      </c>
      <c r="G921" t="str">
        <f>VLOOKUP(FACT_INCLUDES[[#This Row],[order_id]],ORDERS!A:B,2,FALSE)</f>
        <v>6acc5385a15c441abe050fc7abda50bf</v>
      </c>
      <c r="H921" s="17">
        <f>VLOOKUP(FACT_INCLUDES[[#This Row],[order_id]],ORDERS!A:F,4,FALSE)</f>
        <v>42846.80972222222</v>
      </c>
      <c r="I921" s="17">
        <f>VLOOKUP(FACT_INCLUDES[[#This Row],[order_id]],ORDERS!A:G,5,FALSE)</f>
        <v>42860.615972222222</v>
      </c>
      <c r="J921" s="17">
        <f>VLOOKUP(FACT_INCLUDES[[#This Row],[order_id]],ORDERS!A:G,6,FALSE)</f>
        <v>42877</v>
      </c>
      <c r="K921" t="str">
        <f>VLOOKUP(FACT_INCLUDES[[#This Row],[order_id]],ORDERS!A:G,3,FALSE)</f>
        <v>delivered</v>
      </c>
      <c r="L921" s="18">
        <f>FACT_INCLUDES[[#This Row],[price]]+FACT_INCLUDES[[#This Row],[freight_value]]</f>
        <v>175.77</v>
      </c>
      <c r="M921">
        <f ca="1">_xlfn.XLOOKUP(FACT_INCLUDES[[#This Row],[customer_unique_id]], DIM_CUSTOMERS[customer_unique_id], DIM_CUSTOMERS[Age],,0)</f>
        <v>37</v>
      </c>
      <c r="N921">
        <f>IFERROR(VLOOKUP(FACT_INCLUDES[[#This Row],[order_id]], ORDERS!A:G, 7, FALSE), "")</f>
        <v>14</v>
      </c>
      <c r="O921">
        <f>_xlfn.XLOOKUP(FACT_INCLUDES[[#This Row],[DW Product]],FACT_PRODUCT_REVIEWS!L:L,FACT_PRODUCT_REVIEWS!A:A,,0)</f>
        <v>371</v>
      </c>
      <c r="P921">
        <f>_xlfn.XLOOKUP(FACT_INCLUDES[[#This Row],[customer_unique_id]],DIM_CUSTOMERS[customer_unique_id],DIM_CUSTOMERS[DW Customer],,0)</f>
        <v>196</v>
      </c>
      <c r="Q921">
        <v>371</v>
      </c>
      <c r="R921">
        <v>172</v>
      </c>
      <c r="S921">
        <f>IF(FACT_INCLUDES[[#This Row],[order_delivered_customer_date]]&lt;=FACT_INCLUDES[[#This Row],[order_estimated_delivery_date]],1,0)</f>
        <v>1</v>
      </c>
      <c r="T921" t="str">
        <f>VLOOKUP(FACT_INCLUDES[[#This Row],[DW Product]],DIM_PRODUCTS!A:I,3,FALSE)</f>
        <v>Jewelry</v>
      </c>
      <c r="U921" t="str">
        <f>VLOOKUP(FACT_INCLUDES[[#This Row],[DW Seller]],DIM_SELLERS!A:I,4,FALSE)</f>
        <v>SP</v>
      </c>
      <c r="V921" s="30">
        <f>IF(FACT_INCLUDES[[#This Row],[order_delivered_customer_date]]&lt;=FACT_INCLUDES[[#This Row],[order_estimated_delivery_date]], 1,0)</f>
        <v>1</v>
      </c>
    </row>
    <row r="922" spans="1:22" ht="15.75" x14ac:dyDescent="0.25">
      <c r="A922">
        <v>921</v>
      </c>
      <c r="B922" s="2" t="s">
        <v>791</v>
      </c>
      <c r="C922" s="10">
        <v>1</v>
      </c>
      <c r="D922" s="13">
        <v>43089.411111111112</v>
      </c>
      <c r="E922" s="20">
        <v>132.9</v>
      </c>
      <c r="F922" s="20">
        <v>19.03</v>
      </c>
      <c r="G922" t="str">
        <f>VLOOKUP(FACT_INCLUDES[[#This Row],[order_id]],ORDERS!A:B,2,FALSE)</f>
        <v>57f06135a2656bfab535243f705fc8f6</v>
      </c>
      <c r="H922" s="17">
        <f>VLOOKUP(FACT_INCLUDES[[#This Row],[order_id]],ORDERS!A:F,4,FALSE)</f>
        <v>43307.68472222222</v>
      </c>
      <c r="I922" s="17">
        <f>VLOOKUP(FACT_INCLUDES[[#This Row],[order_id]],ORDERS!A:G,5,FALSE)</f>
        <v>43315.797222222223</v>
      </c>
      <c r="J922" s="17">
        <f>VLOOKUP(FACT_INCLUDES[[#This Row],[order_id]],ORDERS!A:G,6,FALSE)</f>
        <v>43329</v>
      </c>
      <c r="K922" t="str">
        <f>VLOOKUP(FACT_INCLUDES[[#This Row],[order_id]],ORDERS!A:G,3,FALSE)</f>
        <v>delivered</v>
      </c>
      <c r="L922" s="18">
        <f>FACT_INCLUDES[[#This Row],[price]]+FACT_INCLUDES[[#This Row],[freight_value]]</f>
        <v>151.93</v>
      </c>
      <c r="M922">
        <f ca="1">_xlfn.XLOOKUP(FACT_INCLUDES[[#This Row],[customer_unique_id]], DIM_CUSTOMERS[customer_unique_id], DIM_CUSTOMERS[Age],,0)</f>
        <v>25</v>
      </c>
      <c r="N922">
        <f>IFERROR(VLOOKUP(FACT_INCLUDES[[#This Row],[order_id]], ORDERS!A:G, 7, FALSE), "")</f>
        <v>8</v>
      </c>
      <c r="O922">
        <f>_xlfn.XLOOKUP(FACT_INCLUDES[[#This Row],[DW Product]],FACT_PRODUCT_REVIEWS!L:L,FACT_PRODUCT_REVIEWS!A:A,,0)</f>
        <v>372</v>
      </c>
      <c r="P922">
        <f>_xlfn.XLOOKUP(FACT_INCLUDES[[#This Row],[customer_unique_id]],DIM_CUSTOMERS[customer_unique_id],DIM_CUSTOMERS[DW Customer],,0)</f>
        <v>203</v>
      </c>
      <c r="Q922">
        <v>372</v>
      </c>
      <c r="R922">
        <v>173</v>
      </c>
      <c r="S922">
        <f>IF(FACT_INCLUDES[[#This Row],[order_delivered_customer_date]]&lt;=FACT_INCLUDES[[#This Row],[order_estimated_delivery_date]],1,0)</f>
        <v>1</v>
      </c>
      <c r="T922" t="str">
        <f>VLOOKUP(FACT_INCLUDES[[#This Row],[DW Product]],DIM_PRODUCTS!A:I,3,FALSE)</f>
        <v>Furniture</v>
      </c>
      <c r="U922" t="str">
        <f>VLOOKUP(FACT_INCLUDES[[#This Row],[DW Seller]],DIM_SELLERS!A:I,4,FALSE)</f>
        <v>SP</v>
      </c>
      <c r="V922" s="30">
        <f>IF(FACT_INCLUDES[[#This Row],[order_delivered_customer_date]]&lt;=FACT_INCLUDES[[#This Row],[order_estimated_delivery_date]], 1,0)</f>
        <v>1</v>
      </c>
    </row>
    <row r="923" spans="1:22" ht="15.75" x14ac:dyDescent="0.25">
      <c r="A923">
        <v>922</v>
      </c>
      <c r="B923" s="2" t="s">
        <v>1051</v>
      </c>
      <c r="C923" s="10">
        <v>1</v>
      </c>
      <c r="D923" s="13">
        <v>43307.913194444445</v>
      </c>
      <c r="E923" s="20">
        <v>36.85</v>
      </c>
      <c r="F923" s="20">
        <v>21.85</v>
      </c>
      <c r="G923" t="str">
        <f>VLOOKUP(FACT_INCLUDES[[#This Row],[order_id]],ORDERS!A:B,2,FALSE)</f>
        <v>2f53681bf01c5cff02bada5809fe302e</v>
      </c>
      <c r="H923" s="17">
        <f>VLOOKUP(FACT_INCLUDES[[#This Row],[order_id]],ORDERS!A:F,4,FALSE)</f>
        <v>43231.659722222219</v>
      </c>
      <c r="I923" s="17">
        <f>VLOOKUP(FACT_INCLUDES[[#This Row],[order_id]],ORDERS!A:G,5,FALSE)</f>
        <v>43238.87222222222</v>
      </c>
      <c r="J923" s="17">
        <f>VLOOKUP(FACT_INCLUDES[[#This Row],[order_id]],ORDERS!A:G,6,FALSE)</f>
        <v>43255</v>
      </c>
      <c r="K923" t="str">
        <f>VLOOKUP(FACT_INCLUDES[[#This Row],[order_id]],ORDERS!A:G,3,FALSE)</f>
        <v>delivered</v>
      </c>
      <c r="L923" s="18">
        <f>FACT_INCLUDES[[#This Row],[price]]+FACT_INCLUDES[[#This Row],[freight_value]]</f>
        <v>58.7</v>
      </c>
      <c r="M923">
        <f ca="1">_xlfn.XLOOKUP(FACT_INCLUDES[[#This Row],[customer_unique_id]], DIM_CUSTOMERS[customer_unique_id], DIM_CUSTOMERS[Age],,0)</f>
        <v>18</v>
      </c>
      <c r="N923">
        <f>IFERROR(VLOOKUP(FACT_INCLUDES[[#This Row],[order_id]], ORDERS!A:G, 7, FALSE), "")</f>
        <v>7</v>
      </c>
      <c r="O923">
        <f>_xlfn.XLOOKUP(FACT_INCLUDES[[#This Row],[DW Product]],FACT_PRODUCT_REVIEWS!L:L,FACT_PRODUCT_REVIEWS!A:A,,0)</f>
        <v>373</v>
      </c>
      <c r="P923">
        <f>_xlfn.XLOOKUP(FACT_INCLUDES[[#This Row],[customer_unique_id]],DIM_CUSTOMERS[customer_unique_id],DIM_CUSTOMERS[DW Customer],,0)</f>
        <v>177</v>
      </c>
      <c r="Q923">
        <v>373</v>
      </c>
      <c r="R923">
        <v>174</v>
      </c>
      <c r="S923">
        <f>IF(FACT_INCLUDES[[#This Row],[order_delivered_customer_date]]&lt;=FACT_INCLUDES[[#This Row],[order_estimated_delivery_date]],1,0)</f>
        <v>1</v>
      </c>
      <c r="T923" t="str">
        <f>VLOOKUP(FACT_INCLUDES[[#This Row],[DW Product]],DIM_PRODUCTS!A:I,3,FALSE)</f>
        <v>Kitchen Products</v>
      </c>
      <c r="U923" t="str">
        <f>VLOOKUP(FACT_INCLUDES[[#This Row],[DW Seller]],DIM_SELLERS!A:I,4,FALSE)</f>
        <v>SP</v>
      </c>
      <c r="V923" s="30">
        <f>IF(FACT_INCLUDES[[#This Row],[order_delivered_customer_date]]&lt;=FACT_INCLUDES[[#This Row],[order_estimated_delivery_date]], 1,0)</f>
        <v>1</v>
      </c>
    </row>
    <row r="924" spans="1:22" ht="15.75" x14ac:dyDescent="0.25">
      <c r="A924">
        <v>923</v>
      </c>
      <c r="B924" s="2" t="s">
        <v>1536</v>
      </c>
      <c r="C924" s="10">
        <v>1</v>
      </c>
      <c r="D924" s="13">
        <v>43182.824999999997</v>
      </c>
      <c r="E924" s="20">
        <v>124.99</v>
      </c>
      <c r="F924" s="20">
        <v>21.88</v>
      </c>
      <c r="G924" t="str">
        <f>VLOOKUP(FACT_INCLUDES[[#This Row],[order_id]],ORDERS!A:B,2,FALSE)</f>
        <v>6d55b4560e6c8ec28f8ba8099b442400</v>
      </c>
      <c r="H924" s="17">
        <f>VLOOKUP(FACT_INCLUDES[[#This Row],[order_id]],ORDERS!A:F,4,FALSE)</f>
        <v>43048.504861111112</v>
      </c>
      <c r="I924" s="17">
        <f>VLOOKUP(FACT_INCLUDES[[#This Row],[order_id]],ORDERS!A:G,5,FALSE)</f>
        <v>43061.835416666669</v>
      </c>
      <c r="J924" s="17">
        <f>VLOOKUP(FACT_INCLUDES[[#This Row],[order_id]],ORDERS!A:G,6,FALSE)</f>
        <v>43068</v>
      </c>
      <c r="K924" t="str">
        <f>VLOOKUP(FACT_INCLUDES[[#This Row],[order_id]],ORDERS!A:G,3,FALSE)</f>
        <v>delivered</v>
      </c>
      <c r="L924" s="18">
        <f>FACT_INCLUDES[[#This Row],[price]]+FACT_INCLUDES[[#This Row],[freight_value]]</f>
        <v>146.87</v>
      </c>
      <c r="M924">
        <f ca="1">_xlfn.XLOOKUP(FACT_INCLUDES[[#This Row],[customer_unique_id]], DIM_CUSTOMERS[customer_unique_id], DIM_CUSTOMERS[Age],,0)</f>
        <v>45</v>
      </c>
      <c r="N924">
        <f>IFERROR(VLOOKUP(FACT_INCLUDES[[#This Row],[order_id]], ORDERS!A:G, 7, FALSE), "")</f>
        <v>13</v>
      </c>
      <c r="O924">
        <f>_xlfn.XLOOKUP(FACT_INCLUDES[[#This Row],[DW Product]],FACT_PRODUCT_REVIEWS!L:L,FACT_PRODUCT_REVIEWS!A:A,,0)</f>
        <v>374</v>
      </c>
      <c r="P924">
        <f>_xlfn.XLOOKUP(FACT_INCLUDES[[#This Row],[customer_unique_id]],DIM_CUSTOMERS[customer_unique_id],DIM_CUSTOMERS[DW Customer],,0)</f>
        <v>90</v>
      </c>
      <c r="Q924">
        <v>374</v>
      </c>
      <c r="R924">
        <v>175</v>
      </c>
      <c r="S924">
        <f>IF(FACT_INCLUDES[[#This Row],[order_delivered_customer_date]]&lt;=FACT_INCLUDES[[#This Row],[order_estimated_delivery_date]],1,0)</f>
        <v>1</v>
      </c>
      <c r="T924" t="str">
        <f>VLOOKUP(FACT_INCLUDES[[#This Row],[DW Product]],DIM_PRODUCTS!A:I,3,FALSE)</f>
        <v>Furniture</v>
      </c>
      <c r="U924" t="str">
        <f>VLOOKUP(FACT_INCLUDES[[#This Row],[DW Seller]],DIM_SELLERS!A:I,4,FALSE)</f>
        <v>MG</v>
      </c>
      <c r="V924" s="30">
        <f>IF(FACT_INCLUDES[[#This Row],[order_delivered_customer_date]]&lt;=FACT_INCLUDES[[#This Row],[order_estimated_delivery_date]], 1,0)</f>
        <v>1</v>
      </c>
    </row>
    <row r="925" spans="1:22" ht="15.75" x14ac:dyDescent="0.25">
      <c r="A925">
        <v>924</v>
      </c>
      <c r="B925" s="2" t="s">
        <v>1285</v>
      </c>
      <c r="C925" s="10">
        <v>1</v>
      </c>
      <c r="D925" s="13">
        <v>43021.857638888891</v>
      </c>
      <c r="E925" s="20">
        <v>94.99</v>
      </c>
      <c r="F925" s="20">
        <v>13.33</v>
      </c>
      <c r="G925" t="str">
        <f>VLOOKUP(FACT_INCLUDES[[#This Row],[order_id]],ORDERS!A:B,2,FALSE)</f>
        <v>8b57ae2e81c35f05e114c1461ae84b6c</v>
      </c>
      <c r="H925" s="17">
        <f>VLOOKUP(FACT_INCLUDES[[#This Row],[order_id]],ORDERS!A:F,4,FALSE)</f>
        <v>43325.749305555553</v>
      </c>
      <c r="I925" s="17">
        <f>VLOOKUP(FACT_INCLUDES[[#This Row],[order_id]],ORDERS!A:G,5,FALSE)</f>
        <v>43328.769444444442</v>
      </c>
      <c r="J925" s="17">
        <f>VLOOKUP(FACT_INCLUDES[[#This Row],[order_id]],ORDERS!A:G,6,FALSE)</f>
        <v>43335</v>
      </c>
      <c r="K925" t="str">
        <f>VLOOKUP(FACT_INCLUDES[[#This Row],[order_id]],ORDERS!A:G,3,FALSE)</f>
        <v>delivered</v>
      </c>
      <c r="L925" s="18">
        <f>FACT_INCLUDES[[#This Row],[price]]+FACT_INCLUDES[[#This Row],[freight_value]]</f>
        <v>108.32</v>
      </c>
      <c r="M925">
        <f ca="1">_xlfn.XLOOKUP(FACT_INCLUDES[[#This Row],[customer_unique_id]], DIM_CUSTOMERS[customer_unique_id], DIM_CUSTOMERS[Age],,0)</f>
        <v>34</v>
      </c>
      <c r="N925">
        <f>IFERROR(VLOOKUP(FACT_INCLUDES[[#This Row],[order_id]], ORDERS!A:G, 7, FALSE), "")</f>
        <v>3</v>
      </c>
      <c r="O925">
        <f>_xlfn.XLOOKUP(FACT_INCLUDES[[#This Row],[DW Product]],FACT_PRODUCT_REVIEWS!L:L,FACT_PRODUCT_REVIEWS!A:A,,0)</f>
        <v>375</v>
      </c>
      <c r="P925">
        <f>_xlfn.XLOOKUP(FACT_INCLUDES[[#This Row],[customer_unique_id]],DIM_CUSTOMERS[customer_unique_id],DIM_CUSTOMERS[DW Customer],,0)</f>
        <v>51</v>
      </c>
      <c r="Q925">
        <v>375</v>
      </c>
      <c r="R925">
        <v>176</v>
      </c>
      <c r="S925">
        <f>IF(FACT_INCLUDES[[#This Row],[order_delivered_customer_date]]&lt;=FACT_INCLUDES[[#This Row],[order_estimated_delivery_date]],1,0)</f>
        <v>1</v>
      </c>
      <c r="T925" t="str">
        <f>VLOOKUP(FACT_INCLUDES[[#This Row],[DW Product]],DIM_PRODUCTS!A:I,3,FALSE)</f>
        <v>Art</v>
      </c>
      <c r="U925" t="str">
        <f>VLOOKUP(FACT_INCLUDES[[#This Row],[DW Seller]],DIM_SELLERS!A:I,4,FALSE)</f>
        <v>SP</v>
      </c>
      <c r="V925" s="30">
        <f>IF(FACT_INCLUDES[[#This Row],[order_delivered_customer_date]]&lt;=FACT_INCLUDES[[#This Row],[order_estimated_delivery_date]], 1,0)</f>
        <v>1</v>
      </c>
    </row>
    <row r="926" spans="1:22" ht="15.75" x14ac:dyDescent="0.25">
      <c r="A926">
        <v>925</v>
      </c>
      <c r="B926" s="2" t="s">
        <v>1869</v>
      </c>
      <c r="C926" s="10">
        <v>1</v>
      </c>
      <c r="D926" s="13">
        <v>43207.70208333333</v>
      </c>
      <c r="E926" s="20">
        <v>32.99</v>
      </c>
      <c r="F926" s="20">
        <v>16.11</v>
      </c>
      <c r="G926" t="str">
        <f>VLOOKUP(FACT_INCLUDES[[#This Row],[order_id]],ORDERS!A:B,2,FALSE)</f>
        <v>b6d2145b6b5de5dcc494c151af5fdce9</v>
      </c>
      <c r="H926" s="17">
        <f>VLOOKUP(FACT_INCLUDES[[#This Row],[order_id]],ORDERS!A:F,4,FALSE)</f>
        <v>43205.45208333333</v>
      </c>
      <c r="I926" s="17">
        <f>VLOOKUP(FACT_INCLUDES[[#This Row],[order_id]],ORDERS!A:G,5,FALSE)</f>
        <v>43213.665277777778</v>
      </c>
      <c r="J926" s="17">
        <f>VLOOKUP(FACT_INCLUDES[[#This Row],[order_id]],ORDERS!A:G,6,FALSE)</f>
        <v>43234</v>
      </c>
      <c r="K926" t="str">
        <f>VLOOKUP(FACT_INCLUDES[[#This Row],[order_id]],ORDERS!A:G,3,FALSE)</f>
        <v>delivered</v>
      </c>
      <c r="L926" s="18">
        <f>FACT_INCLUDES[[#This Row],[price]]+FACT_INCLUDES[[#This Row],[freight_value]]</f>
        <v>49.1</v>
      </c>
      <c r="M926">
        <f ca="1">_xlfn.XLOOKUP(FACT_INCLUDES[[#This Row],[customer_unique_id]], DIM_CUSTOMERS[customer_unique_id], DIM_CUSTOMERS[Age],,0)</f>
        <v>57</v>
      </c>
      <c r="N926">
        <f>IFERROR(VLOOKUP(FACT_INCLUDES[[#This Row],[order_id]], ORDERS!A:G, 7, FALSE), "")</f>
        <v>8</v>
      </c>
      <c r="O926">
        <f>_xlfn.XLOOKUP(FACT_INCLUDES[[#This Row],[DW Product]],FACT_PRODUCT_REVIEWS!L:L,FACT_PRODUCT_REVIEWS!A:A,,0)</f>
        <v>376</v>
      </c>
      <c r="P926">
        <f>_xlfn.XLOOKUP(FACT_INCLUDES[[#This Row],[customer_unique_id]],DIM_CUSTOMERS[customer_unique_id],DIM_CUSTOMERS[DW Customer],,0)</f>
        <v>40</v>
      </c>
      <c r="Q926">
        <v>376</v>
      </c>
      <c r="R926">
        <v>177</v>
      </c>
      <c r="S926">
        <f>IF(FACT_INCLUDES[[#This Row],[order_delivered_customer_date]]&lt;=FACT_INCLUDES[[#This Row],[order_estimated_delivery_date]],1,0)</f>
        <v>1</v>
      </c>
      <c r="T926" t="str">
        <f>VLOOKUP(FACT_INCLUDES[[#This Row],[DW Product]],DIM_PRODUCTS!A:I,3,FALSE)</f>
        <v>Kitchen Products</v>
      </c>
      <c r="U926" t="str">
        <f>VLOOKUP(FACT_INCLUDES[[#This Row],[DW Seller]],DIM_SELLERS!A:I,4,FALSE)</f>
        <v>RJ</v>
      </c>
      <c r="V926" s="30">
        <f>IF(FACT_INCLUDES[[#This Row],[order_delivered_customer_date]]&lt;=FACT_INCLUDES[[#This Row],[order_estimated_delivery_date]], 1,0)</f>
        <v>1</v>
      </c>
    </row>
    <row r="927" spans="1:22" ht="15.75" x14ac:dyDescent="0.25">
      <c r="A927">
        <v>926</v>
      </c>
      <c r="B927" s="2" t="s">
        <v>1606</v>
      </c>
      <c r="C927" s="10">
        <v>1</v>
      </c>
      <c r="D927" s="13">
        <v>43195.643750000003</v>
      </c>
      <c r="E927" s="20">
        <v>89.9</v>
      </c>
      <c r="F927" s="20">
        <v>17.07</v>
      </c>
      <c r="G927" t="str">
        <f>VLOOKUP(FACT_INCLUDES[[#This Row],[order_id]],ORDERS!A:B,2,FALSE)</f>
        <v>1b6e96ed99cb8d135efe220d761bbd67</v>
      </c>
      <c r="H927" s="17">
        <f>VLOOKUP(FACT_INCLUDES[[#This Row],[order_id]],ORDERS!A:F,4,FALSE)</f>
        <v>42819.811805555553</v>
      </c>
      <c r="I927" s="17">
        <f>VLOOKUP(FACT_INCLUDES[[#This Row],[order_id]],ORDERS!A:G,5,FALSE)</f>
        <v>42852.394444444442</v>
      </c>
      <c r="J927" s="17">
        <f>VLOOKUP(FACT_INCLUDES[[#This Row],[order_id]],ORDERS!A:G,6,FALSE)</f>
        <v>42843</v>
      </c>
      <c r="K927" t="str">
        <f>VLOOKUP(FACT_INCLUDES[[#This Row],[order_id]],ORDERS!A:G,3,FALSE)</f>
        <v>delivered</v>
      </c>
      <c r="L927" s="18">
        <f>FACT_INCLUDES[[#This Row],[price]]+FACT_INCLUDES[[#This Row],[freight_value]]</f>
        <v>106.97</v>
      </c>
      <c r="M927">
        <f ca="1">_xlfn.XLOOKUP(FACT_INCLUDES[[#This Row],[customer_unique_id]], DIM_CUSTOMERS[customer_unique_id], DIM_CUSTOMERS[Age],,0)</f>
        <v>44</v>
      </c>
      <c r="N927">
        <f>IFERROR(VLOOKUP(FACT_INCLUDES[[#This Row],[order_id]], ORDERS!A:G, 7, FALSE), "")</f>
        <v>33</v>
      </c>
      <c r="O927">
        <f>_xlfn.XLOOKUP(FACT_INCLUDES[[#This Row],[DW Product]],FACT_PRODUCT_REVIEWS!L:L,FACT_PRODUCT_REVIEWS!A:A,,0)</f>
        <v>377</v>
      </c>
      <c r="P927">
        <f>_xlfn.XLOOKUP(FACT_INCLUDES[[#This Row],[customer_unique_id]],DIM_CUSTOMERS[customer_unique_id],DIM_CUSTOMERS[DW Customer],,0)</f>
        <v>98</v>
      </c>
      <c r="Q927">
        <v>377</v>
      </c>
      <c r="R927">
        <v>178</v>
      </c>
      <c r="S927">
        <f>IF(FACT_INCLUDES[[#This Row],[order_delivered_customer_date]]&lt;=FACT_INCLUDES[[#This Row],[order_estimated_delivery_date]],1,0)</f>
        <v>0</v>
      </c>
      <c r="T927" t="str">
        <f>VLOOKUP(FACT_INCLUDES[[#This Row],[DW Product]],DIM_PRODUCTS!A:I,3,FALSE)</f>
        <v>Bathroom</v>
      </c>
      <c r="U927" t="str">
        <f>VLOOKUP(FACT_INCLUDES[[#This Row],[DW Seller]],DIM_SELLERS!A:I,4,FALSE)</f>
        <v>SP</v>
      </c>
      <c r="V927" s="30">
        <f>IF(FACT_INCLUDES[[#This Row],[order_delivered_customer_date]]&lt;=FACT_INCLUDES[[#This Row],[order_estimated_delivery_date]], 1,0)</f>
        <v>0</v>
      </c>
    </row>
    <row r="928" spans="1:22" ht="15.75" x14ac:dyDescent="0.25">
      <c r="A928">
        <v>927</v>
      </c>
      <c r="B928" s="2" t="s">
        <v>1528</v>
      </c>
      <c r="C928" s="10">
        <v>1</v>
      </c>
      <c r="D928" s="13">
        <v>43306.621527777781</v>
      </c>
      <c r="E928" s="20">
        <v>173</v>
      </c>
      <c r="F928" s="20">
        <v>14.96</v>
      </c>
      <c r="G928" t="str">
        <f>VLOOKUP(FACT_INCLUDES[[#This Row],[order_id]],ORDERS!A:B,2,FALSE)</f>
        <v>52b088042a61c6a03ba2027a6dd929cc</v>
      </c>
      <c r="H928" s="17">
        <f>VLOOKUP(FACT_INCLUDES[[#This Row],[order_id]],ORDERS!A:F,4,FALSE)</f>
        <v>43065.611805555556</v>
      </c>
      <c r="I928" s="17">
        <f>VLOOKUP(FACT_INCLUDES[[#This Row],[order_id]],ORDERS!A:G,5,FALSE)</f>
        <v>43070.727777777778</v>
      </c>
      <c r="J928" s="17">
        <f>VLOOKUP(FACT_INCLUDES[[#This Row],[order_id]],ORDERS!A:G,6,FALSE)</f>
        <v>43084</v>
      </c>
      <c r="K928" t="str">
        <f>VLOOKUP(FACT_INCLUDES[[#This Row],[order_id]],ORDERS!A:G,3,FALSE)</f>
        <v>delivered</v>
      </c>
      <c r="L928" s="18">
        <f>FACT_INCLUDES[[#This Row],[price]]+FACT_INCLUDES[[#This Row],[freight_value]]</f>
        <v>187.96</v>
      </c>
      <c r="M928">
        <f ca="1">_xlfn.XLOOKUP(FACT_INCLUDES[[#This Row],[customer_unique_id]], DIM_CUSTOMERS[customer_unique_id], DIM_CUSTOMERS[Age],,0)</f>
        <v>35</v>
      </c>
      <c r="N928">
        <f>IFERROR(VLOOKUP(FACT_INCLUDES[[#This Row],[order_id]], ORDERS!A:G, 7, FALSE), "")</f>
        <v>5</v>
      </c>
      <c r="O928">
        <f>_xlfn.XLOOKUP(FACT_INCLUDES[[#This Row],[DW Product]],FACT_PRODUCT_REVIEWS!L:L,FACT_PRODUCT_REVIEWS!A:A,,0)</f>
        <v>378</v>
      </c>
      <c r="P928">
        <f>_xlfn.XLOOKUP(FACT_INCLUDES[[#This Row],[customer_unique_id]],DIM_CUSTOMERS[customer_unique_id],DIM_CUSTOMERS[DW Customer],,0)</f>
        <v>162</v>
      </c>
      <c r="Q928">
        <v>378</v>
      </c>
      <c r="R928">
        <v>179</v>
      </c>
      <c r="S928">
        <f>IF(FACT_INCLUDES[[#This Row],[order_delivered_customer_date]]&lt;=FACT_INCLUDES[[#This Row],[order_estimated_delivery_date]],1,0)</f>
        <v>1</v>
      </c>
      <c r="T928" t="str">
        <f>VLOOKUP(FACT_INCLUDES[[#This Row],[DW Product]],DIM_PRODUCTS!A:I,3,FALSE)</f>
        <v>Makeup</v>
      </c>
      <c r="U928" t="str">
        <f>VLOOKUP(FACT_INCLUDES[[#This Row],[DW Seller]],DIM_SELLERS!A:I,4,FALSE)</f>
        <v>SP</v>
      </c>
      <c r="V928" s="30">
        <f>IF(FACT_INCLUDES[[#This Row],[order_delivered_customer_date]]&lt;=FACT_INCLUDES[[#This Row],[order_estimated_delivery_date]], 1,0)</f>
        <v>1</v>
      </c>
    </row>
    <row r="929" spans="1:22" ht="15.75" x14ac:dyDescent="0.25">
      <c r="A929">
        <v>928</v>
      </c>
      <c r="B929" s="2" t="s">
        <v>1172</v>
      </c>
      <c r="C929" s="10">
        <v>1</v>
      </c>
      <c r="D929" s="13">
        <v>43334.895138888889</v>
      </c>
      <c r="E929" s="20">
        <v>44.9</v>
      </c>
      <c r="F929" s="20">
        <v>16.11</v>
      </c>
      <c r="G929" t="str">
        <f>VLOOKUP(FACT_INCLUDES[[#This Row],[order_id]],ORDERS!A:B,2,FALSE)</f>
        <v>44a575d55982c95a7f09b62c7702bddc</v>
      </c>
      <c r="H929" s="17">
        <f>VLOOKUP(FACT_INCLUDES[[#This Row],[order_id]],ORDERS!A:F,4,FALSE)</f>
        <v>43064.552777777775</v>
      </c>
      <c r="I929" s="17">
        <f>VLOOKUP(FACT_INCLUDES[[#This Row],[order_id]],ORDERS!A:G,5,FALSE)</f>
        <v>43069.988888888889</v>
      </c>
      <c r="J929" s="17">
        <f>VLOOKUP(FACT_INCLUDES[[#This Row],[order_id]],ORDERS!A:G,6,FALSE)</f>
        <v>43090</v>
      </c>
      <c r="K929" t="str">
        <f>VLOOKUP(FACT_INCLUDES[[#This Row],[order_id]],ORDERS!A:G,3,FALSE)</f>
        <v>delivered</v>
      </c>
      <c r="L929" s="18">
        <f>FACT_INCLUDES[[#This Row],[price]]+FACT_INCLUDES[[#This Row],[freight_value]]</f>
        <v>61.01</v>
      </c>
      <c r="M929">
        <f ca="1">_xlfn.XLOOKUP(FACT_INCLUDES[[#This Row],[customer_unique_id]], DIM_CUSTOMERS[customer_unique_id], DIM_CUSTOMERS[Age],,0)</f>
        <v>38</v>
      </c>
      <c r="N929">
        <f>IFERROR(VLOOKUP(FACT_INCLUDES[[#This Row],[order_id]], ORDERS!A:G, 7, FALSE), "")</f>
        <v>5</v>
      </c>
      <c r="O929">
        <f>_xlfn.XLOOKUP(FACT_INCLUDES[[#This Row],[DW Product]],FACT_PRODUCT_REVIEWS!L:L,FACT_PRODUCT_REVIEWS!A:A,,0)</f>
        <v>379</v>
      </c>
      <c r="P929">
        <f>_xlfn.XLOOKUP(FACT_INCLUDES[[#This Row],[customer_unique_id]],DIM_CUSTOMERS[customer_unique_id],DIM_CUSTOMERS[DW Customer],,0)</f>
        <v>164</v>
      </c>
      <c r="Q929">
        <v>379</v>
      </c>
      <c r="R929">
        <v>180</v>
      </c>
      <c r="S929">
        <f>IF(FACT_INCLUDES[[#This Row],[order_delivered_customer_date]]&lt;=FACT_INCLUDES[[#This Row],[order_estimated_delivery_date]],1,0)</f>
        <v>1</v>
      </c>
      <c r="T929" t="str">
        <f>VLOOKUP(FACT_INCLUDES[[#This Row],[DW Product]],DIM_PRODUCTS!A:I,3,FALSE)</f>
        <v>Sports</v>
      </c>
      <c r="U929" t="str">
        <f>VLOOKUP(FACT_INCLUDES[[#This Row],[DW Seller]],DIM_SELLERS!A:I,4,FALSE)</f>
        <v>SP</v>
      </c>
      <c r="V929" s="30">
        <f>IF(FACT_INCLUDES[[#This Row],[order_delivered_customer_date]]&lt;=FACT_INCLUDES[[#This Row],[order_estimated_delivery_date]], 1,0)</f>
        <v>1</v>
      </c>
    </row>
    <row r="930" spans="1:22" ht="15.75" x14ac:dyDescent="0.25">
      <c r="A930">
        <v>929</v>
      </c>
      <c r="B930" s="2" t="s">
        <v>1636</v>
      </c>
      <c r="C930" s="10">
        <v>1</v>
      </c>
      <c r="D930" s="13">
        <v>43278.732638888891</v>
      </c>
      <c r="E930" s="20">
        <v>85</v>
      </c>
      <c r="F930" s="20">
        <v>13.26</v>
      </c>
      <c r="G930" t="str">
        <f>VLOOKUP(FACT_INCLUDES[[#This Row],[order_id]],ORDERS!A:B,2,FALSE)</f>
        <v>d3857f98166ef23ca95d44cbe9b1828c</v>
      </c>
      <c r="H930" s="17">
        <f>VLOOKUP(FACT_INCLUDES[[#This Row],[order_id]],ORDERS!A:F,4,FALSE)</f>
        <v>42962.727777777778</v>
      </c>
      <c r="I930" s="17">
        <f>VLOOKUP(FACT_INCLUDES[[#This Row],[order_id]],ORDERS!A:G,5,FALSE)</f>
        <v>42964.744444444441</v>
      </c>
      <c r="J930" s="17">
        <f>VLOOKUP(FACT_INCLUDES[[#This Row],[order_id]],ORDERS!A:G,6,FALSE)</f>
        <v>42975</v>
      </c>
      <c r="K930" t="str">
        <f>VLOOKUP(FACT_INCLUDES[[#This Row],[order_id]],ORDERS!A:G,3,FALSE)</f>
        <v>delivered</v>
      </c>
      <c r="L930" s="18">
        <f>FACT_INCLUDES[[#This Row],[price]]+FACT_INCLUDES[[#This Row],[freight_value]]</f>
        <v>98.26</v>
      </c>
      <c r="M930">
        <f ca="1">_xlfn.XLOOKUP(FACT_INCLUDES[[#This Row],[customer_unique_id]], DIM_CUSTOMERS[customer_unique_id], DIM_CUSTOMERS[Age],,0)</f>
        <v>33</v>
      </c>
      <c r="N930">
        <f>IFERROR(VLOOKUP(FACT_INCLUDES[[#This Row],[order_id]], ORDERS!A:G, 7, FALSE), "")</f>
        <v>2</v>
      </c>
      <c r="O930">
        <f>_xlfn.XLOOKUP(FACT_INCLUDES[[#This Row],[DW Product]],FACT_PRODUCT_REVIEWS!L:L,FACT_PRODUCT_REVIEWS!A:A,,0)</f>
        <v>380</v>
      </c>
      <c r="P930">
        <f>_xlfn.XLOOKUP(FACT_INCLUDES[[#This Row],[customer_unique_id]],DIM_CUSTOMERS[customer_unique_id],DIM_CUSTOMERS[DW Customer],,0)</f>
        <v>199</v>
      </c>
      <c r="Q930">
        <v>380</v>
      </c>
      <c r="R930">
        <v>181</v>
      </c>
      <c r="S930">
        <f>IF(FACT_INCLUDES[[#This Row],[order_delivered_customer_date]]&lt;=FACT_INCLUDES[[#This Row],[order_estimated_delivery_date]],1,0)</f>
        <v>1</v>
      </c>
      <c r="T930" t="str">
        <f>VLOOKUP(FACT_INCLUDES[[#This Row],[DW Product]],DIM_PRODUCTS!A:I,3,FALSE)</f>
        <v>Home Design</v>
      </c>
      <c r="U930" t="str">
        <f>VLOOKUP(FACT_INCLUDES[[#This Row],[DW Seller]],DIM_SELLERS!A:I,4,FALSE)</f>
        <v>RJ</v>
      </c>
      <c r="V930" s="30">
        <f>IF(FACT_INCLUDES[[#This Row],[order_delivered_customer_date]]&lt;=FACT_INCLUDES[[#This Row],[order_estimated_delivery_date]], 1,0)</f>
        <v>1</v>
      </c>
    </row>
    <row r="931" spans="1:22" ht="15.75" x14ac:dyDescent="0.25">
      <c r="A931">
        <v>930</v>
      </c>
      <c r="B931" s="2" t="s">
        <v>1331</v>
      </c>
      <c r="C931" s="10">
        <v>1</v>
      </c>
      <c r="D931" s="13">
        <v>43172.513888888891</v>
      </c>
      <c r="E931" s="20">
        <v>49.9</v>
      </c>
      <c r="F931" s="20">
        <v>13.37</v>
      </c>
      <c r="G931" t="str">
        <f>VLOOKUP(FACT_INCLUDES[[#This Row],[order_id]],ORDERS!A:B,2,FALSE)</f>
        <v>aaf46bd4e1ad43275a5a20bd485e7661</v>
      </c>
      <c r="H931" s="17">
        <f>VLOOKUP(FACT_INCLUDES[[#This Row],[order_id]],ORDERS!A:F,4,FALSE)</f>
        <v>43169.082638888889</v>
      </c>
      <c r="I931" s="17">
        <f>VLOOKUP(FACT_INCLUDES[[#This Row],[order_id]],ORDERS!A:G,5,FALSE)</f>
        <v>43190.484722222223</v>
      </c>
      <c r="J931" s="17">
        <f>VLOOKUP(FACT_INCLUDES[[#This Row],[order_id]],ORDERS!A:G,6,FALSE)</f>
        <v>43216</v>
      </c>
      <c r="K931" t="str">
        <f>VLOOKUP(FACT_INCLUDES[[#This Row],[order_id]],ORDERS!A:G,3,FALSE)</f>
        <v>delivered</v>
      </c>
      <c r="L931" s="18">
        <f>FACT_INCLUDES[[#This Row],[price]]+FACT_INCLUDES[[#This Row],[freight_value]]</f>
        <v>63.269999999999996</v>
      </c>
      <c r="M931">
        <f ca="1">_xlfn.XLOOKUP(FACT_INCLUDES[[#This Row],[customer_unique_id]], DIM_CUSTOMERS[customer_unique_id], DIM_CUSTOMERS[Age],,0)</f>
        <v>21</v>
      </c>
      <c r="N931">
        <f>IFERROR(VLOOKUP(FACT_INCLUDES[[#This Row],[order_id]], ORDERS!A:G, 7, FALSE), "")</f>
        <v>21</v>
      </c>
      <c r="O931">
        <f>_xlfn.XLOOKUP(FACT_INCLUDES[[#This Row],[DW Product]],FACT_PRODUCT_REVIEWS!L:L,FACT_PRODUCT_REVIEWS!A:A,,0)</f>
        <v>381</v>
      </c>
      <c r="P931">
        <f>_xlfn.XLOOKUP(FACT_INCLUDES[[#This Row],[customer_unique_id]],DIM_CUSTOMERS[customer_unique_id],DIM_CUSTOMERS[DW Customer],,0)</f>
        <v>75</v>
      </c>
      <c r="Q931">
        <v>381</v>
      </c>
      <c r="R931">
        <v>182</v>
      </c>
      <c r="S931">
        <f>IF(FACT_INCLUDES[[#This Row],[order_delivered_customer_date]]&lt;=FACT_INCLUDES[[#This Row],[order_estimated_delivery_date]],1,0)</f>
        <v>1</v>
      </c>
      <c r="T931" t="str">
        <f>VLOOKUP(FACT_INCLUDES[[#This Row],[DW Product]],DIM_PRODUCTS!A:I,3,FALSE)</f>
        <v>Appliances</v>
      </c>
      <c r="U931" t="str">
        <f>VLOOKUP(FACT_INCLUDES[[#This Row],[DW Seller]],DIM_SELLERS!A:I,4,FALSE)</f>
        <v>MT</v>
      </c>
      <c r="V931" s="30">
        <f>IF(FACT_INCLUDES[[#This Row],[order_delivered_customer_date]]&lt;=FACT_INCLUDES[[#This Row],[order_estimated_delivery_date]], 1,0)</f>
        <v>1</v>
      </c>
    </row>
    <row r="932" spans="1:22" ht="15.75" x14ac:dyDescent="0.25">
      <c r="A932">
        <v>931</v>
      </c>
      <c r="B932" s="2" t="s">
        <v>1400</v>
      </c>
      <c r="C932" s="10">
        <v>1</v>
      </c>
      <c r="D932" s="13">
        <v>43270.957638888889</v>
      </c>
      <c r="E932" s="20">
        <v>54.99</v>
      </c>
      <c r="F932" s="20">
        <v>21.18</v>
      </c>
      <c r="G932" t="str">
        <f>VLOOKUP(FACT_INCLUDES[[#This Row],[order_id]],ORDERS!A:B,2,FALSE)</f>
        <v>b66facc84d03ec2aabda4c102d9ecb53</v>
      </c>
      <c r="H932" s="17">
        <f>VLOOKUP(FACT_INCLUDES[[#This Row],[order_id]],ORDERS!A:F,4,FALSE)</f>
        <v>43207.736805555556</v>
      </c>
      <c r="I932" s="17">
        <f>VLOOKUP(FACT_INCLUDES[[#This Row],[order_id]],ORDERS!A:G,5,FALSE)</f>
        <v>43222.990972222222</v>
      </c>
      <c r="J932" s="17">
        <f>VLOOKUP(FACT_INCLUDES[[#This Row],[order_id]],ORDERS!A:G,6,FALSE)</f>
        <v>43230</v>
      </c>
      <c r="K932" t="str">
        <f>VLOOKUP(FACT_INCLUDES[[#This Row],[order_id]],ORDERS!A:G,3,FALSE)</f>
        <v>delivered</v>
      </c>
      <c r="L932" s="18">
        <f>FACT_INCLUDES[[#This Row],[price]]+FACT_INCLUDES[[#This Row],[freight_value]]</f>
        <v>76.17</v>
      </c>
      <c r="M932">
        <f ca="1">_xlfn.XLOOKUP(FACT_INCLUDES[[#This Row],[customer_unique_id]], DIM_CUSTOMERS[customer_unique_id], DIM_CUSTOMERS[Age],,0)</f>
        <v>23</v>
      </c>
      <c r="N932">
        <f>IFERROR(VLOOKUP(FACT_INCLUDES[[#This Row],[order_id]], ORDERS!A:G, 7, FALSE), "")</f>
        <v>15</v>
      </c>
      <c r="O932">
        <f>_xlfn.XLOOKUP(FACT_INCLUDES[[#This Row],[DW Product]],FACT_PRODUCT_REVIEWS!L:L,FACT_PRODUCT_REVIEWS!A:A,,0)</f>
        <v>382</v>
      </c>
      <c r="P932">
        <f>_xlfn.XLOOKUP(FACT_INCLUDES[[#This Row],[customer_unique_id]],DIM_CUSTOMERS[customer_unique_id],DIM_CUSTOMERS[DW Customer],,0)</f>
        <v>262</v>
      </c>
      <c r="Q932">
        <v>382</v>
      </c>
      <c r="R932">
        <v>183</v>
      </c>
      <c r="S932">
        <f>IF(FACT_INCLUDES[[#This Row],[order_delivered_customer_date]]&lt;=FACT_INCLUDES[[#This Row],[order_estimated_delivery_date]],1,0)</f>
        <v>1</v>
      </c>
      <c r="T932" t="str">
        <f>VLOOKUP(FACT_INCLUDES[[#This Row],[DW Product]],DIM_PRODUCTS!A:I,3,FALSE)</f>
        <v>Accessories</v>
      </c>
      <c r="U932" t="str">
        <f>VLOOKUP(FACT_INCLUDES[[#This Row],[DW Seller]],DIM_SELLERS!A:I,4,FALSE)</f>
        <v>SC</v>
      </c>
      <c r="V932" s="30">
        <f>IF(FACT_INCLUDES[[#This Row],[order_delivered_customer_date]]&lt;=FACT_INCLUDES[[#This Row],[order_estimated_delivery_date]], 1,0)</f>
        <v>1</v>
      </c>
    </row>
    <row r="933" spans="1:22" ht="15.75" x14ac:dyDescent="0.25">
      <c r="A933">
        <v>932</v>
      </c>
      <c r="B933" s="2" t="s">
        <v>1201</v>
      </c>
      <c r="C933" s="10">
        <v>1</v>
      </c>
      <c r="D933" s="13">
        <v>43143.492361111108</v>
      </c>
      <c r="E933" s="20">
        <v>66.989999999999995</v>
      </c>
      <c r="F933" s="20">
        <v>22.97</v>
      </c>
      <c r="G933" t="str">
        <f>VLOOKUP(FACT_INCLUDES[[#This Row],[order_id]],ORDERS!A:B,2,FALSE)</f>
        <v>e6ad2d9078cb28e4ac6ecef8432e74c7</v>
      </c>
      <c r="H933" s="17">
        <f>VLOOKUP(FACT_INCLUDES[[#This Row],[order_id]],ORDERS!A:F,4,FALSE)</f>
        <v>42844.37222222222</v>
      </c>
      <c r="I933" s="17">
        <f>VLOOKUP(FACT_INCLUDES[[#This Row],[order_id]],ORDERS!A:G,5,FALSE)</f>
        <v>42858.006249999999</v>
      </c>
      <c r="J933" s="17">
        <f>VLOOKUP(FACT_INCLUDES[[#This Row],[order_id]],ORDERS!A:G,6,FALSE)</f>
        <v>42866</v>
      </c>
      <c r="K933" t="str">
        <f>VLOOKUP(FACT_INCLUDES[[#This Row],[order_id]],ORDERS!A:G,3,FALSE)</f>
        <v>delivered</v>
      </c>
      <c r="L933" s="18">
        <f>FACT_INCLUDES[[#This Row],[price]]+FACT_INCLUDES[[#This Row],[freight_value]]</f>
        <v>89.96</v>
      </c>
      <c r="M933">
        <f ca="1">_xlfn.XLOOKUP(FACT_INCLUDES[[#This Row],[customer_unique_id]], DIM_CUSTOMERS[customer_unique_id], DIM_CUSTOMERS[Age],,0)</f>
        <v>18</v>
      </c>
      <c r="N933">
        <f>IFERROR(VLOOKUP(FACT_INCLUDES[[#This Row],[order_id]], ORDERS!A:G, 7, FALSE), "")</f>
        <v>14</v>
      </c>
      <c r="O933">
        <f>_xlfn.XLOOKUP(FACT_INCLUDES[[#This Row],[DW Product]],FACT_PRODUCT_REVIEWS!L:L,FACT_PRODUCT_REVIEWS!A:A,,0)</f>
        <v>383</v>
      </c>
      <c r="P933">
        <f>_xlfn.XLOOKUP(FACT_INCLUDES[[#This Row],[customer_unique_id]],DIM_CUSTOMERS[customer_unique_id],DIM_CUSTOMERS[DW Customer],,0)</f>
        <v>63</v>
      </c>
      <c r="Q933">
        <v>383</v>
      </c>
      <c r="R933">
        <v>184</v>
      </c>
      <c r="S933">
        <f>IF(FACT_INCLUDES[[#This Row],[order_delivered_customer_date]]&lt;=FACT_INCLUDES[[#This Row],[order_estimated_delivery_date]],1,0)</f>
        <v>1</v>
      </c>
      <c r="T933" t="str">
        <f>VLOOKUP(FACT_INCLUDES[[#This Row],[DW Product]],DIM_PRODUCTS!A:I,3,FALSE)</f>
        <v>Sports</v>
      </c>
      <c r="U933" t="str">
        <f>VLOOKUP(FACT_INCLUDES[[#This Row],[DW Seller]],DIM_SELLERS!A:I,4,FALSE)</f>
        <v>SP</v>
      </c>
      <c r="V933" s="30">
        <f>IF(FACT_INCLUDES[[#This Row],[order_delivered_customer_date]]&lt;=FACT_INCLUDES[[#This Row],[order_estimated_delivery_date]], 1,0)</f>
        <v>1</v>
      </c>
    </row>
    <row r="934" spans="1:22" ht="15.75" x14ac:dyDescent="0.25">
      <c r="A934">
        <v>933</v>
      </c>
      <c r="B934" s="2" t="s">
        <v>1202</v>
      </c>
      <c r="C934" s="10">
        <v>1</v>
      </c>
      <c r="D934" s="13">
        <v>43262.020833333336</v>
      </c>
      <c r="E934" s="20">
        <v>69.989999999999995</v>
      </c>
      <c r="F934" s="20">
        <v>14.8</v>
      </c>
      <c r="G934" t="str">
        <f>VLOOKUP(FACT_INCLUDES[[#This Row],[order_id]],ORDERS!A:B,2,FALSE)</f>
        <v>8f20ece0099d6e5c22c1fd0c24a1e681</v>
      </c>
      <c r="H934" s="17">
        <f>VLOOKUP(FACT_INCLUDES[[#This Row],[order_id]],ORDERS!A:F,4,FALSE)</f>
        <v>43307.570833333331</v>
      </c>
      <c r="I934" s="17">
        <f>VLOOKUP(FACT_INCLUDES[[#This Row],[order_id]],ORDERS!A:G,5,FALSE)</f>
        <v>43309.668055555558</v>
      </c>
      <c r="J934" s="17">
        <f>VLOOKUP(FACT_INCLUDES[[#This Row],[order_id]],ORDERS!A:G,6,FALSE)</f>
        <v>43315</v>
      </c>
      <c r="K934" t="str">
        <f>VLOOKUP(FACT_INCLUDES[[#This Row],[order_id]],ORDERS!A:G,3,FALSE)</f>
        <v>delivered</v>
      </c>
      <c r="L934" s="18">
        <f>FACT_INCLUDES[[#This Row],[price]]+FACT_INCLUDES[[#This Row],[freight_value]]</f>
        <v>84.789999999999992</v>
      </c>
      <c r="M934">
        <f ca="1">_xlfn.XLOOKUP(FACT_INCLUDES[[#This Row],[customer_unique_id]], DIM_CUSTOMERS[customer_unique_id], DIM_CUSTOMERS[Age],,0)</f>
        <v>54</v>
      </c>
      <c r="N934">
        <f>IFERROR(VLOOKUP(FACT_INCLUDES[[#This Row],[order_id]], ORDERS!A:G, 7, FALSE), "")</f>
        <v>2</v>
      </c>
      <c r="O934">
        <f>_xlfn.XLOOKUP(FACT_INCLUDES[[#This Row],[DW Product]],FACT_PRODUCT_REVIEWS!L:L,FACT_PRODUCT_REVIEWS!A:A,,0)</f>
        <v>384</v>
      </c>
      <c r="P934">
        <f>_xlfn.XLOOKUP(FACT_INCLUDES[[#This Row],[customer_unique_id]],DIM_CUSTOMERS[customer_unique_id],DIM_CUSTOMERS[DW Customer],,0)</f>
        <v>106</v>
      </c>
      <c r="Q934">
        <v>384</v>
      </c>
      <c r="R934">
        <v>185</v>
      </c>
      <c r="S934">
        <f>IF(FACT_INCLUDES[[#This Row],[order_delivered_customer_date]]&lt;=FACT_INCLUDES[[#This Row],[order_estimated_delivery_date]],1,0)</f>
        <v>1</v>
      </c>
      <c r="T934" t="str">
        <f>VLOOKUP(FACT_INCLUDES[[#This Row],[DW Product]],DIM_PRODUCTS!A:I,3,FALSE)</f>
        <v>Appliances</v>
      </c>
      <c r="U934" t="str">
        <f>VLOOKUP(FACT_INCLUDES[[#This Row],[DW Seller]],DIM_SELLERS!A:I,4,FALSE)</f>
        <v>SC</v>
      </c>
      <c r="V934" s="30">
        <f>IF(FACT_INCLUDES[[#This Row],[order_delivered_customer_date]]&lt;=FACT_INCLUDES[[#This Row],[order_estimated_delivery_date]], 1,0)</f>
        <v>1</v>
      </c>
    </row>
    <row r="935" spans="1:22" ht="15.75" x14ac:dyDescent="0.25">
      <c r="A935">
        <v>934</v>
      </c>
      <c r="B935" s="2" t="s">
        <v>838</v>
      </c>
      <c r="C935" s="10">
        <v>1</v>
      </c>
      <c r="D935" s="13">
        <v>43118.727777777778</v>
      </c>
      <c r="E935" s="20">
        <v>268.89999999999998</v>
      </c>
      <c r="F935" s="20">
        <v>19.98</v>
      </c>
      <c r="G935" t="str">
        <f>VLOOKUP(FACT_INCLUDES[[#This Row],[order_id]],ORDERS!A:B,2,FALSE)</f>
        <v>a672e4e4af506e713c1b4373e038cabb</v>
      </c>
      <c r="H935" s="17">
        <f>VLOOKUP(FACT_INCLUDES[[#This Row],[order_id]],ORDERS!A:F,4,FALSE)</f>
        <v>43326.8125</v>
      </c>
      <c r="I935" s="17">
        <f>VLOOKUP(FACT_INCLUDES[[#This Row],[order_id]],ORDERS!A:G,5,FALSE)</f>
        <v>43332.877083333333</v>
      </c>
      <c r="J935" s="17">
        <f>VLOOKUP(FACT_INCLUDES[[#This Row],[order_id]],ORDERS!A:G,6,FALSE)</f>
        <v>43334</v>
      </c>
      <c r="K935" t="str">
        <f>VLOOKUP(FACT_INCLUDES[[#This Row],[order_id]],ORDERS!A:G,3,FALSE)</f>
        <v>delivered</v>
      </c>
      <c r="L935" s="18">
        <f>FACT_INCLUDES[[#This Row],[price]]+FACT_INCLUDES[[#This Row],[freight_value]]</f>
        <v>288.88</v>
      </c>
      <c r="M935">
        <f ca="1">_xlfn.XLOOKUP(FACT_INCLUDES[[#This Row],[customer_unique_id]], DIM_CUSTOMERS[customer_unique_id], DIM_CUSTOMERS[Age],,0)</f>
        <v>20</v>
      </c>
      <c r="N935">
        <f>IFERROR(VLOOKUP(FACT_INCLUDES[[#This Row],[order_id]], ORDERS!A:G, 7, FALSE), "")</f>
        <v>6</v>
      </c>
      <c r="O935">
        <f>_xlfn.XLOOKUP(FACT_INCLUDES[[#This Row],[DW Product]],FACT_PRODUCT_REVIEWS!L:L,FACT_PRODUCT_REVIEWS!A:A,,0)</f>
        <v>385</v>
      </c>
      <c r="P935">
        <f>_xlfn.XLOOKUP(FACT_INCLUDES[[#This Row],[customer_unique_id]],DIM_CUSTOMERS[customer_unique_id],DIM_CUSTOMERS[DW Customer],,0)</f>
        <v>285</v>
      </c>
      <c r="Q935">
        <v>385</v>
      </c>
      <c r="R935">
        <v>186</v>
      </c>
      <c r="S935">
        <f>IF(FACT_INCLUDES[[#This Row],[order_delivered_customer_date]]&lt;=FACT_INCLUDES[[#This Row],[order_estimated_delivery_date]],1,0)</f>
        <v>1</v>
      </c>
      <c r="T935" t="str">
        <f>VLOOKUP(FACT_INCLUDES[[#This Row],[DW Product]],DIM_PRODUCTS!A:I,3,FALSE)</f>
        <v>Accessories</v>
      </c>
      <c r="U935" t="str">
        <f>VLOOKUP(FACT_INCLUDES[[#This Row],[DW Seller]],DIM_SELLERS!A:I,4,FALSE)</f>
        <v>SP</v>
      </c>
      <c r="V935" s="30">
        <f>IF(FACT_INCLUDES[[#This Row],[order_delivered_customer_date]]&lt;=FACT_INCLUDES[[#This Row],[order_estimated_delivery_date]], 1,0)</f>
        <v>1</v>
      </c>
    </row>
    <row r="936" spans="1:22" ht="15.75" x14ac:dyDescent="0.25">
      <c r="A936">
        <v>935</v>
      </c>
      <c r="B936" s="2" t="s">
        <v>1587</v>
      </c>
      <c r="C936" s="10">
        <v>1</v>
      </c>
      <c r="D936" s="13">
        <v>43262.507638888892</v>
      </c>
      <c r="E936" s="20">
        <v>84.99</v>
      </c>
      <c r="F936" s="20">
        <v>16.350000000000001</v>
      </c>
      <c r="G936" t="str">
        <f>VLOOKUP(FACT_INCLUDES[[#This Row],[order_id]],ORDERS!A:B,2,FALSE)</f>
        <v>aabcd181e8b68df20212829acc386a2f</v>
      </c>
      <c r="H936" s="17">
        <f>VLOOKUP(FACT_INCLUDES[[#This Row],[order_id]],ORDERS!A:F,4,FALSE)</f>
        <v>43315.863194444442</v>
      </c>
      <c r="I936" s="17">
        <f>VLOOKUP(FACT_INCLUDES[[#This Row],[order_id]],ORDERS!A:G,5,FALSE)</f>
        <v>43322.959722222222</v>
      </c>
      <c r="J936" s="17">
        <f>VLOOKUP(FACT_INCLUDES[[#This Row],[order_id]],ORDERS!A:G,6,FALSE)</f>
        <v>43329</v>
      </c>
      <c r="K936" t="str">
        <f>VLOOKUP(FACT_INCLUDES[[#This Row],[order_id]],ORDERS!A:G,3,FALSE)</f>
        <v>delivered</v>
      </c>
      <c r="L936" s="18">
        <f>FACT_INCLUDES[[#This Row],[price]]+FACT_INCLUDES[[#This Row],[freight_value]]</f>
        <v>101.34</v>
      </c>
      <c r="M936">
        <f ca="1">_xlfn.XLOOKUP(FACT_INCLUDES[[#This Row],[customer_unique_id]], DIM_CUSTOMERS[customer_unique_id], DIM_CUSTOMERS[Age],,0)</f>
        <v>22</v>
      </c>
      <c r="N936">
        <f>IFERROR(VLOOKUP(FACT_INCLUDES[[#This Row],[order_id]], ORDERS!A:G, 7, FALSE), "")</f>
        <v>7</v>
      </c>
      <c r="O936">
        <f>_xlfn.XLOOKUP(FACT_INCLUDES[[#This Row],[DW Product]],FACT_PRODUCT_REVIEWS!L:L,FACT_PRODUCT_REVIEWS!A:A,,0)</f>
        <v>386</v>
      </c>
      <c r="P936">
        <f>_xlfn.XLOOKUP(FACT_INCLUDES[[#This Row],[customer_unique_id]],DIM_CUSTOMERS[customer_unique_id],DIM_CUSTOMERS[DW Customer],,0)</f>
        <v>341</v>
      </c>
      <c r="Q936">
        <v>386</v>
      </c>
      <c r="R936">
        <v>187</v>
      </c>
      <c r="S936">
        <f>IF(FACT_INCLUDES[[#This Row],[order_delivered_customer_date]]&lt;=FACT_INCLUDES[[#This Row],[order_estimated_delivery_date]],1,0)</f>
        <v>1</v>
      </c>
      <c r="T936" t="str">
        <f>VLOOKUP(FACT_INCLUDES[[#This Row],[DW Product]],DIM_PRODUCTS!A:I,3,FALSE)</f>
        <v>Musical Instruments</v>
      </c>
      <c r="U936" t="str">
        <f>VLOOKUP(FACT_INCLUDES[[#This Row],[DW Seller]],DIM_SELLERS!A:I,4,FALSE)</f>
        <v>SP</v>
      </c>
      <c r="V936" s="30">
        <f>IF(FACT_INCLUDES[[#This Row],[order_delivered_customer_date]]&lt;=FACT_INCLUDES[[#This Row],[order_estimated_delivery_date]], 1,0)</f>
        <v>1</v>
      </c>
    </row>
    <row r="937" spans="1:22" ht="15.75" x14ac:dyDescent="0.25">
      <c r="A937">
        <v>936</v>
      </c>
      <c r="B937" s="2" t="s">
        <v>945</v>
      </c>
      <c r="C937" s="10">
        <v>1</v>
      </c>
      <c r="D937" s="13">
        <v>43122.67291666667</v>
      </c>
      <c r="E937" s="20">
        <v>34.99</v>
      </c>
      <c r="F937" s="20">
        <v>9.34</v>
      </c>
      <c r="G937" t="str">
        <f>VLOOKUP(FACT_INCLUDES[[#This Row],[order_id]],ORDERS!A:B,2,FALSE)</f>
        <v>a6d8302831afb228546eccf6cb3b3b48</v>
      </c>
      <c r="H937" s="17">
        <f>VLOOKUP(FACT_INCLUDES[[#This Row],[order_id]],ORDERS!A:F,4,FALSE)</f>
        <v>42852.994444444441</v>
      </c>
      <c r="I937" s="17">
        <f>VLOOKUP(FACT_INCLUDES[[#This Row],[order_id]],ORDERS!A:G,5,FALSE)</f>
        <v>42867.761805555558</v>
      </c>
      <c r="J937" s="17">
        <f>VLOOKUP(FACT_INCLUDES[[#This Row],[order_id]],ORDERS!A:G,6,FALSE)</f>
        <v>42885</v>
      </c>
      <c r="K937" t="str">
        <f>VLOOKUP(FACT_INCLUDES[[#This Row],[order_id]],ORDERS!A:G,3,FALSE)</f>
        <v>delivered</v>
      </c>
      <c r="L937" s="18">
        <f>FACT_INCLUDES[[#This Row],[price]]+FACT_INCLUDES[[#This Row],[freight_value]]</f>
        <v>44.33</v>
      </c>
      <c r="M937">
        <f ca="1">_xlfn.XLOOKUP(FACT_INCLUDES[[#This Row],[customer_unique_id]], DIM_CUSTOMERS[customer_unique_id], DIM_CUSTOMERS[Age],,0)</f>
        <v>20</v>
      </c>
      <c r="N937">
        <f>IFERROR(VLOOKUP(FACT_INCLUDES[[#This Row],[order_id]], ORDERS!A:G, 7, FALSE), "")</f>
        <v>15</v>
      </c>
      <c r="O937">
        <f>_xlfn.XLOOKUP(FACT_INCLUDES[[#This Row],[DW Product]],FACT_PRODUCT_REVIEWS!L:L,FACT_PRODUCT_REVIEWS!A:A,,0)</f>
        <v>387</v>
      </c>
      <c r="P937">
        <f>_xlfn.XLOOKUP(FACT_INCLUDES[[#This Row],[customer_unique_id]],DIM_CUSTOMERS[customer_unique_id],DIM_CUSTOMERS[DW Customer],,0)</f>
        <v>201</v>
      </c>
      <c r="Q937">
        <v>387</v>
      </c>
      <c r="R937">
        <v>188</v>
      </c>
      <c r="S937">
        <f>IF(FACT_INCLUDES[[#This Row],[order_delivered_customer_date]]&lt;=FACT_INCLUDES[[#This Row],[order_estimated_delivery_date]],1,0)</f>
        <v>1</v>
      </c>
      <c r="T937" t="str">
        <f>VLOOKUP(FACT_INCLUDES[[#This Row],[DW Product]],DIM_PRODUCTS!A:I,3,FALSE)</f>
        <v>Furniture</v>
      </c>
      <c r="U937" t="str">
        <f>VLOOKUP(FACT_INCLUDES[[#This Row],[DW Seller]],DIM_SELLERS!A:I,4,FALSE)</f>
        <v>RS</v>
      </c>
      <c r="V937" s="30">
        <f>IF(FACT_INCLUDES[[#This Row],[order_delivered_customer_date]]&lt;=FACT_INCLUDES[[#This Row],[order_estimated_delivery_date]], 1,0)</f>
        <v>1</v>
      </c>
    </row>
    <row r="938" spans="1:22" ht="15.75" x14ac:dyDescent="0.25">
      <c r="A938">
        <v>937</v>
      </c>
      <c r="B938" s="2" t="s">
        <v>1214</v>
      </c>
      <c r="C938" s="10">
        <v>1</v>
      </c>
      <c r="D938" s="13">
        <v>43269.134027777778</v>
      </c>
      <c r="E938" s="20">
        <v>34.99</v>
      </c>
      <c r="F938" s="20">
        <v>9.34</v>
      </c>
      <c r="G938" t="str">
        <f>VLOOKUP(FACT_INCLUDES[[#This Row],[order_id]],ORDERS!A:B,2,FALSE)</f>
        <v>df0c259fcd231dc0a72eceb0bec4102f</v>
      </c>
      <c r="H938" s="17">
        <f>VLOOKUP(FACT_INCLUDES[[#This Row],[order_id]],ORDERS!A:F,4,FALSE)</f>
        <v>43143.724999999999</v>
      </c>
      <c r="I938" s="17">
        <f>VLOOKUP(FACT_INCLUDES[[#This Row],[order_id]],ORDERS!A:G,5,FALSE)</f>
        <v>43157.62777777778</v>
      </c>
      <c r="J938" s="17">
        <f>VLOOKUP(FACT_INCLUDES[[#This Row],[order_id]],ORDERS!A:G,6,FALSE)</f>
        <v>43165</v>
      </c>
      <c r="K938" t="str">
        <f>VLOOKUP(FACT_INCLUDES[[#This Row],[order_id]],ORDERS!A:G,3,FALSE)</f>
        <v>delivered</v>
      </c>
      <c r="L938" s="18">
        <f>FACT_INCLUDES[[#This Row],[price]]+FACT_INCLUDES[[#This Row],[freight_value]]</f>
        <v>44.33</v>
      </c>
      <c r="M938">
        <f ca="1">_xlfn.XLOOKUP(FACT_INCLUDES[[#This Row],[customer_unique_id]], DIM_CUSTOMERS[customer_unique_id], DIM_CUSTOMERS[Age],,0)</f>
        <v>56</v>
      </c>
      <c r="N938">
        <f>IFERROR(VLOOKUP(FACT_INCLUDES[[#This Row],[order_id]], ORDERS!A:G, 7, FALSE), "")</f>
        <v>14</v>
      </c>
      <c r="O938">
        <f>_xlfn.XLOOKUP(FACT_INCLUDES[[#This Row],[DW Product]],FACT_PRODUCT_REVIEWS!L:L,FACT_PRODUCT_REVIEWS!A:A,,0)</f>
        <v>388</v>
      </c>
      <c r="P938">
        <f>_xlfn.XLOOKUP(FACT_INCLUDES[[#This Row],[customer_unique_id]],DIM_CUSTOMERS[customer_unique_id],DIM_CUSTOMERS[DW Customer],,0)</f>
        <v>244</v>
      </c>
      <c r="Q938">
        <v>388</v>
      </c>
      <c r="R938">
        <v>189</v>
      </c>
      <c r="S938">
        <f>IF(FACT_INCLUDES[[#This Row],[order_delivered_customer_date]]&lt;=FACT_INCLUDES[[#This Row],[order_estimated_delivery_date]],1,0)</f>
        <v>1</v>
      </c>
      <c r="T938" t="str">
        <f>VLOOKUP(FACT_INCLUDES[[#This Row],[DW Product]],DIM_PRODUCTS!A:I,3,FALSE)</f>
        <v>Makeup</v>
      </c>
      <c r="U938" t="str">
        <f>VLOOKUP(FACT_INCLUDES[[#This Row],[DW Seller]],DIM_SELLERS!A:I,4,FALSE)</f>
        <v>CE</v>
      </c>
      <c r="V938" s="30">
        <f>IF(FACT_INCLUDES[[#This Row],[order_delivered_customer_date]]&lt;=FACT_INCLUDES[[#This Row],[order_estimated_delivery_date]], 1,0)</f>
        <v>1</v>
      </c>
    </row>
    <row r="939" spans="1:22" ht="15.75" x14ac:dyDescent="0.25">
      <c r="A939">
        <v>938</v>
      </c>
      <c r="B939" s="2" t="s">
        <v>903</v>
      </c>
      <c r="C939" s="10">
        <v>1</v>
      </c>
      <c r="D939" s="13">
        <v>43339.621527777781</v>
      </c>
      <c r="E939" s="20">
        <v>34.99</v>
      </c>
      <c r="F939" s="20">
        <v>9.34</v>
      </c>
      <c r="G939" t="str">
        <f>VLOOKUP(FACT_INCLUDES[[#This Row],[order_id]],ORDERS!A:B,2,FALSE)</f>
        <v>9190d6ac7534e99da5edfd3aa43b29a6</v>
      </c>
      <c r="H939" s="17">
        <f>VLOOKUP(FACT_INCLUDES[[#This Row],[order_id]],ORDERS!A:F,4,FALSE)</f>
        <v>43156.925000000003</v>
      </c>
      <c r="I939" s="17">
        <f>VLOOKUP(FACT_INCLUDES[[#This Row],[order_id]],ORDERS!A:G,5,FALSE)</f>
        <v>43165.808333333334</v>
      </c>
      <c r="J939" s="17">
        <f>VLOOKUP(FACT_INCLUDES[[#This Row],[order_id]],ORDERS!A:G,6,FALSE)</f>
        <v>43181</v>
      </c>
      <c r="K939" t="str">
        <f>VLOOKUP(FACT_INCLUDES[[#This Row],[order_id]],ORDERS!A:G,3,FALSE)</f>
        <v>delivered</v>
      </c>
      <c r="L939" s="18">
        <f>FACT_INCLUDES[[#This Row],[price]]+FACT_INCLUDES[[#This Row],[freight_value]]</f>
        <v>44.33</v>
      </c>
      <c r="M939">
        <f ca="1">_xlfn.XLOOKUP(FACT_INCLUDES[[#This Row],[customer_unique_id]], DIM_CUSTOMERS[customer_unique_id], DIM_CUSTOMERS[Age],,0)</f>
        <v>40</v>
      </c>
      <c r="N939">
        <f>IFERROR(VLOOKUP(FACT_INCLUDES[[#This Row],[order_id]], ORDERS!A:G, 7, FALSE), "")</f>
        <v>9</v>
      </c>
      <c r="O939">
        <f>_xlfn.XLOOKUP(FACT_INCLUDES[[#This Row],[DW Product]],FACT_PRODUCT_REVIEWS!L:L,FACT_PRODUCT_REVIEWS!A:A,,0)</f>
        <v>389</v>
      </c>
      <c r="P939">
        <f>_xlfn.XLOOKUP(FACT_INCLUDES[[#This Row],[customer_unique_id]],DIM_CUSTOMERS[customer_unique_id],DIM_CUSTOMERS[DW Customer],,0)</f>
        <v>287</v>
      </c>
      <c r="Q939">
        <v>389</v>
      </c>
      <c r="R939">
        <v>190</v>
      </c>
      <c r="S939">
        <f>IF(FACT_INCLUDES[[#This Row],[order_delivered_customer_date]]&lt;=FACT_INCLUDES[[#This Row],[order_estimated_delivery_date]],1,0)</f>
        <v>1</v>
      </c>
      <c r="T939" t="str">
        <f>VLOOKUP(FACT_INCLUDES[[#This Row],[DW Product]],DIM_PRODUCTS!A:I,3,FALSE)</f>
        <v>Accessories</v>
      </c>
      <c r="U939" t="str">
        <f>VLOOKUP(FACT_INCLUDES[[#This Row],[DW Seller]],DIM_SELLERS!A:I,4,FALSE)</f>
        <v>SP</v>
      </c>
      <c r="V939" s="30">
        <f>IF(FACT_INCLUDES[[#This Row],[order_delivered_customer_date]]&lt;=FACT_INCLUDES[[#This Row],[order_estimated_delivery_date]], 1,0)</f>
        <v>1</v>
      </c>
    </row>
    <row r="940" spans="1:22" ht="15.75" x14ac:dyDescent="0.25">
      <c r="A940">
        <v>939</v>
      </c>
      <c r="B940" s="2" t="s">
        <v>1747</v>
      </c>
      <c r="C940" s="10">
        <v>1</v>
      </c>
      <c r="D940" s="13">
        <v>42809.886805555558</v>
      </c>
      <c r="E940" s="20">
        <v>34.99</v>
      </c>
      <c r="F940" s="20">
        <v>9.34</v>
      </c>
      <c r="G940" t="str">
        <f>VLOOKUP(FACT_INCLUDES[[#This Row],[order_id]],ORDERS!A:B,2,FALSE)</f>
        <v>0a9854e7028c74302d0963fa56e77a18</v>
      </c>
      <c r="H940" s="17">
        <f>VLOOKUP(FACT_INCLUDES[[#This Row],[order_id]],ORDERS!A:F,4,FALSE)</f>
        <v>43227.567361111112</v>
      </c>
      <c r="I940" s="17">
        <f>VLOOKUP(FACT_INCLUDES[[#This Row],[order_id]],ORDERS!A:G,5,FALSE)</f>
        <v>43241.551388888889</v>
      </c>
      <c r="J940" s="17">
        <f>VLOOKUP(FACT_INCLUDES[[#This Row],[order_id]],ORDERS!A:G,6,FALSE)</f>
        <v>43256</v>
      </c>
      <c r="K940" t="str">
        <f>VLOOKUP(FACT_INCLUDES[[#This Row],[order_id]],ORDERS!A:G,3,FALSE)</f>
        <v>delivered</v>
      </c>
      <c r="L940" s="18">
        <f>FACT_INCLUDES[[#This Row],[price]]+FACT_INCLUDES[[#This Row],[freight_value]]</f>
        <v>44.33</v>
      </c>
      <c r="M940">
        <f ca="1">_xlfn.XLOOKUP(FACT_INCLUDES[[#This Row],[customer_unique_id]], DIM_CUSTOMERS[customer_unique_id], DIM_CUSTOMERS[Age],,0)</f>
        <v>52</v>
      </c>
      <c r="N940">
        <f>IFERROR(VLOOKUP(FACT_INCLUDES[[#This Row],[order_id]], ORDERS!A:G, 7, FALSE), "")</f>
        <v>14</v>
      </c>
      <c r="O940">
        <f>_xlfn.XLOOKUP(FACT_INCLUDES[[#This Row],[DW Product]],FACT_PRODUCT_REVIEWS!L:L,FACT_PRODUCT_REVIEWS!A:A,,0)</f>
        <v>390</v>
      </c>
      <c r="P940">
        <f>_xlfn.XLOOKUP(FACT_INCLUDES[[#This Row],[customer_unique_id]],DIM_CUSTOMERS[customer_unique_id],DIM_CUSTOMERS[DW Customer],,0)</f>
        <v>113</v>
      </c>
      <c r="Q940">
        <v>390</v>
      </c>
      <c r="R940">
        <v>191</v>
      </c>
      <c r="S940">
        <f>IF(FACT_INCLUDES[[#This Row],[order_delivered_customer_date]]&lt;=FACT_INCLUDES[[#This Row],[order_estimated_delivery_date]],1,0)</f>
        <v>1</v>
      </c>
      <c r="T940" t="str">
        <f>VLOOKUP(FACT_INCLUDES[[#This Row],[DW Product]],DIM_PRODUCTS!A:I,3,FALSE)</f>
        <v>Bathroom</v>
      </c>
      <c r="U940" t="str">
        <f>VLOOKUP(FACT_INCLUDES[[#This Row],[DW Seller]],DIM_SELLERS!A:I,4,FALSE)</f>
        <v>SP</v>
      </c>
      <c r="V940" s="30">
        <f>IF(FACT_INCLUDES[[#This Row],[order_delivered_customer_date]]&lt;=FACT_INCLUDES[[#This Row],[order_estimated_delivery_date]], 1,0)</f>
        <v>1</v>
      </c>
    </row>
    <row r="941" spans="1:22" ht="15.75" x14ac:dyDescent="0.25">
      <c r="A941">
        <v>940</v>
      </c>
      <c r="B941" s="2" t="s">
        <v>1451</v>
      </c>
      <c r="C941" s="10">
        <v>1</v>
      </c>
      <c r="D941" s="13">
        <v>43234.538194444445</v>
      </c>
      <c r="E941" s="20">
        <v>77.900000000000006</v>
      </c>
      <c r="F941" s="20">
        <v>23.35</v>
      </c>
      <c r="G941" t="str">
        <f>VLOOKUP(FACT_INCLUDES[[#This Row],[order_id]],ORDERS!A:B,2,FALSE)</f>
        <v>6a1250106d0de8395377553e4dd2b5fc</v>
      </c>
      <c r="H941" s="17">
        <f>VLOOKUP(FACT_INCLUDES[[#This Row],[order_id]],ORDERS!A:F,4,FALSE)</f>
        <v>43320.847916666666</v>
      </c>
      <c r="I941" s="17">
        <f>VLOOKUP(FACT_INCLUDES[[#This Row],[order_id]],ORDERS!A:G,5,FALSE)</f>
        <v>43325.664583333331</v>
      </c>
      <c r="J941" s="17">
        <f>VLOOKUP(FACT_INCLUDES[[#This Row],[order_id]],ORDERS!A:G,6,FALSE)</f>
        <v>43328</v>
      </c>
      <c r="K941" t="str">
        <f>VLOOKUP(FACT_INCLUDES[[#This Row],[order_id]],ORDERS!A:G,3,FALSE)</f>
        <v>delivered</v>
      </c>
      <c r="L941" s="18">
        <f>FACT_INCLUDES[[#This Row],[price]]+FACT_INCLUDES[[#This Row],[freight_value]]</f>
        <v>101.25</v>
      </c>
      <c r="M941">
        <f ca="1">_xlfn.XLOOKUP(FACT_INCLUDES[[#This Row],[customer_unique_id]], DIM_CUSTOMERS[customer_unique_id], DIM_CUSTOMERS[Age],,0)</f>
        <v>39</v>
      </c>
      <c r="N941">
        <f>IFERROR(VLOOKUP(FACT_INCLUDES[[#This Row],[order_id]], ORDERS!A:G, 7, FALSE), "")</f>
        <v>5</v>
      </c>
      <c r="O941">
        <f>_xlfn.XLOOKUP(FACT_INCLUDES[[#This Row],[DW Product]],FACT_PRODUCT_REVIEWS!L:L,FACT_PRODUCT_REVIEWS!A:A,,0)</f>
        <v>391</v>
      </c>
      <c r="P941">
        <f>_xlfn.XLOOKUP(FACT_INCLUDES[[#This Row],[customer_unique_id]],DIM_CUSTOMERS[customer_unique_id],DIM_CUSTOMERS[DW Customer],,0)</f>
        <v>243</v>
      </c>
      <c r="Q941">
        <v>391</v>
      </c>
      <c r="R941">
        <v>192</v>
      </c>
      <c r="S941">
        <f>IF(FACT_INCLUDES[[#This Row],[order_delivered_customer_date]]&lt;=FACT_INCLUDES[[#This Row],[order_estimated_delivery_date]],1,0)</f>
        <v>1</v>
      </c>
      <c r="T941" t="str">
        <f>VLOOKUP(FACT_INCLUDES[[#This Row],[DW Product]],DIM_PRODUCTS!A:I,3,FALSE)</f>
        <v>Home Design</v>
      </c>
      <c r="U941" t="str">
        <f>VLOOKUP(FACT_INCLUDES[[#This Row],[DW Seller]],DIM_SELLERS!A:I,4,FALSE)</f>
        <v>SP</v>
      </c>
      <c r="V941" s="30">
        <f>IF(FACT_INCLUDES[[#This Row],[order_delivered_customer_date]]&lt;=FACT_INCLUDES[[#This Row],[order_estimated_delivery_date]], 1,0)</f>
        <v>1</v>
      </c>
    </row>
    <row r="942" spans="1:22" ht="15.75" x14ac:dyDescent="0.25">
      <c r="A942">
        <v>941</v>
      </c>
      <c r="B942" s="2" t="s">
        <v>1453</v>
      </c>
      <c r="C942" s="10">
        <v>1</v>
      </c>
      <c r="D942" s="13">
        <v>43332.534722222219</v>
      </c>
      <c r="E942" s="20">
        <v>38.4</v>
      </c>
      <c r="F942" s="20">
        <v>9.27</v>
      </c>
      <c r="G942" t="str">
        <f>VLOOKUP(FACT_INCLUDES[[#This Row],[order_id]],ORDERS!A:B,2,FALSE)</f>
        <v>4f25ec76e8c86ded17aa0c58f236df0f</v>
      </c>
      <c r="H942" s="17">
        <f>VLOOKUP(FACT_INCLUDES[[#This Row],[order_id]],ORDERS!A:F,4,FALSE)</f>
        <v>42825.000694444447</v>
      </c>
      <c r="I942" s="17">
        <f>VLOOKUP(FACT_INCLUDES[[#This Row],[order_id]],ORDERS!A:G,5,FALSE)</f>
        <v>42831.425000000003</v>
      </c>
      <c r="J942" s="17">
        <f>VLOOKUP(FACT_INCLUDES[[#This Row],[order_id]],ORDERS!A:G,6,FALSE)</f>
        <v>42845</v>
      </c>
      <c r="K942" t="str">
        <f>VLOOKUP(FACT_INCLUDES[[#This Row],[order_id]],ORDERS!A:G,3,FALSE)</f>
        <v>delivered</v>
      </c>
      <c r="L942" s="18">
        <f>FACT_INCLUDES[[#This Row],[price]]+FACT_INCLUDES[[#This Row],[freight_value]]</f>
        <v>47.67</v>
      </c>
      <c r="M942">
        <f ca="1">_xlfn.XLOOKUP(FACT_INCLUDES[[#This Row],[customer_unique_id]], DIM_CUSTOMERS[customer_unique_id], DIM_CUSTOMERS[Age],,0)</f>
        <v>33</v>
      </c>
      <c r="N942">
        <f>IFERROR(VLOOKUP(FACT_INCLUDES[[#This Row],[order_id]], ORDERS!A:G, 7, FALSE), "")</f>
        <v>6</v>
      </c>
      <c r="O942">
        <f>_xlfn.XLOOKUP(FACT_INCLUDES[[#This Row],[DW Product]],FACT_PRODUCT_REVIEWS!L:L,FACT_PRODUCT_REVIEWS!A:A,,0)</f>
        <v>392</v>
      </c>
      <c r="P942">
        <f>_xlfn.XLOOKUP(FACT_INCLUDES[[#This Row],[customer_unique_id]],DIM_CUSTOMERS[customer_unique_id],DIM_CUSTOMERS[DW Customer],,0)</f>
        <v>129</v>
      </c>
      <c r="Q942">
        <v>392</v>
      </c>
      <c r="R942">
        <v>193</v>
      </c>
      <c r="S942">
        <f>IF(FACT_INCLUDES[[#This Row],[order_delivered_customer_date]]&lt;=FACT_INCLUDES[[#This Row],[order_estimated_delivery_date]],1,0)</f>
        <v>1</v>
      </c>
      <c r="T942" t="str">
        <f>VLOOKUP(FACT_INCLUDES[[#This Row],[DW Product]],DIM_PRODUCTS!A:I,3,FALSE)</f>
        <v>Home Design</v>
      </c>
      <c r="U942" t="str">
        <f>VLOOKUP(FACT_INCLUDES[[#This Row],[DW Seller]],DIM_SELLERS!A:I,4,FALSE)</f>
        <v>SP</v>
      </c>
      <c r="V942" s="30">
        <f>IF(FACT_INCLUDES[[#This Row],[order_delivered_customer_date]]&lt;=FACT_INCLUDES[[#This Row],[order_estimated_delivery_date]], 1,0)</f>
        <v>1</v>
      </c>
    </row>
    <row r="943" spans="1:22" ht="15.75" x14ac:dyDescent="0.25">
      <c r="A943">
        <v>942</v>
      </c>
      <c r="B943" s="2" t="s">
        <v>953</v>
      </c>
      <c r="C943" s="10">
        <v>1</v>
      </c>
      <c r="D943" s="13">
        <v>43200.163194444445</v>
      </c>
      <c r="E943" s="20">
        <v>69</v>
      </c>
      <c r="F943" s="20">
        <v>17.22</v>
      </c>
      <c r="G943" t="str">
        <f>VLOOKUP(FACT_INCLUDES[[#This Row],[order_id]],ORDERS!A:B,2,FALSE)</f>
        <v>03dabd77cb0ed7a26fafe19e36b67742</v>
      </c>
      <c r="H943" s="17">
        <f>VLOOKUP(FACT_INCLUDES[[#This Row],[order_id]],ORDERS!A:F,4,FALSE)</f>
        <v>43125.496527777781</v>
      </c>
      <c r="I943" s="17">
        <f>VLOOKUP(FACT_INCLUDES[[#This Row],[order_id]],ORDERS!A:G,5,FALSE)</f>
        <v>43147.984722222223</v>
      </c>
      <c r="J943" s="17">
        <f>VLOOKUP(FACT_INCLUDES[[#This Row],[order_id]],ORDERS!A:G,6,FALSE)</f>
        <v>43154</v>
      </c>
      <c r="K943" t="str">
        <f>VLOOKUP(FACT_INCLUDES[[#This Row],[order_id]],ORDERS!A:G,3,FALSE)</f>
        <v>delivered</v>
      </c>
      <c r="L943" s="18">
        <f>FACT_INCLUDES[[#This Row],[price]]+FACT_INCLUDES[[#This Row],[freight_value]]</f>
        <v>86.22</v>
      </c>
      <c r="M943">
        <f ca="1">_xlfn.XLOOKUP(FACT_INCLUDES[[#This Row],[customer_unique_id]], DIM_CUSTOMERS[customer_unique_id], DIM_CUSTOMERS[Age],,0)</f>
        <v>60</v>
      </c>
      <c r="N943">
        <f>IFERROR(VLOOKUP(FACT_INCLUDES[[#This Row],[order_id]], ORDERS!A:G, 7, FALSE), "")</f>
        <v>22</v>
      </c>
      <c r="O943">
        <f>_xlfn.XLOOKUP(FACT_INCLUDES[[#This Row],[DW Product]],FACT_PRODUCT_REVIEWS!L:L,FACT_PRODUCT_REVIEWS!A:A,,0)</f>
        <v>393</v>
      </c>
      <c r="P943">
        <f>_xlfn.XLOOKUP(FACT_INCLUDES[[#This Row],[customer_unique_id]],DIM_CUSTOMERS[customer_unique_id],DIM_CUSTOMERS[DW Customer],,0)</f>
        <v>20</v>
      </c>
      <c r="Q943">
        <v>393</v>
      </c>
      <c r="R943">
        <v>194</v>
      </c>
      <c r="S943">
        <f>IF(FACT_INCLUDES[[#This Row],[order_delivered_customer_date]]&lt;=FACT_INCLUDES[[#This Row],[order_estimated_delivery_date]],1,0)</f>
        <v>1</v>
      </c>
      <c r="T943" t="str">
        <f>VLOOKUP(FACT_INCLUDES[[#This Row],[DW Product]],DIM_PRODUCTS!A:I,3,FALSE)</f>
        <v>Home Design</v>
      </c>
      <c r="U943" t="str">
        <f>VLOOKUP(FACT_INCLUDES[[#This Row],[DW Seller]],DIM_SELLERS!A:I,4,FALSE)</f>
        <v>SC</v>
      </c>
      <c r="V943" s="30">
        <f>IF(FACT_INCLUDES[[#This Row],[order_delivered_customer_date]]&lt;=FACT_INCLUDES[[#This Row],[order_estimated_delivery_date]], 1,0)</f>
        <v>1</v>
      </c>
    </row>
    <row r="944" spans="1:22" ht="15.75" x14ac:dyDescent="0.25">
      <c r="A944">
        <v>943</v>
      </c>
      <c r="B944" s="2" t="s">
        <v>1208</v>
      </c>
      <c r="C944" s="10">
        <v>1</v>
      </c>
      <c r="D944" s="13">
        <v>43049.546527777777</v>
      </c>
      <c r="E944" s="20">
        <v>134.9</v>
      </c>
      <c r="F944" s="20">
        <v>21.43</v>
      </c>
      <c r="G944" t="str">
        <f>VLOOKUP(FACT_INCLUDES[[#This Row],[order_id]],ORDERS!A:B,2,FALSE)</f>
        <v>f3795e38cc5b655e26e94d1cc21263fa</v>
      </c>
      <c r="H944" s="17">
        <f>VLOOKUP(FACT_INCLUDES[[#This Row],[order_id]],ORDERS!A:F,4,FALSE)</f>
        <v>43015.582638888889</v>
      </c>
      <c r="I944" s="17">
        <f>VLOOKUP(FACT_INCLUDES[[#This Row],[order_id]],ORDERS!A:G,5,FALSE)</f>
        <v>43025.832638888889</v>
      </c>
      <c r="J944" s="17">
        <f>VLOOKUP(FACT_INCLUDES[[#This Row],[order_id]],ORDERS!A:G,6,FALSE)</f>
        <v>43033</v>
      </c>
      <c r="K944" t="str">
        <f>VLOOKUP(FACT_INCLUDES[[#This Row],[order_id]],ORDERS!A:G,3,FALSE)</f>
        <v>delivered</v>
      </c>
      <c r="L944" s="18">
        <f>FACT_INCLUDES[[#This Row],[price]]+FACT_INCLUDES[[#This Row],[freight_value]]</f>
        <v>156.33000000000001</v>
      </c>
      <c r="M944">
        <f ca="1">_xlfn.XLOOKUP(FACT_INCLUDES[[#This Row],[customer_unique_id]], DIM_CUSTOMERS[customer_unique_id], DIM_CUSTOMERS[Age],,0)</f>
        <v>19</v>
      </c>
      <c r="N944">
        <f>IFERROR(VLOOKUP(FACT_INCLUDES[[#This Row],[order_id]], ORDERS!A:G, 7, FALSE), "")</f>
        <v>10</v>
      </c>
      <c r="O944">
        <f>_xlfn.XLOOKUP(FACT_INCLUDES[[#This Row],[DW Product]],FACT_PRODUCT_REVIEWS!L:L,FACT_PRODUCT_REVIEWS!A:A,,0)</f>
        <v>394</v>
      </c>
      <c r="P944">
        <f>_xlfn.XLOOKUP(FACT_INCLUDES[[#This Row],[customer_unique_id]],DIM_CUSTOMERS[customer_unique_id],DIM_CUSTOMERS[DW Customer],,0)</f>
        <v>210</v>
      </c>
      <c r="Q944">
        <v>394</v>
      </c>
      <c r="R944">
        <v>195</v>
      </c>
      <c r="S944">
        <f>IF(FACT_INCLUDES[[#This Row],[order_delivered_customer_date]]&lt;=FACT_INCLUDES[[#This Row],[order_estimated_delivery_date]],1,0)</f>
        <v>1</v>
      </c>
      <c r="T944" t="str">
        <f>VLOOKUP(FACT_INCLUDES[[#This Row],[DW Product]],DIM_PRODUCTS!A:I,3,FALSE)</f>
        <v>Sports</v>
      </c>
      <c r="U944" t="str">
        <f>VLOOKUP(FACT_INCLUDES[[#This Row],[DW Seller]],DIM_SELLERS!A:I,4,FALSE)</f>
        <v>MG</v>
      </c>
      <c r="V944" s="30">
        <f>IF(FACT_INCLUDES[[#This Row],[order_delivered_customer_date]]&lt;=FACT_INCLUDES[[#This Row],[order_estimated_delivery_date]], 1,0)</f>
        <v>1</v>
      </c>
    </row>
    <row r="945" spans="1:22" ht="15.75" x14ac:dyDescent="0.25">
      <c r="A945">
        <v>944</v>
      </c>
      <c r="B945" s="2" t="s">
        <v>1185</v>
      </c>
      <c r="C945" s="10">
        <v>1</v>
      </c>
      <c r="D945" s="13">
        <v>43325.729166666664</v>
      </c>
      <c r="E945" s="20">
        <v>39.5</v>
      </c>
      <c r="F945" s="20">
        <v>15.11</v>
      </c>
      <c r="G945" t="str">
        <f>VLOOKUP(FACT_INCLUDES[[#This Row],[order_id]],ORDERS!A:B,2,FALSE)</f>
        <v>57f06135a2656bfab535243f705fc8f6</v>
      </c>
      <c r="H945" s="17">
        <f>VLOOKUP(FACT_INCLUDES[[#This Row],[order_id]],ORDERS!A:F,4,FALSE)</f>
        <v>43230.95208333333</v>
      </c>
      <c r="I945" s="17">
        <f>VLOOKUP(FACT_INCLUDES[[#This Row],[order_id]],ORDERS!A:G,5,FALSE)</f>
        <v>43262.689583333333</v>
      </c>
      <c r="J945" s="17">
        <f>VLOOKUP(FACT_INCLUDES[[#This Row],[order_id]],ORDERS!A:G,6,FALSE)</f>
        <v>43257</v>
      </c>
      <c r="K945" t="str">
        <f>VLOOKUP(FACT_INCLUDES[[#This Row],[order_id]],ORDERS!A:G,3,FALSE)</f>
        <v>delivered</v>
      </c>
      <c r="L945" s="18">
        <f>FACT_INCLUDES[[#This Row],[price]]+FACT_INCLUDES[[#This Row],[freight_value]]</f>
        <v>54.61</v>
      </c>
      <c r="M945">
        <f ca="1">_xlfn.XLOOKUP(FACT_INCLUDES[[#This Row],[customer_unique_id]], DIM_CUSTOMERS[customer_unique_id], DIM_CUSTOMERS[Age],,0)</f>
        <v>25</v>
      </c>
      <c r="N945">
        <f>IFERROR(VLOOKUP(FACT_INCLUDES[[#This Row],[order_id]], ORDERS!A:G, 7, FALSE), "")</f>
        <v>32</v>
      </c>
      <c r="O945">
        <f>_xlfn.XLOOKUP(FACT_INCLUDES[[#This Row],[DW Product]],FACT_PRODUCT_REVIEWS!L:L,FACT_PRODUCT_REVIEWS!A:A,,0)</f>
        <v>395</v>
      </c>
      <c r="P945">
        <f>_xlfn.XLOOKUP(FACT_INCLUDES[[#This Row],[customer_unique_id]],DIM_CUSTOMERS[customer_unique_id],DIM_CUSTOMERS[DW Customer],,0)</f>
        <v>203</v>
      </c>
      <c r="Q945">
        <v>395</v>
      </c>
      <c r="R945">
        <v>196</v>
      </c>
      <c r="S945">
        <f>IF(FACT_INCLUDES[[#This Row],[order_delivered_customer_date]]&lt;=FACT_INCLUDES[[#This Row],[order_estimated_delivery_date]],1,0)</f>
        <v>0</v>
      </c>
      <c r="T945" t="str">
        <f>VLOOKUP(FACT_INCLUDES[[#This Row],[DW Product]],DIM_PRODUCTS!A:I,3,FALSE)</f>
        <v>Shoes</v>
      </c>
      <c r="U945" t="str">
        <f>VLOOKUP(FACT_INCLUDES[[#This Row],[DW Seller]],DIM_SELLERS!A:I,4,FALSE)</f>
        <v>SP</v>
      </c>
      <c r="V945" s="30">
        <f>IF(FACT_INCLUDES[[#This Row],[order_delivered_customer_date]]&lt;=FACT_INCLUDES[[#This Row],[order_estimated_delivery_date]], 1,0)</f>
        <v>0</v>
      </c>
    </row>
    <row r="946" spans="1:22" ht="15.75" x14ac:dyDescent="0.25">
      <c r="A946">
        <v>945</v>
      </c>
      <c r="B946" s="2" t="s">
        <v>1571</v>
      </c>
      <c r="C946" s="10">
        <v>1</v>
      </c>
      <c r="D946" s="13">
        <v>43133.536111111112</v>
      </c>
      <c r="E946" s="20">
        <v>71</v>
      </c>
      <c r="F946" s="20">
        <v>23.65</v>
      </c>
      <c r="G946" t="str">
        <f>VLOOKUP(FACT_INCLUDES[[#This Row],[order_id]],ORDERS!A:B,2,FALSE)</f>
        <v>aed838b04abeb2fb94566d0a073bd718</v>
      </c>
      <c r="H946" s="17">
        <f>VLOOKUP(FACT_INCLUDES[[#This Row],[order_id]],ORDERS!A:F,4,FALSE)</f>
        <v>43192.675694444442</v>
      </c>
      <c r="I946" s="17">
        <f>VLOOKUP(FACT_INCLUDES[[#This Row],[order_id]],ORDERS!A:G,5,FALSE)</f>
        <v>43198.693055555559</v>
      </c>
      <c r="J946" s="17">
        <f>VLOOKUP(FACT_INCLUDES[[#This Row],[order_id]],ORDERS!A:G,6,FALSE)</f>
        <v>43203</v>
      </c>
      <c r="K946" t="str">
        <f>VLOOKUP(FACT_INCLUDES[[#This Row],[order_id]],ORDERS!A:G,3,FALSE)</f>
        <v>delivered</v>
      </c>
      <c r="L946" s="18">
        <f>FACT_INCLUDES[[#This Row],[price]]+FACT_INCLUDES[[#This Row],[freight_value]]</f>
        <v>94.65</v>
      </c>
      <c r="M946">
        <f ca="1">_xlfn.XLOOKUP(FACT_INCLUDES[[#This Row],[customer_unique_id]], DIM_CUSTOMERS[customer_unique_id], DIM_CUSTOMERS[Age],,0)</f>
        <v>29</v>
      </c>
      <c r="N946">
        <f>IFERROR(VLOOKUP(FACT_INCLUDES[[#This Row],[order_id]], ORDERS!A:G, 7, FALSE), "")</f>
        <v>6</v>
      </c>
      <c r="O946">
        <f>_xlfn.XLOOKUP(FACT_INCLUDES[[#This Row],[DW Product]],FACT_PRODUCT_REVIEWS!L:L,FACT_PRODUCT_REVIEWS!A:A,,0)</f>
        <v>396</v>
      </c>
      <c r="P946">
        <f>_xlfn.XLOOKUP(FACT_INCLUDES[[#This Row],[customer_unique_id]],DIM_CUSTOMERS[customer_unique_id],DIM_CUSTOMERS[DW Customer],,0)</f>
        <v>104</v>
      </c>
      <c r="Q946">
        <v>396</v>
      </c>
      <c r="R946">
        <v>197</v>
      </c>
      <c r="S946">
        <f>IF(FACT_INCLUDES[[#This Row],[order_delivered_customer_date]]&lt;=FACT_INCLUDES[[#This Row],[order_estimated_delivery_date]],1,0)</f>
        <v>1</v>
      </c>
      <c r="T946" t="str">
        <f>VLOOKUP(FACT_INCLUDES[[#This Row],[DW Product]],DIM_PRODUCTS!A:I,3,FALSE)</f>
        <v>Bathroom</v>
      </c>
      <c r="U946" t="str">
        <f>VLOOKUP(FACT_INCLUDES[[#This Row],[DW Seller]],DIM_SELLERS!A:I,4,FALSE)</f>
        <v>SP</v>
      </c>
      <c r="V946" s="30">
        <f>IF(FACT_INCLUDES[[#This Row],[order_delivered_customer_date]]&lt;=FACT_INCLUDES[[#This Row],[order_estimated_delivery_date]], 1,0)</f>
        <v>1</v>
      </c>
    </row>
    <row r="947" spans="1:22" ht="15.75" x14ac:dyDescent="0.25">
      <c r="A947">
        <v>946</v>
      </c>
      <c r="B947" s="2" t="s">
        <v>1036</v>
      </c>
      <c r="C947" s="10">
        <v>1</v>
      </c>
      <c r="D947" s="13">
        <v>43186.118055555555</v>
      </c>
      <c r="E947" s="20">
        <v>225</v>
      </c>
      <c r="F947" s="20">
        <v>60.81</v>
      </c>
      <c r="G947" t="str">
        <f>VLOOKUP(FACT_INCLUDES[[#This Row],[order_id]],ORDERS!A:B,2,FALSE)</f>
        <v>94b11d37cd61cb2994a194d11f89682b</v>
      </c>
      <c r="H947" s="17">
        <f>VLOOKUP(FACT_INCLUDES[[#This Row],[order_id]],ORDERS!A:F,4,FALSE)</f>
        <v>42775.67291666667</v>
      </c>
      <c r="I947" s="17">
        <f>VLOOKUP(FACT_INCLUDES[[#This Row],[order_id]],ORDERS!A:G,5,FALSE)</f>
        <v>42805</v>
      </c>
      <c r="J947" s="17">
        <f>VLOOKUP(FACT_INCLUDES[[#This Row],[order_id]],ORDERS!A:G,6,FALSE)</f>
        <v>42804</v>
      </c>
      <c r="K947" t="str">
        <f>VLOOKUP(FACT_INCLUDES[[#This Row],[order_id]],ORDERS!A:G,3,FALSE)</f>
        <v>processing</v>
      </c>
      <c r="L947" s="18">
        <f>FACT_INCLUDES[[#This Row],[price]]+FACT_INCLUDES[[#This Row],[freight_value]]</f>
        <v>285.81</v>
      </c>
      <c r="M947">
        <f ca="1">_xlfn.XLOOKUP(FACT_INCLUDES[[#This Row],[customer_unique_id]], DIM_CUSTOMERS[customer_unique_id], DIM_CUSTOMERS[Age],,0)</f>
        <v>19</v>
      </c>
      <c r="N947">
        <f>IFERROR(VLOOKUP(FACT_INCLUDES[[#This Row],[order_id]], ORDERS!A:G, 7, FALSE), "")</f>
        <v>30</v>
      </c>
      <c r="O947">
        <f>_xlfn.XLOOKUP(FACT_INCLUDES[[#This Row],[DW Product]],FACT_PRODUCT_REVIEWS!L:L,FACT_PRODUCT_REVIEWS!A:A,,0)</f>
        <v>397</v>
      </c>
      <c r="P947">
        <f>_xlfn.XLOOKUP(FACT_INCLUDES[[#This Row],[customer_unique_id]],DIM_CUSTOMERS[customer_unique_id],DIM_CUSTOMERS[DW Customer],,0)</f>
        <v>3</v>
      </c>
      <c r="Q947">
        <v>397</v>
      </c>
      <c r="R947">
        <v>198</v>
      </c>
      <c r="S947">
        <f>IF(FACT_INCLUDES[[#This Row],[order_delivered_customer_date]]&lt;=FACT_INCLUDES[[#This Row],[order_estimated_delivery_date]],1,0)</f>
        <v>0</v>
      </c>
      <c r="T947" t="str">
        <f>VLOOKUP(FACT_INCLUDES[[#This Row],[DW Product]],DIM_PRODUCTS!A:I,3,FALSE)</f>
        <v>Sports</v>
      </c>
      <c r="U947" t="str">
        <f>VLOOKUP(FACT_INCLUDES[[#This Row],[DW Seller]],DIM_SELLERS!A:I,4,FALSE)</f>
        <v>SP</v>
      </c>
      <c r="V947" s="30">
        <f>IF(FACT_INCLUDES[[#This Row],[order_delivered_customer_date]]&lt;=FACT_INCLUDES[[#This Row],[order_estimated_delivery_date]], 1,0)</f>
        <v>0</v>
      </c>
    </row>
    <row r="948" spans="1:22" ht="15.75" x14ac:dyDescent="0.25">
      <c r="A948">
        <v>947</v>
      </c>
      <c r="B948" s="2" t="s">
        <v>1288</v>
      </c>
      <c r="C948" s="10">
        <v>1</v>
      </c>
      <c r="D948" s="13">
        <v>43053.893055555556</v>
      </c>
      <c r="E948" s="20">
        <v>189</v>
      </c>
      <c r="F948" s="20">
        <v>32.07</v>
      </c>
      <c r="G948" t="str">
        <f>VLOOKUP(FACT_INCLUDES[[#This Row],[order_id]],ORDERS!A:B,2,FALSE)</f>
        <v>163b27a06a32c2fa565927170b59b5d4</v>
      </c>
      <c r="H948" s="17">
        <f>VLOOKUP(FACT_INCLUDES[[#This Row],[order_id]],ORDERS!A:F,4,FALSE)</f>
        <v>42969.14166666667</v>
      </c>
      <c r="I948" s="17">
        <f>VLOOKUP(FACT_INCLUDES[[#This Row],[order_id]],ORDERS!A:G,5,FALSE)</f>
        <v>42986.552777777775</v>
      </c>
      <c r="J948" s="17">
        <f>VLOOKUP(FACT_INCLUDES[[#This Row],[order_id]],ORDERS!A:G,6,FALSE)</f>
        <v>43004</v>
      </c>
      <c r="K948" t="str">
        <f>VLOOKUP(FACT_INCLUDES[[#This Row],[order_id]],ORDERS!A:G,3,FALSE)</f>
        <v>delivered</v>
      </c>
      <c r="L948" s="18">
        <f>FACT_INCLUDES[[#This Row],[price]]+FACT_INCLUDES[[#This Row],[freight_value]]</f>
        <v>221.07</v>
      </c>
      <c r="M948">
        <f ca="1">_xlfn.XLOOKUP(FACT_INCLUDES[[#This Row],[customer_unique_id]], DIM_CUSTOMERS[customer_unique_id], DIM_CUSTOMERS[Age],,0)</f>
        <v>58</v>
      </c>
      <c r="N948">
        <f>IFERROR(VLOOKUP(FACT_INCLUDES[[#This Row],[order_id]], ORDERS!A:G, 7, FALSE), "")</f>
        <v>17</v>
      </c>
      <c r="O948">
        <f>_xlfn.XLOOKUP(FACT_INCLUDES[[#This Row],[DW Product]],FACT_PRODUCT_REVIEWS!L:L,FACT_PRODUCT_REVIEWS!A:A,,0)</f>
        <v>398</v>
      </c>
      <c r="P948">
        <f>_xlfn.XLOOKUP(FACT_INCLUDES[[#This Row],[customer_unique_id]],DIM_CUSTOMERS[customer_unique_id],DIM_CUSTOMERS[DW Customer],,0)</f>
        <v>39</v>
      </c>
      <c r="Q948">
        <v>398</v>
      </c>
      <c r="R948">
        <v>199</v>
      </c>
      <c r="S948">
        <f>IF(FACT_INCLUDES[[#This Row],[order_delivered_customer_date]]&lt;=FACT_INCLUDES[[#This Row],[order_estimated_delivery_date]],1,0)</f>
        <v>1</v>
      </c>
      <c r="T948" t="str">
        <f>VLOOKUP(FACT_INCLUDES[[#This Row],[DW Product]],DIM_PRODUCTS!A:I,3,FALSE)</f>
        <v>Kitchen Products</v>
      </c>
      <c r="U948" t="str">
        <f>VLOOKUP(FACT_INCLUDES[[#This Row],[DW Seller]],DIM_SELLERS!A:I,4,FALSE)</f>
        <v>SP</v>
      </c>
      <c r="V948" s="30">
        <f>IF(FACT_INCLUDES[[#This Row],[order_delivered_customer_date]]&lt;=FACT_INCLUDES[[#This Row],[order_estimated_delivery_date]], 1,0)</f>
        <v>1</v>
      </c>
    </row>
    <row r="949" spans="1:22" ht="15.75" x14ac:dyDescent="0.25">
      <c r="A949">
        <v>948</v>
      </c>
      <c r="B949" s="2" t="s">
        <v>1857</v>
      </c>
      <c r="C949" s="10">
        <v>1</v>
      </c>
      <c r="D949" s="13">
        <v>43167.09375</v>
      </c>
      <c r="E949" s="20">
        <v>199</v>
      </c>
      <c r="F949" s="20">
        <v>32.79</v>
      </c>
      <c r="G949" t="str">
        <f>VLOOKUP(FACT_INCLUDES[[#This Row],[order_id]],ORDERS!A:B,2,FALSE)</f>
        <v>74541fbb7526dabecd0fc96b1192b9a7</v>
      </c>
      <c r="H949" s="17">
        <f>VLOOKUP(FACT_INCLUDES[[#This Row],[order_id]],ORDERS!A:F,4,FALSE)</f>
        <v>43049.692361111112</v>
      </c>
      <c r="I949" s="17">
        <f>VLOOKUP(FACT_INCLUDES[[#This Row],[order_id]],ORDERS!A:G,5,FALSE)</f>
        <v>43069.751388888886</v>
      </c>
      <c r="J949" s="17">
        <f>VLOOKUP(FACT_INCLUDES[[#This Row],[order_id]],ORDERS!A:G,6,FALSE)</f>
        <v>43077</v>
      </c>
      <c r="K949" t="str">
        <f>VLOOKUP(FACT_INCLUDES[[#This Row],[order_id]],ORDERS!A:G,3,FALSE)</f>
        <v>delivered</v>
      </c>
      <c r="L949" s="18">
        <f>FACT_INCLUDES[[#This Row],[price]]+FACT_INCLUDES[[#This Row],[freight_value]]</f>
        <v>231.79</v>
      </c>
      <c r="M949">
        <f ca="1">_xlfn.XLOOKUP(FACT_INCLUDES[[#This Row],[customer_unique_id]], DIM_CUSTOMERS[customer_unique_id], DIM_CUSTOMERS[Age],,0)</f>
        <v>36</v>
      </c>
      <c r="N949">
        <f>IFERROR(VLOOKUP(FACT_INCLUDES[[#This Row],[order_id]], ORDERS!A:G, 7, FALSE), "")</f>
        <v>20</v>
      </c>
      <c r="O949">
        <f>_xlfn.XLOOKUP(FACT_INCLUDES[[#This Row],[DW Product]],FACT_PRODUCT_REVIEWS!L:L,FACT_PRODUCT_REVIEWS!A:A,,0)</f>
        <v>399</v>
      </c>
      <c r="P949">
        <f>_xlfn.XLOOKUP(FACT_INCLUDES[[#This Row],[customer_unique_id]],DIM_CUSTOMERS[customer_unique_id],DIM_CUSTOMERS[DW Customer],,0)</f>
        <v>18</v>
      </c>
      <c r="Q949">
        <v>399</v>
      </c>
      <c r="R949">
        <v>200</v>
      </c>
      <c r="S949">
        <f>IF(FACT_INCLUDES[[#This Row],[order_delivered_customer_date]]&lt;=FACT_INCLUDES[[#This Row],[order_estimated_delivery_date]],1,0)</f>
        <v>1</v>
      </c>
      <c r="T949" t="str">
        <f>VLOOKUP(FACT_INCLUDES[[#This Row],[DW Product]],DIM_PRODUCTS!A:I,3,FALSE)</f>
        <v>Musical Instruments</v>
      </c>
      <c r="U949" t="str">
        <f>VLOOKUP(FACT_INCLUDES[[#This Row],[DW Seller]],DIM_SELLERS!A:I,4,FALSE)</f>
        <v>SP</v>
      </c>
      <c r="V949" s="30">
        <f>IF(FACT_INCLUDES[[#This Row],[order_delivered_customer_date]]&lt;=FACT_INCLUDES[[#This Row],[order_estimated_delivery_date]], 1,0)</f>
        <v>1</v>
      </c>
    </row>
    <row r="950" spans="1:22" ht="15.75" x14ac:dyDescent="0.25">
      <c r="A950">
        <v>949</v>
      </c>
      <c r="B950" s="2" t="s">
        <v>1724</v>
      </c>
      <c r="C950" s="10">
        <v>1</v>
      </c>
      <c r="D950" s="13">
        <v>42878.170138888891</v>
      </c>
      <c r="E950" s="20">
        <v>35</v>
      </c>
      <c r="F950" s="20">
        <v>19.440000000000001</v>
      </c>
      <c r="G950" t="str">
        <f>VLOOKUP(FACT_INCLUDES[[#This Row],[order_id]],ORDERS!A:B,2,FALSE)</f>
        <v>ab26376d360f4caa7f34418cff3c9971</v>
      </c>
      <c r="H950" s="17">
        <f>VLOOKUP(FACT_INCLUDES[[#This Row],[order_id]],ORDERS!A:F,4,FALSE)</f>
        <v>43011.947916666664</v>
      </c>
      <c r="I950" s="17">
        <f>VLOOKUP(FACT_INCLUDES[[#This Row],[order_id]],ORDERS!A:G,5,FALSE)</f>
        <v>43024.818055555559</v>
      </c>
      <c r="J950" s="17">
        <f>VLOOKUP(FACT_INCLUDES[[#This Row],[order_id]],ORDERS!A:G,6,FALSE)</f>
        <v>43040</v>
      </c>
      <c r="K950" t="str">
        <f>VLOOKUP(FACT_INCLUDES[[#This Row],[order_id]],ORDERS!A:G,3,FALSE)</f>
        <v>delivered</v>
      </c>
      <c r="L950" s="18">
        <f>FACT_INCLUDES[[#This Row],[price]]+FACT_INCLUDES[[#This Row],[freight_value]]</f>
        <v>54.44</v>
      </c>
      <c r="M950">
        <f ca="1">_xlfn.XLOOKUP(FACT_INCLUDES[[#This Row],[customer_unique_id]], DIM_CUSTOMERS[customer_unique_id], DIM_CUSTOMERS[Age],,0)</f>
        <v>25</v>
      </c>
      <c r="N950">
        <f>IFERROR(VLOOKUP(FACT_INCLUDES[[#This Row],[order_id]], ORDERS!A:G, 7, FALSE), "")</f>
        <v>13</v>
      </c>
      <c r="O950">
        <f>_xlfn.XLOOKUP(FACT_INCLUDES[[#This Row],[DW Product]],FACT_PRODUCT_REVIEWS!L:L,FACT_PRODUCT_REVIEWS!A:A,,0)</f>
        <v>400</v>
      </c>
      <c r="P950">
        <f>_xlfn.XLOOKUP(FACT_INCLUDES[[#This Row],[customer_unique_id]],DIM_CUSTOMERS[customer_unique_id],DIM_CUSTOMERS[DW Customer],,0)</f>
        <v>176</v>
      </c>
      <c r="Q950">
        <v>400</v>
      </c>
      <c r="R950">
        <v>201</v>
      </c>
      <c r="S950">
        <f>IF(FACT_INCLUDES[[#This Row],[order_delivered_customer_date]]&lt;=FACT_INCLUDES[[#This Row],[order_estimated_delivery_date]],1,0)</f>
        <v>1</v>
      </c>
      <c r="T950" t="str">
        <f>VLOOKUP(FACT_INCLUDES[[#This Row],[DW Product]],DIM_PRODUCTS!A:I,3,FALSE)</f>
        <v>Toys</v>
      </c>
      <c r="U950" t="str">
        <f>VLOOKUP(FACT_INCLUDES[[#This Row],[DW Seller]],DIM_SELLERS!A:I,4,FALSE)</f>
        <v>SC</v>
      </c>
      <c r="V950" s="30">
        <f>IF(FACT_INCLUDES[[#This Row],[order_delivered_customer_date]]&lt;=FACT_INCLUDES[[#This Row],[order_estimated_delivery_date]], 1,0)</f>
        <v>1</v>
      </c>
    </row>
    <row r="951" spans="1:22" ht="15.75" x14ac:dyDescent="0.25">
      <c r="A951">
        <v>950</v>
      </c>
      <c r="B951" s="2" t="s">
        <v>1149</v>
      </c>
      <c r="C951" s="10">
        <v>1</v>
      </c>
      <c r="D951" s="13">
        <v>43213.20416666667</v>
      </c>
      <c r="E951" s="20">
        <v>35</v>
      </c>
      <c r="F951" s="20">
        <v>19.440000000000001</v>
      </c>
      <c r="G951" t="str">
        <f>VLOOKUP(FACT_INCLUDES[[#This Row],[order_id]],ORDERS!A:B,2,FALSE)</f>
        <v>befb041460ac63f542e98b664f5d4d68</v>
      </c>
      <c r="H951" s="17">
        <f>VLOOKUP(FACT_INCLUDES[[#This Row],[order_id]],ORDERS!A:F,4,FALSE)</f>
        <v>42893.573611111111</v>
      </c>
      <c r="I951" s="17">
        <f>VLOOKUP(FACT_INCLUDES[[#This Row],[order_id]],ORDERS!A:G,5,FALSE)</f>
        <v>42905.647222222222</v>
      </c>
      <c r="J951" s="17">
        <f>VLOOKUP(FACT_INCLUDES[[#This Row],[order_id]],ORDERS!A:G,6,FALSE)</f>
        <v>42935</v>
      </c>
      <c r="K951" t="str">
        <f>VLOOKUP(FACT_INCLUDES[[#This Row],[order_id]],ORDERS!A:G,3,FALSE)</f>
        <v>delivered</v>
      </c>
      <c r="L951" s="18">
        <f>FACT_INCLUDES[[#This Row],[price]]+FACT_INCLUDES[[#This Row],[freight_value]]</f>
        <v>54.44</v>
      </c>
      <c r="M951">
        <f ca="1">_xlfn.XLOOKUP(FACT_INCLUDES[[#This Row],[customer_unique_id]], DIM_CUSTOMERS[customer_unique_id], DIM_CUSTOMERS[Age],,0)</f>
        <v>44</v>
      </c>
      <c r="N951">
        <f>IFERROR(VLOOKUP(FACT_INCLUDES[[#This Row],[order_id]], ORDERS!A:G, 7, FALSE), "")</f>
        <v>12</v>
      </c>
      <c r="O951">
        <f>_xlfn.XLOOKUP(FACT_INCLUDES[[#This Row],[DW Product]],FACT_PRODUCT_REVIEWS!L:L,FACT_PRODUCT_REVIEWS!A:A,,0)</f>
        <v>401</v>
      </c>
      <c r="P951">
        <f>_xlfn.XLOOKUP(FACT_INCLUDES[[#This Row],[customer_unique_id]],DIM_CUSTOMERS[customer_unique_id],DIM_CUSTOMERS[DW Customer],,0)</f>
        <v>276</v>
      </c>
      <c r="Q951">
        <v>401</v>
      </c>
      <c r="R951">
        <v>202</v>
      </c>
      <c r="S951">
        <f>IF(FACT_INCLUDES[[#This Row],[order_delivered_customer_date]]&lt;=FACT_INCLUDES[[#This Row],[order_estimated_delivery_date]],1,0)</f>
        <v>1</v>
      </c>
      <c r="T951" t="str">
        <f>VLOOKUP(FACT_INCLUDES[[#This Row],[DW Product]],DIM_PRODUCTS!A:I,3,FALSE)</f>
        <v>Pets</v>
      </c>
      <c r="U951" t="str">
        <f>VLOOKUP(FACT_INCLUDES[[#This Row],[DW Seller]],DIM_SELLERS!A:I,4,FALSE)</f>
        <v>SC</v>
      </c>
      <c r="V951" s="30">
        <f>IF(FACT_INCLUDES[[#This Row],[order_delivered_customer_date]]&lt;=FACT_INCLUDES[[#This Row],[order_estimated_delivery_date]], 1,0)</f>
        <v>1</v>
      </c>
    </row>
    <row r="952" spans="1:22" ht="15.75" x14ac:dyDescent="0.25">
      <c r="A952">
        <v>951</v>
      </c>
      <c r="B952" s="2" t="s">
        <v>1432</v>
      </c>
      <c r="C952" s="10">
        <v>1</v>
      </c>
      <c r="D952" s="13">
        <v>43213.20416666667</v>
      </c>
      <c r="E952" s="20">
        <v>35</v>
      </c>
      <c r="F952" s="20">
        <v>19.440000000000001</v>
      </c>
      <c r="G952" t="str">
        <f>VLOOKUP(FACT_INCLUDES[[#This Row],[order_id]],ORDERS!A:B,2,FALSE)</f>
        <v>a6d8302831afb228546eccf6cb3b3b48</v>
      </c>
      <c r="H952" s="17">
        <f>VLOOKUP(FACT_INCLUDES[[#This Row],[order_id]],ORDERS!A:F,4,FALSE)</f>
        <v>42911.697222222225</v>
      </c>
      <c r="I952" s="17">
        <f>VLOOKUP(FACT_INCLUDES[[#This Row],[order_id]],ORDERS!A:G,5,FALSE)</f>
        <v>42921.700694444444</v>
      </c>
      <c r="J952" s="17">
        <f>VLOOKUP(FACT_INCLUDES[[#This Row],[order_id]],ORDERS!A:G,6,FALSE)</f>
        <v>42930</v>
      </c>
      <c r="K952" t="str">
        <f>VLOOKUP(FACT_INCLUDES[[#This Row],[order_id]],ORDERS!A:G,3,FALSE)</f>
        <v>delivered</v>
      </c>
      <c r="L952" s="18">
        <f>FACT_INCLUDES[[#This Row],[price]]+FACT_INCLUDES[[#This Row],[freight_value]]</f>
        <v>54.44</v>
      </c>
      <c r="M952">
        <f ca="1">_xlfn.XLOOKUP(FACT_INCLUDES[[#This Row],[customer_unique_id]], DIM_CUSTOMERS[customer_unique_id], DIM_CUSTOMERS[Age],,0)</f>
        <v>20</v>
      </c>
      <c r="N952">
        <f>IFERROR(VLOOKUP(FACT_INCLUDES[[#This Row],[order_id]], ORDERS!A:G, 7, FALSE), "")</f>
        <v>10</v>
      </c>
      <c r="O952">
        <f>_xlfn.XLOOKUP(FACT_INCLUDES[[#This Row],[DW Product]],FACT_PRODUCT_REVIEWS!L:L,FACT_PRODUCT_REVIEWS!A:A,,0)</f>
        <v>402</v>
      </c>
      <c r="P952">
        <f>_xlfn.XLOOKUP(FACT_INCLUDES[[#This Row],[customer_unique_id]],DIM_CUSTOMERS[customer_unique_id],DIM_CUSTOMERS[DW Customer],,0)</f>
        <v>201</v>
      </c>
      <c r="Q952">
        <v>402</v>
      </c>
      <c r="R952">
        <v>203</v>
      </c>
      <c r="S952">
        <f>IF(FACT_INCLUDES[[#This Row],[order_delivered_customer_date]]&lt;=FACT_INCLUDES[[#This Row],[order_estimated_delivery_date]],1,0)</f>
        <v>1</v>
      </c>
      <c r="T952" t="str">
        <f>VLOOKUP(FACT_INCLUDES[[#This Row],[DW Product]],DIM_PRODUCTS!A:I,3,FALSE)</f>
        <v>Art</v>
      </c>
      <c r="U952" t="str">
        <f>VLOOKUP(FACT_INCLUDES[[#This Row],[DW Seller]],DIM_SELLERS!A:I,4,FALSE)</f>
        <v>SP</v>
      </c>
      <c r="V952" s="30">
        <f>IF(FACT_INCLUDES[[#This Row],[order_delivered_customer_date]]&lt;=FACT_INCLUDES[[#This Row],[order_estimated_delivery_date]], 1,0)</f>
        <v>1</v>
      </c>
    </row>
    <row r="953" spans="1:22" ht="15.75" x14ac:dyDescent="0.25">
      <c r="A953">
        <v>952</v>
      </c>
      <c r="B953" s="2" t="s">
        <v>1233</v>
      </c>
      <c r="C953" s="10">
        <v>1</v>
      </c>
      <c r="D953" s="13">
        <v>43213.20416666667</v>
      </c>
      <c r="E953" s="20">
        <v>49.9</v>
      </c>
      <c r="F953" s="20">
        <v>14.52</v>
      </c>
      <c r="G953" t="str">
        <f>VLOOKUP(FACT_INCLUDES[[#This Row],[order_id]],ORDERS!A:B,2,FALSE)</f>
        <v>1b9872e035e88fc720548cc74a815a46</v>
      </c>
      <c r="H953" s="17">
        <f>VLOOKUP(FACT_INCLUDES[[#This Row],[order_id]],ORDERS!A:F,4,FALSE)</f>
        <v>43328.448611111111</v>
      </c>
      <c r="I953" s="17">
        <f>VLOOKUP(FACT_INCLUDES[[#This Row],[order_id]],ORDERS!A:G,5,FALSE)</f>
        <v>43339.84097222222</v>
      </c>
      <c r="J953" s="17">
        <f>VLOOKUP(FACT_INCLUDES[[#This Row],[order_id]],ORDERS!A:G,6,FALSE)</f>
        <v>43355</v>
      </c>
      <c r="K953" t="str">
        <f>VLOOKUP(FACT_INCLUDES[[#This Row],[order_id]],ORDERS!A:G,3,FALSE)</f>
        <v>delivered</v>
      </c>
      <c r="L953" s="18">
        <f>FACT_INCLUDES[[#This Row],[price]]+FACT_INCLUDES[[#This Row],[freight_value]]</f>
        <v>64.42</v>
      </c>
      <c r="M953">
        <f ca="1">_xlfn.XLOOKUP(FACT_INCLUDES[[#This Row],[customer_unique_id]], DIM_CUSTOMERS[customer_unique_id], DIM_CUSTOMERS[Age],,0)</f>
        <v>43</v>
      </c>
      <c r="N953">
        <f>IFERROR(VLOOKUP(FACT_INCLUDES[[#This Row],[order_id]], ORDERS!A:G, 7, FALSE), "")</f>
        <v>11</v>
      </c>
      <c r="O953">
        <f>_xlfn.XLOOKUP(FACT_INCLUDES[[#This Row],[DW Product]],FACT_PRODUCT_REVIEWS!L:L,FACT_PRODUCT_REVIEWS!A:A,,0)</f>
        <v>403</v>
      </c>
      <c r="P953">
        <f>_xlfn.XLOOKUP(FACT_INCLUDES[[#This Row],[customer_unique_id]],DIM_CUSTOMERS[customer_unique_id],DIM_CUSTOMERS[DW Customer],,0)</f>
        <v>72</v>
      </c>
      <c r="Q953">
        <v>403</v>
      </c>
      <c r="R953">
        <v>204</v>
      </c>
      <c r="S953">
        <f>IF(FACT_INCLUDES[[#This Row],[order_delivered_customer_date]]&lt;=FACT_INCLUDES[[#This Row],[order_estimated_delivery_date]],1,0)</f>
        <v>1</v>
      </c>
      <c r="T953" t="str">
        <f>VLOOKUP(FACT_INCLUDES[[#This Row],[DW Product]],DIM_PRODUCTS!A:I,3,FALSE)</f>
        <v>Accessories</v>
      </c>
      <c r="U953" t="str">
        <f>VLOOKUP(FACT_INCLUDES[[#This Row],[DW Seller]],DIM_SELLERS!A:I,4,FALSE)</f>
        <v>PB</v>
      </c>
      <c r="V953" s="30">
        <f>IF(FACT_INCLUDES[[#This Row],[order_delivered_customer_date]]&lt;=FACT_INCLUDES[[#This Row],[order_estimated_delivery_date]], 1,0)</f>
        <v>1</v>
      </c>
    </row>
    <row r="954" spans="1:22" ht="15.75" x14ac:dyDescent="0.25">
      <c r="A954">
        <v>953</v>
      </c>
      <c r="B954" s="2" t="s">
        <v>1705</v>
      </c>
      <c r="C954" s="10">
        <v>1</v>
      </c>
      <c r="D954" s="13">
        <v>42914.6875</v>
      </c>
      <c r="E954" s="20">
        <v>45</v>
      </c>
      <c r="F954" s="20">
        <v>35.67</v>
      </c>
      <c r="G954" t="str">
        <f>VLOOKUP(FACT_INCLUDES[[#This Row],[order_id]],ORDERS!A:B,2,FALSE)</f>
        <v>ca7e51a36f9ace4d07d6548599785bab</v>
      </c>
      <c r="H954" s="17">
        <f>VLOOKUP(FACT_INCLUDES[[#This Row],[order_id]],ORDERS!A:F,4,FALSE)</f>
        <v>42991.980555555558</v>
      </c>
      <c r="I954" s="17">
        <f>VLOOKUP(FACT_INCLUDES[[#This Row],[order_id]],ORDERS!A:G,5,FALSE)</f>
        <v>43011</v>
      </c>
      <c r="J954" s="17">
        <f>VLOOKUP(FACT_INCLUDES[[#This Row],[order_id]],ORDERS!A:G,6,FALSE)</f>
        <v>43010</v>
      </c>
      <c r="K954" t="str">
        <f>VLOOKUP(FACT_INCLUDES[[#This Row],[order_id]],ORDERS!A:G,3,FALSE)</f>
        <v>unavailable</v>
      </c>
      <c r="L954" s="18">
        <f>FACT_INCLUDES[[#This Row],[price]]+FACT_INCLUDES[[#This Row],[freight_value]]</f>
        <v>80.67</v>
      </c>
      <c r="M954">
        <f ca="1">_xlfn.XLOOKUP(FACT_INCLUDES[[#This Row],[customer_unique_id]], DIM_CUSTOMERS[customer_unique_id], DIM_CUSTOMERS[Age],,0)</f>
        <v>54</v>
      </c>
      <c r="N954">
        <f>IFERROR(VLOOKUP(FACT_INCLUDES[[#This Row],[order_id]], ORDERS!A:G, 7, FALSE), "")</f>
        <v>20</v>
      </c>
      <c r="O954">
        <f>_xlfn.XLOOKUP(FACT_INCLUDES[[#This Row],[DW Product]],FACT_PRODUCT_REVIEWS!L:L,FACT_PRODUCT_REVIEWS!A:A,,0)</f>
        <v>404</v>
      </c>
      <c r="P954">
        <f>_xlfn.XLOOKUP(FACT_INCLUDES[[#This Row],[customer_unique_id]],DIM_CUSTOMERS[customer_unique_id],DIM_CUSTOMERS[DW Customer],,0)</f>
        <v>256</v>
      </c>
      <c r="Q954">
        <v>404</v>
      </c>
      <c r="R954">
        <v>205</v>
      </c>
      <c r="S954">
        <f>IF(FACT_INCLUDES[[#This Row],[order_delivered_customer_date]]&lt;=FACT_INCLUDES[[#This Row],[order_estimated_delivery_date]],1,0)</f>
        <v>0</v>
      </c>
      <c r="T954" t="str">
        <f>VLOOKUP(FACT_INCLUDES[[#This Row],[DW Product]],DIM_PRODUCTS!A:I,3,FALSE)</f>
        <v>Art</v>
      </c>
      <c r="U954" t="str">
        <f>VLOOKUP(FACT_INCLUDES[[#This Row],[DW Seller]],DIM_SELLERS!A:I,4,FALSE)</f>
        <v>SP</v>
      </c>
      <c r="V954" s="30">
        <f>IF(FACT_INCLUDES[[#This Row],[order_delivered_customer_date]]&lt;=FACT_INCLUDES[[#This Row],[order_estimated_delivery_date]], 1,0)</f>
        <v>0</v>
      </c>
    </row>
    <row r="955" spans="1:22" ht="15.75" x14ac:dyDescent="0.25">
      <c r="A955">
        <v>954</v>
      </c>
      <c r="B955" s="2" t="s">
        <v>1694</v>
      </c>
      <c r="C955" s="10">
        <v>1</v>
      </c>
      <c r="D955" s="13">
        <v>42908.09375</v>
      </c>
      <c r="E955" s="20">
        <v>39.97</v>
      </c>
      <c r="F955" s="20">
        <v>18.38</v>
      </c>
      <c r="G955" t="str">
        <f>VLOOKUP(FACT_INCLUDES[[#This Row],[order_id]],ORDERS!A:B,2,FALSE)</f>
        <v>949b75abf6fdda78201547bf5f4c07f5</v>
      </c>
      <c r="H955" s="17">
        <f>VLOOKUP(FACT_INCLUDES[[#This Row],[order_id]],ORDERS!A:F,4,FALSE)</f>
        <v>43281.463194444441</v>
      </c>
      <c r="I955" s="17">
        <f>VLOOKUP(FACT_INCLUDES[[#This Row],[order_id]],ORDERS!A:G,5,FALSE)</f>
        <v>43285.030555555553</v>
      </c>
      <c r="J955" s="17">
        <f>VLOOKUP(FACT_INCLUDES[[#This Row],[order_id]],ORDERS!A:G,6,FALSE)</f>
        <v>43297</v>
      </c>
      <c r="K955" t="str">
        <f>VLOOKUP(FACT_INCLUDES[[#This Row],[order_id]],ORDERS!A:G,3,FALSE)</f>
        <v>delivered</v>
      </c>
      <c r="L955" s="18">
        <f>FACT_INCLUDES[[#This Row],[price]]+FACT_INCLUDES[[#This Row],[freight_value]]</f>
        <v>58.349999999999994</v>
      </c>
      <c r="M955">
        <f ca="1">_xlfn.XLOOKUP(FACT_INCLUDES[[#This Row],[customer_unique_id]], DIM_CUSTOMERS[customer_unique_id], DIM_CUSTOMERS[Age],,0)</f>
        <v>24</v>
      </c>
      <c r="N955">
        <f>IFERROR(VLOOKUP(FACT_INCLUDES[[#This Row],[order_id]], ORDERS!A:G, 7, FALSE), "")</f>
        <v>4</v>
      </c>
      <c r="O955">
        <f>_xlfn.XLOOKUP(FACT_INCLUDES[[#This Row],[DW Product]],FACT_PRODUCT_REVIEWS!L:L,FACT_PRODUCT_REVIEWS!A:A,,0)</f>
        <v>405</v>
      </c>
      <c r="P955">
        <f>_xlfn.XLOOKUP(FACT_INCLUDES[[#This Row],[customer_unique_id]],DIM_CUSTOMERS[customer_unique_id],DIM_CUSTOMERS[DW Customer],,0)</f>
        <v>267</v>
      </c>
      <c r="Q955">
        <v>405</v>
      </c>
      <c r="R955">
        <v>206</v>
      </c>
      <c r="S955">
        <f>IF(FACT_INCLUDES[[#This Row],[order_delivered_customer_date]]&lt;=FACT_INCLUDES[[#This Row],[order_estimated_delivery_date]],1,0)</f>
        <v>1</v>
      </c>
      <c r="T955" t="str">
        <f>VLOOKUP(FACT_INCLUDES[[#This Row],[DW Product]],DIM_PRODUCTS!A:I,3,FALSE)</f>
        <v>Clothing</v>
      </c>
      <c r="U955" t="str">
        <f>VLOOKUP(FACT_INCLUDES[[#This Row],[DW Seller]],DIM_SELLERS!A:I,4,FALSE)</f>
        <v>MG</v>
      </c>
      <c r="V955" s="30">
        <f>IF(FACT_INCLUDES[[#This Row],[order_delivered_customer_date]]&lt;=FACT_INCLUDES[[#This Row],[order_estimated_delivery_date]], 1,0)</f>
        <v>1</v>
      </c>
    </row>
    <row r="956" spans="1:22" ht="15.75" x14ac:dyDescent="0.25">
      <c r="A956">
        <v>955</v>
      </c>
      <c r="B956" s="2" t="s">
        <v>1744</v>
      </c>
      <c r="C956" s="10">
        <v>1</v>
      </c>
      <c r="D956" s="13">
        <v>43199.241666666669</v>
      </c>
      <c r="E956" s="20">
        <v>39.97</v>
      </c>
      <c r="F956" s="20">
        <v>18.38</v>
      </c>
      <c r="G956" t="str">
        <f>VLOOKUP(FACT_INCLUDES[[#This Row],[order_id]],ORDERS!A:B,2,FALSE)</f>
        <v>6d9c0dc8d49cf9b9ff824bf1b0f79b4a</v>
      </c>
      <c r="H956" s="17">
        <f>VLOOKUP(FACT_INCLUDES[[#This Row],[order_id]],ORDERS!A:F,4,FALSE)</f>
        <v>43235.45208333333</v>
      </c>
      <c r="I956" s="17">
        <f>VLOOKUP(FACT_INCLUDES[[#This Row],[order_id]],ORDERS!A:G,5,FALSE)</f>
        <v>43236.581944444442</v>
      </c>
      <c r="J956" s="17">
        <f>VLOOKUP(FACT_INCLUDES[[#This Row],[order_id]],ORDERS!A:G,6,FALSE)</f>
        <v>43243</v>
      </c>
      <c r="K956" t="str">
        <f>VLOOKUP(FACT_INCLUDES[[#This Row],[order_id]],ORDERS!A:G,3,FALSE)</f>
        <v>delivered</v>
      </c>
      <c r="L956" s="18">
        <f>FACT_INCLUDES[[#This Row],[price]]+FACT_INCLUDES[[#This Row],[freight_value]]</f>
        <v>58.349999999999994</v>
      </c>
      <c r="M956">
        <f ca="1">_xlfn.XLOOKUP(FACT_INCLUDES[[#This Row],[customer_unique_id]], DIM_CUSTOMERS[customer_unique_id], DIM_CUSTOMERS[Age],,0)</f>
        <v>58</v>
      </c>
      <c r="N956">
        <f>IFERROR(VLOOKUP(FACT_INCLUDES[[#This Row],[order_id]], ORDERS!A:G, 7, FALSE), "")</f>
        <v>1</v>
      </c>
      <c r="O956">
        <f>_xlfn.XLOOKUP(FACT_INCLUDES[[#This Row],[DW Product]],FACT_PRODUCT_REVIEWS!L:L,FACT_PRODUCT_REVIEWS!A:A,,0)</f>
        <v>406</v>
      </c>
      <c r="P956">
        <f>_xlfn.XLOOKUP(FACT_INCLUDES[[#This Row],[customer_unique_id]],DIM_CUSTOMERS[customer_unique_id],DIM_CUSTOMERS[DW Customer],,0)</f>
        <v>275</v>
      </c>
      <c r="Q956">
        <v>406</v>
      </c>
      <c r="R956">
        <v>207</v>
      </c>
      <c r="S956">
        <f>IF(FACT_INCLUDES[[#This Row],[order_delivered_customer_date]]&lt;=FACT_INCLUDES[[#This Row],[order_estimated_delivery_date]],1,0)</f>
        <v>1</v>
      </c>
      <c r="T956" t="str">
        <f>VLOOKUP(FACT_INCLUDES[[#This Row],[DW Product]],DIM_PRODUCTS!A:I,3,FALSE)</f>
        <v>Musical Instruments</v>
      </c>
      <c r="U956" t="str">
        <f>VLOOKUP(FACT_INCLUDES[[#This Row],[DW Seller]],DIM_SELLERS!A:I,4,FALSE)</f>
        <v>SP</v>
      </c>
      <c r="V956" s="30">
        <f>IF(FACT_INCLUDES[[#This Row],[order_delivered_customer_date]]&lt;=FACT_INCLUDES[[#This Row],[order_estimated_delivery_date]], 1,0)</f>
        <v>1</v>
      </c>
    </row>
    <row r="957" spans="1:22" ht="15.75" x14ac:dyDescent="0.25">
      <c r="A957">
        <v>956</v>
      </c>
      <c r="B957" s="2" t="s">
        <v>879</v>
      </c>
      <c r="C957" s="10">
        <v>1</v>
      </c>
      <c r="D957" s="13">
        <v>42844.113194444442</v>
      </c>
      <c r="E957" s="20">
        <v>39.97</v>
      </c>
      <c r="F957" s="20">
        <v>18.38</v>
      </c>
      <c r="G957" t="str">
        <f>VLOOKUP(FACT_INCLUDES[[#This Row],[order_id]],ORDERS!A:B,2,FALSE)</f>
        <v>0fa9d11d5ad31c53125b31b3f9fa5398</v>
      </c>
      <c r="H957" s="17">
        <f>VLOOKUP(FACT_INCLUDES[[#This Row],[order_id]],ORDERS!A:F,4,FALSE)</f>
        <v>43033.699305555558</v>
      </c>
      <c r="I957" s="17">
        <f>VLOOKUP(FACT_INCLUDES[[#This Row],[order_id]],ORDERS!A:G,5,FALSE)</f>
        <v>43042.67083333333</v>
      </c>
      <c r="J957" s="17">
        <f>VLOOKUP(FACT_INCLUDES[[#This Row],[order_id]],ORDERS!A:G,6,FALSE)</f>
        <v>43060</v>
      </c>
      <c r="K957" t="str">
        <f>VLOOKUP(FACT_INCLUDES[[#This Row],[order_id]],ORDERS!A:G,3,FALSE)</f>
        <v>delivered</v>
      </c>
      <c r="L957" s="18">
        <f>FACT_INCLUDES[[#This Row],[price]]+FACT_INCLUDES[[#This Row],[freight_value]]</f>
        <v>58.349999999999994</v>
      </c>
      <c r="M957">
        <f ca="1">_xlfn.XLOOKUP(FACT_INCLUDES[[#This Row],[customer_unique_id]], DIM_CUSTOMERS[customer_unique_id], DIM_CUSTOMERS[Age],,0)</f>
        <v>20</v>
      </c>
      <c r="N957">
        <f>IFERROR(VLOOKUP(FACT_INCLUDES[[#This Row],[order_id]], ORDERS!A:G, 7, FALSE), "")</f>
        <v>9</v>
      </c>
      <c r="O957">
        <f>_xlfn.XLOOKUP(FACT_INCLUDES[[#This Row],[DW Product]],FACT_PRODUCT_REVIEWS!L:L,FACT_PRODUCT_REVIEWS!A:A,,0)</f>
        <v>407</v>
      </c>
      <c r="P957">
        <f>_xlfn.XLOOKUP(FACT_INCLUDES[[#This Row],[customer_unique_id]],DIM_CUSTOMERS[customer_unique_id],DIM_CUSTOMERS[DW Customer],,0)</f>
        <v>246</v>
      </c>
      <c r="Q957">
        <v>407</v>
      </c>
      <c r="R957">
        <v>208</v>
      </c>
      <c r="S957">
        <f>IF(FACT_INCLUDES[[#This Row],[order_delivered_customer_date]]&lt;=FACT_INCLUDES[[#This Row],[order_estimated_delivery_date]],1,0)</f>
        <v>1</v>
      </c>
      <c r="T957" t="str">
        <f>VLOOKUP(FACT_INCLUDES[[#This Row],[DW Product]],DIM_PRODUCTS!A:I,3,FALSE)</f>
        <v>Jewelry</v>
      </c>
      <c r="U957" t="str">
        <f>VLOOKUP(FACT_INCLUDES[[#This Row],[DW Seller]],DIM_SELLERS!A:I,4,FALSE)</f>
        <v>SP</v>
      </c>
      <c r="V957" s="30">
        <f>IF(FACT_INCLUDES[[#This Row],[order_delivered_customer_date]]&lt;=FACT_INCLUDES[[#This Row],[order_estimated_delivery_date]], 1,0)</f>
        <v>1</v>
      </c>
    </row>
    <row r="958" spans="1:22" ht="15.75" x14ac:dyDescent="0.25">
      <c r="A958">
        <v>957</v>
      </c>
      <c r="B958" s="2" t="s">
        <v>1247</v>
      </c>
      <c r="C958" s="10">
        <v>1</v>
      </c>
      <c r="D958" s="13">
        <v>43083.743055555555</v>
      </c>
      <c r="E958" s="20">
        <v>149</v>
      </c>
      <c r="F958" s="20">
        <v>14.77</v>
      </c>
      <c r="G958" t="str">
        <f>VLOOKUP(FACT_INCLUDES[[#This Row],[order_id]],ORDERS!A:B,2,FALSE)</f>
        <v>8141dd1e051afe7d72079570fe72d5f1</v>
      </c>
      <c r="H958" s="17">
        <f>VLOOKUP(FACT_INCLUDES[[#This Row],[order_id]],ORDERS!A:F,4,FALSE)</f>
        <v>43065.092361111114</v>
      </c>
      <c r="I958" s="17">
        <f>VLOOKUP(FACT_INCLUDES[[#This Row],[order_id]],ORDERS!A:G,5,FALSE)</f>
        <v>43088</v>
      </c>
      <c r="J958" s="17">
        <f>VLOOKUP(FACT_INCLUDES[[#This Row],[order_id]],ORDERS!A:G,6,FALSE)</f>
        <v>43088</v>
      </c>
      <c r="K958" t="str">
        <f>VLOOKUP(FACT_INCLUDES[[#This Row],[order_id]],ORDERS!A:G,3,FALSE)</f>
        <v>unavailable</v>
      </c>
      <c r="L958" s="18">
        <f>FACT_INCLUDES[[#This Row],[price]]+FACT_INCLUDES[[#This Row],[freight_value]]</f>
        <v>163.77000000000001</v>
      </c>
      <c r="M958">
        <f ca="1">_xlfn.XLOOKUP(FACT_INCLUDES[[#This Row],[customer_unique_id]], DIM_CUSTOMERS[customer_unique_id], DIM_CUSTOMERS[Age],,0)</f>
        <v>29</v>
      </c>
      <c r="N958">
        <f>IFERROR(VLOOKUP(FACT_INCLUDES[[#This Row],[order_id]], ORDERS!A:G, 7, FALSE), "")</f>
        <v>23</v>
      </c>
      <c r="O958">
        <f>_xlfn.XLOOKUP(FACT_INCLUDES[[#This Row],[DW Product]],FACT_PRODUCT_REVIEWS!L:L,FACT_PRODUCT_REVIEWS!A:A,,0)</f>
        <v>408</v>
      </c>
      <c r="P958">
        <f>_xlfn.XLOOKUP(FACT_INCLUDES[[#This Row],[customer_unique_id]],DIM_CUSTOMERS[customer_unique_id],DIM_CUSTOMERS[DW Customer],,0)</f>
        <v>32</v>
      </c>
      <c r="Q958">
        <v>408</v>
      </c>
      <c r="R958">
        <v>209</v>
      </c>
      <c r="S958">
        <f>IF(FACT_INCLUDES[[#This Row],[order_delivered_customer_date]]&lt;=FACT_INCLUDES[[#This Row],[order_estimated_delivery_date]],1,0)</f>
        <v>1</v>
      </c>
      <c r="T958" t="str">
        <f>VLOOKUP(FACT_INCLUDES[[#This Row],[DW Product]],DIM_PRODUCTS!A:I,3,FALSE)</f>
        <v>Clothing</v>
      </c>
      <c r="U958" t="str">
        <f>VLOOKUP(FACT_INCLUDES[[#This Row],[DW Seller]],DIM_SELLERS!A:I,4,FALSE)</f>
        <v>SP</v>
      </c>
      <c r="V958" s="30">
        <f>IF(FACT_INCLUDES[[#This Row],[order_delivered_customer_date]]&lt;=FACT_INCLUDES[[#This Row],[order_estimated_delivery_date]], 1,0)</f>
        <v>1</v>
      </c>
    </row>
    <row r="959" spans="1:22" ht="15.75" x14ac:dyDescent="0.25">
      <c r="A959">
        <v>958</v>
      </c>
      <c r="B959" s="2" t="s">
        <v>1054</v>
      </c>
      <c r="C959" s="10">
        <v>1</v>
      </c>
      <c r="D959" s="13">
        <v>43083.743055555555</v>
      </c>
      <c r="E959" s="20">
        <v>51.6</v>
      </c>
      <c r="F959" s="20">
        <v>9.34</v>
      </c>
      <c r="G959" t="str">
        <f>VLOOKUP(FACT_INCLUDES[[#This Row],[order_id]],ORDERS!A:B,2,FALSE)</f>
        <v>1973beff39565594011f9a0ef66f923e</v>
      </c>
      <c r="H959" s="17">
        <f>VLOOKUP(FACT_INCLUDES[[#This Row],[order_id]],ORDERS!A:F,4,FALSE)</f>
        <v>43143.42291666667</v>
      </c>
      <c r="I959" s="17">
        <f>VLOOKUP(FACT_INCLUDES[[#This Row],[order_id]],ORDERS!A:G,5,FALSE)</f>
        <v>43161.838194444441</v>
      </c>
      <c r="J959" s="17">
        <f>VLOOKUP(FACT_INCLUDES[[#This Row],[order_id]],ORDERS!A:G,6,FALSE)</f>
        <v>43172</v>
      </c>
      <c r="K959" t="str">
        <f>VLOOKUP(FACT_INCLUDES[[#This Row],[order_id]],ORDERS!A:G,3,FALSE)</f>
        <v>delivered</v>
      </c>
      <c r="L959" s="18">
        <f>FACT_INCLUDES[[#This Row],[price]]+FACT_INCLUDES[[#This Row],[freight_value]]</f>
        <v>60.94</v>
      </c>
      <c r="M959">
        <f ca="1">_xlfn.XLOOKUP(FACT_INCLUDES[[#This Row],[customer_unique_id]], DIM_CUSTOMERS[customer_unique_id], DIM_CUSTOMERS[Age],,0)</f>
        <v>60</v>
      </c>
      <c r="N959">
        <f>IFERROR(VLOOKUP(FACT_INCLUDES[[#This Row],[order_id]], ORDERS!A:G, 7, FALSE), "")</f>
        <v>18</v>
      </c>
      <c r="O959">
        <f>_xlfn.XLOOKUP(FACT_INCLUDES[[#This Row],[DW Product]],FACT_PRODUCT_REVIEWS!L:L,FACT_PRODUCT_REVIEWS!A:A,,0)</f>
        <v>409</v>
      </c>
      <c r="P959">
        <f>_xlfn.XLOOKUP(FACT_INCLUDES[[#This Row],[customer_unique_id]],DIM_CUSTOMERS[customer_unique_id],DIM_CUSTOMERS[DW Customer],,0)</f>
        <v>301</v>
      </c>
      <c r="Q959">
        <v>409</v>
      </c>
      <c r="R959">
        <v>210</v>
      </c>
      <c r="S959">
        <f>IF(FACT_INCLUDES[[#This Row],[order_delivered_customer_date]]&lt;=FACT_INCLUDES[[#This Row],[order_estimated_delivery_date]],1,0)</f>
        <v>1</v>
      </c>
      <c r="T959" t="str">
        <f>VLOOKUP(FACT_INCLUDES[[#This Row],[DW Product]],DIM_PRODUCTS!A:I,3,FALSE)</f>
        <v>Art</v>
      </c>
      <c r="U959" t="str">
        <f>VLOOKUP(FACT_INCLUDES[[#This Row],[DW Seller]],DIM_SELLERS!A:I,4,FALSE)</f>
        <v>GO</v>
      </c>
      <c r="V959" s="30">
        <f>IF(FACT_INCLUDES[[#This Row],[order_delivered_customer_date]]&lt;=FACT_INCLUDES[[#This Row],[order_estimated_delivery_date]], 1,0)</f>
        <v>1</v>
      </c>
    </row>
    <row r="960" spans="1:22" ht="15.75" x14ac:dyDescent="0.25">
      <c r="A960">
        <v>959</v>
      </c>
      <c r="B960" s="2" t="s">
        <v>1011</v>
      </c>
      <c r="C960" s="10">
        <v>1</v>
      </c>
      <c r="D960" s="13">
        <v>43105.061111111114</v>
      </c>
      <c r="E960" s="20">
        <v>146.9</v>
      </c>
      <c r="F960" s="20">
        <v>19.72</v>
      </c>
      <c r="G960" t="str">
        <f>VLOOKUP(FACT_INCLUDES[[#This Row],[order_id]],ORDERS!A:B,2,FALSE)</f>
        <v>1b9872e035e88fc720548cc74a815a46</v>
      </c>
      <c r="H960" s="17">
        <f>VLOOKUP(FACT_INCLUDES[[#This Row],[order_id]],ORDERS!A:F,4,FALSE)</f>
        <v>43185.784722222219</v>
      </c>
      <c r="I960" s="17">
        <f>VLOOKUP(FACT_INCLUDES[[#This Row],[order_id]],ORDERS!A:G,5,FALSE)</f>
        <v>43194.729861111111</v>
      </c>
      <c r="J960" s="17">
        <f>VLOOKUP(FACT_INCLUDES[[#This Row],[order_id]],ORDERS!A:G,6,FALSE)</f>
        <v>43216</v>
      </c>
      <c r="K960" t="str">
        <f>VLOOKUP(FACT_INCLUDES[[#This Row],[order_id]],ORDERS!A:G,3,FALSE)</f>
        <v>delivered</v>
      </c>
      <c r="L960" s="18">
        <f>FACT_INCLUDES[[#This Row],[price]]+FACT_INCLUDES[[#This Row],[freight_value]]</f>
        <v>166.62</v>
      </c>
      <c r="M960">
        <f ca="1">_xlfn.XLOOKUP(FACT_INCLUDES[[#This Row],[customer_unique_id]], DIM_CUSTOMERS[customer_unique_id], DIM_CUSTOMERS[Age],,0)</f>
        <v>43</v>
      </c>
      <c r="N960">
        <f>IFERROR(VLOOKUP(FACT_INCLUDES[[#This Row],[order_id]], ORDERS!A:G, 7, FALSE), "")</f>
        <v>9</v>
      </c>
      <c r="O960">
        <f>_xlfn.XLOOKUP(FACT_INCLUDES[[#This Row],[DW Product]],FACT_PRODUCT_REVIEWS!L:L,FACT_PRODUCT_REVIEWS!A:A,,0)</f>
        <v>410</v>
      </c>
      <c r="P960">
        <f>_xlfn.XLOOKUP(FACT_INCLUDES[[#This Row],[customer_unique_id]],DIM_CUSTOMERS[customer_unique_id],DIM_CUSTOMERS[DW Customer],,0)</f>
        <v>72</v>
      </c>
      <c r="Q960">
        <v>410</v>
      </c>
      <c r="R960">
        <v>211</v>
      </c>
      <c r="S960">
        <f>IF(FACT_INCLUDES[[#This Row],[order_delivered_customer_date]]&lt;=FACT_INCLUDES[[#This Row],[order_estimated_delivery_date]],1,0)</f>
        <v>1</v>
      </c>
      <c r="T960" t="str">
        <f>VLOOKUP(FACT_INCLUDES[[#This Row],[DW Product]],DIM_PRODUCTS!A:I,3,FALSE)</f>
        <v>Books</v>
      </c>
      <c r="U960" t="str">
        <f>VLOOKUP(FACT_INCLUDES[[#This Row],[DW Seller]],DIM_SELLERS!A:I,4,FALSE)</f>
        <v>SP</v>
      </c>
      <c r="V960" s="30">
        <f>IF(FACT_INCLUDES[[#This Row],[order_delivered_customer_date]]&lt;=FACT_INCLUDES[[#This Row],[order_estimated_delivery_date]], 1,0)</f>
        <v>1</v>
      </c>
    </row>
    <row r="961" spans="1:22" ht="15.75" x14ac:dyDescent="0.25">
      <c r="A961">
        <v>960</v>
      </c>
      <c r="B961" s="2" t="s">
        <v>1816</v>
      </c>
      <c r="C961" s="10">
        <v>1</v>
      </c>
      <c r="D961" s="13">
        <v>43007.423611111109</v>
      </c>
      <c r="E961" s="20">
        <v>79.900000000000006</v>
      </c>
      <c r="F961" s="20">
        <v>9.7100000000000009</v>
      </c>
      <c r="G961" t="str">
        <f>VLOOKUP(FACT_INCLUDES[[#This Row],[order_id]],ORDERS!A:B,2,FALSE)</f>
        <v>e57a935f49ffd73b93c18eaaa04efa84</v>
      </c>
      <c r="H961" s="17">
        <f>VLOOKUP(FACT_INCLUDES[[#This Row],[order_id]],ORDERS!A:F,4,FALSE)</f>
        <v>43202.535416666666</v>
      </c>
      <c r="I961" s="17">
        <f>VLOOKUP(FACT_INCLUDES[[#This Row],[order_id]],ORDERS!A:G,5,FALSE)</f>
        <v>43206.802777777775</v>
      </c>
      <c r="J961" s="17">
        <f>VLOOKUP(FACT_INCLUDES[[#This Row],[order_id]],ORDERS!A:G,6,FALSE)</f>
        <v>43220</v>
      </c>
      <c r="K961" t="str">
        <f>VLOOKUP(FACT_INCLUDES[[#This Row],[order_id]],ORDERS!A:G,3,FALSE)</f>
        <v>delivered</v>
      </c>
      <c r="L961" s="18">
        <f>FACT_INCLUDES[[#This Row],[price]]+FACT_INCLUDES[[#This Row],[freight_value]]</f>
        <v>89.610000000000014</v>
      </c>
      <c r="M961">
        <f ca="1">_xlfn.XLOOKUP(FACT_INCLUDES[[#This Row],[customer_unique_id]], DIM_CUSTOMERS[customer_unique_id], DIM_CUSTOMERS[Age],,0)</f>
        <v>35</v>
      </c>
      <c r="N961">
        <f>IFERROR(VLOOKUP(FACT_INCLUDES[[#This Row],[order_id]], ORDERS!A:G, 7, FALSE), "")</f>
        <v>4</v>
      </c>
      <c r="O961">
        <f>_xlfn.XLOOKUP(FACT_INCLUDES[[#This Row],[DW Product]],FACT_PRODUCT_REVIEWS!L:L,FACT_PRODUCT_REVIEWS!A:A,,0)</f>
        <v>411</v>
      </c>
      <c r="P961">
        <f>_xlfn.XLOOKUP(FACT_INCLUDES[[#This Row],[customer_unique_id]],DIM_CUSTOMERS[customer_unique_id],DIM_CUSTOMERS[DW Customer],,0)</f>
        <v>21</v>
      </c>
      <c r="Q961">
        <v>411</v>
      </c>
      <c r="R961">
        <v>212</v>
      </c>
      <c r="S961">
        <f>IF(FACT_INCLUDES[[#This Row],[order_delivered_customer_date]]&lt;=FACT_INCLUDES[[#This Row],[order_estimated_delivery_date]],1,0)</f>
        <v>1</v>
      </c>
      <c r="T961" t="str">
        <f>VLOOKUP(FACT_INCLUDES[[#This Row],[DW Product]],DIM_PRODUCTS!A:I,3,FALSE)</f>
        <v>Kitchen Products</v>
      </c>
      <c r="U961" t="str">
        <f>VLOOKUP(FACT_INCLUDES[[#This Row],[DW Seller]],DIM_SELLERS!A:I,4,FALSE)</f>
        <v>RJ</v>
      </c>
      <c r="V961" s="30">
        <f>IF(FACT_INCLUDES[[#This Row],[order_delivered_customer_date]]&lt;=FACT_INCLUDES[[#This Row],[order_estimated_delivery_date]], 1,0)</f>
        <v>1</v>
      </c>
    </row>
    <row r="962" spans="1:22" ht="15.75" x14ac:dyDescent="0.25">
      <c r="A962">
        <v>961</v>
      </c>
      <c r="B962" s="2" t="s">
        <v>893</v>
      </c>
      <c r="C962" s="10">
        <v>1</v>
      </c>
      <c r="D962" s="13">
        <v>43188.96875</v>
      </c>
      <c r="E962" s="20">
        <v>22.5</v>
      </c>
      <c r="F962" s="20">
        <v>18.260000000000002</v>
      </c>
      <c r="G962" t="str">
        <f>VLOOKUP(FACT_INCLUDES[[#This Row],[order_id]],ORDERS!A:B,2,FALSE)</f>
        <v>8dfb9fff0eac6a63f34ed7707068e988</v>
      </c>
      <c r="H962" s="17">
        <f>VLOOKUP(FACT_INCLUDES[[#This Row],[order_id]],ORDERS!A:F,4,FALSE)</f>
        <v>43137.635416666664</v>
      </c>
      <c r="I962" s="17">
        <f>VLOOKUP(FACT_INCLUDES[[#This Row],[order_id]],ORDERS!A:G,5,FALSE)</f>
        <v>43145.890277777777</v>
      </c>
      <c r="J962" s="17">
        <f>VLOOKUP(FACT_INCLUDES[[#This Row],[order_id]],ORDERS!A:G,6,FALSE)</f>
        <v>43153</v>
      </c>
      <c r="K962" t="str">
        <f>VLOOKUP(FACT_INCLUDES[[#This Row],[order_id]],ORDERS!A:G,3,FALSE)</f>
        <v>delivered</v>
      </c>
      <c r="L962" s="18">
        <f>FACT_INCLUDES[[#This Row],[price]]+FACT_INCLUDES[[#This Row],[freight_value]]</f>
        <v>40.760000000000005</v>
      </c>
      <c r="M962">
        <f ca="1">_xlfn.XLOOKUP(FACT_INCLUDES[[#This Row],[customer_unique_id]], DIM_CUSTOMERS[customer_unique_id], DIM_CUSTOMERS[Age],,0)</f>
        <v>25</v>
      </c>
      <c r="N962">
        <f>IFERROR(VLOOKUP(FACT_INCLUDES[[#This Row],[order_id]], ORDERS!A:G, 7, FALSE), "")</f>
        <v>8</v>
      </c>
      <c r="O962">
        <f>_xlfn.XLOOKUP(FACT_INCLUDES[[#This Row],[DW Product]],FACT_PRODUCT_REVIEWS!L:L,FACT_PRODUCT_REVIEWS!A:A,,0)</f>
        <v>412</v>
      </c>
      <c r="P962">
        <f>_xlfn.XLOOKUP(FACT_INCLUDES[[#This Row],[customer_unique_id]],DIM_CUSTOMERS[customer_unique_id],DIM_CUSTOMERS[DW Customer],,0)</f>
        <v>101</v>
      </c>
      <c r="Q962">
        <v>412</v>
      </c>
      <c r="R962">
        <v>213</v>
      </c>
      <c r="S962">
        <f>IF(FACT_INCLUDES[[#This Row],[order_delivered_customer_date]]&lt;=FACT_INCLUDES[[#This Row],[order_estimated_delivery_date]],1,0)</f>
        <v>1</v>
      </c>
      <c r="T962" t="str">
        <f>VLOOKUP(FACT_INCLUDES[[#This Row],[DW Product]],DIM_PRODUCTS!A:I,3,FALSE)</f>
        <v>Clothing</v>
      </c>
      <c r="U962" t="str">
        <f>VLOOKUP(FACT_INCLUDES[[#This Row],[DW Seller]],DIM_SELLERS!A:I,4,FALSE)</f>
        <v>SP</v>
      </c>
      <c r="V962" s="30">
        <f>IF(FACT_INCLUDES[[#This Row],[order_delivered_customer_date]]&lt;=FACT_INCLUDES[[#This Row],[order_estimated_delivery_date]], 1,0)</f>
        <v>1</v>
      </c>
    </row>
    <row r="963" spans="1:22" ht="15.75" x14ac:dyDescent="0.25">
      <c r="A963">
        <v>962</v>
      </c>
      <c r="B963" s="2" t="s">
        <v>1593</v>
      </c>
      <c r="C963" s="10">
        <v>1</v>
      </c>
      <c r="D963" s="13">
        <v>43181.631249999999</v>
      </c>
      <c r="E963" s="20">
        <v>11.9</v>
      </c>
      <c r="F963" s="20">
        <v>16.79</v>
      </c>
      <c r="G963" t="str">
        <f>VLOOKUP(FACT_INCLUDES[[#This Row],[order_id]],ORDERS!A:B,2,FALSE)</f>
        <v>104bdb7e6a6cdceaa88c3ea5fa6b2b93</v>
      </c>
      <c r="H963" s="17">
        <f>VLOOKUP(FACT_INCLUDES[[#This Row],[order_id]],ORDERS!A:F,4,FALSE)</f>
        <v>42837.357638888891</v>
      </c>
      <c r="I963" s="17">
        <f>VLOOKUP(FACT_INCLUDES[[#This Row],[order_id]],ORDERS!A:G,5,FALSE)</f>
        <v>42845.675000000003</v>
      </c>
      <c r="J963" s="17">
        <f>VLOOKUP(FACT_INCLUDES[[#This Row],[order_id]],ORDERS!A:G,6,FALSE)</f>
        <v>42859</v>
      </c>
      <c r="K963" t="str">
        <f>VLOOKUP(FACT_INCLUDES[[#This Row],[order_id]],ORDERS!A:G,3,FALSE)</f>
        <v>delivered</v>
      </c>
      <c r="L963" s="18">
        <f>FACT_INCLUDES[[#This Row],[price]]+FACT_INCLUDES[[#This Row],[freight_value]]</f>
        <v>28.689999999999998</v>
      </c>
      <c r="M963">
        <f ca="1">_xlfn.XLOOKUP(FACT_INCLUDES[[#This Row],[customer_unique_id]], DIM_CUSTOMERS[customer_unique_id], DIM_CUSTOMERS[Age],,0)</f>
        <v>43</v>
      </c>
      <c r="N963">
        <f>IFERROR(VLOOKUP(FACT_INCLUDES[[#This Row],[order_id]], ORDERS!A:G, 7, FALSE), "")</f>
        <v>8</v>
      </c>
      <c r="O963">
        <f>_xlfn.XLOOKUP(FACT_INCLUDES[[#This Row],[DW Product]],FACT_PRODUCT_REVIEWS!L:L,FACT_PRODUCT_REVIEWS!A:A,,0)</f>
        <v>413</v>
      </c>
      <c r="P963">
        <f>_xlfn.XLOOKUP(FACT_INCLUDES[[#This Row],[customer_unique_id]],DIM_CUSTOMERS[customer_unique_id],DIM_CUSTOMERS[DW Customer],,0)</f>
        <v>6</v>
      </c>
      <c r="Q963">
        <v>413</v>
      </c>
      <c r="R963">
        <v>214</v>
      </c>
      <c r="S963">
        <f>IF(FACT_INCLUDES[[#This Row],[order_delivered_customer_date]]&lt;=FACT_INCLUDES[[#This Row],[order_estimated_delivery_date]],1,0)</f>
        <v>1</v>
      </c>
      <c r="T963" t="str">
        <f>VLOOKUP(FACT_INCLUDES[[#This Row],[DW Product]],DIM_PRODUCTS!A:I,3,FALSE)</f>
        <v>Jewelry</v>
      </c>
      <c r="U963" t="str">
        <f>VLOOKUP(FACT_INCLUDES[[#This Row],[DW Seller]],DIM_SELLERS!A:I,4,FALSE)</f>
        <v>SP</v>
      </c>
      <c r="V963" s="30">
        <f>IF(FACT_INCLUDES[[#This Row],[order_delivered_customer_date]]&lt;=FACT_INCLUDES[[#This Row],[order_estimated_delivery_date]], 1,0)</f>
        <v>1</v>
      </c>
    </row>
    <row r="964" spans="1:22" ht="15.75" x14ac:dyDescent="0.25">
      <c r="A964">
        <v>963</v>
      </c>
      <c r="B964" s="2" t="s">
        <v>1757</v>
      </c>
      <c r="C964" s="10">
        <v>1</v>
      </c>
      <c r="D964" s="13">
        <v>43188.493055555555</v>
      </c>
      <c r="E964" s="20">
        <v>11.9</v>
      </c>
      <c r="F964" s="20">
        <v>16.79</v>
      </c>
      <c r="G964" t="str">
        <f>VLOOKUP(FACT_INCLUDES[[#This Row],[order_id]],ORDERS!A:B,2,FALSE)</f>
        <v>86e5bace0b99ae394e73ee02a28fa10e</v>
      </c>
      <c r="H964" s="17">
        <f>VLOOKUP(FACT_INCLUDES[[#This Row],[order_id]],ORDERS!A:F,4,FALSE)</f>
        <v>42984.810416666667</v>
      </c>
      <c r="I964" s="17">
        <f>VLOOKUP(FACT_INCLUDES[[#This Row],[order_id]],ORDERS!A:G,5,FALSE)</f>
        <v>42993.67083333333</v>
      </c>
      <c r="J964" s="17">
        <f>VLOOKUP(FACT_INCLUDES[[#This Row],[order_id]],ORDERS!A:G,6,FALSE)</f>
        <v>43004</v>
      </c>
      <c r="K964" t="str">
        <f>VLOOKUP(FACT_INCLUDES[[#This Row],[order_id]],ORDERS!A:G,3,FALSE)</f>
        <v>delivered</v>
      </c>
      <c r="L964" s="18">
        <f>FACT_INCLUDES[[#This Row],[price]]+FACT_INCLUDES[[#This Row],[freight_value]]</f>
        <v>28.689999999999998</v>
      </c>
      <c r="M964">
        <f ca="1">_xlfn.XLOOKUP(FACT_INCLUDES[[#This Row],[customer_unique_id]], DIM_CUSTOMERS[customer_unique_id], DIM_CUSTOMERS[Age],,0)</f>
        <v>35</v>
      </c>
      <c r="N964">
        <f>IFERROR(VLOOKUP(FACT_INCLUDES[[#This Row],[order_id]], ORDERS!A:G, 7, FALSE), "")</f>
        <v>9</v>
      </c>
      <c r="O964">
        <f>_xlfn.XLOOKUP(FACT_INCLUDES[[#This Row],[DW Product]],FACT_PRODUCT_REVIEWS!L:L,FACT_PRODUCT_REVIEWS!A:A,,0)</f>
        <v>414</v>
      </c>
      <c r="P964">
        <f>_xlfn.XLOOKUP(FACT_INCLUDES[[#This Row],[customer_unique_id]],DIM_CUSTOMERS[customer_unique_id],DIM_CUSTOMERS[DW Customer],,0)</f>
        <v>272</v>
      </c>
      <c r="Q964">
        <v>414</v>
      </c>
      <c r="R964">
        <v>215</v>
      </c>
      <c r="S964">
        <f>IF(FACT_INCLUDES[[#This Row],[order_delivered_customer_date]]&lt;=FACT_INCLUDES[[#This Row],[order_estimated_delivery_date]],1,0)</f>
        <v>1</v>
      </c>
      <c r="T964" t="str">
        <f>VLOOKUP(FACT_INCLUDES[[#This Row],[DW Product]],DIM_PRODUCTS!A:I,3,FALSE)</f>
        <v>Musical Instruments</v>
      </c>
      <c r="U964" t="str">
        <f>VLOOKUP(FACT_INCLUDES[[#This Row],[DW Seller]],DIM_SELLERS!A:I,4,FALSE)</f>
        <v>RS</v>
      </c>
      <c r="V964" s="30">
        <f>IF(FACT_INCLUDES[[#This Row],[order_delivered_customer_date]]&lt;=FACT_INCLUDES[[#This Row],[order_estimated_delivery_date]], 1,0)</f>
        <v>1</v>
      </c>
    </row>
    <row r="965" spans="1:22" ht="15.75" x14ac:dyDescent="0.25">
      <c r="A965">
        <v>964</v>
      </c>
      <c r="B965" s="2" t="s">
        <v>1056</v>
      </c>
      <c r="C965" s="10">
        <v>1</v>
      </c>
      <c r="D965" s="13">
        <v>43060.115277777775</v>
      </c>
      <c r="E965" s="20">
        <v>19.989999999999998</v>
      </c>
      <c r="F965" s="20">
        <v>10.96</v>
      </c>
      <c r="G965" t="str">
        <f>VLOOKUP(FACT_INCLUDES[[#This Row],[order_id]],ORDERS!A:B,2,FALSE)</f>
        <v>20681391edaed7eccd918d4a74f8a570</v>
      </c>
      <c r="H965" s="17">
        <f>VLOOKUP(FACT_INCLUDES[[#This Row],[order_id]],ORDERS!A:F,4,FALSE)</f>
        <v>43289.658333333333</v>
      </c>
      <c r="I965" s="17">
        <f>VLOOKUP(FACT_INCLUDES[[#This Row],[order_id]],ORDERS!A:G,5,FALSE)</f>
        <v>43306.499305555553</v>
      </c>
      <c r="J965" s="17">
        <f>VLOOKUP(FACT_INCLUDES[[#This Row],[order_id]],ORDERS!A:G,6,FALSE)</f>
        <v>43318</v>
      </c>
      <c r="K965" t="str">
        <f>VLOOKUP(FACT_INCLUDES[[#This Row],[order_id]],ORDERS!A:G,3,FALSE)</f>
        <v>delivered</v>
      </c>
      <c r="L965" s="18">
        <f>FACT_INCLUDES[[#This Row],[price]]+FACT_INCLUDES[[#This Row],[freight_value]]</f>
        <v>30.95</v>
      </c>
      <c r="M965">
        <f ca="1">_xlfn.XLOOKUP(FACT_INCLUDES[[#This Row],[customer_unique_id]], DIM_CUSTOMERS[customer_unique_id], DIM_CUSTOMERS[Age],,0)</f>
        <v>18</v>
      </c>
      <c r="N965">
        <f>IFERROR(VLOOKUP(FACT_INCLUDES[[#This Row],[order_id]], ORDERS!A:G, 7, FALSE), "")</f>
        <v>17</v>
      </c>
      <c r="O965">
        <f>_xlfn.XLOOKUP(FACT_INCLUDES[[#This Row],[DW Product]],FACT_PRODUCT_REVIEWS!L:L,FACT_PRODUCT_REVIEWS!A:A,,0)</f>
        <v>415</v>
      </c>
      <c r="P965">
        <f>_xlfn.XLOOKUP(FACT_INCLUDES[[#This Row],[customer_unique_id]],DIM_CUSTOMERS[customer_unique_id],DIM_CUSTOMERS[DW Customer],,0)</f>
        <v>76</v>
      </c>
      <c r="Q965">
        <v>415</v>
      </c>
      <c r="R965">
        <v>216</v>
      </c>
      <c r="S965">
        <f>IF(FACT_INCLUDES[[#This Row],[order_delivered_customer_date]]&lt;=FACT_INCLUDES[[#This Row],[order_estimated_delivery_date]],1,0)</f>
        <v>1</v>
      </c>
      <c r="T965" t="str">
        <f>VLOOKUP(FACT_INCLUDES[[#This Row],[DW Product]],DIM_PRODUCTS!A:I,3,FALSE)</f>
        <v>Decor</v>
      </c>
      <c r="U965" t="str">
        <f>VLOOKUP(FACT_INCLUDES[[#This Row],[DW Seller]],DIM_SELLERS!A:I,4,FALSE)</f>
        <v>SP</v>
      </c>
      <c r="V965" s="30">
        <f>IF(FACT_INCLUDES[[#This Row],[order_delivered_customer_date]]&lt;=FACT_INCLUDES[[#This Row],[order_estimated_delivery_date]], 1,0)</f>
        <v>1</v>
      </c>
    </row>
    <row r="966" spans="1:22" ht="15.75" x14ac:dyDescent="0.25">
      <c r="A966">
        <v>965</v>
      </c>
      <c r="B966" s="2" t="s">
        <v>1094</v>
      </c>
      <c r="C966" s="10">
        <v>1</v>
      </c>
      <c r="D966" s="13">
        <v>43118.854861111111</v>
      </c>
      <c r="E966" s="20">
        <v>7.9</v>
      </c>
      <c r="F966" s="20">
        <v>16.11</v>
      </c>
      <c r="G966" t="str">
        <f>VLOOKUP(FACT_INCLUDES[[#This Row],[order_id]],ORDERS!A:B,2,FALSE)</f>
        <v>320388520e5f7afe7c97489ea2732796</v>
      </c>
      <c r="H966" s="17">
        <f>VLOOKUP(FACT_INCLUDES[[#This Row],[order_id]],ORDERS!A:F,4,FALSE)</f>
        <v>43025.938194444447</v>
      </c>
      <c r="I966" s="17">
        <f>VLOOKUP(FACT_INCLUDES[[#This Row],[order_id]],ORDERS!A:G,5,FALSE)</f>
        <v>43032.919444444444</v>
      </c>
      <c r="J966" s="17">
        <f>VLOOKUP(FACT_INCLUDES[[#This Row],[order_id]],ORDERS!A:G,6,FALSE)</f>
        <v>43035</v>
      </c>
      <c r="K966" t="str">
        <f>VLOOKUP(FACT_INCLUDES[[#This Row],[order_id]],ORDERS!A:G,3,FALSE)</f>
        <v>delivered</v>
      </c>
      <c r="L966" s="18">
        <f>FACT_INCLUDES[[#This Row],[price]]+FACT_INCLUDES[[#This Row],[freight_value]]</f>
        <v>24.009999999999998</v>
      </c>
      <c r="M966">
        <f ca="1">_xlfn.XLOOKUP(FACT_INCLUDES[[#This Row],[customer_unique_id]], DIM_CUSTOMERS[customer_unique_id], DIM_CUSTOMERS[Age],,0)</f>
        <v>25</v>
      </c>
      <c r="N966">
        <f>IFERROR(VLOOKUP(FACT_INCLUDES[[#This Row],[order_id]], ORDERS!A:G, 7, FALSE), "")</f>
        <v>7</v>
      </c>
      <c r="O966">
        <f>_xlfn.XLOOKUP(FACT_INCLUDES[[#This Row],[DW Product]],FACT_PRODUCT_REVIEWS!L:L,FACT_PRODUCT_REVIEWS!A:A,,0)</f>
        <v>416</v>
      </c>
      <c r="P966">
        <f>_xlfn.XLOOKUP(FACT_INCLUDES[[#This Row],[customer_unique_id]],DIM_CUSTOMERS[customer_unique_id],DIM_CUSTOMERS[DW Customer],,0)</f>
        <v>208</v>
      </c>
      <c r="Q966">
        <v>416</v>
      </c>
      <c r="R966">
        <v>217</v>
      </c>
      <c r="S966">
        <f>IF(FACT_INCLUDES[[#This Row],[order_delivered_customer_date]]&lt;=FACT_INCLUDES[[#This Row],[order_estimated_delivery_date]],1,0)</f>
        <v>1</v>
      </c>
      <c r="T966" t="str">
        <f>VLOOKUP(FACT_INCLUDES[[#This Row],[DW Product]],DIM_PRODUCTS!A:I,3,FALSE)</f>
        <v>Makeup</v>
      </c>
      <c r="U966" t="str">
        <f>VLOOKUP(FACT_INCLUDES[[#This Row],[DW Seller]],DIM_SELLERS!A:I,4,FALSE)</f>
        <v>PB</v>
      </c>
      <c r="V966" s="30">
        <f>IF(FACT_INCLUDES[[#This Row],[order_delivered_customer_date]]&lt;=FACT_INCLUDES[[#This Row],[order_estimated_delivery_date]], 1,0)</f>
        <v>1</v>
      </c>
    </row>
    <row r="967" spans="1:22" ht="15.75" x14ac:dyDescent="0.25">
      <c r="A967">
        <v>966</v>
      </c>
      <c r="B967" s="2" t="s">
        <v>1720</v>
      </c>
      <c r="C967" s="10">
        <v>1</v>
      </c>
      <c r="D967" s="13">
        <v>43277.788194444445</v>
      </c>
      <c r="E967" s="20">
        <v>85.71</v>
      </c>
      <c r="F967" s="20">
        <v>18.399999999999999</v>
      </c>
      <c r="G967" t="str">
        <f>VLOOKUP(FACT_INCLUDES[[#This Row],[order_id]],ORDERS!A:B,2,FALSE)</f>
        <v>38a8b05798967480ac1ca6ce6c5cbd6a</v>
      </c>
      <c r="H967" s="17">
        <f>VLOOKUP(FACT_INCLUDES[[#This Row],[order_id]],ORDERS!A:F,4,FALSE)</f>
        <v>43219.622916666667</v>
      </c>
      <c r="I967" s="17">
        <f>VLOOKUP(FACT_INCLUDES[[#This Row],[order_id]],ORDERS!A:G,5,FALSE)</f>
        <v>43230.558333333334</v>
      </c>
      <c r="J967" s="17">
        <f>VLOOKUP(FACT_INCLUDES[[#This Row],[order_id]],ORDERS!A:G,6,FALSE)</f>
        <v>43248</v>
      </c>
      <c r="K967" t="str">
        <f>VLOOKUP(FACT_INCLUDES[[#This Row],[order_id]],ORDERS!A:G,3,FALSE)</f>
        <v>delivered</v>
      </c>
      <c r="L967" s="18">
        <f>FACT_INCLUDES[[#This Row],[price]]+FACT_INCLUDES[[#This Row],[freight_value]]</f>
        <v>104.10999999999999</v>
      </c>
      <c r="M967">
        <f ca="1">_xlfn.XLOOKUP(FACT_INCLUDES[[#This Row],[customer_unique_id]], DIM_CUSTOMERS[customer_unique_id], DIM_CUSTOMERS[Age],,0)</f>
        <v>47</v>
      </c>
      <c r="N967">
        <f>IFERROR(VLOOKUP(FACT_INCLUDES[[#This Row],[order_id]], ORDERS!A:G, 7, FALSE), "")</f>
        <v>11</v>
      </c>
      <c r="O967">
        <f>_xlfn.XLOOKUP(FACT_INCLUDES[[#This Row],[DW Product]],FACT_PRODUCT_REVIEWS!L:L,FACT_PRODUCT_REVIEWS!A:A,,0)</f>
        <v>417</v>
      </c>
      <c r="P967">
        <f>_xlfn.XLOOKUP(FACT_INCLUDES[[#This Row],[customer_unique_id]],DIM_CUSTOMERS[customer_unique_id],DIM_CUSTOMERS[DW Customer],,0)</f>
        <v>198</v>
      </c>
      <c r="Q967">
        <v>417</v>
      </c>
      <c r="R967">
        <v>218</v>
      </c>
      <c r="S967">
        <f>IF(FACT_INCLUDES[[#This Row],[order_delivered_customer_date]]&lt;=FACT_INCLUDES[[#This Row],[order_estimated_delivery_date]],1,0)</f>
        <v>1</v>
      </c>
      <c r="T967" t="str">
        <f>VLOOKUP(FACT_INCLUDES[[#This Row],[DW Product]],DIM_PRODUCTS!A:I,3,FALSE)</f>
        <v>Clothing</v>
      </c>
      <c r="U967" t="str">
        <f>VLOOKUP(FACT_INCLUDES[[#This Row],[DW Seller]],DIM_SELLERS!A:I,4,FALSE)</f>
        <v>RS</v>
      </c>
      <c r="V967" s="30">
        <f>IF(FACT_INCLUDES[[#This Row],[order_delivered_customer_date]]&lt;=FACT_INCLUDES[[#This Row],[order_estimated_delivery_date]], 1,0)</f>
        <v>1</v>
      </c>
    </row>
    <row r="968" spans="1:22" ht="15.75" x14ac:dyDescent="0.25">
      <c r="A968">
        <v>967</v>
      </c>
      <c r="B968" s="2" t="s">
        <v>1397</v>
      </c>
      <c r="C968" s="10">
        <v>1</v>
      </c>
      <c r="D968" s="13">
        <v>43269.387499999997</v>
      </c>
      <c r="E968" s="20">
        <v>29.5</v>
      </c>
      <c r="F968" s="20">
        <v>20.84</v>
      </c>
      <c r="G968" t="str">
        <f>VLOOKUP(FACT_INCLUDES[[#This Row],[order_id]],ORDERS!A:B,2,FALSE)</f>
        <v>fd03997c82649affc061d275ddf1f3d9</v>
      </c>
      <c r="H968" s="17">
        <f>VLOOKUP(FACT_INCLUDES[[#This Row],[order_id]],ORDERS!A:F,4,FALSE)</f>
        <v>43296.448611111111</v>
      </c>
      <c r="I968" s="17">
        <f>VLOOKUP(FACT_INCLUDES[[#This Row],[order_id]],ORDERS!A:G,5,FALSE)</f>
        <v>43301.64166666667</v>
      </c>
      <c r="J968" s="17">
        <f>VLOOKUP(FACT_INCLUDES[[#This Row],[order_id]],ORDERS!A:G,6,FALSE)</f>
        <v>43319</v>
      </c>
      <c r="K968" t="str">
        <f>VLOOKUP(FACT_INCLUDES[[#This Row],[order_id]],ORDERS!A:G,3,FALSE)</f>
        <v>delivered</v>
      </c>
      <c r="L968" s="18">
        <f>FACT_INCLUDES[[#This Row],[price]]+FACT_INCLUDES[[#This Row],[freight_value]]</f>
        <v>50.34</v>
      </c>
      <c r="M968">
        <f ca="1">_xlfn.XLOOKUP(FACT_INCLUDES[[#This Row],[customer_unique_id]], DIM_CUSTOMERS[customer_unique_id], DIM_CUSTOMERS[Age],,0)</f>
        <v>58</v>
      </c>
      <c r="N968">
        <f>IFERROR(VLOOKUP(FACT_INCLUDES[[#This Row],[order_id]], ORDERS!A:G, 7, FALSE), "")</f>
        <v>5</v>
      </c>
      <c r="O968">
        <f>_xlfn.XLOOKUP(FACT_INCLUDES[[#This Row],[DW Product]],FACT_PRODUCT_REVIEWS!L:L,FACT_PRODUCT_REVIEWS!A:A,,0)</f>
        <v>418</v>
      </c>
      <c r="P968">
        <f>_xlfn.XLOOKUP(FACT_INCLUDES[[#This Row],[customer_unique_id]],DIM_CUSTOMERS[customer_unique_id],DIM_CUSTOMERS[DW Customer],,0)</f>
        <v>125</v>
      </c>
      <c r="Q968">
        <v>418</v>
      </c>
      <c r="R968">
        <v>219</v>
      </c>
      <c r="S968">
        <f>IF(FACT_INCLUDES[[#This Row],[order_delivered_customer_date]]&lt;=FACT_INCLUDES[[#This Row],[order_estimated_delivery_date]],1,0)</f>
        <v>1</v>
      </c>
      <c r="T968" t="str">
        <f>VLOOKUP(FACT_INCLUDES[[#This Row],[DW Product]],DIM_PRODUCTS!A:I,3,FALSE)</f>
        <v>Sports</v>
      </c>
      <c r="U968" t="str">
        <f>VLOOKUP(FACT_INCLUDES[[#This Row],[DW Seller]],DIM_SELLERS!A:I,4,FALSE)</f>
        <v>RJ</v>
      </c>
      <c r="V968" s="30">
        <f>IF(FACT_INCLUDES[[#This Row],[order_delivered_customer_date]]&lt;=FACT_INCLUDES[[#This Row],[order_estimated_delivery_date]], 1,0)</f>
        <v>1</v>
      </c>
    </row>
    <row r="969" spans="1:22" ht="15.75" x14ac:dyDescent="0.25">
      <c r="A969">
        <v>968</v>
      </c>
      <c r="B969" s="2" t="s">
        <v>1160</v>
      </c>
      <c r="C969" s="10">
        <v>1</v>
      </c>
      <c r="D969" s="13">
        <v>43164.438194444447</v>
      </c>
      <c r="E969" s="20">
        <v>18.25</v>
      </c>
      <c r="F969" s="20">
        <v>17.600000000000001</v>
      </c>
      <c r="G969" t="str">
        <f>VLOOKUP(FACT_INCLUDES[[#This Row],[order_id]],ORDERS!A:B,2,FALSE)</f>
        <v>866c923cde750dfc8cfbcf9d5ced0ee4</v>
      </c>
      <c r="H969" s="17">
        <f>VLOOKUP(FACT_INCLUDES[[#This Row],[order_id]],ORDERS!A:F,4,FALSE)</f>
        <v>42947.461805555555</v>
      </c>
      <c r="I969" s="17">
        <f>VLOOKUP(FACT_INCLUDES[[#This Row],[order_id]],ORDERS!A:G,5,FALSE)</f>
        <v>42955.870138888888</v>
      </c>
      <c r="J969" s="17">
        <f>VLOOKUP(FACT_INCLUDES[[#This Row],[order_id]],ORDERS!A:G,6,FALSE)</f>
        <v>42971</v>
      </c>
      <c r="K969" t="str">
        <f>VLOOKUP(FACT_INCLUDES[[#This Row],[order_id]],ORDERS!A:G,3,FALSE)</f>
        <v>delivered</v>
      </c>
      <c r="L969" s="18">
        <f>FACT_INCLUDES[[#This Row],[price]]+FACT_INCLUDES[[#This Row],[freight_value]]</f>
        <v>35.85</v>
      </c>
      <c r="M969">
        <f ca="1">_xlfn.XLOOKUP(FACT_INCLUDES[[#This Row],[customer_unique_id]], DIM_CUSTOMERS[customer_unique_id], DIM_CUSTOMERS[Age],,0)</f>
        <v>21</v>
      </c>
      <c r="N969">
        <f>IFERROR(VLOOKUP(FACT_INCLUDES[[#This Row],[order_id]], ORDERS!A:G, 7, FALSE), "")</f>
        <v>8</v>
      </c>
      <c r="O969">
        <f>_xlfn.XLOOKUP(FACT_INCLUDES[[#This Row],[DW Product]],FACT_PRODUCT_REVIEWS!L:L,FACT_PRODUCT_REVIEWS!A:A,,0)</f>
        <v>419</v>
      </c>
      <c r="P969">
        <f>_xlfn.XLOOKUP(FACT_INCLUDES[[#This Row],[customer_unique_id]],DIM_CUSTOMERS[customer_unique_id],DIM_CUSTOMERS[DW Customer],,0)</f>
        <v>34</v>
      </c>
      <c r="Q969">
        <v>419</v>
      </c>
      <c r="R969">
        <v>220</v>
      </c>
      <c r="S969">
        <f>IF(FACT_INCLUDES[[#This Row],[order_delivered_customer_date]]&lt;=FACT_INCLUDES[[#This Row],[order_estimated_delivery_date]],1,0)</f>
        <v>1</v>
      </c>
      <c r="T969" t="str">
        <f>VLOOKUP(FACT_INCLUDES[[#This Row],[DW Product]],DIM_PRODUCTS!A:I,3,FALSE)</f>
        <v>Musical Instruments</v>
      </c>
      <c r="U969" t="str">
        <f>VLOOKUP(FACT_INCLUDES[[#This Row],[DW Seller]],DIM_SELLERS!A:I,4,FALSE)</f>
        <v>SC</v>
      </c>
      <c r="V969" s="30">
        <f>IF(FACT_INCLUDES[[#This Row],[order_delivered_customer_date]]&lt;=FACT_INCLUDES[[#This Row],[order_estimated_delivery_date]], 1,0)</f>
        <v>1</v>
      </c>
    </row>
    <row r="970" spans="1:22" ht="15.75" x14ac:dyDescent="0.25">
      <c r="A970">
        <v>969</v>
      </c>
      <c r="B970" s="2" t="s">
        <v>772</v>
      </c>
      <c r="C970" s="10">
        <v>1</v>
      </c>
      <c r="D970" s="13">
        <v>43265.854861111111</v>
      </c>
      <c r="E970" s="20">
        <v>142</v>
      </c>
      <c r="F970" s="20">
        <v>8.02</v>
      </c>
      <c r="G970" t="str">
        <f>VLOOKUP(FACT_INCLUDES[[#This Row],[order_id]],ORDERS!A:B,2,FALSE)</f>
        <v>5f9d0a2d1cbdc542a46b46a8b3511701</v>
      </c>
      <c r="H970" s="17">
        <f>VLOOKUP(FACT_INCLUDES[[#This Row],[order_id]],ORDERS!A:F,4,FALSE)</f>
        <v>43261.625694444447</v>
      </c>
      <c r="I970" s="17">
        <f>VLOOKUP(FACT_INCLUDES[[#This Row],[order_id]],ORDERS!A:G,5,FALSE)</f>
        <v>43270.855555555558</v>
      </c>
      <c r="J970" s="17">
        <f>VLOOKUP(FACT_INCLUDES[[#This Row],[order_id]],ORDERS!A:G,6,FALSE)</f>
        <v>43285</v>
      </c>
      <c r="K970" t="str">
        <f>VLOOKUP(FACT_INCLUDES[[#This Row],[order_id]],ORDERS!A:G,3,FALSE)</f>
        <v>delivered</v>
      </c>
      <c r="L970" s="18">
        <f>FACT_INCLUDES[[#This Row],[price]]+FACT_INCLUDES[[#This Row],[freight_value]]</f>
        <v>150.02000000000001</v>
      </c>
      <c r="M970">
        <f ca="1">_xlfn.XLOOKUP(FACT_INCLUDES[[#This Row],[customer_unique_id]], DIM_CUSTOMERS[customer_unique_id], DIM_CUSTOMERS[Age],,0)</f>
        <v>40</v>
      </c>
      <c r="N970">
        <f>IFERROR(VLOOKUP(FACT_INCLUDES[[#This Row],[order_id]], ORDERS!A:G, 7, FALSE), "")</f>
        <v>9</v>
      </c>
      <c r="O970">
        <f>_xlfn.XLOOKUP(FACT_INCLUDES[[#This Row],[DW Product]],FACT_PRODUCT_REVIEWS!L:L,FACT_PRODUCT_REVIEWS!A:A,,0)</f>
        <v>420</v>
      </c>
      <c r="P970">
        <f>_xlfn.XLOOKUP(FACT_INCLUDES[[#This Row],[customer_unique_id]],DIM_CUSTOMERS[customer_unique_id],DIM_CUSTOMERS[DW Customer],,0)</f>
        <v>333</v>
      </c>
      <c r="Q970">
        <v>420</v>
      </c>
      <c r="R970">
        <v>221</v>
      </c>
      <c r="S970">
        <f>IF(FACT_INCLUDES[[#This Row],[order_delivered_customer_date]]&lt;=FACT_INCLUDES[[#This Row],[order_estimated_delivery_date]],1,0)</f>
        <v>1</v>
      </c>
      <c r="T970" t="str">
        <f>VLOOKUP(FACT_INCLUDES[[#This Row],[DW Product]],DIM_PRODUCTS!A:I,3,FALSE)</f>
        <v>Clothing</v>
      </c>
      <c r="U970" t="str">
        <f>VLOOKUP(FACT_INCLUDES[[#This Row],[DW Seller]],DIM_SELLERS!A:I,4,FALSE)</f>
        <v>SP</v>
      </c>
      <c r="V970" s="30">
        <f>IF(FACT_INCLUDES[[#This Row],[order_delivered_customer_date]]&lt;=FACT_INCLUDES[[#This Row],[order_estimated_delivery_date]], 1,0)</f>
        <v>1</v>
      </c>
    </row>
    <row r="971" spans="1:22" ht="15.75" x14ac:dyDescent="0.25">
      <c r="A971">
        <v>970</v>
      </c>
      <c r="B971" s="2" t="s">
        <v>805</v>
      </c>
      <c r="C971" s="10">
        <v>1</v>
      </c>
      <c r="D971" s="13">
        <v>43161.427777777775</v>
      </c>
      <c r="E971" s="20">
        <v>179.99</v>
      </c>
      <c r="F971" s="20">
        <v>26.1</v>
      </c>
      <c r="G971" t="str">
        <f>VLOOKUP(FACT_INCLUDES[[#This Row],[order_id]],ORDERS!A:B,2,FALSE)</f>
        <v>a6da63180c0d5fdbf5834fb3d3a8dc72</v>
      </c>
      <c r="H971" s="17">
        <f>VLOOKUP(FACT_INCLUDES[[#This Row],[order_id]],ORDERS!A:F,4,FALSE)</f>
        <v>42807.61041666667</v>
      </c>
      <c r="I971" s="17">
        <f>VLOOKUP(FACT_INCLUDES[[#This Row],[order_id]],ORDERS!A:G,5,FALSE)</f>
        <v>42814.618750000001</v>
      </c>
      <c r="J971" s="17">
        <f>VLOOKUP(FACT_INCLUDES[[#This Row],[order_id]],ORDERS!A:G,6,FALSE)</f>
        <v>42828</v>
      </c>
      <c r="K971" t="str">
        <f>VLOOKUP(FACT_INCLUDES[[#This Row],[order_id]],ORDERS!A:G,3,FALSE)</f>
        <v>delivered</v>
      </c>
      <c r="L971" s="18">
        <f>FACT_INCLUDES[[#This Row],[price]]+FACT_INCLUDES[[#This Row],[freight_value]]</f>
        <v>206.09</v>
      </c>
      <c r="M971">
        <f ca="1">_xlfn.XLOOKUP(FACT_INCLUDES[[#This Row],[customer_unique_id]], DIM_CUSTOMERS[customer_unique_id], DIM_CUSTOMERS[Age],,0)</f>
        <v>19</v>
      </c>
      <c r="N971">
        <f>IFERROR(VLOOKUP(FACT_INCLUDES[[#This Row],[order_id]], ORDERS!A:G, 7, FALSE), "")</f>
        <v>7</v>
      </c>
      <c r="O971">
        <f>_xlfn.XLOOKUP(FACT_INCLUDES[[#This Row],[DW Product]],FACT_PRODUCT_REVIEWS!L:L,FACT_PRODUCT_REVIEWS!A:A,,0)</f>
        <v>421</v>
      </c>
      <c r="P971">
        <f>_xlfn.XLOOKUP(FACT_INCLUDES[[#This Row],[customer_unique_id]],DIM_CUSTOMERS[customer_unique_id],DIM_CUSTOMERS[DW Customer],,0)</f>
        <v>185</v>
      </c>
      <c r="Q971">
        <v>421</v>
      </c>
      <c r="R971">
        <v>222</v>
      </c>
      <c r="S971">
        <f>IF(FACT_INCLUDES[[#This Row],[order_delivered_customer_date]]&lt;=FACT_INCLUDES[[#This Row],[order_estimated_delivery_date]],1,0)</f>
        <v>1</v>
      </c>
      <c r="T971" t="str">
        <f>VLOOKUP(FACT_INCLUDES[[#This Row],[DW Product]],DIM_PRODUCTS!A:I,3,FALSE)</f>
        <v>Makeup</v>
      </c>
      <c r="U971" t="str">
        <f>VLOOKUP(FACT_INCLUDES[[#This Row],[DW Seller]],DIM_SELLERS!A:I,4,FALSE)</f>
        <v>SP</v>
      </c>
      <c r="V971" s="30">
        <f>IF(FACT_INCLUDES[[#This Row],[order_delivered_customer_date]]&lt;=FACT_INCLUDES[[#This Row],[order_estimated_delivery_date]], 1,0)</f>
        <v>1</v>
      </c>
    </row>
    <row r="972" spans="1:22" ht="15.75" x14ac:dyDescent="0.25">
      <c r="A972">
        <v>971</v>
      </c>
      <c r="B972" s="2" t="s">
        <v>1641</v>
      </c>
      <c r="C972" s="10">
        <v>1</v>
      </c>
      <c r="D972" s="13">
        <v>43207.951388888891</v>
      </c>
      <c r="E972" s="20">
        <v>179.99</v>
      </c>
      <c r="F972" s="20">
        <v>26.1</v>
      </c>
      <c r="G972" t="str">
        <f>VLOOKUP(FACT_INCLUDES[[#This Row],[order_id]],ORDERS!A:B,2,FALSE)</f>
        <v>5e718c3c3061694c7b7e31d183f88a45</v>
      </c>
      <c r="H972" s="17">
        <f>VLOOKUP(FACT_INCLUDES[[#This Row],[order_id]],ORDERS!A:F,4,FALSE)</f>
        <v>42963.379861111112</v>
      </c>
      <c r="I972" s="17">
        <f>VLOOKUP(FACT_INCLUDES[[#This Row],[order_id]],ORDERS!A:G,5,FALSE)</f>
        <v>42971.688194444447</v>
      </c>
      <c r="J972" s="17">
        <f>VLOOKUP(FACT_INCLUDES[[#This Row],[order_id]],ORDERS!A:G,6,FALSE)</f>
        <v>42986</v>
      </c>
      <c r="K972" t="str">
        <f>VLOOKUP(FACT_INCLUDES[[#This Row],[order_id]],ORDERS!A:G,3,FALSE)</f>
        <v>delivered</v>
      </c>
      <c r="L972" s="18">
        <f>FACT_INCLUDES[[#This Row],[price]]+FACT_INCLUDES[[#This Row],[freight_value]]</f>
        <v>206.09</v>
      </c>
      <c r="M972">
        <f ca="1">_xlfn.XLOOKUP(FACT_INCLUDES[[#This Row],[customer_unique_id]], DIM_CUSTOMERS[customer_unique_id], DIM_CUSTOMERS[Age],,0)</f>
        <v>25</v>
      </c>
      <c r="N972">
        <f>IFERROR(VLOOKUP(FACT_INCLUDES[[#This Row],[order_id]], ORDERS!A:G, 7, FALSE), "")</f>
        <v>8</v>
      </c>
      <c r="O972">
        <f>_xlfn.XLOOKUP(FACT_INCLUDES[[#This Row],[DW Product]],FACT_PRODUCT_REVIEWS!L:L,FACT_PRODUCT_REVIEWS!A:A,,0)</f>
        <v>422</v>
      </c>
      <c r="P972">
        <f>_xlfn.XLOOKUP(FACT_INCLUDES[[#This Row],[customer_unique_id]],DIM_CUSTOMERS[customer_unique_id],DIM_CUSTOMERS[DW Customer],,0)</f>
        <v>50</v>
      </c>
      <c r="Q972">
        <v>422</v>
      </c>
      <c r="R972">
        <v>223</v>
      </c>
      <c r="S972">
        <f>IF(FACT_INCLUDES[[#This Row],[order_delivered_customer_date]]&lt;=FACT_INCLUDES[[#This Row],[order_estimated_delivery_date]],1,0)</f>
        <v>1</v>
      </c>
      <c r="T972" t="str">
        <f>VLOOKUP(FACT_INCLUDES[[#This Row],[DW Product]],DIM_PRODUCTS!A:I,3,FALSE)</f>
        <v>Books</v>
      </c>
      <c r="U972" t="str">
        <f>VLOOKUP(FACT_INCLUDES[[#This Row],[DW Seller]],DIM_SELLERS!A:I,4,FALSE)</f>
        <v>RJ</v>
      </c>
      <c r="V972" s="30">
        <f>IF(FACT_INCLUDES[[#This Row],[order_delivered_customer_date]]&lt;=FACT_INCLUDES[[#This Row],[order_estimated_delivery_date]], 1,0)</f>
        <v>1</v>
      </c>
    </row>
    <row r="973" spans="1:22" ht="15.75" x14ac:dyDescent="0.25">
      <c r="A973">
        <v>972</v>
      </c>
      <c r="B973" s="2" t="s">
        <v>1034</v>
      </c>
      <c r="C973" s="10">
        <v>1</v>
      </c>
      <c r="D973" s="13">
        <v>43214.604166666664</v>
      </c>
      <c r="E973" s="20">
        <v>154.9</v>
      </c>
      <c r="F973" s="20">
        <v>15.25</v>
      </c>
      <c r="G973" t="str">
        <f>VLOOKUP(FACT_INCLUDES[[#This Row],[order_id]],ORDERS!A:B,2,FALSE)</f>
        <v>6b1070bfaad94d225e6cab57b47e2326</v>
      </c>
      <c r="H973" s="17">
        <f>VLOOKUP(FACT_INCLUDES[[#This Row],[order_id]],ORDERS!A:F,4,FALSE)</f>
        <v>42919.959027777775</v>
      </c>
      <c r="I973" s="17">
        <f>VLOOKUP(FACT_INCLUDES[[#This Row],[order_id]],ORDERS!A:G,5,FALSE)</f>
        <v>42926.888194444444</v>
      </c>
      <c r="J973" s="17">
        <f>VLOOKUP(FACT_INCLUDES[[#This Row],[order_id]],ORDERS!A:G,6,FALSE)</f>
        <v>42943</v>
      </c>
      <c r="K973" t="str">
        <f>VLOOKUP(FACT_INCLUDES[[#This Row],[order_id]],ORDERS!A:G,3,FALSE)</f>
        <v>delivered</v>
      </c>
      <c r="L973" s="18">
        <f>FACT_INCLUDES[[#This Row],[price]]+FACT_INCLUDES[[#This Row],[freight_value]]</f>
        <v>170.15</v>
      </c>
      <c r="M973">
        <f ca="1">_xlfn.XLOOKUP(FACT_INCLUDES[[#This Row],[customer_unique_id]], DIM_CUSTOMERS[customer_unique_id], DIM_CUSTOMERS[Age],,0)</f>
        <v>18</v>
      </c>
      <c r="N973">
        <f>IFERROR(VLOOKUP(FACT_INCLUDES[[#This Row],[order_id]], ORDERS!A:G, 7, FALSE), "")</f>
        <v>7</v>
      </c>
      <c r="O973">
        <f>_xlfn.XLOOKUP(FACT_INCLUDES[[#This Row],[DW Product]],FACT_PRODUCT_REVIEWS!L:L,FACT_PRODUCT_REVIEWS!A:A,,0)</f>
        <v>423</v>
      </c>
      <c r="P973">
        <f>_xlfn.XLOOKUP(FACT_INCLUDES[[#This Row],[customer_unique_id]],DIM_CUSTOMERS[customer_unique_id],DIM_CUSTOMERS[DW Customer],,0)</f>
        <v>163</v>
      </c>
      <c r="Q973">
        <v>423</v>
      </c>
      <c r="R973">
        <v>224</v>
      </c>
      <c r="S973">
        <f>IF(FACT_INCLUDES[[#This Row],[order_delivered_customer_date]]&lt;=FACT_INCLUDES[[#This Row],[order_estimated_delivery_date]],1,0)</f>
        <v>1</v>
      </c>
      <c r="T973" t="str">
        <f>VLOOKUP(FACT_INCLUDES[[#This Row],[DW Product]],DIM_PRODUCTS!A:I,3,FALSE)</f>
        <v>Books</v>
      </c>
      <c r="U973" t="str">
        <f>VLOOKUP(FACT_INCLUDES[[#This Row],[DW Seller]],DIM_SELLERS!A:I,4,FALSE)</f>
        <v>SP</v>
      </c>
      <c r="V973" s="30">
        <f>IF(FACT_INCLUDES[[#This Row],[order_delivered_customer_date]]&lt;=FACT_INCLUDES[[#This Row],[order_estimated_delivery_date]], 1,0)</f>
        <v>1</v>
      </c>
    </row>
    <row r="974" spans="1:22" ht="15.75" x14ac:dyDescent="0.25">
      <c r="A974">
        <v>973</v>
      </c>
      <c r="B974" s="2" t="s">
        <v>1591</v>
      </c>
      <c r="C974" s="10">
        <v>1</v>
      </c>
      <c r="D974" s="13">
        <v>43214.604166666664</v>
      </c>
      <c r="E974" s="20">
        <v>299</v>
      </c>
      <c r="F974" s="20">
        <v>10.29</v>
      </c>
      <c r="G974" t="str">
        <f>VLOOKUP(FACT_INCLUDES[[#This Row],[order_id]],ORDERS!A:B,2,FALSE)</f>
        <v>35757a3cfd70b9aeab443c4dc1d8ad30</v>
      </c>
      <c r="H974" s="17">
        <f>VLOOKUP(FACT_INCLUDES[[#This Row],[order_id]],ORDERS!A:F,4,FALSE)</f>
        <v>43136.592361111114</v>
      </c>
      <c r="I974" s="17">
        <f>VLOOKUP(FACT_INCLUDES[[#This Row],[order_id]],ORDERS!A:G,5,FALSE)</f>
        <v>43150.818055555559</v>
      </c>
      <c r="J974" s="17">
        <f>VLOOKUP(FACT_INCLUDES[[#This Row],[order_id]],ORDERS!A:G,6,FALSE)</f>
        <v>43160</v>
      </c>
      <c r="K974" t="str">
        <f>VLOOKUP(FACT_INCLUDES[[#This Row],[order_id]],ORDERS!A:G,3,FALSE)</f>
        <v>delivered</v>
      </c>
      <c r="L974" s="18">
        <f>FACT_INCLUDES[[#This Row],[price]]+FACT_INCLUDES[[#This Row],[freight_value]]</f>
        <v>309.29000000000002</v>
      </c>
      <c r="M974">
        <f ca="1">_xlfn.XLOOKUP(FACT_INCLUDES[[#This Row],[customer_unique_id]], DIM_CUSTOMERS[customer_unique_id], DIM_CUSTOMERS[Age],,0)</f>
        <v>18</v>
      </c>
      <c r="N974">
        <f>IFERROR(VLOOKUP(FACT_INCLUDES[[#This Row],[order_id]], ORDERS!A:G, 7, FALSE), "")</f>
        <v>14</v>
      </c>
      <c r="O974">
        <f>_xlfn.XLOOKUP(FACT_INCLUDES[[#This Row],[DW Product]],FACT_PRODUCT_REVIEWS!L:L,FACT_PRODUCT_REVIEWS!A:A,,0)</f>
        <v>424</v>
      </c>
      <c r="P974">
        <f>_xlfn.XLOOKUP(FACT_INCLUDES[[#This Row],[customer_unique_id]],DIM_CUSTOMERS[customer_unique_id],DIM_CUSTOMERS[DW Customer],,0)</f>
        <v>209</v>
      </c>
      <c r="Q974">
        <v>424</v>
      </c>
      <c r="R974">
        <v>225</v>
      </c>
      <c r="S974">
        <f>IF(FACT_INCLUDES[[#This Row],[order_delivered_customer_date]]&lt;=FACT_INCLUDES[[#This Row],[order_estimated_delivery_date]],1,0)</f>
        <v>1</v>
      </c>
      <c r="T974" t="str">
        <f>VLOOKUP(FACT_INCLUDES[[#This Row],[DW Product]],DIM_PRODUCTS!A:I,3,FALSE)</f>
        <v>Pets</v>
      </c>
      <c r="U974" t="str">
        <f>VLOOKUP(FACT_INCLUDES[[#This Row],[DW Seller]],DIM_SELLERS!A:I,4,FALSE)</f>
        <v>SP</v>
      </c>
      <c r="V974" s="30">
        <f>IF(FACT_INCLUDES[[#This Row],[order_delivered_customer_date]]&lt;=FACT_INCLUDES[[#This Row],[order_estimated_delivery_date]], 1,0)</f>
        <v>1</v>
      </c>
    </row>
    <row r="975" spans="1:22" ht="15.75" x14ac:dyDescent="0.25">
      <c r="A975">
        <v>974</v>
      </c>
      <c r="B975" s="2" t="s">
        <v>938</v>
      </c>
      <c r="C975" s="10">
        <v>1</v>
      </c>
      <c r="D975" s="13">
        <v>43019.78125</v>
      </c>
      <c r="E975" s="20">
        <v>126.99</v>
      </c>
      <c r="F975" s="20">
        <v>18.14</v>
      </c>
      <c r="G975" t="str">
        <f>VLOOKUP(FACT_INCLUDES[[#This Row],[order_id]],ORDERS!A:B,2,FALSE)</f>
        <v>d73c3cf4a0922ece1176bd40eb76ac50</v>
      </c>
      <c r="H975" s="17">
        <f>VLOOKUP(FACT_INCLUDES[[#This Row],[order_id]],ORDERS!A:F,4,FALSE)</f>
        <v>42845.817361111112</v>
      </c>
      <c r="I975" s="17">
        <f>VLOOKUP(FACT_INCLUDES[[#This Row],[order_id]],ORDERS!A:G,5,FALSE)</f>
        <v>42864.493055555555</v>
      </c>
      <c r="J975" s="17">
        <f>VLOOKUP(FACT_INCLUDES[[#This Row],[order_id]],ORDERS!A:G,6,FALSE)</f>
        <v>42872</v>
      </c>
      <c r="K975" t="str">
        <f>VLOOKUP(FACT_INCLUDES[[#This Row],[order_id]],ORDERS!A:G,3,FALSE)</f>
        <v>delivered</v>
      </c>
      <c r="L975" s="18">
        <f>FACT_INCLUDES[[#This Row],[price]]+FACT_INCLUDES[[#This Row],[freight_value]]</f>
        <v>145.13</v>
      </c>
      <c r="M975">
        <f ca="1">_xlfn.XLOOKUP(FACT_INCLUDES[[#This Row],[customer_unique_id]], DIM_CUSTOMERS[customer_unique_id], DIM_CUSTOMERS[Age],,0)</f>
        <v>19</v>
      </c>
      <c r="N975">
        <f>IFERROR(VLOOKUP(FACT_INCLUDES[[#This Row],[order_id]], ORDERS!A:G, 7, FALSE), "")</f>
        <v>19</v>
      </c>
      <c r="O975">
        <f>_xlfn.XLOOKUP(FACT_INCLUDES[[#This Row],[DW Product]],FACT_PRODUCT_REVIEWS!L:L,FACT_PRODUCT_REVIEWS!A:A,,0)</f>
        <v>425</v>
      </c>
      <c r="P975">
        <f>_xlfn.XLOOKUP(FACT_INCLUDES[[#This Row],[customer_unique_id]],DIM_CUSTOMERS[customer_unique_id],DIM_CUSTOMERS[DW Customer],,0)</f>
        <v>17</v>
      </c>
      <c r="Q975">
        <v>425</v>
      </c>
      <c r="R975">
        <v>226</v>
      </c>
      <c r="S975">
        <f>IF(FACT_INCLUDES[[#This Row],[order_delivered_customer_date]]&lt;=FACT_INCLUDES[[#This Row],[order_estimated_delivery_date]],1,0)</f>
        <v>1</v>
      </c>
      <c r="T975" t="str">
        <f>VLOOKUP(FACT_INCLUDES[[#This Row],[DW Product]],DIM_PRODUCTS!A:I,3,FALSE)</f>
        <v>Musical Instruments</v>
      </c>
      <c r="U975" t="str">
        <f>VLOOKUP(FACT_INCLUDES[[#This Row],[DW Seller]],DIM_SELLERS!A:I,4,FALSE)</f>
        <v>SC</v>
      </c>
      <c r="V975" s="30">
        <f>IF(FACT_INCLUDES[[#This Row],[order_delivered_customer_date]]&lt;=FACT_INCLUDES[[#This Row],[order_estimated_delivery_date]], 1,0)</f>
        <v>1</v>
      </c>
    </row>
    <row r="976" spans="1:22" ht="15.75" x14ac:dyDescent="0.25">
      <c r="A976">
        <v>975</v>
      </c>
      <c r="B976" s="2" t="s">
        <v>789</v>
      </c>
      <c r="C976" s="10">
        <v>1</v>
      </c>
      <c r="D976" s="13">
        <v>43019.78125</v>
      </c>
      <c r="E976" s="20">
        <v>78</v>
      </c>
      <c r="F976" s="20">
        <v>15.85</v>
      </c>
      <c r="G976" t="str">
        <f>VLOOKUP(FACT_INCLUDES[[#This Row],[order_id]],ORDERS!A:B,2,FALSE)</f>
        <v>15b3549f16e0f7bdc1afcbad647eb8a6</v>
      </c>
      <c r="H976" s="17">
        <f>VLOOKUP(FACT_INCLUDES[[#This Row],[order_id]],ORDERS!A:F,4,FALSE)</f>
        <v>43285.464583333334</v>
      </c>
      <c r="I976" s="17">
        <f>VLOOKUP(FACT_INCLUDES[[#This Row],[order_id]],ORDERS!A:G,5,FALSE)</f>
        <v>43290.758333333331</v>
      </c>
      <c r="J976" s="17">
        <f>VLOOKUP(FACT_INCLUDES[[#This Row],[order_id]],ORDERS!A:G,6,FALSE)</f>
        <v>43305</v>
      </c>
      <c r="K976" t="str">
        <f>VLOOKUP(FACT_INCLUDES[[#This Row],[order_id]],ORDERS!A:G,3,FALSE)</f>
        <v>delivered</v>
      </c>
      <c r="L976" s="18">
        <f>FACT_INCLUDES[[#This Row],[price]]+FACT_INCLUDES[[#This Row],[freight_value]]</f>
        <v>93.85</v>
      </c>
      <c r="M976">
        <f ca="1">_xlfn.XLOOKUP(FACT_INCLUDES[[#This Row],[customer_unique_id]], DIM_CUSTOMERS[customer_unique_id], DIM_CUSTOMERS[Age],,0)</f>
        <v>54</v>
      </c>
      <c r="N976">
        <f>IFERROR(VLOOKUP(FACT_INCLUDES[[#This Row],[order_id]], ORDERS!A:G, 7, FALSE), "")</f>
        <v>5</v>
      </c>
      <c r="O976">
        <f>_xlfn.XLOOKUP(FACT_INCLUDES[[#This Row],[DW Product]],FACT_PRODUCT_REVIEWS!L:L,FACT_PRODUCT_REVIEWS!A:A,,0)</f>
        <v>429</v>
      </c>
      <c r="P976">
        <f>_xlfn.XLOOKUP(FACT_INCLUDES[[#This Row],[customer_unique_id]],DIM_CUSTOMERS[customer_unique_id],DIM_CUSTOMERS[DW Customer],,0)</f>
        <v>221</v>
      </c>
      <c r="Q976">
        <v>429</v>
      </c>
      <c r="R976">
        <v>227</v>
      </c>
      <c r="S976">
        <f>IF(FACT_INCLUDES[[#This Row],[order_delivered_customer_date]]&lt;=FACT_INCLUDES[[#This Row],[order_estimated_delivery_date]],1,0)</f>
        <v>1</v>
      </c>
      <c r="T976" t="str">
        <f>VLOOKUP(FACT_INCLUDES[[#This Row],[DW Product]],DIM_PRODUCTS!A:I,3,FALSE)</f>
        <v>Accessories</v>
      </c>
      <c r="U976" t="str">
        <f>VLOOKUP(FACT_INCLUDES[[#This Row],[DW Seller]],DIM_SELLERS!A:I,4,FALSE)</f>
        <v>SP</v>
      </c>
      <c r="V976" s="30">
        <f>IF(FACT_INCLUDES[[#This Row],[order_delivered_customer_date]]&lt;=FACT_INCLUDES[[#This Row],[order_estimated_delivery_date]], 1,0)</f>
        <v>1</v>
      </c>
    </row>
    <row r="977" spans="1:22" ht="15.75" x14ac:dyDescent="0.25">
      <c r="A977">
        <v>976</v>
      </c>
      <c r="B977" s="2" t="s">
        <v>1123</v>
      </c>
      <c r="C977" s="10">
        <v>1</v>
      </c>
      <c r="D977" s="13">
        <v>43019.78125</v>
      </c>
      <c r="E977" s="20">
        <v>229.99</v>
      </c>
      <c r="F977" s="20">
        <v>35.369999999999997</v>
      </c>
      <c r="G977" t="str">
        <f>VLOOKUP(FACT_INCLUDES[[#This Row],[order_id]],ORDERS!A:B,2,FALSE)</f>
        <v>96d0aa18ee946b81f6b78e07830194a2</v>
      </c>
      <c r="H977" s="17">
        <f>VLOOKUP(FACT_INCLUDES[[#This Row],[order_id]],ORDERS!A:F,4,FALSE)</f>
        <v>43305.911805555559</v>
      </c>
      <c r="I977" s="17">
        <f>VLOOKUP(FACT_INCLUDES[[#This Row],[order_id]],ORDERS!A:G,5,FALSE)</f>
        <v>43312.621527777781</v>
      </c>
      <c r="J977" s="17">
        <f>VLOOKUP(FACT_INCLUDES[[#This Row],[order_id]],ORDERS!A:G,6,FALSE)</f>
        <v>43339</v>
      </c>
      <c r="K977" t="str">
        <f>VLOOKUP(FACT_INCLUDES[[#This Row],[order_id]],ORDERS!A:G,3,FALSE)</f>
        <v>delivered</v>
      </c>
      <c r="L977" s="18">
        <f>FACT_INCLUDES[[#This Row],[price]]+FACT_INCLUDES[[#This Row],[freight_value]]</f>
        <v>265.36</v>
      </c>
      <c r="M977">
        <f ca="1">_xlfn.XLOOKUP(FACT_INCLUDES[[#This Row],[customer_unique_id]], DIM_CUSTOMERS[customer_unique_id], DIM_CUSTOMERS[Age],,0)</f>
        <v>28</v>
      </c>
      <c r="N977">
        <f>IFERROR(VLOOKUP(FACT_INCLUDES[[#This Row],[order_id]], ORDERS!A:G, 7, FALSE), "")</f>
        <v>7</v>
      </c>
      <c r="O977">
        <f>_xlfn.XLOOKUP(FACT_INCLUDES[[#This Row],[DW Product]],FACT_PRODUCT_REVIEWS!L:L,FACT_PRODUCT_REVIEWS!A:A,,0)</f>
        <v>430</v>
      </c>
      <c r="P977">
        <f>_xlfn.XLOOKUP(FACT_INCLUDES[[#This Row],[customer_unique_id]],DIM_CUSTOMERS[customer_unique_id],DIM_CUSTOMERS[DW Customer],,0)</f>
        <v>109</v>
      </c>
      <c r="Q977">
        <v>430</v>
      </c>
      <c r="R977">
        <v>228</v>
      </c>
      <c r="S977">
        <f>IF(FACT_INCLUDES[[#This Row],[order_delivered_customer_date]]&lt;=FACT_INCLUDES[[#This Row],[order_estimated_delivery_date]],1,0)</f>
        <v>1</v>
      </c>
      <c r="T977" t="str">
        <f>VLOOKUP(FACT_INCLUDES[[#This Row],[DW Product]],DIM_PRODUCTS!A:I,3,FALSE)</f>
        <v>Sports</v>
      </c>
      <c r="U977" t="str">
        <f>VLOOKUP(FACT_INCLUDES[[#This Row],[DW Seller]],DIM_SELLERS!A:I,4,FALSE)</f>
        <v>SP</v>
      </c>
      <c r="V977" s="30">
        <f>IF(FACT_INCLUDES[[#This Row],[order_delivered_customer_date]]&lt;=FACT_INCLUDES[[#This Row],[order_estimated_delivery_date]], 1,0)</f>
        <v>1</v>
      </c>
    </row>
    <row r="978" spans="1:22" ht="15.75" x14ac:dyDescent="0.25">
      <c r="A978">
        <v>977</v>
      </c>
      <c r="B978" s="2" t="s">
        <v>1731</v>
      </c>
      <c r="C978" s="10">
        <v>1</v>
      </c>
      <c r="D978" s="13">
        <v>43019.78125</v>
      </c>
      <c r="E978" s="20">
        <v>89.9</v>
      </c>
      <c r="F978" s="20">
        <v>26.71</v>
      </c>
      <c r="G978" t="str">
        <f>VLOOKUP(FACT_INCLUDES[[#This Row],[order_id]],ORDERS!A:B,2,FALSE)</f>
        <v>9fc40e07c540ae6cb1cc7cf10019ab3b</v>
      </c>
      <c r="H978" s="17">
        <f>VLOOKUP(FACT_INCLUDES[[#This Row],[order_id]],ORDERS!A:F,4,FALSE)</f>
        <v>43302.816666666666</v>
      </c>
      <c r="I978" s="17">
        <f>VLOOKUP(FACT_INCLUDES[[#This Row],[order_id]],ORDERS!A:G,5,FALSE)</f>
        <v>43306.826388888891</v>
      </c>
      <c r="J978" s="17">
        <f>VLOOKUP(FACT_INCLUDES[[#This Row],[order_id]],ORDERS!A:G,6,FALSE)</f>
        <v>43312</v>
      </c>
      <c r="K978" t="str">
        <f>VLOOKUP(FACT_INCLUDES[[#This Row],[order_id]],ORDERS!A:G,3,FALSE)</f>
        <v>delivered</v>
      </c>
      <c r="L978" s="18">
        <f>FACT_INCLUDES[[#This Row],[price]]+FACT_INCLUDES[[#This Row],[freight_value]]</f>
        <v>116.61000000000001</v>
      </c>
      <c r="M978">
        <f ca="1">_xlfn.XLOOKUP(FACT_INCLUDES[[#This Row],[customer_unique_id]], DIM_CUSTOMERS[customer_unique_id], DIM_CUSTOMERS[Age],,0)</f>
        <v>20</v>
      </c>
      <c r="N978">
        <f>IFERROR(VLOOKUP(FACT_INCLUDES[[#This Row],[order_id]], ORDERS!A:G, 7, FALSE), "")</f>
        <v>4</v>
      </c>
      <c r="O978">
        <f>_xlfn.XLOOKUP(FACT_INCLUDES[[#This Row],[DW Product]],FACT_PRODUCT_REVIEWS!L:L,FACT_PRODUCT_REVIEWS!A:A,,0)</f>
        <v>431</v>
      </c>
      <c r="P978">
        <f>_xlfn.XLOOKUP(FACT_INCLUDES[[#This Row],[customer_unique_id]],DIM_CUSTOMERS[customer_unique_id],DIM_CUSTOMERS[DW Customer],,0)</f>
        <v>228</v>
      </c>
      <c r="Q978">
        <v>431</v>
      </c>
      <c r="R978">
        <v>229</v>
      </c>
      <c r="S978">
        <f>IF(FACT_INCLUDES[[#This Row],[order_delivered_customer_date]]&lt;=FACT_INCLUDES[[#This Row],[order_estimated_delivery_date]],1,0)</f>
        <v>1</v>
      </c>
      <c r="T978" t="str">
        <f>VLOOKUP(FACT_INCLUDES[[#This Row],[DW Product]],DIM_PRODUCTS!A:I,3,FALSE)</f>
        <v>Musical Instruments</v>
      </c>
      <c r="U978" t="str">
        <f>VLOOKUP(FACT_INCLUDES[[#This Row],[DW Seller]],DIM_SELLERS!A:I,4,FALSE)</f>
        <v>SP</v>
      </c>
      <c r="V978" s="30">
        <f>IF(FACT_INCLUDES[[#This Row],[order_delivered_customer_date]]&lt;=FACT_INCLUDES[[#This Row],[order_estimated_delivery_date]], 1,0)</f>
        <v>1</v>
      </c>
    </row>
    <row r="979" spans="1:22" ht="15.75" x14ac:dyDescent="0.25">
      <c r="A979">
        <v>978</v>
      </c>
      <c r="B979" s="2" t="s">
        <v>737</v>
      </c>
      <c r="C979" s="10">
        <v>1</v>
      </c>
      <c r="D979" s="13">
        <v>42934.767361111109</v>
      </c>
      <c r="E979" s="20">
        <v>165</v>
      </c>
      <c r="F979" s="20">
        <v>28.53</v>
      </c>
      <c r="G979" t="str">
        <f>VLOOKUP(FACT_INCLUDES[[#This Row],[order_id]],ORDERS!A:B,2,FALSE)</f>
        <v>2d6f0bccd75dcbf570a1afe61eeb03a1</v>
      </c>
      <c r="H979" s="17">
        <f>VLOOKUP(FACT_INCLUDES[[#This Row],[order_id]],ORDERS!A:F,4,FALSE)</f>
        <v>43227.863194444442</v>
      </c>
      <c r="I979" s="17">
        <f>VLOOKUP(FACT_INCLUDES[[#This Row],[order_id]],ORDERS!A:G,5,FALSE)</f>
        <v>43236.788888888892</v>
      </c>
      <c r="J979" s="17">
        <f>VLOOKUP(FACT_INCLUDES[[#This Row],[order_id]],ORDERS!A:G,6,FALSE)</f>
        <v>43249</v>
      </c>
      <c r="K979" t="str">
        <f>VLOOKUP(FACT_INCLUDES[[#This Row],[order_id]],ORDERS!A:G,3,FALSE)</f>
        <v>delivered</v>
      </c>
      <c r="L979" s="18">
        <f>FACT_INCLUDES[[#This Row],[price]]+FACT_INCLUDES[[#This Row],[freight_value]]</f>
        <v>193.53</v>
      </c>
      <c r="M979">
        <f ca="1">_xlfn.XLOOKUP(FACT_INCLUDES[[#This Row],[customer_unique_id]], DIM_CUSTOMERS[customer_unique_id], DIM_CUSTOMERS[Age],,0)</f>
        <v>21</v>
      </c>
      <c r="N979">
        <f>IFERROR(VLOOKUP(FACT_INCLUDES[[#This Row],[order_id]], ORDERS!A:G, 7, FALSE), "")</f>
        <v>9</v>
      </c>
      <c r="O979">
        <f>_xlfn.XLOOKUP(FACT_INCLUDES[[#This Row],[DW Product]],FACT_PRODUCT_REVIEWS!L:L,FACT_PRODUCT_REVIEWS!A:A,,0)</f>
        <v>432</v>
      </c>
      <c r="P979">
        <f>_xlfn.XLOOKUP(FACT_INCLUDES[[#This Row],[customer_unique_id]],DIM_CUSTOMERS[customer_unique_id],DIM_CUSTOMERS[DW Customer],,0)</f>
        <v>238</v>
      </c>
      <c r="Q979">
        <v>432</v>
      </c>
      <c r="R979">
        <v>230</v>
      </c>
      <c r="S979">
        <f>IF(FACT_INCLUDES[[#This Row],[order_delivered_customer_date]]&lt;=FACT_INCLUDES[[#This Row],[order_estimated_delivery_date]],1,0)</f>
        <v>1</v>
      </c>
      <c r="T979" t="str">
        <f>VLOOKUP(FACT_INCLUDES[[#This Row],[DW Product]],DIM_PRODUCTS!A:I,3,FALSE)</f>
        <v>Furniture</v>
      </c>
      <c r="U979" t="str">
        <f>VLOOKUP(FACT_INCLUDES[[#This Row],[DW Seller]],DIM_SELLERS!A:I,4,FALSE)</f>
        <v>SP</v>
      </c>
      <c r="V979" s="30">
        <f>IF(FACT_INCLUDES[[#This Row],[order_delivered_customer_date]]&lt;=FACT_INCLUDES[[#This Row],[order_estimated_delivery_date]], 1,0)</f>
        <v>1</v>
      </c>
    </row>
    <row r="980" spans="1:22" ht="15.75" x14ac:dyDescent="0.25">
      <c r="A980">
        <v>979</v>
      </c>
      <c r="B980" s="2" t="s">
        <v>1421</v>
      </c>
      <c r="C980" s="10">
        <v>1</v>
      </c>
      <c r="D980" s="13">
        <v>43122.646527777775</v>
      </c>
      <c r="E980" s="20">
        <v>199</v>
      </c>
      <c r="F980" s="20">
        <v>20.12</v>
      </c>
      <c r="G980" t="str">
        <f>VLOOKUP(FACT_INCLUDES[[#This Row],[order_id]],ORDERS!A:B,2,FALSE)</f>
        <v>dff41d762e4e7b68b73af7203a429072</v>
      </c>
      <c r="H980" s="17">
        <f>VLOOKUP(FACT_INCLUDES[[#This Row],[order_id]],ORDERS!A:F,4,FALSE)</f>
        <v>43215.655555555553</v>
      </c>
      <c r="I980" s="17">
        <f>VLOOKUP(FACT_INCLUDES[[#This Row],[order_id]],ORDERS!A:G,5,FALSE)</f>
        <v>43223.68472222222</v>
      </c>
      <c r="J980" s="17">
        <f>VLOOKUP(FACT_INCLUDES[[#This Row],[order_id]],ORDERS!A:G,6,FALSE)</f>
        <v>43237</v>
      </c>
      <c r="K980" t="str">
        <f>VLOOKUP(FACT_INCLUDES[[#This Row],[order_id]],ORDERS!A:G,3,FALSE)</f>
        <v>delivered</v>
      </c>
      <c r="L980" s="18">
        <f>FACT_INCLUDES[[#This Row],[price]]+FACT_INCLUDES[[#This Row],[freight_value]]</f>
        <v>219.12</v>
      </c>
      <c r="M980">
        <f ca="1">_xlfn.XLOOKUP(FACT_INCLUDES[[#This Row],[customer_unique_id]], DIM_CUSTOMERS[customer_unique_id], DIM_CUSTOMERS[Age],,0)</f>
        <v>30</v>
      </c>
      <c r="N980">
        <f>IFERROR(VLOOKUP(FACT_INCLUDES[[#This Row],[order_id]], ORDERS!A:G, 7, FALSE), "")</f>
        <v>8</v>
      </c>
      <c r="O980">
        <f>_xlfn.XLOOKUP(FACT_INCLUDES[[#This Row],[DW Product]],FACT_PRODUCT_REVIEWS!L:L,FACT_PRODUCT_REVIEWS!A:A,,0)</f>
        <v>433</v>
      </c>
      <c r="P980">
        <f>_xlfn.XLOOKUP(FACT_INCLUDES[[#This Row],[customer_unique_id]],DIM_CUSTOMERS[customer_unique_id],DIM_CUSTOMERS[DW Customer],,0)</f>
        <v>130</v>
      </c>
      <c r="Q980">
        <v>433</v>
      </c>
      <c r="R980">
        <v>231</v>
      </c>
      <c r="S980">
        <f>IF(FACT_INCLUDES[[#This Row],[order_delivered_customer_date]]&lt;=FACT_INCLUDES[[#This Row],[order_estimated_delivery_date]],1,0)</f>
        <v>1</v>
      </c>
      <c r="T980" t="str">
        <f>VLOOKUP(FACT_INCLUDES[[#This Row],[DW Product]],DIM_PRODUCTS!A:I,3,FALSE)</f>
        <v>Bathroom</v>
      </c>
      <c r="U980" t="str">
        <f>VLOOKUP(FACT_INCLUDES[[#This Row],[DW Seller]],DIM_SELLERS!A:I,4,FALSE)</f>
        <v>SP</v>
      </c>
      <c r="V980" s="30">
        <f>IF(FACT_INCLUDES[[#This Row],[order_delivered_customer_date]]&lt;=FACT_INCLUDES[[#This Row],[order_estimated_delivery_date]], 1,0)</f>
        <v>1</v>
      </c>
    </row>
    <row r="981" spans="1:22" ht="15.75" x14ac:dyDescent="0.25">
      <c r="A981">
        <v>980</v>
      </c>
      <c r="B981" s="2" t="s">
        <v>1704</v>
      </c>
      <c r="C981" s="10">
        <v>1</v>
      </c>
      <c r="D981" s="13">
        <v>43291.854166666664</v>
      </c>
      <c r="E981" s="20">
        <v>79.900000000000006</v>
      </c>
      <c r="F981" s="20">
        <v>28.96</v>
      </c>
      <c r="G981" t="str">
        <f>VLOOKUP(FACT_INCLUDES[[#This Row],[order_id]],ORDERS!A:B,2,FALSE)</f>
        <v>57f06135a2656bfab535243f705fc8f6</v>
      </c>
      <c r="H981" s="17">
        <f>VLOOKUP(FACT_INCLUDES[[#This Row],[order_id]],ORDERS!A:F,4,FALSE)</f>
        <v>43215.873611111114</v>
      </c>
      <c r="I981" s="17">
        <f>VLOOKUP(FACT_INCLUDES[[#This Row],[order_id]],ORDERS!A:G,5,FALSE)</f>
        <v>43220.85</v>
      </c>
      <c r="J981" s="17">
        <f>VLOOKUP(FACT_INCLUDES[[#This Row],[order_id]],ORDERS!A:G,6,FALSE)</f>
        <v>43238</v>
      </c>
      <c r="K981" t="str">
        <f>VLOOKUP(FACT_INCLUDES[[#This Row],[order_id]],ORDERS!A:G,3,FALSE)</f>
        <v>delivered</v>
      </c>
      <c r="L981" s="18">
        <f>FACT_INCLUDES[[#This Row],[price]]+FACT_INCLUDES[[#This Row],[freight_value]]</f>
        <v>108.86000000000001</v>
      </c>
      <c r="M981">
        <f ca="1">_xlfn.XLOOKUP(FACT_INCLUDES[[#This Row],[customer_unique_id]], DIM_CUSTOMERS[customer_unique_id], DIM_CUSTOMERS[Age],,0)</f>
        <v>25</v>
      </c>
      <c r="N981">
        <f>IFERROR(VLOOKUP(FACT_INCLUDES[[#This Row],[order_id]], ORDERS!A:G, 7, FALSE), "")</f>
        <v>5</v>
      </c>
      <c r="O981">
        <f>_xlfn.XLOOKUP(FACT_INCLUDES[[#This Row],[DW Product]],FACT_PRODUCT_REVIEWS!L:L,FACT_PRODUCT_REVIEWS!A:A,,0)</f>
        <v>434</v>
      </c>
      <c r="P981">
        <f>_xlfn.XLOOKUP(FACT_INCLUDES[[#This Row],[customer_unique_id]],DIM_CUSTOMERS[customer_unique_id],DIM_CUSTOMERS[DW Customer],,0)</f>
        <v>203</v>
      </c>
      <c r="Q981">
        <v>434</v>
      </c>
      <c r="R981">
        <v>232</v>
      </c>
      <c r="S981">
        <f>IF(FACT_INCLUDES[[#This Row],[order_delivered_customer_date]]&lt;=FACT_INCLUDES[[#This Row],[order_estimated_delivery_date]],1,0)</f>
        <v>1</v>
      </c>
      <c r="T981" t="str">
        <f>VLOOKUP(FACT_INCLUDES[[#This Row],[DW Product]],DIM_PRODUCTS!A:I,3,FALSE)</f>
        <v>Appliances</v>
      </c>
      <c r="U981" t="str">
        <f>VLOOKUP(FACT_INCLUDES[[#This Row],[DW Seller]],DIM_SELLERS!A:I,4,FALSE)</f>
        <v>SP</v>
      </c>
      <c r="V981" s="30">
        <f>IF(FACT_INCLUDES[[#This Row],[order_delivered_customer_date]]&lt;=FACT_INCLUDES[[#This Row],[order_estimated_delivery_date]], 1,0)</f>
        <v>1</v>
      </c>
    </row>
    <row r="982" spans="1:22" ht="15.75" x14ac:dyDescent="0.25">
      <c r="A982">
        <v>981</v>
      </c>
      <c r="B982" s="2" t="s">
        <v>1507</v>
      </c>
      <c r="C982" s="10">
        <v>1</v>
      </c>
      <c r="D982" s="13">
        <v>43040.469444444447</v>
      </c>
      <c r="E982" s="20">
        <v>122.99</v>
      </c>
      <c r="F982" s="20">
        <v>9.06</v>
      </c>
      <c r="G982" t="str">
        <f>VLOOKUP(FACT_INCLUDES[[#This Row],[order_id]],ORDERS!A:B,2,FALSE)</f>
        <v>ffe254cc039740e17dd15a5305035928</v>
      </c>
      <c r="H982" s="17">
        <f>VLOOKUP(FACT_INCLUDES[[#This Row],[order_id]],ORDERS!A:F,4,FALSE)</f>
        <v>43075.522916666669</v>
      </c>
      <c r="I982" s="17">
        <f>VLOOKUP(FACT_INCLUDES[[#This Row],[order_id]],ORDERS!A:G,5,FALSE)</f>
        <v>43089.800694444442</v>
      </c>
      <c r="J982" s="17">
        <f>VLOOKUP(FACT_INCLUDES[[#This Row],[order_id]],ORDERS!A:G,6,FALSE)</f>
        <v>43109</v>
      </c>
      <c r="K982" t="str">
        <f>VLOOKUP(FACT_INCLUDES[[#This Row],[order_id]],ORDERS!A:G,3,FALSE)</f>
        <v>delivered</v>
      </c>
      <c r="L982" s="18">
        <f>FACT_INCLUDES[[#This Row],[price]]+FACT_INCLUDES[[#This Row],[freight_value]]</f>
        <v>132.04999999999998</v>
      </c>
      <c r="M982">
        <f ca="1">_xlfn.XLOOKUP(FACT_INCLUDES[[#This Row],[customer_unique_id]], DIM_CUSTOMERS[customer_unique_id], DIM_CUSTOMERS[Age],,0)</f>
        <v>35</v>
      </c>
      <c r="N982">
        <f>IFERROR(VLOOKUP(FACT_INCLUDES[[#This Row],[order_id]], ORDERS!A:G, 7, FALSE), "")</f>
        <v>14</v>
      </c>
      <c r="O982">
        <f>_xlfn.XLOOKUP(FACT_INCLUDES[[#This Row],[DW Product]],FACT_PRODUCT_REVIEWS!L:L,FACT_PRODUCT_REVIEWS!A:A,,0)</f>
        <v>435</v>
      </c>
      <c r="P982">
        <f>_xlfn.XLOOKUP(FACT_INCLUDES[[#This Row],[customer_unique_id]],DIM_CUSTOMERS[customer_unique_id],DIM_CUSTOMERS[DW Customer],,0)</f>
        <v>205</v>
      </c>
      <c r="Q982">
        <v>435</v>
      </c>
      <c r="R982">
        <v>233</v>
      </c>
      <c r="S982">
        <f>IF(FACT_INCLUDES[[#This Row],[order_delivered_customer_date]]&lt;=FACT_INCLUDES[[#This Row],[order_estimated_delivery_date]],1,0)</f>
        <v>1</v>
      </c>
      <c r="T982" t="str">
        <f>VLOOKUP(FACT_INCLUDES[[#This Row],[DW Product]],DIM_PRODUCTS!A:I,3,FALSE)</f>
        <v>Kitchen Products</v>
      </c>
      <c r="U982" t="str">
        <f>VLOOKUP(FACT_INCLUDES[[#This Row],[DW Seller]],DIM_SELLERS!A:I,4,FALSE)</f>
        <v>SP</v>
      </c>
      <c r="V982" s="30">
        <f>IF(FACT_INCLUDES[[#This Row],[order_delivered_customer_date]]&lt;=FACT_INCLUDES[[#This Row],[order_estimated_delivery_date]], 1,0)</f>
        <v>1</v>
      </c>
    </row>
    <row r="983" spans="1:22" ht="15.75" x14ac:dyDescent="0.25">
      <c r="A983">
        <v>982</v>
      </c>
      <c r="B983" s="2" t="s">
        <v>1628</v>
      </c>
      <c r="C983" s="10">
        <v>1</v>
      </c>
      <c r="D983" s="13">
        <v>43083.109027777777</v>
      </c>
      <c r="E983" s="20">
        <v>139.9</v>
      </c>
      <c r="F983" s="20">
        <v>15.15</v>
      </c>
      <c r="G983" t="str">
        <f>VLOOKUP(FACT_INCLUDES[[#This Row],[order_id]],ORDERS!A:B,2,FALSE)</f>
        <v>570eb70ff97166b85ea96be3bfb65fef</v>
      </c>
      <c r="H983" s="17">
        <f>VLOOKUP(FACT_INCLUDES[[#This Row],[order_id]],ORDERS!A:F,4,FALSE)</f>
        <v>43048.588194444441</v>
      </c>
      <c r="I983" s="17">
        <f>VLOOKUP(FACT_INCLUDES[[#This Row],[order_id]],ORDERS!A:G,5,FALSE)</f>
        <v>43059.841666666667</v>
      </c>
      <c r="J983" s="17">
        <f>VLOOKUP(FACT_INCLUDES[[#This Row],[order_id]],ORDERS!A:G,6,FALSE)</f>
        <v>43070</v>
      </c>
      <c r="K983" t="str">
        <f>VLOOKUP(FACT_INCLUDES[[#This Row],[order_id]],ORDERS!A:G,3,FALSE)</f>
        <v>delivered</v>
      </c>
      <c r="L983" s="18">
        <f>FACT_INCLUDES[[#This Row],[price]]+FACT_INCLUDES[[#This Row],[freight_value]]</f>
        <v>155.05000000000001</v>
      </c>
      <c r="M983">
        <f ca="1">_xlfn.XLOOKUP(FACT_INCLUDES[[#This Row],[customer_unique_id]], DIM_CUSTOMERS[customer_unique_id], DIM_CUSTOMERS[Age],,0)</f>
        <v>58</v>
      </c>
      <c r="N983">
        <f>IFERROR(VLOOKUP(FACT_INCLUDES[[#This Row],[order_id]], ORDERS!A:G, 7, FALSE), "")</f>
        <v>11</v>
      </c>
      <c r="O983">
        <f>_xlfn.XLOOKUP(FACT_INCLUDES[[#This Row],[DW Product]],FACT_PRODUCT_REVIEWS!L:L,FACT_PRODUCT_REVIEWS!A:A,,0)</f>
        <v>436</v>
      </c>
      <c r="P983">
        <f>_xlfn.XLOOKUP(FACT_INCLUDES[[#This Row],[customer_unique_id]],DIM_CUSTOMERS[customer_unique_id],DIM_CUSTOMERS[DW Customer],,0)</f>
        <v>186</v>
      </c>
      <c r="Q983">
        <v>436</v>
      </c>
      <c r="R983">
        <v>234</v>
      </c>
      <c r="S983">
        <f>IF(FACT_INCLUDES[[#This Row],[order_delivered_customer_date]]&lt;=FACT_INCLUDES[[#This Row],[order_estimated_delivery_date]],1,0)</f>
        <v>1</v>
      </c>
      <c r="T983" t="str">
        <f>VLOOKUP(FACT_INCLUDES[[#This Row],[DW Product]],DIM_PRODUCTS!A:I,3,FALSE)</f>
        <v>Art</v>
      </c>
      <c r="U983" t="str">
        <f>VLOOKUP(FACT_INCLUDES[[#This Row],[DW Seller]],DIM_SELLERS!A:I,4,FALSE)</f>
        <v>MG</v>
      </c>
      <c r="V983" s="30">
        <f>IF(FACT_INCLUDES[[#This Row],[order_delivered_customer_date]]&lt;=FACT_INCLUDES[[#This Row],[order_estimated_delivery_date]], 1,0)</f>
        <v>1</v>
      </c>
    </row>
    <row r="984" spans="1:22" ht="15.75" x14ac:dyDescent="0.25">
      <c r="A984">
        <v>983</v>
      </c>
      <c r="B984" s="2" t="s">
        <v>1273</v>
      </c>
      <c r="C984" s="10">
        <v>1</v>
      </c>
      <c r="D984" s="13">
        <v>43222.756944444445</v>
      </c>
      <c r="E984" s="20">
        <v>27.99</v>
      </c>
      <c r="F984" s="20">
        <v>8.7200000000000006</v>
      </c>
      <c r="G984" t="str">
        <f>VLOOKUP(FACT_INCLUDES[[#This Row],[order_id]],ORDERS!A:B,2,FALSE)</f>
        <v>29869c1422b9c068973f8e44575f73d6</v>
      </c>
      <c r="H984" s="17">
        <f>VLOOKUP(FACT_INCLUDES[[#This Row],[order_id]],ORDERS!A:F,4,FALSE)</f>
        <v>43317.710416666669</v>
      </c>
      <c r="I984" s="17">
        <f>VLOOKUP(FACT_INCLUDES[[#This Row],[order_id]],ORDERS!A:G,5,FALSE)</f>
        <v>43329.776388888888</v>
      </c>
      <c r="J984" s="17">
        <f>VLOOKUP(FACT_INCLUDES[[#This Row],[order_id]],ORDERS!A:G,6,FALSE)</f>
        <v>43329</v>
      </c>
      <c r="K984" t="str">
        <f>VLOOKUP(FACT_INCLUDES[[#This Row],[order_id]],ORDERS!A:G,3,FALSE)</f>
        <v>delivered</v>
      </c>
      <c r="L984" s="18">
        <f>FACT_INCLUDES[[#This Row],[price]]+FACT_INCLUDES[[#This Row],[freight_value]]</f>
        <v>36.71</v>
      </c>
      <c r="M984">
        <f ca="1">_xlfn.XLOOKUP(FACT_INCLUDES[[#This Row],[customer_unique_id]], DIM_CUSTOMERS[customer_unique_id], DIM_CUSTOMERS[Age],,0)</f>
        <v>21</v>
      </c>
      <c r="N984">
        <f>IFERROR(VLOOKUP(FACT_INCLUDES[[#This Row],[order_id]], ORDERS!A:G, 7, FALSE), "")</f>
        <v>12</v>
      </c>
      <c r="O984">
        <f>_xlfn.XLOOKUP(FACT_INCLUDES[[#This Row],[DW Product]],FACT_PRODUCT_REVIEWS!L:L,FACT_PRODUCT_REVIEWS!A:A,,0)</f>
        <v>437</v>
      </c>
      <c r="P984">
        <f>_xlfn.XLOOKUP(FACT_INCLUDES[[#This Row],[customer_unique_id]],DIM_CUSTOMERS[customer_unique_id],DIM_CUSTOMERS[DW Customer],,0)</f>
        <v>292</v>
      </c>
      <c r="Q984">
        <v>437</v>
      </c>
      <c r="R984">
        <v>235</v>
      </c>
      <c r="S984">
        <f>IF(FACT_INCLUDES[[#This Row],[order_delivered_customer_date]]&lt;=FACT_INCLUDES[[#This Row],[order_estimated_delivery_date]],1,0)</f>
        <v>0</v>
      </c>
      <c r="T984" t="str">
        <f>VLOOKUP(FACT_INCLUDES[[#This Row],[DW Product]],DIM_PRODUCTS!A:I,3,FALSE)</f>
        <v>Appliances</v>
      </c>
      <c r="U984" t="str">
        <f>VLOOKUP(FACT_INCLUDES[[#This Row],[DW Seller]],DIM_SELLERS!A:I,4,FALSE)</f>
        <v>SP</v>
      </c>
      <c r="V984" s="30">
        <f>IF(FACT_INCLUDES[[#This Row],[order_delivered_customer_date]]&lt;=FACT_INCLUDES[[#This Row],[order_estimated_delivery_date]], 1,0)</f>
        <v>0</v>
      </c>
    </row>
    <row r="985" spans="1:22" ht="15.75" x14ac:dyDescent="0.25">
      <c r="A985">
        <v>984</v>
      </c>
      <c r="B985" s="2" t="s">
        <v>1523</v>
      </c>
      <c r="C985" s="10">
        <v>1</v>
      </c>
      <c r="D985" s="13">
        <v>43199.727777777778</v>
      </c>
      <c r="E985" s="20">
        <v>22</v>
      </c>
      <c r="F985" s="20">
        <v>34.15</v>
      </c>
      <c r="G985" t="str">
        <f>VLOOKUP(FACT_INCLUDES[[#This Row],[order_id]],ORDERS!A:B,2,FALSE)</f>
        <v>9a4874151836dd0388acb83657ab7367</v>
      </c>
      <c r="H985" s="17">
        <f>VLOOKUP(FACT_INCLUDES[[#This Row],[order_id]],ORDERS!A:F,4,FALSE)</f>
        <v>43315.46875</v>
      </c>
      <c r="I985" s="17">
        <f>VLOOKUP(FACT_INCLUDES[[#This Row],[order_id]],ORDERS!A:G,5,FALSE)</f>
        <v>43321.658333333333</v>
      </c>
      <c r="J985" s="17">
        <f>VLOOKUP(FACT_INCLUDES[[#This Row],[order_id]],ORDERS!A:G,6,FALSE)</f>
        <v>43333</v>
      </c>
      <c r="K985" t="str">
        <f>VLOOKUP(FACT_INCLUDES[[#This Row],[order_id]],ORDERS!A:G,3,FALSE)</f>
        <v>delivered</v>
      </c>
      <c r="L985" s="18">
        <f>FACT_INCLUDES[[#This Row],[price]]+FACT_INCLUDES[[#This Row],[freight_value]]</f>
        <v>56.15</v>
      </c>
      <c r="M985">
        <f ca="1">_xlfn.XLOOKUP(FACT_INCLUDES[[#This Row],[customer_unique_id]], DIM_CUSTOMERS[customer_unique_id], DIM_CUSTOMERS[Age],,0)</f>
        <v>22</v>
      </c>
      <c r="N985">
        <f>IFERROR(VLOOKUP(FACT_INCLUDES[[#This Row],[order_id]], ORDERS!A:G, 7, FALSE), "")</f>
        <v>6</v>
      </c>
      <c r="O985">
        <f>_xlfn.XLOOKUP(FACT_INCLUDES[[#This Row],[DW Product]],FACT_PRODUCT_REVIEWS!L:L,FACT_PRODUCT_REVIEWS!A:A,,0)</f>
        <v>438</v>
      </c>
      <c r="P985">
        <f>_xlfn.XLOOKUP(FACT_INCLUDES[[#This Row],[customer_unique_id]],DIM_CUSTOMERS[customer_unique_id],DIM_CUSTOMERS[DW Customer],,0)</f>
        <v>247</v>
      </c>
      <c r="Q985">
        <v>438</v>
      </c>
      <c r="R985">
        <v>236</v>
      </c>
      <c r="S985">
        <f>IF(FACT_INCLUDES[[#This Row],[order_delivered_customer_date]]&lt;=FACT_INCLUDES[[#This Row],[order_estimated_delivery_date]],1,0)</f>
        <v>1</v>
      </c>
      <c r="T985" t="str">
        <f>VLOOKUP(FACT_INCLUDES[[#This Row],[DW Product]],DIM_PRODUCTS!A:I,3,FALSE)</f>
        <v>Jewelry</v>
      </c>
      <c r="U985" t="str">
        <f>VLOOKUP(FACT_INCLUDES[[#This Row],[DW Seller]],DIM_SELLERS!A:I,4,FALSE)</f>
        <v>GO</v>
      </c>
      <c r="V985" s="30">
        <f>IF(FACT_INCLUDES[[#This Row],[order_delivered_customer_date]]&lt;=FACT_INCLUDES[[#This Row],[order_estimated_delivery_date]], 1,0)</f>
        <v>1</v>
      </c>
    </row>
    <row r="986" spans="1:22" ht="15.75" x14ac:dyDescent="0.25">
      <c r="A986">
        <v>985</v>
      </c>
      <c r="B986" s="2" t="s">
        <v>1447</v>
      </c>
      <c r="C986" s="10">
        <v>1</v>
      </c>
      <c r="D986" s="13">
        <v>43325.368055555555</v>
      </c>
      <c r="E986" s="20">
        <v>22</v>
      </c>
      <c r="F986" s="20">
        <v>34.15</v>
      </c>
      <c r="G986" t="str">
        <f>VLOOKUP(FACT_INCLUDES[[#This Row],[order_id]],ORDERS!A:B,2,FALSE)</f>
        <v>43f7616a8f37a874ee893f0dea3ba593</v>
      </c>
      <c r="H986" s="17">
        <f>VLOOKUP(FACT_INCLUDES[[#This Row],[order_id]],ORDERS!A:F,4,FALSE)</f>
        <v>42874.402083333334</v>
      </c>
      <c r="I986" s="17">
        <f>VLOOKUP(FACT_INCLUDES[[#This Row],[order_id]],ORDERS!A:G,5,FALSE)</f>
        <v>42887.486805555556</v>
      </c>
      <c r="J986" s="17">
        <f>VLOOKUP(FACT_INCLUDES[[#This Row],[order_id]],ORDERS!A:G,6,FALSE)</f>
        <v>42898</v>
      </c>
      <c r="K986" t="str">
        <f>VLOOKUP(FACT_INCLUDES[[#This Row],[order_id]],ORDERS!A:G,3,FALSE)</f>
        <v>delivered</v>
      </c>
      <c r="L986" s="18">
        <f>FACT_INCLUDES[[#This Row],[price]]+FACT_INCLUDES[[#This Row],[freight_value]]</f>
        <v>56.15</v>
      </c>
      <c r="M986">
        <f ca="1">_xlfn.XLOOKUP(FACT_INCLUDES[[#This Row],[customer_unique_id]], DIM_CUSTOMERS[customer_unique_id], DIM_CUSTOMERS[Age],,0)</f>
        <v>23</v>
      </c>
      <c r="N986">
        <f>IFERROR(VLOOKUP(FACT_INCLUDES[[#This Row],[order_id]], ORDERS!A:G, 7, FALSE), "")</f>
        <v>13</v>
      </c>
      <c r="O986">
        <f>_xlfn.XLOOKUP(FACT_INCLUDES[[#This Row],[DW Product]],FACT_PRODUCT_REVIEWS!L:L,FACT_PRODUCT_REVIEWS!A:A,,0)</f>
        <v>439</v>
      </c>
      <c r="P986">
        <f>_xlfn.XLOOKUP(FACT_INCLUDES[[#This Row],[customer_unique_id]],DIM_CUSTOMERS[customer_unique_id],DIM_CUSTOMERS[DW Customer],,0)</f>
        <v>158</v>
      </c>
      <c r="Q986">
        <v>439</v>
      </c>
      <c r="R986">
        <v>237</v>
      </c>
      <c r="S986">
        <f>IF(FACT_INCLUDES[[#This Row],[order_delivered_customer_date]]&lt;=FACT_INCLUDES[[#This Row],[order_estimated_delivery_date]],1,0)</f>
        <v>1</v>
      </c>
      <c r="T986" t="str">
        <f>VLOOKUP(FACT_INCLUDES[[#This Row],[DW Product]],DIM_PRODUCTS!A:I,3,FALSE)</f>
        <v>Pets</v>
      </c>
      <c r="U986" t="str">
        <f>VLOOKUP(FACT_INCLUDES[[#This Row],[DW Seller]],DIM_SELLERS!A:I,4,FALSE)</f>
        <v>MG</v>
      </c>
      <c r="V986" s="30">
        <f>IF(FACT_INCLUDES[[#This Row],[order_delivered_customer_date]]&lt;=FACT_INCLUDES[[#This Row],[order_estimated_delivery_date]], 1,0)</f>
        <v>1</v>
      </c>
    </row>
    <row r="987" spans="1:22" ht="15.75" x14ac:dyDescent="0.25">
      <c r="A987">
        <v>986</v>
      </c>
      <c r="B987" s="2" t="s">
        <v>1553</v>
      </c>
      <c r="C987" s="10">
        <v>1</v>
      </c>
      <c r="D987" s="13">
        <v>43256.104861111111</v>
      </c>
      <c r="E987" s="20">
        <v>22</v>
      </c>
      <c r="F987" s="20">
        <v>34.15</v>
      </c>
      <c r="G987" t="str">
        <f>VLOOKUP(FACT_INCLUDES[[#This Row],[order_id]],ORDERS!A:B,2,FALSE)</f>
        <v>7d373e92dd3086b4c37e9868fc8999c1</v>
      </c>
      <c r="H987" s="17">
        <f>VLOOKUP(FACT_INCLUDES[[#This Row],[order_id]],ORDERS!A:F,4,FALSE)</f>
        <v>43066.632638888892</v>
      </c>
      <c r="I987" s="17">
        <f>VLOOKUP(FACT_INCLUDES[[#This Row],[order_id]],ORDERS!A:G,5,FALSE)</f>
        <v>43087.738194444442</v>
      </c>
      <c r="J987" s="17">
        <f>VLOOKUP(FACT_INCLUDES[[#This Row],[order_id]],ORDERS!A:G,6,FALSE)</f>
        <v>43089</v>
      </c>
      <c r="K987" t="str">
        <f>VLOOKUP(FACT_INCLUDES[[#This Row],[order_id]],ORDERS!A:G,3,FALSE)</f>
        <v>delivered</v>
      </c>
      <c r="L987" s="18">
        <f>FACT_INCLUDES[[#This Row],[price]]+FACT_INCLUDES[[#This Row],[freight_value]]</f>
        <v>56.15</v>
      </c>
      <c r="M987">
        <f ca="1">_xlfn.XLOOKUP(FACT_INCLUDES[[#This Row],[customer_unique_id]], DIM_CUSTOMERS[customer_unique_id], DIM_CUSTOMERS[Age],,0)</f>
        <v>28</v>
      </c>
      <c r="N987">
        <f>IFERROR(VLOOKUP(FACT_INCLUDES[[#This Row],[order_id]], ORDERS!A:G, 7, FALSE), "")</f>
        <v>21</v>
      </c>
      <c r="O987">
        <f>_xlfn.XLOOKUP(FACT_INCLUDES[[#This Row],[DW Product]],FACT_PRODUCT_REVIEWS!L:L,FACT_PRODUCT_REVIEWS!A:A,,0)</f>
        <v>440</v>
      </c>
      <c r="P987">
        <f>_xlfn.XLOOKUP(FACT_INCLUDES[[#This Row],[customer_unique_id]],DIM_CUSTOMERS[customer_unique_id],DIM_CUSTOMERS[DW Customer],,0)</f>
        <v>212</v>
      </c>
      <c r="Q987">
        <v>440</v>
      </c>
      <c r="R987">
        <v>238</v>
      </c>
      <c r="S987">
        <f>IF(FACT_INCLUDES[[#This Row],[order_delivered_customer_date]]&lt;=FACT_INCLUDES[[#This Row],[order_estimated_delivery_date]],1,0)</f>
        <v>1</v>
      </c>
      <c r="T987" t="str">
        <f>VLOOKUP(FACT_INCLUDES[[#This Row],[DW Product]],DIM_PRODUCTS!A:I,3,FALSE)</f>
        <v>Decor</v>
      </c>
      <c r="U987" t="str">
        <f>VLOOKUP(FACT_INCLUDES[[#This Row],[DW Seller]],DIM_SELLERS!A:I,4,FALSE)</f>
        <v>SP</v>
      </c>
      <c r="V987" s="30">
        <f>IF(FACT_INCLUDES[[#This Row],[order_delivered_customer_date]]&lt;=FACT_INCLUDES[[#This Row],[order_estimated_delivery_date]], 1,0)</f>
        <v>1</v>
      </c>
    </row>
    <row r="988" spans="1:22" ht="15.75" x14ac:dyDescent="0.25">
      <c r="A988">
        <v>987</v>
      </c>
      <c r="B988" s="2" t="s">
        <v>975</v>
      </c>
      <c r="C988" s="10">
        <v>1</v>
      </c>
      <c r="D988" s="13">
        <v>43130.915972222225</v>
      </c>
      <c r="E988" s="20">
        <v>22</v>
      </c>
      <c r="F988" s="20">
        <v>34.15</v>
      </c>
      <c r="G988" t="str">
        <f>VLOOKUP(FACT_INCLUDES[[#This Row],[order_id]],ORDERS!A:B,2,FALSE)</f>
        <v>23af7ed42b446329e95c7645ba337f86</v>
      </c>
      <c r="H988" s="17">
        <f>VLOOKUP(FACT_INCLUDES[[#This Row],[order_id]],ORDERS!A:F,4,FALSE)</f>
        <v>43123.661111111112</v>
      </c>
      <c r="I988" s="17">
        <f>VLOOKUP(FACT_INCLUDES[[#This Row],[order_id]],ORDERS!A:G,5,FALSE)</f>
        <v>43130.855555555558</v>
      </c>
      <c r="J988" s="17">
        <f>VLOOKUP(FACT_INCLUDES[[#This Row],[order_id]],ORDERS!A:G,6,FALSE)</f>
        <v>43151</v>
      </c>
      <c r="K988" t="str">
        <f>VLOOKUP(FACT_INCLUDES[[#This Row],[order_id]],ORDERS!A:G,3,FALSE)</f>
        <v>delivered</v>
      </c>
      <c r="L988" s="18">
        <f>FACT_INCLUDES[[#This Row],[price]]+FACT_INCLUDES[[#This Row],[freight_value]]</f>
        <v>56.15</v>
      </c>
      <c r="M988">
        <f ca="1">_xlfn.XLOOKUP(FACT_INCLUDES[[#This Row],[customer_unique_id]], DIM_CUSTOMERS[customer_unique_id], DIM_CUSTOMERS[Age],,0)</f>
        <v>49</v>
      </c>
      <c r="N988">
        <f>IFERROR(VLOOKUP(FACT_INCLUDES[[#This Row],[order_id]], ORDERS!A:G, 7, FALSE), "")</f>
        <v>7</v>
      </c>
      <c r="O988">
        <f>_xlfn.XLOOKUP(FACT_INCLUDES[[#This Row],[DW Product]],FACT_PRODUCT_REVIEWS!L:L,FACT_PRODUCT_REVIEWS!A:A,,0)</f>
        <v>441</v>
      </c>
      <c r="P988">
        <f>_xlfn.XLOOKUP(FACT_INCLUDES[[#This Row],[customer_unique_id]],DIM_CUSTOMERS[customer_unique_id],DIM_CUSTOMERS[DW Customer],,0)</f>
        <v>211</v>
      </c>
      <c r="Q988">
        <v>441</v>
      </c>
      <c r="R988">
        <v>239</v>
      </c>
      <c r="S988">
        <f>IF(FACT_INCLUDES[[#This Row],[order_delivered_customer_date]]&lt;=FACT_INCLUDES[[#This Row],[order_estimated_delivery_date]],1,0)</f>
        <v>1</v>
      </c>
      <c r="T988" t="str">
        <f>VLOOKUP(FACT_INCLUDES[[#This Row],[DW Product]],DIM_PRODUCTS!A:I,3,FALSE)</f>
        <v>Sports</v>
      </c>
      <c r="U988" t="str">
        <f>VLOOKUP(FACT_INCLUDES[[#This Row],[DW Seller]],DIM_SELLERS!A:I,4,FALSE)</f>
        <v>RJ</v>
      </c>
      <c r="V988" s="30">
        <f>IF(FACT_INCLUDES[[#This Row],[order_delivered_customer_date]]&lt;=FACT_INCLUDES[[#This Row],[order_estimated_delivery_date]], 1,0)</f>
        <v>1</v>
      </c>
    </row>
    <row r="989" spans="1:22" ht="15.75" x14ac:dyDescent="0.25">
      <c r="A989">
        <v>988</v>
      </c>
      <c r="B989" s="2" t="s">
        <v>1754</v>
      </c>
      <c r="C989" s="10">
        <v>1</v>
      </c>
      <c r="D989" s="13">
        <v>42962.65625</v>
      </c>
      <c r="E989" s="20">
        <v>42</v>
      </c>
      <c r="F989" s="20">
        <v>14.12</v>
      </c>
      <c r="G989" t="str">
        <f>VLOOKUP(FACT_INCLUDES[[#This Row],[order_id]],ORDERS!A:B,2,FALSE)</f>
        <v>6b2ef099439c81743bd02edd480829d5</v>
      </c>
      <c r="H989" s="17">
        <f>VLOOKUP(FACT_INCLUDES[[#This Row],[order_id]],ORDERS!A:F,4,FALSE)</f>
        <v>43165.771527777775</v>
      </c>
      <c r="I989" s="17">
        <f>VLOOKUP(FACT_INCLUDES[[#This Row],[order_id]],ORDERS!A:G,5,FALSE)</f>
        <v>43182.050694444442</v>
      </c>
      <c r="J989" s="17">
        <f>VLOOKUP(FACT_INCLUDES[[#This Row],[order_id]],ORDERS!A:G,6,FALSE)</f>
        <v>43185</v>
      </c>
      <c r="K989" t="str">
        <f>VLOOKUP(FACT_INCLUDES[[#This Row],[order_id]],ORDERS!A:G,3,FALSE)</f>
        <v>delivered</v>
      </c>
      <c r="L989" s="18">
        <f>FACT_INCLUDES[[#This Row],[price]]+FACT_INCLUDES[[#This Row],[freight_value]]</f>
        <v>56.12</v>
      </c>
      <c r="M989">
        <f ca="1">_xlfn.XLOOKUP(FACT_INCLUDES[[#This Row],[customer_unique_id]], DIM_CUSTOMERS[customer_unique_id], DIM_CUSTOMERS[Age],,0)</f>
        <v>42</v>
      </c>
      <c r="N989">
        <f>IFERROR(VLOOKUP(FACT_INCLUDES[[#This Row],[order_id]], ORDERS!A:G, 7, FALSE), "")</f>
        <v>17</v>
      </c>
      <c r="O989">
        <f>_xlfn.XLOOKUP(FACT_INCLUDES[[#This Row],[DW Product]],FACT_PRODUCT_REVIEWS!L:L,FACT_PRODUCT_REVIEWS!A:A,,0)</f>
        <v>442</v>
      </c>
      <c r="P989">
        <f>_xlfn.XLOOKUP(FACT_INCLUDES[[#This Row],[customer_unique_id]],DIM_CUSTOMERS[customer_unique_id],DIM_CUSTOMERS[DW Customer],,0)</f>
        <v>218</v>
      </c>
      <c r="Q989">
        <v>442</v>
      </c>
      <c r="R989">
        <v>240</v>
      </c>
      <c r="S989">
        <f>IF(FACT_INCLUDES[[#This Row],[order_delivered_customer_date]]&lt;=FACT_INCLUDES[[#This Row],[order_estimated_delivery_date]],1,0)</f>
        <v>1</v>
      </c>
      <c r="T989" t="str">
        <f>VLOOKUP(FACT_INCLUDES[[#This Row],[DW Product]],DIM_PRODUCTS!A:I,3,FALSE)</f>
        <v>Toys</v>
      </c>
      <c r="U989" t="str">
        <f>VLOOKUP(FACT_INCLUDES[[#This Row],[DW Seller]],DIM_SELLERS!A:I,4,FALSE)</f>
        <v>SP</v>
      </c>
      <c r="V989" s="30">
        <f>IF(FACT_INCLUDES[[#This Row],[order_delivered_customer_date]]&lt;=FACT_INCLUDES[[#This Row],[order_estimated_delivery_date]], 1,0)</f>
        <v>1</v>
      </c>
    </row>
    <row r="990" spans="1:22" ht="15.75" x14ac:dyDescent="0.25">
      <c r="A990">
        <v>989</v>
      </c>
      <c r="B990" s="2" t="s">
        <v>1850</v>
      </c>
      <c r="C990" s="10">
        <v>1</v>
      </c>
      <c r="D990" s="13">
        <v>42962.65625</v>
      </c>
      <c r="E990" s="20">
        <v>27.9</v>
      </c>
      <c r="F990" s="20">
        <v>16.79</v>
      </c>
      <c r="G990" t="str">
        <f>VLOOKUP(FACT_INCLUDES[[#This Row],[order_id]],ORDERS!A:B,2,FALSE)</f>
        <v>c225695275be1f228cece399a0093593</v>
      </c>
      <c r="H990" s="17">
        <f>VLOOKUP(FACT_INCLUDES[[#This Row],[order_id]],ORDERS!A:F,4,FALSE)</f>
        <v>42936.688888888886</v>
      </c>
      <c r="I990" s="17">
        <f>VLOOKUP(FACT_INCLUDES[[#This Row],[order_id]],ORDERS!A:G,5,FALSE)</f>
        <v>42965.696527777778</v>
      </c>
      <c r="J990" s="17">
        <f>VLOOKUP(FACT_INCLUDES[[#This Row],[order_id]],ORDERS!A:G,6,FALSE)</f>
        <v>42970</v>
      </c>
      <c r="K990" t="str">
        <f>VLOOKUP(FACT_INCLUDES[[#This Row],[order_id]],ORDERS!A:G,3,FALSE)</f>
        <v>delivered</v>
      </c>
      <c r="L990" s="18">
        <f>FACT_INCLUDES[[#This Row],[price]]+FACT_INCLUDES[[#This Row],[freight_value]]</f>
        <v>44.69</v>
      </c>
      <c r="M990">
        <f ca="1">_xlfn.XLOOKUP(FACT_INCLUDES[[#This Row],[customer_unique_id]], DIM_CUSTOMERS[customer_unique_id], DIM_CUSTOMERS[Age],,0)</f>
        <v>21</v>
      </c>
      <c r="N990">
        <f>IFERROR(VLOOKUP(FACT_INCLUDES[[#This Row],[order_id]], ORDERS!A:G, 7, FALSE), "")</f>
        <v>29</v>
      </c>
      <c r="O990">
        <f>_xlfn.XLOOKUP(FACT_INCLUDES[[#This Row],[DW Product]],FACT_PRODUCT_REVIEWS!L:L,FACT_PRODUCT_REVIEWS!A:A,,0)</f>
        <v>443</v>
      </c>
      <c r="P990">
        <f>_xlfn.XLOOKUP(FACT_INCLUDES[[#This Row],[customer_unique_id]],DIM_CUSTOMERS[customer_unique_id],DIM_CUSTOMERS[DW Customer],,0)</f>
        <v>274</v>
      </c>
      <c r="Q990">
        <v>443</v>
      </c>
      <c r="R990">
        <v>241</v>
      </c>
      <c r="S990">
        <f>IF(FACT_INCLUDES[[#This Row],[order_delivered_customer_date]]&lt;=FACT_INCLUDES[[#This Row],[order_estimated_delivery_date]],1,0)</f>
        <v>1</v>
      </c>
      <c r="T990" t="str">
        <f>VLOOKUP(FACT_INCLUDES[[#This Row],[DW Product]],DIM_PRODUCTS!A:I,3,FALSE)</f>
        <v>Sports</v>
      </c>
      <c r="U990" t="str">
        <f>VLOOKUP(FACT_INCLUDES[[#This Row],[DW Seller]],DIM_SELLERS!A:I,4,FALSE)</f>
        <v>SP</v>
      </c>
      <c r="V990" s="30">
        <f>IF(FACT_INCLUDES[[#This Row],[order_delivered_customer_date]]&lt;=FACT_INCLUDES[[#This Row],[order_estimated_delivery_date]], 1,0)</f>
        <v>1</v>
      </c>
    </row>
    <row r="991" spans="1:22" ht="15.75" x14ac:dyDescent="0.25">
      <c r="A991">
        <v>990</v>
      </c>
      <c r="B991" s="2" t="s">
        <v>763</v>
      </c>
      <c r="C991" s="10">
        <v>1</v>
      </c>
      <c r="D991" s="13">
        <v>43048.409722222219</v>
      </c>
      <c r="E991" s="20">
        <v>279.89999999999998</v>
      </c>
      <c r="F991" s="20">
        <v>20.65</v>
      </c>
      <c r="G991" t="str">
        <f>VLOOKUP(FACT_INCLUDES[[#This Row],[order_id]],ORDERS!A:B,2,FALSE)</f>
        <v>41b75ed52acfa208903915c459a5e3fd</v>
      </c>
      <c r="H991" s="17">
        <f>VLOOKUP(FACT_INCLUDES[[#This Row],[order_id]],ORDERS!A:F,4,FALSE)</f>
        <v>42760.489583333336</v>
      </c>
      <c r="I991" s="17">
        <f>VLOOKUP(FACT_INCLUDES[[#This Row],[order_id]],ORDERS!A:G,5,FALSE)</f>
        <v>42763.349305555559</v>
      </c>
      <c r="J991" s="17">
        <f>VLOOKUP(FACT_INCLUDES[[#This Row],[order_id]],ORDERS!A:G,6,FALSE)</f>
        <v>42786</v>
      </c>
      <c r="K991" t="str">
        <f>VLOOKUP(FACT_INCLUDES[[#This Row],[order_id]],ORDERS!A:G,3,FALSE)</f>
        <v>delivered</v>
      </c>
      <c r="L991" s="18">
        <f>FACT_INCLUDES[[#This Row],[price]]+FACT_INCLUDES[[#This Row],[freight_value]]</f>
        <v>300.54999999999995</v>
      </c>
      <c r="M991">
        <f ca="1">_xlfn.XLOOKUP(FACT_INCLUDES[[#This Row],[customer_unique_id]], DIM_CUSTOMERS[customer_unique_id], DIM_CUSTOMERS[Age],,0)</f>
        <v>25</v>
      </c>
      <c r="N991">
        <f>IFERROR(VLOOKUP(FACT_INCLUDES[[#This Row],[order_id]], ORDERS!A:G, 7, FALSE), "")</f>
        <v>3</v>
      </c>
      <c r="O991">
        <f>_xlfn.XLOOKUP(FACT_INCLUDES[[#This Row],[DW Product]],FACT_PRODUCT_REVIEWS!L:L,FACT_PRODUCT_REVIEWS!A:A,,0)</f>
        <v>444</v>
      </c>
      <c r="P991">
        <f>_xlfn.XLOOKUP(FACT_INCLUDES[[#This Row],[customer_unique_id]],DIM_CUSTOMERS[customer_unique_id],DIM_CUSTOMERS[DW Customer],,0)</f>
        <v>279</v>
      </c>
      <c r="Q991">
        <v>444</v>
      </c>
      <c r="R991">
        <v>242</v>
      </c>
      <c r="S991">
        <f>IF(FACT_INCLUDES[[#This Row],[order_delivered_customer_date]]&lt;=FACT_INCLUDES[[#This Row],[order_estimated_delivery_date]],1,0)</f>
        <v>1</v>
      </c>
      <c r="T991" t="str">
        <f>VLOOKUP(FACT_INCLUDES[[#This Row],[DW Product]],DIM_PRODUCTS!A:I,3,FALSE)</f>
        <v>Gadgets</v>
      </c>
      <c r="U991" t="str">
        <f>VLOOKUP(FACT_INCLUDES[[#This Row],[DW Seller]],DIM_SELLERS!A:I,4,FALSE)</f>
        <v>SP</v>
      </c>
      <c r="V991" s="30">
        <f>IF(FACT_INCLUDES[[#This Row],[order_delivered_customer_date]]&lt;=FACT_INCLUDES[[#This Row],[order_estimated_delivery_date]], 1,0)</f>
        <v>1</v>
      </c>
    </row>
    <row r="992" spans="1:22" ht="15.75" x14ac:dyDescent="0.25">
      <c r="A992">
        <v>991</v>
      </c>
      <c r="B992" s="2" t="s">
        <v>1814</v>
      </c>
      <c r="C992" s="10">
        <v>1</v>
      </c>
      <c r="D992" s="13">
        <v>43046.173611111109</v>
      </c>
      <c r="E992" s="20">
        <v>14.9</v>
      </c>
      <c r="F992" s="20">
        <v>15.23</v>
      </c>
      <c r="G992" t="str">
        <f>VLOOKUP(FACT_INCLUDES[[#This Row],[order_id]],ORDERS!A:B,2,FALSE)</f>
        <v>2666a61d9b5755651665549f80bb3450</v>
      </c>
      <c r="H992" s="17">
        <f>VLOOKUP(FACT_INCLUDES[[#This Row],[order_id]],ORDERS!A:F,4,FALSE)</f>
        <v>43205.572916666664</v>
      </c>
      <c r="I992" s="17">
        <f>VLOOKUP(FACT_INCLUDES[[#This Row],[order_id]],ORDERS!A:G,5,FALSE)</f>
        <v>43208.609722222223</v>
      </c>
      <c r="J992" s="17">
        <f>VLOOKUP(FACT_INCLUDES[[#This Row],[order_id]],ORDERS!A:G,6,FALSE)</f>
        <v>43216</v>
      </c>
      <c r="K992" t="str">
        <f>VLOOKUP(FACT_INCLUDES[[#This Row],[order_id]],ORDERS!A:G,3,FALSE)</f>
        <v>delivered</v>
      </c>
      <c r="L992" s="18">
        <f>FACT_INCLUDES[[#This Row],[price]]+FACT_INCLUDES[[#This Row],[freight_value]]</f>
        <v>30.130000000000003</v>
      </c>
      <c r="M992">
        <f ca="1">_xlfn.XLOOKUP(FACT_INCLUDES[[#This Row],[customer_unique_id]], DIM_CUSTOMERS[customer_unique_id], DIM_CUSTOMERS[Age],,0)</f>
        <v>20</v>
      </c>
      <c r="N992">
        <f>IFERROR(VLOOKUP(FACT_INCLUDES[[#This Row],[order_id]], ORDERS!A:G, 7, FALSE), "")</f>
        <v>3</v>
      </c>
      <c r="O992">
        <f>_xlfn.XLOOKUP(FACT_INCLUDES[[#This Row],[DW Product]],FACT_PRODUCT_REVIEWS!L:L,FACT_PRODUCT_REVIEWS!A:A,,0)</f>
        <v>445</v>
      </c>
      <c r="P992">
        <f>_xlfn.XLOOKUP(FACT_INCLUDES[[#This Row],[customer_unique_id]],DIM_CUSTOMERS[customer_unique_id],DIM_CUSTOMERS[DW Customer],,0)</f>
        <v>149</v>
      </c>
      <c r="Q992">
        <v>445</v>
      </c>
      <c r="R992">
        <v>243</v>
      </c>
      <c r="S992">
        <f>IF(FACT_INCLUDES[[#This Row],[order_delivered_customer_date]]&lt;=FACT_INCLUDES[[#This Row],[order_estimated_delivery_date]],1,0)</f>
        <v>1</v>
      </c>
      <c r="T992" t="str">
        <f>VLOOKUP(FACT_INCLUDES[[#This Row],[DW Product]],DIM_PRODUCTS!A:I,3,FALSE)</f>
        <v>Makeup</v>
      </c>
      <c r="U992" t="str">
        <f>VLOOKUP(FACT_INCLUDES[[#This Row],[DW Seller]],DIM_SELLERS!A:I,4,FALSE)</f>
        <v>SP</v>
      </c>
      <c r="V992" s="30">
        <f>IF(FACT_INCLUDES[[#This Row],[order_delivered_customer_date]]&lt;=FACT_INCLUDES[[#This Row],[order_estimated_delivery_date]], 1,0)</f>
        <v>1</v>
      </c>
    </row>
    <row r="993" spans="1:22" ht="15.75" x14ac:dyDescent="0.25">
      <c r="A993">
        <v>992</v>
      </c>
      <c r="B993" s="2" t="s">
        <v>1015</v>
      </c>
      <c r="C993" s="10">
        <v>1</v>
      </c>
      <c r="D993" s="13">
        <v>43046.173611111109</v>
      </c>
      <c r="E993" s="20">
        <v>104</v>
      </c>
      <c r="F993" s="20">
        <v>15.48</v>
      </c>
      <c r="G993" t="str">
        <f>VLOOKUP(FACT_INCLUDES[[#This Row],[order_id]],ORDERS!A:B,2,FALSE)</f>
        <v>e3170caa179176b49f1265ffde5c27fc</v>
      </c>
      <c r="H993" s="17">
        <f>VLOOKUP(FACT_INCLUDES[[#This Row],[order_id]],ORDERS!A:F,4,FALSE)</f>
        <v>43129.818749999999</v>
      </c>
      <c r="I993" s="17">
        <f>VLOOKUP(FACT_INCLUDES[[#This Row],[order_id]],ORDERS!A:G,5,FALSE)</f>
        <v>43140.832638888889</v>
      </c>
      <c r="J993" s="17">
        <f>VLOOKUP(FACT_INCLUDES[[#This Row],[order_id]],ORDERS!A:G,6,FALSE)</f>
        <v>43153</v>
      </c>
      <c r="K993" t="str">
        <f>VLOOKUP(FACT_INCLUDES[[#This Row],[order_id]],ORDERS!A:G,3,FALSE)</f>
        <v>delivered</v>
      </c>
      <c r="L993" s="18">
        <f>FACT_INCLUDES[[#This Row],[price]]+FACT_INCLUDES[[#This Row],[freight_value]]</f>
        <v>119.48</v>
      </c>
      <c r="M993">
        <f ca="1">_xlfn.XLOOKUP(FACT_INCLUDES[[#This Row],[customer_unique_id]], DIM_CUSTOMERS[customer_unique_id], DIM_CUSTOMERS[Age],,0)</f>
        <v>19</v>
      </c>
      <c r="N993">
        <f>IFERROR(VLOOKUP(FACT_INCLUDES[[#This Row],[order_id]], ORDERS!A:G, 7, FALSE), "")</f>
        <v>11</v>
      </c>
      <c r="O993">
        <f>_xlfn.XLOOKUP(FACT_INCLUDES[[#This Row],[DW Product]],FACT_PRODUCT_REVIEWS!L:L,FACT_PRODUCT_REVIEWS!A:A,,0)</f>
        <v>446</v>
      </c>
      <c r="P993">
        <f>_xlfn.XLOOKUP(FACT_INCLUDES[[#This Row],[customer_unique_id]],DIM_CUSTOMERS[customer_unique_id],DIM_CUSTOMERS[DW Customer],,0)</f>
        <v>299</v>
      </c>
      <c r="Q993">
        <v>446</v>
      </c>
      <c r="R993">
        <v>244</v>
      </c>
      <c r="S993">
        <f>IF(FACT_INCLUDES[[#This Row],[order_delivered_customer_date]]&lt;=FACT_INCLUDES[[#This Row],[order_estimated_delivery_date]],1,0)</f>
        <v>1</v>
      </c>
      <c r="T993" t="str">
        <f>VLOOKUP(FACT_INCLUDES[[#This Row],[DW Product]],DIM_PRODUCTS!A:I,3,FALSE)</f>
        <v>Kitchen Products</v>
      </c>
      <c r="U993" t="str">
        <f>VLOOKUP(FACT_INCLUDES[[#This Row],[DW Seller]],DIM_SELLERS!A:I,4,FALSE)</f>
        <v>SC</v>
      </c>
      <c r="V993" s="30">
        <f>IF(FACT_INCLUDES[[#This Row],[order_delivered_customer_date]]&lt;=FACT_INCLUDES[[#This Row],[order_estimated_delivery_date]], 1,0)</f>
        <v>1</v>
      </c>
    </row>
    <row r="994" spans="1:22" ht="15.75" x14ac:dyDescent="0.25">
      <c r="A994">
        <v>993</v>
      </c>
      <c r="B994" s="2" t="s">
        <v>1216</v>
      </c>
      <c r="C994" s="10">
        <v>1</v>
      </c>
      <c r="D994" s="13">
        <v>42880.753472222219</v>
      </c>
      <c r="E994" s="20">
        <v>49</v>
      </c>
      <c r="F994" s="20">
        <v>17.670000000000002</v>
      </c>
      <c r="G994" t="str">
        <f>VLOOKUP(FACT_INCLUDES[[#This Row],[order_id]],ORDERS!A:B,2,FALSE)</f>
        <v>3cc8e80baa86a7befe2b24568cd0faf0</v>
      </c>
      <c r="H994" s="17">
        <f>VLOOKUP(FACT_INCLUDES[[#This Row],[order_id]],ORDERS!A:F,4,FALSE)</f>
        <v>43279.809027777781</v>
      </c>
      <c r="I994" s="17">
        <f>VLOOKUP(FACT_INCLUDES[[#This Row],[order_id]],ORDERS!A:G,5,FALSE)</f>
        <v>43285.631249999999</v>
      </c>
      <c r="J994" s="17">
        <f>VLOOKUP(FACT_INCLUDES[[#This Row],[order_id]],ORDERS!A:G,6,FALSE)</f>
        <v>43293</v>
      </c>
      <c r="K994" t="str">
        <f>VLOOKUP(FACT_INCLUDES[[#This Row],[order_id]],ORDERS!A:G,3,FALSE)</f>
        <v>delivered</v>
      </c>
      <c r="L994" s="18">
        <f>FACT_INCLUDES[[#This Row],[price]]+FACT_INCLUDES[[#This Row],[freight_value]]</f>
        <v>66.67</v>
      </c>
      <c r="M994">
        <f ca="1">_xlfn.XLOOKUP(FACT_INCLUDES[[#This Row],[customer_unique_id]], DIM_CUSTOMERS[customer_unique_id], DIM_CUSTOMERS[Age],,0)</f>
        <v>45</v>
      </c>
      <c r="N994">
        <f>IFERROR(VLOOKUP(FACT_INCLUDES[[#This Row],[order_id]], ORDERS!A:G, 7, FALSE), "")</f>
        <v>6</v>
      </c>
      <c r="O994">
        <f>_xlfn.XLOOKUP(FACT_INCLUDES[[#This Row],[DW Product]],FACT_PRODUCT_REVIEWS!L:L,FACT_PRODUCT_REVIEWS!A:A,,0)</f>
        <v>447</v>
      </c>
      <c r="P994">
        <f>_xlfn.XLOOKUP(FACT_INCLUDES[[#This Row],[customer_unique_id]],DIM_CUSTOMERS[customer_unique_id],DIM_CUSTOMERS[DW Customer],,0)</f>
        <v>127</v>
      </c>
      <c r="Q994">
        <v>447</v>
      </c>
      <c r="R994">
        <v>245</v>
      </c>
      <c r="S994">
        <f>IF(FACT_INCLUDES[[#This Row],[order_delivered_customer_date]]&lt;=FACT_INCLUDES[[#This Row],[order_estimated_delivery_date]],1,0)</f>
        <v>1</v>
      </c>
      <c r="T994" t="str">
        <f>VLOOKUP(FACT_INCLUDES[[#This Row],[DW Product]],DIM_PRODUCTS!A:I,3,FALSE)</f>
        <v>Accessories</v>
      </c>
      <c r="U994" t="str">
        <f>VLOOKUP(FACT_INCLUDES[[#This Row],[DW Seller]],DIM_SELLERS!A:I,4,FALSE)</f>
        <v>MG</v>
      </c>
      <c r="V994" s="30">
        <f>IF(FACT_INCLUDES[[#This Row],[order_delivered_customer_date]]&lt;=FACT_INCLUDES[[#This Row],[order_estimated_delivery_date]], 1,0)</f>
        <v>1</v>
      </c>
    </row>
    <row r="995" spans="1:22" ht="15.75" x14ac:dyDescent="0.25">
      <c r="A995">
        <v>994</v>
      </c>
      <c r="B995" s="2" t="s">
        <v>1708</v>
      </c>
      <c r="C995" s="10">
        <v>1</v>
      </c>
      <c r="D995" s="13">
        <v>42996.559027777781</v>
      </c>
      <c r="E995" s="20">
        <v>49</v>
      </c>
      <c r="F995" s="20">
        <v>17.670000000000002</v>
      </c>
      <c r="G995" t="str">
        <f>VLOOKUP(FACT_INCLUDES[[#This Row],[order_id]],ORDERS!A:B,2,FALSE)</f>
        <v>507c2846cc2991d0765fbf880e1d219c</v>
      </c>
      <c r="H995" s="17">
        <f>VLOOKUP(FACT_INCLUDES[[#This Row],[order_id]],ORDERS!A:F,4,FALSE)</f>
        <v>42863.392361111109</v>
      </c>
      <c r="I995" s="17">
        <f>VLOOKUP(FACT_INCLUDES[[#This Row],[order_id]],ORDERS!A:G,5,FALSE)</f>
        <v>42871.405555555553</v>
      </c>
      <c r="J995" s="17">
        <f>VLOOKUP(FACT_INCLUDES[[#This Row],[order_id]],ORDERS!A:G,6,FALSE)</f>
        <v>42885</v>
      </c>
      <c r="K995" t="str">
        <f>VLOOKUP(FACT_INCLUDES[[#This Row],[order_id]],ORDERS!A:G,3,FALSE)</f>
        <v>delivered</v>
      </c>
      <c r="L995" s="18">
        <f>FACT_INCLUDES[[#This Row],[price]]+FACT_INCLUDES[[#This Row],[freight_value]]</f>
        <v>66.67</v>
      </c>
      <c r="M995">
        <f ca="1">_xlfn.XLOOKUP(FACT_INCLUDES[[#This Row],[customer_unique_id]], DIM_CUSTOMERS[customer_unique_id], DIM_CUSTOMERS[Age],,0)</f>
        <v>34</v>
      </c>
      <c r="N995">
        <f>IFERROR(VLOOKUP(FACT_INCLUDES[[#This Row],[order_id]], ORDERS!A:G, 7, FALSE), "")</f>
        <v>8</v>
      </c>
      <c r="O995">
        <f>_xlfn.XLOOKUP(FACT_INCLUDES[[#This Row],[DW Product]],FACT_PRODUCT_REVIEWS!L:L,FACT_PRODUCT_REVIEWS!A:A,,0)</f>
        <v>448</v>
      </c>
      <c r="P995">
        <f>_xlfn.XLOOKUP(FACT_INCLUDES[[#This Row],[customer_unique_id]],DIM_CUSTOMERS[customer_unique_id],DIM_CUSTOMERS[DW Customer],,0)</f>
        <v>302</v>
      </c>
      <c r="Q995">
        <v>448</v>
      </c>
      <c r="R995">
        <v>246</v>
      </c>
      <c r="S995">
        <f>IF(FACT_INCLUDES[[#This Row],[order_delivered_customer_date]]&lt;=FACT_INCLUDES[[#This Row],[order_estimated_delivery_date]],1,0)</f>
        <v>1</v>
      </c>
      <c r="T995" t="str">
        <f>VLOOKUP(FACT_INCLUDES[[#This Row],[DW Product]],DIM_PRODUCTS!A:I,3,FALSE)</f>
        <v>Jewelry</v>
      </c>
      <c r="U995" t="str">
        <f>VLOOKUP(FACT_INCLUDES[[#This Row],[DW Seller]],DIM_SELLERS!A:I,4,FALSE)</f>
        <v>SP</v>
      </c>
      <c r="V995" s="30">
        <f>IF(FACT_INCLUDES[[#This Row],[order_delivered_customer_date]]&lt;=FACT_INCLUDES[[#This Row],[order_estimated_delivery_date]], 1,0)</f>
        <v>1</v>
      </c>
    </row>
    <row r="996" spans="1:22" ht="15.75" x14ac:dyDescent="0.25">
      <c r="A996">
        <v>995</v>
      </c>
      <c r="B996" s="2" t="s">
        <v>859</v>
      </c>
      <c r="C996" s="10">
        <v>1</v>
      </c>
      <c r="D996" s="13">
        <v>43186.188194444447</v>
      </c>
      <c r="E996" s="20">
        <v>59.9</v>
      </c>
      <c r="F996" s="20">
        <v>14.51</v>
      </c>
      <c r="G996" t="str">
        <f>VLOOKUP(FACT_INCLUDES[[#This Row],[order_id]],ORDERS!A:B,2,FALSE)</f>
        <v>5e35d686648f9f99fd1f90161d3db93c</v>
      </c>
      <c r="H996" s="17">
        <f>VLOOKUP(FACT_INCLUDES[[#This Row],[order_id]],ORDERS!A:F,4,FALSE)</f>
        <v>42925.373611111114</v>
      </c>
      <c r="I996" s="17">
        <f>VLOOKUP(FACT_INCLUDES[[#This Row],[order_id]],ORDERS!A:G,5,FALSE)</f>
        <v>42937.530555555553</v>
      </c>
      <c r="J996" s="17">
        <f>VLOOKUP(FACT_INCLUDES[[#This Row],[order_id]],ORDERS!A:G,6,FALSE)</f>
        <v>42944</v>
      </c>
      <c r="K996" t="str">
        <f>VLOOKUP(FACT_INCLUDES[[#This Row],[order_id]],ORDERS!A:G,3,FALSE)</f>
        <v>delivered</v>
      </c>
      <c r="L996" s="18">
        <f>FACT_INCLUDES[[#This Row],[price]]+FACT_INCLUDES[[#This Row],[freight_value]]</f>
        <v>74.41</v>
      </c>
      <c r="M996">
        <f ca="1">_xlfn.XLOOKUP(FACT_INCLUDES[[#This Row],[customer_unique_id]], DIM_CUSTOMERS[customer_unique_id], DIM_CUSTOMERS[Age],,0)</f>
        <v>33</v>
      </c>
      <c r="N996">
        <f>IFERROR(VLOOKUP(FACT_INCLUDES[[#This Row],[order_id]], ORDERS!A:G, 7, FALSE), "")</f>
        <v>12</v>
      </c>
      <c r="O996">
        <f>_xlfn.XLOOKUP(FACT_INCLUDES[[#This Row],[DW Product]],FACT_PRODUCT_REVIEWS!L:L,FACT_PRODUCT_REVIEWS!A:A,,0)</f>
        <v>449</v>
      </c>
      <c r="P996">
        <f>_xlfn.XLOOKUP(FACT_INCLUDES[[#This Row],[customer_unique_id]],DIM_CUSTOMERS[customer_unique_id],DIM_CUSTOMERS[DW Customer],,0)</f>
        <v>116</v>
      </c>
      <c r="Q996">
        <v>449</v>
      </c>
      <c r="R996">
        <v>247</v>
      </c>
      <c r="S996">
        <f>IF(FACT_INCLUDES[[#This Row],[order_delivered_customer_date]]&lt;=FACT_INCLUDES[[#This Row],[order_estimated_delivery_date]],1,0)</f>
        <v>1</v>
      </c>
      <c r="T996" t="str">
        <f>VLOOKUP(FACT_INCLUDES[[#This Row],[DW Product]],DIM_PRODUCTS!A:I,3,FALSE)</f>
        <v>Shoes</v>
      </c>
      <c r="U996" t="str">
        <f>VLOOKUP(FACT_INCLUDES[[#This Row],[DW Seller]],DIM_SELLERS!A:I,4,FALSE)</f>
        <v>SP</v>
      </c>
      <c r="V996" s="30">
        <f>IF(FACT_INCLUDES[[#This Row],[order_delivered_customer_date]]&lt;=FACT_INCLUDES[[#This Row],[order_estimated_delivery_date]], 1,0)</f>
        <v>1</v>
      </c>
    </row>
    <row r="997" spans="1:22" ht="15.75" x14ac:dyDescent="0.25">
      <c r="A997">
        <v>996</v>
      </c>
      <c r="B997" s="2" t="s">
        <v>1248</v>
      </c>
      <c r="C997" s="10">
        <v>1</v>
      </c>
      <c r="D997" s="13">
        <v>43186.188194444447</v>
      </c>
      <c r="E997" s="20">
        <v>110</v>
      </c>
      <c r="F997" s="20">
        <v>18.649999999999999</v>
      </c>
      <c r="G997" t="str">
        <f>VLOOKUP(FACT_INCLUDES[[#This Row],[order_id]],ORDERS!A:B,2,FALSE)</f>
        <v>d7dca5075c207d22e930c7ab977c80e5</v>
      </c>
      <c r="H997" s="17">
        <f>VLOOKUP(FACT_INCLUDES[[#This Row],[order_id]],ORDERS!A:F,4,FALSE)</f>
        <v>43052.938194444447</v>
      </c>
      <c r="I997" s="17">
        <f>VLOOKUP(FACT_INCLUDES[[#This Row],[order_id]],ORDERS!A:G,5,FALSE)</f>
        <v>43069.737500000003</v>
      </c>
      <c r="J997" s="17">
        <f>VLOOKUP(FACT_INCLUDES[[#This Row],[order_id]],ORDERS!A:G,6,FALSE)</f>
        <v>43067</v>
      </c>
      <c r="K997" t="str">
        <f>VLOOKUP(FACT_INCLUDES[[#This Row],[order_id]],ORDERS!A:G,3,FALSE)</f>
        <v>delivered</v>
      </c>
      <c r="L997" s="18">
        <f>FACT_INCLUDES[[#This Row],[price]]+FACT_INCLUDES[[#This Row],[freight_value]]</f>
        <v>128.65</v>
      </c>
      <c r="M997">
        <f ca="1">_xlfn.XLOOKUP(FACT_INCLUDES[[#This Row],[customer_unique_id]], DIM_CUSTOMERS[customer_unique_id], DIM_CUSTOMERS[Age],,0)</f>
        <v>47</v>
      </c>
      <c r="N997">
        <f>IFERROR(VLOOKUP(FACT_INCLUDES[[#This Row],[order_id]], ORDERS!A:G, 7, FALSE), "")</f>
        <v>17</v>
      </c>
      <c r="O997">
        <f>_xlfn.XLOOKUP(FACT_INCLUDES[[#This Row],[DW Product]],FACT_PRODUCT_REVIEWS!L:L,FACT_PRODUCT_REVIEWS!A:A,,0)</f>
        <v>450</v>
      </c>
      <c r="P997">
        <f>_xlfn.XLOOKUP(FACT_INCLUDES[[#This Row],[customer_unique_id]],DIM_CUSTOMERS[customer_unique_id],DIM_CUSTOMERS[DW Customer],,0)</f>
        <v>197</v>
      </c>
      <c r="Q997">
        <v>450</v>
      </c>
      <c r="R997">
        <v>248</v>
      </c>
      <c r="S997">
        <f>IF(FACT_INCLUDES[[#This Row],[order_delivered_customer_date]]&lt;=FACT_INCLUDES[[#This Row],[order_estimated_delivery_date]],1,0)</f>
        <v>0</v>
      </c>
      <c r="T997" t="str">
        <f>VLOOKUP(FACT_INCLUDES[[#This Row],[DW Product]],DIM_PRODUCTS!A:I,3,FALSE)</f>
        <v>Toys</v>
      </c>
      <c r="U997" t="str">
        <f>VLOOKUP(FACT_INCLUDES[[#This Row],[DW Seller]],DIM_SELLERS!A:I,4,FALSE)</f>
        <v>SP</v>
      </c>
      <c r="V997" s="30">
        <f>IF(FACT_INCLUDES[[#This Row],[order_delivered_customer_date]]&lt;=FACT_INCLUDES[[#This Row],[order_estimated_delivery_date]], 1,0)</f>
        <v>0</v>
      </c>
    </row>
    <row r="998" spans="1:22" ht="15.75" x14ac:dyDescent="0.25">
      <c r="A998">
        <v>997</v>
      </c>
      <c r="B998" s="2" t="s">
        <v>1805</v>
      </c>
      <c r="C998" s="10">
        <v>1</v>
      </c>
      <c r="D998" s="13">
        <v>43292.589583333334</v>
      </c>
      <c r="E998" s="20">
        <v>79</v>
      </c>
      <c r="F998" s="20">
        <v>18.43</v>
      </c>
      <c r="G998" t="str">
        <f>VLOOKUP(FACT_INCLUDES[[#This Row],[order_id]],ORDERS!A:B,2,FALSE)</f>
        <v>84ca742f08b69a3cff5b18ffe90551d3</v>
      </c>
      <c r="H998" s="17">
        <f>VLOOKUP(FACT_INCLUDES[[#This Row],[order_id]],ORDERS!A:F,4,FALSE)</f>
        <v>43104.768750000003</v>
      </c>
      <c r="I998" s="17">
        <f>VLOOKUP(FACT_INCLUDES[[#This Row],[order_id]],ORDERS!A:G,5,FALSE)</f>
        <v>43116.881249999999</v>
      </c>
      <c r="J998" s="17">
        <f>VLOOKUP(FACT_INCLUDES[[#This Row],[order_id]],ORDERS!A:G,6,FALSE)</f>
        <v>43131</v>
      </c>
      <c r="K998" t="str">
        <f>VLOOKUP(FACT_INCLUDES[[#This Row],[order_id]],ORDERS!A:G,3,FALSE)</f>
        <v>delivered</v>
      </c>
      <c r="L998" s="18">
        <f>FACT_INCLUDES[[#This Row],[price]]+FACT_INCLUDES[[#This Row],[freight_value]]</f>
        <v>97.43</v>
      </c>
      <c r="M998">
        <f ca="1">_xlfn.XLOOKUP(FACT_INCLUDES[[#This Row],[customer_unique_id]], DIM_CUSTOMERS[customer_unique_id], DIM_CUSTOMERS[Age],,0)</f>
        <v>48</v>
      </c>
      <c r="N998">
        <f>IFERROR(VLOOKUP(FACT_INCLUDES[[#This Row],[order_id]], ORDERS!A:G, 7, FALSE), "")</f>
        <v>12</v>
      </c>
      <c r="O998">
        <f>_xlfn.XLOOKUP(FACT_INCLUDES[[#This Row],[DW Product]],FACT_PRODUCT_REVIEWS!L:L,FACT_PRODUCT_REVIEWS!A:A,,0)</f>
        <v>451</v>
      </c>
      <c r="P998">
        <f>_xlfn.XLOOKUP(FACT_INCLUDES[[#This Row],[customer_unique_id]],DIM_CUSTOMERS[customer_unique_id],DIM_CUSTOMERS[DW Customer],,0)</f>
        <v>303</v>
      </c>
      <c r="Q998">
        <v>451</v>
      </c>
      <c r="R998">
        <v>249</v>
      </c>
      <c r="S998">
        <f>IF(FACT_INCLUDES[[#This Row],[order_delivered_customer_date]]&lt;=FACT_INCLUDES[[#This Row],[order_estimated_delivery_date]],1,0)</f>
        <v>1</v>
      </c>
      <c r="T998" t="str">
        <f>VLOOKUP(FACT_INCLUDES[[#This Row],[DW Product]],DIM_PRODUCTS!A:I,3,FALSE)</f>
        <v>Accessories</v>
      </c>
      <c r="U998" t="str">
        <f>VLOOKUP(FACT_INCLUDES[[#This Row],[DW Seller]],DIM_SELLERS!A:I,4,FALSE)</f>
        <v>PR</v>
      </c>
      <c r="V998" s="30">
        <f>IF(FACT_INCLUDES[[#This Row],[order_delivered_customer_date]]&lt;=FACT_INCLUDES[[#This Row],[order_estimated_delivery_date]], 1,0)</f>
        <v>1</v>
      </c>
    </row>
    <row r="999" spans="1:22" ht="15.75" x14ac:dyDescent="0.25">
      <c r="A999">
        <v>998</v>
      </c>
      <c r="B999" s="2" t="s">
        <v>1303</v>
      </c>
      <c r="C999" s="10">
        <v>1</v>
      </c>
      <c r="D999" s="13">
        <v>43300.454861111109</v>
      </c>
      <c r="E999" s="20">
        <v>39.9</v>
      </c>
      <c r="F999" s="20">
        <v>14.1</v>
      </c>
      <c r="G999" t="str">
        <f>VLOOKUP(FACT_INCLUDES[[#This Row],[order_id]],ORDERS!A:B,2,FALSE)</f>
        <v>16adfb3d3d55b81af6248041ba561882</v>
      </c>
      <c r="H999" s="17">
        <f>VLOOKUP(FACT_INCLUDES[[#This Row],[order_id]],ORDERS!A:F,4,FALSE)</f>
        <v>43248.354861111111</v>
      </c>
      <c r="I999" s="17">
        <f>VLOOKUP(FACT_INCLUDES[[#This Row],[order_id]],ORDERS!A:G,5,FALSE)</f>
        <v>43265.780555555553</v>
      </c>
      <c r="J999" s="17">
        <f>VLOOKUP(FACT_INCLUDES[[#This Row],[order_id]],ORDERS!A:G,6,FALSE)</f>
        <v>43297</v>
      </c>
      <c r="K999" t="str">
        <f>VLOOKUP(FACT_INCLUDES[[#This Row],[order_id]],ORDERS!A:G,3,FALSE)</f>
        <v>delivered</v>
      </c>
      <c r="L999" s="18">
        <f>FACT_INCLUDES[[#This Row],[price]]+FACT_INCLUDES[[#This Row],[freight_value]]</f>
        <v>54</v>
      </c>
      <c r="M999">
        <f ca="1">_xlfn.XLOOKUP(FACT_INCLUDES[[#This Row],[customer_unique_id]], DIM_CUSTOMERS[customer_unique_id], DIM_CUSTOMERS[Age],,0)</f>
        <v>26</v>
      </c>
      <c r="N999">
        <f>IFERROR(VLOOKUP(FACT_INCLUDES[[#This Row],[order_id]], ORDERS!A:G, 7, FALSE), "")</f>
        <v>17</v>
      </c>
      <c r="O999">
        <f>_xlfn.XLOOKUP(FACT_INCLUDES[[#This Row],[DW Product]],FACT_PRODUCT_REVIEWS!L:L,FACT_PRODUCT_REVIEWS!A:A,,0)</f>
        <v>452</v>
      </c>
      <c r="P999">
        <f>_xlfn.XLOOKUP(FACT_INCLUDES[[#This Row],[customer_unique_id]],DIM_CUSTOMERS[customer_unique_id],DIM_CUSTOMERS[DW Customer],,0)</f>
        <v>240</v>
      </c>
      <c r="Q999">
        <v>452</v>
      </c>
      <c r="R999">
        <v>250</v>
      </c>
      <c r="S999">
        <f>IF(FACT_INCLUDES[[#This Row],[order_delivered_customer_date]]&lt;=FACT_INCLUDES[[#This Row],[order_estimated_delivery_date]],1,0)</f>
        <v>1</v>
      </c>
      <c r="T999" t="str">
        <f>VLOOKUP(FACT_INCLUDES[[#This Row],[DW Product]],DIM_PRODUCTS!A:I,3,FALSE)</f>
        <v>Sports</v>
      </c>
      <c r="U999" t="str">
        <f>VLOOKUP(FACT_INCLUDES[[#This Row],[DW Seller]],DIM_SELLERS!A:I,4,FALSE)</f>
        <v>SP</v>
      </c>
      <c r="V999" s="30">
        <f>IF(FACT_INCLUDES[[#This Row],[order_delivered_customer_date]]&lt;=FACT_INCLUDES[[#This Row],[order_estimated_delivery_date]], 1,0)</f>
        <v>1</v>
      </c>
    </row>
    <row r="1000" spans="1:22" ht="15.75" x14ac:dyDescent="0.25">
      <c r="A1000">
        <v>999</v>
      </c>
      <c r="B1000" s="2" t="s">
        <v>1721</v>
      </c>
      <c r="C1000" s="10">
        <v>1</v>
      </c>
      <c r="D1000" s="13">
        <v>43038.149305555555</v>
      </c>
      <c r="E1000" s="20">
        <v>249</v>
      </c>
      <c r="F1000" s="20">
        <v>13.24</v>
      </c>
      <c r="G1000" t="str">
        <f>VLOOKUP(FACT_INCLUDES[[#This Row],[order_id]],ORDERS!A:B,2,FALSE)</f>
        <v>754fd85b66cc83bb73ffb06a4bc729f8</v>
      </c>
      <c r="H1000" s="17">
        <f>VLOOKUP(FACT_INCLUDES[[#This Row],[order_id]],ORDERS!A:F,4,FALSE)</f>
        <v>43047.882638888892</v>
      </c>
      <c r="I1000" s="17">
        <f>VLOOKUP(FACT_INCLUDES[[#This Row],[order_id]],ORDERS!A:G,5,FALSE)</f>
        <v>43060.843055555553</v>
      </c>
      <c r="J1000" s="17">
        <f>VLOOKUP(FACT_INCLUDES[[#This Row],[order_id]],ORDERS!A:G,6,FALSE)</f>
        <v>43067</v>
      </c>
      <c r="K1000" t="str">
        <f>VLOOKUP(FACT_INCLUDES[[#This Row],[order_id]],ORDERS!A:G,3,FALSE)</f>
        <v>delivered</v>
      </c>
      <c r="L1000" s="18">
        <f>FACT_INCLUDES[[#This Row],[price]]+FACT_INCLUDES[[#This Row],[freight_value]]</f>
        <v>262.24</v>
      </c>
      <c r="M1000">
        <f ca="1">_xlfn.XLOOKUP(FACT_INCLUDES[[#This Row],[customer_unique_id]], DIM_CUSTOMERS[customer_unique_id], DIM_CUSTOMERS[Age],,0)</f>
        <v>32</v>
      </c>
      <c r="N1000">
        <f>IFERROR(VLOOKUP(FACT_INCLUDES[[#This Row],[order_id]], ORDERS!A:G, 7, FALSE), "")</f>
        <v>13</v>
      </c>
      <c r="O1000">
        <f>_xlfn.XLOOKUP(FACT_INCLUDES[[#This Row],[DW Product]],FACT_PRODUCT_REVIEWS!L:L,FACT_PRODUCT_REVIEWS!A:A,,0)</f>
        <v>453</v>
      </c>
      <c r="P1000">
        <f>_xlfn.XLOOKUP(FACT_INCLUDES[[#This Row],[customer_unique_id]],DIM_CUSTOMERS[customer_unique_id],DIM_CUSTOMERS[DW Customer],,0)</f>
        <v>225</v>
      </c>
      <c r="Q1000">
        <v>453</v>
      </c>
      <c r="R1000">
        <v>251</v>
      </c>
      <c r="S1000">
        <f>IF(FACT_INCLUDES[[#This Row],[order_delivered_customer_date]]&lt;=FACT_INCLUDES[[#This Row],[order_estimated_delivery_date]],1,0)</f>
        <v>1</v>
      </c>
      <c r="T1000" t="str">
        <f>VLOOKUP(FACT_INCLUDES[[#This Row],[DW Product]],DIM_PRODUCTS!A:I,3,FALSE)</f>
        <v>Musical Instruments</v>
      </c>
      <c r="U1000" t="str">
        <f>VLOOKUP(FACT_INCLUDES[[#This Row],[DW Seller]],DIM_SELLERS!A:I,4,FALSE)</f>
        <v>SP</v>
      </c>
      <c r="V1000" s="30">
        <f>IF(FACT_INCLUDES[[#This Row],[order_delivered_customer_date]]&lt;=FACT_INCLUDES[[#This Row],[order_estimated_delivery_date]], 1,0)</f>
        <v>1</v>
      </c>
    </row>
    <row r="1001" spans="1:22" ht="15.75" x14ac:dyDescent="0.25">
      <c r="A1001">
        <v>1000</v>
      </c>
      <c r="B1001" s="2" t="s">
        <v>1597</v>
      </c>
      <c r="C1001" s="10">
        <v>1</v>
      </c>
      <c r="D1001" s="13">
        <v>42912.923611111109</v>
      </c>
      <c r="E1001" s="20">
        <v>379</v>
      </c>
      <c r="F1001" s="20">
        <v>79.94</v>
      </c>
      <c r="G1001" t="str">
        <f>VLOOKUP(FACT_INCLUDES[[#This Row],[order_id]],ORDERS!A:B,2,FALSE)</f>
        <v>de94076bba3c66ffaaa867d14a663cbe</v>
      </c>
      <c r="H1001" s="17">
        <f>VLOOKUP(FACT_INCLUDES[[#This Row],[order_id]],ORDERS!A:F,4,FALSE)</f>
        <v>43167.479861111111</v>
      </c>
      <c r="I1001" s="17">
        <f>VLOOKUP(FACT_INCLUDES[[#This Row],[order_id]],ORDERS!A:G,5,FALSE)</f>
        <v>43197.87777777778</v>
      </c>
      <c r="J1001" s="17">
        <f>VLOOKUP(FACT_INCLUDES[[#This Row],[order_id]],ORDERS!A:G,6,FALSE)</f>
        <v>43194</v>
      </c>
      <c r="K1001" t="str">
        <f>VLOOKUP(FACT_INCLUDES[[#This Row],[order_id]],ORDERS!A:G,3,FALSE)</f>
        <v>delivered</v>
      </c>
      <c r="L1001" s="18">
        <f>FACT_INCLUDES[[#This Row],[price]]+FACT_INCLUDES[[#This Row],[freight_value]]</f>
        <v>458.94</v>
      </c>
      <c r="M1001">
        <f ca="1">_xlfn.XLOOKUP(FACT_INCLUDES[[#This Row],[customer_unique_id]], DIM_CUSTOMERS[customer_unique_id], DIM_CUSTOMERS[Age],,0)</f>
        <v>46</v>
      </c>
      <c r="N1001">
        <f>IFERROR(VLOOKUP(FACT_INCLUDES[[#This Row],[order_id]], ORDERS!A:G, 7, FALSE), "")</f>
        <v>30</v>
      </c>
      <c r="O1001">
        <f>_xlfn.XLOOKUP(FACT_INCLUDES[[#This Row],[DW Product]],FACT_PRODUCT_REVIEWS!L:L,FACT_PRODUCT_REVIEWS!A:A,,0)</f>
        <v>454</v>
      </c>
      <c r="P1001">
        <f>_xlfn.XLOOKUP(FACT_INCLUDES[[#This Row],[customer_unique_id]],DIM_CUSTOMERS[customer_unique_id],DIM_CUSTOMERS[DW Customer],,0)</f>
        <v>68</v>
      </c>
      <c r="Q1001">
        <v>454</v>
      </c>
      <c r="R1001">
        <v>252</v>
      </c>
      <c r="S1001">
        <f>IF(FACT_INCLUDES[[#This Row],[order_delivered_customer_date]]&lt;=FACT_INCLUDES[[#This Row],[order_estimated_delivery_date]],1,0)</f>
        <v>0</v>
      </c>
      <c r="T1001" t="str">
        <f>VLOOKUP(FACT_INCLUDES[[#This Row],[DW Product]],DIM_PRODUCTS!A:I,3,FALSE)</f>
        <v>Art</v>
      </c>
      <c r="U1001" t="str">
        <f>VLOOKUP(FACT_INCLUDES[[#This Row],[DW Seller]],DIM_SELLERS!A:I,4,FALSE)</f>
        <v>RJ</v>
      </c>
      <c r="V1001" s="30">
        <f>IF(FACT_INCLUDES[[#This Row],[order_delivered_customer_date]]&lt;=FACT_INCLUDES[[#This Row],[order_estimated_delivery_date]], 1,0)</f>
        <v>0</v>
      </c>
    </row>
    <row r="1002" spans="1:22" ht="15.75" x14ac:dyDescent="0.25">
      <c r="A1002">
        <v>1001</v>
      </c>
      <c r="B1002" s="2" t="s">
        <v>1580</v>
      </c>
      <c r="C1002" s="10">
        <v>1</v>
      </c>
      <c r="D1002" s="13">
        <v>43052.826388888891</v>
      </c>
      <c r="E1002" s="20">
        <v>33.9</v>
      </c>
      <c r="F1002" s="20">
        <v>13.82</v>
      </c>
      <c r="G1002" t="str">
        <f>VLOOKUP(FACT_INCLUDES[[#This Row],[order_id]],ORDERS!A:B,2,FALSE)</f>
        <v>6279364f420b1e08eb33a498db5fa6bc</v>
      </c>
      <c r="H1002" s="17">
        <f>VLOOKUP(FACT_INCLUDES[[#This Row],[order_id]],ORDERS!A:F,4,FALSE)</f>
        <v>43217.642361111109</v>
      </c>
      <c r="I1002" s="17">
        <f>VLOOKUP(FACT_INCLUDES[[#This Row],[order_id]],ORDERS!A:G,5,FALSE)</f>
        <v>43227.582638888889</v>
      </c>
      <c r="J1002" s="17">
        <f>VLOOKUP(FACT_INCLUDES[[#This Row],[order_id]],ORDERS!A:G,6,FALSE)</f>
        <v>43235</v>
      </c>
      <c r="K1002" t="str">
        <f>VLOOKUP(FACT_INCLUDES[[#This Row],[order_id]],ORDERS!A:G,3,FALSE)</f>
        <v>delivered</v>
      </c>
      <c r="L1002" s="18">
        <f>FACT_INCLUDES[[#This Row],[price]]+FACT_INCLUDES[[#This Row],[freight_value]]</f>
        <v>47.72</v>
      </c>
      <c r="M1002">
        <f ca="1">_xlfn.XLOOKUP(FACT_INCLUDES[[#This Row],[customer_unique_id]], DIM_CUSTOMERS[customer_unique_id], DIM_CUSTOMERS[Age],,0)</f>
        <v>50</v>
      </c>
      <c r="N1002">
        <f>IFERROR(VLOOKUP(FACT_INCLUDES[[#This Row],[order_id]], ORDERS!A:G, 7, FALSE), "")</f>
        <v>10</v>
      </c>
      <c r="O1002">
        <f>_xlfn.XLOOKUP(FACT_INCLUDES[[#This Row],[DW Product]],FACT_PRODUCT_REVIEWS!L:L,FACT_PRODUCT_REVIEWS!A:A,,0)</f>
        <v>455</v>
      </c>
      <c r="P1002">
        <f>_xlfn.XLOOKUP(FACT_INCLUDES[[#This Row],[customer_unique_id]],DIM_CUSTOMERS[customer_unique_id],DIM_CUSTOMERS[DW Customer],,0)</f>
        <v>93</v>
      </c>
      <c r="Q1002">
        <v>455</v>
      </c>
      <c r="R1002">
        <v>253</v>
      </c>
      <c r="S1002">
        <f>IF(FACT_INCLUDES[[#This Row],[order_delivered_customer_date]]&lt;=FACT_INCLUDES[[#This Row],[order_estimated_delivery_date]],1,0)</f>
        <v>1</v>
      </c>
      <c r="T1002" t="str">
        <f>VLOOKUP(FACT_INCLUDES[[#This Row],[DW Product]],DIM_PRODUCTS!A:I,3,FALSE)</f>
        <v>Musical Instruments</v>
      </c>
      <c r="U1002" t="str">
        <f>VLOOKUP(FACT_INCLUDES[[#This Row],[DW Seller]],DIM_SELLERS!A:I,4,FALSE)</f>
        <v>SP</v>
      </c>
      <c r="V1002" s="30">
        <f>IF(FACT_INCLUDES[[#This Row],[order_delivered_customer_date]]&lt;=FACT_INCLUDES[[#This Row],[order_estimated_delivery_date]], 1,0)</f>
        <v>1</v>
      </c>
    </row>
    <row r="1003" spans="1:22" ht="15.75" x14ac:dyDescent="0.25">
      <c r="A1003">
        <v>1002</v>
      </c>
      <c r="B1003" s="2" t="s">
        <v>1135</v>
      </c>
      <c r="C1003" s="10">
        <v>1</v>
      </c>
      <c r="D1003" s="13">
        <v>43306.474305555559</v>
      </c>
      <c r="E1003" s="20">
        <v>208.1</v>
      </c>
      <c r="F1003" s="20">
        <v>43.49</v>
      </c>
      <c r="G1003" t="str">
        <f>VLOOKUP(FACT_INCLUDES[[#This Row],[order_id]],ORDERS!A:B,2,FALSE)</f>
        <v>0301e2b22f44b5a060987ecf49f8ada8</v>
      </c>
      <c r="H1003" s="17">
        <f>VLOOKUP(FACT_INCLUDES[[#This Row],[order_id]],ORDERS!A:F,4,FALSE)</f>
        <v>43241.803472222222</v>
      </c>
      <c r="I1003" s="17">
        <f>VLOOKUP(FACT_INCLUDES[[#This Row],[order_id]],ORDERS!A:G,5,FALSE)</f>
        <v>43256.873611111114</v>
      </c>
      <c r="J1003" s="17">
        <f>VLOOKUP(FACT_INCLUDES[[#This Row],[order_id]],ORDERS!A:G,6,FALSE)</f>
        <v>43259</v>
      </c>
      <c r="K1003" t="str">
        <f>VLOOKUP(FACT_INCLUDES[[#This Row],[order_id]],ORDERS!A:G,3,FALSE)</f>
        <v>delivered</v>
      </c>
      <c r="L1003" s="18">
        <f>FACT_INCLUDES[[#This Row],[price]]+FACT_INCLUDES[[#This Row],[freight_value]]</f>
        <v>251.59</v>
      </c>
      <c r="M1003">
        <f ca="1">_xlfn.XLOOKUP(FACT_INCLUDES[[#This Row],[customer_unique_id]], DIM_CUSTOMERS[customer_unique_id], DIM_CUSTOMERS[Age],,0)</f>
        <v>54</v>
      </c>
      <c r="N1003">
        <f>IFERROR(VLOOKUP(FACT_INCLUDES[[#This Row],[order_id]], ORDERS!A:G, 7, FALSE), "")</f>
        <v>15</v>
      </c>
      <c r="O1003">
        <f>_xlfn.XLOOKUP(FACT_INCLUDES[[#This Row],[DW Product]],FACT_PRODUCT_REVIEWS!L:L,FACT_PRODUCT_REVIEWS!A:A,,0)</f>
        <v>456</v>
      </c>
      <c r="P1003">
        <f>_xlfn.XLOOKUP(FACT_INCLUDES[[#This Row],[customer_unique_id]],DIM_CUSTOMERS[customer_unique_id],DIM_CUSTOMERS[DW Customer],,0)</f>
        <v>123</v>
      </c>
      <c r="Q1003">
        <v>456</v>
      </c>
      <c r="R1003">
        <v>254</v>
      </c>
      <c r="S1003">
        <f>IF(FACT_INCLUDES[[#This Row],[order_delivered_customer_date]]&lt;=FACT_INCLUDES[[#This Row],[order_estimated_delivery_date]],1,0)</f>
        <v>1</v>
      </c>
      <c r="T1003" t="str">
        <f>VLOOKUP(FACT_INCLUDES[[#This Row],[DW Product]],DIM_PRODUCTS!A:I,3,FALSE)</f>
        <v>Appliances</v>
      </c>
      <c r="U1003" t="str">
        <f>VLOOKUP(FACT_INCLUDES[[#This Row],[DW Seller]],DIM_SELLERS!A:I,4,FALSE)</f>
        <v>RS</v>
      </c>
      <c r="V1003" s="30">
        <f>IF(FACT_INCLUDES[[#This Row],[order_delivered_customer_date]]&lt;=FACT_INCLUDES[[#This Row],[order_estimated_delivery_date]], 1,0)</f>
        <v>1</v>
      </c>
    </row>
    <row r="1004" spans="1:22" ht="15.75" x14ac:dyDescent="0.25">
      <c r="A1004">
        <v>1003</v>
      </c>
      <c r="B1004" s="2" t="s">
        <v>1510</v>
      </c>
      <c r="C1004" s="10">
        <v>1</v>
      </c>
      <c r="D1004" s="13">
        <v>43147.45</v>
      </c>
      <c r="E1004" s="20">
        <v>593.36</v>
      </c>
      <c r="F1004" s="20">
        <v>98.13</v>
      </c>
      <c r="G1004" t="str">
        <f>VLOOKUP(FACT_INCLUDES[[#This Row],[order_id]],ORDERS!A:B,2,FALSE)</f>
        <v>38827a4b81c4d81cffaec1accef6572c</v>
      </c>
      <c r="H1004" s="17">
        <f>VLOOKUP(FACT_INCLUDES[[#This Row],[order_id]],ORDERS!A:F,4,FALSE)</f>
        <v>42953.65625</v>
      </c>
      <c r="I1004" s="17">
        <f>VLOOKUP(FACT_INCLUDES[[#This Row],[order_id]],ORDERS!A:G,5,FALSE)</f>
        <v>42970.852083333331</v>
      </c>
      <c r="J1004" s="17">
        <f>VLOOKUP(FACT_INCLUDES[[#This Row],[order_id]],ORDERS!A:G,6,FALSE)</f>
        <v>42976</v>
      </c>
      <c r="K1004" t="str">
        <f>VLOOKUP(FACT_INCLUDES[[#This Row],[order_id]],ORDERS!A:G,3,FALSE)</f>
        <v>delivered</v>
      </c>
      <c r="L1004" s="18">
        <f>FACT_INCLUDES[[#This Row],[price]]+FACT_INCLUDES[[#This Row],[freight_value]]</f>
        <v>691.49</v>
      </c>
      <c r="M1004">
        <f ca="1">_xlfn.XLOOKUP(FACT_INCLUDES[[#This Row],[customer_unique_id]], DIM_CUSTOMERS[customer_unique_id], DIM_CUSTOMERS[Age],,0)</f>
        <v>24</v>
      </c>
      <c r="N1004">
        <f>IFERROR(VLOOKUP(FACT_INCLUDES[[#This Row],[order_id]], ORDERS!A:G, 7, FALSE), "")</f>
        <v>17</v>
      </c>
      <c r="O1004">
        <f>_xlfn.XLOOKUP(FACT_INCLUDES[[#This Row],[DW Product]],FACT_PRODUCT_REVIEWS!L:L,FACT_PRODUCT_REVIEWS!A:A,,0)</f>
        <v>457</v>
      </c>
      <c r="P1004">
        <f>_xlfn.XLOOKUP(FACT_INCLUDES[[#This Row],[customer_unique_id]],DIM_CUSTOMERS[customer_unique_id],DIM_CUSTOMERS[DW Customer],,0)</f>
        <v>121</v>
      </c>
      <c r="Q1004">
        <v>457</v>
      </c>
      <c r="R1004">
        <v>255</v>
      </c>
      <c r="S1004">
        <f>IF(FACT_INCLUDES[[#This Row],[order_delivered_customer_date]]&lt;=FACT_INCLUDES[[#This Row],[order_estimated_delivery_date]],1,0)</f>
        <v>1</v>
      </c>
      <c r="T1004" t="str">
        <f>VLOOKUP(FACT_INCLUDES[[#This Row],[DW Product]],DIM_PRODUCTS!A:I,3,FALSE)</f>
        <v>Musical Instruments</v>
      </c>
      <c r="U1004" t="str">
        <f>VLOOKUP(FACT_INCLUDES[[#This Row],[DW Seller]],DIM_SELLERS!A:I,4,FALSE)</f>
        <v>SP</v>
      </c>
      <c r="V1004" s="30">
        <f>IF(FACT_INCLUDES[[#This Row],[order_delivered_customer_date]]&lt;=FACT_INCLUDES[[#This Row],[order_estimated_delivery_date]], 1,0)</f>
        <v>1</v>
      </c>
    </row>
    <row r="1005" spans="1:22" ht="15.75" x14ac:dyDescent="0.25">
      <c r="A1005">
        <v>1004</v>
      </c>
      <c r="B1005" s="2" t="s">
        <v>1797</v>
      </c>
      <c r="C1005" s="10">
        <v>1</v>
      </c>
      <c r="D1005" s="13">
        <v>43147.45</v>
      </c>
      <c r="E1005" s="20">
        <v>52.5</v>
      </c>
      <c r="F1005" s="20">
        <v>19.34</v>
      </c>
      <c r="G1005" t="str">
        <f>VLOOKUP(FACT_INCLUDES[[#This Row],[order_id]],ORDERS!A:B,2,FALSE)</f>
        <v>33e824e5fde35ad626278feba806c772</v>
      </c>
      <c r="H1005" s="17">
        <f>VLOOKUP(FACT_INCLUDES[[#This Row],[order_id]],ORDERS!A:F,4,FALSE)</f>
        <v>43006.459027777775</v>
      </c>
      <c r="I1005" s="17">
        <f>VLOOKUP(FACT_INCLUDES[[#This Row],[order_id]],ORDERS!A:G,5,FALSE)</f>
        <v>43014.709722222222</v>
      </c>
      <c r="J1005" s="17">
        <f>VLOOKUP(FACT_INCLUDES[[#This Row],[order_id]],ORDERS!A:G,6,FALSE)</f>
        <v>43024</v>
      </c>
      <c r="K1005" t="str">
        <f>VLOOKUP(FACT_INCLUDES[[#This Row],[order_id]],ORDERS!A:G,3,FALSE)</f>
        <v>delivered</v>
      </c>
      <c r="L1005" s="18">
        <f>FACT_INCLUDES[[#This Row],[price]]+FACT_INCLUDES[[#This Row],[freight_value]]</f>
        <v>71.84</v>
      </c>
      <c r="M1005">
        <f ca="1">_xlfn.XLOOKUP(FACT_INCLUDES[[#This Row],[customer_unique_id]], DIM_CUSTOMERS[customer_unique_id], DIM_CUSTOMERS[Age],,0)</f>
        <v>20</v>
      </c>
      <c r="N1005">
        <f>IFERROR(VLOOKUP(FACT_INCLUDES[[#This Row],[order_id]], ORDERS!A:G, 7, FALSE), "")</f>
        <v>8</v>
      </c>
      <c r="O1005">
        <f>_xlfn.XLOOKUP(FACT_INCLUDES[[#This Row],[DW Product]],FACT_PRODUCT_REVIEWS!L:L,FACT_PRODUCT_REVIEWS!A:A,,0)</f>
        <v>458</v>
      </c>
      <c r="P1005">
        <f>_xlfn.XLOOKUP(FACT_INCLUDES[[#This Row],[customer_unique_id]],DIM_CUSTOMERS[customer_unique_id],DIM_CUSTOMERS[DW Customer],,0)</f>
        <v>117</v>
      </c>
      <c r="Q1005">
        <v>458</v>
      </c>
      <c r="R1005">
        <v>256</v>
      </c>
      <c r="S1005">
        <f>IF(FACT_INCLUDES[[#This Row],[order_delivered_customer_date]]&lt;=FACT_INCLUDES[[#This Row],[order_estimated_delivery_date]],1,0)</f>
        <v>1</v>
      </c>
      <c r="T1005" t="str">
        <f>VLOOKUP(FACT_INCLUDES[[#This Row],[DW Product]],DIM_PRODUCTS!A:I,3,FALSE)</f>
        <v>Kitchen Products</v>
      </c>
      <c r="U1005" t="str">
        <f>VLOOKUP(FACT_INCLUDES[[#This Row],[DW Seller]],DIM_SELLERS!A:I,4,FALSE)</f>
        <v>SC</v>
      </c>
      <c r="V1005" s="30">
        <f>IF(FACT_INCLUDES[[#This Row],[order_delivered_customer_date]]&lt;=FACT_INCLUDES[[#This Row],[order_estimated_delivery_date]], 1,0)</f>
        <v>1</v>
      </c>
    </row>
    <row r="1006" spans="1:22" ht="15.75" x14ac:dyDescent="0.25">
      <c r="A1006">
        <v>1005</v>
      </c>
      <c r="B1006" s="2" t="s">
        <v>717</v>
      </c>
      <c r="C1006" s="10">
        <v>1</v>
      </c>
      <c r="D1006" s="13">
        <v>43152.92083333333</v>
      </c>
      <c r="E1006" s="20">
        <v>52.5</v>
      </c>
      <c r="F1006" s="20">
        <v>19.34</v>
      </c>
      <c r="G1006" t="str">
        <f>VLOOKUP(FACT_INCLUDES[[#This Row],[order_id]],ORDERS!A:B,2,FALSE)</f>
        <v>949b75abf6fdda78201547bf5f4c07f5</v>
      </c>
      <c r="H1006" s="17">
        <f>VLOOKUP(FACT_INCLUDES[[#This Row],[order_id]],ORDERS!A:F,4,FALSE)</f>
        <v>43314.92291666667</v>
      </c>
      <c r="I1006" s="17">
        <f>VLOOKUP(FACT_INCLUDES[[#This Row],[order_id]],ORDERS!A:G,5,FALSE)</f>
        <v>43316.568055555559</v>
      </c>
      <c r="J1006" s="17">
        <f>VLOOKUP(FACT_INCLUDES[[#This Row],[order_id]],ORDERS!A:G,6,FALSE)</f>
        <v>43320</v>
      </c>
      <c r="K1006" t="str">
        <f>VLOOKUP(FACT_INCLUDES[[#This Row],[order_id]],ORDERS!A:G,3,FALSE)</f>
        <v>delivered</v>
      </c>
      <c r="L1006" s="18">
        <f>FACT_INCLUDES[[#This Row],[price]]+FACT_INCLUDES[[#This Row],[freight_value]]</f>
        <v>71.84</v>
      </c>
      <c r="M1006">
        <f ca="1">_xlfn.XLOOKUP(FACT_INCLUDES[[#This Row],[customer_unique_id]], DIM_CUSTOMERS[customer_unique_id], DIM_CUSTOMERS[Age],,0)</f>
        <v>24</v>
      </c>
      <c r="N1006">
        <f>IFERROR(VLOOKUP(FACT_INCLUDES[[#This Row],[order_id]], ORDERS!A:G, 7, FALSE), "")</f>
        <v>2</v>
      </c>
      <c r="O1006">
        <f>_xlfn.XLOOKUP(FACT_INCLUDES[[#This Row],[DW Product]],FACT_PRODUCT_REVIEWS!L:L,FACT_PRODUCT_REVIEWS!A:A,,0)</f>
        <v>459</v>
      </c>
      <c r="P1006">
        <f>_xlfn.XLOOKUP(FACT_INCLUDES[[#This Row],[customer_unique_id]],DIM_CUSTOMERS[customer_unique_id],DIM_CUSTOMERS[DW Customer],,0)</f>
        <v>267</v>
      </c>
      <c r="Q1006">
        <v>459</v>
      </c>
      <c r="R1006">
        <v>257</v>
      </c>
      <c r="S1006">
        <f>IF(FACT_INCLUDES[[#This Row],[order_delivered_customer_date]]&lt;=FACT_INCLUDES[[#This Row],[order_estimated_delivery_date]],1,0)</f>
        <v>1</v>
      </c>
      <c r="T1006" t="str">
        <f>VLOOKUP(FACT_INCLUDES[[#This Row],[DW Product]],DIM_PRODUCTS!A:I,3,FALSE)</f>
        <v>Decor</v>
      </c>
      <c r="U1006" t="str">
        <f>VLOOKUP(FACT_INCLUDES[[#This Row],[DW Seller]],DIM_SELLERS!A:I,4,FALSE)</f>
        <v>SP</v>
      </c>
      <c r="V1006" s="30">
        <f>IF(FACT_INCLUDES[[#This Row],[order_delivered_customer_date]]&lt;=FACT_INCLUDES[[#This Row],[order_estimated_delivery_date]], 1,0)</f>
        <v>1</v>
      </c>
    </row>
    <row r="1007" spans="1:22" ht="15.75" x14ac:dyDescent="0.25">
      <c r="A1007">
        <v>1006</v>
      </c>
      <c r="B1007" s="2" t="s">
        <v>936</v>
      </c>
      <c r="C1007" s="10">
        <v>1</v>
      </c>
      <c r="D1007" s="13">
        <v>43152.92083333333</v>
      </c>
      <c r="E1007" s="20">
        <v>66</v>
      </c>
      <c r="F1007" s="20">
        <v>78.63</v>
      </c>
      <c r="G1007" t="str">
        <f>VLOOKUP(FACT_INCLUDES[[#This Row],[order_id]],ORDERS!A:B,2,FALSE)</f>
        <v>688bb6776d5f885e4b46d4c4bac240c2</v>
      </c>
      <c r="H1007" s="17">
        <f>VLOOKUP(FACT_INCLUDES[[#This Row],[order_id]],ORDERS!A:F,4,FALSE)</f>
        <v>43323.853472222225</v>
      </c>
      <c r="I1007" s="17">
        <f>VLOOKUP(FACT_INCLUDES[[#This Row],[order_id]],ORDERS!A:G,5,FALSE)</f>
        <v>43333.640277777777</v>
      </c>
      <c r="J1007" s="17">
        <f>VLOOKUP(FACT_INCLUDES[[#This Row],[order_id]],ORDERS!A:G,6,FALSE)</f>
        <v>43347</v>
      </c>
      <c r="K1007" t="str">
        <f>VLOOKUP(FACT_INCLUDES[[#This Row],[order_id]],ORDERS!A:G,3,FALSE)</f>
        <v>delivered</v>
      </c>
      <c r="L1007" s="18">
        <f>FACT_INCLUDES[[#This Row],[price]]+FACT_INCLUDES[[#This Row],[freight_value]]</f>
        <v>144.63</v>
      </c>
      <c r="M1007">
        <f ca="1">_xlfn.XLOOKUP(FACT_INCLUDES[[#This Row],[customer_unique_id]], DIM_CUSTOMERS[customer_unique_id], DIM_CUSTOMERS[Age],,0)</f>
        <v>25</v>
      </c>
      <c r="N1007">
        <f>IFERROR(VLOOKUP(FACT_INCLUDES[[#This Row],[order_id]], ORDERS!A:G, 7, FALSE), "")</f>
        <v>10</v>
      </c>
      <c r="O1007">
        <f>_xlfn.XLOOKUP(FACT_INCLUDES[[#This Row],[DW Product]],FACT_PRODUCT_REVIEWS!L:L,FACT_PRODUCT_REVIEWS!A:A,,0)</f>
        <v>460</v>
      </c>
      <c r="P1007">
        <f>_xlfn.XLOOKUP(FACT_INCLUDES[[#This Row],[customer_unique_id]],DIM_CUSTOMERS[customer_unique_id],DIM_CUSTOMERS[DW Customer],,0)</f>
        <v>36</v>
      </c>
      <c r="Q1007">
        <v>460</v>
      </c>
      <c r="R1007">
        <v>258</v>
      </c>
      <c r="S1007">
        <f>IF(FACT_INCLUDES[[#This Row],[order_delivered_customer_date]]&lt;=FACT_INCLUDES[[#This Row],[order_estimated_delivery_date]],1,0)</f>
        <v>1</v>
      </c>
      <c r="T1007" t="str">
        <f>VLOOKUP(FACT_INCLUDES[[#This Row],[DW Product]],DIM_PRODUCTS!A:I,3,FALSE)</f>
        <v>Bathroom</v>
      </c>
      <c r="U1007" t="str">
        <f>VLOOKUP(FACT_INCLUDES[[#This Row],[DW Seller]],DIM_SELLERS!A:I,4,FALSE)</f>
        <v>SP</v>
      </c>
      <c r="V1007" s="30">
        <f>IF(FACT_INCLUDES[[#This Row],[order_delivered_customer_date]]&lt;=FACT_INCLUDES[[#This Row],[order_estimated_delivery_date]], 1,0)</f>
        <v>1</v>
      </c>
    </row>
    <row r="1008" spans="1:22" ht="15.75" x14ac:dyDescent="0.25">
      <c r="A1008">
        <v>1007</v>
      </c>
      <c r="B1008" s="2" t="s">
        <v>754</v>
      </c>
      <c r="C1008" s="10">
        <v>1</v>
      </c>
      <c r="D1008" s="13">
        <v>43153.754166666666</v>
      </c>
      <c r="E1008" s="20">
        <v>127.48</v>
      </c>
      <c r="F1008" s="20">
        <v>16.809999999999999</v>
      </c>
      <c r="G1008" t="str">
        <f>VLOOKUP(FACT_INCLUDES[[#This Row],[order_id]],ORDERS!A:B,2,FALSE)</f>
        <v>9f67d6145893e41e7ada2e646b84f658</v>
      </c>
      <c r="H1008" s="17">
        <f>VLOOKUP(FACT_INCLUDES[[#This Row],[order_id]],ORDERS!A:F,4,FALSE)</f>
        <v>43111.706944444442</v>
      </c>
      <c r="I1008" s="17">
        <f>VLOOKUP(FACT_INCLUDES[[#This Row],[order_id]],ORDERS!A:G,5,FALSE)</f>
        <v>43118.859722222223</v>
      </c>
      <c r="J1008" s="17">
        <f>VLOOKUP(FACT_INCLUDES[[#This Row],[order_id]],ORDERS!A:G,6,FALSE)</f>
        <v>43136</v>
      </c>
      <c r="K1008" t="str">
        <f>VLOOKUP(FACT_INCLUDES[[#This Row],[order_id]],ORDERS!A:G,3,FALSE)</f>
        <v>delivered</v>
      </c>
      <c r="L1008" s="18">
        <f>FACT_INCLUDES[[#This Row],[price]]+FACT_INCLUDES[[#This Row],[freight_value]]</f>
        <v>144.29</v>
      </c>
      <c r="M1008">
        <f ca="1">_xlfn.XLOOKUP(FACT_INCLUDES[[#This Row],[customer_unique_id]], DIM_CUSTOMERS[customer_unique_id], DIM_CUSTOMERS[Age],,0)</f>
        <v>47</v>
      </c>
      <c r="N1008">
        <f>IFERROR(VLOOKUP(FACT_INCLUDES[[#This Row],[order_id]], ORDERS!A:G, 7, FALSE), "")</f>
        <v>7</v>
      </c>
      <c r="O1008">
        <f>_xlfn.XLOOKUP(FACT_INCLUDES[[#This Row],[DW Product]],FACT_PRODUCT_REVIEWS!L:L,FACT_PRODUCT_REVIEWS!A:A,,0)</f>
        <v>461</v>
      </c>
      <c r="P1008">
        <f>_xlfn.XLOOKUP(FACT_INCLUDES[[#This Row],[customer_unique_id]],DIM_CUSTOMERS[customer_unique_id],DIM_CUSTOMERS[DW Customer],,0)</f>
        <v>248</v>
      </c>
      <c r="Q1008">
        <v>461</v>
      </c>
      <c r="R1008">
        <v>259</v>
      </c>
      <c r="S1008">
        <f>IF(FACT_INCLUDES[[#This Row],[order_delivered_customer_date]]&lt;=FACT_INCLUDES[[#This Row],[order_estimated_delivery_date]],1,0)</f>
        <v>1</v>
      </c>
      <c r="T1008" t="str">
        <f>VLOOKUP(FACT_INCLUDES[[#This Row],[DW Product]],DIM_PRODUCTS!A:I,3,FALSE)</f>
        <v>Art</v>
      </c>
      <c r="U1008" t="str">
        <f>VLOOKUP(FACT_INCLUDES[[#This Row],[DW Seller]],DIM_SELLERS!A:I,4,FALSE)</f>
        <v>SP</v>
      </c>
      <c r="V1008" s="30">
        <f>IF(FACT_INCLUDES[[#This Row],[order_delivered_customer_date]]&lt;=FACT_INCLUDES[[#This Row],[order_estimated_delivery_date]], 1,0)</f>
        <v>1</v>
      </c>
    </row>
    <row r="1009" spans="1:22" ht="15.75" x14ac:dyDescent="0.25">
      <c r="A1009">
        <v>1008</v>
      </c>
      <c r="B1009" s="2" t="s">
        <v>1707</v>
      </c>
      <c r="C1009" s="10">
        <v>1</v>
      </c>
      <c r="D1009" s="13">
        <v>43013.580555555556</v>
      </c>
      <c r="E1009" s="20">
        <v>122.99</v>
      </c>
      <c r="F1009" s="20">
        <v>63.11</v>
      </c>
      <c r="G1009" t="str">
        <f>VLOOKUP(FACT_INCLUDES[[#This Row],[order_id]],ORDERS!A:B,2,FALSE)</f>
        <v>ec99f30f38afadbfbae32d5883734ded</v>
      </c>
      <c r="H1009" s="17">
        <f>VLOOKUP(FACT_INCLUDES[[#This Row],[order_id]],ORDERS!A:F,4,FALSE)</f>
        <v>42935.817361111112</v>
      </c>
      <c r="I1009" s="17">
        <f>VLOOKUP(FACT_INCLUDES[[#This Row],[order_id]],ORDERS!A:G,5,FALSE)</f>
        <v>42940.825694444444</v>
      </c>
      <c r="J1009" s="17">
        <f>VLOOKUP(FACT_INCLUDES[[#This Row],[order_id]],ORDERS!A:G,6,FALSE)</f>
        <v>42951</v>
      </c>
      <c r="K1009" t="str">
        <f>VLOOKUP(FACT_INCLUDES[[#This Row],[order_id]],ORDERS!A:G,3,FALSE)</f>
        <v>delivered</v>
      </c>
      <c r="L1009" s="18">
        <f>FACT_INCLUDES[[#This Row],[price]]+FACT_INCLUDES[[#This Row],[freight_value]]</f>
        <v>186.1</v>
      </c>
      <c r="M1009">
        <f ca="1">_xlfn.XLOOKUP(FACT_INCLUDES[[#This Row],[customer_unique_id]], DIM_CUSTOMERS[customer_unique_id], DIM_CUSTOMERS[Age],,0)</f>
        <v>21</v>
      </c>
      <c r="N1009">
        <f>IFERROR(VLOOKUP(FACT_INCLUDES[[#This Row],[order_id]], ORDERS!A:G, 7, FALSE), "")</f>
        <v>5</v>
      </c>
      <c r="O1009">
        <f>_xlfn.XLOOKUP(FACT_INCLUDES[[#This Row],[DW Product]],FACT_PRODUCT_REVIEWS!L:L,FACT_PRODUCT_REVIEWS!A:A,,0)</f>
        <v>462</v>
      </c>
      <c r="P1009">
        <f>_xlfn.XLOOKUP(FACT_INCLUDES[[#This Row],[customer_unique_id]],DIM_CUSTOMERS[customer_unique_id],DIM_CUSTOMERS[DW Customer],,0)</f>
        <v>178</v>
      </c>
      <c r="Q1009">
        <v>462</v>
      </c>
      <c r="R1009">
        <v>260</v>
      </c>
      <c r="S1009">
        <f>IF(FACT_INCLUDES[[#This Row],[order_delivered_customer_date]]&lt;=FACT_INCLUDES[[#This Row],[order_estimated_delivery_date]],1,0)</f>
        <v>1</v>
      </c>
      <c r="T1009" t="str">
        <f>VLOOKUP(FACT_INCLUDES[[#This Row],[DW Product]],DIM_PRODUCTS!A:I,3,FALSE)</f>
        <v>Furniture</v>
      </c>
      <c r="U1009" t="str">
        <f>VLOOKUP(FACT_INCLUDES[[#This Row],[DW Seller]],DIM_SELLERS!A:I,4,FALSE)</f>
        <v>SP</v>
      </c>
      <c r="V1009" s="30">
        <f>IF(FACT_INCLUDES[[#This Row],[order_delivered_customer_date]]&lt;=FACT_INCLUDES[[#This Row],[order_estimated_delivery_date]], 1,0)</f>
        <v>1</v>
      </c>
    </row>
    <row r="1010" spans="1:22" ht="15.75" x14ac:dyDescent="0.25">
      <c r="A1010">
        <v>1009</v>
      </c>
      <c r="B1010" s="2" t="s">
        <v>1520</v>
      </c>
      <c r="C1010" s="10">
        <v>1</v>
      </c>
      <c r="D1010" s="13">
        <v>43028.867361111108</v>
      </c>
      <c r="E1010" s="20">
        <v>49</v>
      </c>
      <c r="F1010" s="20">
        <v>15.44</v>
      </c>
      <c r="G1010" t="str">
        <f>VLOOKUP(FACT_INCLUDES[[#This Row],[order_id]],ORDERS!A:B,2,FALSE)</f>
        <v>bbdf651cbace0c9efc7fd3184235aa74</v>
      </c>
      <c r="H1010" s="17">
        <f>VLOOKUP(FACT_INCLUDES[[#This Row],[order_id]],ORDERS!A:F,4,FALSE)</f>
        <v>42973.644444444442</v>
      </c>
      <c r="I1010" s="17">
        <f>VLOOKUP(FACT_INCLUDES[[#This Row],[order_id]],ORDERS!A:G,5,FALSE)</f>
        <v>42991.799305555556</v>
      </c>
      <c r="J1010" s="17">
        <f>VLOOKUP(FACT_INCLUDES[[#This Row],[order_id]],ORDERS!A:G,6,FALSE)</f>
        <v>43003</v>
      </c>
      <c r="K1010" t="str">
        <f>VLOOKUP(FACT_INCLUDES[[#This Row],[order_id]],ORDERS!A:G,3,FALSE)</f>
        <v>delivered</v>
      </c>
      <c r="L1010" s="18">
        <f>FACT_INCLUDES[[#This Row],[price]]+FACT_INCLUDES[[#This Row],[freight_value]]</f>
        <v>64.44</v>
      </c>
      <c r="M1010">
        <f ca="1">_xlfn.XLOOKUP(FACT_INCLUDES[[#This Row],[customer_unique_id]], DIM_CUSTOMERS[customer_unique_id], DIM_CUSTOMERS[Age],,0)</f>
        <v>59</v>
      </c>
      <c r="N1010">
        <f>IFERROR(VLOOKUP(FACT_INCLUDES[[#This Row],[order_id]], ORDERS!A:G, 7, FALSE), "")</f>
        <v>18</v>
      </c>
      <c r="O1010">
        <f>_xlfn.XLOOKUP(FACT_INCLUDES[[#This Row],[DW Product]],FACT_PRODUCT_REVIEWS!L:L,FACT_PRODUCT_REVIEWS!A:A,,0)</f>
        <v>463</v>
      </c>
      <c r="P1010">
        <f>_xlfn.XLOOKUP(FACT_INCLUDES[[#This Row],[customer_unique_id]],DIM_CUSTOMERS[customer_unique_id],DIM_CUSTOMERS[DW Customer],,0)</f>
        <v>171</v>
      </c>
      <c r="Q1010">
        <v>463</v>
      </c>
      <c r="R1010">
        <v>261</v>
      </c>
      <c r="S1010">
        <f>IF(FACT_INCLUDES[[#This Row],[order_delivered_customer_date]]&lt;=FACT_INCLUDES[[#This Row],[order_estimated_delivery_date]],1,0)</f>
        <v>1</v>
      </c>
      <c r="T1010" t="str">
        <f>VLOOKUP(FACT_INCLUDES[[#This Row],[DW Product]],DIM_PRODUCTS!A:I,3,FALSE)</f>
        <v>Musical Instruments</v>
      </c>
      <c r="U1010" t="str">
        <f>VLOOKUP(FACT_INCLUDES[[#This Row],[DW Seller]],DIM_SELLERS!A:I,4,FALSE)</f>
        <v>SP</v>
      </c>
      <c r="V1010" s="30">
        <f>IF(FACT_INCLUDES[[#This Row],[order_delivered_customer_date]]&lt;=FACT_INCLUDES[[#This Row],[order_estimated_delivery_date]], 1,0)</f>
        <v>1</v>
      </c>
    </row>
    <row r="1011" spans="1:22" ht="15.75" x14ac:dyDescent="0.25">
      <c r="A1011">
        <v>1010</v>
      </c>
      <c r="B1011" s="2" t="s">
        <v>1296</v>
      </c>
      <c r="C1011" s="10">
        <v>1</v>
      </c>
      <c r="D1011" s="13">
        <v>43174.829861111109</v>
      </c>
      <c r="E1011" s="20">
        <v>49</v>
      </c>
      <c r="F1011" s="20">
        <v>15.44</v>
      </c>
      <c r="G1011" t="str">
        <f>VLOOKUP(FACT_INCLUDES[[#This Row],[order_id]],ORDERS!A:B,2,FALSE)</f>
        <v>d7dca5075c207d22e930c7ab977c80e5</v>
      </c>
      <c r="H1011" s="17">
        <f>VLOOKUP(FACT_INCLUDES[[#This Row],[order_id]],ORDERS!A:F,4,FALSE)</f>
        <v>42824.788194444445</v>
      </c>
      <c r="I1011" s="17">
        <f>VLOOKUP(FACT_INCLUDES[[#This Row],[order_id]],ORDERS!A:G,5,FALSE)</f>
        <v>42832.631944444445</v>
      </c>
      <c r="J1011" s="17">
        <f>VLOOKUP(FACT_INCLUDES[[#This Row],[order_id]],ORDERS!A:G,6,FALSE)</f>
        <v>42849</v>
      </c>
      <c r="K1011" t="str">
        <f>VLOOKUP(FACT_INCLUDES[[#This Row],[order_id]],ORDERS!A:G,3,FALSE)</f>
        <v>delivered</v>
      </c>
      <c r="L1011" s="18">
        <f>FACT_INCLUDES[[#This Row],[price]]+FACT_INCLUDES[[#This Row],[freight_value]]</f>
        <v>64.44</v>
      </c>
      <c r="M1011">
        <f ca="1">_xlfn.XLOOKUP(FACT_INCLUDES[[#This Row],[customer_unique_id]], DIM_CUSTOMERS[customer_unique_id], DIM_CUSTOMERS[Age],,0)</f>
        <v>47</v>
      </c>
      <c r="N1011">
        <f>IFERROR(VLOOKUP(FACT_INCLUDES[[#This Row],[order_id]], ORDERS!A:G, 7, FALSE), "")</f>
        <v>8</v>
      </c>
      <c r="O1011">
        <f>_xlfn.XLOOKUP(FACT_INCLUDES[[#This Row],[DW Product]],FACT_PRODUCT_REVIEWS!L:L,FACT_PRODUCT_REVIEWS!A:A,,0)</f>
        <v>464</v>
      </c>
      <c r="P1011">
        <f>_xlfn.XLOOKUP(FACT_INCLUDES[[#This Row],[customer_unique_id]],DIM_CUSTOMERS[customer_unique_id],DIM_CUSTOMERS[DW Customer],,0)</f>
        <v>197</v>
      </c>
      <c r="Q1011">
        <v>464</v>
      </c>
      <c r="R1011">
        <v>262</v>
      </c>
      <c r="S1011">
        <f>IF(FACT_INCLUDES[[#This Row],[order_delivered_customer_date]]&lt;=FACT_INCLUDES[[#This Row],[order_estimated_delivery_date]],1,0)</f>
        <v>1</v>
      </c>
      <c r="T1011" t="str">
        <f>VLOOKUP(FACT_INCLUDES[[#This Row],[DW Product]],DIM_PRODUCTS!A:I,3,FALSE)</f>
        <v>Home Design</v>
      </c>
      <c r="U1011" t="str">
        <f>VLOOKUP(FACT_INCLUDES[[#This Row],[DW Seller]],DIM_SELLERS!A:I,4,FALSE)</f>
        <v>SC</v>
      </c>
      <c r="V1011" s="30">
        <f>IF(FACT_INCLUDES[[#This Row],[order_delivered_customer_date]]&lt;=FACT_INCLUDES[[#This Row],[order_estimated_delivery_date]], 1,0)</f>
        <v>1</v>
      </c>
    </row>
    <row r="1012" spans="1:22" ht="15.75" x14ac:dyDescent="0.25">
      <c r="A1012">
        <v>1011</v>
      </c>
      <c r="B1012" s="2" t="s">
        <v>806</v>
      </c>
      <c r="C1012" s="10">
        <v>1</v>
      </c>
      <c r="D1012" s="13">
        <v>43185.408333333333</v>
      </c>
      <c r="E1012" s="20">
        <v>29.99</v>
      </c>
      <c r="F1012" s="20">
        <v>7.87</v>
      </c>
      <c r="G1012" t="str">
        <f>VLOOKUP(FACT_INCLUDES[[#This Row],[order_id]],ORDERS!A:B,2,FALSE)</f>
        <v>1b6e96ed99cb8d135efe220d761bbd67</v>
      </c>
      <c r="H1012" s="17">
        <f>VLOOKUP(FACT_INCLUDES[[#This Row],[order_id]],ORDERS!A:F,4,FALSE)</f>
        <v>43072.727777777778</v>
      </c>
      <c r="I1012" s="17">
        <f>VLOOKUP(FACT_INCLUDES[[#This Row],[order_id]],ORDERS!A:G,5,FALSE)</f>
        <v>43076.788888888892</v>
      </c>
      <c r="J1012" s="17">
        <f>VLOOKUP(FACT_INCLUDES[[#This Row],[order_id]],ORDERS!A:G,6,FALSE)</f>
        <v>43089</v>
      </c>
      <c r="K1012" t="str">
        <f>VLOOKUP(FACT_INCLUDES[[#This Row],[order_id]],ORDERS!A:G,3,FALSE)</f>
        <v>delivered</v>
      </c>
      <c r="L1012" s="18">
        <f>FACT_INCLUDES[[#This Row],[price]]+FACT_INCLUDES[[#This Row],[freight_value]]</f>
        <v>37.86</v>
      </c>
      <c r="M1012">
        <f ca="1">_xlfn.XLOOKUP(FACT_INCLUDES[[#This Row],[customer_unique_id]], DIM_CUSTOMERS[customer_unique_id], DIM_CUSTOMERS[Age],,0)</f>
        <v>44</v>
      </c>
      <c r="N1012">
        <f>IFERROR(VLOOKUP(FACT_INCLUDES[[#This Row],[order_id]], ORDERS!A:G, 7, FALSE), "")</f>
        <v>4</v>
      </c>
      <c r="O1012">
        <f>_xlfn.XLOOKUP(FACT_INCLUDES[[#This Row],[DW Product]],FACT_PRODUCT_REVIEWS!L:L,FACT_PRODUCT_REVIEWS!A:A,,0)</f>
        <v>465</v>
      </c>
      <c r="P1012">
        <f>_xlfn.XLOOKUP(FACT_INCLUDES[[#This Row],[customer_unique_id]],DIM_CUSTOMERS[customer_unique_id],DIM_CUSTOMERS[DW Customer],,0)</f>
        <v>98</v>
      </c>
      <c r="Q1012">
        <v>465</v>
      </c>
      <c r="R1012">
        <v>263</v>
      </c>
      <c r="S1012">
        <f>IF(FACT_INCLUDES[[#This Row],[order_delivered_customer_date]]&lt;=FACT_INCLUDES[[#This Row],[order_estimated_delivery_date]],1,0)</f>
        <v>1</v>
      </c>
      <c r="T1012" t="str">
        <f>VLOOKUP(FACT_INCLUDES[[#This Row],[DW Product]],DIM_PRODUCTS!A:I,3,FALSE)</f>
        <v>Clothing</v>
      </c>
      <c r="U1012" t="str">
        <f>VLOOKUP(FACT_INCLUDES[[#This Row],[DW Seller]],DIM_SELLERS!A:I,4,FALSE)</f>
        <v>SP</v>
      </c>
      <c r="V1012" s="30">
        <f>IF(FACT_INCLUDES[[#This Row],[order_delivered_customer_date]]&lt;=FACT_INCLUDES[[#This Row],[order_estimated_delivery_date]], 1,0)</f>
        <v>1</v>
      </c>
    </row>
    <row r="1013" spans="1:22" ht="15.75" x14ac:dyDescent="0.25">
      <c r="A1013">
        <v>1012</v>
      </c>
      <c r="B1013" s="2" t="s">
        <v>1727</v>
      </c>
      <c r="C1013" s="10">
        <v>1</v>
      </c>
      <c r="D1013" s="13">
        <v>42934.538194444445</v>
      </c>
      <c r="E1013" s="20">
        <v>59.9</v>
      </c>
      <c r="F1013" s="20">
        <v>24.7</v>
      </c>
      <c r="G1013" t="str">
        <f>VLOOKUP(FACT_INCLUDES[[#This Row],[order_id]],ORDERS!A:B,2,FALSE)</f>
        <v>8f20ece0099d6e5c22c1fd0c24a1e681</v>
      </c>
      <c r="H1013" s="17">
        <f>VLOOKUP(FACT_INCLUDES[[#This Row],[order_id]],ORDERS!A:F,4,FALSE)</f>
        <v>42787.970138888886</v>
      </c>
      <c r="I1013" s="17">
        <f>VLOOKUP(FACT_INCLUDES[[#This Row],[order_id]],ORDERS!A:G,5,FALSE)</f>
        <v>42796.605555555558</v>
      </c>
      <c r="J1013" s="17">
        <f>VLOOKUP(FACT_INCLUDES[[#This Row],[order_id]],ORDERS!A:G,6,FALSE)</f>
        <v>42816</v>
      </c>
      <c r="K1013" t="str">
        <f>VLOOKUP(FACT_INCLUDES[[#This Row],[order_id]],ORDERS!A:G,3,FALSE)</f>
        <v>delivered</v>
      </c>
      <c r="L1013" s="18">
        <f>FACT_INCLUDES[[#This Row],[price]]+FACT_INCLUDES[[#This Row],[freight_value]]</f>
        <v>84.6</v>
      </c>
      <c r="M1013">
        <f ca="1">_xlfn.XLOOKUP(FACT_INCLUDES[[#This Row],[customer_unique_id]], DIM_CUSTOMERS[customer_unique_id], DIM_CUSTOMERS[Age],,0)</f>
        <v>54</v>
      </c>
      <c r="N1013">
        <f>IFERROR(VLOOKUP(FACT_INCLUDES[[#This Row],[order_id]], ORDERS!A:G, 7, FALSE), "")</f>
        <v>9</v>
      </c>
      <c r="O1013">
        <f>_xlfn.XLOOKUP(FACT_INCLUDES[[#This Row],[DW Product]],FACT_PRODUCT_REVIEWS!L:L,FACT_PRODUCT_REVIEWS!A:A,,0)</f>
        <v>466</v>
      </c>
      <c r="P1013">
        <f>_xlfn.XLOOKUP(FACT_INCLUDES[[#This Row],[customer_unique_id]],DIM_CUSTOMERS[customer_unique_id],DIM_CUSTOMERS[DW Customer],,0)</f>
        <v>106</v>
      </c>
      <c r="Q1013">
        <v>466</v>
      </c>
      <c r="R1013">
        <v>264</v>
      </c>
      <c r="S1013">
        <f>IF(FACT_INCLUDES[[#This Row],[order_delivered_customer_date]]&lt;=FACT_INCLUDES[[#This Row],[order_estimated_delivery_date]],1,0)</f>
        <v>1</v>
      </c>
      <c r="T1013" t="str">
        <f>VLOOKUP(FACT_INCLUDES[[#This Row],[DW Product]],DIM_PRODUCTS!A:I,3,FALSE)</f>
        <v>Kitchen Products</v>
      </c>
      <c r="U1013" t="str">
        <f>VLOOKUP(FACT_INCLUDES[[#This Row],[DW Seller]],DIM_SELLERS!A:I,4,FALSE)</f>
        <v>SP</v>
      </c>
      <c r="V1013" s="30">
        <f>IF(FACT_INCLUDES[[#This Row],[order_delivered_customer_date]]&lt;=FACT_INCLUDES[[#This Row],[order_estimated_delivery_date]], 1,0)</f>
        <v>1</v>
      </c>
    </row>
    <row r="1014" spans="1:22" ht="15.75" x14ac:dyDescent="0.25">
      <c r="A1014">
        <v>1013</v>
      </c>
      <c r="B1014" s="2" t="s">
        <v>1765</v>
      </c>
      <c r="C1014" s="10">
        <v>1</v>
      </c>
      <c r="D1014" s="13">
        <v>42986.142361111109</v>
      </c>
      <c r="E1014" s="20">
        <v>62</v>
      </c>
      <c r="F1014" s="20">
        <v>24.7</v>
      </c>
      <c r="G1014" t="str">
        <f>VLOOKUP(FACT_INCLUDES[[#This Row],[order_id]],ORDERS!A:B,2,FALSE)</f>
        <v>a6d8302831afb228546eccf6cb3b3b48</v>
      </c>
      <c r="H1014" s="17">
        <f>VLOOKUP(FACT_INCLUDES[[#This Row],[order_id]],ORDERS!A:F,4,FALSE)</f>
        <v>43190.566666666666</v>
      </c>
      <c r="I1014" s="17">
        <f>VLOOKUP(FACT_INCLUDES[[#This Row],[order_id]],ORDERS!A:G,5,FALSE)</f>
        <v>43193.98333333333</v>
      </c>
      <c r="J1014" s="17">
        <f>VLOOKUP(FACT_INCLUDES[[#This Row],[order_id]],ORDERS!A:G,6,FALSE)</f>
        <v>43202</v>
      </c>
      <c r="K1014" t="str">
        <f>VLOOKUP(FACT_INCLUDES[[#This Row],[order_id]],ORDERS!A:G,3,FALSE)</f>
        <v>delivered</v>
      </c>
      <c r="L1014" s="18">
        <f>FACT_INCLUDES[[#This Row],[price]]+FACT_INCLUDES[[#This Row],[freight_value]]</f>
        <v>86.7</v>
      </c>
      <c r="M1014">
        <f ca="1">_xlfn.XLOOKUP(FACT_INCLUDES[[#This Row],[customer_unique_id]], DIM_CUSTOMERS[customer_unique_id], DIM_CUSTOMERS[Age],,0)</f>
        <v>20</v>
      </c>
      <c r="N1014">
        <f>IFERROR(VLOOKUP(FACT_INCLUDES[[#This Row],[order_id]], ORDERS!A:G, 7, FALSE), "")</f>
        <v>3</v>
      </c>
      <c r="O1014">
        <f>_xlfn.XLOOKUP(FACT_INCLUDES[[#This Row],[DW Product]],FACT_PRODUCT_REVIEWS!L:L,FACT_PRODUCT_REVIEWS!A:A,,0)</f>
        <v>467</v>
      </c>
      <c r="P1014">
        <f>_xlfn.XLOOKUP(FACT_INCLUDES[[#This Row],[customer_unique_id]],DIM_CUSTOMERS[customer_unique_id],DIM_CUSTOMERS[DW Customer],,0)</f>
        <v>201</v>
      </c>
      <c r="Q1014">
        <v>467</v>
      </c>
      <c r="R1014">
        <v>265</v>
      </c>
      <c r="S1014">
        <f>IF(FACT_INCLUDES[[#This Row],[order_delivered_customer_date]]&lt;=FACT_INCLUDES[[#This Row],[order_estimated_delivery_date]],1,0)</f>
        <v>1</v>
      </c>
      <c r="T1014" t="str">
        <f>VLOOKUP(FACT_INCLUDES[[#This Row],[DW Product]],DIM_PRODUCTS!A:I,3,FALSE)</f>
        <v>Art</v>
      </c>
      <c r="U1014" t="str">
        <f>VLOOKUP(FACT_INCLUDES[[#This Row],[DW Seller]],DIM_SELLERS!A:I,4,FALSE)</f>
        <v>SP</v>
      </c>
      <c r="V1014" s="30">
        <f>IF(FACT_INCLUDES[[#This Row],[order_delivered_customer_date]]&lt;=FACT_INCLUDES[[#This Row],[order_estimated_delivery_date]], 1,0)</f>
        <v>1</v>
      </c>
    </row>
    <row r="1015" spans="1:22" ht="15.75" x14ac:dyDescent="0.25">
      <c r="A1015">
        <v>1014</v>
      </c>
      <c r="B1015" s="2" t="s">
        <v>1279</v>
      </c>
      <c r="C1015" s="10">
        <v>1</v>
      </c>
      <c r="D1015" s="13">
        <v>43115.304166666669</v>
      </c>
      <c r="E1015" s="20">
        <v>102</v>
      </c>
      <c r="F1015" s="20">
        <v>10.130000000000001</v>
      </c>
      <c r="G1015" t="str">
        <f>VLOOKUP(FACT_INCLUDES[[#This Row],[order_id]],ORDERS!A:B,2,FALSE)</f>
        <v>3d07310ffa7a51e9f8249ad383e3e425</v>
      </c>
      <c r="H1015" s="17">
        <f>VLOOKUP(FACT_INCLUDES[[#This Row],[order_id]],ORDERS!A:F,4,FALSE)</f>
        <v>43267.823611111111</v>
      </c>
      <c r="I1015" s="17">
        <f>VLOOKUP(FACT_INCLUDES[[#This Row],[order_id]],ORDERS!A:G,5,FALSE)</f>
        <v>43277.061111111114</v>
      </c>
      <c r="J1015" s="17">
        <f>VLOOKUP(FACT_INCLUDES[[#This Row],[order_id]],ORDERS!A:G,6,FALSE)</f>
        <v>43312</v>
      </c>
      <c r="K1015" t="str">
        <f>VLOOKUP(FACT_INCLUDES[[#This Row],[order_id]],ORDERS!A:G,3,FALSE)</f>
        <v>delivered</v>
      </c>
      <c r="L1015" s="18">
        <f>FACT_INCLUDES[[#This Row],[price]]+FACT_INCLUDES[[#This Row],[freight_value]]</f>
        <v>112.13</v>
      </c>
      <c r="M1015">
        <f ca="1">_xlfn.XLOOKUP(FACT_INCLUDES[[#This Row],[customer_unique_id]], DIM_CUSTOMERS[customer_unique_id], DIM_CUSTOMERS[Age],,0)</f>
        <v>45</v>
      </c>
      <c r="N1015">
        <f>IFERROR(VLOOKUP(FACT_INCLUDES[[#This Row],[order_id]], ORDERS!A:G, 7, FALSE), "")</f>
        <v>10</v>
      </c>
      <c r="O1015">
        <f>_xlfn.XLOOKUP(FACT_INCLUDES[[#This Row],[DW Product]],FACT_PRODUCT_REVIEWS!L:L,FACT_PRODUCT_REVIEWS!A:A,,0)</f>
        <v>468</v>
      </c>
      <c r="P1015">
        <f>_xlfn.XLOOKUP(FACT_INCLUDES[[#This Row],[customer_unique_id]],DIM_CUSTOMERS[customer_unique_id],DIM_CUSTOMERS[DW Customer],,0)</f>
        <v>307</v>
      </c>
      <c r="Q1015">
        <v>468</v>
      </c>
      <c r="R1015">
        <v>266</v>
      </c>
      <c r="S1015">
        <f>IF(FACT_INCLUDES[[#This Row],[order_delivered_customer_date]]&lt;=FACT_INCLUDES[[#This Row],[order_estimated_delivery_date]],1,0)</f>
        <v>1</v>
      </c>
      <c r="T1015" t="str">
        <f>VLOOKUP(FACT_INCLUDES[[#This Row],[DW Product]],DIM_PRODUCTS!A:I,3,FALSE)</f>
        <v>Gadgets</v>
      </c>
      <c r="U1015" t="str">
        <f>VLOOKUP(FACT_INCLUDES[[#This Row],[DW Seller]],DIM_SELLERS!A:I,4,FALSE)</f>
        <v>SP</v>
      </c>
      <c r="V1015" s="30">
        <f>IF(FACT_INCLUDES[[#This Row],[order_delivered_customer_date]]&lt;=FACT_INCLUDES[[#This Row],[order_estimated_delivery_date]], 1,0)</f>
        <v>1</v>
      </c>
    </row>
    <row r="1016" spans="1:22" ht="15.75" x14ac:dyDescent="0.25">
      <c r="A1016">
        <v>1015</v>
      </c>
      <c r="B1016" s="2" t="s">
        <v>1393</v>
      </c>
      <c r="C1016" s="10">
        <v>1</v>
      </c>
      <c r="D1016" s="13">
        <v>43179.380555555559</v>
      </c>
      <c r="E1016" s="20">
        <v>27.9</v>
      </c>
      <c r="F1016" s="20">
        <v>15.1</v>
      </c>
      <c r="G1016" t="str">
        <f>VLOOKUP(FACT_INCLUDES[[#This Row],[order_id]],ORDERS!A:B,2,FALSE)</f>
        <v>1973beff39565594011f9a0ef66f923e</v>
      </c>
      <c r="H1016" s="17">
        <f>VLOOKUP(FACT_INCLUDES[[#This Row],[order_id]],ORDERS!A:F,4,FALSE)</f>
        <v>43023.665972222225</v>
      </c>
      <c r="I1016" s="17">
        <f>VLOOKUP(FACT_INCLUDES[[#This Row],[order_id]],ORDERS!A:G,5,FALSE)</f>
        <v>43027.877083333333</v>
      </c>
      <c r="J1016" s="17">
        <f>VLOOKUP(FACT_INCLUDES[[#This Row],[order_id]],ORDERS!A:G,6,FALSE)</f>
        <v>43046</v>
      </c>
      <c r="K1016" t="str">
        <f>VLOOKUP(FACT_INCLUDES[[#This Row],[order_id]],ORDERS!A:G,3,FALSE)</f>
        <v>delivered</v>
      </c>
      <c r="L1016" s="18">
        <f>FACT_INCLUDES[[#This Row],[price]]+FACT_INCLUDES[[#This Row],[freight_value]]</f>
        <v>43</v>
      </c>
      <c r="M1016">
        <f ca="1">_xlfn.XLOOKUP(FACT_INCLUDES[[#This Row],[customer_unique_id]], DIM_CUSTOMERS[customer_unique_id], DIM_CUSTOMERS[Age],,0)</f>
        <v>60</v>
      </c>
      <c r="N1016">
        <f>IFERROR(VLOOKUP(FACT_INCLUDES[[#This Row],[order_id]], ORDERS!A:G, 7, FALSE), "")</f>
        <v>4</v>
      </c>
      <c r="O1016">
        <f>_xlfn.XLOOKUP(FACT_INCLUDES[[#This Row],[DW Product]],FACT_PRODUCT_REVIEWS!L:L,FACT_PRODUCT_REVIEWS!A:A,,0)</f>
        <v>469</v>
      </c>
      <c r="P1016">
        <f>_xlfn.XLOOKUP(FACT_INCLUDES[[#This Row],[customer_unique_id]],DIM_CUSTOMERS[customer_unique_id],DIM_CUSTOMERS[DW Customer],,0)</f>
        <v>301</v>
      </c>
      <c r="Q1016">
        <v>469</v>
      </c>
      <c r="R1016">
        <v>267</v>
      </c>
      <c r="S1016">
        <f>IF(FACT_INCLUDES[[#This Row],[order_delivered_customer_date]]&lt;=FACT_INCLUDES[[#This Row],[order_estimated_delivery_date]],1,0)</f>
        <v>1</v>
      </c>
      <c r="T1016" t="str">
        <f>VLOOKUP(FACT_INCLUDES[[#This Row],[DW Product]],DIM_PRODUCTS!A:I,3,FALSE)</f>
        <v>Makeup</v>
      </c>
      <c r="U1016" t="str">
        <f>VLOOKUP(FACT_INCLUDES[[#This Row],[DW Seller]],DIM_SELLERS!A:I,4,FALSE)</f>
        <v>MG</v>
      </c>
      <c r="V1016" s="30">
        <f>IF(FACT_INCLUDES[[#This Row],[order_delivered_customer_date]]&lt;=FACT_INCLUDES[[#This Row],[order_estimated_delivery_date]], 1,0)</f>
        <v>1</v>
      </c>
    </row>
    <row r="1017" spans="1:22" ht="15.75" x14ac:dyDescent="0.25">
      <c r="A1017">
        <v>1016</v>
      </c>
      <c r="B1017" s="2" t="s">
        <v>1710</v>
      </c>
      <c r="C1017" s="10">
        <v>1</v>
      </c>
      <c r="D1017" s="13">
        <v>42969.135416666664</v>
      </c>
      <c r="E1017" s="20">
        <v>196</v>
      </c>
      <c r="F1017" s="20">
        <v>11.98</v>
      </c>
      <c r="G1017" t="str">
        <f>VLOOKUP(FACT_INCLUDES[[#This Row],[order_id]],ORDERS!A:B,2,FALSE)</f>
        <v>45aba165580af1596b291956b7b7849c</v>
      </c>
      <c r="H1017" s="17">
        <f>VLOOKUP(FACT_INCLUDES[[#This Row],[order_id]],ORDERS!A:F,4,FALSE)</f>
        <v>43161.680555555555</v>
      </c>
      <c r="I1017" s="17">
        <f>VLOOKUP(FACT_INCLUDES[[#This Row],[order_id]],ORDERS!A:G,5,FALSE)</f>
        <v>43170.805555555555</v>
      </c>
      <c r="J1017" s="17">
        <f>VLOOKUP(FACT_INCLUDES[[#This Row],[order_id]],ORDERS!A:G,6,FALSE)</f>
        <v>43179</v>
      </c>
      <c r="K1017" t="str">
        <f>VLOOKUP(FACT_INCLUDES[[#This Row],[order_id]],ORDERS!A:G,3,FALSE)</f>
        <v>delivered</v>
      </c>
      <c r="L1017" s="18">
        <f>FACT_INCLUDES[[#This Row],[price]]+FACT_INCLUDES[[#This Row],[freight_value]]</f>
        <v>207.98</v>
      </c>
      <c r="M1017">
        <f ca="1">_xlfn.XLOOKUP(FACT_INCLUDES[[#This Row],[customer_unique_id]], DIM_CUSTOMERS[customer_unique_id], DIM_CUSTOMERS[Age],,0)</f>
        <v>36</v>
      </c>
      <c r="N1017">
        <f>IFERROR(VLOOKUP(FACT_INCLUDES[[#This Row],[order_id]], ORDERS!A:G, 7, FALSE), "")</f>
        <v>9</v>
      </c>
      <c r="O1017">
        <f>_xlfn.XLOOKUP(FACT_INCLUDES[[#This Row],[DW Product]],FACT_PRODUCT_REVIEWS!L:L,FACT_PRODUCT_REVIEWS!A:A,,0)</f>
        <v>470</v>
      </c>
      <c r="P1017">
        <f>_xlfn.XLOOKUP(FACT_INCLUDES[[#This Row],[customer_unique_id]],DIM_CUSTOMERS[customer_unique_id],DIM_CUSTOMERS[DW Customer],,0)</f>
        <v>200</v>
      </c>
      <c r="Q1017">
        <v>470</v>
      </c>
      <c r="R1017">
        <v>268</v>
      </c>
      <c r="S1017">
        <f>IF(FACT_INCLUDES[[#This Row],[order_delivered_customer_date]]&lt;=FACT_INCLUDES[[#This Row],[order_estimated_delivery_date]],1,0)</f>
        <v>1</v>
      </c>
      <c r="T1017" t="str">
        <f>VLOOKUP(FACT_INCLUDES[[#This Row],[DW Product]],DIM_PRODUCTS!A:I,3,FALSE)</f>
        <v>Home Design</v>
      </c>
      <c r="U1017" t="str">
        <f>VLOOKUP(FACT_INCLUDES[[#This Row],[DW Seller]],DIM_SELLERS!A:I,4,FALSE)</f>
        <v>GO</v>
      </c>
      <c r="V1017" s="30">
        <f>IF(FACT_INCLUDES[[#This Row],[order_delivered_customer_date]]&lt;=FACT_INCLUDES[[#This Row],[order_estimated_delivery_date]], 1,0)</f>
        <v>1</v>
      </c>
    </row>
    <row r="1018" spans="1:22" ht="15.75" x14ac:dyDescent="0.25">
      <c r="A1018">
        <v>1017</v>
      </c>
      <c r="B1018" s="2" t="s">
        <v>1046</v>
      </c>
      <c r="C1018" s="10">
        <v>1</v>
      </c>
      <c r="D1018" s="13">
        <v>43262.536111111112</v>
      </c>
      <c r="E1018" s="20">
        <v>389</v>
      </c>
      <c r="F1018" s="20">
        <v>22.63</v>
      </c>
      <c r="G1018" t="str">
        <f>VLOOKUP(FACT_INCLUDES[[#This Row],[order_id]],ORDERS!A:B,2,FALSE)</f>
        <v>d31233132950973bd0df88d4523ed465</v>
      </c>
      <c r="H1018" s="17">
        <f>VLOOKUP(FACT_INCLUDES[[#This Row],[order_id]],ORDERS!A:F,4,FALSE)</f>
        <v>43039.613888888889</v>
      </c>
      <c r="I1018" s="17">
        <f>VLOOKUP(FACT_INCLUDES[[#This Row],[order_id]],ORDERS!A:G,5,FALSE)</f>
        <v>43048.849305555559</v>
      </c>
      <c r="J1018" s="17">
        <f>VLOOKUP(FACT_INCLUDES[[#This Row],[order_id]],ORDERS!A:G,6,FALSE)</f>
        <v>43047</v>
      </c>
      <c r="K1018" t="str">
        <f>VLOOKUP(FACT_INCLUDES[[#This Row],[order_id]],ORDERS!A:G,3,FALSE)</f>
        <v>delivered</v>
      </c>
      <c r="L1018" s="18">
        <f>FACT_INCLUDES[[#This Row],[price]]+FACT_INCLUDES[[#This Row],[freight_value]]</f>
        <v>411.63</v>
      </c>
      <c r="M1018">
        <f ca="1">_xlfn.XLOOKUP(FACT_INCLUDES[[#This Row],[customer_unique_id]], DIM_CUSTOMERS[customer_unique_id], DIM_CUSTOMERS[Age],,0)</f>
        <v>20</v>
      </c>
      <c r="N1018">
        <f>IFERROR(VLOOKUP(FACT_INCLUDES[[#This Row],[order_id]], ORDERS!A:G, 7, FALSE), "")</f>
        <v>9</v>
      </c>
      <c r="O1018">
        <f>_xlfn.XLOOKUP(FACT_INCLUDES[[#This Row],[DW Product]],FACT_PRODUCT_REVIEWS!L:L,FACT_PRODUCT_REVIEWS!A:A,,0)</f>
        <v>471</v>
      </c>
      <c r="P1018">
        <f>_xlfn.XLOOKUP(FACT_INCLUDES[[#This Row],[customer_unique_id]],DIM_CUSTOMERS[customer_unique_id],DIM_CUSTOMERS[DW Customer],,0)</f>
        <v>124</v>
      </c>
      <c r="Q1018">
        <v>471</v>
      </c>
      <c r="R1018">
        <v>269</v>
      </c>
      <c r="S1018">
        <f>IF(FACT_INCLUDES[[#This Row],[order_delivered_customer_date]]&lt;=FACT_INCLUDES[[#This Row],[order_estimated_delivery_date]],1,0)</f>
        <v>0</v>
      </c>
      <c r="T1018" t="str">
        <f>VLOOKUP(FACT_INCLUDES[[#This Row],[DW Product]],DIM_PRODUCTS!A:I,3,FALSE)</f>
        <v>Kitchen Products</v>
      </c>
      <c r="U1018" t="str">
        <f>VLOOKUP(FACT_INCLUDES[[#This Row],[DW Seller]],DIM_SELLERS!A:I,4,FALSE)</f>
        <v>SP</v>
      </c>
      <c r="V1018" s="30">
        <f>IF(FACT_INCLUDES[[#This Row],[order_delivered_customer_date]]&lt;=FACT_INCLUDES[[#This Row],[order_estimated_delivery_date]], 1,0)</f>
        <v>0</v>
      </c>
    </row>
    <row r="1019" spans="1:22" ht="15.75" x14ac:dyDescent="0.25">
      <c r="A1019">
        <v>1018</v>
      </c>
      <c r="B1019" s="2" t="s">
        <v>1592</v>
      </c>
      <c r="C1019" s="10">
        <v>1</v>
      </c>
      <c r="D1019" s="13">
        <v>42815.89166666667</v>
      </c>
      <c r="E1019" s="20">
        <v>119.99</v>
      </c>
      <c r="F1019" s="20">
        <v>16.47</v>
      </c>
      <c r="G1019" t="str">
        <f>VLOOKUP(FACT_INCLUDES[[#This Row],[order_id]],ORDERS!A:B,2,FALSE)</f>
        <v>f42ed5286ed2c811df0db5d230eb8383</v>
      </c>
      <c r="H1019" s="17">
        <f>VLOOKUP(FACT_INCLUDES[[#This Row],[order_id]],ORDERS!A:F,4,FALSE)</f>
        <v>43142.131944444445</v>
      </c>
      <c r="I1019" s="17">
        <f>VLOOKUP(FACT_INCLUDES[[#This Row],[order_id]],ORDERS!A:G,5,FALSE)</f>
        <v>43146.797222222223</v>
      </c>
      <c r="J1019" s="17">
        <f>VLOOKUP(FACT_INCLUDES[[#This Row],[order_id]],ORDERS!A:G,6,FALSE)</f>
        <v>43157</v>
      </c>
      <c r="K1019" t="str">
        <f>VLOOKUP(FACT_INCLUDES[[#This Row],[order_id]],ORDERS!A:G,3,FALSE)</f>
        <v>delivered</v>
      </c>
      <c r="L1019" s="18">
        <f>FACT_INCLUDES[[#This Row],[price]]+FACT_INCLUDES[[#This Row],[freight_value]]</f>
        <v>136.45999999999998</v>
      </c>
      <c r="M1019">
        <f ca="1">_xlfn.XLOOKUP(FACT_INCLUDES[[#This Row],[customer_unique_id]], DIM_CUSTOMERS[customer_unique_id], DIM_CUSTOMERS[Age],,0)</f>
        <v>22</v>
      </c>
      <c r="N1019">
        <f>IFERROR(VLOOKUP(FACT_INCLUDES[[#This Row],[order_id]], ORDERS!A:G, 7, FALSE), "")</f>
        <v>4</v>
      </c>
      <c r="O1019">
        <f>_xlfn.XLOOKUP(FACT_INCLUDES[[#This Row],[DW Product]],FACT_PRODUCT_REVIEWS!L:L,FACT_PRODUCT_REVIEWS!A:A,,0)</f>
        <v>472</v>
      </c>
      <c r="P1019">
        <f>_xlfn.XLOOKUP(FACT_INCLUDES[[#This Row],[customer_unique_id]],DIM_CUSTOMERS[customer_unique_id],DIM_CUSTOMERS[DW Customer],,0)</f>
        <v>278</v>
      </c>
      <c r="Q1019">
        <v>472</v>
      </c>
      <c r="R1019">
        <v>270</v>
      </c>
      <c r="S1019">
        <f>IF(FACT_INCLUDES[[#This Row],[order_delivered_customer_date]]&lt;=FACT_INCLUDES[[#This Row],[order_estimated_delivery_date]],1,0)</f>
        <v>1</v>
      </c>
      <c r="T1019" t="str">
        <f>VLOOKUP(FACT_INCLUDES[[#This Row],[DW Product]],DIM_PRODUCTS!A:I,3,FALSE)</f>
        <v>Home Design</v>
      </c>
      <c r="U1019" t="str">
        <f>VLOOKUP(FACT_INCLUDES[[#This Row],[DW Seller]],DIM_SELLERS!A:I,4,FALSE)</f>
        <v>SP</v>
      </c>
      <c r="V1019" s="30">
        <f>IF(FACT_INCLUDES[[#This Row],[order_delivered_customer_date]]&lt;=FACT_INCLUDES[[#This Row],[order_estimated_delivery_date]], 1,0)</f>
        <v>1</v>
      </c>
    </row>
    <row r="1020" spans="1:22" ht="15.75" x14ac:dyDescent="0.25">
      <c r="A1020">
        <v>1019</v>
      </c>
      <c r="B1020" s="2" t="s">
        <v>1018</v>
      </c>
      <c r="C1020" s="10">
        <v>1</v>
      </c>
      <c r="D1020" s="13">
        <v>42815.89166666667</v>
      </c>
      <c r="E1020" s="20">
        <v>27.99</v>
      </c>
      <c r="F1020" s="20">
        <v>14.1</v>
      </c>
      <c r="G1020" t="str">
        <f>VLOOKUP(FACT_INCLUDES[[#This Row],[order_id]],ORDERS!A:B,2,FALSE)</f>
        <v>4dfa53e424b44b9dcb3965683078712d</v>
      </c>
      <c r="H1020" s="17">
        <f>VLOOKUP(FACT_INCLUDES[[#This Row],[order_id]],ORDERS!A:F,4,FALSE)</f>
        <v>42817.637499999997</v>
      </c>
      <c r="I1020" s="17">
        <f>VLOOKUP(FACT_INCLUDES[[#This Row],[order_id]],ORDERS!A:G,5,FALSE)</f>
        <v>42830.592361111114</v>
      </c>
      <c r="J1020" s="17">
        <f>VLOOKUP(FACT_INCLUDES[[#This Row],[order_id]],ORDERS!A:G,6,FALSE)</f>
        <v>42843</v>
      </c>
      <c r="K1020" t="str">
        <f>VLOOKUP(FACT_INCLUDES[[#This Row],[order_id]],ORDERS!A:G,3,FALSE)</f>
        <v>delivered</v>
      </c>
      <c r="L1020" s="18">
        <f>FACT_INCLUDES[[#This Row],[price]]+FACT_INCLUDES[[#This Row],[freight_value]]</f>
        <v>42.089999999999996</v>
      </c>
      <c r="M1020">
        <f ca="1">_xlfn.XLOOKUP(FACT_INCLUDES[[#This Row],[customer_unique_id]], DIM_CUSTOMERS[customer_unique_id], DIM_CUSTOMERS[Age],,0)</f>
        <v>21</v>
      </c>
      <c r="N1020">
        <f>IFERROR(VLOOKUP(FACT_INCLUDES[[#This Row],[order_id]], ORDERS!A:G, 7, FALSE), "")</f>
        <v>13</v>
      </c>
      <c r="O1020">
        <f>_xlfn.XLOOKUP(FACT_INCLUDES[[#This Row],[DW Product]],FACT_PRODUCT_REVIEWS!L:L,FACT_PRODUCT_REVIEWS!A:A,,0)</f>
        <v>473</v>
      </c>
      <c r="P1020">
        <f>_xlfn.XLOOKUP(FACT_INCLUDES[[#This Row],[customer_unique_id]],DIM_CUSTOMERS[customer_unique_id],DIM_CUSTOMERS[DW Customer],,0)</f>
        <v>283</v>
      </c>
      <c r="Q1020">
        <v>473</v>
      </c>
      <c r="R1020">
        <v>271</v>
      </c>
      <c r="S1020">
        <f>IF(FACT_INCLUDES[[#This Row],[order_delivered_customer_date]]&lt;=FACT_INCLUDES[[#This Row],[order_estimated_delivery_date]],1,0)</f>
        <v>1</v>
      </c>
      <c r="T1020" t="str">
        <f>VLOOKUP(FACT_INCLUDES[[#This Row],[DW Product]],DIM_PRODUCTS!A:I,3,FALSE)</f>
        <v>Shoes</v>
      </c>
      <c r="U1020" t="str">
        <f>VLOOKUP(FACT_INCLUDES[[#This Row],[DW Seller]],DIM_SELLERS!A:I,4,FALSE)</f>
        <v>SP</v>
      </c>
      <c r="V1020" s="30">
        <f>IF(FACT_INCLUDES[[#This Row],[order_delivered_customer_date]]&lt;=FACT_INCLUDES[[#This Row],[order_estimated_delivery_date]], 1,0)</f>
        <v>1</v>
      </c>
    </row>
    <row r="1021" spans="1:22" ht="15.75" x14ac:dyDescent="0.25">
      <c r="A1021">
        <v>1020</v>
      </c>
      <c r="B1021" s="2" t="s">
        <v>924</v>
      </c>
      <c r="C1021" s="10">
        <v>1</v>
      </c>
      <c r="D1021" s="13">
        <v>43214.577777777777</v>
      </c>
      <c r="E1021" s="20">
        <v>54.99</v>
      </c>
      <c r="F1021" s="20">
        <v>14.7</v>
      </c>
      <c r="G1021" t="str">
        <f>VLOOKUP(FACT_INCLUDES[[#This Row],[order_id]],ORDERS!A:B,2,FALSE)</f>
        <v>2c66c0b1075c04c7f6e113de9e3a89d9</v>
      </c>
      <c r="H1021" s="17">
        <f>VLOOKUP(FACT_INCLUDES[[#This Row],[order_id]],ORDERS!A:F,4,FALSE)</f>
        <v>42864.555555555555</v>
      </c>
      <c r="I1021" s="17">
        <f>VLOOKUP(FACT_INCLUDES[[#This Row],[order_id]],ORDERS!A:G,5,FALSE)</f>
        <v>42881.436805555553</v>
      </c>
      <c r="J1021" s="17">
        <f>VLOOKUP(FACT_INCLUDES[[#This Row],[order_id]],ORDERS!A:G,6,FALSE)</f>
        <v>42894</v>
      </c>
      <c r="K1021" t="str">
        <f>VLOOKUP(FACT_INCLUDES[[#This Row],[order_id]],ORDERS!A:G,3,FALSE)</f>
        <v>delivered</v>
      </c>
      <c r="L1021" s="18">
        <f>FACT_INCLUDES[[#This Row],[price]]+FACT_INCLUDES[[#This Row],[freight_value]]</f>
        <v>69.69</v>
      </c>
      <c r="M1021">
        <f ca="1">_xlfn.XLOOKUP(FACT_INCLUDES[[#This Row],[customer_unique_id]], DIM_CUSTOMERS[customer_unique_id], DIM_CUSTOMERS[Age],,0)</f>
        <v>25</v>
      </c>
      <c r="N1021">
        <f>IFERROR(VLOOKUP(FACT_INCLUDES[[#This Row],[order_id]], ORDERS!A:G, 7, FALSE), "")</f>
        <v>17</v>
      </c>
      <c r="O1021">
        <f>_xlfn.XLOOKUP(FACT_INCLUDES[[#This Row],[DW Product]],FACT_PRODUCT_REVIEWS!L:L,FACT_PRODUCT_REVIEWS!A:A,,0)</f>
        <v>474</v>
      </c>
      <c r="P1021">
        <f>_xlfn.XLOOKUP(FACT_INCLUDES[[#This Row],[customer_unique_id]],DIM_CUSTOMERS[customer_unique_id],DIM_CUSTOMERS[DW Customer],,0)</f>
        <v>89</v>
      </c>
      <c r="Q1021">
        <v>474</v>
      </c>
      <c r="R1021">
        <v>272</v>
      </c>
      <c r="S1021">
        <f>IF(FACT_INCLUDES[[#This Row],[order_delivered_customer_date]]&lt;=FACT_INCLUDES[[#This Row],[order_estimated_delivery_date]],1,0)</f>
        <v>1</v>
      </c>
      <c r="T1021" t="str">
        <f>VLOOKUP(FACT_INCLUDES[[#This Row],[DW Product]],DIM_PRODUCTS!A:I,3,FALSE)</f>
        <v>Home Design</v>
      </c>
      <c r="U1021" t="str">
        <f>VLOOKUP(FACT_INCLUDES[[#This Row],[DW Seller]],DIM_SELLERS!A:I,4,FALSE)</f>
        <v>SP</v>
      </c>
      <c r="V1021" s="30">
        <f>IF(FACT_INCLUDES[[#This Row],[order_delivered_customer_date]]&lt;=FACT_INCLUDES[[#This Row],[order_estimated_delivery_date]], 1,0)</f>
        <v>1</v>
      </c>
    </row>
    <row r="1022" spans="1:22" ht="15.75" x14ac:dyDescent="0.25">
      <c r="A1022">
        <v>1021</v>
      </c>
      <c r="B1022" s="2" t="s">
        <v>1537</v>
      </c>
      <c r="C1022" s="10">
        <v>1</v>
      </c>
      <c r="D1022" s="13">
        <v>43334.682638888888</v>
      </c>
      <c r="E1022" s="20">
        <v>88.9</v>
      </c>
      <c r="F1022" s="20">
        <v>16.059999999999999</v>
      </c>
      <c r="G1022" t="str">
        <f>VLOOKUP(FACT_INCLUDES[[#This Row],[order_id]],ORDERS!A:B,2,FALSE)</f>
        <v>873e5a11673ea73e58db17af95546fc5</v>
      </c>
      <c r="H1022" s="17">
        <f>VLOOKUP(FACT_INCLUDES[[#This Row],[order_id]],ORDERS!A:F,4,FALSE)</f>
        <v>43263.491666666669</v>
      </c>
      <c r="I1022" s="17">
        <f>VLOOKUP(FACT_INCLUDES[[#This Row],[order_id]],ORDERS!A:G,5,FALSE)</f>
        <v>43272.990277777775</v>
      </c>
      <c r="J1022" s="17">
        <f>VLOOKUP(FACT_INCLUDES[[#This Row],[order_id]],ORDERS!A:G,6,FALSE)</f>
        <v>43286</v>
      </c>
      <c r="K1022" t="str">
        <f>VLOOKUP(FACT_INCLUDES[[#This Row],[order_id]],ORDERS!A:G,3,FALSE)</f>
        <v>delivered</v>
      </c>
      <c r="L1022" s="18">
        <f>FACT_INCLUDES[[#This Row],[price]]+FACT_INCLUDES[[#This Row],[freight_value]]</f>
        <v>104.96000000000001</v>
      </c>
      <c r="M1022">
        <f ca="1">_xlfn.XLOOKUP(FACT_INCLUDES[[#This Row],[customer_unique_id]], DIM_CUSTOMERS[customer_unique_id], DIM_CUSTOMERS[Age],,0)</f>
        <v>44</v>
      </c>
      <c r="N1022">
        <f>IFERROR(VLOOKUP(FACT_INCLUDES[[#This Row],[order_id]], ORDERS!A:G, 7, FALSE), "")</f>
        <v>9</v>
      </c>
      <c r="O1022">
        <f>_xlfn.XLOOKUP(FACT_INCLUDES[[#This Row],[DW Product]],FACT_PRODUCT_REVIEWS!L:L,FACT_PRODUCT_REVIEWS!A:A,,0)</f>
        <v>475</v>
      </c>
      <c r="P1022">
        <f>_xlfn.XLOOKUP(FACT_INCLUDES[[#This Row],[customer_unique_id]],DIM_CUSTOMERS[customer_unique_id],DIM_CUSTOMERS[DW Customer],,0)</f>
        <v>245</v>
      </c>
      <c r="Q1022">
        <v>475</v>
      </c>
      <c r="R1022">
        <v>273</v>
      </c>
      <c r="S1022">
        <f>IF(FACT_INCLUDES[[#This Row],[order_delivered_customer_date]]&lt;=FACT_INCLUDES[[#This Row],[order_estimated_delivery_date]],1,0)</f>
        <v>1</v>
      </c>
      <c r="T1022" t="str">
        <f>VLOOKUP(FACT_INCLUDES[[#This Row],[DW Product]],DIM_PRODUCTS!A:I,3,FALSE)</f>
        <v>Books</v>
      </c>
      <c r="U1022" t="str">
        <f>VLOOKUP(FACT_INCLUDES[[#This Row],[DW Seller]],DIM_SELLERS!A:I,4,FALSE)</f>
        <v>SP</v>
      </c>
      <c r="V1022" s="30">
        <f>IF(FACT_INCLUDES[[#This Row],[order_delivered_customer_date]]&lt;=FACT_INCLUDES[[#This Row],[order_estimated_delivery_date]], 1,0)</f>
        <v>1</v>
      </c>
    </row>
    <row r="1023" spans="1:22" ht="15.75" x14ac:dyDescent="0.25">
      <c r="A1023">
        <v>1022</v>
      </c>
      <c r="B1023" s="2" t="s">
        <v>839</v>
      </c>
      <c r="C1023" s="10">
        <v>1</v>
      </c>
      <c r="D1023" s="13">
        <v>42901.598611111112</v>
      </c>
      <c r="E1023" s="20">
        <v>899</v>
      </c>
      <c r="F1023" s="20">
        <v>21.2</v>
      </c>
      <c r="G1023" t="str">
        <f>VLOOKUP(FACT_INCLUDES[[#This Row],[order_id]],ORDERS!A:B,2,FALSE)</f>
        <v>10e640a7ba92ae8164a1f2adba8bf44c</v>
      </c>
      <c r="H1023" s="17">
        <f>VLOOKUP(FACT_INCLUDES[[#This Row],[order_id]],ORDERS!A:F,4,FALSE)</f>
        <v>43064.743750000001</v>
      </c>
      <c r="I1023" s="17">
        <f>VLOOKUP(FACT_INCLUDES[[#This Row],[order_id]],ORDERS!A:G,5,FALSE)</f>
        <v>43075.037499999999</v>
      </c>
      <c r="J1023" s="17">
        <f>VLOOKUP(FACT_INCLUDES[[#This Row],[order_id]],ORDERS!A:G,6,FALSE)</f>
        <v>43098</v>
      </c>
      <c r="K1023" t="str">
        <f>VLOOKUP(FACT_INCLUDES[[#This Row],[order_id]],ORDERS!A:G,3,FALSE)</f>
        <v>delivered</v>
      </c>
      <c r="L1023" s="18">
        <f>FACT_INCLUDES[[#This Row],[price]]+FACT_INCLUDES[[#This Row],[freight_value]]</f>
        <v>920.2</v>
      </c>
      <c r="M1023">
        <f ca="1">_xlfn.XLOOKUP(FACT_INCLUDES[[#This Row],[customer_unique_id]], DIM_CUSTOMERS[customer_unique_id], DIM_CUSTOMERS[Age],,0)</f>
        <v>20</v>
      </c>
      <c r="N1023">
        <f>IFERROR(VLOOKUP(FACT_INCLUDES[[#This Row],[order_id]], ORDERS!A:G, 7, FALSE), "")</f>
        <v>11</v>
      </c>
      <c r="O1023">
        <f>_xlfn.XLOOKUP(FACT_INCLUDES[[#This Row],[DW Product]],FACT_PRODUCT_REVIEWS!L:L,FACT_PRODUCT_REVIEWS!A:A,,0)</f>
        <v>476</v>
      </c>
      <c r="P1023">
        <f>_xlfn.XLOOKUP(FACT_INCLUDES[[#This Row],[customer_unique_id]],DIM_CUSTOMERS[customer_unique_id],DIM_CUSTOMERS[DW Customer],,0)</f>
        <v>330</v>
      </c>
      <c r="Q1023">
        <v>476</v>
      </c>
      <c r="R1023">
        <v>274</v>
      </c>
      <c r="S1023">
        <f>IF(FACT_INCLUDES[[#This Row],[order_delivered_customer_date]]&lt;=FACT_INCLUDES[[#This Row],[order_estimated_delivery_date]],1,0)</f>
        <v>1</v>
      </c>
      <c r="T1023" t="str">
        <f>VLOOKUP(FACT_INCLUDES[[#This Row],[DW Product]],DIM_PRODUCTS!A:I,3,FALSE)</f>
        <v>Clothing</v>
      </c>
      <c r="U1023" t="str">
        <f>VLOOKUP(FACT_INCLUDES[[#This Row],[DW Seller]],DIM_SELLERS!A:I,4,FALSE)</f>
        <v>SP</v>
      </c>
      <c r="V1023" s="30">
        <f>IF(FACT_INCLUDES[[#This Row],[order_delivered_customer_date]]&lt;=FACT_INCLUDES[[#This Row],[order_estimated_delivery_date]], 1,0)</f>
        <v>1</v>
      </c>
    </row>
    <row r="1024" spans="1:22" ht="15.75" x14ac:dyDescent="0.25">
      <c r="A1024">
        <v>1023</v>
      </c>
      <c r="B1024" s="2" t="s">
        <v>1561</v>
      </c>
      <c r="C1024" s="10">
        <v>1</v>
      </c>
      <c r="D1024" s="13">
        <v>43095.423611111109</v>
      </c>
      <c r="E1024" s="20">
        <v>120</v>
      </c>
      <c r="F1024" s="20">
        <v>17.28</v>
      </c>
      <c r="G1024" t="str">
        <f>VLOOKUP(FACT_INCLUDES[[#This Row],[order_id]],ORDERS!A:B,2,FALSE)</f>
        <v>3d07310ffa7a51e9f8249ad383e3e425</v>
      </c>
      <c r="H1024" s="17">
        <f>VLOOKUP(FACT_INCLUDES[[#This Row],[order_id]],ORDERS!A:F,4,FALSE)</f>
        <v>43016.729166666664</v>
      </c>
      <c r="I1024" s="17">
        <f>VLOOKUP(FACT_INCLUDES[[#This Row],[order_id]],ORDERS!A:G,5,FALSE)</f>
        <v>43024.886805555558</v>
      </c>
      <c r="J1024" s="17">
        <f>VLOOKUP(FACT_INCLUDES[[#This Row],[order_id]],ORDERS!A:G,6,FALSE)</f>
        <v>43040</v>
      </c>
      <c r="K1024" t="str">
        <f>VLOOKUP(FACT_INCLUDES[[#This Row],[order_id]],ORDERS!A:G,3,FALSE)</f>
        <v>delivered</v>
      </c>
      <c r="L1024" s="18">
        <f>FACT_INCLUDES[[#This Row],[price]]+FACT_INCLUDES[[#This Row],[freight_value]]</f>
        <v>137.28</v>
      </c>
      <c r="M1024">
        <f ca="1">_xlfn.XLOOKUP(FACT_INCLUDES[[#This Row],[customer_unique_id]], DIM_CUSTOMERS[customer_unique_id], DIM_CUSTOMERS[Age],,0)</f>
        <v>45</v>
      </c>
      <c r="N1024">
        <f>IFERROR(VLOOKUP(FACT_INCLUDES[[#This Row],[order_id]], ORDERS!A:G, 7, FALSE), "")</f>
        <v>8</v>
      </c>
      <c r="O1024">
        <f>_xlfn.XLOOKUP(FACT_INCLUDES[[#This Row],[DW Product]],FACT_PRODUCT_REVIEWS!L:L,FACT_PRODUCT_REVIEWS!A:A,,0)</f>
        <v>477</v>
      </c>
      <c r="P1024">
        <f>_xlfn.XLOOKUP(FACT_INCLUDES[[#This Row],[customer_unique_id]],DIM_CUSTOMERS[customer_unique_id],DIM_CUSTOMERS[DW Customer],,0)</f>
        <v>307</v>
      </c>
      <c r="Q1024">
        <v>477</v>
      </c>
      <c r="R1024">
        <v>275</v>
      </c>
      <c r="S1024">
        <f>IF(FACT_INCLUDES[[#This Row],[order_delivered_customer_date]]&lt;=FACT_INCLUDES[[#This Row],[order_estimated_delivery_date]],1,0)</f>
        <v>1</v>
      </c>
      <c r="T1024" t="str">
        <f>VLOOKUP(FACT_INCLUDES[[#This Row],[DW Product]],DIM_PRODUCTS!A:I,3,FALSE)</f>
        <v>Clothing</v>
      </c>
      <c r="U1024" t="str">
        <f>VLOOKUP(FACT_INCLUDES[[#This Row],[DW Seller]],DIM_SELLERS!A:I,4,FALSE)</f>
        <v>RJ</v>
      </c>
      <c r="V1024" s="30">
        <f>IF(FACT_INCLUDES[[#This Row],[order_delivered_customer_date]]&lt;=FACT_INCLUDES[[#This Row],[order_estimated_delivery_date]], 1,0)</f>
        <v>1</v>
      </c>
    </row>
    <row r="1025" spans="1:22" ht="15.75" x14ac:dyDescent="0.25">
      <c r="A1025">
        <v>1024</v>
      </c>
      <c r="B1025" s="2" t="s">
        <v>1730</v>
      </c>
      <c r="C1025" s="10">
        <v>1</v>
      </c>
      <c r="D1025" s="13">
        <v>43305.920138888891</v>
      </c>
      <c r="E1025" s="20">
        <v>279.99</v>
      </c>
      <c r="F1025" s="20">
        <v>16.72</v>
      </c>
      <c r="G1025" t="str">
        <f>VLOOKUP(FACT_INCLUDES[[#This Row],[order_id]],ORDERS!A:B,2,FALSE)</f>
        <v>d691abbc71f38f91d187deedeb200290</v>
      </c>
      <c r="H1025" s="17">
        <f>VLOOKUP(FACT_INCLUDES[[#This Row],[order_id]],ORDERS!A:F,4,FALSE)</f>
        <v>43277.9</v>
      </c>
      <c r="I1025" s="17">
        <f>VLOOKUP(FACT_INCLUDES[[#This Row],[order_id]],ORDERS!A:G,5,FALSE)</f>
        <v>43279.855555555558</v>
      </c>
      <c r="J1025" s="17">
        <f>VLOOKUP(FACT_INCLUDES[[#This Row],[order_id]],ORDERS!A:G,6,FALSE)</f>
        <v>43292</v>
      </c>
      <c r="K1025" t="str">
        <f>VLOOKUP(FACT_INCLUDES[[#This Row],[order_id]],ORDERS!A:G,3,FALSE)</f>
        <v>delivered</v>
      </c>
      <c r="L1025" s="18">
        <f>FACT_INCLUDES[[#This Row],[price]]+FACT_INCLUDES[[#This Row],[freight_value]]</f>
        <v>296.71000000000004</v>
      </c>
      <c r="M1025">
        <f ca="1">_xlfn.XLOOKUP(FACT_INCLUDES[[#This Row],[customer_unique_id]], DIM_CUSTOMERS[customer_unique_id], DIM_CUSTOMERS[Age],,0)</f>
        <v>19</v>
      </c>
      <c r="N1025">
        <f>IFERROR(VLOOKUP(FACT_INCLUDES[[#This Row],[order_id]], ORDERS!A:G, 7, FALSE), "")</f>
        <v>2</v>
      </c>
      <c r="O1025">
        <f>_xlfn.XLOOKUP(FACT_INCLUDES[[#This Row],[DW Product]],FACT_PRODUCT_REVIEWS!L:L,FACT_PRODUCT_REVIEWS!A:A,,0)</f>
        <v>478</v>
      </c>
      <c r="P1025">
        <f>_xlfn.XLOOKUP(FACT_INCLUDES[[#This Row],[customer_unique_id]],DIM_CUSTOMERS[customer_unique_id],DIM_CUSTOMERS[DW Customer],,0)</f>
        <v>309</v>
      </c>
      <c r="Q1025">
        <v>478</v>
      </c>
      <c r="R1025">
        <v>276</v>
      </c>
      <c r="S1025">
        <f>IF(FACT_INCLUDES[[#This Row],[order_delivered_customer_date]]&lt;=FACT_INCLUDES[[#This Row],[order_estimated_delivery_date]],1,0)</f>
        <v>1</v>
      </c>
      <c r="T1025" t="str">
        <f>VLOOKUP(FACT_INCLUDES[[#This Row],[DW Product]],DIM_PRODUCTS!A:I,3,FALSE)</f>
        <v>Accessories</v>
      </c>
      <c r="U1025" t="str">
        <f>VLOOKUP(FACT_INCLUDES[[#This Row],[DW Seller]],DIM_SELLERS!A:I,4,FALSE)</f>
        <v>SP</v>
      </c>
      <c r="V1025" s="30">
        <f>IF(FACT_INCLUDES[[#This Row],[order_delivered_customer_date]]&lt;=FACT_INCLUDES[[#This Row],[order_estimated_delivery_date]], 1,0)</f>
        <v>1</v>
      </c>
    </row>
    <row r="1026" spans="1:22" ht="15.75" x14ac:dyDescent="0.25">
      <c r="A1026">
        <v>1025</v>
      </c>
      <c r="B1026" s="2" t="s">
        <v>1077</v>
      </c>
      <c r="C1026" s="10">
        <v>1</v>
      </c>
      <c r="D1026" s="13">
        <v>43083.617361111108</v>
      </c>
      <c r="E1026" s="20">
        <v>59</v>
      </c>
      <c r="F1026" s="20">
        <v>15.16</v>
      </c>
      <c r="G1026" t="str">
        <f>VLOOKUP(FACT_INCLUDES[[#This Row],[order_id]],ORDERS!A:B,2,FALSE)</f>
        <v>19cb50ca8ff9afe19ce39c5d9562f3bd</v>
      </c>
      <c r="H1026" s="17">
        <f>VLOOKUP(FACT_INCLUDES[[#This Row],[order_id]],ORDERS!A:F,4,FALSE)</f>
        <v>43160.844444444447</v>
      </c>
      <c r="I1026" s="17">
        <f>VLOOKUP(FACT_INCLUDES[[#This Row],[order_id]],ORDERS!A:G,5,FALSE)</f>
        <v>43166.905555555553</v>
      </c>
      <c r="J1026" s="17">
        <f>VLOOKUP(FACT_INCLUDES[[#This Row],[order_id]],ORDERS!A:G,6,FALSE)</f>
        <v>43172</v>
      </c>
      <c r="K1026" t="str">
        <f>VLOOKUP(FACT_INCLUDES[[#This Row],[order_id]],ORDERS!A:G,3,FALSE)</f>
        <v>delivered</v>
      </c>
      <c r="L1026" s="18">
        <f>FACT_INCLUDES[[#This Row],[price]]+FACT_INCLUDES[[#This Row],[freight_value]]</f>
        <v>74.16</v>
      </c>
      <c r="M1026">
        <f ca="1">_xlfn.XLOOKUP(FACT_INCLUDES[[#This Row],[customer_unique_id]], DIM_CUSTOMERS[customer_unique_id], DIM_CUSTOMERS[Age],,0)</f>
        <v>21</v>
      </c>
      <c r="N1026">
        <f>IFERROR(VLOOKUP(FACT_INCLUDES[[#This Row],[order_id]], ORDERS!A:G, 7, FALSE), "")</f>
        <v>6</v>
      </c>
      <c r="O1026">
        <f>_xlfn.XLOOKUP(FACT_INCLUDES[[#This Row],[DW Product]],FACT_PRODUCT_REVIEWS!L:L,FACT_PRODUCT_REVIEWS!A:A,,0)</f>
        <v>479</v>
      </c>
      <c r="P1026">
        <f>_xlfn.XLOOKUP(FACT_INCLUDES[[#This Row],[customer_unique_id]],DIM_CUSTOMERS[customer_unique_id],DIM_CUSTOMERS[DW Customer],,0)</f>
        <v>170</v>
      </c>
      <c r="Q1026">
        <v>479</v>
      </c>
      <c r="R1026">
        <v>277</v>
      </c>
      <c r="S1026">
        <f>IF(FACT_INCLUDES[[#This Row],[order_delivered_customer_date]]&lt;=FACT_INCLUDES[[#This Row],[order_estimated_delivery_date]],1,0)</f>
        <v>1</v>
      </c>
      <c r="T1026" t="str">
        <f>VLOOKUP(FACT_INCLUDES[[#This Row],[DW Product]],DIM_PRODUCTS!A:I,3,FALSE)</f>
        <v>Sports</v>
      </c>
      <c r="U1026" t="str">
        <f>VLOOKUP(FACT_INCLUDES[[#This Row],[DW Seller]],DIM_SELLERS!A:I,4,FALSE)</f>
        <v>SP</v>
      </c>
      <c r="V1026" s="30">
        <f>IF(FACT_INCLUDES[[#This Row],[order_delivered_customer_date]]&lt;=FACT_INCLUDES[[#This Row],[order_estimated_delivery_date]], 1,0)</f>
        <v>1</v>
      </c>
    </row>
    <row r="1027" spans="1:22" ht="15.75" x14ac:dyDescent="0.25">
      <c r="A1027">
        <v>1026</v>
      </c>
      <c r="B1027" s="2" t="s">
        <v>1311</v>
      </c>
      <c r="C1027" s="10">
        <v>1</v>
      </c>
      <c r="D1027" s="13">
        <v>42771.738194444442</v>
      </c>
      <c r="E1027" s="20">
        <v>243.37</v>
      </c>
      <c r="F1027" s="20">
        <v>53.83</v>
      </c>
      <c r="G1027" t="str">
        <f>VLOOKUP(FACT_INCLUDES[[#This Row],[order_id]],ORDERS!A:B,2,FALSE)</f>
        <v>63ebabf91afda8d43e0f6412fcfe6bf1</v>
      </c>
      <c r="H1027" s="17">
        <f>VLOOKUP(FACT_INCLUDES[[#This Row],[order_id]],ORDERS!A:F,4,FALSE)</f>
        <v>43332.79791666667</v>
      </c>
      <c r="I1027" s="17">
        <f>VLOOKUP(FACT_INCLUDES[[#This Row],[order_id]],ORDERS!A:G,5,FALSE)</f>
        <v>43335.928472222222</v>
      </c>
      <c r="J1027" s="17">
        <f>VLOOKUP(FACT_INCLUDES[[#This Row],[order_id]],ORDERS!A:G,6,FALSE)</f>
        <v>43340</v>
      </c>
      <c r="K1027" t="str">
        <f>VLOOKUP(FACT_INCLUDES[[#This Row],[order_id]],ORDERS!A:G,3,FALSE)</f>
        <v>delivered</v>
      </c>
      <c r="L1027" s="18">
        <f>FACT_INCLUDES[[#This Row],[price]]+FACT_INCLUDES[[#This Row],[freight_value]]</f>
        <v>297.2</v>
      </c>
      <c r="M1027">
        <f ca="1">_xlfn.XLOOKUP(FACT_INCLUDES[[#This Row],[customer_unique_id]], DIM_CUSTOMERS[customer_unique_id], DIM_CUSTOMERS[Age],,0)</f>
        <v>21</v>
      </c>
      <c r="N1027">
        <f>IFERROR(VLOOKUP(FACT_INCLUDES[[#This Row],[order_id]], ORDERS!A:G, 7, FALSE), "")</f>
        <v>3</v>
      </c>
      <c r="O1027">
        <f>_xlfn.XLOOKUP(FACT_INCLUDES[[#This Row],[DW Product]],FACT_PRODUCT_REVIEWS!L:L,FACT_PRODUCT_REVIEWS!A:A,,0)</f>
        <v>480</v>
      </c>
      <c r="P1027">
        <f>_xlfn.XLOOKUP(FACT_INCLUDES[[#This Row],[customer_unique_id]],DIM_CUSTOMERS[customer_unique_id],DIM_CUSTOMERS[DW Customer],,0)</f>
        <v>306</v>
      </c>
      <c r="Q1027">
        <v>480</v>
      </c>
      <c r="R1027">
        <v>278</v>
      </c>
      <c r="S1027">
        <f>IF(FACT_INCLUDES[[#This Row],[order_delivered_customer_date]]&lt;=FACT_INCLUDES[[#This Row],[order_estimated_delivery_date]],1,0)</f>
        <v>1</v>
      </c>
      <c r="T1027" t="str">
        <f>VLOOKUP(FACT_INCLUDES[[#This Row],[DW Product]],DIM_PRODUCTS!A:I,3,FALSE)</f>
        <v>Jewelry</v>
      </c>
      <c r="U1027" t="str">
        <f>VLOOKUP(FACT_INCLUDES[[#This Row],[DW Seller]],DIM_SELLERS!A:I,4,FALSE)</f>
        <v>PR</v>
      </c>
      <c r="V1027" s="30">
        <f>IF(FACT_INCLUDES[[#This Row],[order_delivered_customer_date]]&lt;=FACT_INCLUDES[[#This Row],[order_estimated_delivery_date]], 1,0)</f>
        <v>1</v>
      </c>
    </row>
    <row r="1028" spans="1:22" ht="15.75" x14ac:dyDescent="0.25">
      <c r="A1028">
        <v>1027</v>
      </c>
      <c r="B1028" s="2" t="s">
        <v>1743</v>
      </c>
      <c r="C1028" s="10">
        <v>1</v>
      </c>
      <c r="D1028" s="13">
        <v>43160.646527777775</v>
      </c>
      <c r="E1028" s="20">
        <v>249.48</v>
      </c>
      <c r="F1028" s="20">
        <v>16.5</v>
      </c>
      <c r="G1028" t="str">
        <f>VLOOKUP(FACT_INCLUDES[[#This Row],[order_id]],ORDERS!A:B,2,FALSE)</f>
        <v>e81d67dee583b417c53676f8926bd9cf</v>
      </c>
      <c r="H1028" s="17">
        <f>VLOOKUP(FACT_INCLUDES[[#This Row],[order_id]],ORDERS!A:F,4,FALSE)</f>
        <v>42920.902083333334</v>
      </c>
      <c r="I1028" s="17">
        <f>VLOOKUP(FACT_INCLUDES[[#This Row],[order_id]],ORDERS!A:G,5,FALSE)</f>
        <v>42927.543749999997</v>
      </c>
      <c r="J1028" s="17">
        <f>VLOOKUP(FACT_INCLUDES[[#This Row],[order_id]],ORDERS!A:G,6,FALSE)</f>
        <v>42940</v>
      </c>
      <c r="K1028" t="str">
        <f>VLOOKUP(FACT_INCLUDES[[#This Row],[order_id]],ORDERS!A:G,3,FALSE)</f>
        <v>delivered</v>
      </c>
      <c r="L1028" s="18">
        <f>FACT_INCLUDES[[#This Row],[price]]+FACT_INCLUDES[[#This Row],[freight_value]]</f>
        <v>265.98</v>
      </c>
      <c r="M1028">
        <f ca="1">_xlfn.XLOOKUP(FACT_INCLUDES[[#This Row],[customer_unique_id]], DIM_CUSTOMERS[customer_unique_id], DIM_CUSTOMERS[Age],,0)</f>
        <v>41</v>
      </c>
      <c r="N1028">
        <f>IFERROR(VLOOKUP(FACT_INCLUDES[[#This Row],[order_id]], ORDERS!A:G, 7, FALSE), "")</f>
        <v>7</v>
      </c>
      <c r="O1028">
        <f>_xlfn.XLOOKUP(FACT_INCLUDES[[#This Row],[DW Product]],FACT_PRODUCT_REVIEWS!L:L,FACT_PRODUCT_REVIEWS!A:A,,0)</f>
        <v>481</v>
      </c>
      <c r="P1028">
        <f>_xlfn.XLOOKUP(FACT_INCLUDES[[#This Row],[customer_unique_id]],DIM_CUSTOMERS[customer_unique_id],DIM_CUSTOMERS[DW Customer],,0)</f>
        <v>152</v>
      </c>
      <c r="Q1028">
        <v>481</v>
      </c>
      <c r="R1028">
        <v>279</v>
      </c>
      <c r="S1028">
        <f>IF(FACT_INCLUDES[[#This Row],[order_delivered_customer_date]]&lt;=FACT_INCLUDES[[#This Row],[order_estimated_delivery_date]],1,0)</f>
        <v>1</v>
      </c>
      <c r="T1028" t="str">
        <f>VLOOKUP(FACT_INCLUDES[[#This Row],[DW Product]],DIM_PRODUCTS!A:I,3,FALSE)</f>
        <v>Pets</v>
      </c>
      <c r="U1028" t="str">
        <f>VLOOKUP(FACT_INCLUDES[[#This Row],[DW Seller]],DIM_SELLERS!A:I,4,FALSE)</f>
        <v>SP</v>
      </c>
      <c r="V1028" s="30">
        <f>IF(FACT_INCLUDES[[#This Row],[order_delivered_customer_date]]&lt;=FACT_INCLUDES[[#This Row],[order_estimated_delivery_date]], 1,0)</f>
        <v>1</v>
      </c>
    </row>
    <row r="1029" spans="1:22" ht="15.75" x14ac:dyDescent="0.25">
      <c r="A1029">
        <v>1028</v>
      </c>
      <c r="B1029" s="2" t="s">
        <v>1136</v>
      </c>
      <c r="C1029" s="10">
        <v>1</v>
      </c>
      <c r="D1029" s="13">
        <v>42821.718055555553</v>
      </c>
      <c r="E1029" s="20">
        <v>35</v>
      </c>
      <c r="F1029" s="20">
        <v>19.32</v>
      </c>
      <c r="G1029" t="str">
        <f>VLOOKUP(FACT_INCLUDES[[#This Row],[order_id]],ORDERS!A:B,2,FALSE)</f>
        <v>0181f57a87c6a2f0e0fe2807f67aef0e</v>
      </c>
      <c r="H1029" s="17">
        <f>VLOOKUP(FACT_INCLUDES[[#This Row],[order_id]],ORDERS!A:F,4,FALSE)</f>
        <v>42653.415972222225</v>
      </c>
      <c r="I1029" s="17">
        <f>VLOOKUP(FACT_INCLUDES[[#This Row],[order_id]],ORDERS!A:G,5,FALSE)</f>
        <v>42712</v>
      </c>
      <c r="J1029" s="17">
        <f>VLOOKUP(FACT_INCLUDES[[#This Row],[order_id]],ORDERS!A:G,6,FALSE)</f>
        <v>42710</v>
      </c>
      <c r="K1029" t="str">
        <f>VLOOKUP(FACT_INCLUDES[[#This Row],[order_id]],ORDERS!A:G,3,FALSE)</f>
        <v>invoiced</v>
      </c>
      <c r="L1029" s="18">
        <f>FACT_INCLUDES[[#This Row],[price]]+FACT_INCLUDES[[#This Row],[freight_value]]</f>
        <v>54.32</v>
      </c>
      <c r="M1029">
        <f ca="1">_xlfn.XLOOKUP(FACT_INCLUDES[[#This Row],[customer_unique_id]], DIM_CUSTOMERS[customer_unique_id], DIM_CUSTOMERS[Age],,0)</f>
        <v>22</v>
      </c>
      <c r="N1029">
        <f>IFERROR(VLOOKUP(FACT_INCLUDES[[#This Row],[order_id]], ORDERS!A:G, 7, FALSE), "")</f>
        <v>59</v>
      </c>
      <c r="O1029">
        <f>_xlfn.XLOOKUP(FACT_INCLUDES[[#This Row],[DW Product]],FACT_PRODUCT_REVIEWS!L:L,FACT_PRODUCT_REVIEWS!A:A,,0)</f>
        <v>482</v>
      </c>
      <c r="P1029">
        <f>_xlfn.XLOOKUP(FACT_INCLUDES[[#This Row],[customer_unique_id]],DIM_CUSTOMERS[customer_unique_id],DIM_CUSTOMERS[DW Customer],,0)</f>
        <v>300</v>
      </c>
      <c r="Q1029">
        <v>482</v>
      </c>
      <c r="R1029">
        <v>280</v>
      </c>
      <c r="S1029">
        <f>IF(FACT_INCLUDES[[#This Row],[order_delivered_customer_date]]&lt;=FACT_INCLUDES[[#This Row],[order_estimated_delivery_date]],1,0)</f>
        <v>0</v>
      </c>
      <c r="T1029" t="str">
        <f>VLOOKUP(FACT_INCLUDES[[#This Row],[DW Product]],DIM_PRODUCTS!A:I,3,FALSE)</f>
        <v>Gadgets</v>
      </c>
      <c r="U1029" t="str">
        <f>VLOOKUP(FACT_INCLUDES[[#This Row],[DW Seller]],DIM_SELLERS!A:I,4,FALSE)</f>
        <v>RJ</v>
      </c>
      <c r="V1029" s="30">
        <f>IF(FACT_INCLUDES[[#This Row],[order_delivered_customer_date]]&lt;=FACT_INCLUDES[[#This Row],[order_estimated_delivery_date]], 1,0)</f>
        <v>0</v>
      </c>
    </row>
    <row r="1030" spans="1:22" ht="15.75" x14ac:dyDescent="0.25">
      <c r="A1030">
        <v>1029</v>
      </c>
      <c r="B1030" s="2" t="s">
        <v>971</v>
      </c>
      <c r="C1030" s="10">
        <v>1</v>
      </c>
      <c r="D1030" s="13">
        <v>43143.188194444447</v>
      </c>
      <c r="E1030" s="20">
        <v>35</v>
      </c>
      <c r="F1030" s="20">
        <v>19.32</v>
      </c>
      <c r="G1030" t="str">
        <f>VLOOKUP(FACT_INCLUDES[[#This Row],[order_id]],ORDERS!A:B,2,FALSE)</f>
        <v>dff41d762e4e7b68b73af7203a429072</v>
      </c>
      <c r="H1030" s="17">
        <f>VLOOKUP(FACT_INCLUDES[[#This Row],[order_id]],ORDERS!A:F,4,FALSE)</f>
        <v>43112.43472222222</v>
      </c>
      <c r="I1030" s="17">
        <f>VLOOKUP(FACT_INCLUDES[[#This Row],[order_id]],ORDERS!A:G,5,FALSE)</f>
        <v>43122.895138888889</v>
      </c>
      <c r="J1030" s="17">
        <f>VLOOKUP(FACT_INCLUDES[[#This Row],[order_id]],ORDERS!A:G,6,FALSE)</f>
        <v>43137</v>
      </c>
      <c r="K1030" t="str">
        <f>VLOOKUP(FACT_INCLUDES[[#This Row],[order_id]],ORDERS!A:G,3,FALSE)</f>
        <v>delivered</v>
      </c>
      <c r="L1030" s="18">
        <f>FACT_INCLUDES[[#This Row],[price]]+FACT_INCLUDES[[#This Row],[freight_value]]</f>
        <v>54.32</v>
      </c>
      <c r="M1030">
        <f ca="1">_xlfn.XLOOKUP(FACT_INCLUDES[[#This Row],[customer_unique_id]], DIM_CUSTOMERS[customer_unique_id], DIM_CUSTOMERS[Age],,0)</f>
        <v>30</v>
      </c>
      <c r="N1030">
        <f>IFERROR(VLOOKUP(FACT_INCLUDES[[#This Row],[order_id]], ORDERS!A:G, 7, FALSE), "")</f>
        <v>10</v>
      </c>
      <c r="O1030">
        <f>_xlfn.XLOOKUP(FACT_INCLUDES[[#This Row],[DW Product]],FACT_PRODUCT_REVIEWS!L:L,FACT_PRODUCT_REVIEWS!A:A,,0)</f>
        <v>483</v>
      </c>
      <c r="P1030">
        <f>_xlfn.XLOOKUP(FACT_INCLUDES[[#This Row],[customer_unique_id]],DIM_CUSTOMERS[customer_unique_id],DIM_CUSTOMERS[DW Customer],,0)</f>
        <v>130</v>
      </c>
      <c r="Q1030">
        <v>483</v>
      </c>
      <c r="R1030">
        <v>281</v>
      </c>
      <c r="S1030">
        <f>IF(FACT_INCLUDES[[#This Row],[order_delivered_customer_date]]&lt;=FACT_INCLUDES[[#This Row],[order_estimated_delivery_date]],1,0)</f>
        <v>1</v>
      </c>
      <c r="T1030" t="str">
        <f>VLOOKUP(FACT_INCLUDES[[#This Row],[DW Product]],DIM_PRODUCTS!A:I,3,FALSE)</f>
        <v>Kitchen Products</v>
      </c>
      <c r="U1030" t="str">
        <f>VLOOKUP(FACT_INCLUDES[[#This Row],[DW Seller]],DIM_SELLERS!A:I,4,FALSE)</f>
        <v>PR</v>
      </c>
      <c r="V1030" s="30">
        <f>IF(FACT_INCLUDES[[#This Row],[order_delivered_customer_date]]&lt;=FACT_INCLUDES[[#This Row],[order_estimated_delivery_date]], 1,0)</f>
        <v>1</v>
      </c>
    </row>
    <row r="1031" spans="1:22" ht="15.75" x14ac:dyDescent="0.25">
      <c r="A1031">
        <v>1030</v>
      </c>
      <c r="B1031" s="2" t="s">
        <v>1304</v>
      </c>
      <c r="C1031" s="10">
        <v>1</v>
      </c>
      <c r="D1031" s="13">
        <v>43087.831250000003</v>
      </c>
      <c r="E1031" s="20">
        <v>99.9</v>
      </c>
      <c r="F1031" s="20">
        <v>0</v>
      </c>
      <c r="G1031" t="str">
        <f>VLOOKUP(FACT_INCLUDES[[#This Row],[order_id]],ORDERS!A:B,2,FALSE)</f>
        <v>5e35d686648f9f99fd1f90161d3db93c</v>
      </c>
      <c r="H1031" s="17">
        <f>VLOOKUP(FACT_INCLUDES[[#This Row],[order_id]],ORDERS!A:F,4,FALSE)</f>
        <v>42930.458333333336</v>
      </c>
      <c r="I1031" s="17">
        <f>VLOOKUP(FACT_INCLUDES[[#This Row],[order_id]],ORDERS!A:G,5,FALSE)</f>
        <v>42958.723611111112</v>
      </c>
      <c r="J1031" s="17">
        <f>VLOOKUP(FACT_INCLUDES[[#This Row],[order_id]],ORDERS!A:G,6,FALSE)</f>
        <v>42968</v>
      </c>
      <c r="K1031" t="str">
        <f>VLOOKUP(FACT_INCLUDES[[#This Row],[order_id]],ORDERS!A:G,3,FALSE)</f>
        <v>delivered</v>
      </c>
      <c r="L1031" s="18">
        <f>FACT_INCLUDES[[#This Row],[price]]+FACT_INCLUDES[[#This Row],[freight_value]]</f>
        <v>99.9</v>
      </c>
      <c r="M1031">
        <f ca="1">_xlfn.XLOOKUP(FACT_INCLUDES[[#This Row],[customer_unique_id]], DIM_CUSTOMERS[customer_unique_id], DIM_CUSTOMERS[Age],,0)</f>
        <v>33</v>
      </c>
      <c r="N1031">
        <f>IFERROR(VLOOKUP(FACT_INCLUDES[[#This Row],[order_id]], ORDERS!A:G, 7, FALSE), "")</f>
        <v>28</v>
      </c>
      <c r="O1031">
        <f>_xlfn.XLOOKUP(FACT_INCLUDES[[#This Row],[DW Product]],FACT_PRODUCT_REVIEWS!L:L,FACT_PRODUCT_REVIEWS!A:A,,0)</f>
        <v>484</v>
      </c>
      <c r="P1031">
        <f>_xlfn.XLOOKUP(FACT_INCLUDES[[#This Row],[customer_unique_id]],DIM_CUSTOMERS[customer_unique_id],DIM_CUSTOMERS[DW Customer],,0)</f>
        <v>116</v>
      </c>
      <c r="Q1031">
        <v>484</v>
      </c>
      <c r="R1031">
        <v>282</v>
      </c>
      <c r="S1031">
        <f>IF(FACT_INCLUDES[[#This Row],[order_delivered_customer_date]]&lt;=FACT_INCLUDES[[#This Row],[order_estimated_delivery_date]],1,0)</f>
        <v>1</v>
      </c>
      <c r="T1031" t="str">
        <f>VLOOKUP(FACT_INCLUDES[[#This Row],[DW Product]],DIM_PRODUCTS!A:I,3,FALSE)</f>
        <v>Clothing</v>
      </c>
      <c r="U1031" t="str">
        <f>VLOOKUP(FACT_INCLUDES[[#This Row],[DW Seller]],DIM_SELLERS!A:I,4,FALSE)</f>
        <v>SP</v>
      </c>
      <c r="V1031" s="30">
        <f>IF(FACT_INCLUDES[[#This Row],[order_delivered_customer_date]]&lt;=FACT_INCLUDES[[#This Row],[order_estimated_delivery_date]], 1,0)</f>
        <v>1</v>
      </c>
    </row>
    <row r="1032" spans="1:22" ht="15.75" x14ac:dyDescent="0.25">
      <c r="A1032">
        <v>1031</v>
      </c>
      <c r="B1032" s="2" t="s">
        <v>874</v>
      </c>
      <c r="C1032" s="10">
        <v>1</v>
      </c>
      <c r="D1032" s="13">
        <v>42800.993055555555</v>
      </c>
      <c r="E1032" s="20">
        <v>14.99</v>
      </c>
      <c r="F1032" s="20">
        <v>8.2899999999999991</v>
      </c>
      <c r="G1032" t="str">
        <f>VLOOKUP(FACT_INCLUDES[[#This Row],[order_id]],ORDERS!A:B,2,FALSE)</f>
        <v>befb041460ac63f542e98b664f5d4d68</v>
      </c>
      <c r="H1032" s="17">
        <f>VLOOKUP(FACT_INCLUDES[[#This Row],[order_id]],ORDERS!A:F,4,FALSE)</f>
        <v>42951.803472222222</v>
      </c>
      <c r="I1032" s="17">
        <f>VLOOKUP(FACT_INCLUDES[[#This Row],[order_id]],ORDERS!A:G,5,FALSE)</f>
        <v>42962.738888888889</v>
      </c>
      <c r="J1032" s="17">
        <f>VLOOKUP(FACT_INCLUDES[[#This Row],[order_id]],ORDERS!A:G,6,FALSE)</f>
        <v>42975</v>
      </c>
      <c r="K1032" t="str">
        <f>VLOOKUP(FACT_INCLUDES[[#This Row],[order_id]],ORDERS!A:G,3,FALSE)</f>
        <v>delivered</v>
      </c>
      <c r="L1032" s="18">
        <f>FACT_INCLUDES[[#This Row],[price]]+FACT_INCLUDES[[#This Row],[freight_value]]</f>
        <v>23.28</v>
      </c>
      <c r="M1032">
        <f ca="1">_xlfn.XLOOKUP(FACT_INCLUDES[[#This Row],[customer_unique_id]], DIM_CUSTOMERS[customer_unique_id], DIM_CUSTOMERS[Age],,0)</f>
        <v>44</v>
      </c>
      <c r="N1032">
        <f>IFERROR(VLOOKUP(FACT_INCLUDES[[#This Row],[order_id]], ORDERS!A:G, 7, FALSE), "")</f>
        <v>11</v>
      </c>
      <c r="O1032">
        <f>_xlfn.XLOOKUP(FACT_INCLUDES[[#This Row],[DW Product]],FACT_PRODUCT_REVIEWS!L:L,FACT_PRODUCT_REVIEWS!A:A,,0)</f>
        <v>485</v>
      </c>
      <c r="P1032">
        <f>_xlfn.XLOOKUP(FACT_INCLUDES[[#This Row],[customer_unique_id]],DIM_CUSTOMERS[customer_unique_id],DIM_CUSTOMERS[DW Customer],,0)</f>
        <v>276</v>
      </c>
      <c r="Q1032">
        <v>485</v>
      </c>
      <c r="R1032">
        <v>283</v>
      </c>
      <c r="S1032">
        <f>IF(FACT_INCLUDES[[#This Row],[order_delivered_customer_date]]&lt;=FACT_INCLUDES[[#This Row],[order_estimated_delivery_date]],1,0)</f>
        <v>1</v>
      </c>
      <c r="T1032" t="str">
        <f>VLOOKUP(FACT_INCLUDES[[#This Row],[DW Product]],DIM_PRODUCTS!A:I,3,FALSE)</f>
        <v>Furniture</v>
      </c>
      <c r="U1032" t="str">
        <f>VLOOKUP(FACT_INCLUDES[[#This Row],[DW Seller]],DIM_SELLERS!A:I,4,FALSE)</f>
        <v>SP</v>
      </c>
      <c r="V1032" s="30">
        <f>IF(FACT_INCLUDES[[#This Row],[order_delivered_customer_date]]&lt;=FACT_INCLUDES[[#This Row],[order_estimated_delivery_date]], 1,0)</f>
        <v>1</v>
      </c>
    </row>
    <row r="1033" spans="1:22" ht="15.75" x14ac:dyDescent="0.25">
      <c r="A1033">
        <v>1032</v>
      </c>
      <c r="B1033" s="2" t="s">
        <v>873</v>
      </c>
      <c r="C1033" s="10">
        <v>1</v>
      </c>
      <c r="D1033" s="13">
        <v>43280.759722222225</v>
      </c>
      <c r="E1033" s="20">
        <v>109.73</v>
      </c>
      <c r="F1033" s="20">
        <v>16.53</v>
      </c>
      <c r="G1033" t="str">
        <f>VLOOKUP(FACT_INCLUDES[[#This Row],[order_id]],ORDERS!A:B,2,FALSE)</f>
        <v>a590fdd68e210fa5f42764a2493f6223</v>
      </c>
      <c r="H1033" s="17">
        <f>VLOOKUP(FACT_INCLUDES[[#This Row],[order_id]],ORDERS!A:F,4,FALSE)</f>
        <v>43127.709027777775</v>
      </c>
      <c r="I1033" s="17">
        <f>VLOOKUP(FACT_INCLUDES[[#This Row],[order_id]],ORDERS!A:G,5,FALSE)</f>
        <v>43152.505555555559</v>
      </c>
      <c r="J1033" s="17">
        <f>VLOOKUP(FACT_INCLUDES[[#This Row],[order_id]],ORDERS!A:G,6,FALSE)</f>
        <v>43151</v>
      </c>
      <c r="K1033" t="str">
        <f>VLOOKUP(FACT_INCLUDES[[#This Row],[order_id]],ORDERS!A:G,3,FALSE)</f>
        <v>delivered</v>
      </c>
      <c r="L1033" s="18">
        <f>FACT_INCLUDES[[#This Row],[price]]+FACT_INCLUDES[[#This Row],[freight_value]]</f>
        <v>126.26</v>
      </c>
      <c r="M1033">
        <f ca="1">_xlfn.XLOOKUP(FACT_INCLUDES[[#This Row],[customer_unique_id]], DIM_CUSTOMERS[customer_unique_id], DIM_CUSTOMERS[Age],,0)</f>
        <v>57</v>
      </c>
      <c r="N1033">
        <f>IFERROR(VLOOKUP(FACT_INCLUDES[[#This Row],[order_id]], ORDERS!A:G, 7, FALSE), "")</f>
        <v>25</v>
      </c>
      <c r="O1033">
        <f>_xlfn.XLOOKUP(FACT_INCLUDES[[#This Row],[DW Product]],FACT_PRODUCT_REVIEWS!L:L,FACT_PRODUCT_REVIEWS!A:A,,0)</f>
        <v>486</v>
      </c>
      <c r="P1033">
        <f>_xlfn.XLOOKUP(FACT_INCLUDES[[#This Row],[customer_unique_id]],DIM_CUSTOMERS[customer_unique_id],DIM_CUSTOMERS[DW Customer],,0)</f>
        <v>112</v>
      </c>
      <c r="Q1033">
        <v>486</v>
      </c>
      <c r="R1033">
        <v>284</v>
      </c>
      <c r="S1033">
        <f>IF(FACT_INCLUDES[[#This Row],[order_delivered_customer_date]]&lt;=FACT_INCLUDES[[#This Row],[order_estimated_delivery_date]],1,0)</f>
        <v>0</v>
      </c>
      <c r="T1033" t="str">
        <f>VLOOKUP(FACT_INCLUDES[[#This Row],[DW Product]],DIM_PRODUCTS!A:I,3,FALSE)</f>
        <v>Makeup</v>
      </c>
      <c r="U1033" t="str">
        <f>VLOOKUP(FACT_INCLUDES[[#This Row],[DW Seller]],DIM_SELLERS!A:I,4,FALSE)</f>
        <v>SP</v>
      </c>
      <c r="V1033" s="30">
        <f>IF(FACT_INCLUDES[[#This Row],[order_delivered_customer_date]]&lt;=FACT_INCLUDES[[#This Row],[order_estimated_delivery_date]], 1,0)</f>
        <v>0</v>
      </c>
    </row>
    <row r="1034" spans="1:22" ht="15.75" x14ac:dyDescent="0.25">
      <c r="A1034">
        <v>1033</v>
      </c>
      <c r="B1034" s="2" t="s">
        <v>1389</v>
      </c>
      <c r="C1034" s="10">
        <v>1</v>
      </c>
      <c r="D1034" s="13">
        <v>43081.372916666667</v>
      </c>
      <c r="E1034" s="20">
        <v>9</v>
      </c>
      <c r="F1034" s="20">
        <v>14.1</v>
      </c>
      <c r="G1034" t="str">
        <f>VLOOKUP(FACT_INCLUDES[[#This Row],[order_id]],ORDERS!A:B,2,FALSE)</f>
        <v>f4118facd33f966e80b9fabbf0ca2547</v>
      </c>
      <c r="H1034" s="17">
        <f>VLOOKUP(FACT_INCLUDES[[#This Row],[order_id]],ORDERS!A:F,4,FALSE)</f>
        <v>43164.875694444447</v>
      </c>
      <c r="I1034" s="17">
        <f>VLOOKUP(FACT_INCLUDES[[#This Row],[order_id]],ORDERS!A:G,5,FALSE)</f>
        <v>43171.897222222222</v>
      </c>
      <c r="J1034" s="17">
        <f>VLOOKUP(FACT_INCLUDES[[#This Row],[order_id]],ORDERS!A:G,6,FALSE)</f>
        <v>43180</v>
      </c>
      <c r="K1034" t="str">
        <f>VLOOKUP(FACT_INCLUDES[[#This Row],[order_id]],ORDERS!A:G,3,FALSE)</f>
        <v>delivered</v>
      </c>
      <c r="L1034" s="18">
        <f>FACT_INCLUDES[[#This Row],[price]]+FACT_INCLUDES[[#This Row],[freight_value]]</f>
        <v>23.1</v>
      </c>
      <c r="M1034">
        <f ca="1">_xlfn.XLOOKUP(FACT_INCLUDES[[#This Row],[customer_unique_id]], DIM_CUSTOMERS[customer_unique_id], DIM_CUSTOMERS[Age],,0)</f>
        <v>51</v>
      </c>
      <c r="N1034">
        <f>IFERROR(VLOOKUP(FACT_INCLUDES[[#This Row],[order_id]], ORDERS!A:G, 7, FALSE), "")</f>
        <v>7</v>
      </c>
      <c r="O1034">
        <f>_xlfn.XLOOKUP(FACT_INCLUDES[[#This Row],[DW Product]],FACT_PRODUCT_REVIEWS!L:L,FACT_PRODUCT_REVIEWS!A:A,,0)</f>
        <v>487</v>
      </c>
      <c r="P1034">
        <f>_xlfn.XLOOKUP(FACT_INCLUDES[[#This Row],[customer_unique_id]],DIM_CUSTOMERS[customer_unique_id],DIM_CUSTOMERS[DW Customer],,0)</f>
        <v>195</v>
      </c>
      <c r="Q1034">
        <v>487</v>
      </c>
      <c r="R1034">
        <v>285</v>
      </c>
      <c r="S1034">
        <f>IF(FACT_INCLUDES[[#This Row],[order_delivered_customer_date]]&lt;=FACT_INCLUDES[[#This Row],[order_estimated_delivery_date]],1,0)</f>
        <v>1</v>
      </c>
      <c r="T1034" t="str">
        <f>VLOOKUP(FACT_INCLUDES[[#This Row],[DW Product]],DIM_PRODUCTS!A:I,3,FALSE)</f>
        <v>Shoes</v>
      </c>
      <c r="U1034" t="str">
        <f>VLOOKUP(FACT_INCLUDES[[#This Row],[DW Seller]],DIM_SELLERS!A:I,4,FALSE)</f>
        <v>RJ</v>
      </c>
      <c r="V1034" s="30">
        <f>IF(FACT_INCLUDES[[#This Row],[order_delivered_customer_date]]&lt;=FACT_INCLUDES[[#This Row],[order_estimated_delivery_date]], 1,0)</f>
        <v>1</v>
      </c>
    </row>
    <row r="1035" spans="1:22" ht="15.75" x14ac:dyDescent="0.25">
      <c r="A1035">
        <v>1034</v>
      </c>
      <c r="B1035" s="2" t="s">
        <v>1298</v>
      </c>
      <c r="C1035" s="10">
        <v>1</v>
      </c>
      <c r="D1035" s="13">
        <v>43038.146527777775</v>
      </c>
      <c r="E1035" s="20">
        <v>239</v>
      </c>
      <c r="F1035" s="20">
        <v>19.25</v>
      </c>
      <c r="G1035" t="str">
        <f>VLOOKUP(FACT_INCLUDES[[#This Row],[order_id]],ORDERS!A:B,2,FALSE)</f>
        <v>c225695275be1f228cece399a0093593</v>
      </c>
      <c r="H1035" s="17">
        <f>VLOOKUP(FACT_INCLUDES[[#This Row],[order_id]],ORDERS!A:F,4,FALSE)</f>
        <v>43115.009027777778</v>
      </c>
      <c r="I1035" s="17">
        <f>VLOOKUP(FACT_INCLUDES[[#This Row],[order_id]],ORDERS!A:G,5,FALSE)</f>
        <v>43136.591666666667</v>
      </c>
      <c r="J1035" s="17">
        <f>VLOOKUP(FACT_INCLUDES[[#This Row],[order_id]],ORDERS!A:G,6,FALSE)</f>
        <v>43157</v>
      </c>
      <c r="K1035" t="str">
        <f>VLOOKUP(FACT_INCLUDES[[#This Row],[order_id]],ORDERS!A:G,3,FALSE)</f>
        <v>delivered</v>
      </c>
      <c r="L1035" s="18">
        <f>FACT_INCLUDES[[#This Row],[price]]+FACT_INCLUDES[[#This Row],[freight_value]]</f>
        <v>258.25</v>
      </c>
      <c r="M1035">
        <f ca="1">_xlfn.XLOOKUP(FACT_INCLUDES[[#This Row],[customer_unique_id]], DIM_CUSTOMERS[customer_unique_id], DIM_CUSTOMERS[Age],,0)</f>
        <v>21</v>
      </c>
      <c r="N1035">
        <f>IFERROR(VLOOKUP(FACT_INCLUDES[[#This Row],[order_id]], ORDERS!A:G, 7, FALSE), "")</f>
        <v>21</v>
      </c>
      <c r="O1035">
        <f>_xlfn.XLOOKUP(FACT_INCLUDES[[#This Row],[DW Product]],FACT_PRODUCT_REVIEWS!L:L,FACT_PRODUCT_REVIEWS!A:A,,0)</f>
        <v>488</v>
      </c>
      <c r="P1035">
        <f>_xlfn.XLOOKUP(FACT_INCLUDES[[#This Row],[customer_unique_id]],DIM_CUSTOMERS[customer_unique_id],DIM_CUSTOMERS[DW Customer],,0)</f>
        <v>274</v>
      </c>
      <c r="Q1035">
        <v>488</v>
      </c>
      <c r="R1035">
        <v>286</v>
      </c>
      <c r="S1035">
        <f>IF(FACT_INCLUDES[[#This Row],[order_delivered_customer_date]]&lt;=FACT_INCLUDES[[#This Row],[order_estimated_delivery_date]],1,0)</f>
        <v>1</v>
      </c>
      <c r="T1035" t="str">
        <f>VLOOKUP(FACT_INCLUDES[[#This Row],[DW Product]],DIM_PRODUCTS!A:I,3,FALSE)</f>
        <v>Accessories</v>
      </c>
      <c r="U1035" t="str">
        <f>VLOOKUP(FACT_INCLUDES[[#This Row],[DW Seller]],DIM_SELLERS!A:I,4,FALSE)</f>
        <v>SC</v>
      </c>
      <c r="V1035" s="30">
        <f>IF(FACT_INCLUDES[[#This Row],[order_delivered_customer_date]]&lt;=FACT_INCLUDES[[#This Row],[order_estimated_delivery_date]], 1,0)</f>
        <v>1</v>
      </c>
    </row>
    <row r="1036" spans="1:22" ht="15.75" x14ac:dyDescent="0.25">
      <c r="A1036">
        <v>1035</v>
      </c>
      <c r="B1036" s="2" t="s">
        <v>1004</v>
      </c>
      <c r="C1036" s="10">
        <v>1</v>
      </c>
      <c r="D1036" s="13">
        <v>43205.940972222219</v>
      </c>
      <c r="E1036" s="20">
        <v>13.99</v>
      </c>
      <c r="F1036" s="20">
        <v>16.11</v>
      </c>
      <c r="G1036" t="str">
        <f>VLOOKUP(FACT_INCLUDES[[#This Row],[order_id]],ORDERS!A:B,2,FALSE)</f>
        <v>38a8b05798967480ac1ca6ce6c5cbd6a</v>
      </c>
      <c r="H1036" s="17">
        <f>VLOOKUP(FACT_INCLUDES[[#This Row],[order_id]],ORDERS!A:F,4,FALSE)</f>
        <v>43311.618750000001</v>
      </c>
      <c r="I1036" s="17">
        <f>VLOOKUP(FACT_INCLUDES[[#This Row],[order_id]],ORDERS!A:G,5,FALSE)</f>
        <v>43315.813888888886</v>
      </c>
      <c r="J1036" s="17">
        <f>VLOOKUP(FACT_INCLUDES[[#This Row],[order_id]],ORDERS!A:G,6,FALSE)</f>
        <v>43348</v>
      </c>
      <c r="K1036" t="str">
        <f>VLOOKUP(FACT_INCLUDES[[#This Row],[order_id]],ORDERS!A:G,3,FALSE)</f>
        <v>delivered</v>
      </c>
      <c r="L1036" s="18">
        <f>FACT_INCLUDES[[#This Row],[price]]+FACT_INCLUDES[[#This Row],[freight_value]]</f>
        <v>30.1</v>
      </c>
      <c r="M1036">
        <f ca="1">_xlfn.XLOOKUP(FACT_INCLUDES[[#This Row],[customer_unique_id]], DIM_CUSTOMERS[customer_unique_id], DIM_CUSTOMERS[Age],,0)</f>
        <v>47</v>
      </c>
      <c r="N1036">
        <f>IFERROR(VLOOKUP(FACT_INCLUDES[[#This Row],[order_id]], ORDERS!A:G, 7, FALSE), "")</f>
        <v>4</v>
      </c>
      <c r="O1036">
        <f>_xlfn.XLOOKUP(FACT_INCLUDES[[#This Row],[DW Product]],FACT_PRODUCT_REVIEWS!L:L,FACT_PRODUCT_REVIEWS!A:A,,0)</f>
        <v>489</v>
      </c>
      <c r="P1036">
        <f>_xlfn.XLOOKUP(FACT_INCLUDES[[#This Row],[customer_unique_id]],DIM_CUSTOMERS[customer_unique_id],DIM_CUSTOMERS[DW Customer],,0)</f>
        <v>198</v>
      </c>
      <c r="Q1036">
        <v>489</v>
      </c>
      <c r="R1036">
        <v>287</v>
      </c>
      <c r="S1036">
        <f>IF(FACT_INCLUDES[[#This Row],[order_delivered_customer_date]]&lt;=FACT_INCLUDES[[#This Row],[order_estimated_delivery_date]],1,0)</f>
        <v>1</v>
      </c>
      <c r="T1036" t="str">
        <f>VLOOKUP(FACT_INCLUDES[[#This Row],[DW Product]],DIM_PRODUCTS!A:I,3,FALSE)</f>
        <v>Decor</v>
      </c>
      <c r="U1036" t="str">
        <f>VLOOKUP(FACT_INCLUDES[[#This Row],[DW Seller]],DIM_SELLERS!A:I,4,FALSE)</f>
        <v>PR</v>
      </c>
      <c r="V1036" s="30">
        <f>IF(FACT_INCLUDES[[#This Row],[order_delivered_customer_date]]&lt;=FACT_INCLUDES[[#This Row],[order_estimated_delivery_date]], 1,0)</f>
        <v>1</v>
      </c>
    </row>
    <row r="1037" spans="1:22" ht="15.75" x14ac:dyDescent="0.25">
      <c r="A1037">
        <v>1036</v>
      </c>
      <c r="B1037" s="2" t="s">
        <v>1007</v>
      </c>
      <c r="C1037" s="10">
        <v>1</v>
      </c>
      <c r="D1037" s="13">
        <v>42933.690972222219</v>
      </c>
      <c r="E1037" s="20">
        <v>29.99</v>
      </c>
      <c r="F1037" s="20">
        <v>16.79</v>
      </c>
      <c r="G1037" t="str">
        <f>VLOOKUP(FACT_INCLUDES[[#This Row],[order_id]],ORDERS!A:B,2,FALSE)</f>
        <v>b7c13491fd2aecd9308c75bb4de979d8</v>
      </c>
      <c r="H1037" s="17">
        <f>VLOOKUP(FACT_INCLUDES[[#This Row],[order_id]],ORDERS!A:F,4,FALSE)</f>
        <v>43067.429861111108</v>
      </c>
      <c r="I1037" s="17">
        <f>VLOOKUP(FACT_INCLUDES[[#This Row],[order_id]],ORDERS!A:G,5,FALSE)</f>
        <v>43070.753472222219</v>
      </c>
      <c r="J1037" s="17">
        <f>VLOOKUP(FACT_INCLUDES[[#This Row],[order_id]],ORDERS!A:G,6,FALSE)</f>
        <v>43081</v>
      </c>
      <c r="K1037" t="str">
        <f>VLOOKUP(FACT_INCLUDES[[#This Row],[order_id]],ORDERS!A:G,3,FALSE)</f>
        <v>delivered</v>
      </c>
      <c r="L1037" s="18">
        <f>FACT_INCLUDES[[#This Row],[price]]+FACT_INCLUDES[[#This Row],[freight_value]]</f>
        <v>46.78</v>
      </c>
      <c r="M1037">
        <f ca="1">_xlfn.XLOOKUP(FACT_INCLUDES[[#This Row],[customer_unique_id]], DIM_CUSTOMERS[customer_unique_id], DIM_CUSTOMERS[Age],,0)</f>
        <v>42</v>
      </c>
      <c r="N1037">
        <f>IFERROR(VLOOKUP(FACT_INCLUDES[[#This Row],[order_id]], ORDERS!A:G, 7, FALSE), "")</f>
        <v>3</v>
      </c>
      <c r="O1037">
        <f>_xlfn.XLOOKUP(FACT_INCLUDES[[#This Row],[DW Product]],FACT_PRODUCT_REVIEWS!L:L,FACT_PRODUCT_REVIEWS!A:A,,0)</f>
        <v>490</v>
      </c>
      <c r="P1037">
        <f>_xlfn.XLOOKUP(FACT_INCLUDES[[#This Row],[customer_unique_id]],DIM_CUSTOMERS[customer_unique_id],DIM_CUSTOMERS[DW Customer],,0)</f>
        <v>14</v>
      </c>
      <c r="Q1037">
        <v>490</v>
      </c>
      <c r="R1037">
        <v>288</v>
      </c>
      <c r="S1037">
        <f>IF(FACT_INCLUDES[[#This Row],[order_delivered_customer_date]]&lt;=FACT_INCLUDES[[#This Row],[order_estimated_delivery_date]],1,0)</f>
        <v>1</v>
      </c>
      <c r="T1037" t="str">
        <f>VLOOKUP(FACT_INCLUDES[[#This Row],[DW Product]],DIM_PRODUCTS!A:I,3,FALSE)</f>
        <v>Bathroom</v>
      </c>
      <c r="U1037" t="str">
        <f>VLOOKUP(FACT_INCLUDES[[#This Row],[DW Seller]],DIM_SELLERS!A:I,4,FALSE)</f>
        <v>SP</v>
      </c>
      <c r="V1037" s="30">
        <f>IF(FACT_INCLUDES[[#This Row],[order_delivered_customer_date]]&lt;=FACT_INCLUDES[[#This Row],[order_estimated_delivery_date]], 1,0)</f>
        <v>1</v>
      </c>
    </row>
    <row r="1038" spans="1:22" ht="15.75" x14ac:dyDescent="0.25">
      <c r="A1038">
        <v>1037</v>
      </c>
      <c r="B1038" s="2" t="s">
        <v>944</v>
      </c>
      <c r="C1038" s="10">
        <v>1</v>
      </c>
      <c r="D1038" s="13">
        <v>43325.604166666664</v>
      </c>
      <c r="E1038" s="20">
        <v>189.99</v>
      </c>
      <c r="F1038" s="20">
        <v>27.41</v>
      </c>
      <c r="G1038" t="str">
        <f>VLOOKUP(FACT_INCLUDES[[#This Row],[order_id]],ORDERS!A:B,2,FALSE)</f>
        <v>ed5f2cdb43c9166062c0baffd3973f14</v>
      </c>
      <c r="H1038" s="17">
        <f>VLOOKUP(FACT_INCLUDES[[#This Row],[order_id]],ORDERS!A:F,4,FALSE)</f>
        <v>42890.506249999999</v>
      </c>
      <c r="I1038" s="17">
        <f>VLOOKUP(FACT_INCLUDES[[#This Row],[order_id]],ORDERS!A:G,5,FALSE)</f>
        <v>42894.591666666667</v>
      </c>
      <c r="J1038" s="17">
        <f>VLOOKUP(FACT_INCLUDES[[#This Row],[order_id]],ORDERS!A:G,6,FALSE)</f>
        <v>42905</v>
      </c>
      <c r="K1038" t="str">
        <f>VLOOKUP(FACT_INCLUDES[[#This Row],[order_id]],ORDERS!A:G,3,FALSE)</f>
        <v>delivered</v>
      </c>
      <c r="L1038" s="18">
        <f>FACT_INCLUDES[[#This Row],[price]]+FACT_INCLUDES[[#This Row],[freight_value]]</f>
        <v>217.4</v>
      </c>
      <c r="M1038">
        <f ca="1">_xlfn.XLOOKUP(FACT_INCLUDES[[#This Row],[customer_unique_id]], DIM_CUSTOMERS[customer_unique_id], DIM_CUSTOMERS[Age],,0)</f>
        <v>40</v>
      </c>
      <c r="N1038">
        <f>IFERROR(VLOOKUP(FACT_INCLUDES[[#This Row],[order_id]], ORDERS!A:G, 7, FALSE), "")</f>
        <v>4</v>
      </c>
      <c r="O1038">
        <f>_xlfn.XLOOKUP(FACT_INCLUDES[[#This Row],[DW Product]],FACT_PRODUCT_REVIEWS!L:L,FACT_PRODUCT_REVIEWS!A:A,,0)</f>
        <v>491</v>
      </c>
      <c r="P1038">
        <f>_xlfn.XLOOKUP(FACT_INCLUDES[[#This Row],[customer_unique_id]],DIM_CUSTOMERS[customer_unique_id],DIM_CUSTOMERS[DW Customer],,0)</f>
        <v>233</v>
      </c>
      <c r="Q1038">
        <v>491</v>
      </c>
      <c r="R1038">
        <v>289</v>
      </c>
      <c r="S1038">
        <f>IF(FACT_INCLUDES[[#This Row],[order_delivered_customer_date]]&lt;=FACT_INCLUDES[[#This Row],[order_estimated_delivery_date]],1,0)</f>
        <v>1</v>
      </c>
      <c r="T1038" t="str">
        <f>VLOOKUP(FACT_INCLUDES[[#This Row],[DW Product]],DIM_PRODUCTS!A:I,3,FALSE)</f>
        <v>Art</v>
      </c>
      <c r="U1038" t="str">
        <f>VLOOKUP(FACT_INCLUDES[[#This Row],[DW Seller]],DIM_SELLERS!A:I,4,FALSE)</f>
        <v>RJ</v>
      </c>
      <c r="V1038" s="30">
        <f>IF(FACT_INCLUDES[[#This Row],[order_delivered_customer_date]]&lt;=FACT_INCLUDES[[#This Row],[order_estimated_delivery_date]], 1,0)</f>
        <v>1</v>
      </c>
    </row>
    <row r="1039" spans="1:22" ht="15.75" x14ac:dyDescent="0.25">
      <c r="A1039">
        <v>1038</v>
      </c>
      <c r="B1039" s="2" t="s">
        <v>1295</v>
      </c>
      <c r="C1039" s="10">
        <v>1</v>
      </c>
      <c r="D1039" s="13">
        <v>43132.111805555556</v>
      </c>
      <c r="E1039" s="20">
        <v>55</v>
      </c>
      <c r="F1039" s="20">
        <v>15.83</v>
      </c>
      <c r="G1039" t="str">
        <f>VLOOKUP(FACT_INCLUDES[[#This Row],[order_id]],ORDERS!A:B,2,FALSE)</f>
        <v>9e5f9798a71d8f5ec3020a5500d70430</v>
      </c>
      <c r="H1039" s="17">
        <f>VLOOKUP(FACT_INCLUDES[[#This Row],[order_id]],ORDERS!A:F,4,FALSE)</f>
        <v>42835.915972222225</v>
      </c>
      <c r="I1039" s="17">
        <f>VLOOKUP(FACT_INCLUDES[[#This Row],[order_id]],ORDERS!A:G,5,FALSE)</f>
        <v>42845.520833333336</v>
      </c>
      <c r="J1039" s="17">
        <f>VLOOKUP(FACT_INCLUDES[[#This Row],[order_id]],ORDERS!A:G,6,FALSE)</f>
        <v>42859</v>
      </c>
      <c r="K1039" t="str">
        <f>VLOOKUP(FACT_INCLUDES[[#This Row],[order_id]],ORDERS!A:G,3,FALSE)</f>
        <v>delivered</v>
      </c>
      <c r="L1039" s="18">
        <f>FACT_INCLUDES[[#This Row],[price]]+FACT_INCLUDES[[#This Row],[freight_value]]</f>
        <v>70.83</v>
      </c>
      <c r="M1039">
        <f ca="1">_xlfn.XLOOKUP(FACT_INCLUDES[[#This Row],[customer_unique_id]], DIM_CUSTOMERS[customer_unique_id], DIM_CUSTOMERS[Age],,0)</f>
        <v>27</v>
      </c>
      <c r="N1039">
        <f>IFERROR(VLOOKUP(FACT_INCLUDES[[#This Row],[order_id]], ORDERS!A:G, 7, FALSE), "")</f>
        <v>10</v>
      </c>
      <c r="O1039">
        <f>_xlfn.XLOOKUP(FACT_INCLUDES[[#This Row],[DW Product]],FACT_PRODUCT_REVIEWS!L:L,FACT_PRODUCT_REVIEWS!A:A,,0)</f>
        <v>492</v>
      </c>
      <c r="P1039">
        <f>_xlfn.XLOOKUP(FACT_INCLUDES[[#This Row],[customer_unique_id]],DIM_CUSTOMERS[customer_unique_id],DIM_CUSTOMERS[DW Customer],,0)</f>
        <v>105</v>
      </c>
      <c r="Q1039">
        <v>492</v>
      </c>
      <c r="R1039">
        <v>290</v>
      </c>
      <c r="S1039">
        <f>IF(FACT_INCLUDES[[#This Row],[order_delivered_customer_date]]&lt;=FACT_INCLUDES[[#This Row],[order_estimated_delivery_date]],1,0)</f>
        <v>1</v>
      </c>
      <c r="T1039" t="str">
        <f>VLOOKUP(FACT_INCLUDES[[#This Row],[DW Product]],DIM_PRODUCTS!A:I,3,FALSE)</f>
        <v>Appliances</v>
      </c>
      <c r="U1039" t="str">
        <f>VLOOKUP(FACT_INCLUDES[[#This Row],[DW Seller]],DIM_SELLERS!A:I,4,FALSE)</f>
        <v>PR</v>
      </c>
      <c r="V1039" s="30">
        <f>IF(FACT_INCLUDES[[#This Row],[order_delivered_customer_date]]&lt;=FACT_INCLUDES[[#This Row],[order_estimated_delivery_date]], 1,0)</f>
        <v>1</v>
      </c>
    </row>
    <row r="1040" spans="1:22" ht="15.75" x14ac:dyDescent="0.25">
      <c r="A1040">
        <v>1039</v>
      </c>
      <c r="B1040" s="2" t="s">
        <v>948</v>
      </c>
      <c r="C1040" s="10">
        <v>1</v>
      </c>
      <c r="D1040" s="13">
        <v>43206.688194444447</v>
      </c>
      <c r="E1040" s="20">
        <v>58.99</v>
      </c>
      <c r="F1040" s="20">
        <v>15.29</v>
      </c>
      <c r="G1040" t="str">
        <f>VLOOKUP(FACT_INCLUDES[[#This Row],[order_id]],ORDERS!A:B,2,FALSE)</f>
        <v>73b62c771f1f1e0760f88376d4a2b150</v>
      </c>
      <c r="H1040" s="17">
        <f>VLOOKUP(FACT_INCLUDES[[#This Row],[order_id]],ORDERS!A:F,4,FALSE)</f>
        <v>43289.542361111111</v>
      </c>
      <c r="I1040" s="17">
        <f>VLOOKUP(FACT_INCLUDES[[#This Row],[order_id]],ORDERS!A:G,5,FALSE)</f>
        <v>43294.816666666666</v>
      </c>
      <c r="J1040" s="17">
        <f>VLOOKUP(FACT_INCLUDES[[#This Row],[order_id]],ORDERS!A:G,6,FALSE)</f>
        <v>43308</v>
      </c>
      <c r="K1040" t="str">
        <f>VLOOKUP(FACT_INCLUDES[[#This Row],[order_id]],ORDERS!A:G,3,FALSE)</f>
        <v>delivered</v>
      </c>
      <c r="L1040" s="18">
        <f>FACT_INCLUDES[[#This Row],[price]]+FACT_INCLUDES[[#This Row],[freight_value]]</f>
        <v>74.28</v>
      </c>
      <c r="M1040">
        <f ca="1">_xlfn.XLOOKUP(FACT_INCLUDES[[#This Row],[customer_unique_id]], DIM_CUSTOMERS[customer_unique_id], DIM_CUSTOMERS[Age],,0)</f>
        <v>24</v>
      </c>
      <c r="N1040">
        <f>IFERROR(VLOOKUP(FACT_INCLUDES[[#This Row],[order_id]], ORDERS!A:G, 7, FALSE), "")</f>
        <v>5</v>
      </c>
      <c r="O1040">
        <f>_xlfn.XLOOKUP(FACT_INCLUDES[[#This Row],[DW Product]],FACT_PRODUCT_REVIEWS!L:L,FACT_PRODUCT_REVIEWS!A:A,,0)</f>
        <v>493</v>
      </c>
      <c r="P1040">
        <f>_xlfn.XLOOKUP(FACT_INCLUDES[[#This Row],[customer_unique_id]],DIM_CUSTOMERS[customer_unique_id],DIM_CUSTOMERS[DW Customer],,0)</f>
        <v>157</v>
      </c>
      <c r="Q1040">
        <v>493</v>
      </c>
      <c r="R1040">
        <v>291</v>
      </c>
      <c r="S1040">
        <f>IF(FACT_INCLUDES[[#This Row],[order_delivered_customer_date]]&lt;=FACT_INCLUDES[[#This Row],[order_estimated_delivery_date]],1,0)</f>
        <v>1</v>
      </c>
      <c r="T1040" t="str">
        <f>VLOOKUP(FACT_INCLUDES[[#This Row],[DW Product]],DIM_PRODUCTS!A:I,3,FALSE)</f>
        <v>Furniture</v>
      </c>
      <c r="U1040" t="str">
        <f>VLOOKUP(FACT_INCLUDES[[#This Row],[DW Seller]],DIM_SELLERS!A:I,4,FALSE)</f>
        <v>SP</v>
      </c>
      <c r="V1040" s="30">
        <f>IF(FACT_INCLUDES[[#This Row],[order_delivered_customer_date]]&lt;=FACT_INCLUDES[[#This Row],[order_estimated_delivery_date]], 1,0)</f>
        <v>1</v>
      </c>
    </row>
    <row r="1041" spans="1:22" ht="15.75" x14ac:dyDescent="0.25">
      <c r="A1041">
        <v>1040</v>
      </c>
      <c r="B1041" s="2" t="s">
        <v>1849</v>
      </c>
      <c r="C1041" s="10">
        <v>1</v>
      </c>
      <c r="D1041" s="13">
        <v>42860.329861111109</v>
      </c>
      <c r="E1041" s="20">
        <v>99.9</v>
      </c>
      <c r="F1041" s="20">
        <v>17.18</v>
      </c>
      <c r="G1041" t="str">
        <f>VLOOKUP(FACT_INCLUDES[[#This Row],[order_id]],ORDERS!A:B,2,FALSE)</f>
        <v>507c2846cc2991d0765fbf880e1d219c</v>
      </c>
      <c r="H1041" s="17">
        <f>VLOOKUP(FACT_INCLUDES[[#This Row],[order_id]],ORDERS!A:F,4,FALSE)</f>
        <v>43106.767361111109</v>
      </c>
      <c r="I1041" s="17">
        <f>VLOOKUP(FACT_INCLUDES[[#This Row],[order_id]],ORDERS!A:G,5,FALSE)</f>
        <v>43126.960416666669</v>
      </c>
      <c r="J1041" s="17">
        <f>VLOOKUP(FACT_INCLUDES[[#This Row],[order_id]],ORDERS!A:G,6,FALSE)</f>
        <v>43137</v>
      </c>
      <c r="K1041" t="str">
        <f>VLOOKUP(FACT_INCLUDES[[#This Row],[order_id]],ORDERS!A:G,3,FALSE)</f>
        <v>delivered</v>
      </c>
      <c r="L1041" s="18">
        <f>FACT_INCLUDES[[#This Row],[price]]+FACT_INCLUDES[[#This Row],[freight_value]]</f>
        <v>117.08000000000001</v>
      </c>
      <c r="M1041">
        <f ca="1">_xlfn.XLOOKUP(FACT_INCLUDES[[#This Row],[customer_unique_id]], DIM_CUSTOMERS[customer_unique_id], DIM_CUSTOMERS[Age],,0)</f>
        <v>34</v>
      </c>
      <c r="N1041">
        <f>IFERROR(VLOOKUP(FACT_INCLUDES[[#This Row],[order_id]], ORDERS!A:G, 7, FALSE), "")</f>
        <v>20</v>
      </c>
      <c r="O1041">
        <f>_xlfn.XLOOKUP(FACT_INCLUDES[[#This Row],[DW Product]],FACT_PRODUCT_REVIEWS!L:L,FACT_PRODUCT_REVIEWS!A:A,,0)</f>
        <v>494</v>
      </c>
      <c r="P1041">
        <f>_xlfn.XLOOKUP(FACT_INCLUDES[[#This Row],[customer_unique_id]],DIM_CUSTOMERS[customer_unique_id],DIM_CUSTOMERS[DW Customer],,0)</f>
        <v>302</v>
      </c>
      <c r="Q1041">
        <v>494</v>
      </c>
      <c r="R1041">
        <v>292</v>
      </c>
      <c r="S1041">
        <f>IF(FACT_INCLUDES[[#This Row],[order_delivered_customer_date]]&lt;=FACT_INCLUDES[[#This Row],[order_estimated_delivery_date]],1,0)</f>
        <v>1</v>
      </c>
      <c r="T1041" t="str">
        <f>VLOOKUP(FACT_INCLUDES[[#This Row],[DW Product]],DIM_PRODUCTS!A:I,3,FALSE)</f>
        <v>Makeup</v>
      </c>
      <c r="U1041" t="str">
        <f>VLOOKUP(FACT_INCLUDES[[#This Row],[DW Seller]],DIM_SELLERS!A:I,4,FALSE)</f>
        <v>SC</v>
      </c>
      <c r="V1041" s="30">
        <f>IF(FACT_INCLUDES[[#This Row],[order_delivered_customer_date]]&lt;=FACT_INCLUDES[[#This Row],[order_estimated_delivery_date]], 1,0)</f>
        <v>1</v>
      </c>
    </row>
    <row r="1042" spans="1:22" ht="15.75" x14ac:dyDescent="0.25">
      <c r="A1042">
        <v>1041</v>
      </c>
      <c r="B1042" s="2" t="s">
        <v>1768</v>
      </c>
      <c r="C1042" s="10">
        <v>1</v>
      </c>
      <c r="D1042" s="13">
        <v>43089.874305555553</v>
      </c>
      <c r="E1042" s="20">
        <v>25.99</v>
      </c>
      <c r="F1042" s="20">
        <v>5.31</v>
      </c>
      <c r="G1042" t="str">
        <f>VLOOKUP(FACT_INCLUDES[[#This Row],[order_id]],ORDERS!A:B,2,FALSE)</f>
        <v>820af62eb6a1ce037f5837079a794ea1</v>
      </c>
      <c r="H1042" s="17">
        <f>VLOOKUP(FACT_INCLUDES[[#This Row],[order_id]],ORDERS!A:F,4,FALSE)</f>
        <v>43109.311805555553</v>
      </c>
      <c r="I1042" s="17">
        <f>VLOOKUP(FACT_INCLUDES[[#This Row],[order_id]],ORDERS!A:G,5,FALSE)</f>
        <v>43122.998611111114</v>
      </c>
      <c r="J1042" s="17">
        <f>VLOOKUP(FACT_INCLUDES[[#This Row],[order_id]],ORDERS!A:G,6,FALSE)</f>
        <v>43145</v>
      </c>
      <c r="K1042" t="str">
        <f>VLOOKUP(FACT_INCLUDES[[#This Row],[order_id]],ORDERS!A:G,3,FALSE)</f>
        <v>delivered</v>
      </c>
      <c r="L1042" s="18">
        <f>FACT_INCLUDES[[#This Row],[price]]+FACT_INCLUDES[[#This Row],[freight_value]]</f>
        <v>31.299999999999997</v>
      </c>
      <c r="M1042">
        <f ca="1">_xlfn.XLOOKUP(FACT_INCLUDES[[#This Row],[customer_unique_id]], DIM_CUSTOMERS[customer_unique_id], DIM_CUSTOMERS[Age],,0)</f>
        <v>24</v>
      </c>
      <c r="N1042">
        <f>IFERROR(VLOOKUP(FACT_INCLUDES[[#This Row],[order_id]], ORDERS!A:G, 7, FALSE), "")</f>
        <v>13</v>
      </c>
      <c r="O1042">
        <f>_xlfn.XLOOKUP(FACT_INCLUDES[[#This Row],[DW Product]],FACT_PRODUCT_REVIEWS!L:L,FACT_PRODUCT_REVIEWS!A:A,,0)</f>
        <v>495</v>
      </c>
      <c r="P1042">
        <f>_xlfn.XLOOKUP(FACT_INCLUDES[[#This Row],[customer_unique_id]],DIM_CUSTOMERS[customer_unique_id],DIM_CUSTOMERS[DW Customer],,0)</f>
        <v>316</v>
      </c>
      <c r="Q1042">
        <v>495</v>
      </c>
      <c r="R1042">
        <v>293</v>
      </c>
      <c r="S1042">
        <f>IF(FACT_INCLUDES[[#This Row],[order_delivered_customer_date]]&lt;=FACT_INCLUDES[[#This Row],[order_estimated_delivery_date]],1,0)</f>
        <v>1</v>
      </c>
      <c r="T1042" t="str">
        <f>VLOOKUP(FACT_INCLUDES[[#This Row],[DW Product]],DIM_PRODUCTS!A:I,3,FALSE)</f>
        <v>Jewelry</v>
      </c>
      <c r="U1042" t="str">
        <f>VLOOKUP(FACT_INCLUDES[[#This Row],[DW Seller]],DIM_SELLERS!A:I,4,FALSE)</f>
        <v>MG</v>
      </c>
      <c r="V1042" s="30">
        <f>IF(FACT_INCLUDES[[#This Row],[order_delivered_customer_date]]&lt;=FACT_INCLUDES[[#This Row],[order_estimated_delivery_date]], 1,0)</f>
        <v>1</v>
      </c>
    </row>
    <row r="1043" spans="1:22" ht="15.75" x14ac:dyDescent="0.25">
      <c r="A1043">
        <v>1042</v>
      </c>
      <c r="B1043" s="2" t="s">
        <v>1090</v>
      </c>
      <c r="C1043" s="10">
        <v>1</v>
      </c>
      <c r="D1043" s="13">
        <v>43069.911805555559</v>
      </c>
      <c r="E1043" s="20">
        <v>25.99</v>
      </c>
      <c r="F1043" s="20">
        <v>9.57</v>
      </c>
      <c r="G1043" t="str">
        <f>VLOOKUP(FACT_INCLUDES[[#This Row],[order_id]],ORDERS!A:B,2,FALSE)</f>
        <v>693343dbec3bbc6b1641ee705715a12f</v>
      </c>
      <c r="H1043" s="17">
        <f>VLOOKUP(FACT_INCLUDES[[#This Row],[order_id]],ORDERS!A:F,4,FALSE)</f>
        <v>43135.876388888886</v>
      </c>
      <c r="I1043" s="17">
        <f>VLOOKUP(FACT_INCLUDES[[#This Row],[order_id]],ORDERS!A:G,5,FALSE)</f>
        <v>43146.977083333331</v>
      </c>
      <c r="J1043" s="17">
        <f>VLOOKUP(FACT_INCLUDES[[#This Row],[order_id]],ORDERS!A:G,6,FALSE)</f>
        <v>43164</v>
      </c>
      <c r="K1043" t="str">
        <f>VLOOKUP(FACT_INCLUDES[[#This Row],[order_id]],ORDERS!A:G,3,FALSE)</f>
        <v>delivered</v>
      </c>
      <c r="L1043" s="18">
        <f>FACT_INCLUDES[[#This Row],[price]]+FACT_INCLUDES[[#This Row],[freight_value]]</f>
        <v>35.56</v>
      </c>
      <c r="M1043">
        <f ca="1">_xlfn.XLOOKUP(FACT_INCLUDES[[#This Row],[customer_unique_id]], DIM_CUSTOMERS[customer_unique_id], DIM_CUSTOMERS[Age],,0)</f>
        <v>24</v>
      </c>
      <c r="N1043">
        <f>IFERROR(VLOOKUP(FACT_INCLUDES[[#This Row],[order_id]], ORDERS!A:G, 7, FALSE), "")</f>
        <v>11</v>
      </c>
      <c r="O1043">
        <f>_xlfn.XLOOKUP(FACT_INCLUDES[[#This Row],[DW Product]],FACT_PRODUCT_REVIEWS!L:L,FACT_PRODUCT_REVIEWS!A:A,,0)</f>
        <v>496</v>
      </c>
      <c r="P1043">
        <f>_xlfn.XLOOKUP(FACT_INCLUDES[[#This Row],[customer_unique_id]],DIM_CUSTOMERS[customer_unique_id],DIM_CUSTOMERS[DW Customer],,0)</f>
        <v>223</v>
      </c>
      <c r="Q1043">
        <v>496</v>
      </c>
      <c r="R1043">
        <v>294</v>
      </c>
      <c r="S1043">
        <f>IF(FACT_INCLUDES[[#This Row],[order_delivered_customer_date]]&lt;=FACT_INCLUDES[[#This Row],[order_estimated_delivery_date]],1,0)</f>
        <v>1</v>
      </c>
      <c r="T1043" t="str">
        <f>VLOOKUP(FACT_INCLUDES[[#This Row],[DW Product]],DIM_PRODUCTS!A:I,3,FALSE)</f>
        <v>Kitchen Products</v>
      </c>
      <c r="U1043" t="str">
        <f>VLOOKUP(FACT_INCLUDES[[#This Row],[DW Seller]],DIM_SELLERS!A:I,4,FALSE)</f>
        <v>SP</v>
      </c>
      <c r="V1043" s="30">
        <f>IF(FACT_INCLUDES[[#This Row],[order_delivered_customer_date]]&lt;=FACT_INCLUDES[[#This Row],[order_estimated_delivery_date]], 1,0)</f>
        <v>1</v>
      </c>
    </row>
    <row r="1044" spans="1:22" ht="15.75" x14ac:dyDescent="0.25">
      <c r="A1044">
        <v>1043</v>
      </c>
      <c r="B1044" s="2" t="s">
        <v>1848</v>
      </c>
      <c r="C1044" s="10">
        <v>1</v>
      </c>
      <c r="D1044" s="13">
        <v>42865.965277777781</v>
      </c>
      <c r="E1044" s="20">
        <v>107.9</v>
      </c>
      <c r="F1044" s="20">
        <v>18.559999999999999</v>
      </c>
      <c r="G1044" t="str">
        <f>VLOOKUP(FACT_INCLUDES[[#This Row],[order_id]],ORDERS!A:B,2,FALSE)</f>
        <v>2bc59d87dc030d00c63357f6c135d70e</v>
      </c>
      <c r="H1044" s="17">
        <f>VLOOKUP(FACT_INCLUDES[[#This Row],[order_id]],ORDERS!A:F,4,FALSE)</f>
        <v>42768.57708333333</v>
      </c>
      <c r="I1044" s="17">
        <f>VLOOKUP(FACT_INCLUDES[[#This Row],[order_id]],ORDERS!A:G,5,FALSE)</f>
        <v>42776.518055555556</v>
      </c>
      <c r="J1044" s="17">
        <f>VLOOKUP(FACT_INCLUDES[[#This Row],[order_id]],ORDERS!A:G,6,FALSE)</f>
        <v>42807</v>
      </c>
      <c r="K1044" t="str">
        <f>VLOOKUP(FACT_INCLUDES[[#This Row],[order_id]],ORDERS!A:G,3,FALSE)</f>
        <v>delivered</v>
      </c>
      <c r="L1044" s="18">
        <f>FACT_INCLUDES[[#This Row],[price]]+FACT_INCLUDES[[#This Row],[freight_value]]</f>
        <v>126.46000000000001</v>
      </c>
      <c r="M1044">
        <f ca="1">_xlfn.XLOOKUP(FACT_INCLUDES[[#This Row],[customer_unique_id]], DIM_CUSTOMERS[customer_unique_id], DIM_CUSTOMERS[Age],,0)</f>
        <v>19</v>
      </c>
      <c r="N1044">
        <f>IFERROR(VLOOKUP(FACT_INCLUDES[[#This Row],[order_id]], ORDERS!A:G, 7, FALSE), "")</f>
        <v>8</v>
      </c>
      <c r="O1044">
        <f>_xlfn.XLOOKUP(FACT_INCLUDES[[#This Row],[DW Product]],FACT_PRODUCT_REVIEWS!L:L,FACT_PRODUCT_REVIEWS!A:A,,0)</f>
        <v>497</v>
      </c>
      <c r="P1044">
        <f>_xlfn.XLOOKUP(FACT_INCLUDES[[#This Row],[customer_unique_id]],DIM_CUSTOMERS[customer_unique_id],DIM_CUSTOMERS[DW Customer],,0)</f>
        <v>323</v>
      </c>
      <c r="Q1044">
        <v>497</v>
      </c>
      <c r="R1044">
        <v>295</v>
      </c>
      <c r="S1044">
        <f>IF(FACT_INCLUDES[[#This Row],[order_delivered_customer_date]]&lt;=FACT_INCLUDES[[#This Row],[order_estimated_delivery_date]],1,0)</f>
        <v>1</v>
      </c>
      <c r="T1044" t="str">
        <f>VLOOKUP(FACT_INCLUDES[[#This Row],[DW Product]],DIM_PRODUCTS!A:I,3,FALSE)</f>
        <v>Kitchen Products</v>
      </c>
      <c r="U1044" t="str">
        <f>VLOOKUP(FACT_INCLUDES[[#This Row],[DW Seller]],DIM_SELLERS!A:I,4,FALSE)</f>
        <v>PR</v>
      </c>
      <c r="V1044" s="30">
        <f>IF(FACT_INCLUDES[[#This Row],[order_delivered_customer_date]]&lt;=FACT_INCLUDES[[#This Row],[order_estimated_delivery_date]], 1,0)</f>
        <v>1</v>
      </c>
    </row>
    <row r="1045" spans="1:22" ht="15.75" x14ac:dyDescent="0.25">
      <c r="A1045">
        <v>1044</v>
      </c>
      <c r="B1045" s="2" t="s">
        <v>1891</v>
      </c>
      <c r="C1045" s="10">
        <v>1</v>
      </c>
      <c r="D1045" s="13">
        <v>42894.729166666664</v>
      </c>
      <c r="E1045" s="20">
        <v>53.9</v>
      </c>
      <c r="F1045" s="20">
        <v>33.93</v>
      </c>
      <c r="G1045" t="str">
        <f>VLOOKUP(FACT_INCLUDES[[#This Row],[order_id]],ORDERS!A:B,2,FALSE)</f>
        <v>23af7ed42b446329e95c7645ba337f86</v>
      </c>
      <c r="H1045" s="17">
        <f>VLOOKUP(FACT_INCLUDES[[#This Row],[order_id]],ORDERS!A:F,4,FALSE)</f>
        <v>42906.417361111111</v>
      </c>
      <c r="I1045" s="17">
        <f>VLOOKUP(FACT_INCLUDES[[#This Row],[order_id]],ORDERS!A:G,5,FALSE)</f>
        <v>42912.564583333333</v>
      </c>
      <c r="J1045" s="17">
        <f>VLOOKUP(FACT_INCLUDES[[#This Row],[order_id]],ORDERS!A:G,6,FALSE)</f>
        <v>42926</v>
      </c>
      <c r="K1045" t="str">
        <f>VLOOKUP(FACT_INCLUDES[[#This Row],[order_id]],ORDERS!A:G,3,FALSE)</f>
        <v>delivered</v>
      </c>
      <c r="L1045" s="18">
        <f>FACT_INCLUDES[[#This Row],[price]]+FACT_INCLUDES[[#This Row],[freight_value]]</f>
        <v>87.83</v>
      </c>
      <c r="M1045">
        <f ca="1">_xlfn.XLOOKUP(FACT_INCLUDES[[#This Row],[customer_unique_id]], DIM_CUSTOMERS[customer_unique_id], DIM_CUSTOMERS[Age],,0)</f>
        <v>49</v>
      </c>
      <c r="N1045">
        <f>IFERROR(VLOOKUP(FACT_INCLUDES[[#This Row],[order_id]], ORDERS!A:G, 7, FALSE), "")</f>
        <v>6</v>
      </c>
      <c r="O1045">
        <f>_xlfn.XLOOKUP(FACT_INCLUDES[[#This Row],[DW Product]],FACT_PRODUCT_REVIEWS!L:L,FACT_PRODUCT_REVIEWS!A:A,,0)</f>
        <v>498</v>
      </c>
      <c r="P1045">
        <f>_xlfn.XLOOKUP(FACT_INCLUDES[[#This Row],[customer_unique_id]],DIM_CUSTOMERS[customer_unique_id],DIM_CUSTOMERS[DW Customer],,0)</f>
        <v>211</v>
      </c>
      <c r="Q1045">
        <v>498</v>
      </c>
      <c r="R1045">
        <v>296</v>
      </c>
      <c r="S1045">
        <f>IF(FACT_INCLUDES[[#This Row],[order_delivered_customer_date]]&lt;=FACT_INCLUDES[[#This Row],[order_estimated_delivery_date]],1,0)</f>
        <v>1</v>
      </c>
      <c r="T1045" t="str">
        <f>VLOOKUP(FACT_INCLUDES[[#This Row],[DW Product]],DIM_PRODUCTS!A:I,3,FALSE)</f>
        <v>Gadgets</v>
      </c>
      <c r="U1045" t="str">
        <f>VLOOKUP(FACT_INCLUDES[[#This Row],[DW Seller]],DIM_SELLERS!A:I,4,FALSE)</f>
        <v>PR</v>
      </c>
      <c r="V1045" s="30">
        <f>IF(FACT_INCLUDES[[#This Row],[order_delivered_customer_date]]&lt;=FACT_INCLUDES[[#This Row],[order_estimated_delivery_date]], 1,0)</f>
        <v>1</v>
      </c>
    </row>
    <row r="1046" spans="1:22" ht="15.75" x14ac:dyDescent="0.25">
      <c r="A1046">
        <v>1045</v>
      </c>
      <c r="B1046" s="2" t="s">
        <v>1442</v>
      </c>
      <c r="C1046" s="10">
        <v>1</v>
      </c>
      <c r="D1046" s="13">
        <v>43195.727083333331</v>
      </c>
      <c r="E1046" s="20">
        <v>53.9</v>
      </c>
      <c r="F1046" s="20">
        <v>33.93</v>
      </c>
      <c r="G1046" t="str">
        <f>VLOOKUP(FACT_INCLUDES[[#This Row],[order_id]],ORDERS!A:B,2,FALSE)</f>
        <v>e46d6bcd22d95a9d167d807372d08add</v>
      </c>
      <c r="H1046" s="17">
        <f>VLOOKUP(FACT_INCLUDES[[#This Row],[order_id]],ORDERS!A:F,4,FALSE)</f>
        <v>42804.531944444447</v>
      </c>
      <c r="I1046" s="17">
        <f>VLOOKUP(FACT_INCLUDES[[#This Row],[order_id]],ORDERS!A:G,5,FALSE)</f>
        <v>42816.642361111109</v>
      </c>
      <c r="J1046" s="17">
        <f>VLOOKUP(FACT_INCLUDES[[#This Row],[order_id]],ORDERS!A:G,6,FALSE)</f>
        <v>42829</v>
      </c>
      <c r="K1046" t="str">
        <f>VLOOKUP(FACT_INCLUDES[[#This Row],[order_id]],ORDERS!A:G,3,FALSE)</f>
        <v>delivered</v>
      </c>
      <c r="L1046" s="18">
        <f>FACT_INCLUDES[[#This Row],[price]]+FACT_INCLUDES[[#This Row],[freight_value]]</f>
        <v>87.83</v>
      </c>
      <c r="M1046">
        <f ca="1">_xlfn.XLOOKUP(FACT_INCLUDES[[#This Row],[customer_unique_id]], DIM_CUSTOMERS[customer_unique_id], DIM_CUSTOMERS[Age],,0)</f>
        <v>27</v>
      </c>
      <c r="N1046">
        <f>IFERROR(VLOOKUP(FACT_INCLUDES[[#This Row],[order_id]], ORDERS!A:G, 7, FALSE), "")</f>
        <v>12</v>
      </c>
      <c r="O1046">
        <f>_xlfn.XLOOKUP(FACT_INCLUDES[[#This Row],[DW Product]],FACT_PRODUCT_REVIEWS!L:L,FACT_PRODUCT_REVIEWS!A:A,,0)</f>
        <v>499</v>
      </c>
      <c r="P1046">
        <f>_xlfn.XLOOKUP(FACT_INCLUDES[[#This Row],[customer_unique_id]],DIM_CUSTOMERS[customer_unique_id],DIM_CUSTOMERS[DW Customer],,0)</f>
        <v>284</v>
      </c>
      <c r="Q1046">
        <v>499</v>
      </c>
      <c r="R1046">
        <v>297</v>
      </c>
      <c r="S1046">
        <f>IF(FACT_INCLUDES[[#This Row],[order_delivered_customer_date]]&lt;=FACT_INCLUDES[[#This Row],[order_estimated_delivery_date]],1,0)</f>
        <v>1</v>
      </c>
      <c r="T1046" t="str">
        <f>VLOOKUP(FACT_INCLUDES[[#This Row],[DW Product]],DIM_PRODUCTS!A:I,3,FALSE)</f>
        <v>Toys</v>
      </c>
      <c r="U1046" t="str">
        <f>VLOOKUP(FACT_INCLUDES[[#This Row],[DW Seller]],DIM_SELLERS!A:I,4,FALSE)</f>
        <v>SP</v>
      </c>
      <c r="V1046" s="30">
        <f>IF(FACT_INCLUDES[[#This Row],[order_delivered_customer_date]]&lt;=FACT_INCLUDES[[#This Row],[order_estimated_delivery_date]], 1,0)</f>
        <v>1</v>
      </c>
    </row>
    <row r="1047" spans="1:22" ht="15.75" x14ac:dyDescent="0.25">
      <c r="A1047">
        <v>1046</v>
      </c>
      <c r="B1047" s="2" t="s">
        <v>1378</v>
      </c>
      <c r="C1047" s="10">
        <v>1</v>
      </c>
      <c r="D1047" s="13">
        <v>43195.727083333331</v>
      </c>
      <c r="E1047" s="20">
        <v>49.9</v>
      </c>
      <c r="F1047" s="20">
        <v>12.48</v>
      </c>
      <c r="G1047" t="str">
        <f>VLOOKUP(FACT_INCLUDES[[#This Row],[order_id]],ORDERS!A:B,2,FALSE)</f>
        <v>bfb0780e4148d65b5490d6195da4bcb0</v>
      </c>
      <c r="H1047" s="17">
        <f>VLOOKUP(FACT_INCLUDES[[#This Row],[order_id]],ORDERS!A:F,4,FALSE)</f>
        <v>42993.272222222222</v>
      </c>
      <c r="I1047" s="17">
        <f>VLOOKUP(FACT_INCLUDES[[#This Row],[order_id]],ORDERS!A:G,5,FALSE)</f>
        <v>43004.798611111109</v>
      </c>
      <c r="J1047" s="17">
        <f>VLOOKUP(FACT_INCLUDES[[#This Row],[order_id]],ORDERS!A:G,6,FALSE)</f>
        <v>43019</v>
      </c>
      <c r="K1047" t="str">
        <f>VLOOKUP(FACT_INCLUDES[[#This Row],[order_id]],ORDERS!A:G,3,FALSE)</f>
        <v>delivered</v>
      </c>
      <c r="L1047" s="18">
        <f>FACT_INCLUDES[[#This Row],[price]]+FACT_INCLUDES[[#This Row],[freight_value]]</f>
        <v>62.379999999999995</v>
      </c>
      <c r="M1047">
        <f ca="1">_xlfn.XLOOKUP(FACT_INCLUDES[[#This Row],[customer_unique_id]], DIM_CUSTOMERS[customer_unique_id], DIM_CUSTOMERS[Age],,0)</f>
        <v>58</v>
      </c>
      <c r="N1047">
        <f>IFERROR(VLOOKUP(FACT_INCLUDES[[#This Row],[order_id]], ORDERS!A:G, 7, FALSE), "")</f>
        <v>11</v>
      </c>
      <c r="O1047">
        <f>_xlfn.XLOOKUP(FACT_INCLUDES[[#This Row],[DW Product]],FACT_PRODUCT_REVIEWS!L:L,FACT_PRODUCT_REVIEWS!A:A,,0)</f>
        <v>500</v>
      </c>
      <c r="P1047">
        <f>_xlfn.XLOOKUP(FACT_INCLUDES[[#This Row],[customer_unique_id]],DIM_CUSTOMERS[customer_unique_id],DIM_CUSTOMERS[DW Customer],,0)</f>
        <v>132</v>
      </c>
      <c r="Q1047">
        <v>500</v>
      </c>
      <c r="R1047">
        <v>298</v>
      </c>
      <c r="S1047">
        <f>IF(FACT_INCLUDES[[#This Row],[order_delivered_customer_date]]&lt;=FACT_INCLUDES[[#This Row],[order_estimated_delivery_date]],1,0)</f>
        <v>1</v>
      </c>
      <c r="T1047" t="str">
        <f>VLOOKUP(FACT_INCLUDES[[#This Row],[DW Product]],DIM_PRODUCTS!A:I,3,FALSE)</f>
        <v>Clothing</v>
      </c>
      <c r="U1047" t="str">
        <f>VLOOKUP(FACT_INCLUDES[[#This Row],[DW Seller]],DIM_SELLERS!A:I,4,FALSE)</f>
        <v>SP</v>
      </c>
      <c r="V1047" s="30">
        <f>IF(FACT_INCLUDES[[#This Row],[order_delivered_customer_date]]&lt;=FACT_INCLUDES[[#This Row],[order_estimated_delivery_date]], 1,0)</f>
        <v>1</v>
      </c>
    </row>
    <row r="1048" spans="1:22" ht="15.75" x14ac:dyDescent="0.25">
      <c r="A1048">
        <v>1047</v>
      </c>
      <c r="B1048" s="2" t="s">
        <v>883</v>
      </c>
      <c r="C1048" s="10">
        <v>1</v>
      </c>
      <c r="D1048" s="13">
        <v>42860.113194444442</v>
      </c>
      <c r="E1048" s="20">
        <v>185.81</v>
      </c>
      <c r="F1048" s="20">
        <v>17.059999999999999</v>
      </c>
      <c r="G1048" t="str">
        <f>VLOOKUP(FACT_INCLUDES[[#This Row],[order_id]],ORDERS!A:B,2,FALSE)</f>
        <v>d5a1c9ee66337a40a8b95be64166da60</v>
      </c>
      <c r="H1048" s="17">
        <f>VLOOKUP(FACT_INCLUDES[[#This Row],[order_id]],ORDERS!A:F,4,FALSE)</f>
        <v>43227.57708333333</v>
      </c>
      <c r="I1048" s="17">
        <f>VLOOKUP(FACT_INCLUDES[[#This Row],[order_id]],ORDERS!A:G,5,FALSE)</f>
        <v>43237.693055555559</v>
      </c>
      <c r="J1048" s="17">
        <f>VLOOKUP(FACT_INCLUDES[[#This Row],[order_id]],ORDERS!A:G,6,FALSE)</f>
        <v>43244</v>
      </c>
      <c r="K1048" t="str">
        <f>VLOOKUP(FACT_INCLUDES[[#This Row],[order_id]],ORDERS!A:G,3,FALSE)</f>
        <v>delivered</v>
      </c>
      <c r="L1048" s="18">
        <f>FACT_INCLUDES[[#This Row],[price]]+FACT_INCLUDES[[#This Row],[freight_value]]</f>
        <v>202.87</v>
      </c>
      <c r="M1048">
        <f ca="1">_xlfn.XLOOKUP(FACT_INCLUDES[[#This Row],[customer_unique_id]], DIM_CUSTOMERS[customer_unique_id], DIM_CUSTOMERS[Age],,0)</f>
        <v>22</v>
      </c>
      <c r="N1048">
        <f>IFERROR(VLOOKUP(FACT_INCLUDES[[#This Row],[order_id]], ORDERS!A:G, 7, FALSE), "")</f>
        <v>10</v>
      </c>
      <c r="O1048">
        <f>_xlfn.XLOOKUP(FACT_INCLUDES[[#This Row],[DW Product]],FACT_PRODUCT_REVIEWS!L:L,FACT_PRODUCT_REVIEWS!A:A,,0)</f>
        <v>501</v>
      </c>
      <c r="P1048">
        <f>_xlfn.XLOOKUP(FACT_INCLUDES[[#This Row],[customer_unique_id]],DIM_CUSTOMERS[customer_unique_id],DIM_CUSTOMERS[DW Customer],,0)</f>
        <v>264</v>
      </c>
      <c r="Q1048">
        <v>501</v>
      </c>
      <c r="R1048">
        <v>299</v>
      </c>
      <c r="S1048">
        <f>IF(FACT_INCLUDES[[#This Row],[order_delivered_customer_date]]&lt;=FACT_INCLUDES[[#This Row],[order_estimated_delivery_date]],1,0)</f>
        <v>1</v>
      </c>
      <c r="T1048" t="str">
        <f>VLOOKUP(FACT_INCLUDES[[#This Row],[DW Product]],DIM_PRODUCTS!A:I,3,FALSE)</f>
        <v>Sports</v>
      </c>
      <c r="U1048" t="str">
        <f>VLOOKUP(FACT_INCLUDES[[#This Row],[DW Seller]],DIM_SELLERS!A:I,4,FALSE)</f>
        <v>SP</v>
      </c>
      <c r="V1048" s="30">
        <f>IF(FACT_INCLUDES[[#This Row],[order_delivered_customer_date]]&lt;=FACT_INCLUDES[[#This Row],[order_estimated_delivery_date]], 1,0)</f>
        <v>1</v>
      </c>
    </row>
    <row r="1049" spans="1:22" ht="15.75" x14ac:dyDescent="0.25">
      <c r="A1049">
        <v>1048</v>
      </c>
      <c r="B1049" s="2" t="s">
        <v>793</v>
      </c>
      <c r="C1049" s="10">
        <v>1</v>
      </c>
      <c r="D1049" s="13">
        <v>43174.394444444442</v>
      </c>
      <c r="E1049" s="20">
        <v>501.9</v>
      </c>
      <c r="F1049" s="20">
        <v>17.260000000000002</v>
      </c>
      <c r="G1049" t="str">
        <f>VLOOKUP(FACT_INCLUDES[[#This Row],[order_id]],ORDERS!A:B,2,FALSE)</f>
        <v>754fd85b66cc83bb73ffb06a4bc729f8</v>
      </c>
      <c r="H1049" s="17">
        <f>VLOOKUP(FACT_INCLUDES[[#This Row],[order_id]],ORDERS!A:F,4,FALSE)</f>
        <v>43331.94027777778</v>
      </c>
      <c r="I1049" s="17">
        <f>VLOOKUP(FACT_INCLUDES[[#This Row],[order_id]],ORDERS!A:G,5,FALSE)</f>
        <v>43339.804166666669</v>
      </c>
      <c r="J1049" s="17">
        <f>VLOOKUP(FACT_INCLUDES[[#This Row],[order_id]],ORDERS!A:G,6,FALSE)</f>
        <v>43354</v>
      </c>
      <c r="K1049" t="str">
        <f>VLOOKUP(FACT_INCLUDES[[#This Row],[order_id]],ORDERS!A:G,3,FALSE)</f>
        <v>delivered</v>
      </c>
      <c r="L1049" s="18">
        <f>FACT_INCLUDES[[#This Row],[price]]+FACT_INCLUDES[[#This Row],[freight_value]]</f>
        <v>519.16</v>
      </c>
      <c r="M1049">
        <f ca="1">_xlfn.XLOOKUP(FACT_INCLUDES[[#This Row],[customer_unique_id]], DIM_CUSTOMERS[customer_unique_id], DIM_CUSTOMERS[Age],,0)</f>
        <v>32</v>
      </c>
      <c r="N1049">
        <f>IFERROR(VLOOKUP(FACT_INCLUDES[[#This Row],[order_id]], ORDERS!A:G, 7, FALSE), "")</f>
        <v>8</v>
      </c>
      <c r="O1049">
        <f>_xlfn.XLOOKUP(FACT_INCLUDES[[#This Row],[DW Product]],FACT_PRODUCT_REVIEWS!L:L,FACT_PRODUCT_REVIEWS!A:A,,0)</f>
        <v>502</v>
      </c>
      <c r="P1049">
        <f>_xlfn.XLOOKUP(FACT_INCLUDES[[#This Row],[customer_unique_id]],DIM_CUSTOMERS[customer_unique_id],DIM_CUSTOMERS[DW Customer],,0)</f>
        <v>225</v>
      </c>
      <c r="Q1049">
        <v>502</v>
      </c>
      <c r="R1049">
        <v>300</v>
      </c>
      <c r="S1049">
        <f>IF(FACT_INCLUDES[[#This Row],[order_delivered_customer_date]]&lt;=FACT_INCLUDES[[#This Row],[order_estimated_delivery_date]],1,0)</f>
        <v>1</v>
      </c>
      <c r="T1049" t="str">
        <f>VLOOKUP(FACT_INCLUDES[[#This Row],[DW Product]],DIM_PRODUCTS!A:I,3,FALSE)</f>
        <v>Makeup</v>
      </c>
      <c r="U1049" t="str">
        <f>VLOOKUP(FACT_INCLUDES[[#This Row],[DW Seller]],DIM_SELLERS!A:I,4,FALSE)</f>
        <v>RJ</v>
      </c>
      <c r="V1049" s="30">
        <f>IF(FACT_INCLUDES[[#This Row],[order_delivered_customer_date]]&lt;=FACT_INCLUDES[[#This Row],[order_estimated_delivery_date]], 1,0)</f>
        <v>1</v>
      </c>
    </row>
    <row r="1050" spans="1:22" ht="15.75" x14ac:dyDescent="0.25">
      <c r="A1050">
        <v>1049</v>
      </c>
      <c r="B1050" s="2" t="s">
        <v>1590</v>
      </c>
      <c r="C1050" s="10">
        <v>1</v>
      </c>
      <c r="D1050" s="13">
        <v>42978.545138888891</v>
      </c>
      <c r="E1050" s="20">
        <v>97.9</v>
      </c>
      <c r="F1050" s="20">
        <v>16.940000000000001</v>
      </c>
      <c r="G1050" t="str">
        <f>VLOOKUP(FACT_INCLUDES[[#This Row],[order_id]],ORDERS!A:B,2,FALSE)</f>
        <v>e57a935f49ffd73b93c18eaaa04efa84</v>
      </c>
      <c r="H1050" s="17">
        <f>VLOOKUP(FACT_INCLUDES[[#This Row],[order_id]],ORDERS!A:F,4,FALSE)</f>
        <v>43278.870833333334</v>
      </c>
      <c r="I1050" s="17">
        <f>VLOOKUP(FACT_INCLUDES[[#This Row],[order_id]],ORDERS!A:G,5,FALSE)</f>
        <v>43284.883333333331</v>
      </c>
      <c r="J1050" s="17">
        <f>VLOOKUP(FACT_INCLUDES[[#This Row],[order_id]],ORDERS!A:G,6,FALSE)</f>
        <v>43312</v>
      </c>
      <c r="K1050" t="str">
        <f>VLOOKUP(FACT_INCLUDES[[#This Row],[order_id]],ORDERS!A:G,3,FALSE)</f>
        <v>delivered</v>
      </c>
      <c r="L1050" s="18">
        <f>FACT_INCLUDES[[#This Row],[price]]+FACT_INCLUDES[[#This Row],[freight_value]]</f>
        <v>114.84</v>
      </c>
      <c r="M1050">
        <f ca="1">_xlfn.XLOOKUP(FACT_INCLUDES[[#This Row],[customer_unique_id]], DIM_CUSTOMERS[customer_unique_id], DIM_CUSTOMERS[Age],,0)</f>
        <v>35</v>
      </c>
      <c r="N1050">
        <f>IFERROR(VLOOKUP(FACT_INCLUDES[[#This Row],[order_id]], ORDERS!A:G, 7, FALSE), "")</f>
        <v>6</v>
      </c>
      <c r="O1050">
        <f>_xlfn.XLOOKUP(FACT_INCLUDES[[#This Row],[DW Product]],FACT_PRODUCT_REVIEWS!L:L,FACT_PRODUCT_REVIEWS!A:A,,0)</f>
        <v>503</v>
      </c>
      <c r="P1050">
        <f>_xlfn.XLOOKUP(FACT_INCLUDES[[#This Row],[customer_unique_id]],DIM_CUSTOMERS[customer_unique_id],DIM_CUSTOMERS[DW Customer],,0)</f>
        <v>21</v>
      </c>
      <c r="Q1050">
        <v>503</v>
      </c>
      <c r="R1050">
        <v>301</v>
      </c>
      <c r="S1050">
        <f>IF(FACT_INCLUDES[[#This Row],[order_delivered_customer_date]]&lt;=FACT_INCLUDES[[#This Row],[order_estimated_delivery_date]],1,0)</f>
        <v>1</v>
      </c>
      <c r="T1050" t="str">
        <f>VLOOKUP(FACT_INCLUDES[[#This Row],[DW Product]],DIM_PRODUCTS!A:I,3,FALSE)</f>
        <v>Shoes</v>
      </c>
      <c r="U1050" t="str">
        <f>VLOOKUP(FACT_INCLUDES[[#This Row],[DW Seller]],DIM_SELLERS!A:I,4,FALSE)</f>
        <v>PR</v>
      </c>
      <c r="V1050" s="30">
        <f>IF(FACT_INCLUDES[[#This Row],[order_delivered_customer_date]]&lt;=FACT_INCLUDES[[#This Row],[order_estimated_delivery_date]], 1,0)</f>
        <v>1</v>
      </c>
    </row>
    <row r="1051" spans="1:22" ht="15.75" x14ac:dyDescent="0.25">
      <c r="A1051">
        <v>1050</v>
      </c>
      <c r="B1051" s="2" t="s">
        <v>1186</v>
      </c>
      <c r="C1051" s="10">
        <v>1</v>
      </c>
      <c r="D1051" s="13">
        <v>42773.767361111109</v>
      </c>
      <c r="E1051" s="20">
        <v>76</v>
      </c>
      <c r="F1051" s="20">
        <v>18.829999999999998</v>
      </c>
      <c r="G1051" t="str">
        <f>VLOOKUP(FACT_INCLUDES[[#This Row],[order_id]],ORDERS!A:B,2,FALSE)</f>
        <v>97258e1c1f77f32358eccd1c9ee5954d</v>
      </c>
      <c r="H1051" s="17">
        <f>VLOOKUP(FACT_INCLUDES[[#This Row],[order_id]],ORDERS!A:F,4,FALSE)</f>
        <v>43323.52847222222</v>
      </c>
      <c r="I1051" s="17">
        <f>VLOOKUP(FACT_INCLUDES[[#This Row],[order_id]],ORDERS!A:G,5,FALSE)</f>
        <v>43330.005555555559</v>
      </c>
      <c r="J1051" s="17">
        <f>VLOOKUP(FACT_INCLUDES[[#This Row],[order_id]],ORDERS!A:G,6,FALSE)</f>
        <v>43355</v>
      </c>
      <c r="K1051" t="str">
        <f>VLOOKUP(FACT_INCLUDES[[#This Row],[order_id]],ORDERS!A:G,3,FALSE)</f>
        <v>delivered</v>
      </c>
      <c r="L1051" s="18">
        <f>FACT_INCLUDES[[#This Row],[price]]+FACT_INCLUDES[[#This Row],[freight_value]]</f>
        <v>94.83</v>
      </c>
      <c r="M1051">
        <f ca="1">_xlfn.XLOOKUP(FACT_INCLUDES[[#This Row],[customer_unique_id]], DIM_CUSTOMERS[customer_unique_id], DIM_CUSTOMERS[Age],,0)</f>
        <v>20</v>
      </c>
      <c r="N1051">
        <f>IFERROR(VLOOKUP(FACT_INCLUDES[[#This Row],[order_id]], ORDERS!A:G, 7, FALSE), "")</f>
        <v>7</v>
      </c>
      <c r="O1051">
        <f>_xlfn.XLOOKUP(FACT_INCLUDES[[#This Row],[DW Product]],FACT_PRODUCT_REVIEWS!L:L,FACT_PRODUCT_REVIEWS!A:A,,0)</f>
        <v>504</v>
      </c>
      <c r="P1051">
        <f>_xlfn.XLOOKUP(FACT_INCLUDES[[#This Row],[customer_unique_id]],DIM_CUSTOMERS[customer_unique_id],DIM_CUSTOMERS[DW Customer],,0)</f>
        <v>66</v>
      </c>
      <c r="Q1051">
        <v>504</v>
      </c>
      <c r="R1051">
        <v>302</v>
      </c>
      <c r="S1051">
        <f>IF(FACT_INCLUDES[[#This Row],[order_delivered_customer_date]]&lt;=FACT_INCLUDES[[#This Row],[order_estimated_delivery_date]],1,0)</f>
        <v>1</v>
      </c>
      <c r="T1051" t="str">
        <f>VLOOKUP(FACT_INCLUDES[[#This Row],[DW Product]],DIM_PRODUCTS!A:I,3,FALSE)</f>
        <v>Sports</v>
      </c>
      <c r="U1051" t="str">
        <f>VLOOKUP(FACT_INCLUDES[[#This Row],[DW Seller]],DIM_SELLERS!A:I,4,FALSE)</f>
        <v>SP</v>
      </c>
      <c r="V1051" s="30">
        <f>IF(FACT_INCLUDES[[#This Row],[order_delivered_customer_date]]&lt;=FACT_INCLUDES[[#This Row],[order_estimated_delivery_date]], 1,0)</f>
        <v>1</v>
      </c>
    </row>
    <row r="1052" spans="1:22" ht="15.75" x14ac:dyDescent="0.25">
      <c r="A1052">
        <v>1051</v>
      </c>
      <c r="B1052" s="2" t="s">
        <v>912</v>
      </c>
      <c r="C1052" s="10">
        <v>1</v>
      </c>
      <c r="D1052" s="13">
        <v>43012.14166666667</v>
      </c>
      <c r="E1052" s="20">
        <v>15.32</v>
      </c>
      <c r="F1052" s="20">
        <v>18</v>
      </c>
      <c r="G1052" t="str">
        <f>VLOOKUP(FACT_INCLUDES[[#This Row],[order_id]],ORDERS!A:B,2,FALSE)</f>
        <v>d6ed810cf6ad03d565b645f0eb0d12a7</v>
      </c>
      <c r="H1052" s="17">
        <f>VLOOKUP(FACT_INCLUDES[[#This Row],[order_id]],ORDERS!A:F,4,FALSE)</f>
        <v>43011.793055555558</v>
      </c>
      <c r="I1052" s="17">
        <f>VLOOKUP(FACT_INCLUDES[[#This Row],[order_id]],ORDERS!A:G,5,FALSE)</f>
        <v>43026.925694444442</v>
      </c>
      <c r="J1052" s="17">
        <f>VLOOKUP(FACT_INCLUDES[[#This Row],[order_id]],ORDERS!A:G,6,FALSE)</f>
        <v>43040</v>
      </c>
      <c r="K1052" t="str">
        <f>VLOOKUP(FACT_INCLUDES[[#This Row],[order_id]],ORDERS!A:G,3,FALSE)</f>
        <v>delivered</v>
      </c>
      <c r="L1052" s="18">
        <f>FACT_INCLUDES[[#This Row],[price]]+FACT_INCLUDES[[#This Row],[freight_value]]</f>
        <v>33.32</v>
      </c>
      <c r="M1052">
        <f ca="1">_xlfn.XLOOKUP(FACT_INCLUDES[[#This Row],[customer_unique_id]], DIM_CUSTOMERS[customer_unique_id], DIM_CUSTOMERS[Age],,0)</f>
        <v>26</v>
      </c>
      <c r="N1052">
        <f>IFERROR(VLOOKUP(FACT_INCLUDES[[#This Row],[order_id]], ORDERS!A:G, 7, FALSE), "")</f>
        <v>15</v>
      </c>
      <c r="O1052">
        <f>_xlfn.XLOOKUP(FACT_INCLUDES[[#This Row],[DW Product]],FACT_PRODUCT_REVIEWS!L:L,FACT_PRODUCT_REVIEWS!A:A,,0)</f>
        <v>505</v>
      </c>
      <c r="P1052">
        <f>_xlfn.XLOOKUP(FACT_INCLUDES[[#This Row],[customer_unique_id]],DIM_CUSTOMERS[customer_unique_id],DIM_CUSTOMERS[DW Customer],,0)</f>
        <v>297</v>
      </c>
      <c r="Q1052">
        <v>505</v>
      </c>
      <c r="R1052">
        <v>303</v>
      </c>
      <c r="S1052">
        <f>IF(FACT_INCLUDES[[#This Row],[order_delivered_customer_date]]&lt;=FACT_INCLUDES[[#This Row],[order_estimated_delivery_date]],1,0)</f>
        <v>1</v>
      </c>
      <c r="T1052" t="str">
        <f>VLOOKUP(FACT_INCLUDES[[#This Row],[DW Product]],DIM_PRODUCTS!A:I,3,FALSE)</f>
        <v>Musical Instruments</v>
      </c>
      <c r="U1052" t="str">
        <f>VLOOKUP(FACT_INCLUDES[[#This Row],[DW Seller]],DIM_SELLERS!A:I,4,FALSE)</f>
        <v>SP</v>
      </c>
      <c r="V1052" s="30">
        <f>IF(FACT_INCLUDES[[#This Row],[order_delivered_customer_date]]&lt;=FACT_INCLUDES[[#This Row],[order_estimated_delivery_date]], 1,0)</f>
        <v>1</v>
      </c>
    </row>
    <row r="1053" spans="1:22" ht="15.75" x14ac:dyDescent="0.25">
      <c r="A1053">
        <v>1052</v>
      </c>
      <c r="B1053" s="2" t="s">
        <v>1534</v>
      </c>
      <c r="C1053" s="10">
        <v>1</v>
      </c>
      <c r="D1053" s="13">
        <v>42816.495833333334</v>
      </c>
      <c r="E1053" s="20">
        <v>45.9</v>
      </c>
      <c r="F1053" s="20">
        <v>12.65</v>
      </c>
      <c r="G1053" t="str">
        <f>VLOOKUP(FACT_INCLUDES[[#This Row],[order_id]],ORDERS!A:B,2,FALSE)</f>
        <v>e1d387b30e693029c1e3d9ffe5df61e0</v>
      </c>
      <c r="H1053" s="17">
        <f>VLOOKUP(FACT_INCLUDES[[#This Row],[order_id]],ORDERS!A:F,4,FALSE)</f>
        <v>43087.620833333334</v>
      </c>
      <c r="I1053" s="17">
        <f>VLOOKUP(FACT_INCLUDES[[#This Row],[order_id]],ORDERS!A:G,5,FALSE)</f>
        <v>43103.813888888886</v>
      </c>
      <c r="J1053" s="17">
        <f>VLOOKUP(FACT_INCLUDES[[#This Row],[order_id]],ORDERS!A:G,6,FALSE)</f>
        <v>43110</v>
      </c>
      <c r="K1053" t="str">
        <f>VLOOKUP(FACT_INCLUDES[[#This Row],[order_id]],ORDERS!A:G,3,FALSE)</f>
        <v>delivered</v>
      </c>
      <c r="L1053" s="18">
        <f>FACT_INCLUDES[[#This Row],[price]]+FACT_INCLUDES[[#This Row],[freight_value]]</f>
        <v>58.55</v>
      </c>
      <c r="M1053">
        <f ca="1">_xlfn.XLOOKUP(FACT_INCLUDES[[#This Row],[customer_unique_id]], DIM_CUSTOMERS[customer_unique_id], DIM_CUSTOMERS[Age],,0)</f>
        <v>19</v>
      </c>
      <c r="N1053">
        <f>IFERROR(VLOOKUP(FACT_INCLUDES[[#This Row],[order_id]], ORDERS!A:G, 7, FALSE), "")</f>
        <v>16</v>
      </c>
      <c r="O1053">
        <f>_xlfn.XLOOKUP(FACT_INCLUDES[[#This Row],[DW Product]],FACT_PRODUCT_REVIEWS!L:L,FACT_PRODUCT_REVIEWS!A:A,,0)</f>
        <v>506</v>
      </c>
      <c r="P1053">
        <f>_xlfn.XLOOKUP(FACT_INCLUDES[[#This Row],[customer_unique_id]],DIM_CUSTOMERS[customer_unique_id],DIM_CUSTOMERS[DW Customer],,0)</f>
        <v>80</v>
      </c>
      <c r="Q1053">
        <v>506</v>
      </c>
      <c r="R1053">
        <v>304</v>
      </c>
      <c r="S1053">
        <f>IF(FACT_INCLUDES[[#This Row],[order_delivered_customer_date]]&lt;=FACT_INCLUDES[[#This Row],[order_estimated_delivery_date]],1,0)</f>
        <v>1</v>
      </c>
      <c r="T1053" t="str">
        <f>VLOOKUP(FACT_INCLUDES[[#This Row],[DW Product]],DIM_PRODUCTS!A:I,3,FALSE)</f>
        <v>Pets</v>
      </c>
      <c r="U1053" t="str">
        <f>VLOOKUP(FACT_INCLUDES[[#This Row],[DW Seller]],DIM_SELLERS!A:I,4,FALSE)</f>
        <v>SP</v>
      </c>
      <c r="V1053" s="30">
        <f>IF(FACT_INCLUDES[[#This Row],[order_delivered_customer_date]]&lt;=FACT_INCLUDES[[#This Row],[order_estimated_delivery_date]], 1,0)</f>
        <v>1</v>
      </c>
    </row>
    <row r="1054" spans="1:22" ht="15.75" x14ac:dyDescent="0.25">
      <c r="A1054">
        <v>1053</v>
      </c>
      <c r="B1054" s="2" t="s">
        <v>1726</v>
      </c>
      <c r="C1054" s="10">
        <v>1</v>
      </c>
      <c r="D1054" s="13">
        <v>43034.115277777775</v>
      </c>
      <c r="E1054" s="20">
        <v>45.9</v>
      </c>
      <c r="F1054" s="20">
        <v>12.71</v>
      </c>
      <c r="G1054" t="str">
        <f>VLOOKUP(FACT_INCLUDES[[#This Row],[order_id]],ORDERS!A:B,2,FALSE)</f>
        <v>06caeba6db23a17bf9bcb3846b768387</v>
      </c>
      <c r="H1054" s="17">
        <f>VLOOKUP(FACT_INCLUDES[[#This Row],[order_id]],ORDERS!A:F,4,FALSE)</f>
        <v>43108.107638888891</v>
      </c>
      <c r="I1054" s="17">
        <f>VLOOKUP(FACT_INCLUDES[[#This Row],[order_id]],ORDERS!A:G,5,FALSE)</f>
        <v>43110.763888888891</v>
      </c>
      <c r="J1054" s="17">
        <f>VLOOKUP(FACT_INCLUDES[[#This Row],[order_id]],ORDERS!A:G,6,FALSE)</f>
        <v>43124</v>
      </c>
      <c r="K1054" t="str">
        <f>VLOOKUP(FACT_INCLUDES[[#This Row],[order_id]],ORDERS!A:G,3,FALSE)</f>
        <v>delivered</v>
      </c>
      <c r="L1054" s="18">
        <f>FACT_INCLUDES[[#This Row],[price]]+FACT_INCLUDES[[#This Row],[freight_value]]</f>
        <v>58.61</v>
      </c>
      <c r="M1054">
        <f ca="1">_xlfn.XLOOKUP(FACT_INCLUDES[[#This Row],[customer_unique_id]], DIM_CUSTOMERS[customer_unique_id], DIM_CUSTOMERS[Age],,0)</f>
        <v>35</v>
      </c>
      <c r="N1054">
        <f>IFERROR(VLOOKUP(FACT_INCLUDES[[#This Row],[order_id]], ORDERS!A:G, 7, FALSE), "")</f>
        <v>2</v>
      </c>
      <c r="O1054">
        <f>_xlfn.XLOOKUP(FACT_INCLUDES[[#This Row],[DW Product]],FACT_PRODUCT_REVIEWS!L:L,FACT_PRODUCT_REVIEWS!A:A,,0)</f>
        <v>507</v>
      </c>
      <c r="P1054">
        <f>_xlfn.XLOOKUP(FACT_INCLUDES[[#This Row],[customer_unique_id]],DIM_CUSTOMERS[customer_unique_id],DIM_CUSTOMERS[DW Customer],,0)</f>
        <v>27</v>
      </c>
      <c r="Q1054">
        <v>507</v>
      </c>
      <c r="R1054">
        <v>305</v>
      </c>
      <c r="S1054">
        <f>IF(FACT_INCLUDES[[#This Row],[order_delivered_customer_date]]&lt;=FACT_INCLUDES[[#This Row],[order_estimated_delivery_date]],1,0)</f>
        <v>1</v>
      </c>
      <c r="T1054" t="str">
        <f>VLOOKUP(FACT_INCLUDES[[#This Row],[DW Product]],DIM_PRODUCTS!A:I,3,FALSE)</f>
        <v>Appliances</v>
      </c>
      <c r="U1054" t="str">
        <f>VLOOKUP(FACT_INCLUDES[[#This Row],[DW Seller]],DIM_SELLERS!A:I,4,FALSE)</f>
        <v>SP</v>
      </c>
      <c r="V1054" s="30">
        <f>IF(FACT_INCLUDES[[#This Row],[order_delivered_customer_date]]&lt;=FACT_INCLUDES[[#This Row],[order_estimated_delivery_date]], 1,0)</f>
        <v>1</v>
      </c>
    </row>
    <row r="1055" spans="1:22" ht="15.75" x14ac:dyDescent="0.25">
      <c r="A1055">
        <v>1054</v>
      </c>
      <c r="B1055" s="2" t="s">
        <v>1371</v>
      </c>
      <c r="C1055" s="10">
        <v>1</v>
      </c>
      <c r="D1055" s="13">
        <v>42947.279861111114</v>
      </c>
      <c r="E1055" s="20">
        <v>45.9</v>
      </c>
      <c r="F1055" s="20">
        <v>12.71</v>
      </c>
      <c r="G1055" t="str">
        <f>VLOOKUP(FACT_INCLUDES[[#This Row],[order_id]],ORDERS!A:B,2,FALSE)</f>
        <v>3fcda7fdc267ed83fb83433cce147c18</v>
      </c>
      <c r="H1055" s="17">
        <f>VLOOKUP(FACT_INCLUDES[[#This Row],[order_id]],ORDERS!A:F,4,FALSE)</f>
        <v>42870.880555555559</v>
      </c>
      <c r="I1055" s="17">
        <f>VLOOKUP(FACT_INCLUDES[[#This Row],[order_id]],ORDERS!A:G,5,FALSE)</f>
        <v>42881.373611111114</v>
      </c>
      <c r="J1055" s="17">
        <f>VLOOKUP(FACT_INCLUDES[[#This Row],[order_id]],ORDERS!A:G,6,FALSE)</f>
        <v>42888</v>
      </c>
      <c r="K1055" t="str">
        <f>VLOOKUP(FACT_INCLUDES[[#This Row],[order_id]],ORDERS!A:G,3,FALSE)</f>
        <v>delivered</v>
      </c>
      <c r="L1055" s="18">
        <f>FACT_INCLUDES[[#This Row],[price]]+FACT_INCLUDES[[#This Row],[freight_value]]</f>
        <v>58.61</v>
      </c>
      <c r="M1055">
        <f ca="1">_xlfn.XLOOKUP(FACT_INCLUDES[[#This Row],[customer_unique_id]], DIM_CUSTOMERS[customer_unique_id], DIM_CUSTOMERS[Age],,0)</f>
        <v>40</v>
      </c>
      <c r="N1055">
        <f>IFERROR(VLOOKUP(FACT_INCLUDES[[#This Row],[order_id]], ORDERS!A:G, 7, FALSE), "")</f>
        <v>11</v>
      </c>
      <c r="O1055">
        <f>_xlfn.XLOOKUP(FACT_INCLUDES[[#This Row],[DW Product]],FACT_PRODUCT_REVIEWS!L:L,FACT_PRODUCT_REVIEWS!A:A,,0)</f>
        <v>508</v>
      </c>
      <c r="P1055">
        <f>_xlfn.XLOOKUP(FACT_INCLUDES[[#This Row],[customer_unique_id]],DIM_CUSTOMERS[customer_unique_id],DIM_CUSTOMERS[DW Customer],,0)</f>
        <v>349</v>
      </c>
      <c r="Q1055">
        <v>508</v>
      </c>
      <c r="R1055">
        <v>306</v>
      </c>
      <c r="S1055">
        <f>IF(FACT_INCLUDES[[#This Row],[order_delivered_customer_date]]&lt;=FACT_INCLUDES[[#This Row],[order_estimated_delivery_date]],1,0)</f>
        <v>1</v>
      </c>
      <c r="T1055" t="str">
        <f>VLOOKUP(FACT_INCLUDES[[#This Row],[DW Product]],DIM_PRODUCTS!A:I,3,FALSE)</f>
        <v>Clothing</v>
      </c>
      <c r="U1055" t="str">
        <f>VLOOKUP(FACT_INCLUDES[[#This Row],[DW Seller]],DIM_SELLERS!A:I,4,FALSE)</f>
        <v>PR</v>
      </c>
      <c r="V1055" s="30">
        <f>IF(FACT_INCLUDES[[#This Row],[order_delivered_customer_date]]&lt;=FACT_INCLUDES[[#This Row],[order_estimated_delivery_date]], 1,0)</f>
        <v>1</v>
      </c>
    </row>
    <row r="1056" spans="1:22" ht="15.75" x14ac:dyDescent="0.25">
      <c r="A1056">
        <v>1055</v>
      </c>
      <c r="B1056" s="2" t="s">
        <v>1003</v>
      </c>
      <c r="C1056" s="10">
        <v>1</v>
      </c>
      <c r="D1056" s="13">
        <v>42872.96875</v>
      </c>
      <c r="E1056" s="20">
        <v>53.9</v>
      </c>
      <c r="F1056" s="20">
        <v>0</v>
      </c>
      <c r="G1056" t="str">
        <f>VLOOKUP(FACT_INCLUDES[[#This Row],[order_id]],ORDERS!A:B,2,FALSE)</f>
        <v>660e4e077b40d477e2ffdb2da6349b79</v>
      </c>
      <c r="H1056" s="17">
        <f>VLOOKUP(FACT_INCLUDES[[#This Row],[order_id]],ORDERS!A:F,4,FALSE)</f>
        <v>43225.772916666669</v>
      </c>
      <c r="I1056" s="17">
        <f>VLOOKUP(FACT_INCLUDES[[#This Row],[order_id]],ORDERS!A:G,5,FALSE)</f>
        <v>43229.004166666666</v>
      </c>
      <c r="J1056" s="17">
        <f>VLOOKUP(FACT_INCLUDES[[#This Row],[order_id]],ORDERS!A:G,6,FALSE)</f>
        <v>43243</v>
      </c>
      <c r="K1056" t="str">
        <f>VLOOKUP(FACT_INCLUDES[[#This Row],[order_id]],ORDERS!A:G,3,FALSE)</f>
        <v>delivered</v>
      </c>
      <c r="L1056" s="18">
        <f>FACT_INCLUDES[[#This Row],[price]]+FACT_INCLUDES[[#This Row],[freight_value]]</f>
        <v>53.9</v>
      </c>
      <c r="M1056">
        <f ca="1">_xlfn.XLOOKUP(FACT_INCLUDES[[#This Row],[customer_unique_id]], DIM_CUSTOMERS[customer_unique_id], DIM_CUSTOMERS[Age],,0)</f>
        <v>58</v>
      </c>
      <c r="N1056">
        <f>IFERROR(VLOOKUP(FACT_INCLUDES[[#This Row],[order_id]], ORDERS!A:G, 7, FALSE), "")</f>
        <v>4</v>
      </c>
      <c r="O1056">
        <f>_xlfn.XLOOKUP(FACT_INCLUDES[[#This Row],[DW Product]],FACT_PRODUCT_REVIEWS!L:L,FACT_PRODUCT_REVIEWS!A:A,,0)</f>
        <v>509</v>
      </c>
      <c r="P1056">
        <f>_xlfn.XLOOKUP(FACT_INCLUDES[[#This Row],[customer_unique_id]],DIM_CUSTOMERS[customer_unique_id],DIM_CUSTOMERS[DW Customer],,0)</f>
        <v>59</v>
      </c>
      <c r="Q1056">
        <v>509</v>
      </c>
      <c r="R1056">
        <v>307</v>
      </c>
      <c r="S1056">
        <f>IF(FACT_INCLUDES[[#This Row],[order_delivered_customer_date]]&lt;=FACT_INCLUDES[[#This Row],[order_estimated_delivery_date]],1,0)</f>
        <v>1</v>
      </c>
      <c r="T1056" t="str">
        <f>VLOOKUP(FACT_INCLUDES[[#This Row],[DW Product]],DIM_PRODUCTS!A:I,3,FALSE)</f>
        <v>Art</v>
      </c>
      <c r="U1056" t="str">
        <f>VLOOKUP(FACT_INCLUDES[[#This Row],[DW Seller]],DIM_SELLERS!A:I,4,FALSE)</f>
        <v>PR</v>
      </c>
      <c r="V1056" s="30">
        <f>IF(FACT_INCLUDES[[#This Row],[order_delivered_customer_date]]&lt;=FACT_INCLUDES[[#This Row],[order_estimated_delivery_date]], 1,0)</f>
        <v>1</v>
      </c>
    </row>
    <row r="1057" spans="1:22" ht="15.75" x14ac:dyDescent="0.25">
      <c r="A1057">
        <v>1056</v>
      </c>
      <c r="B1057" s="2" t="s">
        <v>1398</v>
      </c>
      <c r="C1057" s="10">
        <v>1</v>
      </c>
      <c r="D1057" s="13">
        <v>43087.651388888888</v>
      </c>
      <c r="E1057" s="20">
        <v>53.9</v>
      </c>
      <c r="F1057" s="20">
        <v>0</v>
      </c>
      <c r="G1057" t="str">
        <f>VLOOKUP(FACT_INCLUDES[[#This Row],[order_id]],ORDERS!A:B,2,FALSE)</f>
        <v>271850b8783a2378c477328f60413b47</v>
      </c>
      <c r="H1057" s="17">
        <f>VLOOKUP(FACT_INCLUDES[[#This Row],[order_id]],ORDERS!A:F,4,FALSE)</f>
        <v>43175.565972222219</v>
      </c>
      <c r="I1057" s="17">
        <f>VLOOKUP(FACT_INCLUDES[[#This Row],[order_id]],ORDERS!A:G,5,FALSE)</f>
        <v>43186.870833333334</v>
      </c>
      <c r="J1057" s="17">
        <f>VLOOKUP(FACT_INCLUDES[[#This Row],[order_id]],ORDERS!A:G,6,FALSE)</f>
        <v>43202</v>
      </c>
      <c r="K1057" t="str">
        <f>VLOOKUP(FACT_INCLUDES[[#This Row],[order_id]],ORDERS!A:G,3,FALSE)</f>
        <v>delivered</v>
      </c>
      <c r="L1057" s="18">
        <f>FACT_INCLUDES[[#This Row],[price]]+FACT_INCLUDES[[#This Row],[freight_value]]</f>
        <v>53.9</v>
      </c>
      <c r="M1057">
        <f ca="1">_xlfn.XLOOKUP(FACT_INCLUDES[[#This Row],[customer_unique_id]], DIM_CUSTOMERS[customer_unique_id], DIM_CUSTOMERS[Age],,0)</f>
        <v>21</v>
      </c>
      <c r="N1057">
        <f>IFERROR(VLOOKUP(FACT_INCLUDES[[#This Row],[order_id]], ORDERS!A:G, 7, FALSE), "")</f>
        <v>11</v>
      </c>
      <c r="O1057">
        <f>_xlfn.XLOOKUP(FACT_INCLUDES[[#This Row],[DW Product]],FACT_PRODUCT_REVIEWS!L:L,FACT_PRODUCT_REVIEWS!A:A,,0)</f>
        <v>510</v>
      </c>
      <c r="P1057">
        <f>_xlfn.XLOOKUP(FACT_INCLUDES[[#This Row],[customer_unique_id]],DIM_CUSTOMERS[customer_unique_id],DIM_CUSTOMERS[DW Customer],,0)</f>
        <v>269</v>
      </c>
      <c r="Q1057">
        <v>510</v>
      </c>
      <c r="R1057">
        <v>308</v>
      </c>
      <c r="S1057">
        <f>IF(FACT_INCLUDES[[#This Row],[order_delivered_customer_date]]&lt;=FACT_INCLUDES[[#This Row],[order_estimated_delivery_date]],1,0)</f>
        <v>1</v>
      </c>
      <c r="T1057" t="str">
        <f>VLOOKUP(FACT_INCLUDES[[#This Row],[DW Product]],DIM_PRODUCTS!A:I,3,FALSE)</f>
        <v>Books</v>
      </c>
      <c r="U1057" t="str">
        <f>VLOOKUP(FACT_INCLUDES[[#This Row],[DW Seller]],DIM_SELLERS!A:I,4,FALSE)</f>
        <v>SP</v>
      </c>
      <c r="V1057" s="30">
        <f>IF(FACT_INCLUDES[[#This Row],[order_delivered_customer_date]]&lt;=FACT_INCLUDES[[#This Row],[order_estimated_delivery_date]], 1,0)</f>
        <v>1</v>
      </c>
    </row>
    <row r="1058" spans="1:22" ht="15.75" x14ac:dyDescent="0.25">
      <c r="A1058">
        <v>1057</v>
      </c>
      <c r="B1058" s="2" t="s">
        <v>1029</v>
      </c>
      <c r="C1058" s="10">
        <v>1</v>
      </c>
      <c r="D1058" s="13">
        <v>43075.941666666666</v>
      </c>
      <c r="E1058" s="20">
        <v>21.99</v>
      </c>
      <c r="F1058" s="20">
        <v>15.1</v>
      </c>
      <c r="G1058" t="str">
        <f>VLOOKUP(FACT_INCLUDES[[#This Row],[order_id]],ORDERS!A:B,2,FALSE)</f>
        <v>fcad3faa5c09b2baf9164b8fd20098b5</v>
      </c>
      <c r="H1058" s="17">
        <f>VLOOKUP(FACT_INCLUDES[[#This Row],[order_id]],ORDERS!A:F,4,FALSE)</f>
        <v>43257.797222222223</v>
      </c>
      <c r="I1058" s="17">
        <f>VLOOKUP(FACT_INCLUDES[[#This Row],[order_id]],ORDERS!A:G,5,FALSE)</f>
        <v>43263.898611111108</v>
      </c>
      <c r="J1058" s="17">
        <f>VLOOKUP(FACT_INCLUDES[[#This Row],[order_id]],ORDERS!A:G,6,FALSE)</f>
        <v>43284</v>
      </c>
      <c r="K1058" t="str">
        <f>VLOOKUP(FACT_INCLUDES[[#This Row],[order_id]],ORDERS!A:G,3,FALSE)</f>
        <v>delivered</v>
      </c>
      <c r="L1058" s="18">
        <f>FACT_INCLUDES[[#This Row],[price]]+FACT_INCLUDES[[#This Row],[freight_value]]</f>
        <v>37.089999999999996</v>
      </c>
      <c r="M1058">
        <f ca="1">_xlfn.XLOOKUP(FACT_INCLUDES[[#This Row],[customer_unique_id]], DIM_CUSTOMERS[customer_unique_id], DIM_CUSTOMERS[Age],,0)</f>
        <v>49</v>
      </c>
      <c r="N1058">
        <f>IFERROR(VLOOKUP(FACT_INCLUDES[[#This Row],[order_id]], ORDERS!A:G, 7, FALSE), "")</f>
        <v>6</v>
      </c>
      <c r="O1058">
        <f>_xlfn.XLOOKUP(FACT_INCLUDES[[#This Row],[DW Product]],FACT_PRODUCT_REVIEWS!L:L,FACT_PRODUCT_REVIEWS!A:A,,0)</f>
        <v>511</v>
      </c>
      <c r="P1058">
        <f>_xlfn.XLOOKUP(FACT_INCLUDES[[#This Row],[customer_unique_id]],DIM_CUSTOMERS[customer_unique_id],DIM_CUSTOMERS[DW Customer],,0)</f>
        <v>179</v>
      </c>
      <c r="Q1058">
        <v>511</v>
      </c>
      <c r="R1058">
        <v>309</v>
      </c>
      <c r="S1058">
        <f>IF(FACT_INCLUDES[[#This Row],[order_delivered_customer_date]]&lt;=FACT_INCLUDES[[#This Row],[order_estimated_delivery_date]],1,0)</f>
        <v>1</v>
      </c>
      <c r="T1058" t="str">
        <f>VLOOKUP(FACT_INCLUDES[[#This Row],[DW Product]],DIM_PRODUCTS!A:I,3,FALSE)</f>
        <v>Sports</v>
      </c>
      <c r="U1058" t="str">
        <f>VLOOKUP(FACT_INCLUDES[[#This Row],[DW Seller]],DIM_SELLERS!A:I,4,FALSE)</f>
        <v>SP</v>
      </c>
      <c r="V1058" s="30">
        <f>IF(FACT_INCLUDES[[#This Row],[order_delivered_customer_date]]&lt;=FACT_INCLUDES[[#This Row],[order_estimated_delivery_date]], 1,0)</f>
        <v>1</v>
      </c>
    </row>
    <row r="1059" spans="1:22" ht="15.75" x14ac:dyDescent="0.25">
      <c r="A1059">
        <v>1058</v>
      </c>
      <c r="B1059" s="2" t="s">
        <v>1547</v>
      </c>
      <c r="C1059" s="10">
        <v>1</v>
      </c>
      <c r="D1059" s="13">
        <v>42989.920138888891</v>
      </c>
      <c r="E1059" s="20">
        <v>83.9</v>
      </c>
      <c r="F1059" s="20">
        <v>28.99</v>
      </c>
      <c r="G1059" t="str">
        <f>VLOOKUP(FACT_INCLUDES[[#This Row],[order_id]],ORDERS!A:B,2,FALSE)</f>
        <v>0659763dba9821af49728668716e1084</v>
      </c>
      <c r="H1059" s="17">
        <f>VLOOKUP(FACT_INCLUDES[[#This Row],[order_id]],ORDERS!A:F,4,FALSE)</f>
        <v>43202.719444444447</v>
      </c>
      <c r="I1059" s="17">
        <f>VLOOKUP(FACT_INCLUDES[[#This Row],[order_id]],ORDERS!A:G,5,FALSE)</f>
        <v>43228.963888888888</v>
      </c>
      <c r="J1059" s="17">
        <f>VLOOKUP(FACT_INCLUDES[[#This Row],[order_id]],ORDERS!A:G,6,FALSE)</f>
        <v>43230</v>
      </c>
      <c r="K1059" t="str">
        <f>VLOOKUP(FACT_INCLUDES[[#This Row],[order_id]],ORDERS!A:G,3,FALSE)</f>
        <v>delivered</v>
      </c>
      <c r="L1059" s="18">
        <f>FACT_INCLUDES[[#This Row],[price]]+FACT_INCLUDES[[#This Row],[freight_value]]</f>
        <v>112.89</v>
      </c>
      <c r="M1059">
        <f ca="1">_xlfn.XLOOKUP(FACT_INCLUDES[[#This Row],[customer_unique_id]], DIM_CUSTOMERS[customer_unique_id], DIM_CUSTOMERS[Age],,0)</f>
        <v>25</v>
      </c>
      <c r="N1059">
        <f>IFERROR(VLOOKUP(FACT_INCLUDES[[#This Row],[order_id]], ORDERS!A:G, 7, FALSE), "")</f>
        <v>26</v>
      </c>
      <c r="O1059">
        <f>_xlfn.XLOOKUP(FACT_INCLUDES[[#This Row],[DW Product]],FACT_PRODUCT_REVIEWS!L:L,FACT_PRODUCT_REVIEWS!A:A,,0)</f>
        <v>512</v>
      </c>
      <c r="P1059">
        <f>_xlfn.XLOOKUP(FACT_INCLUDES[[#This Row],[customer_unique_id]],DIM_CUSTOMERS[customer_unique_id],DIM_CUSTOMERS[DW Customer],,0)</f>
        <v>55</v>
      </c>
      <c r="Q1059">
        <v>512</v>
      </c>
      <c r="R1059">
        <v>310</v>
      </c>
      <c r="S1059">
        <f>IF(FACT_INCLUDES[[#This Row],[order_delivered_customer_date]]&lt;=FACT_INCLUDES[[#This Row],[order_estimated_delivery_date]],1,0)</f>
        <v>1</v>
      </c>
      <c r="T1059" t="str">
        <f>VLOOKUP(FACT_INCLUDES[[#This Row],[DW Product]],DIM_PRODUCTS!A:I,3,FALSE)</f>
        <v>Clothing</v>
      </c>
      <c r="U1059" t="str">
        <f>VLOOKUP(FACT_INCLUDES[[#This Row],[DW Seller]],DIM_SELLERS!A:I,4,FALSE)</f>
        <v>SP</v>
      </c>
      <c r="V1059" s="30">
        <f>IF(FACT_INCLUDES[[#This Row],[order_delivered_customer_date]]&lt;=FACT_INCLUDES[[#This Row],[order_estimated_delivery_date]], 1,0)</f>
        <v>1</v>
      </c>
    </row>
    <row r="1060" spans="1:22" ht="15.75" x14ac:dyDescent="0.25">
      <c r="A1060">
        <v>1059</v>
      </c>
      <c r="B1060" s="2" t="s">
        <v>1118</v>
      </c>
      <c r="C1060" s="10">
        <v>1</v>
      </c>
      <c r="D1060" s="13">
        <v>43167.728472222225</v>
      </c>
      <c r="E1060" s="20">
        <v>49.99</v>
      </c>
      <c r="F1060" s="20">
        <v>8.8800000000000008</v>
      </c>
      <c r="G1060" t="str">
        <f>VLOOKUP(FACT_INCLUDES[[#This Row],[order_id]],ORDERS!A:B,2,FALSE)</f>
        <v>84ca742f08b69a3cff5b18ffe90551d3</v>
      </c>
      <c r="H1060" s="17">
        <f>VLOOKUP(FACT_INCLUDES[[#This Row],[order_id]],ORDERS!A:F,4,FALSE)</f>
        <v>43237.385416666664</v>
      </c>
      <c r="I1060" s="17">
        <f>VLOOKUP(FACT_INCLUDES[[#This Row],[order_id]],ORDERS!A:G,5,FALSE)</f>
        <v>43255.754166666666</v>
      </c>
      <c r="J1060" s="17">
        <f>VLOOKUP(FACT_INCLUDES[[#This Row],[order_id]],ORDERS!A:G,6,FALSE)</f>
        <v>43256</v>
      </c>
      <c r="K1060" t="str">
        <f>VLOOKUP(FACT_INCLUDES[[#This Row],[order_id]],ORDERS!A:G,3,FALSE)</f>
        <v>delivered</v>
      </c>
      <c r="L1060" s="18">
        <f>FACT_INCLUDES[[#This Row],[price]]+FACT_INCLUDES[[#This Row],[freight_value]]</f>
        <v>58.870000000000005</v>
      </c>
      <c r="M1060">
        <f ca="1">_xlfn.XLOOKUP(FACT_INCLUDES[[#This Row],[customer_unique_id]], DIM_CUSTOMERS[customer_unique_id], DIM_CUSTOMERS[Age],,0)</f>
        <v>48</v>
      </c>
      <c r="N1060">
        <f>IFERROR(VLOOKUP(FACT_INCLUDES[[#This Row],[order_id]], ORDERS!A:G, 7, FALSE), "")</f>
        <v>18</v>
      </c>
      <c r="O1060">
        <f>_xlfn.XLOOKUP(FACT_INCLUDES[[#This Row],[DW Product]],FACT_PRODUCT_REVIEWS!L:L,FACT_PRODUCT_REVIEWS!A:A,,0)</f>
        <v>513</v>
      </c>
      <c r="P1060">
        <f>_xlfn.XLOOKUP(FACT_INCLUDES[[#This Row],[customer_unique_id]],DIM_CUSTOMERS[customer_unique_id],DIM_CUSTOMERS[DW Customer],,0)</f>
        <v>303</v>
      </c>
      <c r="Q1060">
        <v>513</v>
      </c>
      <c r="R1060">
        <v>311</v>
      </c>
      <c r="S1060">
        <f>IF(FACT_INCLUDES[[#This Row],[order_delivered_customer_date]]&lt;=FACT_INCLUDES[[#This Row],[order_estimated_delivery_date]],1,0)</f>
        <v>1</v>
      </c>
      <c r="T1060" t="str">
        <f>VLOOKUP(FACT_INCLUDES[[#This Row],[DW Product]],DIM_PRODUCTS!A:I,3,FALSE)</f>
        <v>Kitchen Products</v>
      </c>
      <c r="U1060" t="str">
        <f>VLOOKUP(FACT_INCLUDES[[#This Row],[DW Seller]],DIM_SELLERS!A:I,4,FALSE)</f>
        <v>SP</v>
      </c>
      <c r="V1060" s="30">
        <f>IF(FACT_INCLUDES[[#This Row],[order_delivered_customer_date]]&lt;=FACT_INCLUDES[[#This Row],[order_estimated_delivery_date]], 1,0)</f>
        <v>1</v>
      </c>
    </row>
    <row r="1061" spans="1:22" ht="15.75" x14ac:dyDescent="0.25">
      <c r="A1061">
        <v>1060</v>
      </c>
      <c r="B1061" s="2" t="s">
        <v>1887</v>
      </c>
      <c r="C1061" s="10">
        <v>1</v>
      </c>
      <c r="D1061" s="13">
        <v>43123.761805555558</v>
      </c>
      <c r="E1061" s="20">
        <v>50</v>
      </c>
      <c r="F1061" s="20">
        <v>15.1</v>
      </c>
      <c r="G1061" t="str">
        <f>VLOOKUP(FACT_INCLUDES[[#This Row],[order_id]],ORDERS!A:B,2,FALSE)</f>
        <v>aabcd181e8b68df20212829acc386a2f</v>
      </c>
      <c r="H1061" s="17">
        <f>VLOOKUP(FACT_INCLUDES[[#This Row],[order_id]],ORDERS!A:F,4,FALSE)</f>
        <v>42795.40902777778</v>
      </c>
      <c r="I1061" s="17">
        <f>VLOOKUP(FACT_INCLUDES[[#This Row],[order_id]],ORDERS!A:G,5,FALSE)</f>
        <v>42797.509722222225</v>
      </c>
      <c r="J1061" s="17">
        <f>VLOOKUP(FACT_INCLUDES[[#This Row],[order_id]],ORDERS!A:G,6,FALSE)</f>
        <v>42816</v>
      </c>
      <c r="K1061" t="str">
        <f>VLOOKUP(FACT_INCLUDES[[#This Row],[order_id]],ORDERS!A:G,3,FALSE)</f>
        <v>delivered</v>
      </c>
      <c r="L1061" s="18">
        <f>FACT_INCLUDES[[#This Row],[price]]+FACT_INCLUDES[[#This Row],[freight_value]]</f>
        <v>65.099999999999994</v>
      </c>
      <c r="M1061">
        <f ca="1">_xlfn.XLOOKUP(FACT_INCLUDES[[#This Row],[customer_unique_id]], DIM_CUSTOMERS[customer_unique_id], DIM_CUSTOMERS[Age],,0)</f>
        <v>22</v>
      </c>
      <c r="N1061">
        <f>IFERROR(VLOOKUP(FACT_INCLUDES[[#This Row],[order_id]], ORDERS!A:G, 7, FALSE), "")</f>
        <v>2</v>
      </c>
      <c r="O1061">
        <f>_xlfn.XLOOKUP(FACT_INCLUDES[[#This Row],[DW Product]],FACT_PRODUCT_REVIEWS!L:L,FACT_PRODUCT_REVIEWS!A:A,,0)</f>
        <v>514</v>
      </c>
      <c r="P1061">
        <f>_xlfn.XLOOKUP(FACT_INCLUDES[[#This Row],[customer_unique_id]],DIM_CUSTOMERS[customer_unique_id],DIM_CUSTOMERS[DW Customer],,0)</f>
        <v>341</v>
      </c>
      <c r="Q1061">
        <v>514</v>
      </c>
      <c r="R1061">
        <v>312</v>
      </c>
      <c r="S1061">
        <f>IF(FACT_INCLUDES[[#This Row],[order_delivered_customer_date]]&lt;=FACT_INCLUDES[[#This Row],[order_estimated_delivery_date]],1,0)</f>
        <v>1</v>
      </c>
      <c r="T1061" t="str">
        <f>VLOOKUP(FACT_INCLUDES[[#This Row],[DW Product]],DIM_PRODUCTS!A:I,3,FALSE)</f>
        <v>Bathroom</v>
      </c>
      <c r="U1061" t="str">
        <f>VLOOKUP(FACT_INCLUDES[[#This Row],[DW Seller]],DIM_SELLERS!A:I,4,FALSE)</f>
        <v>SP</v>
      </c>
      <c r="V1061" s="30">
        <f>IF(FACT_INCLUDES[[#This Row],[order_delivered_customer_date]]&lt;=FACT_INCLUDES[[#This Row],[order_estimated_delivery_date]], 1,0)</f>
        <v>1</v>
      </c>
    </row>
    <row r="1062" spans="1:22" ht="15.75" x14ac:dyDescent="0.25">
      <c r="A1062">
        <v>1061</v>
      </c>
      <c r="B1062" s="2" t="s">
        <v>1388</v>
      </c>
      <c r="C1062" s="10">
        <v>1</v>
      </c>
      <c r="D1062" s="13">
        <v>43123.15</v>
      </c>
      <c r="E1062" s="20">
        <v>61.2</v>
      </c>
      <c r="F1062" s="20">
        <v>11.15</v>
      </c>
      <c r="G1062" t="str">
        <f>VLOOKUP(FACT_INCLUDES[[#This Row],[order_id]],ORDERS!A:B,2,FALSE)</f>
        <v>b6f424d6007b27912d37816a7d74ffaf</v>
      </c>
      <c r="H1062" s="17">
        <f>VLOOKUP(FACT_INCLUDES[[#This Row],[order_id]],ORDERS!A:F,4,FALSE)</f>
        <v>43124.873611111114</v>
      </c>
      <c r="I1062" s="17">
        <f>VLOOKUP(FACT_INCLUDES[[#This Row],[order_id]],ORDERS!A:G,5,FALSE)</f>
        <v>43134.055555555555</v>
      </c>
      <c r="J1062" s="17">
        <f>VLOOKUP(FACT_INCLUDES[[#This Row],[order_id]],ORDERS!A:G,6,FALSE)</f>
        <v>43151</v>
      </c>
      <c r="K1062" t="str">
        <f>VLOOKUP(FACT_INCLUDES[[#This Row],[order_id]],ORDERS!A:G,3,FALSE)</f>
        <v>delivered</v>
      </c>
      <c r="L1062" s="18">
        <f>FACT_INCLUDES[[#This Row],[price]]+FACT_INCLUDES[[#This Row],[freight_value]]</f>
        <v>72.350000000000009</v>
      </c>
      <c r="M1062">
        <f ca="1">_xlfn.XLOOKUP(FACT_INCLUDES[[#This Row],[customer_unique_id]], DIM_CUSTOMERS[customer_unique_id], DIM_CUSTOMERS[Age],,0)</f>
        <v>27</v>
      </c>
      <c r="N1062">
        <f>IFERROR(VLOOKUP(FACT_INCLUDES[[#This Row],[order_id]], ORDERS!A:G, 7, FALSE), "")</f>
        <v>10</v>
      </c>
      <c r="O1062">
        <f>_xlfn.XLOOKUP(FACT_INCLUDES[[#This Row],[DW Product]],FACT_PRODUCT_REVIEWS!L:L,FACT_PRODUCT_REVIEWS!A:A,,0)</f>
        <v>515</v>
      </c>
      <c r="P1062">
        <f>_xlfn.XLOOKUP(FACT_INCLUDES[[#This Row],[customer_unique_id]],DIM_CUSTOMERS[customer_unique_id],DIM_CUSTOMERS[DW Customer],,0)</f>
        <v>118</v>
      </c>
      <c r="Q1062">
        <v>515</v>
      </c>
      <c r="R1062">
        <v>313</v>
      </c>
      <c r="S1062">
        <f>IF(FACT_INCLUDES[[#This Row],[order_delivered_customer_date]]&lt;=FACT_INCLUDES[[#This Row],[order_estimated_delivery_date]],1,0)</f>
        <v>1</v>
      </c>
      <c r="T1062" t="str">
        <f>VLOOKUP(FACT_INCLUDES[[#This Row],[DW Product]],DIM_PRODUCTS!A:I,3,FALSE)</f>
        <v>Bathroom</v>
      </c>
      <c r="U1062" t="str">
        <f>VLOOKUP(FACT_INCLUDES[[#This Row],[DW Seller]],DIM_SELLERS!A:I,4,FALSE)</f>
        <v>PR</v>
      </c>
      <c r="V1062" s="30">
        <f>IF(FACT_INCLUDES[[#This Row],[order_delivered_customer_date]]&lt;=FACT_INCLUDES[[#This Row],[order_estimated_delivery_date]], 1,0)</f>
        <v>1</v>
      </c>
    </row>
    <row r="1063" spans="1:22" ht="15.75" x14ac:dyDescent="0.25">
      <c r="A1063">
        <v>1062</v>
      </c>
      <c r="B1063" s="2" t="s">
        <v>1033</v>
      </c>
      <c r="C1063" s="10">
        <v>1</v>
      </c>
      <c r="D1063" s="13">
        <v>43263.911805555559</v>
      </c>
      <c r="E1063" s="20">
        <v>81.900000000000006</v>
      </c>
      <c r="F1063" s="20">
        <v>15.32</v>
      </c>
      <c r="G1063" t="str">
        <f>VLOOKUP(FACT_INCLUDES[[#This Row],[order_id]],ORDERS!A:B,2,FALSE)</f>
        <v>29869c1422b9c068973f8e44575f73d6</v>
      </c>
      <c r="H1063" s="17">
        <f>VLOOKUP(FACT_INCLUDES[[#This Row],[order_id]],ORDERS!A:F,4,FALSE)</f>
        <v>43170.502083333333</v>
      </c>
      <c r="I1063" s="17">
        <f>VLOOKUP(FACT_INCLUDES[[#This Row],[order_id]],ORDERS!A:G,5,FALSE)</f>
        <v>43181.865972222222</v>
      </c>
      <c r="J1063" s="17">
        <f>VLOOKUP(FACT_INCLUDES[[#This Row],[order_id]],ORDERS!A:G,6,FALSE)</f>
        <v>43199</v>
      </c>
      <c r="K1063" t="str">
        <f>VLOOKUP(FACT_INCLUDES[[#This Row],[order_id]],ORDERS!A:G,3,FALSE)</f>
        <v>delivered</v>
      </c>
      <c r="L1063" s="18">
        <f>FACT_INCLUDES[[#This Row],[price]]+FACT_INCLUDES[[#This Row],[freight_value]]</f>
        <v>97.22</v>
      </c>
      <c r="M1063">
        <f ca="1">_xlfn.XLOOKUP(FACT_INCLUDES[[#This Row],[customer_unique_id]], DIM_CUSTOMERS[customer_unique_id], DIM_CUSTOMERS[Age],,0)</f>
        <v>21</v>
      </c>
      <c r="N1063">
        <f>IFERROR(VLOOKUP(FACT_INCLUDES[[#This Row],[order_id]], ORDERS!A:G, 7, FALSE), "")</f>
        <v>11</v>
      </c>
      <c r="O1063">
        <f>_xlfn.XLOOKUP(FACT_INCLUDES[[#This Row],[DW Product]],FACT_PRODUCT_REVIEWS!L:L,FACT_PRODUCT_REVIEWS!A:A,,0)</f>
        <v>516</v>
      </c>
      <c r="P1063">
        <f>_xlfn.XLOOKUP(FACT_INCLUDES[[#This Row],[customer_unique_id]],DIM_CUSTOMERS[customer_unique_id],DIM_CUSTOMERS[DW Customer],,0)</f>
        <v>292</v>
      </c>
      <c r="Q1063">
        <v>516</v>
      </c>
      <c r="R1063">
        <v>314</v>
      </c>
      <c r="S1063">
        <f>IF(FACT_INCLUDES[[#This Row],[order_delivered_customer_date]]&lt;=FACT_INCLUDES[[#This Row],[order_estimated_delivery_date]],1,0)</f>
        <v>1</v>
      </c>
      <c r="T1063" t="str">
        <f>VLOOKUP(FACT_INCLUDES[[#This Row],[DW Product]],DIM_PRODUCTS!A:I,3,FALSE)</f>
        <v>Appliances</v>
      </c>
      <c r="U1063" t="str">
        <f>VLOOKUP(FACT_INCLUDES[[#This Row],[DW Seller]],DIM_SELLERS!A:I,4,FALSE)</f>
        <v>SP</v>
      </c>
      <c r="V1063" s="30">
        <f>IF(FACT_INCLUDES[[#This Row],[order_delivered_customer_date]]&lt;=FACT_INCLUDES[[#This Row],[order_estimated_delivery_date]], 1,0)</f>
        <v>1</v>
      </c>
    </row>
    <row r="1064" spans="1:22" ht="15.75" x14ac:dyDescent="0.25">
      <c r="A1064">
        <v>1063</v>
      </c>
      <c r="B1064" s="2" t="s">
        <v>863</v>
      </c>
      <c r="C1064" s="10">
        <v>1</v>
      </c>
      <c r="D1064" s="13">
        <v>42975.295138888891</v>
      </c>
      <c r="E1064" s="20">
        <v>79.900000000000006</v>
      </c>
      <c r="F1064" s="20">
        <v>12.9</v>
      </c>
      <c r="G1064" t="str">
        <f>VLOOKUP(FACT_INCLUDES[[#This Row],[order_id]],ORDERS!A:B,2,FALSE)</f>
        <v>d1148fec8f6a5b13848a1234bb80960c</v>
      </c>
      <c r="H1064" s="17">
        <f>VLOOKUP(FACT_INCLUDES[[#This Row],[order_id]],ORDERS!A:F,4,FALSE)</f>
        <v>43237.691666666666</v>
      </c>
      <c r="I1064" s="17">
        <f>VLOOKUP(FACT_INCLUDES[[#This Row],[order_id]],ORDERS!A:G,5,FALSE)</f>
        <v>43262.991666666669</v>
      </c>
      <c r="J1064" s="17">
        <f>VLOOKUP(FACT_INCLUDES[[#This Row],[order_id]],ORDERS!A:G,6,FALSE)</f>
        <v>43259</v>
      </c>
      <c r="K1064" t="str">
        <f>VLOOKUP(FACT_INCLUDES[[#This Row],[order_id]],ORDERS!A:G,3,FALSE)</f>
        <v>delivered</v>
      </c>
      <c r="L1064" s="18">
        <f>FACT_INCLUDES[[#This Row],[price]]+FACT_INCLUDES[[#This Row],[freight_value]]</f>
        <v>92.800000000000011</v>
      </c>
      <c r="M1064">
        <f ca="1">_xlfn.XLOOKUP(FACT_INCLUDES[[#This Row],[customer_unique_id]], DIM_CUSTOMERS[customer_unique_id], DIM_CUSTOMERS[Age],,0)</f>
        <v>52</v>
      </c>
      <c r="N1064">
        <f>IFERROR(VLOOKUP(FACT_INCLUDES[[#This Row],[order_id]], ORDERS!A:G, 7, FALSE), "")</f>
        <v>25</v>
      </c>
      <c r="O1064">
        <f>_xlfn.XLOOKUP(FACT_INCLUDES[[#This Row],[DW Product]],FACT_PRODUCT_REVIEWS!L:L,FACT_PRODUCT_REVIEWS!A:A,,0)</f>
        <v>517</v>
      </c>
      <c r="P1064">
        <f>_xlfn.XLOOKUP(FACT_INCLUDES[[#This Row],[customer_unique_id]],DIM_CUSTOMERS[customer_unique_id],DIM_CUSTOMERS[DW Customer],,0)</f>
        <v>346</v>
      </c>
      <c r="Q1064">
        <v>517</v>
      </c>
      <c r="R1064">
        <v>315</v>
      </c>
      <c r="S1064">
        <f>IF(FACT_INCLUDES[[#This Row],[order_delivered_customer_date]]&lt;=FACT_INCLUDES[[#This Row],[order_estimated_delivery_date]],1,0)</f>
        <v>0</v>
      </c>
      <c r="T1064" t="str">
        <f>VLOOKUP(FACT_INCLUDES[[#This Row],[DW Product]],DIM_PRODUCTS!A:I,3,FALSE)</f>
        <v>Pets</v>
      </c>
      <c r="U1064" t="str">
        <f>VLOOKUP(FACT_INCLUDES[[#This Row],[DW Seller]],DIM_SELLERS!A:I,4,FALSE)</f>
        <v>RS</v>
      </c>
      <c r="V1064" s="30">
        <f>IF(FACT_INCLUDES[[#This Row],[order_delivered_customer_date]]&lt;=FACT_INCLUDES[[#This Row],[order_estimated_delivery_date]], 1,0)</f>
        <v>0</v>
      </c>
    </row>
    <row r="1065" spans="1:22" ht="15.75" x14ac:dyDescent="0.25">
      <c r="A1065">
        <v>1064</v>
      </c>
      <c r="B1065" s="2" t="s">
        <v>1197</v>
      </c>
      <c r="C1065" s="10">
        <v>1</v>
      </c>
      <c r="D1065" s="13">
        <v>43153.643750000003</v>
      </c>
      <c r="E1065" s="20">
        <v>27.99</v>
      </c>
      <c r="F1065" s="20">
        <v>14.08</v>
      </c>
      <c r="G1065" t="str">
        <f>VLOOKUP(FACT_INCLUDES[[#This Row],[order_id]],ORDERS!A:B,2,FALSE)</f>
        <v>4619eedf5b092b15ebc4d916f8c99646</v>
      </c>
      <c r="H1065" s="17">
        <f>VLOOKUP(FACT_INCLUDES[[#This Row],[order_id]],ORDERS!A:F,4,FALSE)</f>
        <v>43090.951388888891</v>
      </c>
      <c r="I1065" s="17">
        <f>VLOOKUP(FACT_INCLUDES[[#This Row],[order_id]],ORDERS!A:G,5,FALSE)</f>
        <v>43103.835416666669</v>
      </c>
      <c r="J1065" s="17">
        <f>VLOOKUP(FACT_INCLUDES[[#This Row],[order_id]],ORDERS!A:G,6,FALSE)</f>
        <v>43123</v>
      </c>
      <c r="K1065" t="str">
        <f>VLOOKUP(FACT_INCLUDES[[#This Row],[order_id]],ORDERS!A:G,3,FALSE)</f>
        <v>delivered</v>
      </c>
      <c r="L1065" s="18">
        <f>FACT_INCLUDES[[#This Row],[price]]+FACT_INCLUDES[[#This Row],[freight_value]]</f>
        <v>42.07</v>
      </c>
      <c r="M1065">
        <f ca="1">_xlfn.XLOOKUP(FACT_INCLUDES[[#This Row],[customer_unique_id]], DIM_CUSTOMERS[customer_unique_id], DIM_CUSTOMERS[Age],,0)</f>
        <v>27</v>
      </c>
      <c r="N1065">
        <f>IFERROR(VLOOKUP(FACT_INCLUDES[[#This Row],[order_id]], ORDERS!A:G, 7, FALSE), "")</f>
        <v>13</v>
      </c>
      <c r="O1065">
        <f>_xlfn.XLOOKUP(FACT_INCLUDES[[#This Row],[DW Product]],FACT_PRODUCT_REVIEWS!L:L,FACT_PRODUCT_REVIEWS!A:A,,0)</f>
        <v>518</v>
      </c>
      <c r="P1065">
        <f>_xlfn.XLOOKUP(FACT_INCLUDES[[#This Row],[customer_unique_id]],DIM_CUSTOMERS[customer_unique_id],DIM_CUSTOMERS[DW Customer],,0)</f>
        <v>140</v>
      </c>
      <c r="Q1065">
        <v>518</v>
      </c>
      <c r="R1065">
        <v>316</v>
      </c>
      <c r="S1065">
        <f>IF(FACT_INCLUDES[[#This Row],[order_delivered_customer_date]]&lt;=FACT_INCLUDES[[#This Row],[order_estimated_delivery_date]],1,0)</f>
        <v>1</v>
      </c>
      <c r="T1065" t="str">
        <f>VLOOKUP(FACT_INCLUDES[[#This Row],[DW Product]],DIM_PRODUCTS!A:I,3,FALSE)</f>
        <v>Appliances</v>
      </c>
      <c r="U1065" t="str">
        <f>VLOOKUP(FACT_INCLUDES[[#This Row],[DW Seller]],DIM_SELLERS!A:I,4,FALSE)</f>
        <v>SP</v>
      </c>
      <c r="V1065" s="30">
        <f>IF(FACT_INCLUDES[[#This Row],[order_delivered_customer_date]]&lt;=FACT_INCLUDES[[#This Row],[order_estimated_delivery_date]], 1,0)</f>
        <v>1</v>
      </c>
    </row>
    <row r="1066" spans="1:22" ht="15.75" x14ac:dyDescent="0.25">
      <c r="A1066">
        <v>1065</v>
      </c>
      <c r="B1066" s="2" t="s">
        <v>1188</v>
      </c>
      <c r="C1066" s="10">
        <v>1</v>
      </c>
      <c r="D1066" s="13">
        <v>42830.09375</v>
      </c>
      <c r="E1066" s="20">
        <v>1820</v>
      </c>
      <c r="F1066" s="20">
        <v>81.62</v>
      </c>
      <c r="G1066" t="str">
        <f>VLOOKUP(FACT_INCLUDES[[#This Row],[order_id]],ORDERS!A:B,2,FALSE)</f>
        <v>0cbd5dfde4c06bbe2960d2c0c95e5e7d</v>
      </c>
      <c r="H1066" s="17">
        <f>VLOOKUP(FACT_INCLUDES[[#This Row],[order_id]],ORDERS!A:F,4,FALSE)</f>
        <v>42846.015277777777</v>
      </c>
      <c r="I1066" s="17">
        <f>VLOOKUP(FACT_INCLUDES[[#This Row],[order_id]],ORDERS!A:G,5,FALSE)</f>
        <v>42859.682638888888</v>
      </c>
      <c r="J1066" s="17">
        <f>VLOOKUP(FACT_INCLUDES[[#This Row],[order_id]],ORDERS!A:G,6,FALSE)</f>
        <v>42872</v>
      </c>
      <c r="K1066" t="str">
        <f>VLOOKUP(FACT_INCLUDES[[#This Row],[order_id]],ORDERS!A:G,3,FALSE)</f>
        <v>delivered</v>
      </c>
      <c r="L1066" s="18">
        <f>FACT_INCLUDES[[#This Row],[price]]+FACT_INCLUDES[[#This Row],[freight_value]]</f>
        <v>1901.62</v>
      </c>
      <c r="M1066">
        <f ca="1">_xlfn.XLOOKUP(FACT_INCLUDES[[#This Row],[customer_unique_id]], DIM_CUSTOMERS[customer_unique_id], DIM_CUSTOMERS[Age],,0)</f>
        <v>22</v>
      </c>
      <c r="N1066">
        <f>IFERROR(VLOOKUP(FACT_INCLUDES[[#This Row],[order_id]], ORDERS!A:G, 7, FALSE), "")</f>
        <v>13</v>
      </c>
      <c r="O1066">
        <f>_xlfn.XLOOKUP(FACT_INCLUDES[[#This Row],[DW Product]],FACT_PRODUCT_REVIEWS!L:L,FACT_PRODUCT_REVIEWS!A:A,,0)</f>
        <v>519</v>
      </c>
      <c r="P1066">
        <f>_xlfn.XLOOKUP(FACT_INCLUDES[[#This Row],[customer_unique_id]],DIM_CUSTOMERS[customer_unique_id],DIM_CUSTOMERS[DW Customer],,0)</f>
        <v>288</v>
      </c>
      <c r="Q1066">
        <v>519</v>
      </c>
      <c r="R1066">
        <v>317</v>
      </c>
      <c r="S1066">
        <f>IF(FACT_INCLUDES[[#This Row],[order_delivered_customer_date]]&lt;=FACT_INCLUDES[[#This Row],[order_estimated_delivery_date]],1,0)</f>
        <v>1</v>
      </c>
      <c r="T1066" t="str">
        <f>VLOOKUP(FACT_INCLUDES[[#This Row],[DW Product]],DIM_PRODUCTS!A:I,3,FALSE)</f>
        <v>Makeup</v>
      </c>
      <c r="U1066" t="str">
        <f>VLOOKUP(FACT_INCLUDES[[#This Row],[DW Seller]],DIM_SELLERS!A:I,4,FALSE)</f>
        <v>SP</v>
      </c>
      <c r="V1066" s="30">
        <f>IF(FACT_INCLUDES[[#This Row],[order_delivered_customer_date]]&lt;=FACT_INCLUDES[[#This Row],[order_estimated_delivery_date]], 1,0)</f>
        <v>1</v>
      </c>
    </row>
    <row r="1067" spans="1:22" ht="15.75" x14ac:dyDescent="0.25">
      <c r="A1067">
        <v>1066</v>
      </c>
      <c r="B1067" s="2" t="s">
        <v>1117</v>
      </c>
      <c r="C1067" s="10">
        <v>1</v>
      </c>
      <c r="D1067" s="13">
        <v>42992.877083333333</v>
      </c>
      <c r="E1067" s="20">
        <v>15.99</v>
      </c>
      <c r="F1067" s="20">
        <v>14.52</v>
      </c>
      <c r="G1067" t="str">
        <f>VLOOKUP(FACT_INCLUDES[[#This Row],[order_id]],ORDERS!A:B,2,FALSE)</f>
        <v>34502bdbecbd6a3b1dd162fe201556dd</v>
      </c>
      <c r="H1067" s="17">
        <f>VLOOKUP(FACT_INCLUDES[[#This Row],[order_id]],ORDERS!A:F,4,FALSE)</f>
        <v>43171.896527777775</v>
      </c>
      <c r="I1067" s="17">
        <f>VLOOKUP(FACT_INCLUDES[[#This Row],[order_id]],ORDERS!A:G,5,FALSE)</f>
        <v>43175.902777777781</v>
      </c>
      <c r="J1067" s="17">
        <f>VLOOKUP(FACT_INCLUDES[[#This Row],[order_id]],ORDERS!A:G,6,FALSE)</f>
        <v>43181</v>
      </c>
      <c r="K1067" t="str">
        <f>VLOOKUP(FACT_INCLUDES[[#This Row],[order_id]],ORDERS!A:G,3,FALSE)</f>
        <v>delivered</v>
      </c>
      <c r="L1067" s="18">
        <f>FACT_INCLUDES[[#This Row],[price]]+FACT_INCLUDES[[#This Row],[freight_value]]</f>
        <v>30.509999999999998</v>
      </c>
      <c r="M1067">
        <f ca="1">_xlfn.XLOOKUP(FACT_INCLUDES[[#This Row],[customer_unique_id]], DIM_CUSTOMERS[customer_unique_id], DIM_CUSTOMERS[Age],,0)</f>
        <v>45</v>
      </c>
      <c r="N1067">
        <f>IFERROR(VLOOKUP(FACT_INCLUDES[[#This Row],[order_id]], ORDERS!A:G, 7, FALSE), "")</f>
        <v>4</v>
      </c>
      <c r="O1067">
        <f>_xlfn.XLOOKUP(FACT_INCLUDES[[#This Row],[DW Product]],FACT_PRODUCT_REVIEWS!L:L,FACT_PRODUCT_REVIEWS!A:A,,0)</f>
        <v>520</v>
      </c>
      <c r="P1067">
        <f>_xlfn.XLOOKUP(FACT_INCLUDES[[#This Row],[customer_unique_id]],DIM_CUSTOMERS[customer_unique_id],DIM_CUSTOMERS[DW Customer],,0)</f>
        <v>227</v>
      </c>
      <c r="Q1067">
        <v>520</v>
      </c>
      <c r="R1067">
        <v>318</v>
      </c>
      <c r="S1067">
        <f>IF(FACT_INCLUDES[[#This Row],[order_delivered_customer_date]]&lt;=FACT_INCLUDES[[#This Row],[order_estimated_delivery_date]],1,0)</f>
        <v>1</v>
      </c>
      <c r="T1067" t="str">
        <f>VLOOKUP(FACT_INCLUDES[[#This Row],[DW Product]],DIM_PRODUCTS!A:I,3,FALSE)</f>
        <v>Appliances</v>
      </c>
      <c r="U1067" t="str">
        <f>VLOOKUP(FACT_INCLUDES[[#This Row],[DW Seller]],DIM_SELLERS!A:I,4,FALSE)</f>
        <v>SP</v>
      </c>
      <c r="V1067" s="30">
        <f>IF(FACT_INCLUDES[[#This Row],[order_delivered_customer_date]]&lt;=FACT_INCLUDES[[#This Row],[order_estimated_delivery_date]], 1,0)</f>
        <v>1</v>
      </c>
    </row>
    <row r="1068" spans="1:22" ht="15.75" x14ac:dyDescent="0.25">
      <c r="A1068">
        <v>1067</v>
      </c>
      <c r="B1068" s="2" t="s">
        <v>1305</v>
      </c>
      <c r="C1068" s="10">
        <v>1</v>
      </c>
      <c r="D1068" s="13">
        <v>43145.853472222225</v>
      </c>
      <c r="E1068" s="20">
        <v>240</v>
      </c>
      <c r="F1068" s="20">
        <v>14.7</v>
      </c>
      <c r="G1068" t="str">
        <f>VLOOKUP(FACT_INCLUDES[[#This Row],[order_id]],ORDERS!A:B,2,FALSE)</f>
        <v>fcad3faa5c09b2baf9164b8fd20098b5</v>
      </c>
      <c r="H1068" s="17">
        <f>VLOOKUP(FACT_INCLUDES[[#This Row],[order_id]],ORDERS!A:F,4,FALSE)</f>
        <v>42990.677083333336</v>
      </c>
      <c r="I1068" s="17">
        <f>VLOOKUP(FACT_INCLUDES[[#This Row],[order_id]],ORDERS!A:G,5,FALSE)</f>
        <v>42999.698611111111</v>
      </c>
      <c r="J1068" s="17">
        <f>VLOOKUP(FACT_INCLUDES[[#This Row],[order_id]],ORDERS!A:G,6,FALSE)</f>
        <v>43007</v>
      </c>
      <c r="K1068" t="str">
        <f>VLOOKUP(FACT_INCLUDES[[#This Row],[order_id]],ORDERS!A:G,3,FALSE)</f>
        <v>delivered</v>
      </c>
      <c r="L1068" s="18">
        <f>FACT_INCLUDES[[#This Row],[price]]+FACT_INCLUDES[[#This Row],[freight_value]]</f>
        <v>254.7</v>
      </c>
      <c r="M1068">
        <f ca="1">_xlfn.XLOOKUP(FACT_INCLUDES[[#This Row],[customer_unique_id]], DIM_CUSTOMERS[customer_unique_id], DIM_CUSTOMERS[Age],,0)</f>
        <v>49</v>
      </c>
      <c r="N1068">
        <f>IFERROR(VLOOKUP(FACT_INCLUDES[[#This Row],[order_id]], ORDERS!A:G, 7, FALSE), "")</f>
        <v>9</v>
      </c>
      <c r="O1068">
        <f>_xlfn.XLOOKUP(FACT_INCLUDES[[#This Row],[DW Product]],FACT_PRODUCT_REVIEWS!L:L,FACT_PRODUCT_REVIEWS!A:A,,0)</f>
        <v>521</v>
      </c>
      <c r="P1068">
        <f>_xlfn.XLOOKUP(FACT_INCLUDES[[#This Row],[customer_unique_id]],DIM_CUSTOMERS[customer_unique_id],DIM_CUSTOMERS[DW Customer],,0)</f>
        <v>179</v>
      </c>
      <c r="Q1068">
        <v>521</v>
      </c>
      <c r="R1068">
        <v>319</v>
      </c>
      <c r="S1068">
        <f>IF(FACT_INCLUDES[[#This Row],[order_delivered_customer_date]]&lt;=FACT_INCLUDES[[#This Row],[order_estimated_delivery_date]],1,0)</f>
        <v>1</v>
      </c>
      <c r="T1068" t="str">
        <f>VLOOKUP(FACT_INCLUDES[[#This Row],[DW Product]],DIM_PRODUCTS!A:I,3,FALSE)</f>
        <v>Pets</v>
      </c>
      <c r="U1068" t="str">
        <f>VLOOKUP(FACT_INCLUDES[[#This Row],[DW Seller]],DIM_SELLERS!A:I,4,FALSE)</f>
        <v>PR</v>
      </c>
      <c r="V1068" s="30">
        <f>IF(FACT_INCLUDES[[#This Row],[order_delivered_customer_date]]&lt;=FACT_INCLUDES[[#This Row],[order_estimated_delivery_date]], 1,0)</f>
        <v>1</v>
      </c>
    </row>
    <row r="1069" spans="1:22" ht="15.75" x14ac:dyDescent="0.25">
      <c r="A1069">
        <v>1068</v>
      </c>
      <c r="B1069" s="2" t="s">
        <v>1411</v>
      </c>
      <c r="C1069" s="10">
        <v>1</v>
      </c>
      <c r="D1069" s="13">
        <v>43195.631944444445</v>
      </c>
      <c r="E1069" s="20">
        <v>89.99</v>
      </c>
      <c r="F1069" s="20">
        <v>38.47</v>
      </c>
      <c r="G1069" t="str">
        <f>VLOOKUP(FACT_INCLUDES[[#This Row],[order_id]],ORDERS!A:B,2,FALSE)</f>
        <v>0181f57a87c6a2f0e0fe2807f67aef0e</v>
      </c>
      <c r="H1069" s="17">
        <f>VLOOKUP(FACT_INCLUDES[[#This Row],[order_id]],ORDERS!A:F,4,FALSE)</f>
        <v>42865.67083333333</v>
      </c>
      <c r="I1069" s="17">
        <f>VLOOKUP(FACT_INCLUDES[[#This Row],[order_id]],ORDERS!A:G,5,FALSE)</f>
        <v>42873.617361111108</v>
      </c>
      <c r="J1069" s="17">
        <f>VLOOKUP(FACT_INCLUDES[[#This Row],[order_id]],ORDERS!A:G,6,FALSE)</f>
        <v>42887</v>
      </c>
      <c r="K1069" t="str">
        <f>VLOOKUP(FACT_INCLUDES[[#This Row],[order_id]],ORDERS!A:G,3,FALSE)</f>
        <v>delivered</v>
      </c>
      <c r="L1069" s="18">
        <f>FACT_INCLUDES[[#This Row],[price]]+FACT_INCLUDES[[#This Row],[freight_value]]</f>
        <v>128.45999999999998</v>
      </c>
      <c r="M1069">
        <f ca="1">_xlfn.XLOOKUP(FACT_INCLUDES[[#This Row],[customer_unique_id]], DIM_CUSTOMERS[customer_unique_id], DIM_CUSTOMERS[Age],,0)</f>
        <v>22</v>
      </c>
      <c r="N1069">
        <f>IFERROR(VLOOKUP(FACT_INCLUDES[[#This Row],[order_id]], ORDERS!A:G, 7, FALSE), "")</f>
        <v>8</v>
      </c>
      <c r="O1069">
        <f>_xlfn.XLOOKUP(FACT_INCLUDES[[#This Row],[DW Product]],FACT_PRODUCT_REVIEWS!L:L,FACT_PRODUCT_REVIEWS!A:A,,0)</f>
        <v>522</v>
      </c>
      <c r="P1069">
        <f>_xlfn.XLOOKUP(FACT_INCLUDES[[#This Row],[customer_unique_id]],DIM_CUSTOMERS[customer_unique_id],DIM_CUSTOMERS[DW Customer],,0)</f>
        <v>300</v>
      </c>
      <c r="Q1069">
        <v>522</v>
      </c>
      <c r="R1069">
        <v>320</v>
      </c>
      <c r="S1069">
        <f>IF(FACT_INCLUDES[[#This Row],[order_delivered_customer_date]]&lt;=FACT_INCLUDES[[#This Row],[order_estimated_delivery_date]],1,0)</f>
        <v>1</v>
      </c>
      <c r="T1069" t="str">
        <f>VLOOKUP(FACT_INCLUDES[[#This Row],[DW Product]],DIM_PRODUCTS!A:I,3,FALSE)</f>
        <v>Sports</v>
      </c>
      <c r="U1069" t="str">
        <f>VLOOKUP(FACT_INCLUDES[[#This Row],[DW Seller]],DIM_SELLERS!A:I,4,FALSE)</f>
        <v>SP</v>
      </c>
      <c r="V1069" s="30">
        <f>IF(FACT_INCLUDES[[#This Row],[order_delivered_customer_date]]&lt;=FACT_INCLUDES[[#This Row],[order_estimated_delivery_date]], 1,0)</f>
        <v>1</v>
      </c>
    </row>
    <row r="1070" spans="1:22" ht="15.75" x14ac:dyDescent="0.25">
      <c r="A1070">
        <v>1069</v>
      </c>
      <c r="B1070" s="2" t="s">
        <v>1418</v>
      </c>
      <c r="C1070" s="10">
        <v>1</v>
      </c>
      <c r="D1070" s="13">
        <v>43244.929166666669</v>
      </c>
      <c r="E1070" s="20">
        <v>399.9</v>
      </c>
      <c r="F1070" s="20">
        <v>13.41</v>
      </c>
      <c r="G1070" t="str">
        <f>VLOOKUP(FACT_INCLUDES[[#This Row],[order_id]],ORDERS!A:B,2,FALSE)</f>
        <v>7cdad7ad32a8ed3d160ca312e16d29f1</v>
      </c>
      <c r="H1070" s="17">
        <f>VLOOKUP(FACT_INCLUDES[[#This Row],[order_id]],ORDERS!A:F,4,FALSE)</f>
        <v>43029.457638888889</v>
      </c>
      <c r="I1070" s="17">
        <f>VLOOKUP(FACT_INCLUDES[[#This Row],[order_id]],ORDERS!A:G,5,FALSE)</f>
        <v>43047.77847222222</v>
      </c>
      <c r="J1070" s="17">
        <f>VLOOKUP(FACT_INCLUDES[[#This Row],[order_id]],ORDERS!A:G,6,FALSE)</f>
        <v>43055</v>
      </c>
      <c r="K1070" t="str">
        <f>VLOOKUP(FACT_INCLUDES[[#This Row],[order_id]],ORDERS!A:G,3,FALSE)</f>
        <v>delivered</v>
      </c>
      <c r="L1070" s="18">
        <f>FACT_INCLUDES[[#This Row],[price]]+FACT_INCLUDES[[#This Row],[freight_value]]</f>
        <v>413.31</v>
      </c>
      <c r="M1070">
        <f ca="1">_xlfn.XLOOKUP(FACT_INCLUDES[[#This Row],[customer_unique_id]], DIM_CUSTOMERS[customer_unique_id], DIM_CUSTOMERS[Age],,0)</f>
        <v>49</v>
      </c>
      <c r="N1070">
        <f>IFERROR(VLOOKUP(FACT_INCLUDES[[#This Row],[order_id]], ORDERS!A:G, 7, FALSE), "")</f>
        <v>18</v>
      </c>
      <c r="O1070">
        <f>_xlfn.XLOOKUP(FACT_INCLUDES[[#This Row],[DW Product]],FACT_PRODUCT_REVIEWS!L:L,FACT_PRODUCT_REVIEWS!A:A,,0)</f>
        <v>523</v>
      </c>
      <c r="P1070">
        <f>_xlfn.XLOOKUP(FACT_INCLUDES[[#This Row],[customer_unique_id]],DIM_CUSTOMERS[customer_unique_id],DIM_CUSTOMERS[DW Customer],,0)</f>
        <v>261</v>
      </c>
      <c r="Q1070">
        <v>523</v>
      </c>
      <c r="R1070">
        <v>321</v>
      </c>
      <c r="S1070">
        <f>IF(FACT_INCLUDES[[#This Row],[order_delivered_customer_date]]&lt;=FACT_INCLUDES[[#This Row],[order_estimated_delivery_date]],1,0)</f>
        <v>1</v>
      </c>
      <c r="T1070" t="str">
        <f>VLOOKUP(FACT_INCLUDES[[#This Row],[DW Product]],DIM_PRODUCTS!A:I,3,FALSE)</f>
        <v>Accessories</v>
      </c>
      <c r="U1070" t="str">
        <f>VLOOKUP(FACT_INCLUDES[[#This Row],[DW Seller]],DIM_SELLERS!A:I,4,FALSE)</f>
        <v>SP</v>
      </c>
      <c r="V1070" s="30">
        <f>IF(FACT_INCLUDES[[#This Row],[order_delivered_customer_date]]&lt;=FACT_INCLUDES[[#This Row],[order_estimated_delivery_date]], 1,0)</f>
        <v>1</v>
      </c>
    </row>
    <row r="1071" spans="1:22" ht="15.75" x14ac:dyDescent="0.25">
      <c r="A1071">
        <v>1070</v>
      </c>
      <c r="B1071" s="2" t="s">
        <v>1074</v>
      </c>
      <c r="C1071" s="10">
        <v>1</v>
      </c>
      <c r="D1071" s="13">
        <v>43207.673611111109</v>
      </c>
      <c r="E1071" s="20">
        <v>89.9</v>
      </c>
      <c r="F1071" s="20">
        <v>17.88</v>
      </c>
      <c r="G1071" t="str">
        <f>VLOOKUP(FACT_INCLUDES[[#This Row],[order_id]],ORDERS!A:B,2,FALSE)</f>
        <v>07187f9425311d0bd2a5451169bb8c3c</v>
      </c>
      <c r="H1071" s="17">
        <f>VLOOKUP(FACT_INCLUDES[[#This Row],[order_id]],ORDERS!A:F,4,FALSE)</f>
        <v>43096.986805555556</v>
      </c>
      <c r="I1071" s="17">
        <f>VLOOKUP(FACT_INCLUDES[[#This Row],[order_id]],ORDERS!A:G,5,FALSE)</f>
        <v>43099.053472222222</v>
      </c>
      <c r="J1071" s="17">
        <f>VLOOKUP(FACT_INCLUDES[[#This Row],[order_id]],ORDERS!A:G,6,FALSE)</f>
        <v>43116</v>
      </c>
      <c r="K1071" t="str">
        <f>VLOOKUP(FACT_INCLUDES[[#This Row],[order_id]],ORDERS!A:G,3,FALSE)</f>
        <v>delivered</v>
      </c>
      <c r="L1071" s="18">
        <f>FACT_INCLUDES[[#This Row],[price]]+FACT_INCLUDES[[#This Row],[freight_value]]</f>
        <v>107.78</v>
      </c>
      <c r="M1071">
        <f ca="1">_xlfn.XLOOKUP(FACT_INCLUDES[[#This Row],[customer_unique_id]], DIM_CUSTOMERS[customer_unique_id], DIM_CUSTOMERS[Age],,0)</f>
        <v>42</v>
      </c>
      <c r="N1071">
        <f>IFERROR(VLOOKUP(FACT_INCLUDES[[#This Row],[order_id]], ORDERS!A:G, 7, FALSE), "")</f>
        <v>3</v>
      </c>
      <c r="O1071">
        <f>_xlfn.XLOOKUP(FACT_INCLUDES[[#This Row],[DW Product]],FACT_PRODUCT_REVIEWS!L:L,FACT_PRODUCT_REVIEWS!A:A,,0)</f>
        <v>524</v>
      </c>
      <c r="P1071">
        <f>_xlfn.XLOOKUP(FACT_INCLUDES[[#This Row],[customer_unique_id]],DIM_CUSTOMERS[customer_unique_id],DIM_CUSTOMERS[DW Customer],,0)</f>
        <v>290</v>
      </c>
      <c r="Q1071">
        <v>524</v>
      </c>
      <c r="R1071">
        <v>322</v>
      </c>
      <c r="S1071">
        <f>IF(FACT_INCLUDES[[#This Row],[order_delivered_customer_date]]&lt;=FACT_INCLUDES[[#This Row],[order_estimated_delivery_date]],1,0)</f>
        <v>1</v>
      </c>
      <c r="T1071" t="str">
        <f>VLOOKUP(FACT_INCLUDES[[#This Row],[DW Product]],DIM_PRODUCTS!A:I,3,FALSE)</f>
        <v>Furniture</v>
      </c>
      <c r="U1071" t="str">
        <f>VLOOKUP(FACT_INCLUDES[[#This Row],[DW Seller]],DIM_SELLERS!A:I,4,FALSE)</f>
        <v>MG</v>
      </c>
      <c r="V1071" s="30">
        <f>IF(FACT_INCLUDES[[#This Row],[order_delivered_customer_date]]&lt;=FACT_INCLUDES[[#This Row],[order_estimated_delivery_date]], 1,0)</f>
        <v>1</v>
      </c>
    </row>
    <row r="1072" spans="1:22" ht="15.75" x14ac:dyDescent="0.25">
      <c r="A1072">
        <v>1071</v>
      </c>
      <c r="B1072" s="2" t="s">
        <v>921</v>
      </c>
      <c r="C1072" s="10">
        <v>1</v>
      </c>
      <c r="D1072" s="13">
        <v>43306.114583333336</v>
      </c>
      <c r="E1072" s="20">
        <v>89.9</v>
      </c>
      <c r="F1072" s="20">
        <v>17.88</v>
      </c>
      <c r="G1072" t="str">
        <f>VLOOKUP(FACT_INCLUDES[[#This Row],[order_id]],ORDERS!A:B,2,FALSE)</f>
        <v>9dfcc502727549f99c9f73dbd28b35e9</v>
      </c>
      <c r="H1072" s="17">
        <f>VLOOKUP(FACT_INCLUDES[[#This Row],[order_id]],ORDERS!A:F,4,FALSE)</f>
        <v>43340.9375</v>
      </c>
      <c r="I1072" s="17">
        <f>VLOOKUP(FACT_INCLUDES[[#This Row],[order_id]],ORDERS!A:G,5,FALSE)</f>
        <v>43342.720833333333</v>
      </c>
      <c r="J1072" s="17">
        <f>VLOOKUP(FACT_INCLUDES[[#This Row],[order_id]],ORDERS!A:G,6,FALSE)</f>
        <v>43355</v>
      </c>
      <c r="K1072" t="str">
        <f>VLOOKUP(FACT_INCLUDES[[#This Row],[order_id]],ORDERS!A:G,3,FALSE)</f>
        <v>delivered</v>
      </c>
      <c r="L1072" s="18">
        <f>FACT_INCLUDES[[#This Row],[price]]+FACT_INCLUDES[[#This Row],[freight_value]]</f>
        <v>107.78</v>
      </c>
      <c r="M1072">
        <f ca="1">_xlfn.XLOOKUP(FACT_INCLUDES[[#This Row],[customer_unique_id]], DIM_CUSTOMERS[customer_unique_id], DIM_CUSTOMERS[Age],,0)</f>
        <v>23</v>
      </c>
      <c r="N1072">
        <f>IFERROR(VLOOKUP(FACT_INCLUDES[[#This Row],[order_id]], ORDERS!A:G, 7, FALSE), "")</f>
        <v>2</v>
      </c>
      <c r="O1072">
        <f>_xlfn.XLOOKUP(FACT_INCLUDES[[#This Row],[DW Product]],FACT_PRODUCT_REVIEWS!L:L,FACT_PRODUCT_REVIEWS!A:A,,0)</f>
        <v>525</v>
      </c>
      <c r="P1072">
        <f>_xlfn.XLOOKUP(FACT_INCLUDES[[#This Row],[customer_unique_id]],DIM_CUSTOMERS[customer_unique_id],DIM_CUSTOMERS[DW Customer],,0)</f>
        <v>107</v>
      </c>
      <c r="Q1072">
        <v>525</v>
      </c>
      <c r="R1072">
        <v>323</v>
      </c>
      <c r="S1072">
        <f>IF(FACT_INCLUDES[[#This Row],[order_delivered_customer_date]]&lt;=FACT_INCLUDES[[#This Row],[order_estimated_delivery_date]],1,0)</f>
        <v>1</v>
      </c>
      <c r="T1072" t="str">
        <f>VLOOKUP(FACT_INCLUDES[[#This Row],[DW Product]],DIM_PRODUCTS!A:I,3,FALSE)</f>
        <v>Toys</v>
      </c>
      <c r="U1072" t="str">
        <f>VLOOKUP(FACT_INCLUDES[[#This Row],[DW Seller]],DIM_SELLERS!A:I,4,FALSE)</f>
        <v>PR</v>
      </c>
      <c r="V1072" s="30">
        <f>IF(FACT_INCLUDES[[#This Row],[order_delivered_customer_date]]&lt;=FACT_INCLUDES[[#This Row],[order_estimated_delivery_date]], 1,0)</f>
        <v>1</v>
      </c>
    </row>
    <row r="1073" spans="1:22" ht="15.75" x14ac:dyDescent="0.25">
      <c r="A1073">
        <v>1072</v>
      </c>
      <c r="B1073" s="2" t="s">
        <v>1608</v>
      </c>
      <c r="C1073" s="10">
        <v>1</v>
      </c>
      <c r="D1073" s="13">
        <v>43206.413194444445</v>
      </c>
      <c r="E1073" s="20">
        <v>78</v>
      </c>
      <c r="F1073" s="20">
        <v>21.35</v>
      </c>
      <c r="G1073" t="str">
        <f>VLOOKUP(FACT_INCLUDES[[#This Row],[order_id]],ORDERS!A:B,2,FALSE)</f>
        <v>9f19c80b64945cd7abd1fb91ff5157a7</v>
      </c>
      <c r="H1073" s="17">
        <f>VLOOKUP(FACT_INCLUDES[[#This Row],[order_id]],ORDERS!A:F,4,FALSE)</f>
        <v>42863.556944444441</v>
      </c>
      <c r="I1073" s="17">
        <f>VLOOKUP(FACT_INCLUDES[[#This Row],[order_id]],ORDERS!A:G,5,FALSE)</f>
        <v>42875.450694444444</v>
      </c>
      <c r="J1073" s="17">
        <f>VLOOKUP(FACT_INCLUDES[[#This Row],[order_id]],ORDERS!A:G,6,FALSE)</f>
        <v>42898</v>
      </c>
      <c r="K1073" t="str">
        <f>VLOOKUP(FACT_INCLUDES[[#This Row],[order_id]],ORDERS!A:G,3,FALSE)</f>
        <v>delivered</v>
      </c>
      <c r="L1073" s="18">
        <f>FACT_INCLUDES[[#This Row],[price]]+FACT_INCLUDES[[#This Row],[freight_value]]</f>
        <v>99.35</v>
      </c>
      <c r="M1073">
        <f ca="1">_xlfn.XLOOKUP(FACT_INCLUDES[[#This Row],[customer_unique_id]], DIM_CUSTOMERS[customer_unique_id], DIM_CUSTOMERS[Age],,0)</f>
        <v>24</v>
      </c>
      <c r="N1073">
        <f>IFERROR(VLOOKUP(FACT_INCLUDES[[#This Row],[order_id]], ORDERS!A:G, 7, FALSE), "")</f>
        <v>12</v>
      </c>
      <c r="O1073">
        <f>_xlfn.XLOOKUP(FACT_INCLUDES[[#This Row],[DW Product]],FACT_PRODUCT_REVIEWS!L:L,FACT_PRODUCT_REVIEWS!A:A,,0)</f>
        <v>526</v>
      </c>
      <c r="P1073">
        <f>_xlfn.XLOOKUP(FACT_INCLUDES[[#This Row],[customer_unique_id]],DIM_CUSTOMERS[customer_unique_id],DIM_CUSTOMERS[DW Customer],,0)</f>
        <v>220</v>
      </c>
      <c r="Q1073">
        <v>526</v>
      </c>
      <c r="R1073">
        <v>324</v>
      </c>
      <c r="S1073">
        <f>IF(FACT_INCLUDES[[#This Row],[order_delivered_customer_date]]&lt;=FACT_INCLUDES[[#This Row],[order_estimated_delivery_date]],1,0)</f>
        <v>1</v>
      </c>
      <c r="T1073" t="str">
        <f>VLOOKUP(FACT_INCLUDES[[#This Row],[DW Product]],DIM_PRODUCTS!A:I,3,FALSE)</f>
        <v>Toys</v>
      </c>
      <c r="U1073" t="str">
        <f>VLOOKUP(FACT_INCLUDES[[#This Row],[DW Seller]],DIM_SELLERS!A:I,4,FALSE)</f>
        <v>RJ</v>
      </c>
      <c r="V1073" s="30">
        <f>IF(FACT_INCLUDES[[#This Row],[order_delivered_customer_date]]&lt;=FACT_INCLUDES[[#This Row],[order_estimated_delivery_date]], 1,0)</f>
        <v>1</v>
      </c>
    </row>
    <row r="1074" spans="1:22" ht="15.75" x14ac:dyDescent="0.25">
      <c r="A1074">
        <v>1073</v>
      </c>
      <c r="B1074" s="2" t="s">
        <v>733</v>
      </c>
      <c r="C1074" s="10">
        <v>1</v>
      </c>
      <c r="D1074" s="13">
        <v>43206.413194444445</v>
      </c>
      <c r="E1074" s="20">
        <v>28.8</v>
      </c>
      <c r="F1074" s="20">
        <v>8.36</v>
      </c>
      <c r="G1074" t="str">
        <f>VLOOKUP(FACT_INCLUDES[[#This Row],[order_id]],ORDERS!A:B,2,FALSE)</f>
        <v>3ee932c2f695c34affbbeb9a299c8166</v>
      </c>
      <c r="H1074" s="17">
        <f>VLOOKUP(FACT_INCLUDES[[#This Row],[order_id]],ORDERS!A:F,4,FALSE)</f>
        <v>43172.798611111109</v>
      </c>
      <c r="I1074" s="17">
        <f>VLOOKUP(FACT_INCLUDES[[#This Row],[order_id]],ORDERS!A:G,5,FALSE)</f>
        <v>43213.805555555555</v>
      </c>
      <c r="J1074" s="17">
        <f>VLOOKUP(FACT_INCLUDES[[#This Row],[order_id]],ORDERS!A:G,6,FALSE)</f>
        <v>43203</v>
      </c>
      <c r="K1074" t="str">
        <f>VLOOKUP(FACT_INCLUDES[[#This Row],[order_id]],ORDERS!A:G,3,FALSE)</f>
        <v>delivered</v>
      </c>
      <c r="L1074" s="18">
        <f>FACT_INCLUDES[[#This Row],[price]]+FACT_INCLUDES[[#This Row],[freight_value]]</f>
        <v>37.159999999999997</v>
      </c>
      <c r="M1074">
        <f ca="1">_xlfn.XLOOKUP(FACT_INCLUDES[[#This Row],[customer_unique_id]], DIM_CUSTOMERS[customer_unique_id], DIM_CUSTOMERS[Age],,0)</f>
        <v>49</v>
      </c>
      <c r="N1074">
        <f>IFERROR(VLOOKUP(FACT_INCLUDES[[#This Row],[order_id]], ORDERS!A:G, 7, FALSE), "")</f>
        <v>41</v>
      </c>
      <c r="O1074">
        <f>_xlfn.XLOOKUP(FACT_INCLUDES[[#This Row],[DW Product]],FACT_PRODUCT_REVIEWS!L:L,FACT_PRODUCT_REVIEWS!A:A,,0)</f>
        <v>527</v>
      </c>
      <c r="P1074">
        <f>_xlfn.XLOOKUP(FACT_INCLUDES[[#This Row],[customer_unique_id]],DIM_CUSTOMERS[customer_unique_id],DIM_CUSTOMERS[DW Customer],,0)</f>
        <v>214</v>
      </c>
      <c r="Q1074">
        <v>527</v>
      </c>
      <c r="R1074">
        <v>325</v>
      </c>
      <c r="S1074">
        <f>IF(FACT_INCLUDES[[#This Row],[order_delivered_customer_date]]&lt;=FACT_INCLUDES[[#This Row],[order_estimated_delivery_date]],1,0)</f>
        <v>0</v>
      </c>
      <c r="T1074" t="str">
        <f>VLOOKUP(FACT_INCLUDES[[#This Row],[DW Product]],DIM_PRODUCTS!A:I,3,FALSE)</f>
        <v>Musical Instruments</v>
      </c>
      <c r="U1074" t="str">
        <f>VLOOKUP(FACT_INCLUDES[[#This Row],[DW Seller]],DIM_SELLERS!A:I,4,FALSE)</f>
        <v>SC</v>
      </c>
      <c r="V1074" s="30">
        <f>IF(FACT_INCLUDES[[#This Row],[order_delivered_customer_date]]&lt;=FACT_INCLUDES[[#This Row],[order_estimated_delivery_date]], 1,0)</f>
        <v>0</v>
      </c>
    </row>
    <row r="1075" spans="1:22" ht="15.75" x14ac:dyDescent="0.25">
      <c r="A1075">
        <v>1074</v>
      </c>
      <c r="B1075" s="2" t="s">
        <v>1526</v>
      </c>
      <c r="C1075" s="10">
        <v>1</v>
      </c>
      <c r="D1075" s="13">
        <v>43116.7</v>
      </c>
      <c r="E1075" s="20">
        <v>67.989999999999995</v>
      </c>
      <c r="F1075" s="20">
        <v>8.8800000000000008</v>
      </c>
      <c r="G1075" t="str">
        <f>VLOOKUP(FACT_INCLUDES[[#This Row],[order_id]],ORDERS!A:B,2,FALSE)</f>
        <v>75e750a6279d55f7137bb9e9bb8662cf</v>
      </c>
      <c r="H1075" s="17">
        <f>VLOOKUP(FACT_INCLUDES[[#This Row],[order_id]],ORDERS!A:F,4,FALSE)</f>
        <v>43069.71597222222</v>
      </c>
      <c r="I1075" s="17">
        <f>VLOOKUP(FACT_INCLUDES[[#This Row],[order_id]],ORDERS!A:G,5,FALSE)</f>
        <v>43091.836111111108</v>
      </c>
      <c r="J1075" s="17">
        <f>VLOOKUP(FACT_INCLUDES[[#This Row],[order_id]],ORDERS!A:G,6,FALSE)</f>
        <v>43102</v>
      </c>
      <c r="K1075" t="str">
        <f>VLOOKUP(FACT_INCLUDES[[#This Row],[order_id]],ORDERS!A:G,3,FALSE)</f>
        <v>delivered</v>
      </c>
      <c r="L1075" s="18">
        <f>FACT_INCLUDES[[#This Row],[price]]+FACT_INCLUDES[[#This Row],[freight_value]]</f>
        <v>76.86999999999999</v>
      </c>
      <c r="M1075">
        <f ca="1">_xlfn.XLOOKUP(FACT_INCLUDES[[#This Row],[customer_unique_id]], DIM_CUSTOMERS[customer_unique_id], DIM_CUSTOMERS[Age],,0)</f>
        <v>27</v>
      </c>
      <c r="N1075">
        <f>IFERROR(VLOOKUP(FACT_INCLUDES[[#This Row],[order_id]], ORDERS!A:G, 7, FALSE), "")</f>
        <v>22</v>
      </c>
      <c r="O1075">
        <f>_xlfn.XLOOKUP(FACT_INCLUDES[[#This Row],[DW Product]],FACT_PRODUCT_REVIEWS!L:L,FACT_PRODUCT_REVIEWS!A:A,,0)</f>
        <v>528</v>
      </c>
      <c r="P1075">
        <f>_xlfn.XLOOKUP(FACT_INCLUDES[[#This Row],[customer_unique_id]],DIM_CUSTOMERS[customer_unique_id],DIM_CUSTOMERS[DW Customer],,0)</f>
        <v>343</v>
      </c>
      <c r="Q1075">
        <v>528</v>
      </c>
      <c r="R1075">
        <v>326</v>
      </c>
      <c r="S1075">
        <f>IF(FACT_INCLUDES[[#This Row],[order_delivered_customer_date]]&lt;=FACT_INCLUDES[[#This Row],[order_estimated_delivery_date]],1,0)</f>
        <v>1</v>
      </c>
      <c r="T1075" t="str">
        <f>VLOOKUP(FACT_INCLUDES[[#This Row],[DW Product]],DIM_PRODUCTS!A:I,3,FALSE)</f>
        <v>Musical Instruments</v>
      </c>
      <c r="U1075" t="str">
        <f>VLOOKUP(FACT_INCLUDES[[#This Row],[DW Seller]],DIM_SELLERS!A:I,4,FALSE)</f>
        <v>SP</v>
      </c>
      <c r="V1075" s="30">
        <f>IF(FACT_INCLUDES[[#This Row],[order_delivered_customer_date]]&lt;=FACT_INCLUDES[[#This Row],[order_estimated_delivery_date]], 1,0)</f>
        <v>1</v>
      </c>
    </row>
    <row r="1076" spans="1:22" ht="15.75" x14ac:dyDescent="0.25">
      <c r="A1076">
        <v>1075</v>
      </c>
      <c r="B1076" s="2" t="s">
        <v>1351</v>
      </c>
      <c r="C1076" s="10">
        <v>1</v>
      </c>
      <c r="D1076" s="13">
        <v>43210.631944444445</v>
      </c>
      <c r="E1076" s="20">
        <v>65</v>
      </c>
      <c r="F1076" s="20">
        <v>25.73</v>
      </c>
      <c r="G1076" t="str">
        <f>VLOOKUP(FACT_INCLUDES[[#This Row],[order_id]],ORDERS!A:B,2,FALSE)</f>
        <v>fc5e5fe0a1c88aebef8f551bc84abd9c</v>
      </c>
      <c r="H1076" s="17">
        <f>VLOOKUP(FACT_INCLUDES[[#This Row],[order_id]],ORDERS!A:F,4,FALSE)</f>
        <v>42999.522916666669</v>
      </c>
      <c r="I1076" s="17">
        <f>VLOOKUP(FACT_INCLUDES[[#This Row],[order_id]],ORDERS!A:G,5,FALSE)</f>
        <v>43018.829861111109</v>
      </c>
      <c r="J1076" s="17">
        <f>VLOOKUP(FACT_INCLUDES[[#This Row],[order_id]],ORDERS!A:G,6,FALSE)</f>
        <v>43033</v>
      </c>
      <c r="K1076" t="str">
        <f>VLOOKUP(FACT_INCLUDES[[#This Row],[order_id]],ORDERS!A:G,3,FALSE)</f>
        <v>delivered</v>
      </c>
      <c r="L1076" s="18">
        <f>FACT_INCLUDES[[#This Row],[price]]+FACT_INCLUDES[[#This Row],[freight_value]]</f>
        <v>90.73</v>
      </c>
      <c r="M1076">
        <f ca="1">_xlfn.XLOOKUP(FACT_INCLUDES[[#This Row],[customer_unique_id]], DIM_CUSTOMERS[customer_unique_id], DIM_CUSTOMERS[Age],,0)</f>
        <v>25</v>
      </c>
      <c r="N1076">
        <f>IFERROR(VLOOKUP(FACT_INCLUDES[[#This Row],[order_id]], ORDERS!A:G, 7, FALSE), "")</f>
        <v>19</v>
      </c>
      <c r="O1076">
        <f>_xlfn.XLOOKUP(FACT_INCLUDES[[#This Row],[DW Product]],FACT_PRODUCT_REVIEWS!L:L,FACT_PRODUCT_REVIEWS!A:A,,0)</f>
        <v>529</v>
      </c>
      <c r="P1076">
        <f>_xlfn.XLOOKUP(FACT_INCLUDES[[#This Row],[customer_unique_id]],DIM_CUSTOMERS[customer_unique_id],DIM_CUSTOMERS[DW Customer],,0)</f>
        <v>339</v>
      </c>
      <c r="Q1076">
        <v>529</v>
      </c>
      <c r="R1076">
        <v>327</v>
      </c>
      <c r="S1076">
        <f>IF(FACT_INCLUDES[[#This Row],[order_delivered_customer_date]]&lt;=FACT_INCLUDES[[#This Row],[order_estimated_delivery_date]],1,0)</f>
        <v>1</v>
      </c>
      <c r="T1076" t="str">
        <f>VLOOKUP(FACT_INCLUDES[[#This Row],[DW Product]],DIM_PRODUCTS!A:I,3,FALSE)</f>
        <v>Makeup</v>
      </c>
      <c r="U1076" t="str">
        <f>VLOOKUP(FACT_INCLUDES[[#This Row],[DW Seller]],DIM_SELLERS!A:I,4,FALSE)</f>
        <v>RS</v>
      </c>
      <c r="V1076" s="30">
        <f>IF(FACT_INCLUDES[[#This Row],[order_delivered_customer_date]]&lt;=FACT_INCLUDES[[#This Row],[order_estimated_delivery_date]], 1,0)</f>
        <v>1</v>
      </c>
    </row>
    <row r="1077" spans="1:22" ht="15.75" x14ac:dyDescent="0.25">
      <c r="A1077">
        <v>1076</v>
      </c>
      <c r="B1077" s="2" t="s">
        <v>1766</v>
      </c>
      <c r="C1077" s="10">
        <v>1</v>
      </c>
      <c r="D1077" s="13">
        <v>43025.009722222225</v>
      </c>
      <c r="E1077" s="20">
        <v>89.99</v>
      </c>
      <c r="F1077" s="20">
        <v>18.21</v>
      </c>
      <c r="G1077" t="str">
        <f>VLOOKUP(FACT_INCLUDES[[#This Row],[order_id]],ORDERS!A:B,2,FALSE)</f>
        <v>9fc40e07c540ae6cb1cc7cf10019ab3b</v>
      </c>
      <c r="H1077" s="17">
        <f>VLOOKUP(FACT_INCLUDES[[#This Row],[order_id]],ORDERS!A:F,4,FALSE)</f>
        <v>42964.605555555558</v>
      </c>
      <c r="I1077" s="17">
        <f>VLOOKUP(FACT_INCLUDES[[#This Row],[order_id]],ORDERS!A:G,5,FALSE)</f>
        <v>42975.786805555559</v>
      </c>
      <c r="J1077" s="17">
        <f>VLOOKUP(FACT_INCLUDES[[#This Row],[order_id]],ORDERS!A:G,6,FALSE)</f>
        <v>42989</v>
      </c>
      <c r="K1077" t="str">
        <f>VLOOKUP(FACT_INCLUDES[[#This Row],[order_id]],ORDERS!A:G,3,FALSE)</f>
        <v>delivered</v>
      </c>
      <c r="L1077" s="18">
        <f>FACT_INCLUDES[[#This Row],[price]]+FACT_INCLUDES[[#This Row],[freight_value]]</f>
        <v>108.19999999999999</v>
      </c>
      <c r="M1077">
        <f ca="1">_xlfn.XLOOKUP(FACT_INCLUDES[[#This Row],[customer_unique_id]], DIM_CUSTOMERS[customer_unique_id], DIM_CUSTOMERS[Age],,0)</f>
        <v>20</v>
      </c>
      <c r="N1077">
        <f>IFERROR(VLOOKUP(FACT_INCLUDES[[#This Row],[order_id]], ORDERS!A:G, 7, FALSE), "")</f>
        <v>11</v>
      </c>
      <c r="O1077">
        <f>_xlfn.XLOOKUP(FACT_INCLUDES[[#This Row],[DW Product]],FACT_PRODUCT_REVIEWS!L:L,FACT_PRODUCT_REVIEWS!A:A,,0)</f>
        <v>530</v>
      </c>
      <c r="P1077">
        <f>_xlfn.XLOOKUP(FACT_INCLUDES[[#This Row],[customer_unique_id]],DIM_CUSTOMERS[customer_unique_id],DIM_CUSTOMERS[DW Customer],,0)</f>
        <v>228</v>
      </c>
      <c r="Q1077">
        <v>530</v>
      </c>
      <c r="R1077">
        <v>328</v>
      </c>
      <c r="S1077">
        <f>IF(FACT_INCLUDES[[#This Row],[order_delivered_customer_date]]&lt;=FACT_INCLUDES[[#This Row],[order_estimated_delivery_date]],1,0)</f>
        <v>1</v>
      </c>
      <c r="T1077" t="str">
        <f>VLOOKUP(FACT_INCLUDES[[#This Row],[DW Product]],DIM_PRODUCTS!A:I,3,FALSE)</f>
        <v>Sports</v>
      </c>
      <c r="U1077" t="str">
        <f>VLOOKUP(FACT_INCLUDES[[#This Row],[DW Seller]],DIM_SELLERS!A:I,4,FALSE)</f>
        <v>SP</v>
      </c>
      <c r="V1077" s="30">
        <f>IF(FACT_INCLUDES[[#This Row],[order_delivered_customer_date]]&lt;=FACT_INCLUDES[[#This Row],[order_estimated_delivery_date]], 1,0)</f>
        <v>1</v>
      </c>
    </row>
    <row r="1078" spans="1:22" ht="15.75" x14ac:dyDescent="0.25">
      <c r="A1078">
        <v>1077</v>
      </c>
      <c r="B1078" s="2" t="s">
        <v>1280</v>
      </c>
      <c r="C1078" s="10">
        <v>1</v>
      </c>
      <c r="D1078" s="13">
        <v>43061.534722222219</v>
      </c>
      <c r="E1078" s="20">
        <v>104.99</v>
      </c>
      <c r="F1078" s="20">
        <v>17.98</v>
      </c>
      <c r="G1078" t="str">
        <f>VLOOKUP(FACT_INCLUDES[[#This Row],[order_id]],ORDERS!A:B,2,FALSE)</f>
        <v>ed3540836eb82093f5647ec31a037f42</v>
      </c>
      <c r="H1078" s="17">
        <f>VLOOKUP(FACT_INCLUDES[[#This Row],[order_id]],ORDERS!A:F,4,FALSE)</f>
        <v>43144.607638888891</v>
      </c>
      <c r="I1078" s="17">
        <f>VLOOKUP(FACT_INCLUDES[[#This Row],[order_id]],ORDERS!A:G,5,FALSE)</f>
        <v>43154.863194444442</v>
      </c>
      <c r="J1078" s="17">
        <f>VLOOKUP(FACT_INCLUDES[[#This Row],[order_id]],ORDERS!A:G,6,FALSE)</f>
        <v>43167</v>
      </c>
      <c r="K1078" t="str">
        <f>VLOOKUP(FACT_INCLUDES[[#This Row],[order_id]],ORDERS!A:G,3,FALSE)</f>
        <v>delivered</v>
      </c>
      <c r="L1078" s="18">
        <f>FACT_INCLUDES[[#This Row],[price]]+FACT_INCLUDES[[#This Row],[freight_value]]</f>
        <v>122.97</v>
      </c>
      <c r="M1078">
        <f ca="1">_xlfn.XLOOKUP(FACT_INCLUDES[[#This Row],[customer_unique_id]], DIM_CUSTOMERS[customer_unique_id], DIM_CUSTOMERS[Age],,0)</f>
        <v>25</v>
      </c>
      <c r="N1078">
        <f>IFERROR(VLOOKUP(FACT_INCLUDES[[#This Row],[order_id]], ORDERS!A:G, 7, FALSE), "")</f>
        <v>10</v>
      </c>
      <c r="O1078">
        <f>_xlfn.XLOOKUP(FACT_INCLUDES[[#This Row],[DW Product]],FACT_PRODUCT_REVIEWS!L:L,FACT_PRODUCT_REVIEWS!A:A,,0)</f>
        <v>531</v>
      </c>
      <c r="P1078">
        <f>_xlfn.XLOOKUP(FACT_INCLUDES[[#This Row],[customer_unique_id]],DIM_CUSTOMERS[customer_unique_id],DIM_CUSTOMERS[DW Customer],,0)</f>
        <v>241</v>
      </c>
      <c r="Q1078">
        <v>531</v>
      </c>
      <c r="R1078">
        <v>329</v>
      </c>
      <c r="S1078">
        <f>IF(FACT_INCLUDES[[#This Row],[order_delivered_customer_date]]&lt;=FACT_INCLUDES[[#This Row],[order_estimated_delivery_date]],1,0)</f>
        <v>1</v>
      </c>
      <c r="T1078" t="str">
        <f>VLOOKUP(FACT_INCLUDES[[#This Row],[DW Product]],DIM_PRODUCTS!A:I,3,FALSE)</f>
        <v>Art</v>
      </c>
      <c r="U1078" t="str">
        <f>VLOOKUP(FACT_INCLUDES[[#This Row],[DW Seller]],DIM_SELLERS!A:I,4,FALSE)</f>
        <v>SP</v>
      </c>
      <c r="V1078" s="30">
        <f>IF(FACT_INCLUDES[[#This Row],[order_delivered_customer_date]]&lt;=FACT_INCLUDES[[#This Row],[order_estimated_delivery_date]], 1,0)</f>
        <v>1</v>
      </c>
    </row>
    <row r="1079" spans="1:22" ht="15.75" x14ac:dyDescent="0.25">
      <c r="A1079">
        <v>1078</v>
      </c>
      <c r="B1079" s="2" t="s">
        <v>1329</v>
      </c>
      <c r="C1079" s="10">
        <v>1</v>
      </c>
      <c r="D1079" s="13">
        <v>43006.106249999997</v>
      </c>
      <c r="E1079" s="20">
        <v>13.99</v>
      </c>
      <c r="F1079" s="20">
        <v>7.78</v>
      </c>
      <c r="G1079" t="str">
        <f>VLOOKUP(FACT_INCLUDES[[#This Row],[order_id]],ORDERS!A:B,2,FALSE)</f>
        <v>56a9c159fffe93bdef88ffbf6e729712</v>
      </c>
      <c r="H1079" s="17">
        <f>VLOOKUP(FACT_INCLUDES[[#This Row],[order_id]],ORDERS!A:F,4,FALSE)</f>
        <v>43208.95208333333</v>
      </c>
      <c r="I1079" s="17">
        <f>VLOOKUP(FACT_INCLUDES[[#This Row],[order_id]],ORDERS!A:G,5,FALSE)</f>
        <v>43224.873611111114</v>
      </c>
      <c r="J1079" s="17">
        <f>VLOOKUP(FACT_INCLUDES[[#This Row],[order_id]],ORDERS!A:G,6,FALSE)</f>
        <v>43235</v>
      </c>
      <c r="K1079" t="str">
        <f>VLOOKUP(FACT_INCLUDES[[#This Row],[order_id]],ORDERS!A:G,3,FALSE)</f>
        <v>delivered</v>
      </c>
      <c r="L1079" s="18">
        <f>FACT_INCLUDES[[#This Row],[price]]+FACT_INCLUDES[[#This Row],[freight_value]]</f>
        <v>21.77</v>
      </c>
      <c r="M1079">
        <f ca="1">_xlfn.XLOOKUP(FACT_INCLUDES[[#This Row],[customer_unique_id]], DIM_CUSTOMERS[customer_unique_id], DIM_CUSTOMERS[Age],,0)</f>
        <v>19</v>
      </c>
      <c r="N1079">
        <f>IFERROR(VLOOKUP(FACT_INCLUDES[[#This Row],[order_id]], ORDERS!A:G, 7, FALSE), "")</f>
        <v>16</v>
      </c>
      <c r="O1079">
        <f>_xlfn.XLOOKUP(FACT_INCLUDES[[#This Row],[DW Product]],FACT_PRODUCT_REVIEWS!L:L,FACT_PRODUCT_REVIEWS!A:A,,0)</f>
        <v>532</v>
      </c>
      <c r="P1079">
        <f>_xlfn.XLOOKUP(FACT_INCLUDES[[#This Row],[customer_unique_id]],DIM_CUSTOMERS[customer_unique_id],DIM_CUSTOMERS[DW Customer],,0)</f>
        <v>206</v>
      </c>
      <c r="Q1079">
        <v>532</v>
      </c>
      <c r="R1079">
        <v>330</v>
      </c>
      <c r="S1079">
        <f>IF(FACT_INCLUDES[[#This Row],[order_delivered_customer_date]]&lt;=FACT_INCLUDES[[#This Row],[order_estimated_delivery_date]],1,0)</f>
        <v>1</v>
      </c>
      <c r="T1079" t="str">
        <f>VLOOKUP(FACT_INCLUDES[[#This Row],[DW Product]],DIM_PRODUCTS!A:I,3,FALSE)</f>
        <v>Musical Instruments</v>
      </c>
      <c r="U1079" t="str">
        <f>VLOOKUP(FACT_INCLUDES[[#This Row],[DW Seller]],DIM_SELLERS!A:I,4,FALSE)</f>
        <v>SP</v>
      </c>
      <c r="V1079" s="30">
        <f>IF(FACT_INCLUDES[[#This Row],[order_delivered_customer_date]]&lt;=FACT_INCLUDES[[#This Row],[order_estimated_delivery_date]], 1,0)</f>
        <v>1</v>
      </c>
    </row>
    <row r="1080" spans="1:22" ht="15.75" x14ac:dyDescent="0.25">
      <c r="A1080">
        <v>1079</v>
      </c>
      <c r="B1080" s="2" t="s">
        <v>1408</v>
      </c>
      <c r="C1080" s="10">
        <v>1</v>
      </c>
      <c r="D1080" s="13">
        <v>43277.638194444444</v>
      </c>
      <c r="E1080" s="20">
        <v>3.49</v>
      </c>
      <c r="F1080" s="20">
        <v>16.79</v>
      </c>
      <c r="G1080" t="str">
        <f>VLOOKUP(FACT_INCLUDES[[#This Row],[order_id]],ORDERS!A:B,2,FALSE)</f>
        <v>851f75e1a1ffe3612cde92428a7e9701</v>
      </c>
      <c r="H1080" s="17">
        <f>VLOOKUP(FACT_INCLUDES[[#This Row],[order_id]],ORDERS!A:F,4,FALSE)</f>
        <v>43172.617361111108</v>
      </c>
      <c r="I1080" s="17">
        <f>VLOOKUP(FACT_INCLUDES[[#This Row],[order_id]],ORDERS!A:G,5,FALSE)</f>
        <v>43177.504166666666</v>
      </c>
      <c r="J1080" s="17">
        <f>VLOOKUP(FACT_INCLUDES[[#This Row],[order_id]],ORDERS!A:G,6,FALSE)</f>
        <v>43188</v>
      </c>
      <c r="K1080" t="str">
        <f>VLOOKUP(FACT_INCLUDES[[#This Row],[order_id]],ORDERS!A:G,3,FALSE)</f>
        <v>delivered</v>
      </c>
      <c r="L1080" s="18">
        <f>FACT_INCLUDES[[#This Row],[price]]+FACT_INCLUDES[[#This Row],[freight_value]]</f>
        <v>20.28</v>
      </c>
      <c r="M1080">
        <f ca="1">_xlfn.XLOOKUP(FACT_INCLUDES[[#This Row],[customer_unique_id]], DIM_CUSTOMERS[customer_unique_id], DIM_CUSTOMERS[Age],,0)</f>
        <v>18</v>
      </c>
      <c r="N1080">
        <f>IFERROR(VLOOKUP(FACT_INCLUDES[[#This Row],[order_id]], ORDERS!A:G, 7, FALSE), "")</f>
        <v>5</v>
      </c>
      <c r="O1080">
        <f>_xlfn.XLOOKUP(FACT_INCLUDES[[#This Row],[DW Product]],FACT_PRODUCT_REVIEWS!L:L,FACT_PRODUCT_REVIEWS!A:A,,0)</f>
        <v>533</v>
      </c>
      <c r="P1080">
        <f>_xlfn.XLOOKUP(FACT_INCLUDES[[#This Row],[customer_unique_id]],DIM_CUSTOMERS[customer_unique_id],DIM_CUSTOMERS[DW Customer],,0)</f>
        <v>139</v>
      </c>
      <c r="Q1080">
        <v>533</v>
      </c>
      <c r="R1080">
        <v>331</v>
      </c>
      <c r="S1080">
        <f>IF(FACT_INCLUDES[[#This Row],[order_delivered_customer_date]]&lt;=FACT_INCLUDES[[#This Row],[order_estimated_delivery_date]],1,0)</f>
        <v>1</v>
      </c>
      <c r="T1080" t="str">
        <f>VLOOKUP(FACT_INCLUDES[[#This Row],[DW Product]],DIM_PRODUCTS!A:I,3,FALSE)</f>
        <v>Shoes</v>
      </c>
      <c r="U1080" t="str">
        <f>VLOOKUP(FACT_INCLUDES[[#This Row],[DW Seller]],DIM_SELLERS!A:I,4,FALSE)</f>
        <v>PR</v>
      </c>
      <c r="V1080" s="30">
        <f>IF(FACT_INCLUDES[[#This Row],[order_delivered_customer_date]]&lt;=FACT_INCLUDES[[#This Row],[order_estimated_delivery_date]], 1,0)</f>
        <v>1</v>
      </c>
    </row>
    <row r="1081" spans="1:22" ht="15.75" x14ac:dyDescent="0.25">
      <c r="A1081">
        <v>1080</v>
      </c>
      <c r="B1081" s="2" t="s">
        <v>1567</v>
      </c>
      <c r="C1081" s="10">
        <v>1</v>
      </c>
      <c r="D1081" s="13">
        <v>43236.872916666667</v>
      </c>
      <c r="E1081" s="20">
        <v>3.49</v>
      </c>
      <c r="F1081" s="20">
        <v>16.79</v>
      </c>
      <c r="G1081" t="str">
        <f>VLOOKUP(FACT_INCLUDES[[#This Row],[order_id]],ORDERS!A:B,2,FALSE)</f>
        <v>5705e410d27f391e55c6a495b06d1618</v>
      </c>
      <c r="H1081" s="17">
        <f>VLOOKUP(FACT_INCLUDES[[#This Row],[order_id]],ORDERS!A:F,4,FALSE)</f>
        <v>43048.824305555558</v>
      </c>
      <c r="I1081" s="17">
        <f>VLOOKUP(FACT_INCLUDES[[#This Row],[order_id]],ORDERS!A:G,5,FALSE)</f>
        <v>43059.823611111111</v>
      </c>
      <c r="J1081" s="17">
        <f>VLOOKUP(FACT_INCLUDES[[#This Row],[order_id]],ORDERS!A:G,6,FALSE)</f>
        <v>43074</v>
      </c>
      <c r="K1081" t="str">
        <f>VLOOKUP(FACT_INCLUDES[[#This Row],[order_id]],ORDERS!A:G,3,FALSE)</f>
        <v>delivered</v>
      </c>
      <c r="L1081" s="18">
        <f>FACT_INCLUDES[[#This Row],[price]]+FACT_INCLUDES[[#This Row],[freight_value]]</f>
        <v>20.28</v>
      </c>
      <c r="M1081">
        <f ca="1">_xlfn.XLOOKUP(FACT_INCLUDES[[#This Row],[customer_unique_id]], DIM_CUSTOMERS[customer_unique_id], DIM_CUSTOMERS[Age],,0)</f>
        <v>30</v>
      </c>
      <c r="N1081">
        <f>IFERROR(VLOOKUP(FACT_INCLUDES[[#This Row],[order_id]], ORDERS!A:G, 7, FALSE), "")</f>
        <v>11</v>
      </c>
      <c r="O1081">
        <f>_xlfn.XLOOKUP(FACT_INCLUDES[[#This Row],[DW Product]],FACT_PRODUCT_REVIEWS!L:L,FACT_PRODUCT_REVIEWS!A:A,,0)</f>
        <v>534</v>
      </c>
      <c r="P1081">
        <f>_xlfn.XLOOKUP(FACT_INCLUDES[[#This Row],[customer_unique_id]],DIM_CUSTOMERS[customer_unique_id],DIM_CUSTOMERS[DW Customer],,0)</f>
        <v>150</v>
      </c>
      <c r="Q1081">
        <v>534</v>
      </c>
      <c r="R1081">
        <v>332</v>
      </c>
      <c r="S1081">
        <f>IF(FACT_INCLUDES[[#This Row],[order_delivered_customer_date]]&lt;=FACT_INCLUDES[[#This Row],[order_estimated_delivery_date]],1,0)</f>
        <v>1</v>
      </c>
      <c r="T1081" t="str">
        <f>VLOOKUP(FACT_INCLUDES[[#This Row],[DW Product]],DIM_PRODUCTS!A:I,3,FALSE)</f>
        <v>Books</v>
      </c>
      <c r="U1081" t="str">
        <f>VLOOKUP(FACT_INCLUDES[[#This Row],[DW Seller]],DIM_SELLERS!A:I,4,FALSE)</f>
        <v>SP</v>
      </c>
      <c r="V1081" s="30">
        <f>IF(FACT_INCLUDES[[#This Row],[order_delivered_customer_date]]&lt;=FACT_INCLUDES[[#This Row],[order_estimated_delivery_date]], 1,0)</f>
        <v>1</v>
      </c>
    </row>
    <row r="1082" spans="1:22" ht="15.75" x14ac:dyDescent="0.25">
      <c r="A1082">
        <v>1081</v>
      </c>
      <c r="B1082" s="2" t="s">
        <v>1045</v>
      </c>
      <c r="C1082" s="10">
        <v>1</v>
      </c>
      <c r="D1082" s="13">
        <v>43237.872916666667</v>
      </c>
      <c r="E1082" s="20">
        <v>29.99</v>
      </c>
      <c r="F1082" s="20">
        <v>16.32</v>
      </c>
      <c r="G1082" t="str">
        <f>VLOOKUP(FACT_INCLUDES[[#This Row],[order_id]],ORDERS!A:B,2,FALSE)</f>
        <v>57f06135a2656bfab535243f705fc8f6</v>
      </c>
      <c r="H1082" s="17">
        <f>VLOOKUP(FACT_INCLUDES[[#This Row],[order_id]],ORDERS!A:F,4,FALSE)</f>
        <v>42840.729861111111</v>
      </c>
      <c r="I1082" s="17">
        <f>VLOOKUP(FACT_INCLUDES[[#This Row],[order_id]],ORDERS!A:G,5,FALSE)</f>
        <v>42865.413888888892</v>
      </c>
      <c r="J1082" s="17">
        <f>VLOOKUP(FACT_INCLUDES[[#This Row],[order_id]],ORDERS!A:G,6,FALSE)</f>
        <v>42877</v>
      </c>
      <c r="K1082" t="str">
        <f>VLOOKUP(FACT_INCLUDES[[#This Row],[order_id]],ORDERS!A:G,3,FALSE)</f>
        <v>delivered</v>
      </c>
      <c r="L1082" s="18">
        <f>FACT_INCLUDES[[#This Row],[price]]+FACT_INCLUDES[[#This Row],[freight_value]]</f>
        <v>46.31</v>
      </c>
      <c r="M1082">
        <f ca="1">_xlfn.XLOOKUP(FACT_INCLUDES[[#This Row],[customer_unique_id]], DIM_CUSTOMERS[customer_unique_id], DIM_CUSTOMERS[Age],,0)</f>
        <v>25</v>
      </c>
      <c r="N1082">
        <f>IFERROR(VLOOKUP(FACT_INCLUDES[[#This Row],[order_id]], ORDERS!A:G, 7, FALSE), "")</f>
        <v>25</v>
      </c>
      <c r="O1082">
        <f>_xlfn.XLOOKUP(FACT_INCLUDES[[#This Row],[DW Product]],FACT_PRODUCT_REVIEWS!L:L,FACT_PRODUCT_REVIEWS!A:A,,0)</f>
        <v>535</v>
      </c>
      <c r="P1082">
        <f>_xlfn.XLOOKUP(FACT_INCLUDES[[#This Row],[customer_unique_id]],DIM_CUSTOMERS[customer_unique_id],DIM_CUSTOMERS[DW Customer],,0)</f>
        <v>203</v>
      </c>
      <c r="Q1082">
        <v>535</v>
      </c>
      <c r="R1082">
        <v>333</v>
      </c>
      <c r="S1082">
        <f>IF(FACT_INCLUDES[[#This Row],[order_delivered_customer_date]]&lt;=FACT_INCLUDES[[#This Row],[order_estimated_delivery_date]],1,0)</f>
        <v>1</v>
      </c>
      <c r="T1082" t="str">
        <f>VLOOKUP(FACT_INCLUDES[[#This Row],[DW Product]],DIM_PRODUCTS!A:I,3,FALSE)</f>
        <v>Books</v>
      </c>
      <c r="U1082" t="str">
        <f>VLOOKUP(FACT_INCLUDES[[#This Row],[DW Seller]],DIM_SELLERS!A:I,4,FALSE)</f>
        <v>SP</v>
      </c>
      <c r="V1082" s="30">
        <f>IF(FACT_INCLUDES[[#This Row],[order_delivered_customer_date]]&lt;=FACT_INCLUDES[[#This Row],[order_estimated_delivery_date]], 1,0)</f>
        <v>1</v>
      </c>
    </row>
    <row r="1083" spans="1:22" ht="15.75" x14ac:dyDescent="0.25">
      <c r="A1083">
        <v>1082</v>
      </c>
      <c r="B1083" s="2" t="s">
        <v>1048</v>
      </c>
      <c r="C1083" s="10">
        <v>1</v>
      </c>
      <c r="D1083" s="13">
        <v>42986.711111111108</v>
      </c>
      <c r="E1083" s="20">
        <v>16.899999999999999</v>
      </c>
      <c r="F1083" s="20">
        <v>10.96</v>
      </c>
      <c r="G1083" t="str">
        <f>VLOOKUP(FACT_INCLUDES[[#This Row],[order_id]],ORDERS!A:B,2,FALSE)</f>
        <v>3cc8e80baa86a7befe2b24568cd0faf0</v>
      </c>
      <c r="H1083" s="17">
        <f>VLOOKUP(FACT_INCLUDES[[#This Row],[order_id]],ORDERS!A:F,4,FALSE)</f>
        <v>42955.990277777775</v>
      </c>
      <c r="I1083" s="17">
        <f>VLOOKUP(FACT_INCLUDES[[#This Row],[order_id]],ORDERS!A:G,5,FALSE)</f>
        <v>42965.696527777778</v>
      </c>
      <c r="J1083" s="17">
        <f>VLOOKUP(FACT_INCLUDES[[#This Row],[order_id]],ORDERS!A:G,6,FALSE)</f>
        <v>42983</v>
      </c>
      <c r="K1083" t="str">
        <f>VLOOKUP(FACT_INCLUDES[[#This Row],[order_id]],ORDERS!A:G,3,FALSE)</f>
        <v>delivered</v>
      </c>
      <c r="L1083" s="18">
        <f>FACT_INCLUDES[[#This Row],[price]]+FACT_INCLUDES[[#This Row],[freight_value]]</f>
        <v>27.86</v>
      </c>
      <c r="M1083">
        <f ca="1">_xlfn.XLOOKUP(FACT_INCLUDES[[#This Row],[customer_unique_id]], DIM_CUSTOMERS[customer_unique_id], DIM_CUSTOMERS[Age],,0)</f>
        <v>45</v>
      </c>
      <c r="N1083">
        <f>IFERROR(VLOOKUP(FACT_INCLUDES[[#This Row],[order_id]], ORDERS!A:G, 7, FALSE), "")</f>
        <v>10</v>
      </c>
      <c r="O1083">
        <f>_xlfn.XLOOKUP(FACT_INCLUDES[[#This Row],[DW Product]],FACT_PRODUCT_REVIEWS!L:L,FACT_PRODUCT_REVIEWS!A:A,,0)</f>
        <v>536</v>
      </c>
      <c r="P1083">
        <f>_xlfn.XLOOKUP(FACT_INCLUDES[[#This Row],[customer_unique_id]],DIM_CUSTOMERS[customer_unique_id],DIM_CUSTOMERS[DW Customer],,0)</f>
        <v>127</v>
      </c>
      <c r="Q1083">
        <v>536</v>
      </c>
      <c r="R1083">
        <v>334</v>
      </c>
      <c r="S1083">
        <f>IF(FACT_INCLUDES[[#This Row],[order_delivered_customer_date]]&lt;=FACT_INCLUDES[[#This Row],[order_estimated_delivery_date]],1,0)</f>
        <v>1</v>
      </c>
      <c r="T1083" t="str">
        <f>VLOOKUP(FACT_INCLUDES[[#This Row],[DW Product]],DIM_PRODUCTS!A:I,3,FALSE)</f>
        <v>Pets</v>
      </c>
      <c r="U1083" t="str">
        <f>VLOOKUP(FACT_INCLUDES[[#This Row],[DW Seller]],DIM_SELLERS!A:I,4,FALSE)</f>
        <v>RS</v>
      </c>
      <c r="V1083" s="30">
        <f>IF(FACT_INCLUDES[[#This Row],[order_delivered_customer_date]]&lt;=FACT_INCLUDES[[#This Row],[order_estimated_delivery_date]], 1,0)</f>
        <v>1</v>
      </c>
    </row>
    <row r="1084" spans="1:22" ht="15.75" x14ac:dyDescent="0.25">
      <c r="A1084">
        <v>1083</v>
      </c>
      <c r="B1084" s="2" t="s">
        <v>1089</v>
      </c>
      <c r="C1084" s="10">
        <v>1</v>
      </c>
      <c r="D1084" s="13">
        <v>43243.536111111112</v>
      </c>
      <c r="E1084" s="20">
        <v>63</v>
      </c>
      <c r="F1084" s="20">
        <v>23.35</v>
      </c>
      <c r="G1084" t="str">
        <f>VLOOKUP(FACT_INCLUDES[[#This Row],[order_id]],ORDERS!A:B,2,FALSE)</f>
        <v>df1710893e1797d2c3d83b8840ddb0e4</v>
      </c>
      <c r="H1084" s="17">
        <f>VLOOKUP(FACT_INCLUDES[[#This Row],[order_id]],ORDERS!A:F,4,FALSE)</f>
        <v>43029.529861111114</v>
      </c>
      <c r="I1084" s="17">
        <f>VLOOKUP(FACT_INCLUDES[[#This Row],[order_id]],ORDERS!A:G,5,FALSE)</f>
        <v>43040.59097222222</v>
      </c>
      <c r="J1084" s="17">
        <f>VLOOKUP(FACT_INCLUDES[[#This Row],[order_id]],ORDERS!A:G,6,FALSE)</f>
        <v>43049</v>
      </c>
      <c r="K1084" t="str">
        <f>VLOOKUP(FACT_INCLUDES[[#This Row],[order_id]],ORDERS!A:G,3,FALSE)</f>
        <v>delivered</v>
      </c>
      <c r="L1084" s="18">
        <f>FACT_INCLUDES[[#This Row],[price]]+FACT_INCLUDES[[#This Row],[freight_value]]</f>
        <v>86.35</v>
      </c>
      <c r="M1084">
        <f ca="1">_xlfn.XLOOKUP(FACT_INCLUDES[[#This Row],[customer_unique_id]], DIM_CUSTOMERS[customer_unique_id], DIM_CUSTOMERS[Age],,0)</f>
        <v>50</v>
      </c>
      <c r="N1084">
        <f>IFERROR(VLOOKUP(FACT_INCLUDES[[#This Row],[order_id]], ORDERS!A:G, 7, FALSE), "")</f>
        <v>11</v>
      </c>
      <c r="O1084">
        <f>_xlfn.XLOOKUP(FACT_INCLUDES[[#This Row],[DW Product]],FACT_PRODUCT_REVIEWS!L:L,FACT_PRODUCT_REVIEWS!A:A,,0)</f>
        <v>537</v>
      </c>
      <c r="P1084">
        <f>_xlfn.XLOOKUP(FACT_INCLUDES[[#This Row],[customer_unique_id]],DIM_CUSTOMERS[customer_unique_id],DIM_CUSTOMERS[DW Customer],,0)</f>
        <v>114</v>
      </c>
      <c r="Q1084">
        <v>537</v>
      </c>
      <c r="R1084">
        <v>335</v>
      </c>
      <c r="S1084">
        <f>IF(FACT_INCLUDES[[#This Row],[order_delivered_customer_date]]&lt;=FACT_INCLUDES[[#This Row],[order_estimated_delivery_date]],1,0)</f>
        <v>1</v>
      </c>
      <c r="T1084" t="str">
        <f>VLOOKUP(FACT_INCLUDES[[#This Row],[DW Product]],DIM_PRODUCTS!A:I,3,FALSE)</f>
        <v>Makeup</v>
      </c>
      <c r="U1084" t="str">
        <f>VLOOKUP(FACT_INCLUDES[[#This Row],[DW Seller]],DIM_SELLERS!A:I,4,FALSE)</f>
        <v>PR</v>
      </c>
      <c r="V1084" s="30">
        <f>IF(FACT_INCLUDES[[#This Row],[order_delivered_customer_date]]&lt;=FACT_INCLUDES[[#This Row],[order_estimated_delivery_date]], 1,0)</f>
        <v>1</v>
      </c>
    </row>
    <row r="1085" spans="1:22" ht="15.75" x14ac:dyDescent="0.25">
      <c r="A1085">
        <v>1084</v>
      </c>
      <c r="B1085" s="2" t="s">
        <v>775</v>
      </c>
      <c r="C1085" s="10">
        <v>1</v>
      </c>
      <c r="D1085" s="13">
        <v>43069.565972222219</v>
      </c>
      <c r="E1085" s="20">
        <v>89</v>
      </c>
      <c r="F1085" s="20">
        <v>23.35</v>
      </c>
      <c r="G1085" t="str">
        <f>VLOOKUP(FACT_INCLUDES[[#This Row],[order_id]],ORDERS!A:B,2,FALSE)</f>
        <v>4dfa53e424b44b9dcb3965683078712d</v>
      </c>
      <c r="H1085" s="17">
        <f>VLOOKUP(FACT_INCLUDES[[#This Row],[order_id]],ORDERS!A:F,4,FALSE)</f>
        <v>42851.876388888886</v>
      </c>
      <c r="I1085" s="17">
        <f>VLOOKUP(FACT_INCLUDES[[#This Row],[order_id]],ORDERS!A:G,5,FALSE)</f>
        <v>42863.675694444442</v>
      </c>
      <c r="J1085" s="17">
        <f>VLOOKUP(FACT_INCLUDES[[#This Row],[order_id]],ORDERS!A:G,6,FALSE)</f>
        <v>42892</v>
      </c>
      <c r="K1085" t="str">
        <f>VLOOKUP(FACT_INCLUDES[[#This Row],[order_id]],ORDERS!A:G,3,FALSE)</f>
        <v>delivered</v>
      </c>
      <c r="L1085" s="18">
        <f>FACT_INCLUDES[[#This Row],[price]]+FACT_INCLUDES[[#This Row],[freight_value]]</f>
        <v>112.35</v>
      </c>
      <c r="M1085">
        <f ca="1">_xlfn.XLOOKUP(FACT_INCLUDES[[#This Row],[customer_unique_id]], DIM_CUSTOMERS[customer_unique_id], DIM_CUSTOMERS[Age],,0)</f>
        <v>21</v>
      </c>
      <c r="N1085">
        <f>IFERROR(VLOOKUP(FACT_INCLUDES[[#This Row],[order_id]], ORDERS!A:G, 7, FALSE), "")</f>
        <v>12</v>
      </c>
      <c r="O1085">
        <f>_xlfn.XLOOKUP(FACT_INCLUDES[[#This Row],[DW Product]],FACT_PRODUCT_REVIEWS!L:L,FACT_PRODUCT_REVIEWS!A:A,,0)</f>
        <v>538</v>
      </c>
      <c r="P1085">
        <f>_xlfn.XLOOKUP(FACT_INCLUDES[[#This Row],[customer_unique_id]],DIM_CUSTOMERS[customer_unique_id],DIM_CUSTOMERS[DW Customer],,0)</f>
        <v>283</v>
      </c>
      <c r="Q1085">
        <v>538</v>
      </c>
      <c r="R1085">
        <v>336</v>
      </c>
      <c r="S1085">
        <f>IF(FACT_INCLUDES[[#This Row],[order_delivered_customer_date]]&lt;=FACT_INCLUDES[[#This Row],[order_estimated_delivery_date]],1,0)</f>
        <v>1</v>
      </c>
      <c r="T1085" t="str">
        <f>VLOOKUP(FACT_INCLUDES[[#This Row],[DW Product]],DIM_PRODUCTS!A:I,3,FALSE)</f>
        <v>Shoes</v>
      </c>
      <c r="U1085" t="str">
        <f>VLOOKUP(FACT_INCLUDES[[#This Row],[DW Seller]],DIM_SELLERS!A:I,4,FALSE)</f>
        <v>SP</v>
      </c>
      <c r="V1085" s="30">
        <f>IF(FACT_INCLUDES[[#This Row],[order_delivered_customer_date]]&lt;=FACT_INCLUDES[[#This Row],[order_estimated_delivery_date]], 1,0)</f>
        <v>1</v>
      </c>
    </row>
    <row r="1086" spans="1:22" ht="15.75" x14ac:dyDescent="0.25">
      <c r="A1086">
        <v>1085</v>
      </c>
      <c r="B1086" s="2" t="s">
        <v>1207</v>
      </c>
      <c r="C1086" s="10">
        <v>1</v>
      </c>
      <c r="D1086" s="13">
        <v>42920.440972222219</v>
      </c>
      <c r="E1086" s="20">
        <v>159</v>
      </c>
      <c r="F1086" s="20">
        <v>19.21</v>
      </c>
      <c r="G1086" t="str">
        <f>VLOOKUP(FACT_INCLUDES[[#This Row],[order_id]],ORDERS!A:B,2,FALSE)</f>
        <v>0301e2b22f44b5a060987ecf49f8ada8</v>
      </c>
      <c r="H1086" s="17">
        <f>VLOOKUP(FACT_INCLUDES[[#This Row],[order_id]],ORDERS!A:F,4,FALSE)</f>
        <v>42880.856249999997</v>
      </c>
      <c r="I1086" s="17">
        <f>VLOOKUP(FACT_INCLUDES[[#This Row],[order_id]],ORDERS!A:G,5,FALSE)</f>
        <v>42905.623611111114</v>
      </c>
      <c r="J1086" s="17">
        <f>VLOOKUP(FACT_INCLUDES[[#This Row],[order_id]],ORDERS!A:G,6,FALSE)</f>
        <v>42907</v>
      </c>
      <c r="K1086" t="str">
        <f>VLOOKUP(FACT_INCLUDES[[#This Row],[order_id]],ORDERS!A:G,3,FALSE)</f>
        <v>delivered</v>
      </c>
      <c r="L1086" s="18">
        <f>FACT_INCLUDES[[#This Row],[price]]+FACT_INCLUDES[[#This Row],[freight_value]]</f>
        <v>178.21</v>
      </c>
      <c r="M1086">
        <f ca="1">_xlfn.XLOOKUP(FACT_INCLUDES[[#This Row],[customer_unique_id]], DIM_CUSTOMERS[customer_unique_id], DIM_CUSTOMERS[Age],,0)</f>
        <v>54</v>
      </c>
      <c r="N1086">
        <f>IFERROR(VLOOKUP(FACT_INCLUDES[[#This Row],[order_id]], ORDERS!A:G, 7, FALSE), "")</f>
        <v>25</v>
      </c>
      <c r="O1086">
        <f>_xlfn.XLOOKUP(FACT_INCLUDES[[#This Row],[DW Product]],FACT_PRODUCT_REVIEWS!L:L,FACT_PRODUCT_REVIEWS!A:A,,0)</f>
        <v>539</v>
      </c>
      <c r="P1086">
        <f>_xlfn.XLOOKUP(FACT_INCLUDES[[#This Row],[customer_unique_id]],DIM_CUSTOMERS[customer_unique_id],DIM_CUSTOMERS[DW Customer],,0)</f>
        <v>123</v>
      </c>
      <c r="Q1086">
        <v>539</v>
      </c>
      <c r="R1086">
        <v>337</v>
      </c>
      <c r="S1086">
        <f>IF(FACT_INCLUDES[[#This Row],[order_delivered_customer_date]]&lt;=FACT_INCLUDES[[#This Row],[order_estimated_delivery_date]],1,0)</f>
        <v>1</v>
      </c>
      <c r="T1086" t="str">
        <f>VLOOKUP(FACT_INCLUDES[[#This Row],[DW Product]],DIM_PRODUCTS!A:I,3,FALSE)</f>
        <v>Bathroom</v>
      </c>
      <c r="U1086" t="str">
        <f>VLOOKUP(FACT_INCLUDES[[#This Row],[DW Seller]],DIM_SELLERS!A:I,4,FALSE)</f>
        <v>SP</v>
      </c>
      <c r="V1086" s="30">
        <f>IF(FACT_INCLUDES[[#This Row],[order_delivered_customer_date]]&lt;=FACT_INCLUDES[[#This Row],[order_estimated_delivery_date]], 1,0)</f>
        <v>1</v>
      </c>
    </row>
    <row r="1087" spans="1:22" ht="15.75" x14ac:dyDescent="0.25">
      <c r="A1087">
        <v>1086</v>
      </c>
      <c r="B1087" s="2" t="s">
        <v>799</v>
      </c>
      <c r="C1087" s="10">
        <v>1</v>
      </c>
      <c r="D1087" s="13">
        <v>42877.140277777777</v>
      </c>
      <c r="E1087" s="20">
        <v>99.99</v>
      </c>
      <c r="F1087" s="20">
        <v>16.95</v>
      </c>
      <c r="G1087" t="str">
        <f>VLOOKUP(FACT_INCLUDES[[#This Row],[order_id]],ORDERS!A:B,2,FALSE)</f>
        <v>12d1cda209613cd60b9d242181be7077</v>
      </c>
      <c r="H1087" s="17">
        <f>VLOOKUP(FACT_INCLUDES[[#This Row],[order_id]],ORDERS!A:F,4,FALSE)</f>
        <v>43162.097916666666</v>
      </c>
      <c r="I1087" s="17">
        <f>VLOOKUP(FACT_INCLUDES[[#This Row],[order_id]],ORDERS!A:G,5,FALSE)</f>
        <v>43186.913888888892</v>
      </c>
      <c r="J1087" s="17">
        <f>VLOOKUP(FACT_INCLUDES[[#This Row],[order_id]],ORDERS!A:G,6,FALSE)</f>
        <v>43210</v>
      </c>
      <c r="K1087" t="str">
        <f>VLOOKUP(FACT_INCLUDES[[#This Row],[order_id]],ORDERS!A:G,3,FALSE)</f>
        <v>delivered</v>
      </c>
      <c r="L1087" s="18">
        <f>FACT_INCLUDES[[#This Row],[price]]+FACT_INCLUDES[[#This Row],[freight_value]]</f>
        <v>116.94</v>
      </c>
      <c r="M1087">
        <f ca="1">_xlfn.XLOOKUP(FACT_INCLUDES[[#This Row],[customer_unique_id]], DIM_CUSTOMERS[customer_unique_id], DIM_CUSTOMERS[Age],,0)</f>
        <v>35</v>
      </c>
      <c r="N1087">
        <f>IFERROR(VLOOKUP(FACT_INCLUDES[[#This Row],[order_id]], ORDERS!A:G, 7, FALSE), "")</f>
        <v>24</v>
      </c>
      <c r="O1087">
        <f>_xlfn.XLOOKUP(FACT_INCLUDES[[#This Row],[DW Product]],FACT_PRODUCT_REVIEWS!L:L,FACT_PRODUCT_REVIEWS!A:A,,0)</f>
        <v>540</v>
      </c>
      <c r="P1087">
        <f>_xlfn.XLOOKUP(FACT_INCLUDES[[#This Row],[customer_unique_id]],DIM_CUSTOMERS[customer_unique_id],DIM_CUSTOMERS[DW Customer],,0)</f>
        <v>92</v>
      </c>
      <c r="Q1087">
        <v>540</v>
      </c>
      <c r="R1087">
        <v>338</v>
      </c>
      <c r="S1087">
        <f>IF(FACT_INCLUDES[[#This Row],[order_delivered_customer_date]]&lt;=FACT_INCLUDES[[#This Row],[order_estimated_delivery_date]],1,0)</f>
        <v>1</v>
      </c>
      <c r="T1087" t="str">
        <f>VLOOKUP(FACT_INCLUDES[[#This Row],[DW Product]],DIM_PRODUCTS!A:I,3,FALSE)</f>
        <v>Makeup</v>
      </c>
      <c r="U1087" t="str">
        <f>VLOOKUP(FACT_INCLUDES[[#This Row],[DW Seller]],DIM_SELLERS!A:I,4,FALSE)</f>
        <v>MG</v>
      </c>
      <c r="V1087" s="30">
        <f>IF(FACT_INCLUDES[[#This Row],[order_delivered_customer_date]]&lt;=FACT_INCLUDES[[#This Row],[order_estimated_delivery_date]], 1,0)</f>
        <v>1</v>
      </c>
    </row>
    <row r="1088" spans="1:22" ht="15.75" x14ac:dyDescent="0.25">
      <c r="A1088">
        <v>1087</v>
      </c>
      <c r="B1088" s="2" t="s">
        <v>790</v>
      </c>
      <c r="C1088" s="10">
        <v>1</v>
      </c>
      <c r="D1088" s="13">
        <v>42978.482638888891</v>
      </c>
      <c r="E1088" s="20">
        <v>23.89</v>
      </c>
      <c r="F1088" s="20">
        <v>8.7200000000000006</v>
      </c>
      <c r="G1088" t="str">
        <f>VLOOKUP(FACT_INCLUDES[[#This Row],[order_id]],ORDERS!A:B,2,FALSE)</f>
        <v>fc5e5fe0a1c88aebef8f551bc84abd9c</v>
      </c>
      <c r="H1088" s="17">
        <f>VLOOKUP(FACT_INCLUDES[[#This Row],[order_id]],ORDERS!A:F,4,FALSE)</f>
        <v>42845.414583333331</v>
      </c>
      <c r="I1088" s="17">
        <f>VLOOKUP(FACT_INCLUDES[[#This Row],[order_id]],ORDERS!A:G,5,FALSE)</f>
        <v>42857.606249999997</v>
      </c>
      <c r="J1088" s="17">
        <f>VLOOKUP(FACT_INCLUDES[[#This Row],[order_id]],ORDERS!A:G,6,FALSE)</f>
        <v>42879</v>
      </c>
      <c r="K1088" t="str">
        <f>VLOOKUP(FACT_INCLUDES[[#This Row],[order_id]],ORDERS!A:G,3,FALSE)</f>
        <v>delivered</v>
      </c>
      <c r="L1088" s="18">
        <f>FACT_INCLUDES[[#This Row],[price]]+FACT_INCLUDES[[#This Row],[freight_value]]</f>
        <v>32.61</v>
      </c>
      <c r="M1088">
        <f ca="1">_xlfn.XLOOKUP(FACT_INCLUDES[[#This Row],[customer_unique_id]], DIM_CUSTOMERS[customer_unique_id], DIM_CUSTOMERS[Age],,0)</f>
        <v>25</v>
      </c>
      <c r="N1088">
        <f>IFERROR(VLOOKUP(FACT_INCLUDES[[#This Row],[order_id]], ORDERS!A:G, 7, FALSE), "")</f>
        <v>12</v>
      </c>
      <c r="O1088">
        <f>_xlfn.XLOOKUP(FACT_INCLUDES[[#This Row],[DW Product]],FACT_PRODUCT_REVIEWS!L:L,FACT_PRODUCT_REVIEWS!A:A,,0)</f>
        <v>541</v>
      </c>
      <c r="P1088">
        <f>_xlfn.XLOOKUP(FACT_INCLUDES[[#This Row],[customer_unique_id]],DIM_CUSTOMERS[customer_unique_id],DIM_CUSTOMERS[DW Customer],,0)</f>
        <v>339</v>
      </c>
      <c r="Q1088">
        <v>541</v>
      </c>
      <c r="R1088">
        <v>339</v>
      </c>
      <c r="S1088">
        <f>IF(FACT_INCLUDES[[#This Row],[order_delivered_customer_date]]&lt;=FACT_INCLUDES[[#This Row],[order_estimated_delivery_date]],1,0)</f>
        <v>1</v>
      </c>
      <c r="T1088" t="str">
        <f>VLOOKUP(FACT_INCLUDES[[#This Row],[DW Product]],DIM_PRODUCTS!A:I,3,FALSE)</f>
        <v>Accessories</v>
      </c>
      <c r="U1088" t="str">
        <f>VLOOKUP(FACT_INCLUDES[[#This Row],[DW Seller]],DIM_SELLERS!A:I,4,FALSE)</f>
        <v>SP</v>
      </c>
      <c r="V1088" s="30">
        <f>IF(FACT_INCLUDES[[#This Row],[order_delivered_customer_date]]&lt;=FACT_INCLUDES[[#This Row],[order_estimated_delivery_date]], 1,0)</f>
        <v>1</v>
      </c>
    </row>
    <row r="1089" spans="1:22" ht="15.75" x14ac:dyDescent="0.25">
      <c r="A1089">
        <v>1088</v>
      </c>
      <c r="B1089" s="2" t="s">
        <v>974</v>
      </c>
      <c r="C1089" s="10">
        <v>1</v>
      </c>
      <c r="D1089" s="13">
        <v>43042.712500000001</v>
      </c>
      <c r="E1089" s="20">
        <v>21.99</v>
      </c>
      <c r="F1089" s="20">
        <v>15.1</v>
      </c>
      <c r="G1089" t="str">
        <f>VLOOKUP(FACT_INCLUDES[[#This Row],[order_id]],ORDERS!A:B,2,FALSE)</f>
        <v>68652e69a77dec3f573ef0135541f6b5</v>
      </c>
      <c r="H1089" s="17">
        <f>VLOOKUP(FACT_INCLUDES[[#This Row],[order_id]],ORDERS!A:F,4,FALSE)</f>
        <v>43236.725694444445</v>
      </c>
      <c r="I1089" s="17">
        <f>VLOOKUP(FACT_INCLUDES[[#This Row],[order_id]],ORDERS!A:G,5,FALSE)</f>
        <v>43259.990972222222</v>
      </c>
      <c r="J1089" s="17">
        <f>VLOOKUP(FACT_INCLUDES[[#This Row],[order_id]],ORDERS!A:G,6,FALSE)</f>
        <v>43257</v>
      </c>
      <c r="K1089" t="str">
        <f>VLOOKUP(FACT_INCLUDES[[#This Row],[order_id]],ORDERS!A:G,3,FALSE)</f>
        <v>delivered</v>
      </c>
      <c r="L1089" s="18">
        <f>FACT_INCLUDES[[#This Row],[price]]+FACT_INCLUDES[[#This Row],[freight_value]]</f>
        <v>37.089999999999996</v>
      </c>
      <c r="M1089">
        <f ca="1">_xlfn.XLOOKUP(FACT_INCLUDES[[#This Row],[customer_unique_id]], DIM_CUSTOMERS[customer_unique_id], DIM_CUSTOMERS[Age],,0)</f>
        <v>26</v>
      </c>
      <c r="N1089">
        <f>IFERROR(VLOOKUP(FACT_INCLUDES[[#This Row],[order_id]], ORDERS!A:G, 7, FALSE), "")</f>
        <v>23</v>
      </c>
      <c r="O1089">
        <f>_xlfn.XLOOKUP(FACT_INCLUDES[[#This Row],[DW Product]],FACT_PRODUCT_REVIEWS!L:L,FACT_PRODUCT_REVIEWS!A:A,,0)</f>
        <v>542</v>
      </c>
      <c r="P1089">
        <f>_xlfn.XLOOKUP(FACT_INCLUDES[[#This Row],[customer_unique_id]],DIM_CUSTOMERS[customer_unique_id],DIM_CUSTOMERS[DW Customer],,0)</f>
        <v>192</v>
      </c>
      <c r="Q1089">
        <v>542</v>
      </c>
      <c r="R1089">
        <v>340</v>
      </c>
      <c r="S1089">
        <f>IF(FACT_INCLUDES[[#This Row],[order_delivered_customer_date]]&lt;=FACT_INCLUDES[[#This Row],[order_estimated_delivery_date]],1,0)</f>
        <v>0</v>
      </c>
      <c r="T1089" t="str">
        <f>VLOOKUP(FACT_INCLUDES[[#This Row],[DW Product]],DIM_PRODUCTS!A:I,3,FALSE)</f>
        <v>Musical Instruments</v>
      </c>
      <c r="U1089" t="str">
        <f>VLOOKUP(FACT_INCLUDES[[#This Row],[DW Seller]],DIM_SELLERS!A:I,4,FALSE)</f>
        <v>SP</v>
      </c>
      <c r="V1089" s="30">
        <f>IF(FACT_INCLUDES[[#This Row],[order_delivered_customer_date]]&lt;=FACT_INCLUDES[[#This Row],[order_estimated_delivery_date]], 1,0)</f>
        <v>0</v>
      </c>
    </row>
    <row r="1090" spans="1:22" ht="15.75" x14ac:dyDescent="0.25">
      <c r="A1090">
        <v>1089</v>
      </c>
      <c r="B1090" s="2" t="s">
        <v>964</v>
      </c>
      <c r="C1090" s="10">
        <v>1</v>
      </c>
      <c r="D1090" s="13">
        <v>43087.17291666667</v>
      </c>
      <c r="E1090" s="20">
        <v>188</v>
      </c>
      <c r="F1090" s="20">
        <v>16.07</v>
      </c>
      <c r="G1090" t="str">
        <f>VLOOKUP(FACT_INCLUDES[[#This Row],[order_id]],ORDERS!A:B,2,FALSE)</f>
        <v>ed3540836eb82093f5647ec31a037f42</v>
      </c>
      <c r="H1090" s="17">
        <f>VLOOKUP(FACT_INCLUDES[[#This Row],[order_id]],ORDERS!A:F,4,FALSE)</f>
        <v>42858.42083333333</v>
      </c>
      <c r="I1090" s="17">
        <f>VLOOKUP(FACT_INCLUDES[[#This Row],[order_id]],ORDERS!A:G,5,FALSE)</f>
        <v>42865.359027777777</v>
      </c>
      <c r="J1090" s="17">
        <f>VLOOKUP(FACT_INCLUDES[[#This Row],[order_id]],ORDERS!A:G,6,FALSE)</f>
        <v>42902</v>
      </c>
      <c r="K1090" t="str">
        <f>VLOOKUP(FACT_INCLUDES[[#This Row],[order_id]],ORDERS!A:G,3,FALSE)</f>
        <v>delivered</v>
      </c>
      <c r="L1090" s="18">
        <f>FACT_INCLUDES[[#This Row],[price]]+FACT_INCLUDES[[#This Row],[freight_value]]</f>
        <v>204.07</v>
      </c>
      <c r="M1090">
        <f ca="1">_xlfn.XLOOKUP(FACT_INCLUDES[[#This Row],[customer_unique_id]], DIM_CUSTOMERS[customer_unique_id], DIM_CUSTOMERS[Age],,0)</f>
        <v>25</v>
      </c>
      <c r="N1090">
        <f>IFERROR(VLOOKUP(FACT_INCLUDES[[#This Row],[order_id]], ORDERS!A:G, 7, FALSE), "")</f>
        <v>7</v>
      </c>
      <c r="O1090">
        <f>_xlfn.XLOOKUP(FACT_INCLUDES[[#This Row],[DW Product]],FACT_PRODUCT_REVIEWS!L:L,FACT_PRODUCT_REVIEWS!A:A,,0)</f>
        <v>543</v>
      </c>
      <c r="P1090">
        <f>_xlfn.XLOOKUP(FACT_INCLUDES[[#This Row],[customer_unique_id]],DIM_CUSTOMERS[customer_unique_id],DIM_CUSTOMERS[DW Customer],,0)</f>
        <v>241</v>
      </c>
      <c r="Q1090">
        <v>543</v>
      </c>
      <c r="R1090">
        <v>341</v>
      </c>
      <c r="S1090">
        <f>IF(FACT_INCLUDES[[#This Row],[order_delivered_customer_date]]&lt;=FACT_INCLUDES[[#This Row],[order_estimated_delivery_date]],1,0)</f>
        <v>1</v>
      </c>
      <c r="T1090" t="str">
        <f>VLOOKUP(FACT_INCLUDES[[#This Row],[DW Product]],DIM_PRODUCTS!A:I,3,FALSE)</f>
        <v>Home Design</v>
      </c>
      <c r="U1090" t="str">
        <f>VLOOKUP(FACT_INCLUDES[[#This Row],[DW Seller]],DIM_SELLERS!A:I,4,FALSE)</f>
        <v>GO</v>
      </c>
      <c r="V1090" s="30">
        <f>IF(FACT_INCLUDES[[#This Row],[order_delivered_customer_date]]&lt;=FACT_INCLUDES[[#This Row],[order_estimated_delivery_date]], 1,0)</f>
        <v>1</v>
      </c>
    </row>
    <row r="1091" spans="1:22" ht="15.75" x14ac:dyDescent="0.25">
      <c r="A1091">
        <v>1090</v>
      </c>
      <c r="B1091" s="2" t="s">
        <v>1508</v>
      </c>
      <c r="C1091" s="10">
        <v>1</v>
      </c>
      <c r="D1091" s="13">
        <v>43026.90902777778</v>
      </c>
      <c r="E1091" s="20">
        <v>109.9</v>
      </c>
      <c r="F1091" s="20">
        <v>13.11</v>
      </c>
      <c r="G1091" t="str">
        <f>VLOOKUP(FACT_INCLUDES[[#This Row],[order_id]],ORDERS!A:B,2,FALSE)</f>
        <v>9190d6ac7534e99da5edfd3aa43b29a6</v>
      </c>
      <c r="H1091" s="17">
        <f>VLOOKUP(FACT_INCLUDES[[#This Row],[order_id]],ORDERS!A:F,4,FALSE)</f>
        <v>42822.821527777778</v>
      </c>
      <c r="I1091" s="17">
        <f>VLOOKUP(FACT_INCLUDES[[#This Row],[order_id]],ORDERS!A:G,5,FALSE)</f>
        <v>42832.300694444442</v>
      </c>
      <c r="J1091" s="17">
        <f>VLOOKUP(FACT_INCLUDES[[#This Row],[order_id]],ORDERS!A:G,6,FALSE)</f>
        <v>42849</v>
      </c>
      <c r="K1091" t="str">
        <f>VLOOKUP(FACT_INCLUDES[[#This Row],[order_id]],ORDERS!A:G,3,FALSE)</f>
        <v>delivered</v>
      </c>
      <c r="L1091" s="18">
        <f>FACT_INCLUDES[[#This Row],[price]]+FACT_INCLUDES[[#This Row],[freight_value]]</f>
        <v>123.01</v>
      </c>
      <c r="M1091">
        <f ca="1">_xlfn.XLOOKUP(FACT_INCLUDES[[#This Row],[customer_unique_id]], DIM_CUSTOMERS[customer_unique_id], DIM_CUSTOMERS[Age],,0)</f>
        <v>40</v>
      </c>
      <c r="N1091">
        <f>IFERROR(VLOOKUP(FACT_INCLUDES[[#This Row],[order_id]], ORDERS!A:G, 7, FALSE), "")</f>
        <v>10</v>
      </c>
      <c r="O1091">
        <f>_xlfn.XLOOKUP(FACT_INCLUDES[[#This Row],[DW Product]],FACT_PRODUCT_REVIEWS!L:L,FACT_PRODUCT_REVIEWS!A:A,,0)</f>
        <v>544</v>
      </c>
      <c r="P1091">
        <f>_xlfn.XLOOKUP(FACT_INCLUDES[[#This Row],[customer_unique_id]],DIM_CUSTOMERS[customer_unique_id],DIM_CUSTOMERS[DW Customer],,0)</f>
        <v>287</v>
      </c>
      <c r="Q1091">
        <v>544</v>
      </c>
      <c r="R1091">
        <v>342</v>
      </c>
      <c r="S1091">
        <f>IF(FACT_INCLUDES[[#This Row],[order_delivered_customer_date]]&lt;=FACT_INCLUDES[[#This Row],[order_estimated_delivery_date]],1,0)</f>
        <v>1</v>
      </c>
      <c r="T1091" t="str">
        <f>VLOOKUP(FACT_INCLUDES[[#This Row],[DW Product]],DIM_PRODUCTS!A:I,3,FALSE)</f>
        <v>Books</v>
      </c>
      <c r="U1091" t="str">
        <f>VLOOKUP(FACT_INCLUDES[[#This Row],[DW Seller]],DIM_SELLERS!A:I,4,FALSE)</f>
        <v>SP</v>
      </c>
      <c r="V1091" s="30">
        <f>IF(FACT_INCLUDES[[#This Row],[order_delivered_customer_date]]&lt;=FACT_INCLUDES[[#This Row],[order_estimated_delivery_date]], 1,0)</f>
        <v>1</v>
      </c>
    </row>
    <row r="1092" spans="1:22" ht="15.75" x14ac:dyDescent="0.25">
      <c r="A1092">
        <v>1091</v>
      </c>
      <c r="B1092" s="2" t="s">
        <v>1692</v>
      </c>
      <c r="C1092" s="10">
        <v>1</v>
      </c>
      <c r="D1092" s="13">
        <v>43137.574305555558</v>
      </c>
      <c r="E1092" s="20">
        <v>59.9</v>
      </c>
      <c r="F1092" s="20">
        <v>14.73</v>
      </c>
      <c r="G1092" t="str">
        <f>VLOOKUP(FACT_INCLUDES[[#This Row],[order_id]],ORDERS!A:B,2,FALSE)</f>
        <v>96d0aa18ee946b81f6b78e07830194a2</v>
      </c>
      <c r="H1092" s="17">
        <f>VLOOKUP(FACT_INCLUDES[[#This Row],[order_id]],ORDERS!A:F,4,FALSE)</f>
        <v>43006.87777777778</v>
      </c>
      <c r="I1092" s="17">
        <f>VLOOKUP(FACT_INCLUDES[[#This Row],[order_id]],ORDERS!A:G,5,FALSE)</f>
        <v>43019.752083333333</v>
      </c>
      <c r="J1092" s="17">
        <f>VLOOKUP(FACT_INCLUDES[[#This Row],[order_id]],ORDERS!A:G,6,FALSE)</f>
        <v>43034</v>
      </c>
      <c r="K1092" t="str">
        <f>VLOOKUP(FACT_INCLUDES[[#This Row],[order_id]],ORDERS!A:G,3,FALSE)</f>
        <v>delivered</v>
      </c>
      <c r="L1092" s="18">
        <f>FACT_INCLUDES[[#This Row],[price]]+FACT_INCLUDES[[#This Row],[freight_value]]</f>
        <v>74.63</v>
      </c>
      <c r="M1092">
        <f ca="1">_xlfn.XLOOKUP(FACT_INCLUDES[[#This Row],[customer_unique_id]], DIM_CUSTOMERS[customer_unique_id], DIM_CUSTOMERS[Age],,0)</f>
        <v>28</v>
      </c>
      <c r="N1092">
        <f>IFERROR(VLOOKUP(FACT_INCLUDES[[#This Row],[order_id]], ORDERS!A:G, 7, FALSE), "")</f>
        <v>13</v>
      </c>
      <c r="O1092">
        <f>_xlfn.XLOOKUP(FACT_INCLUDES[[#This Row],[DW Product]],FACT_PRODUCT_REVIEWS!L:L,FACT_PRODUCT_REVIEWS!A:A,,0)</f>
        <v>545</v>
      </c>
      <c r="P1092">
        <f>_xlfn.XLOOKUP(FACT_INCLUDES[[#This Row],[customer_unique_id]],DIM_CUSTOMERS[customer_unique_id],DIM_CUSTOMERS[DW Customer],,0)</f>
        <v>109</v>
      </c>
      <c r="Q1092">
        <v>545</v>
      </c>
      <c r="R1092">
        <v>343</v>
      </c>
      <c r="S1092">
        <f>IF(FACT_INCLUDES[[#This Row],[order_delivered_customer_date]]&lt;=FACT_INCLUDES[[#This Row],[order_estimated_delivery_date]],1,0)</f>
        <v>1</v>
      </c>
      <c r="T1092" t="str">
        <f>VLOOKUP(FACT_INCLUDES[[#This Row],[DW Product]],DIM_PRODUCTS!A:I,3,FALSE)</f>
        <v>Gadgets</v>
      </c>
      <c r="U1092" t="str">
        <f>VLOOKUP(FACT_INCLUDES[[#This Row],[DW Seller]],DIM_SELLERS!A:I,4,FALSE)</f>
        <v>RS</v>
      </c>
      <c r="V1092" s="30">
        <f>IF(FACT_INCLUDES[[#This Row],[order_delivered_customer_date]]&lt;=FACT_INCLUDES[[#This Row],[order_estimated_delivery_date]], 1,0)</f>
        <v>1</v>
      </c>
    </row>
    <row r="1093" spans="1:22" ht="15.75" x14ac:dyDescent="0.25">
      <c r="A1093">
        <v>1092</v>
      </c>
      <c r="B1093" s="2" t="s">
        <v>870</v>
      </c>
      <c r="C1093" s="10">
        <v>1</v>
      </c>
      <c r="D1093" s="13">
        <v>42978.1</v>
      </c>
      <c r="E1093" s="20">
        <v>139.9</v>
      </c>
      <c r="F1093" s="20">
        <v>16.739999999999998</v>
      </c>
      <c r="G1093" t="str">
        <f>VLOOKUP(FACT_INCLUDES[[#This Row],[order_id]],ORDERS!A:B,2,FALSE)</f>
        <v>aed838b04abeb2fb94566d0a073bd718</v>
      </c>
      <c r="H1093" s="17">
        <f>VLOOKUP(FACT_INCLUDES[[#This Row],[order_id]],ORDERS!A:F,4,FALSE)</f>
        <v>42989.82916666667</v>
      </c>
      <c r="I1093" s="17">
        <f>VLOOKUP(FACT_INCLUDES[[#This Row],[order_id]],ORDERS!A:G,5,FALSE)</f>
        <v>43005.71875</v>
      </c>
      <c r="J1093" s="17">
        <f>VLOOKUP(FACT_INCLUDES[[#This Row],[order_id]],ORDERS!A:G,6,FALSE)</f>
        <v>43006</v>
      </c>
      <c r="K1093" t="str">
        <f>VLOOKUP(FACT_INCLUDES[[#This Row],[order_id]],ORDERS!A:G,3,FALSE)</f>
        <v>delivered</v>
      </c>
      <c r="L1093" s="18">
        <f>FACT_INCLUDES[[#This Row],[price]]+FACT_INCLUDES[[#This Row],[freight_value]]</f>
        <v>156.64000000000001</v>
      </c>
      <c r="M1093">
        <f ca="1">_xlfn.XLOOKUP(FACT_INCLUDES[[#This Row],[customer_unique_id]], DIM_CUSTOMERS[customer_unique_id], DIM_CUSTOMERS[Age],,0)</f>
        <v>29</v>
      </c>
      <c r="N1093">
        <f>IFERROR(VLOOKUP(FACT_INCLUDES[[#This Row],[order_id]], ORDERS!A:G, 7, FALSE), "")</f>
        <v>16</v>
      </c>
      <c r="O1093">
        <f>_xlfn.XLOOKUP(FACT_INCLUDES[[#This Row],[DW Product]],FACT_PRODUCT_REVIEWS!L:L,FACT_PRODUCT_REVIEWS!A:A,,0)</f>
        <v>546</v>
      </c>
      <c r="P1093">
        <f>_xlfn.XLOOKUP(FACT_INCLUDES[[#This Row],[customer_unique_id]],DIM_CUSTOMERS[customer_unique_id],DIM_CUSTOMERS[DW Customer],,0)</f>
        <v>104</v>
      </c>
      <c r="Q1093">
        <v>546</v>
      </c>
      <c r="R1093">
        <v>344</v>
      </c>
      <c r="S1093">
        <f>IF(FACT_INCLUDES[[#This Row],[order_delivered_customer_date]]&lt;=FACT_INCLUDES[[#This Row],[order_estimated_delivery_date]],1,0)</f>
        <v>1</v>
      </c>
      <c r="T1093" t="str">
        <f>VLOOKUP(FACT_INCLUDES[[#This Row],[DW Product]],DIM_PRODUCTS!A:I,3,FALSE)</f>
        <v>Decor</v>
      </c>
      <c r="U1093" t="str">
        <f>VLOOKUP(FACT_INCLUDES[[#This Row],[DW Seller]],DIM_SELLERS!A:I,4,FALSE)</f>
        <v>MG</v>
      </c>
      <c r="V1093" s="30">
        <f>IF(FACT_INCLUDES[[#This Row],[order_delivered_customer_date]]&lt;=FACT_INCLUDES[[#This Row],[order_estimated_delivery_date]], 1,0)</f>
        <v>1</v>
      </c>
    </row>
    <row r="1094" spans="1:22" ht="15.75" x14ac:dyDescent="0.25">
      <c r="A1094">
        <v>1093</v>
      </c>
      <c r="B1094" s="2" t="s">
        <v>1679</v>
      </c>
      <c r="C1094" s="10">
        <v>1</v>
      </c>
      <c r="D1094" s="13">
        <v>43017.1</v>
      </c>
      <c r="E1094" s="20">
        <v>379</v>
      </c>
      <c r="F1094" s="20">
        <v>79.94</v>
      </c>
      <c r="G1094" t="str">
        <f>VLOOKUP(FACT_INCLUDES[[#This Row],[order_id]],ORDERS!A:B,2,FALSE)</f>
        <v>46dd28b3f7e33b789acf42d3093b7773</v>
      </c>
      <c r="H1094" s="17">
        <f>VLOOKUP(FACT_INCLUDES[[#This Row],[order_id]],ORDERS!A:F,4,FALSE)</f>
        <v>43322.880555555559</v>
      </c>
      <c r="I1094" s="17">
        <f>VLOOKUP(FACT_INCLUDES[[#This Row],[order_id]],ORDERS!A:G,5,FALSE)</f>
        <v>43327.776388888888</v>
      </c>
      <c r="J1094" s="17">
        <f>VLOOKUP(FACT_INCLUDES[[#This Row],[order_id]],ORDERS!A:G,6,FALSE)</f>
        <v>43329</v>
      </c>
      <c r="K1094" t="str">
        <f>VLOOKUP(FACT_INCLUDES[[#This Row],[order_id]],ORDERS!A:G,3,FALSE)</f>
        <v>delivered</v>
      </c>
      <c r="L1094" s="18">
        <f>FACT_INCLUDES[[#This Row],[price]]+FACT_INCLUDES[[#This Row],[freight_value]]</f>
        <v>458.94</v>
      </c>
      <c r="M1094">
        <f ca="1">_xlfn.XLOOKUP(FACT_INCLUDES[[#This Row],[customer_unique_id]], DIM_CUSTOMERS[customer_unique_id], DIM_CUSTOMERS[Age],,0)</f>
        <v>19</v>
      </c>
      <c r="N1094">
        <f>IFERROR(VLOOKUP(FACT_INCLUDES[[#This Row],[order_id]], ORDERS!A:G, 7, FALSE), "")</f>
        <v>5</v>
      </c>
      <c r="O1094">
        <f>_xlfn.XLOOKUP(FACT_INCLUDES[[#This Row],[DW Product]],FACT_PRODUCT_REVIEWS!L:L,FACT_PRODUCT_REVIEWS!A:A,,0)</f>
        <v>454</v>
      </c>
      <c r="P1094">
        <f>_xlfn.XLOOKUP(FACT_INCLUDES[[#This Row],[customer_unique_id]],DIM_CUSTOMERS[customer_unique_id],DIM_CUSTOMERS[DW Customer],,0)</f>
        <v>190</v>
      </c>
      <c r="Q1094">
        <v>454</v>
      </c>
      <c r="R1094">
        <v>345</v>
      </c>
      <c r="S1094">
        <f>IF(FACT_INCLUDES[[#This Row],[order_delivered_customer_date]]&lt;=FACT_INCLUDES[[#This Row],[order_estimated_delivery_date]],1,0)</f>
        <v>1</v>
      </c>
      <c r="T1094" t="str">
        <f>VLOOKUP(FACT_INCLUDES[[#This Row],[DW Product]],DIM_PRODUCTS!A:I,3,FALSE)</f>
        <v>Art</v>
      </c>
      <c r="U1094" t="str">
        <f>VLOOKUP(FACT_INCLUDES[[#This Row],[DW Seller]],DIM_SELLERS!A:I,4,FALSE)</f>
        <v>SC</v>
      </c>
      <c r="V1094" s="30">
        <f>IF(FACT_INCLUDES[[#This Row],[order_delivered_customer_date]]&lt;=FACT_INCLUDES[[#This Row],[order_estimated_delivery_date]], 1,0)</f>
        <v>1</v>
      </c>
    </row>
    <row r="1095" spans="1:22" ht="15.75" x14ac:dyDescent="0.25">
      <c r="A1095">
        <v>1094</v>
      </c>
      <c r="B1095" s="2" t="s">
        <v>1533</v>
      </c>
      <c r="C1095" s="10">
        <v>1</v>
      </c>
      <c r="D1095" s="13">
        <v>43336.294444444444</v>
      </c>
      <c r="E1095" s="20">
        <v>33.9</v>
      </c>
      <c r="F1095" s="20">
        <v>13.82</v>
      </c>
      <c r="G1095" t="str">
        <f>VLOOKUP(FACT_INCLUDES[[#This Row],[order_id]],ORDERS!A:B,2,FALSE)</f>
        <v>ffe254cc039740e17dd15a5305035928</v>
      </c>
      <c r="H1095" s="17">
        <f>VLOOKUP(FACT_INCLUDES[[#This Row],[order_id]],ORDERS!A:F,4,FALSE)</f>
        <v>42827.689583333333</v>
      </c>
      <c r="I1095" s="17">
        <f>VLOOKUP(FACT_INCLUDES[[#This Row],[order_id]],ORDERS!A:G,5,FALSE)</f>
        <v>42845.397916666669</v>
      </c>
      <c r="J1095" s="17">
        <f>VLOOKUP(FACT_INCLUDES[[#This Row],[order_id]],ORDERS!A:G,6,FALSE)</f>
        <v>42866</v>
      </c>
      <c r="K1095" t="str">
        <f>VLOOKUP(FACT_INCLUDES[[#This Row],[order_id]],ORDERS!A:G,3,FALSE)</f>
        <v>delivered</v>
      </c>
      <c r="L1095" s="18">
        <f>FACT_INCLUDES[[#This Row],[price]]+FACT_INCLUDES[[#This Row],[freight_value]]</f>
        <v>47.72</v>
      </c>
      <c r="M1095">
        <f ca="1">_xlfn.XLOOKUP(FACT_INCLUDES[[#This Row],[customer_unique_id]], DIM_CUSTOMERS[customer_unique_id], DIM_CUSTOMERS[Age],,0)</f>
        <v>35</v>
      </c>
      <c r="N1095">
        <f>IFERROR(VLOOKUP(FACT_INCLUDES[[#This Row],[order_id]], ORDERS!A:G, 7, FALSE), "")</f>
        <v>18</v>
      </c>
      <c r="O1095">
        <f>_xlfn.XLOOKUP(FACT_INCLUDES[[#This Row],[DW Product]],FACT_PRODUCT_REVIEWS!L:L,FACT_PRODUCT_REVIEWS!A:A,,0)</f>
        <v>455</v>
      </c>
      <c r="P1095">
        <f>_xlfn.XLOOKUP(FACT_INCLUDES[[#This Row],[customer_unique_id]],DIM_CUSTOMERS[customer_unique_id],DIM_CUSTOMERS[DW Customer],,0)</f>
        <v>205</v>
      </c>
      <c r="Q1095">
        <v>455</v>
      </c>
      <c r="R1095">
        <v>346</v>
      </c>
      <c r="S1095">
        <f>IF(FACT_INCLUDES[[#This Row],[order_delivered_customer_date]]&lt;=FACT_INCLUDES[[#This Row],[order_estimated_delivery_date]],1,0)</f>
        <v>1</v>
      </c>
      <c r="T1095" t="str">
        <f>VLOOKUP(FACT_INCLUDES[[#This Row],[DW Product]],DIM_PRODUCTS!A:I,3,FALSE)</f>
        <v>Musical Instruments</v>
      </c>
      <c r="U1095" t="str">
        <f>VLOOKUP(FACT_INCLUDES[[#This Row],[DW Seller]],DIM_SELLERS!A:I,4,FALSE)</f>
        <v>SP</v>
      </c>
      <c r="V1095" s="30">
        <f>IF(FACT_INCLUDES[[#This Row],[order_delivered_customer_date]]&lt;=FACT_INCLUDES[[#This Row],[order_estimated_delivery_date]], 1,0)</f>
        <v>1</v>
      </c>
    </row>
    <row r="1096" spans="1:22" ht="15.75" x14ac:dyDescent="0.25">
      <c r="A1096">
        <v>1095</v>
      </c>
      <c r="B1096" s="2" t="s">
        <v>1468</v>
      </c>
      <c r="C1096" s="10">
        <v>1</v>
      </c>
      <c r="D1096" s="13">
        <v>43118.867361111108</v>
      </c>
      <c r="E1096" s="20">
        <v>208.1</v>
      </c>
      <c r="F1096" s="20">
        <v>43.49</v>
      </c>
      <c r="G1096" t="str">
        <f>VLOOKUP(FACT_INCLUDES[[#This Row],[order_id]],ORDERS!A:B,2,FALSE)</f>
        <v>5b540c6a8886384d1772215e6a189804</v>
      </c>
      <c r="H1096" s="17">
        <f>VLOOKUP(FACT_INCLUDES[[#This Row],[order_id]],ORDERS!A:F,4,FALSE)</f>
        <v>42840.556250000001</v>
      </c>
      <c r="I1096" s="17">
        <f>VLOOKUP(FACT_INCLUDES[[#This Row],[order_id]],ORDERS!A:G,5,FALSE)</f>
        <v>0</v>
      </c>
      <c r="J1096" s="17">
        <f>VLOOKUP(FACT_INCLUDES[[#This Row],[order_id]],ORDERS!A:G,6,FALSE)</f>
        <v>42867</v>
      </c>
      <c r="K1096" t="str">
        <f>VLOOKUP(FACT_INCLUDES[[#This Row],[order_id]],ORDERS!A:G,3,FALSE)</f>
        <v>processing</v>
      </c>
      <c r="L1096" s="18">
        <f>FACT_INCLUDES[[#This Row],[price]]+FACT_INCLUDES[[#This Row],[freight_value]]</f>
        <v>251.59</v>
      </c>
      <c r="M1096">
        <f ca="1">_xlfn.XLOOKUP(FACT_INCLUDES[[#This Row],[customer_unique_id]], DIM_CUSTOMERS[customer_unique_id], DIM_CUSTOMERS[Age],,0)</f>
        <v>52</v>
      </c>
      <c r="N1096" t="str">
        <f>IFERROR(VLOOKUP(FACT_INCLUDES[[#This Row],[order_id]], ORDERS!A:G, 7, FALSE), "")</f>
        <v/>
      </c>
      <c r="O1096">
        <f>_xlfn.XLOOKUP(FACT_INCLUDES[[#This Row],[DW Product]],FACT_PRODUCT_REVIEWS!L:L,FACT_PRODUCT_REVIEWS!A:A,,0)</f>
        <v>456</v>
      </c>
      <c r="P1096">
        <f>_xlfn.XLOOKUP(FACT_INCLUDES[[#This Row],[customer_unique_id]],DIM_CUSTOMERS[customer_unique_id],DIM_CUSTOMERS[DW Customer],,0)</f>
        <v>82</v>
      </c>
      <c r="Q1096">
        <v>456</v>
      </c>
      <c r="R1096">
        <v>347</v>
      </c>
      <c r="S1096">
        <f>IF(FACT_INCLUDES[[#This Row],[order_delivered_customer_date]]&lt;=FACT_INCLUDES[[#This Row],[order_estimated_delivery_date]],1,0)</f>
        <v>1</v>
      </c>
      <c r="T1096" t="str">
        <f>VLOOKUP(FACT_INCLUDES[[#This Row],[DW Product]],DIM_PRODUCTS!A:I,3,FALSE)</f>
        <v>Appliances</v>
      </c>
      <c r="U1096" t="str">
        <f>VLOOKUP(FACT_INCLUDES[[#This Row],[DW Seller]],DIM_SELLERS!A:I,4,FALSE)</f>
        <v>SP</v>
      </c>
      <c r="V1096" s="30">
        <f>IF(FACT_INCLUDES[[#This Row],[order_delivered_customer_date]]&lt;=FACT_INCLUDES[[#This Row],[order_estimated_delivery_date]], 1,0)</f>
        <v>1</v>
      </c>
    </row>
    <row r="1097" spans="1:22" ht="15.75" x14ac:dyDescent="0.25">
      <c r="A1097">
        <v>1096</v>
      </c>
      <c r="B1097" s="2" t="s">
        <v>1151</v>
      </c>
      <c r="C1097" s="10">
        <v>1</v>
      </c>
      <c r="D1097" s="13">
        <v>42881.645833333336</v>
      </c>
      <c r="E1097" s="20">
        <v>593.36</v>
      </c>
      <c r="F1097" s="20">
        <v>98.13</v>
      </c>
      <c r="G1097" t="str">
        <f>VLOOKUP(FACT_INCLUDES[[#This Row],[order_id]],ORDERS!A:B,2,FALSE)</f>
        <v>6e066424e17b2da4b735194531fb99a6</v>
      </c>
      <c r="H1097" s="17">
        <f>VLOOKUP(FACT_INCLUDES[[#This Row],[order_id]],ORDERS!A:F,4,FALSE)</f>
        <v>43238.75</v>
      </c>
      <c r="I1097" s="17">
        <f>VLOOKUP(FACT_INCLUDES[[#This Row],[order_id]],ORDERS!A:G,5,FALSE)</f>
        <v>43243.859722222223</v>
      </c>
      <c r="J1097" s="17">
        <f>VLOOKUP(FACT_INCLUDES[[#This Row],[order_id]],ORDERS!A:G,6,FALSE)</f>
        <v>43248</v>
      </c>
      <c r="K1097" t="str">
        <f>VLOOKUP(FACT_INCLUDES[[#This Row],[order_id]],ORDERS!A:G,3,FALSE)</f>
        <v>delivered</v>
      </c>
      <c r="L1097" s="18">
        <f>FACT_INCLUDES[[#This Row],[price]]+FACT_INCLUDES[[#This Row],[freight_value]]</f>
        <v>691.49</v>
      </c>
      <c r="M1097">
        <f ca="1">_xlfn.XLOOKUP(FACT_INCLUDES[[#This Row],[customer_unique_id]], DIM_CUSTOMERS[customer_unique_id], DIM_CUSTOMERS[Age],,0)</f>
        <v>39</v>
      </c>
      <c r="N1097">
        <f>IFERROR(VLOOKUP(FACT_INCLUDES[[#This Row],[order_id]], ORDERS!A:G, 7, FALSE), "")</f>
        <v>5</v>
      </c>
      <c r="O1097">
        <f>_xlfn.XLOOKUP(FACT_INCLUDES[[#This Row],[DW Product]],FACT_PRODUCT_REVIEWS!L:L,FACT_PRODUCT_REVIEWS!A:A,,0)</f>
        <v>457</v>
      </c>
      <c r="P1097">
        <f>_xlfn.XLOOKUP(FACT_INCLUDES[[#This Row],[customer_unique_id]],DIM_CUSTOMERS[customer_unique_id],DIM_CUSTOMERS[DW Customer],,0)</f>
        <v>294</v>
      </c>
      <c r="Q1097">
        <v>457</v>
      </c>
      <c r="R1097">
        <v>348</v>
      </c>
      <c r="S1097">
        <f>IF(FACT_INCLUDES[[#This Row],[order_delivered_customer_date]]&lt;=FACT_INCLUDES[[#This Row],[order_estimated_delivery_date]],1,0)</f>
        <v>1</v>
      </c>
      <c r="T1097" t="str">
        <f>VLOOKUP(FACT_INCLUDES[[#This Row],[DW Product]],DIM_PRODUCTS!A:I,3,FALSE)</f>
        <v>Musical Instruments</v>
      </c>
      <c r="U1097" t="str">
        <f>VLOOKUP(FACT_INCLUDES[[#This Row],[DW Seller]],DIM_SELLERS!A:I,4,FALSE)</f>
        <v>GO</v>
      </c>
      <c r="V1097" s="30">
        <f>IF(FACT_INCLUDES[[#This Row],[order_delivered_customer_date]]&lt;=FACT_INCLUDES[[#This Row],[order_estimated_delivery_date]], 1,0)</f>
        <v>1</v>
      </c>
    </row>
    <row r="1098" spans="1:22" ht="15.75" x14ac:dyDescent="0.25">
      <c r="A1098">
        <v>1097</v>
      </c>
      <c r="B1098" s="2" t="s">
        <v>901</v>
      </c>
      <c r="C1098" s="10">
        <v>1</v>
      </c>
      <c r="D1098" s="13">
        <v>43325.920138888891</v>
      </c>
      <c r="E1098" s="20">
        <v>52.5</v>
      </c>
      <c r="F1098" s="20">
        <v>19.34</v>
      </c>
      <c r="G1098" t="str">
        <f>VLOOKUP(FACT_INCLUDES[[#This Row],[order_id]],ORDERS!A:B,2,FALSE)</f>
        <v>6d55b4560e6c8ec28f8ba8099b442400</v>
      </c>
      <c r="H1098" s="17">
        <f>VLOOKUP(FACT_INCLUDES[[#This Row],[order_id]],ORDERS!A:F,4,FALSE)</f>
        <v>43204.345833333333</v>
      </c>
      <c r="I1098" s="17">
        <f>VLOOKUP(FACT_INCLUDES[[#This Row],[order_id]],ORDERS!A:G,5,FALSE)</f>
        <v>43223.706250000003</v>
      </c>
      <c r="J1098" s="17">
        <f>VLOOKUP(FACT_INCLUDES[[#This Row],[order_id]],ORDERS!A:G,6,FALSE)</f>
        <v>43229</v>
      </c>
      <c r="K1098" t="str">
        <f>VLOOKUP(FACT_INCLUDES[[#This Row],[order_id]],ORDERS!A:G,3,FALSE)</f>
        <v>delivered</v>
      </c>
      <c r="L1098" s="18">
        <f>FACT_INCLUDES[[#This Row],[price]]+FACT_INCLUDES[[#This Row],[freight_value]]</f>
        <v>71.84</v>
      </c>
      <c r="M1098">
        <f ca="1">_xlfn.XLOOKUP(FACT_INCLUDES[[#This Row],[customer_unique_id]], DIM_CUSTOMERS[customer_unique_id], DIM_CUSTOMERS[Age],,0)</f>
        <v>45</v>
      </c>
      <c r="N1098">
        <f>IFERROR(VLOOKUP(FACT_INCLUDES[[#This Row],[order_id]], ORDERS!A:G, 7, FALSE), "")</f>
        <v>19</v>
      </c>
      <c r="O1098">
        <f>_xlfn.XLOOKUP(FACT_INCLUDES[[#This Row],[DW Product]],FACT_PRODUCT_REVIEWS!L:L,FACT_PRODUCT_REVIEWS!A:A,,0)</f>
        <v>458</v>
      </c>
      <c r="P1098">
        <f>_xlfn.XLOOKUP(FACT_INCLUDES[[#This Row],[customer_unique_id]],DIM_CUSTOMERS[customer_unique_id],DIM_CUSTOMERS[DW Customer],,0)</f>
        <v>90</v>
      </c>
      <c r="Q1098">
        <v>458</v>
      </c>
      <c r="R1098">
        <v>349</v>
      </c>
      <c r="S1098">
        <f>IF(FACT_INCLUDES[[#This Row],[order_delivered_customer_date]]&lt;=FACT_INCLUDES[[#This Row],[order_estimated_delivery_date]],1,0)</f>
        <v>1</v>
      </c>
      <c r="T1098" t="str">
        <f>VLOOKUP(FACT_INCLUDES[[#This Row],[DW Product]],DIM_PRODUCTS!A:I,3,FALSE)</f>
        <v>Kitchen Products</v>
      </c>
      <c r="U1098" t="str">
        <f>VLOOKUP(FACT_INCLUDES[[#This Row],[DW Seller]],DIM_SELLERS!A:I,4,FALSE)</f>
        <v>MG</v>
      </c>
      <c r="V1098" s="30">
        <f>IF(FACT_INCLUDES[[#This Row],[order_delivered_customer_date]]&lt;=FACT_INCLUDES[[#This Row],[order_estimated_delivery_date]], 1,0)</f>
        <v>1</v>
      </c>
    </row>
    <row r="1099" spans="1:22" ht="15.75" x14ac:dyDescent="0.25">
      <c r="A1099">
        <v>1098</v>
      </c>
      <c r="B1099" s="2" t="s">
        <v>1770</v>
      </c>
      <c r="C1099" s="10">
        <v>1</v>
      </c>
      <c r="D1099" s="13">
        <v>43291.663194444445</v>
      </c>
      <c r="E1099" s="20">
        <v>52.5</v>
      </c>
      <c r="F1099" s="20">
        <v>19.34</v>
      </c>
      <c r="G1099" t="str">
        <f>VLOOKUP(FACT_INCLUDES[[#This Row],[order_id]],ORDERS!A:B,2,FALSE)</f>
        <v>e97f8593167749c6900418a170670da8</v>
      </c>
      <c r="H1099" s="17">
        <f>VLOOKUP(FACT_INCLUDES[[#This Row],[order_id]],ORDERS!A:F,4,FALSE)</f>
        <v>42925.718055555553</v>
      </c>
      <c r="I1099" s="17">
        <f>VLOOKUP(FACT_INCLUDES[[#This Row],[order_id]],ORDERS!A:G,5,FALSE)</f>
        <v>42933.689583333333</v>
      </c>
      <c r="J1099" s="17">
        <f>VLOOKUP(FACT_INCLUDES[[#This Row],[order_id]],ORDERS!A:G,6,FALSE)</f>
        <v>42954</v>
      </c>
      <c r="K1099" t="str">
        <f>VLOOKUP(FACT_INCLUDES[[#This Row],[order_id]],ORDERS!A:G,3,FALSE)</f>
        <v>delivered</v>
      </c>
      <c r="L1099" s="18">
        <f>FACT_INCLUDES[[#This Row],[price]]+FACT_INCLUDES[[#This Row],[freight_value]]</f>
        <v>71.84</v>
      </c>
      <c r="M1099">
        <f ca="1">_xlfn.XLOOKUP(FACT_INCLUDES[[#This Row],[customer_unique_id]], DIM_CUSTOMERS[customer_unique_id], DIM_CUSTOMERS[Age],,0)</f>
        <v>51</v>
      </c>
      <c r="N1099">
        <f>IFERROR(VLOOKUP(FACT_INCLUDES[[#This Row],[order_id]], ORDERS!A:G, 7, FALSE), "")</f>
        <v>8</v>
      </c>
      <c r="O1099">
        <f>_xlfn.XLOOKUP(FACT_INCLUDES[[#This Row],[DW Product]],FACT_PRODUCT_REVIEWS!L:L,FACT_PRODUCT_REVIEWS!A:A,,0)</f>
        <v>459</v>
      </c>
      <c r="P1099">
        <f>_xlfn.XLOOKUP(FACT_INCLUDES[[#This Row],[customer_unique_id]],DIM_CUSTOMERS[customer_unique_id],DIM_CUSTOMERS[DW Customer],,0)</f>
        <v>271</v>
      </c>
      <c r="Q1099">
        <v>459</v>
      </c>
      <c r="R1099">
        <v>350</v>
      </c>
      <c r="S1099">
        <f>IF(FACT_INCLUDES[[#This Row],[order_delivered_customer_date]]&lt;=FACT_INCLUDES[[#This Row],[order_estimated_delivery_date]],1,0)</f>
        <v>1</v>
      </c>
      <c r="T1099" t="str">
        <f>VLOOKUP(FACT_INCLUDES[[#This Row],[DW Product]],DIM_PRODUCTS!A:I,3,FALSE)</f>
        <v>Decor</v>
      </c>
      <c r="U1099" t="str">
        <f>VLOOKUP(FACT_INCLUDES[[#This Row],[DW Seller]],DIM_SELLERS!A:I,4,FALSE)</f>
        <v>PR</v>
      </c>
      <c r="V1099" s="30">
        <f>IF(FACT_INCLUDES[[#This Row],[order_delivered_customer_date]]&lt;=FACT_INCLUDES[[#This Row],[order_estimated_delivery_date]], 1,0)</f>
        <v>1</v>
      </c>
    </row>
    <row r="1100" spans="1:22" ht="15.75" x14ac:dyDescent="0.25">
      <c r="A1100">
        <v>1099</v>
      </c>
      <c r="B1100" s="2" t="s">
        <v>1784</v>
      </c>
      <c r="C1100" s="10">
        <v>1</v>
      </c>
      <c r="D1100" s="13">
        <v>43164.604861111111</v>
      </c>
      <c r="E1100" s="20">
        <v>66</v>
      </c>
      <c r="F1100" s="20">
        <v>78.63</v>
      </c>
      <c r="G1100" t="str">
        <f>VLOOKUP(FACT_INCLUDES[[#This Row],[order_id]],ORDERS!A:B,2,FALSE)</f>
        <v>3c4d7fdb25ab947c7ac866ba940f9c32</v>
      </c>
      <c r="H1100" s="17">
        <f>VLOOKUP(FACT_INCLUDES[[#This Row],[order_id]],ORDERS!A:F,4,FALSE)</f>
        <v>43142.770138888889</v>
      </c>
      <c r="I1100" s="17">
        <f>VLOOKUP(FACT_INCLUDES[[#This Row],[order_id]],ORDERS!A:G,5,FALSE)</f>
        <v>43148.652083333334</v>
      </c>
      <c r="J1100" s="17">
        <f>VLOOKUP(FACT_INCLUDES[[#This Row],[order_id]],ORDERS!A:G,6,FALSE)</f>
        <v>43157</v>
      </c>
      <c r="K1100" t="str">
        <f>VLOOKUP(FACT_INCLUDES[[#This Row],[order_id]],ORDERS!A:G,3,FALSE)</f>
        <v>delivered</v>
      </c>
      <c r="L1100" s="18">
        <f>FACT_INCLUDES[[#This Row],[price]]+FACT_INCLUDES[[#This Row],[freight_value]]</f>
        <v>144.63</v>
      </c>
      <c r="M1100">
        <f ca="1">_xlfn.XLOOKUP(FACT_INCLUDES[[#This Row],[customer_unique_id]], DIM_CUSTOMERS[customer_unique_id], DIM_CUSTOMERS[Age],,0)</f>
        <v>19</v>
      </c>
      <c r="N1100">
        <f>IFERROR(VLOOKUP(FACT_INCLUDES[[#This Row],[order_id]], ORDERS!A:G, 7, FALSE), "")</f>
        <v>6</v>
      </c>
      <c r="O1100">
        <f>_xlfn.XLOOKUP(FACT_INCLUDES[[#This Row],[DW Product]],FACT_PRODUCT_REVIEWS!L:L,FACT_PRODUCT_REVIEWS!A:A,,0)</f>
        <v>460</v>
      </c>
      <c r="P1100">
        <f>_xlfn.XLOOKUP(FACT_INCLUDES[[#This Row],[customer_unique_id]],DIM_CUSTOMERS[customer_unique_id],DIM_CUSTOMERS[DW Customer],,0)</f>
        <v>207</v>
      </c>
      <c r="Q1100">
        <v>460</v>
      </c>
      <c r="R1100">
        <v>351</v>
      </c>
      <c r="S1100">
        <f>IF(FACT_INCLUDES[[#This Row],[order_delivered_customer_date]]&lt;=FACT_INCLUDES[[#This Row],[order_estimated_delivery_date]],1,0)</f>
        <v>1</v>
      </c>
      <c r="T1100" t="str">
        <f>VLOOKUP(FACT_INCLUDES[[#This Row],[DW Product]],DIM_PRODUCTS!A:I,3,FALSE)</f>
        <v>Bathroom</v>
      </c>
      <c r="U1100" t="str">
        <f>VLOOKUP(FACT_INCLUDES[[#This Row],[DW Seller]],DIM_SELLERS!A:I,4,FALSE)</f>
        <v>SP</v>
      </c>
      <c r="V1100" s="30">
        <f>IF(FACT_INCLUDES[[#This Row],[order_delivered_customer_date]]&lt;=FACT_INCLUDES[[#This Row],[order_estimated_delivery_date]], 1,0)</f>
        <v>1</v>
      </c>
    </row>
    <row r="1101" spans="1:22" ht="15.75" x14ac:dyDescent="0.25">
      <c r="A1101">
        <v>1100</v>
      </c>
      <c r="B1101" s="2" t="s">
        <v>1480</v>
      </c>
      <c r="C1101" s="10">
        <v>1</v>
      </c>
      <c r="D1101" s="13">
        <v>43095.453472222223</v>
      </c>
      <c r="E1101" s="20">
        <v>127.48</v>
      </c>
      <c r="F1101" s="20">
        <v>16.809999999999999</v>
      </c>
      <c r="G1101" t="str">
        <f>VLOOKUP(FACT_INCLUDES[[#This Row],[order_id]],ORDERS!A:B,2,FALSE)</f>
        <v>c55681552ac6922a276fb013d773881b</v>
      </c>
      <c r="H1101" s="17">
        <f>VLOOKUP(FACT_INCLUDES[[#This Row],[order_id]],ORDERS!A:F,4,FALSE)</f>
        <v>43128.961111111108</v>
      </c>
      <c r="I1101" s="17">
        <f>VLOOKUP(FACT_INCLUDES[[#This Row],[order_id]],ORDERS!A:G,5,FALSE)</f>
        <v>43133.038194444445</v>
      </c>
      <c r="J1101" s="17">
        <f>VLOOKUP(FACT_INCLUDES[[#This Row],[order_id]],ORDERS!A:G,6,FALSE)</f>
        <v>43145</v>
      </c>
      <c r="K1101" t="str">
        <f>VLOOKUP(FACT_INCLUDES[[#This Row],[order_id]],ORDERS!A:G,3,FALSE)</f>
        <v>delivered</v>
      </c>
      <c r="L1101" s="18">
        <f>FACT_INCLUDES[[#This Row],[price]]+FACT_INCLUDES[[#This Row],[freight_value]]</f>
        <v>144.29</v>
      </c>
      <c r="M1101">
        <f ca="1">_xlfn.XLOOKUP(FACT_INCLUDES[[#This Row],[customer_unique_id]], DIM_CUSTOMERS[customer_unique_id], DIM_CUSTOMERS[Age],,0)</f>
        <v>24</v>
      </c>
      <c r="N1101">
        <f>IFERROR(VLOOKUP(FACT_INCLUDES[[#This Row],[order_id]], ORDERS!A:G, 7, FALSE), "")</f>
        <v>5</v>
      </c>
      <c r="O1101">
        <f>_xlfn.XLOOKUP(FACT_INCLUDES[[#This Row],[DW Product]],FACT_PRODUCT_REVIEWS!L:L,FACT_PRODUCT_REVIEWS!A:A,,0)</f>
        <v>461</v>
      </c>
      <c r="P1101">
        <f>_xlfn.XLOOKUP(FACT_INCLUDES[[#This Row],[customer_unique_id]],DIM_CUSTOMERS[customer_unique_id],DIM_CUSTOMERS[DW Customer],,0)</f>
        <v>289</v>
      </c>
      <c r="Q1101">
        <v>461</v>
      </c>
      <c r="R1101">
        <v>352</v>
      </c>
      <c r="S1101">
        <f>IF(FACT_INCLUDES[[#This Row],[order_delivered_customer_date]]&lt;=FACT_INCLUDES[[#This Row],[order_estimated_delivery_date]],1,0)</f>
        <v>1</v>
      </c>
      <c r="T1101" t="str">
        <f>VLOOKUP(FACT_INCLUDES[[#This Row],[DW Product]],DIM_PRODUCTS!A:I,3,FALSE)</f>
        <v>Art</v>
      </c>
      <c r="U1101" t="str">
        <f>VLOOKUP(FACT_INCLUDES[[#This Row],[DW Seller]],DIM_SELLERS!A:I,4,FALSE)</f>
        <v>PR</v>
      </c>
      <c r="V1101" s="30">
        <f>IF(FACT_INCLUDES[[#This Row],[order_delivered_customer_date]]&lt;=FACT_INCLUDES[[#This Row],[order_estimated_delivery_date]], 1,0)</f>
        <v>1</v>
      </c>
    </row>
    <row r="1102" spans="1:22" ht="15.75" x14ac:dyDescent="0.25">
      <c r="A1102">
        <v>1101</v>
      </c>
      <c r="B1102" s="2" t="s">
        <v>813</v>
      </c>
      <c r="C1102" s="10">
        <v>1</v>
      </c>
      <c r="D1102" s="13">
        <v>43320.64166666667</v>
      </c>
      <c r="E1102" s="20">
        <v>122.99</v>
      </c>
      <c r="F1102" s="20">
        <v>63.11</v>
      </c>
      <c r="G1102" t="str">
        <f>VLOOKUP(FACT_INCLUDES[[#This Row],[order_id]],ORDERS!A:B,2,FALSE)</f>
        <v>0f88eb431888ffb9d726252b7ac8cefe</v>
      </c>
      <c r="H1102" s="17">
        <f>VLOOKUP(FACT_INCLUDES[[#This Row],[order_id]],ORDERS!A:F,4,FALSE)</f>
        <v>43329.632638888892</v>
      </c>
      <c r="I1102" s="17">
        <f>VLOOKUP(FACT_INCLUDES[[#This Row],[order_id]],ORDERS!A:G,5,FALSE)</f>
        <v>43334.811111111114</v>
      </c>
      <c r="J1102" s="17">
        <f>VLOOKUP(FACT_INCLUDES[[#This Row],[order_id]],ORDERS!A:G,6,FALSE)</f>
        <v>43355</v>
      </c>
      <c r="K1102" t="str">
        <f>VLOOKUP(FACT_INCLUDES[[#This Row],[order_id]],ORDERS!A:G,3,FALSE)</f>
        <v>delivered</v>
      </c>
      <c r="L1102" s="18">
        <f>FACT_INCLUDES[[#This Row],[price]]+FACT_INCLUDES[[#This Row],[freight_value]]</f>
        <v>186.1</v>
      </c>
      <c r="M1102">
        <f ca="1">_xlfn.XLOOKUP(FACT_INCLUDES[[#This Row],[customer_unique_id]], DIM_CUSTOMERS[customer_unique_id], DIM_CUSTOMERS[Age],,0)</f>
        <v>25</v>
      </c>
      <c r="N1102">
        <f>IFERROR(VLOOKUP(FACT_INCLUDES[[#This Row],[order_id]], ORDERS!A:G, 7, FALSE), "")</f>
        <v>5</v>
      </c>
      <c r="O1102">
        <f>_xlfn.XLOOKUP(FACT_INCLUDES[[#This Row],[DW Product]],FACT_PRODUCT_REVIEWS!L:L,FACT_PRODUCT_REVIEWS!A:A,,0)</f>
        <v>462</v>
      </c>
      <c r="P1102">
        <f>_xlfn.XLOOKUP(FACT_INCLUDES[[#This Row],[customer_unique_id]],DIM_CUSTOMERS[customer_unique_id],DIM_CUSTOMERS[DW Customer],,0)</f>
        <v>43</v>
      </c>
      <c r="Q1102">
        <v>462</v>
      </c>
      <c r="R1102">
        <v>353</v>
      </c>
      <c r="S1102">
        <f>IF(FACT_INCLUDES[[#This Row],[order_delivered_customer_date]]&lt;=FACT_INCLUDES[[#This Row],[order_estimated_delivery_date]],1,0)</f>
        <v>1</v>
      </c>
      <c r="T1102" t="str">
        <f>VLOOKUP(FACT_INCLUDES[[#This Row],[DW Product]],DIM_PRODUCTS!A:I,3,FALSE)</f>
        <v>Furniture</v>
      </c>
      <c r="U1102" t="str">
        <f>VLOOKUP(FACT_INCLUDES[[#This Row],[DW Seller]],DIM_SELLERS!A:I,4,FALSE)</f>
        <v>PR</v>
      </c>
      <c r="V1102" s="30">
        <f>IF(FACT_INCLUDES[[#This Row],[order_delivered_customer_date]]&lt;=FACT_INCLUDES[[#This Row],[order_estimated_delivery_date]], 1,0)</f>
        <v>1</v>
      </c>
    </row>
    <row r="1103" spans="1:22" ht="15.75" x14ac:dyDescent="0.25">
      <c r="A1103">
        <v>1102</v>
      </c>
      <c r="B1103" s="2" t="s">
        <v>1330</v>
      </c>
      <c r="C1103" s="10">
        <v>1</v>
      </c>
      <c r="D1103" s="13">
        <v>42975.15625</v>
      </c>
      <c r="E1103" s="20">
        <v>49</v>
      </c>
      <c r="F1103" s="20">
        <v>15.44</v>
      </c>
      <c r="G1103" t="str">
        <f>VLOOKUP(FACT_INCLUDES[[#This Row],[order_id]],ORDERS!A:B,2,FALSE)</f>
        <v>ccd9fc8fd74bc87817d864a5dfc1bf1d</v>
      </c>
      <c r="H1103" s="17">
        <f>VLOOKUP(FACT_INCLUDES[[#This Row],[order_id]],ORDERS!A:F,4,FALSE)</f>
        <v>43186.769444444442</v>
      </c>
      <c r="I1103" s="17">
        <f>VLOOKUP(FACT_INCLUDES[[#This Row],[order_id]],ORDERS!A:G,5,FALSE)</f>
        <v>0</v>
      </c>
      <c r="J1103" s="17">
        <f>VLOOKUP(FACT_INCLUDES[[#This Row],[order_id]],ORDERS!A:G,6,FALSE)</f>
        <v>43202</v>
      </c>
      <c r="K1103" t="str">
        <f>VLOOKUP(FACT_INCLUDES[[#This Row],[order_id]],ORDERS!A:G,3,FALSE)</f>
        <v>canceled</v>
      </c>
      <c r="L1103" s="18">
        <f>FACT_INCLUDES[[#This Row],[price]]+FACT_INCLUDES[[#This Row],[freight_value]]</f>
        <v>64.44</v>
      </c>
      <c r="M1103">
        <f ca="1">_xlfn.XLOOKUP(FACT_INCLUDES[[#This Row],[customer_unique_id]], DIM_CUSTOMERS[customer_unique_id], DIM_CUSTOMERS[Age],,0)</f>
        <v>25</v>
      </c>
      <c r="N1103" t="str">
        <f>IFERROR(VLOOKUP(FACT_INCLUDES[[#This Row],[order_id]], ORDERS!A:G, 7, FALSE), "")</f>
        <v/>
      </c>
      <c r="O1103">
        <f>_xlfn.XLOOKUP(FACT_INCLUDES[[#This Row],[DW Product]],FACT_PRODUCT_REVIEWS!L:L,FACT_PRODUCT_REVIEWS!A:A,,0)</f>
        <v>463</v>
      </c>
      <c r="P1103">
        <f>_xlfn.XLOOKUP(FACT_INCLUDES[[#This Row],[customer_unique_id]],DIM_CUSTOMERS[customer_unique_id],DIM_CUSTOMERS[DW Customer],,0)</f>
        <v>305</v>
      </c>
      <c r="Q1103">
        <v>463</v>
      </c>
      <c r="R1103">
        <v>354</v>
      </c>
      <c r="S1103">
        <f>IF(FACT_INCLUDES[[#This Row],[order_delivered_customer_date]]&lt;=FACT_INCLUDES[[#This Row],[order_estimated_delivery_date]],1,0)</f>
        <v>1</v>
      </c>
      <c r="T1103" t="str">
        <f>VLOOKUP(FACT_INCLUDES[[#This Row],[DW Product]],DIM_PRODUCTS!A:I,3,FALSE)</f>
        <v>Musical Instruments</v>
      </c>
      <c r="U1103" t="str">
        <f>VLOOKUP(FACT_INCLUDES[[#This Row],[DW Seller]],DIM_SELLERS!A:I,4,FALSE)</f>
        <v>SP</v>
      </c>
      <c r="V1103" s="30">
        <f>IF(FACT_INCLUDES[[#This Row],[order_delivered_customer_date]]&lt;=FACT_INCLUDES[[#This Row],[order_estimated_delivery_date]], 1,0)</f>
        <v>1</v>
      </c>
    </row>
    <row r="1104" spans="1:22" ht="15.75" x14ac:dyDescent="0.25">
      <c r="A1104">
        <v>1103</v>
      </c>
      <c r="B1104" s="2" t="s">
        <v>1381</v>
      </c>
      <c r="C1104" s="10">
        <v>1</v>
      </c>
      <c r="D1104" s="13">
        <v>42881.37777777778</v>
      </c>
      <c r="E1104" s="20">
        <v>49</v>
      </c>
      <c r="F1104" s="20">
        <v>15.44</v>
      </c>
      <c r="G1104" t="str">
        <f>VLOOKUP(FACT_INCLUDES[[#This Row],[order_id]],ORDERS!A:B,2,FALSE)</f>
        <v>c209709f857255c80d07a0be8c630b0d</v>
      </c>
      <c r="H1104" s="17">
        <f>VLOOKUP(FACT_INCLUDES[[#This Row],[order_id]],ORDERS!A:F,4,FALSE)</f>
        <v>43306.552083333336</v>
      </c>
      <c r="I1104" s="17">
        <f>VLOOKUP(FACT_INCLUDES[[#This Row],[order_id]],ORDERS!A:G,5,FALSE)</f>
        <v>43323.747916666667</v>
      </c>
      <c r="J1104" s="17">
        <f>VLOOKUP(FACT_INCLUDES[[#This Row],[order_id]],ORDERS!A:G,6,FALSE)</f>
        <v>43339</v>
      </c>
      <c r="K1104" t="str">
        <f>VLOOKUP(FACT_INCLUDES[[#This Row],[order_id]],ORDERS!A:G,3,FALSE)</f>
        <v>delivered</v>
      </c>
      <c r="L1104" s="18">
        <f>FACT_INCLUDES[[#This Row],[price]]+FACT_INCLUDES[[#This Row],[freight_value]]</f>
        <v>64.44</v>
      </c>
      <c r="M1104">
        <f ca="1">_xlfn.XLOOKUP(FACT_INCLUDES[[#This Row],[customer_unique_id]], DIM_CUSTOMERS[customer_unique_id], DIM_CUSTOMERS[Age],,0)</f>
        <v>37</v>
      </c>
      <c r="N1104">
        <f>IFERROR(VLOOKUP(FACT_INCLUDES[[#This Row],[order_id]], ORDERS!A:G, 7, FALSE), "")</f>
        <v>17</v>
      </c>
      <c r="O1104">
        <f>_xlfn.XLOOKUP(FACT_INCLUDES[[#This Row],[DW Product]],FACT_PRODUCT_REVIEWS!L:L,FACT_PRODUCT_REVIEWS!A:A,,0)</f>
        <v>464</v>
      </c>
      <c r="P1104">
        <f>_xlfn.XLOOKUP(FACT_INCLUDES[[#This Row],[customer_unique_id]],DIM_CUSTOMERS[customer_unique_id],DIM_CUSTOMERS[DW Customer],,0)</f>
        <v>70</v>
      </c>
      <c r="Q1104">
        <v>464</v>
      </c>
      <c r="R1104">
        <v>355</v>
      </c>
      <c r="S1104">
        <f>IF(FACT_INCLUDES[[#This Row],[order_delivered_customer_date]]&lt;=FACT_INCLUDES[[#This Row],[order_estimated_delivery_date]],1,0)</f>
        <v>1</v>
      </c>
      <c r="T1104" t="str">
        <f>VLOOKUP(FACT_INCLUDES[[#This Row],[DW Product]],DIM_PRODUCTS!A:I,3,FALSE)</f>
        <v>Home Design</v>
      </c>
      <c r="U1104" t="str">
        <f>VLOOKUP(FACT_INCLUDES[[#This Row],[DW Seller]],DIM_SELLERS!A:I,4,FALSE)</f>
        <v>SP</v>
      </c>
      <c r="V1104" s="30">
        <f>IF(FACT_INCLUDES[[#This Row],[order_delivered_customer_date]]&lt;=FACT_INCLUDES[[#This Row],[order_estimated_delivery_date]], 1,0)</f>
        <v>1</v>
      </c>
    </row>
    <row r="1105" spans="1:22" ht="15.75" x14ac:dyDescent="0.25">
      <c r="A1105">
        <v>1104</v>
      </c>
      <c r="B1105" s="2" t="s">
        <v>1634</v>
      </c>
      <c r="C1105" s="10">
        <v>1</v>
      </c>
      <c r="D1105" s="13">
        <v>43206.704861111109</v>
      </c>
      <c r="E1105" s="20">
        <v>29.99</v>
      </c>
      <c r="F1105" s="20">
        <v>7.87</v>
      </c>
      <c r="G1105" t="str">
        <f>VLOOKUP(FACT_INCLUDES[[#This Row],[order_id]],ORDERS!A:B,2,FALSE)</f>
        <v>459c24ec5bb599541f309cb00cd2cf60</v>
      </c>
      <c r="H1105" s="17">
        <f>VLOOKUP(FACT_INCLUDES[[#This Row],[order_id]],ORDERS!A:F,4,FALSE)</f>
        <v>43204.720138888886</v>
      </c>
      <c r="I1105" s="17">
        <f>VLOOKUP(FACT_INCLUDES[[#This Row],[order_id]],ORDERS!A:G,5,FALSE)</f>
        <v>43210.976388888892</v>
      </c>
      <c r="J1105" s="17">
        <f>VLOOKUP(FACT_INCLUDES[[#This Row],[order_id]],ORDERS!A:G,6,FALSE)</f>
        <v>43230</v>
      </c>
      <c r="K1105" t="str">
        <f>VLOOKUP(FACT_INCLUDES[[#This Row],[order_id]],ORDERS!A:G,3,FALSE)</f>
        <v>delivered</v>
      </c>
      <c r="L1105" s="18">
        <f>FACT_INCLUDES[[#This Row],[price]]+FACT_INCLUDES[[#This Row],[freight_value]]</f>
        <v>37.86</v>
      </c>
      <c r="M1105">
        <f ca="1">_xlfn.XLOOKUP(FACT_INCLUDES[[#This Row],[customer_unique_id]], DIM_CUSTOMERS[customer_unique_id], DIM_CUSTOMERS[Age],,0)</f>
        <v>24</v>
      </c>
      <c r="N1105">
        <f>IFERROR(VLOOKUP(FACT_INCLUDES[[#This Row],[order_id]], ORDERS!A:G, 7, FALSE), "")</f>
        <v>6</v>
      </c>
      <c r="O1105">
        <f>_xlfn.XLOOKUP(FACT_INCLUDES[[#This Row],[DW Product]],FACT_PRODUCT_REVIEWS!L:L,FACT_PRODUCT_REVIEWS!A:A,,0)</f>
        <v>465</v>
      </c>
      <c r="P1105">
        <f>_xlfn.XLOOKUP(FACT_INCLUDES[[#This Row],[customer_unique_id]],DIM_CUSTOMERS[customer_unique_id],DIM_CUSTOMERS[DW Customer],,0)</f>
        <v>242</v>
      </c>
      <c r="Q1105">
        <v>465</v>
      </c>
      <c r="R1105">
        <v>356</v>
      </c>
      <c r="S1105">
        <f>IF(FACT_INCLUDES[[#This Row],[order_delivered_customer_date]]&lt;=FACT_INCLUDES[[#This Row],[order_estimated_delivery_date]],1,0)</f>
        <v>1</v>
      </c>
      <c r="T1105" t="str">
        <f>VLOOKUP(FACT_INCLUDES[[#This Row],[DW Product]],DIM_PRODUCTS!A:I,3,FALSE)</f>
        <v>Clothing</v>
      </c>
      <c r="U1105" t="str">
        <f>VLOOKUP(FACT_INCLUDES[[#This Row],[DW Seller]],DIM_SELLERS!A:I,4,FALSE)</f>
        <v>RJ</v>
      </c>
      <c r="V1105" s="30">
        <f>IF(FACT_INCLUDES[[#This Row],[order_delivered_customer_date]]&lt;=FACT_INCLUDES[[#This Row],[order_estimated_delivery_date]], 1,0)</f>
        <v>1</v>
      </c>
    </row>
    <row r="1106" spans="1:22" ht="15.75" x14ac:dyDescent="0.25">
      <c r="A1106">
        <v>1105</v>
      </c>
      <c r="B1106" s="2" t="s">
        <v>1170</v>
      </c>
      <c r="C1106" s="10">
        <v>1</v>
      </c>
      <c r="D1106" s="13">
        <v>43214.748611111114</v>
      </c>
      <c r="E1106" s="20">
        <v>59.9</v>
      </c>
      <c r="F1106" s="20">
        <v>24.7</v>
      </c>
      <c r="G1106" t="str">
        <f>VLOOKUP(FACT_INCLUDES[[#This Row],[order_id]],ORDERS!A:B,2,FALSE)</f>
        <v>ba7ae7b528a2b8359ff63e3014da964c</v>
      </c>
      <c r="H1106" s="17">
        <f>VLOOKUP(FACT_INCLUDES[[#This Row],[order_id]],ORDERS!A:F,4,FALSE)</f>
        <v>43202.570138888892</v>
      </c>
      <c r="I1106" s="17">
        <f>VLOOKUP(FACT_INCLUDES[[#This Row],[order_id]],ORDERS!A:G,5,FALSE)</f>
        <v>43208.835416666669</v>
      </c>
      <c r="J1106" s="17">
        <f>VLOOKUP(FACT_INCLUDES[[#This Row],[order_id]],ORDERS!A:G,6,FALSE)</f>
        <v>43220</v>
      </c>
      <c r="K1106" t="str">
        <f>VLOOKUP(FACT_INCLUDES[[#This Row],[order_id]],ORDERS!A:G,3,FALSE)</f>
        <v>delivered</v>
      </c>
      <c r="L1106" s="18">
        <f>FACT_INCLUDES[[#This Row],[price]]+FACT_INCLUDES[[#This Row],[freight_value]]</f>
        <v>84.6</v>
      </c>
      <c r="M1106">
        <f ca="1">_xlfn.XLOOKUP(FACT_INCLUDES[[#This Row],[customer_unique_id]], DIM_CUSTOMERS[customer_unique_id], DIM_CUSTOMERS[Age],,0)</f>
        <v>48</v>
      </c>
      <c r="N1106">
        <f>IFERROR(VLOOKUP(FACT_INCLUDES[[#This Row],[order_id]], ORDERS!A:G, 7, FALSE), "")</f>
        <v>6</v>
      </c>
      <c r="O1106">
        <f>_xlfn.XLOOKUP(FACT_INCLUDES[[#This Row],[DW Product]],FACT_PRODUCT_REVIEWS!L:L,FACT_PRODUCT_REVIEWS!A:A,,0)</f>
        <v>466</v>
      </c>
      <c r="P1106">
        <f>_xlfn.XLOOKUP(FACT_INCLUDES[[#This Row],[customer_unique_id]],DIM_CUSTOMERS[customer_unique_id],DIM_CUSTOMERS[DW Customer],,0)</f>
        <v>41</v>
      </c>
      <c r="Q1106">
        <v>466</v>
      </c>
      <c r="R1106">
        <v>357</v>
      </c>
      <c r="S1106">
        <f>IF(FACT_INCLUDES[[#This Row],[order_delivered_customer_date]]&lt;=FACT_INCLUDES[[#This Row],[order_estimated_delivery_date]],1,0)</f>
        <v>1</v>
      </c>
      <c r="T1106" t="str">
        <f>VLOOKUP(FACT_INCLUDES[[#This Row],[DW Product]],DIM_PRODUCTS!A:I,3,FALSE)</f>
        <v>Kitchen Products</v>
      </c>
      <c r="U1106" t="str">
        <f>VLOOKUP(FACT_INCLUDES[[#This Row],[DW Seller]],DIM_SELLERS!A:I,4,FALSE)</f>
        <v>SP</v>
      </c>
      <c r="V1106" s="30">
        <f>IF(FACT_INCLUDES[[#This Row],[order_delivered_customer_date]]&lt;=FACT_INCLUDES[[#This Row],[order_estimated_delivery_date]], 1,0)</f>
        <v>1</v>
      </c>
    </row>
    <row r="1107" spans="1:22" ht="15.75" x14ac:dyDescent="0.25">
      <c r="A1107">
        <v>1106</v>
      </c>
      <c r="B1107" s="2" t="s">
        <v>1190</v>
      </c>
      <c r="C1107" s="10">
        <v>1</v>
      </c>
      <c r="D1107" s="13">
        <v>43047.146527777775</v>
      </c>
      <c r="E1107" s="20">
        <v>62</v>
      </c>
      <c r="F1107" s="20">
        <v>24.7</v>
      </c>
      <c r="G1107" t="str">
        <f>VLOOKUP(FACT_INCLUDES[[#This Row],[order_id]],ORDERS!A:B,2,FALSE)</f>
        <v>a6d8302831afb228546eccf6cb3b3b48</v>
      </c>
      <c r="H1107" s="17">
        <f>VLOOKUP(FACT_INCLUDES[[#This Row],[order_id]],ORDERS!A:F,4,FALSE)</f>
        <v>42950.370833333334</v>
      </c>
      <c r="I1107" s="17">
        <f>VLOOKUP(FACT_INCLUDES[[#This Row],[order_id]],ORDERS!A:G,5,FALSE)</f>
        <v>42959.53402777778</v>
      </c>
      <c r="J1107" s="17">
        <f>VLOOKUP(FACT_INCLUDES[[#This Row],[order_id]],ORDERS!A:G,6,FALSE)</f>
        <v>42972</v>
      </c>
      <c r="K1107" t="str">
        <f>VLOOKUP(FACT_INCLUDES[[#This Row],[order_id]],ORDERS!A:G,3,FALSE)</f>
        <v>delivered</v>
      </c>
      <c r="L1107" s="18">
        <f>FACT_INCLUDES[[#This Row],[price]]+FACT_INCLUDES[[#This Row],[freight_value]]</f>
        <v>86.7</v>
      </c>
      <c r="M1107">
        <f ca="1">_xlfn.XLOOKUP(FACT_INCLUDES[[#This Row],[customer_unique_id]], DIM_CUSTOMERS[customer_unique_id], DIM_CUSTOMERS[Age],,0)</f>
        <v>20</v>
      </c>
      <c r="N1107">
        <f>IFERROR(VLOOKUP(FACT_INCLUDES[[#This Row],[order_id]], ORDERS!A:G, 7, FALSE), "")</f>
        <v>9</v>
      </c>
      <c r="O1107">
        <f>_xlfn.XLOOKUP(FACT_INCLUDES[[#This Row],[DW Product]],FACT_PRODUCT_REVIEWS!L:L,FACT_PRODUCT_REVIEWS!A:A,,0)</f>
        <v>467</v>
      </c>
      <c r="P1107">
        <f>_xlfn.XLOOKUP(FACT_INCLUDES[[#This Row],[customer_unique_id]],DIM_CUSTOMERS[customer_unique_id],DIM_CUSTOMERS[DW Customer],,0)</f>
        <v>201</v>
      </c>
      <c r="Q1107">
        <v>467</v>
      </c>
      <c r="R1107">
        <v>358</v>
      </c>
      <c r="S1107">
        <f>IF(FACT_INCLUDES[[#This Row],[order_delivered_customer_date]]&lt;=FACT_INCLUDES[[#This Row],[order_estimated_delivery_date]],1,0)</f>
        <v>1</v>
      </c>
      <c r="T1107" t="str">
        <f>VLOOKUP(FACT_INCLUDES[[#This Row],[DW Product]],DIM_PRODUCTS!A:I,3,FALSE)</f>
        <v>Art</v>
      </c>
      <c r="U1107" t="str">
        <f>VLOOKUP(FACT_INCLUDES[[#This Row],[DW Seller]],DIM_SELLERS!A:I,4,FALSE)</f>
        <v>SP</v>
      </c>
      <c r="V1107" s="30">
        <f>IF(FACT_INCLUDES[[#This Row],[order_delivered_customer_date]]&lt;=FACT_INCLUDES[[#This Row],[order_estimated_delivery_date]], 1,0)</f>
        <v>1</v>
      </c>
    </row>
    <row r="1108" spans="1:22" ht="15.75" x14ac:dyDescent="0.25">
      <c r="A1108">
        <v>1107</v>
      </c>
      <c r="B1108" s="2" t="s">
        <v>1307</v>
      </c>
      <c r="C1108" s="10">
        <v>1</v>
      </c>
      <c r="D1108" s="13">
        <v>42950.743055555555</v>
      </c>
      <c r="E1108" s="20">
        <v>102</v>
      </c>
      <c r="F1108" s="20">
        <v>10.130000000000001</v>
      </c>
      <c r="G1108" t="str">
        <f>VLOOKUP(FACT_INCLUDES[[#This Row],[order_id]],ORDERS!A:B,2,FALSE)</f>
        <v>6d9c0dc8d49cf9b9ff824bf1b0f79b4a</v>
      </c>
      <c r="H1108" s="17">
        <f>VLOOKUP(FACT_INCLUDES[[#This Row],[order_id]],ORDERS!A:F,4,FALSE)</f>
        <v>43235.833333333336</v>
      </c>
      <c r="I1108" s="17">
        <f>VLOOKUP(FACT_INCLUDES[[#This Row],[order_id]],ORDERS!A:G,5,FALSE)</f>
        <v>43255.754166666666</v>
      </c>
      <c r="J1108" s="17">
        <f>VLOOKUP(FACT_INCLUDES[[#This Row],[order_id]],ORDERS!A:G,6,FALSE)</f>
        <v>43259</v>
      </c>
      <c r="K1108" t="str">
        <f>VLOOKUP(FACT_INCLUDES[[#This Row],[order_id]],ORDERS!A:G,3,FALSE)</f>
        <v>delivered</v>
      </c>
      <c r="L1108" s="18">
        <f>FACT_INCLUDES[[#This Row],[price]]+FACT_INCLUDES[[#This Row],[freight_value]]</f>
        <v>112.13</v>
      </c>
      <c r="M1108">
        <f ca="1">_xlfn.XLOOKUP(FACT_INCLUDES[[#This Row],[customer_unique_id]], DIM_CUSTOMERS[customer_unique_id], DIM_CUSTOMERS[Age],,0)</f>
        <v>58</v>
      </c>
      <c r="N1108">
        <f>IFERROR(VLOOKUP(FACT_INCLUDES[[#This Row],[order_id]], ORDERS!A:G, 7, FALSE), "")</f>
        <v>20</v>
      </c>
      <c r="O1108">
        <f>_xlfn.XLOOKUP(FACT_INCLUDES[[#This Row],[DW Product]],FACT_PRODUCT_REVIEWS!L:L,FACT_PRODUCT_REVIEWS!A:A,,0)</f>
        <v>468</v>
      </c>
      <c r="P1108">
        <f>_xlfn.XLOOKUP(FACT_INCLUDES[[#This Row],[customer_unique_id]],DIM_CUSTOMERS[customer_unique_id],DIM_CUSTOMERS[DW Customer],,0)</f>
        <v>275</v>
      </c>
      <c r="Q1108">
        <v>468</v>
      </c>
      <c r="R1108">
        <v>359</v>
      </c>
      <c r="S1108">
        <f>IF(FACT_INCLUDES[[#This Row],[order_delivered_customer_date]]&lt;=FACT_INCLUDES[[#This Row],[order_estimated_delivery_date]],1,0)</f>
        <v>1</v>
      </c>
      <c r="T1108" t="str">
        <f>VLOOKUP(FACT_INCLUDES[[#This Row],[DW Product]],DIM_PRODUCTS!A:I,3,FALSE)</f>
        <v>Gadgets</v>
      </c>
      <c r="U1108" t="str">
        <f>VLOOKUP(FACT_INCLUDES[[#This Row],[DW Seller]],DIM_SELLERS!A:I,4,FALSE)</f>
        <v>BA</v>
      </c>
      <c r="V1108" s="30">
        <f>IF(FACT_INCLUDES[[#This Row],[order_delivered_customer_date]]&lt;=FACT_INCLUDES[[#This Row],[order_estimated_delivery_date]], 1,0)</f>
        <v>1</v>
      </c>
    </row>
    <row r="1109" spans="1:22" ht="15.75" x14ac:dyDescent="0.25">
      <c r="A1109">
        <v>1108</v>
      </c>
      <c r="B1109" s="2" t="s">
        <v>915</v>
      </c>
      <c r="C1109" s="10">
        <v>1</v>
      </c>
      <c r="D1109" s="13">
        <v>43083.772222222222</v>
      </c>
      <c r="E1109" s="20">
        <v>27.9</v>
      </c>
      <c r="F1109" s="20">
        <v>15.1</v>
      </c>
      <c r="G1109" t="str">
        <f>VLOOKUP(FACT_INCLUDES[[#This Row],[order_id]],ORDERS!A:B,2,FALSE)</f>
        <v>33e824e5fde35ad626278feba806c772</v>
      </c>
      <c r="H1109" s="17">
        <f>VLOOKUP(FACT_INCLUDES[[#This Row],[order_id]],ORDERS!A:F,4,FALSE)</f>
        <v>43255.662499999999</v>
      </c>
      <c r="I1109" s="17">
        <f>VLOOKUP(FACT_INCLUDES[[#This Row],[order_id]],ORDERS!A:G,5,FALSE)</f>
        <v>43257.768750000003</v>
      </c>
      <c r="J1109" s="17">
        <f>VLOOKUP(FACT_INCLUDES[[#This Row],[order_id]],ORDERS!A:G,6,FALSE)</f>
        <v>43279</v>
      </c>
      <c r="K1109" t="str">
        <f>VLOOKUP(FACT_INCLUDES[[#This Row],[order_id]],ORDERS!A:G,3,FALSE)</f>
        <v>delivered</v>
      </c>
      <c r="L1109" s="18">
        <f>FACT_INCLUDES[[#This Row],[price]]+FACT_INCLUDES[[#This Row],[freight_value]]</f>
        <v>43</v>
      </c>
      <c r="M1109">
        <f ca="1">_xlfn.XLOOKUP(FACT_INCLUDES[[#This Row],[customer_unique_id]], DIM_CUSTOMERS[customer_unique_id], DIM_CUSTOMERS[Age],,0)</f>
        <v>20</v>
      </c>
      <c r="N1109">
        <f>IFERROR(VLOOKUP(FACT_INCLUDES[[#This Row],[order_id]], ORDERS!A:G, 7, FALSE), "")</f>
        <v>2</v>
      </c>
      <c r="O1109">
        <f>_xlfn.XLOOKUP(FACT_INCLUDES[[#This Row],[DW Product]],FACT_PRODUCT_REVIEWS!L:L,FACT_PRODUCT_REVIEWS!A:A,,0)</f>
        <v>469</v>
      </c>
      <c r="P1109">
        <f>_xlfn.XLOOKUP(FACT_INCLUDES[[#This Row],[customer_unique_id]],DIM_CUSTOMERS[customer_unique_id],DIM_CUSTOMERS[DW Customer],,0)</f>
        <v>117</v>
      </c>
      <c r="Q1109">
        <v>469</v>
      </c>
      <c r="R1109">
        <v>360</v>
      </c>
      <c r="S1109">
        <f>IF(FACT_INCLUDES[[#This Row],[order_delivered_customer_date]]&lt;=FACT_INCLUDES[[#This Row],[order_estimated_delivery_date]],1,0)</f>
        <v>1</v>
      </c>
      <c r="T1109" t="str">
        <f>VLOOKUP(FACT_INCLUDES[[#This Row],[DW Product]],DIM_PRODUCTS!A:I,3,FALSE)</f>
        <v>Makeup</v>
      </c>
      <c r="U1109" t="str">
        <f>VLOOKUP(FACT_INCLUDES[[#This Row],[DW Seller]],DIM_SELLERS!A:I,4,FALSE)</f>
        <v>SP</v>
      </c>
      <c r="V1109" s="30">
        <f>IF(FACT_INCLUDES[[#This Row],[order_delivered_customer_date]]&lt;=FACT_INCLUDES[[#This Row],[order_estimated_delivery_date]], 1,0)</f>
        <v>1</v>
      </c>
    </row>
    <row r="1110" spans="1:22" ht="15.75" x14ac:dyDescent="0.25">
      <c r="A1110">
        <v>1109</v>
      </c>
      <c r="B1110" s="2" t="s">
        <v>1000</v>
      </c>
      <c r="C1110" s="10">
        <v>1</v>
      </c>
      <c r="D1110" s="13">
        <v>43132.665277777778</v>
      </c>
      <c r="E1110" s="20">
        <v>196</v>
      </c>
      <c r="F1110" s="20">
        <v>11.98</v>
      </c>
      <c r="G1110" t="str">
        <f>VLOOKUP(FACT_INCLUDES[[#This Row],[order_id]],ORDERS!A:B,2,FALSE)</f>
        <v>197572fc8f1878d0a94195ac840dd947</v>
      </c>
      <c r="H1110" s="17">
        <f>VLOOKUP(FACT_INCLUDES[[#This Row],[order_id]],ORDERS!A:F,4,FALSE)</f>
        <v>43067.98541666667</v>
      </c>
      <c r="I1110" s="17">
        <f>VLOOKUP(FACT_INCLUDES[[#This Row],[order_id]],ORDERS!A:G,5,FALSE)</f>
        <v>43089.803472222222</v>
      </c>
      <c r="J1110" s="17">
        <f>VLOOKUP(FACT_INCLUDES[[#This Row],[order_id]],ORDERS!A:G,6,FALSE)</f>
        <v>43097</v>
      </c>
      <c r="K1110" t="str">
        <f>VLOOKUP(FACT_INCLUDES[[#This Row],[order_id]],ORDERS!A:G,3,FALSE)</f>
        <v>delivered</v>
      </c>
      <c r="L1110" s="18">
        <f>FACT_INCLUDES[[#This Row],[price]]+FACT_INCLUDES[[#This Row],[freight_value]]</f>
        <v>207.98</v>
      </c>
      <c r="M1110">
        <f ca="1">_xlfn.XLOOKUP(FACT_INCLUDES[[#This Row],[customer_unique_id]], DIM_CUSTOMERS[customer_unique_id], DIM_CUSTOMERS[Age],,0)</f>
        <v>31</v>
      </c>
      <c r="N1110">
        <f>IFERROR(VLOOKUP(FACT_INCLUDES[[#This Row],[order_id]], ORDERS!A:G, 7, FALSE), "")</f>
        <v>22</v>
      </c>
      <c r="O1110">
        <f>_xlfn.XLOOKUP(FACT_INCLUDES[[#This Row],[DW Product]],FACT_PRODUCT_REVIEWS!L:L,FACT_PRODUCT_REVIEWS!A:A,,0)</f>
        <v>470</v>
      </c>
      <c r="P1110">
        <f>_xlfn.XLOOKUP(FACT_INCLUDES[[#This Row],[customer_unique_id]],DIM_CUSTOMERS[customer_unique_id],DIM_CUSTOMERS[DW Customer],,0)</f>
        <v>213</v>
      </c>
      <c r="Q1110">
        <v>470</v>
      </c>
      <c r="R1110">
        <v>361</v>
      </c>
      <c r="S1110">
        <f>IF(FACT_INCLUDES[[#This Row],[order_delivered_customer_date]]&lt;=FACT_INCLUDES[[#This Row],[order_estimated_delivery_date]],1,0)</f>
        <v>1</v>
      </c>
      <c r="T1110" t="str">
        <f>VLOOKUP(FACT_INCLUDES[[#This Row],[DW Product]],DIM_PRODUCTS!A:I,3,FALSE)</f>
        <v>Home Design</v>
      </c>
      <c r="U1110" t="str">
        <f>VLOOKUP(FACT_INCLUDES[[#This Row],[DW Seller]],DIM_SELLERS!A:I,4,FALSE)</f>
        <v>SP</v>
      </c>
      <c r="V1110" s="30">
        <f>IF(FACT_INCLUDES[[#This Row],[order_delivered_customer_date]]&lt;=FACT_INCLUDES[[#This Row],[order_estimated_delivery_date]], 1,0)</f>
        <v>1</v>
      </c>
    </row>
    <row r="1111" spans="1:22" ht="15.75" x14ac:dyDescent="0.25">
      <c r="A1111">
        <v>1110</v>
      </c>
      <c r="B1111" s="2" t="s">
        <v>1425</v>
      </c>
      <c r="C1111" s="10">
        <v>1</v>
      </c>
      <c r="D1111" s="13">
        <v>43215.118750000001</v>
      </c>
      <c r="E1111" s="20">
        <v>389</v>
      </c>
      <c r="F1111" s="20">
        <v>22.63</v>
      </c>
      <c r="G1111" t="str">
        <f>VLOOKUP(FACT_INCLUDES[[#This Row],[order_id]],ORDERS!A:B,2,FALSE)</f>
        <v>0125fb08af5c9dd55731090aafc63ac8</v>
      </c>
      <c r="H1111" s="17">
        <f>VLOOKUP(FACT_INCLUDES[[#This Row],[order_id]],ORDERS!A:F,4,FALSE)</f>
        <v>43109.96875</v>
      </c>
      <c r="I1111" s="17">
        <f>VLOOKUP(FACT_INCLUDES[[#This Row],[order_id]],ORDERS!A:G,5,FALSE)</f>
        <v>43115.713194444441</v>
      </c>
      <c r="J1111" s="17">
        <f>VLOOKUP(FACT_INCLUDES[[#This Row],[order_id]],ORDERS!A:G,6,FALSE)</f>
        <v>43139</v>
      </c>
      <c r="K1111" t="str">
        <f>VLOOKUP(FACT_INCLUDES[[#This Row],[order_id]],ORDERS!A:G,3,FALSE)</f>
        <v>delivered</v>
      </c>
      <c r="L1111" s="18">
        <f>FACT_INCLUDES[[#This Row],[price]]+FACT_INCLUDES[[#This Row],[freight_value]]</f>
        <v>411.63</v>
      </c>
      <c r="M1111">
        <f ca="1">_xlfn.XLOOKUP(FACT_INCLUDES[[#This Row],[customer_unique_id]], DIM_CUSTOMERS[customer_unique_id], DIM_CUSTOMERS[Age],,0)</f>
        <v>59</v>
      </c>
      <c r="N1111">
        <f>IFERROR(VLOOKUP(FACT_INCLUDES[[#This Row],[order_id]], ORDERS!A:G, 7, FALSE), "")</f>
        <v>6</v>
      </c>
      <c r="O1111">
        <f>_xlfn.XLOOKUP(FACT_INCLUDES[[#This Row],[DW Product]],FACT_PRODUCT_REVIEWS!L:L,FACT_PRODUCT_REVIEWS!A:A,,0)</f>
        <v>471</v>
      </c>
      <c r="P1111">
        <f>_xlfn.XLOOKUP(FACT_INCLUDES[[#This Row],[customer_unique_id]],DIM_CUSTOMERS[customer_unique_id],DIM_CUSTOMERS[DW Customer],,0)</f>
        <v>99</v>
      </c>
      <c r="Q1111">
        <v>471</v>
      </c>
      <c r="R1111">
        <v>362</v>
      </c>
      <c r="S1111">
        <f>IF(FACT_INCLUDES[[#This Row],[order_delivered_customer_date]]&lt;=FACT_INCLUDES[[#This Row],[order_estimated_delivery_date]],1,0)</f>
        <v>1</v>
      </c>
      <c r="T1111" t="str">
        <f>VLOOKUP(FACT_INCLUDES[[#This Row],[DW Product]],DIM_PRODUCTS!A:I,3,FALSE)</f>
        <v>Kitchen Products</v>
      </c>
      <c r="U1111" t="str">
        <f>VLOOKUP(FACT_INCLUDES[[#This Row],[DW Seller]],DIM_SELLERS!A:I,4,FALSE)</f>
        <v>SP</v>
      </c>
      <c r="V1111" s="30">
        <f>IF(FACT_INCLUDES[[#This Row],[order_delivered_customer_date]]&lt;=FACT_INCLUDES[[#This Row],[order_estimated_delivery_date]], 1,0)</f>
        <v>1</v>
      </c>
    </row>
    <row r="1112" spans="1:22" ht="15.75" x14ac:dyDescent="0.25">
      <c r="A1112">
        <v>1111</v>
      </c>
      <c r="B1112" s="2" t="s">
        <v>961</v>
      </c>
      <c r="C1112" s="10">
        <v>1</v>
      </c>
      <c r="D1112" s="13">
        <v>43283.470833333333</v>
      </c>
      <c r="E1112" s="20">
        <v>119.99</v>
      </c>
      <c r="F1112" s="20">
        <v>16.47</v>
      </c>
      <c r="G1112" t="str">
        <f>VLOOKUP(FACT_INCLUDES[[#This Row],[order_id]],ORDERS!A:B,2,FALSE)</f>
        <v>07af1aef7bf4d17ec7f0f166e9025fc9</v>
      </c>
      <c r="H1112" s="17">
        <f>VLOOKUP(FACT_INCLUDES[[#This Row],[order_id]],ORDERS!A:F,4,FALSE)</f>
        <v>43013.609027777777</v>
      </c>
      <c r="I1112" s="17">
        <f>VLOOKUP(FACT_INCLUDES[[#This Row],[order_id]],ORDERS!A:G,5,FALSE)</f>
        <v>43026.870833333334</v>
      </c>
      <c r="J1112" s="17">
        <f>VLOOKUP(FACT_INCLUDES[[#This Row],[order_id]],ORDERS!A:G,6,FALSE)</f>
        <v>43039</v>
      </c>
      <c r="K1112" t="str">
        <f>VLOOKUP(FACT_INCLUDES[[#This Row],[order_id]],ORDERS!A:G,3,FALSE)</f>
        <v>delivered</v>
      </c>
      <c r="L1112" s="18">
        <f>FACT_INCLUDES[[#This Row],[price]]+FACT_INCLUDES[[#This Row],[freight_value]]</f>
        <v>136.45999999999998</v>
      </c>
      <c r="M1112">
        <f ca="1">_xlfn.XLOOKUP(FACT_INCLUDES[[#This Row],[customer_unique_id]], DIM_CUSTOMERS[customer_unique_id], DIM_CUSTOMERS[Age],,0)</f>
        <v>23</v>
      </c>
      <c r="N1112">
        <f>IFERROR(VLOOKUP(FACT_INCLUDES[[#This Row],[order_id]], ORDERS!A:G, 7, FALSE), "")</f>
        <v>13</v>
      </c>
      <c r="O1112">
        <f>_xlfn.XLOOKUP(FACT_INCLUDES[[#This Row],[DW Product]],FACT_PRODUCT_REVIEWS!L:L,FACT_PRODUCT_REVIEWS!A:A,,0)</f>
        <v>472</v>
      </c>
      <c r="P1112">
        <f>_xlfn.XLOOKUP(FACT_INCLUDES[[#This Row],[customer_unique_id]],DIM_CUSTOMERS[customer_unique_id],DIM_CUSTOMERS[DW Customer],,0)</f>
        <v>174</v>
      </c>
      <c r="Q1112">
        <v>472</v>
      </c>
      <c r="R1112">
        <v>363</v>
      </c>
      <c r="S1112">
        <f>IF(FACT_INCLUDES[[#This Row],[order_delivered_customer_date]]&lt;=FACT_INCLUDES[[#This Row],[order_estimated_delivery_date]],1,0)</f>
        <v>1</v>
      </c>
      <c r="T1112" t="str">
        <f>VLOOKUP(FACT_INCLUDES[[#This Row],[DW Product]],DIM_PRODUCTS!A:I,3,FALSE)</f>
        <v>Home Design</v>
      </c>
      <c r="U1112" t="str">
        <f>VLOOKUP(FACT_INCLUDES[[#This Row],[DW Seller]],DIM_SELLERS!A:I,4,FALSE)</f>
        <v>SP</v>
      </c>
      <c r="V1112" s="30">
        <f>IF(FACT_INCLUDES[[#This Row],[order_delivered_customer_date]]&lt;=FACT_INCLUDES[[#This Row],[order_estimated_delivery_date]], 1,0)</f>
        <v>1</v>
      </c>
    </row>
    <row r="1113" spans="1:22" ht="15.75" x14ac:dyDescent="0.25">
      <c r="A1113">
        <v>1112</v>
      </c>
      <c r="B1113" s="2" t="s">
        <v>743</v>
      </c>
      <c r="C1113" s="10">
        <v>1</v>
      </c>
      <c r="D1113" s="13">
        <v>42825.673611111109</v>
      </c>
      <c r="E1113" s="20">
        <v>27.99</v>
      </c>
      <c r="F1113" s="20">
        <v>14.1</v>
      </c>
      <c r="G1113" t="str">
        <f>VLOOKUP(FACT_INCLUDES[[#This Row],[order_id]],ORDERS!A:B,2,FALSE)</f>
        <v>43f7616a8f37a874ee893f0dea3ba593</v>
      </c>
      <c r="H1113" s="17">
        <f>VLOOKUP(FACT_INCLUDES[[#This Row],[order_id]],ORDERS!A:F,4,FALSE)</f>
        <v>43165.543055555558</v>
      </c>
      <c r="I1113" s="17">
        <f>VLOOKUP(FACT_INCLUDES[[#This Row],[order_id]],ORDERS!A:G,5,FALSE)</f>
        <v>43200.06527777778</v>
      </c>
      <c r="J1113" s="17">
        <f>VLOOKUP(FACT_INCLUDES[[#This Row],[order_id]],ORDERS!A:G,6,FALSE)</f>
        <v>43185</v>
      </c>
      <c r="K1113" t="str">
        <f>VLOOKUP(FACT_INCLUDES[[#This Row],[order_id]],ORDERS!A:G,3,FALSE)</f>
        <v>delivered</v>
      </c>
      <c r="L1113" s="18">
        <f>FACT_INCLUDES[[#This Row],[price]]+FACT_INCLUDES[[#This Row],[freight_value]]</f>
        <v>42.089999999999996</v>
      </c>
      <c r="M1113">
        <f ca="1">_xlfn.XLOOKUP(FACT_INCLUDES[[#This Row],[customer_unique_id]], DIM_CUSTOMERS[customer_unique_id], DIM_CUSTOMERS[Age],,0)</f>
        <v>23</v>
      </c>
      <c r="N1113">
        <f>IFERROR(VLOOKUP(FACT_INCLUDES[[#This Row],[order_id]], ORDERS!A:G, 7, FALSE), "")</f>
        <v>35</v>
      </c>
      <c r="O1113">
        <f>_xlfn.XLOOKUP(FACT_INCLUDES[[#This Row],[DW Product]],FACT_PRODUCT_REVIEWS!L:L,FACT_PRODUCT_REVIEWS!A:A,,0)</f>
        <v>473</v>
      </c>
      <c r="P1113">
        <f>_xlfn.XLOOKUP(FACT_INCLUDES[[#This Row],[customer_unique_id]],DIM_CUSTOMERS[customer_unique_id],DIM_CUSTOMERS[DW Customer],,0)</f>
        <v>158</v>
      </c>
      <c r="Q1113">
        <v>473</v>
      </c>
      <c r="R1113">
        <v>364</v>
      </c>
      <c r="S1113">
        <f>IF(FACT_INCLUDES[[#This Row],[order_delivered_customer_date]]&lt;=FACT_INCLUDES[[#This Row],[order_estimated_delivery_date]],1,0)</f>
        <v>0</v>
      </c>
      <c r="T1113" t="str">
        <f>VLOOKUP(FACT_INCLUDES[[#This Row],[DW Product]],DIM_PRODUCTS!A:I,3,FALSE)</f>
        <v>Shoes</v>
      </c>
      <c r="U1113" t="str">
        <f>VLOOKUP(FACT_INCLUDES[[#This Row],[DW Seller]],DIM_SELLERS!A:I,4,FALSE)</f>
        <v>SP</v>
      </c>
      <c r="V1113" s="30">
        <f>IF(FACT_INCLUDES[[#This Row],[order_delivered_customer_date]]&lt;=FACT_INCLUDES[[#This Row],[order_estimated_delivery_date]], 1,0)</f>
        <v>0</v>
      </c>
    </row>
    <row r="1114" spans="1:22" ht="15.75" x14ac:dyDescent="0.25">
      <c r="A1114">
        <v>1113</v>
      </c>
      <c r="B1114" s="2" t="s">
        <v>1859</v>
      </c>
      <c r="C1114" s="10">
        <v>1</v>
      </c>
      <c r="D1114" s="13">
        <v>42922.53125</v>
      </c>
      <c r="E1114" s="20">
        <v>54.99</v>
      </c>
      <c r="F1114" s="20">
        <v>14.7</v>
      </c>
      <c r="G1114" t="str">
        <f>VLOOKUP(FACT_INCLUDES[[#This Row],[order_id]],ORDERS!A:B,2,FALSE)</f>
        <v>7d373e92dd3086b4c37e9868fc8999c1</v>
      </c>
      <c r="H1114" s="17">
        <f>VLOOKUP(FACT_INCLUDES[[#This Row],[order_id]],ORDERS!A:F,4,FALSE)</f>
        <v>43264.393750000003</v>
      </c>
      <c r="I1114" s="17">
        <f>VLOOKUP(FACT_INCLUDES[[#This Row],[order_id]],ORDERS!A:G,5,FALSE)</f>
        <v>43270.761805555558</v>
      </c>
      <c r="J1114" s="17">
        <f>VLOOKUP(FACT_INCLUDES[[#This Row],[order_id]],ORDERS!A:G,6,FALSE)</f>
        <v>43279</v>
      </c>
      <c r="K1114" t="str">
        <f>VLOOKUP(FACT_INCLUDES[[#This Row],[order_id]],ORDERS!A:G,3,FALSE)</f>
        <v>delivered</v>
      </c>
      <c r="L1114" s="18">
        <f>FACT_INCLUDES[[#This Row],[price]]+FACT_INCLUDES[[#This Row],[freight_value]]</f>
        <v>69.69</v>
      </c>
      <c r="M1114">
        <f ca="1">_xlfn.XLOOKUP(FACT_INCLUDES[[#This Row],[customer_unique_id]], DIM_CUSTOMERS[customer_unique_id], DIM_CUSTOMERS[Age],,0)</f>
        <v>28</v>
      </c>
      <c r="N1114">
        <f>IFERROR(VLOOKUP(FACT_INCLUDES[[#This Row],[order_id]], ORDERS!A:G, 7, FALSE), "")</f>
        <v>6</v>
      </c>
      <c r="O1114">
        <f>_xlfn.XLOOKUP(FACT_INCLUDES[[#This Row],[DW Product]],FACT_PRODUCT_REVIEWS!L:L,FACT_PRODUCT_REVIEWS!A:A,,0)</f>
        <v>474</v>
      </c>
      <c r="P1114">
        <f>_xlfn.XLOOKUP(FACT_INCLUDES[[#This Row],[customer_unique_id]],DIM_CUSTOMERS[customer_unique_id],DIM_CUSTOMERS[DW Customer],,0)</f>
        <v>212</v>
      </c>
      <c r="Q1114">
        <v>474</v>
      </c>
      <c r="R1114">
        <v>365</v>
      </c>
      <c r="S1114">
        <f>IF(FACT_INCLUDES[[#This Row],[order_delivered_customer_date]]&lt;=FACT_INCLUDES[[#This Row],[order_estimated_delivery_date]],1,0)</f>
        <v>1</v>
      </c>
      <c r="T1114" t="str">
        <f>VLOOKUP(FACT_INCLUDES[[#This Row],[DW Product]],DIM_PRODUCTS!A:I,3,FALSE)</f>
        <v>Home Design</v>
      </c>
      <c r="U1114" t="str">
        <f>VLOOKUP(FACT_INCLUDES[[#This Row],[DW Seller]],DIM_SELLERS!A:I,4,FALSE)</f>
        <v>SP</v>
      </c>
      <c r="V1114" s="30">
        <f>IF(FACT_INCLUDES[[#This Row],[order_delivered_customer_date]]&lt;=FACT_INCLUDES[[#This Row],[order_estimated_delivery_date]], 1,0)</f>
        <v>1</v>
      </c>
    </row>
    <row r="1115" spans="1:22" ht="15.75" x14ac:dyDescent="0.25">
      <c r="A1115">
        <v>1114</v>
      </c>
      <c r="B1115" s="2" t="s">
        <v>1802</v>
      </c>
      <c r="C1115" s="10">
        <v>1</v>
      </c>
      <c r="D1115" s="13">
        <v>43132.648611111108</v>
      </c>
      <c r="E1115" s="20">
        <v>88.9</v>
      </c>
      <c r="F1115" s="20">
        <v>16.059999999999999</v>
      </c>
      <c r="G1115" t="str">
        <f>VLOOKUP(FACT_INCLUDES[[#This Row],[order_id]],ORDERS!A:B,2,FALSE)</f>
        <v>5608c8ba4ec9e036b755a199c5fd51ef</v>
      </c>
      <c r="H1115" s="17">
        <f>VLOOKUP(FACT_INCLUDES[[#This Row],[order_id]],ORDERS!A:F,4,FALSE)</f>
        <v>42841.654861111114</v>
      </c>
      <c r="I1115" s="17">
        <f>VLOOKUP(FACT_INCLUDES[[#This Row],[order_id]],ORDERS!A:G,5,FALSE)</f>
        <v>42851.6</v>
      </c>
      <c r="J1115" s="17">
        <f>VLOOKUP(FACT_INCLUDES[[#This Row],[order_id]],ORDERS!A:G,6,FALSE)</f>
        <v>42873</v>
      </c>
      <c r="K1115" t="str">
        <f>VLOOKUP(FACT_INCLUDES[[#This Row],[order_id]],ORDERS!A:G,3,FALSE)</f>
        <v>delivered</v>
      </c>
      <c r="L1115" s="18">
        <f>FACT_INCLUDES[[#This Row],[price]]+FACT_INCLUDES[[#This Row],[freight_value]]</f>
        <v>104.96000000000001</v>
      </c>
      <c r="M1115">
        <f ca="1">_xlfn.XLOOKUP(FACT_INCLUDES[[#This Row],[customer_unique_id]], DIM_CUSTOMERS[customer_unique_id], DIM_CUSTOMERS[Age],,0)</f>
        <v>19</v>
      </c>
      <c r="N1115">
        <f>IFERROR(VLOOKUP(FACT_INCLUDES[[#This Row],[order_id]], ORDERS!A:G, 7, FALSE), "")</f>
        <v>10</v>
      </c>
      <c r="O1115">
        <f>_xlfn.XLOOKUP(FACT_INCLUDES[[#This Row],[DW Product]],FACT_PRODUCT_REVIEWS!L:L,FACT_PRODUCT_REVIEWS!A:A,,0)</f>
        <v>475</v>
      </c>
      <c r="P1115">
        <f>_xlfn.XLOOKUP(FACT_INCLUDES[[#This Row],[customer_unique_id]],DIM_CUSTOMERS[customer_unique_id],DIM_CUSTOMERS[DW Customer],,0)</f>
        <v>280</v>
      </c>
      <c r="Q1115">
        <v>475</v>
      </c>
      <c r="R1115">
        <v>366</v>
      </c>
      <c r="S1115">
        <f>IF(FACT_INCLUDES[[#This Row],[order_delivered_customer_date]]&lt;=FACT_INCLUDES[[#This Row],[order_estimated_delivery_date]],1,0)</f>
        <v>1</v>
      </c>
      <c r="T1115" t="str">
        <f>VLOOKUP(FACT_INCLUDES[[#This Row],[DW Product]],DIM_PRODUCTS!A:I,3,FALSE)</f>
        <v>Books</v>
      </c>
      <c r="U1115" t="str">
        <f>VLOOKUP(FACT_INCLUDES[[#This Row],[DW Seller]],DIM_SELLERS!A:I,4,FALSE)</f>
        <v>SC</v>
      </c>
      <c r="V1115" s="30">
        <f>IF(FACT_INCLUDES[[#This Row],[order_delivered_customer_date]]&lt;=FACT_INCLUDES[[#This Row],[order_estimated_delivery_date]], 1,0)</f>
        <v>1</v>
      </c>
    </row>
    <row r="1116" spans="1:22" ht="15.75" x14ac:dyDescent="0.25">
      <c r="A1116">
        <v>1115</v>
      </c>
      <c r="B1116" s="2" t="s">
        <v>1883</v>
      </c>
      <c r="C1116" s="10">
        <v>1</v>
      </c>
      <c r="D1116" s="13">
        <v>43102.768750000003</v>
      </c>
      <c r="E1116" s="20">
        <v>899</v>
      </c>
      <c r="F1116" s="20">
        <v>21.2</v>
      </c>
      <c r="G1116" t="str">
        <f>VLOOKUP(FACT_INCLUDES[[#This Row],[order_id]],ORDERS!A:B,2,FALSE)</f>
        <v>c209709f857255c80d07a0be8c630b0d</v>
      </c>
      <c r="H1116" s="17">
        <f>VLOOKUP(FACT_INCLUDES[[#This Row],[order_id]],ORDERS!A:F,4,FALSE)</f>
        <v>43023.65347222222</v>
      </c>
      <c r="I1116" s="17">
        <f>VLOOKUP(FACT_INCLUDES[[#This Row],[order_id]],ORDERS!A:G,5,FALSE)</f>
        <v>43034.831250000003</v>
      </c>
      <c r="J1116" s="17">
        <f>VLOOKUP(FACT_INCLUDES[[#This Row],[order_id]],ORDERS!A:G,6,FALSE)</f>
        <v>43046</v>
      </c>
      <c r="K1116" t="str">
        <f>VLOOKUP(FACT_INCLUDES[[#This Row],[order_id]],ORDERS!A:G,3,FALSE)</f>
        <v>delivered</v>
      </c>
      <c r="L1116" s="18">
        <f>FACT_INCLUDES[[#This Row],[price]]+FACT_INCLUDES[[#This Row],[freight_value]]</f>
        <v>920.2</v>
      </c>
      <c r="M1116">
        <f ca="1">_xlfn.XLOOKUP(FACT_INCLUDES[[#This Row],[customer_unique_id]], DIM_CUSTOMERS[customer_unique_id], DIM_CUSTOMERS[Age],,0)</f>
        <v>37</v>
      </c>
      <c r="N1116">
        <f>IFERROR(VLOOKUP(FACT_INCLUDES[[#This Row],[order_id]], ORDERS!A:G, 7, FALSE), "")</f>
        <v>11</v>
      </c>
      <c r="O1116">
        <f>_xlfn.XLOOKUP(FACT_INCLUDES[[#This Row],[DW Product]],FACT_PRODUCT_REVIEWS!L:L,FACT_PRODUCT_REVIEWS!A:A,,0)</f>
        <v>476</v>
      </c>
      <c r="P1116">
        <f>_xlfn.XLOOKUP(FACT_INCLUDES[[#This Row],[customer_unique_id]],DIM_CUSTOMERS[customer_unique_id],DIM_CUSTOMERS[DW Customer],,0)</f>
        <v>70</v>
      </c>
      <c r="Q1116">
        <v>476</v>
      </c>
      <c r="R1116">
        <v>367</v>
      </c>
      <c r="S1116">
        <f>IF(FACT_INCLUDES[[#This Row],[order_delivered_customer_date]]&lt;=FACT_INCLUDES[[#This Row],[order_estimated_delivery_date]],1,0)</f>
        <v>1</v>
      </c>
      <c r="T1116" t="str">
        <f>VLOOKUP(FACT_INCLUDES[[#This Row],[DW Product]],DIM_PRODUCTS!A:I,3,FALSE)</f>
        <v>Clothing</v>
      </c>
      <c r="U1116" t="str">
        <f>VLOOKUP(FACT_INCLUDES[[#This Row],[DW Seller]],DIM_SELLERS!A:I,4,FALSE)</f>
        <v>SP</v>
      </c>
      <c r="V1116" s="30">
        <f>IF(FACT_INCLUDES[[#This Row],[order_delivered_customer_date]]&lt;=FACT_INCLUDES[[#This Row],[order_estimated_delivery_date]], 1,0)</f>
        <v>1</v>
      </c>
    </row>
    <row r="1117" spans="1:22" ht="15.75" x14ac:dyDescent="0.25">
      <c r="A1117">
        <v>1116</v>
      </c>
      <c r="B1117" s="2" t="s">
        <v>920</v>
      </c>
      <c r="C1117" s="10">
        <v>1</v>
      </c>
      <c r="D1117" s="13">
        <v>42929.385416666664</v>
      </c>
      <c r="E1117" s="20">
        <v>120</v>
      </c>
      <c r="F1117" s="20">
        <v>17.28</v>
      </c>
      <c r="G1117" t="str">
        <f>VLOOKUP(FACT_INCLUDES[[#This Row],[order_id]],ORDERS!A:B,2,FALSE)</f>
        <v>a1605a83a0e36258d7eb2da55bb5ff4c</v>
      </c>
      <c r="H1117" s="17">
        <f>VLOOKUP(FACT_INCLUDES[[#This Row],[order_id]],ORDERS!A:F,4,FALSE)</f>
        <v>43004.759722222225</v>
      </c>
      <c r="I1117" s="17">
        <f>VLOOKUP(FACT_INCLUDES[[#This Row],[order_id]],ORDERS!A:G,5,FALSE)</f>
        <v>43014.824305555558</v>
      </c>
      <c r="J1117" s="17">
        <f>VLOOKUP(FACT_INCLUDES[[#This Row],[order_id]],ORDERS!A:G,6,FALSE)</f>
        <v>43021</v>
      </c>
      <c r="K1117" t="str">
        <f>VLOOKUP(FACT_INCLUDES[[#This Row],[order_id]],ORDERS!A:G,3,FALSE)</f>
        <v>delivered</v>
      </c>
      <c r="L1117" s="18">
        <f>FACT_INCLUDES[[#This Row],[price]]+FACT_INCLUDES[[#This Row],[freight_value]]</f>
        <v>137.28</v>
      </c>
      <c r="M1117">
        <f ca="1">_xlfn.XLOOKUP(FACT_INCLUDES[[#This Row],[customer_unique_id]], DIM_CUSTOMERS[customer_unique_id], DIM_CUSTOMERS[Age],,0)</f>
        <v>20</v>
      </c>
      <c r="N1117">
        <f>IFERROR(VLOOKUP(FACT_INCLUDES[[#This Row],[order_id]], ORDERS!A:G, 7, FALSE), "")</f>
        <v>10</v>
      </c>
      <c r="O1117">
        <f>_xlfn.XLOOKUP(FACT_INCLUDES[[#This Row],[DW Product]],FACT_PRODUCT_REVIEWS!L:L,FACT_PRODUCT_REVIEWS!A:A,,0)</f>
        <v>477</v>
      </c>
      <c r="P1117">
        <f>_xlfn.XLOOKUP(FACT_INCLUDES[[#This Row],[customer_unique_id]],DIM_CUSTOMERS[customer_unique_id],DIM_CUSTOMERS[DW Customer],,0)</f>
        <v>217</v>
      </c>
      <c r="Q1117">
        <v>477</v>
      </c>
      <c r="R1117">
        <v>368</v>
      </c>
      <c r="S1117">
        <f>IF(FACT_INCLUDES[[#This Row],[order_delivered_customer_date]]&lt;=FACT_INCLUDES[[#This Row],[order_estimated_delivery_date]],1,0)</f>
        <v>1</v>
      </c>
      <c r="T1117" t="str">
        <f>VLOOKUP(FACT_INCLUDES[[#This Row],[DW Product]],DIM_PRODUCTS!A:I,3,FALSE)</f>
        <v>Clothing</v>
      </c>
      <c r="U1117" t="str">
        <f>VLOOKUP(FACT_INCLUDES[[#This Row],[DW Seller]],DIM_SELLERS!A:I,4,FALSE)</f>
        <v>SP</v>
      </c>
      <c r="V1117" s="30">
        <f>IF(FACT_INCLUDES[[#This Row],[order_delivered_customer_date]]&lt;=FACT_INCLUDES[[#This Row],[order_estimated_delivery_date]], 1,0)</f>
        <v>1</v>
      </c>
    </row>
    <row r="1118" spans="1:22" ht="15.75" x14ac:dyDescent="0.25">
      <c r="A1118">
        <v>1117</v>
      </c>
      <c r="B1118" s="2" t="s">
        <v>1484</v>
      </c>
      <c r="C1118" s="10">
        <v>1</v>
      </c>
      <c r="D1118" s="13">
        <v>43137.120138888888</v>
      </c>
      <c r="E1118" s="20">
        <v>279.99</v>
      </c>
      <c r="F1118" s="20">
        <v>16.72</v>
      </c>
      <c r="G1118" t="str">
        <f>VLOOKUP(FACT_INCLUDES[[#This Row],[order_id]],ORDERS!A:B,2,FALSE)</f>
        <v>16adfb3d3d55b81af6248041ba561882</v>
      </c>
      <c r="H1118" s="17">
        <f>VLOOKUP(FACT_INCLUDES[[#This Row],[order_id]],ORDERS!A:F,4,FALSE)</f>
        <v>42815.699305555558</v>
      </c>
      <c r="I1118" s="17">
        <f>VLOOKUP(FACT_INCLUDES[[#This Row],[order_id]],ORDERS!A:G,5,FALSE)</f>
        <v>42837.606944444444</v>
      </c>
      <c r="J1118" s="17">
        <f>VLOOKUP(FACT_INCLUDES[[#This Row],[order_id]],ORDERS!A:G,6,FALSE)</f>
        <v>42836</v>
      </c>
      <c r="K1118" t="str">
        <f>VLOOKUP(FACT_INCLUDES[[#This Row],[order_id]],ORDERS!A:G,3,FALSE)</f>
        <v>delivered</v>
      </c>
      <c r="L1118" s="18">
        <f>FACT_INCLUDES[[#This Row],[price]]+FACT_INCLUDES[[#This Row],[freight_value]]</f>
        <v>296.71000000000004</v>
      </c>
      <c r="M1118">
        <f ca="1">_xlfn.XLOOKUP(FACT_INCLUDES[[#This Row],[customer_unique_id]], DIM_CUSTOMERS[customer_unique_id], DIM_CUSTOMERS[Age],,0)</f>
        <v>26</v>
      </c>
      <c r="N1118">
        <f>IFERROR(VLOOKUP(FACT_INCLUDES[[#This Row],[order_id]], ORDERS!A:G, 7, FALSE), "")</f>
        <v>22</v>
      </c>
      <c r="O1118">
        <f>_xlfn.XLOOKUP(FACT_INCLUDES[[#This Row],[DW Product]],FACT_PRODUCT_REVIEWS!L:L,FACT_PRODUCT_REVIEWS!A:A,,0)</f>
        <v>478</v>
      </c>
      <c r="P1118">
        <f>_xlfn.XLOOKUP(FACT_INCLUDES[[#This Row],[customer_unique_id]],DIM_CUSTOMERS[customer_unique_id],DIM_CUSTOMERS[DW Customer],,0)</f>
        <v>240</v>
      </c>
      <c r="Q1118">
        <v>478</v>
      </c>
      <c r="R1118">
        <v>369</v>
      </c>
      <c r="S1118">
        <f>IF(FACT_INCLUDES[[#This Row],[order_delivered_customer_date]]&lt;=FACT_INCLUDES[[#This Row],[order_estimated_delivery_date]],1,0)</f>
        <v>0</v>
      </c>
      <c r="T1118" t="str">
        <f>VLOOKUP(FACT_INCLUDES[[#This Row],[DW Product]],DIM_PRODUCTS!A:I,3,FALSE)</f>
        <v>Accessories</v>
      </c>
      <c r="U1118" t="str">
        <f>VLOOKUP(FACT_INCLUDES[[#This Row],[DW Seller]],DIM_SELLERS!A:I,4,FALSE)</f>
        <v>SC</v>
      </c>
      <c r="V1118" s="30">
        <f>IF(FACT_INCLUDES[[#This Row],[order_delivered_customer_date]]&lt;=FACT_INCLUDES[[#This Row],[order_estimated_delivery_date]], 1,0)</f>
        <v>0</v>
      </c>
    </row>
    <row r="1119" spans="1:22" ht="15.75" x14ac:dyDescent="0.25">
      <c r="A1119">
        <v>1118</v>
      </c>
      <c r="B1119" s="2" t="s">
        <v>1678</v>
      </c>
      <c r="C1119" s="10">
        <v>1</v>
      </c>
      <c r="D1119" s="13">
        <v>43304.725694444445</v>
      </c>
      <c r="E1119" s="20">
        <v>59</v>
      </c>
      <c r="F1119" s="20">
        <v>15.16</v>
      </c>
      <c r="G1119" t="str">
        <f>VLOOKUP(FACT_INCLUDES[[#This Row],[order_id]],ORDERS!A:B,2,FALSE)</f>
        <v>a5d931bbaafdee2e1fd7353cf0c31f05</v>
      </c>
      <c r="H1119" s="17">
        <f>VLOOKUP(FACT_INCLUDES[[#This Row],[order_id]],ORDERS!A:F,4,FALSE)</f>
        <v>43110.544444444444</v>
      </c>
      <c r="I1119" s="17">
        <f>VLOOKUP(FACT_INCLUDES[[#This Row],[order_id]],ORDERS!A:G,5,FALSE)</f>
        <v>43124.864583333336</v>
      </c>
      <c r="J1119" s="17">
        <f>VLOOKUP(FACT_INCLUDES[[#This Row],[order_id]],ORDERS!A:G,6,FALSE)</f>
        <v>43140</v>
      </c>
      <c r="K1119" t="str">
        <f>VLOOKUP(FACT_INCLUDES[[#This Row],[order_id]],ORDERS!A:G,3,FALSE)</f>
        <v>delivered</v>
      </c>
      <c r="L1119" s="18">
        <f>FACT_INCLUDES[[#This Row],[price]]+FACT_INCLUDES[[#This Row],[freight_value]]</f>
        <v>74.16</v>
      </c>
      <c r="M1119">
        <f ca="1">_xlfn.XLOOKUP(FACT_INCLUDES[[#This Row],[customer_unique_id]], DIM_CUSTOMERS[customer_unique_id], DIM_CUSTOMERS[Age],,0)</f>
        <v>45</v>
      </c>
      <c r="N1119">
        <f>IFERROR(VLOOKUP(FACT_INCLUDES[[#This Row],[order_id]], ORDERS!A:G, 7, FALSE), "")</f>
        <v>14</v>
      </c>
      <c r="O1119">
        <f>_xlfn.XLOOKUP(FACT_INCLUDES[[#This Row],[DW Product]],FACT_PRODUCT_REVIEWS!L:L,FACT_PRODUCT_REVIEWS!A:A,,0)</f>
        <v>479</v>
      </c>
      <c r="P1119">
        <f>_xlfn.XLOOKUP(FACT_INCLUDES[[#This Row],[customer_unique_id]],DIM_CUSTOMERS[customer_unique_id],DIM_CUSTOMERS[DW Customer],,0)</f>
        <v>251</v>
      </c>
      <c r="Q1119">
        <v>479</v>
      </c>
      <c r="R1119">
        <v>370</v>
      </c>
      <c r="S1119">
        <f>IF(FACT_INCLUDES[[#This Row],[order_delivered_customer_date]]&lt;=FACT_INCLUDES[[#This Row],[order_estimated_delivery_date]],1,0)</f>
        <v>1</v>
      </c>
      <c r="T1119" t="str">
        <f>VLOOKUP(FACT_INCLUDES[[#This Row],[DW Product]],DIM_PRODUCTS!A:I,3,FALSE)</f>
        <v>Sports</v>
      </c>
      <c r="U1119" t="str">
        <f>VLOOKUP(FACT_INCLUDES[[#This Row],[DW Seller]],DIM_SELLERS!A:I,4,FALSE)</f>
        <v>SC</v>
      </c>
      <c r="V1119" s="30">
        <f>IF(FACT_INCLUDES[[#This Row],[order_delivered_customer_date]]&lt;=FACT_INCLUDES[[#This Row],[order_estimated_delivery_date]], 1,0)</f>
        <v>1</v>
      </c>
    </row>
    <row r="1120" spans="1:22" ht="15.75" x14ac:dyDescent="0.25">
      <c r="A1120">
        <v>1119</v>
      </c>
      <c r="B1120" s="2" t="s">
        <v>1808</v>
      </c>
      <c r="C1120" s="10">
        <v>1</v>
      </c>
      <c r="D1120" s="13">
        <v>43304.725694444445</v>
      </c>
      <c r="E1120" s="20">
        <v>243.37</v>
      </c>
      <c r="F1120" s="20">
        <v>53.83</v>
      </c>
      <c r="G1120" t="str">
        <f>VLOOKUP(FACT_INCLUDES[[#This Row],[order_id]],ORDERS!A:B,2,FALSE)</f>
        <v>86e5bace0b99ae394e73ee02a28fa10e</v>
      </c>
      <c r="H1120" s="17">
        <f>VLOOKUP(FACT_INCLUDES[[#This Row],[order_id]],ORDERS!A:F,4,FALSE)</f>
        <v>43062.863888888889</v>
      </c>
      <c r="I1120" s="17">
        <f>VLOOKUP(FACT_INCLUDES[[#This Row],[order_id]],ORDERS!A:G,5,FALSE)</f>
        <v>43070.929166666669</v>
      </c>
      <c r="J1120" s="17">
        <f>VLOOKUP(FACT_INCLUDES[[#This Row],[order_id]],ORDERS!A:G,6,FALSE)</f>
        <v>43082</v>
      </c>
      <c r="K1120" t="str">
        <f>VLOOKUP(FACT_INCLUDES[[#This Row],[order_id]],ORDERS!A:G,3,FALSE)</f>
        <v>delivered</v>
      </c>
      <c r="L1120" s="18">
        <f>FACT_INCLUDES[[#This Row],[price]]+FACT_INCLUDES[[#This Row],[freight_value]]</f>
        <v>297.2</v>
      </c>
      <c r="M1120">
        <f ca="1">_xlfn.XLOOKUP(FACT_INCLUDES[[#This Row],[customer_unique_id]], DIM_CUSTOMERS[customer_unique_id], DIM_CUSTOMERS[Age],,0)</f>
        <v>35</v>
      </c>
      <c r="N1120">
        <f>IFERROR(VLOOKUP(FACT_INCLUDES[[#This Row],[order_id]], ORDERS!A:G, 7, FALSE), "")</f>
        <v>8</v>
      </c>
      <c r="O1120">
        <f>_xlfn.XLOOKUP(FACT_INCLUDES[[#This Row],[DW Product]],FACT_PRODUCT_REVIEWS!L:L,FACT_PRODUCT_REVIEWS!A:A,,0)</f>
        <v>480</v>
      </c>
      <c r="P1120">
        <f>_xlfn.XLOOKUP(FACT_INCLUDES[[#This Row],[customer_unique_id]],DIM_CUSTOMERS[customer_unique_id],DIM_CUSTOMERS[DW Customer],,0)</f>
        <v>272</v>
      </c>
      <c r="Q1120">
        <v>480</v>
      </c>
      <c r="R1120">
        <v>371</v>
      </c>
      <c r="S1120">
        <f>IF(FACT_INCLUDES[[#This Row],[order_delivered_customer_date]]&lt;=FACT_INCLUDES[[#This Row],[order_estimated_delivery_date]],1,0)</f>
        <v>1</v>
      </c>
      <c r="T1120" t="str">
        <f>VLOOKUP(FACT_INCLUDES[[#This Row],[DW Product]],DIM_PRODUCTS!A:I,3,FALSE)</f>
        <v>Jewelry</v>
      </c>
      <c r="U1120" t="str">
        <f>VLOOKUP(FACT_INCLUDES[[#This Row],[DW Seller]],DIM_SELLERS!A:I,4,FALSE)</f>
        <v>SP</v>
      </c>
      <c r="V1120" s="30">
        <f>IF(FACT_INCLUDES[[#This Row],[order_delivered_customer_date]]&lt;=FACT_INCLUDES[[#This Row],[order_estimated_delivery_date]], 1,0)</f>
        <v>1</v>
      </c>
    </row>
    <row r="1121" spans="1:22" ht="15.75" x14ac:dyDescent="0.25">
      <c r="A1121">
        <v>1120</v>
      </c>
      <c r="B1121" s="2" t="s">
        <v>1012</v>
      </c>
      <c r="C1121" s="10">
        <v>1</v>
      </c>
      <c r="D1121" s="13">
        <v>43320.690972222219</v>
      </c>
      <c r="E1121" s="20">
        <v>249.48</v>
      </c>
      <c r="F1121" s="20">
        <v>16.5</v>
      </c>
      <c r="G1121" t="str">
        <f>VLOOKUP(FACT_INCLUDES[[#This Row],[order_id]],ORDERS!A:B,2,FALSE)</f>
        <v>feaa8891b941fef98112c26ef7c19cee</v>
      </c>
      <c r="H1121" s="17">
        <f>VLOOKUP(FACT_INCLUDES[[#This Row],[order_id]],ORDERS!A:F,4,FALSE)</f>
        <v>42918.410416666666</v>
      </c>
      <c r="I1121" s="17">
        <f>VLOOKUP(FACT_INCLUDES[[#This Row],[order_id]],ORDERS!A:G,5,FALSE)</f>
        <v>42935.697916666664</v>
      </c>
      <c r="J1121" s="17">
        <f>VLOOKUP(FACT_INCLUDES[[#This Row],[order_id]],ORDERS!A:G,6,FALSE)</f>
        <v>42949</v>
      </c>
      <c r="K1121" t="str">
        <f>VLOOKUP(FACT_INCLUDES[[#This Row],[order_id]],ORDERS!A:G,3,FALSE)</f>
        <v>delivered</v>
      </c>
      <c r="L1121" s="18">
        <f>FACT_INCLUDES[[#This Row],[price]]+FACT_INCLUDES[[#This Row],[freight_value]]</f>
        <v>265.98</v>
      </c>
      <c r="M1121">
        <f ca="1">_xlfn.XLOOKUP(FACT_INCLUDES[[#This Row],[customer_unique_id]], DIM_CUSTOMERS[customer_unique_id], DIM_CUSTOMERS[Age],,0)</f>
        <v>19</v>
      </c>
      <c r="N1121">
        <f>IFERROR(VLOOKUP(FACT_INCLUDES[[#This Row],[order_id]], ORDERS!A:G, 7, FALSE), "")</f>
        <v>17</v>
      </c>
      <c r="O1121">
        <f>_xlfn.XLOOKUP(FACT_INCLUDES[[#This Row],[DW Product]],FACT_PRODUCT_REVIEWS!L:L,FACT_PRODUCT_REVIEWS!A:A,,0)</f>
        <v>481</v>
      </c>
      <c r="P1121">
        <f>_xlfn.XLOOKUP(FACT_INCLUDES[[#This Row],[customer_unique_id]],DIM_CUSTOMERS[customer_unique_id],DIM_CUSTOMERS[DW Customer],,0)</f>
        <v>250</v>
      </c>
      <c r="Q1121">
        <v>481</v>
      </c>
      <c r="R1121">
        <v>372</v>
      </c>
      <c r="S1121">
        <f>IF(FACT_INCLUDES[[#This Row],[order_delivered_customer_date]]&lt;=FACT_INCLUDES[[#This Row],[order_estimated_delivery_date]],1,0)</f>
        <v>1</v>
      </c>
      <c r="T1121" t="str">
        <f>VLOOKUP(FACT_INCLUDES[[#This Row],[DW Product]],DIM_PRODUCTS!A:I,3,FALSE)</f>
        <v>Pets</v>
      </c>
      <c r="U1121" t="str">
        <f>VLOOKUP(FACT_INCLUDES[[#This Row],[DW Seller]],DIM_SELLERS!A:I,4,FALSE)</f>
        <v>SP</v>
      </c>
      <c r="V1121" s="30">
        <f>IF(FACT_INCLUDES[[#This Row],[order_delivered_customer_date]]&lt;=FACT_INCLUDES[[#This Row],[order_estimated_delivery_date]], 1,0)</f>
        <v>1</v>
      </c>
    </row>
    <row r="1122" spans="1:22" ht="15.75" x14ac:dyDescent="0.25">
      <c r="A1122">
        <v>1121</v>
      </c>
      <c r="B1122" s="2" t="s">
        <v>739</v>
      </c>
      <c r="C1122" s="10">
        <v>1</v>
      </c>
      <c r="D1122" s="13">
        <v>43317.965277777781</v>
      </c>
      <c r="E1122" s="20">
        <v>35</v>
      </c>
      <c r="F1122" s="20">
        <v>19.32</v>
      </c>
      <c r="G1122" t="str">
        <f>VLOOKUP(FACT_INCLUDES[[#This Row],[order_id]],ORDERS!A:B,2,FALSE)</f>
        <v>41b75ed52acfa208903915c459a5e3fd</v>
      </c>
      <c r="H1122" s="17">
        <f>VLOOKUP(FACT_INCLUDES[[#This Row],[order_id]],ORDERS!A:F,4,FALSE)</f>
        <v>43211.631944444445</v>
      </c>
      <c r="I1122" s="17">
        <f>VLOOKUP(FACT_INCLUDES[[#This Row],[order_id]],ORDERS!A:G,5,FALSE)</f>
        <v>43216.914583333331</v>
      </c>
      <c r="J1122" s="17">
        <f>VLOOKUP(FACT_INCLUDES[[#This Row],[order_id]],ORDERS!A:G,6,FALSE)</f>
        <v>43236</v>
      </c>
      <c r="K1122" t="str">
        <f>VLOOKUP(FACT_INCLUDES[[#This Row],[order_id]],ORDERS!A:G,3,FALSE)</f>
        <v>delivered</v>
      </c>
      <c r="L1122" s="18">
        <f>FACT_INCLUDES[[#This Row],[price]]+FACT_INCLUDES[[#This Row],[freight_value]]</f>
        <v>54.32</v>
      </c>
      <c r="M1122">
        <f ca="1">_xlfn.XLOOKUP(FACT_INCLUDES[[#This Row],[customer_unique_id]], DIM_CUSTOMERS[customer_unique_id], DIM_CUSTOMERS[Age],,0)</f>
        <v>25</v>
      </c>
      <c r="N1122">
        <f>IFERROR(VLOOKUP(FACT_INCLUDES[[#This Row],[order_id]], ORDERS!A:G, 7, FALSE), "")</f>
        <v>5</v>
      </c>
      <c r="O1122">
        <f>_xlfn.XLOOKUP(FACT_INCLUDES[[#This Row],[DW Product]],FACT_PRODUCT_REVIEWS!L:L,FACT_PRODUCT_REVIEWS!A:A,,0)</f>
        <v>482</v>
      </c>
      <c r="P1122">
        <f>_xlfn.XLOOKUP(FACT_INCLUDES[[#This Row],[customer_unique_id]],DIM_CUSTOMERS[customer_unique_id],DIM_CUSTOMERS[DW Customer],,0)</f>
        <v>279</v>
      </c>
      <c r="Q1122">
        <v>482</v>
      </c>
      <c r="R1122">
        <v>373</v>
      </c>
      <c r="S1122">
        <f>IF(FACT_INCLUDES[[#This Row],[order_delivered_customer_date]]&lt;=FACT_INCLUDES[[#This Row],[order_estimated_delivery_date]],1,0)</f>
        <v>1</v>
      </c>
      <c r="T1122" t="str">
        <f>VLOOKUP(FACT_INCLUDES[[#This Row],[DW Product]],DIM_PRODUCTS!A:I,3,FALSE)</f>
        <v>Gadgets</v>
      </c>
      <c r="U1122" t="str">
        <f>VLOOKUP(FACT_INCLUDES[[#This Row],[DW Seller]],DIM_SELLERS!A:I,4,FALSE)</f>
        <v>SP</v>
      </c>
      <c r="V1122" s="30">
        <f>IF(FACT_INCLUDES[[#This Row],[order_delivered_customer_date]]&lt;=FACT_INCLUDES[[#This Row],[order_estimated_delivery_date]], 1,0)</f>
        <v>1</v>
      </c>
    </row>
    <row r="1123" spans="1:22" ht="15.75" x14ac:dyDescent="0.25">
      <c r="A1123">
        <v>1122</v>
      </c>
      <c r="B1123" s="2" t="s">
        <v>891</v>
      </c>
      <c r="C1123" s="10">
        <v>1</v>
      </c>
      <c r="D1123" s="13">
        <v>43286.873611111114</v>
      </c>
      <c r="E1123" s="20">
        <v>35</v>
      </c>
      <c r="F1123" s="20">
        <v>19.32</v>
      </c>
      <c r="G1123" t="str">
        <f>VLOOKUP(FACT_INCLUDES[[#This Row],[order_id]],ORDERS!A:B,2,FALSE)</f>
        <v>d6ed810cf6ad03d565b645f0eb0d12a7</v>
      </c>
      <c r="H1123" s="17">
        <f>VLOOKUP(FACT_INCLUDES[[#This Row],[order_id]],ORDERS!A:F,4,FALSE)</f>
        <v>43134.57916666667</v>
      </c>
      <c r="I1123" s="17">
        <f>VLOOKUP(FACT_INCLUDES[[#This Row],[order_id]],ORDERS!A:G,5,FALSE)</f>
        <v>43150.560416666667</v>
      </c>
      <c r="J1123" s="17">
        <f>VLOOKUP(FACT_INCLUDES[[#This Row],[order_id]],ORDERS!A:G,6,FALSE)</f>
        <v>43173</v>
      </c>
      <c r="K1123" t="str">
        <f>VLOOKUP(FACT_INCLUDES[[#This Row],[order_id]],ORDERS!A:G,3,FALSE)</f>
        <v>delivered</v>
      </c>
      <c r="L1123" s="18">
        <f>FACT_INCLUDES[[#This Row],[price]]+FACT_INCLUDES[[#This Row],[freight_value]]</f>
        <v>54.32</v>
      </c>
      <c r="M1123">
        <f ca="1">_xlfn.XLOOKUP(FACT_INCLUDES[[#This Row],[customer_unique_id]], DIM_CUSTOMERS[customer_unique_id], DIM_CUSTOMERS[Age],,0)</f>
        <v>26</v>
      </c>
      <c r="N1123">
        <f>IFERROR(VLOOKUP(FACT_INCLUDES[[#This Row],[order_id]], ORDERS!A:G, 7, FALSE), "")</f>
        <v>16</v>
      </c>
      <c r="O1123">
        <f>_xlfn.XLOOKUP(FACT_INCLUDES[[#This Row],[DW Product]],FACT_PRODUCT_REVIEWS!L:L,FACT_PRODUCT_REVIEWS!A:A,,0)</f>
        <v>483</v>
      </c>
      <c r="P1123">
        <f>_xlfn.XLOOKUP(FACT_INCLUDES[[#This Row],[customer_unique_id]],DIM_CUSTOMERS[customer_unique_id],DIM_CUSTOMERS[DW Customer],,0)</f>
        <v>297</v>
      </c>
      <c r="Q1123">
        <v>483</v>
      </c>
      <c r="R1123">
        <v>374</v>
      </c>
      <c r="S1123">
        <f>IF(FACT_INCLUDES[[#This Row],[order_delivered_customer_date]]&lt;=FACT_INCLUDES[[#This Row],[order_estimated_delivery_date]],1,0)</f>
        <v>1</v>
      </c>
      <c r="T1123" t="str">
        <f>VLOOKUP(FACT_INCLUDES[[#This Row],[DW Product]],DIM_PRODUCTS!A:I,3,FALSE)</f>
        <v>Kitchen Products</v>
      </c>
      <c r="U1123" t="str">
        <f>VLOOKUP(FACT_INCLUDES[[#This Row],[DW Seller]],DIM_SELLERS!A:I,4,FALSE)</f>
        <v>SC</v>
      </c>
      <c r="V1123" s="30">
        <f>IF(FACT_INCLUDES[[#This Row],[order_delivered_customer_date]]&lt;=FACT_INCLUDES[[#This Row],[order_estimated_delivery_date]], 1,0)</f>
        <v>1</v>
      </c>
    </row>
    <row r="1124" spans="1:22" ht="15.75" x14ac:dyDescent="0.25">
      <c r="A1124">
        <v>1123</v>
      </c>
      <c r="B1124" s="2" t="s">
        <v>1750</v>
      </c>
      <c r="C1124" s="10">
        <v>1</v>
      </c>
      <c r="D1124" s="13">
        <v>43298.395833333336</v>
      </c>
      <c r="E1124" s="20">
        <v>99.9</v>
      </c>
      <c r="F1124" s="20">
        <v>0</v>
      </c>
      <c r="G1124" t="str">
        <f>VLOOKUP(FACT_INCLUDES[[#This Row],[order_id]],ORDERS!A:B,2,FALSE)</f>
        <v>c6b7dcd3718d1ad87f069d32a8566ce2</v>
      </c>
      <c r="H1124" s="17">
        <f>VLOOKUP(FACT_INCLUDES[[#This Row],[order_id]],ORDERS!A:F,4,FALSE)</f>
        <v>42773.855555555558</v>
      </c>
      <c r="I1124" s="17">
        <f>VLOOKUP(FACT_INCLUDES[[#This Row],[order_id]],ORDERS!A:G,5,FALSE)</f>
        <v>42782.447916666664</v>
      </c>
      <c r="J1124" s="17">
        <f>VLOOKUP(FACT_INCLUDES[[#This Row],[order_id]],ORDERS!A:G,6,FALSE)</f>
        <v>42800</v>
      </c>
      <c r="K1124" t="str">
        <f>VLOOKUP(FACT_INCLUDES[[#This Row],[order_id]],ORDERS!A:G,3,FALSE)</f>
        <v>delivered</v>
      </c>
      <c r="L1124" s="18">
        <f>FACT_INCLUDES[[#This Row],[price]]+FACT_INCLUDES[[#This Row],[freight_value]]</f>
        <v>99.9</v>
      </c>
      <c r="M1124">
        <f ca="1">_xlfn.XLOOKUP(FACT_INCLUDES[[#This Row],[customer_unique_id]], DIM_CUSTOMERS[customer_unique_id], DIM_CUSTOMERS[Age],,0)</f>
        <v>25</v>
      </c>
      <c r="N1124">
        <f>IFERROR(VLOOKUP(FACT_INCLUDES[[#This Row],[order_id]], ORDERS!A:G, 7, FALSE), "")</f>
        <v>9</v>
      </c>
      <c r="O1124">
        <f>_xlfn.XLOOKUP(FACT_INCLUDES[[#This Row],[DW Product]],FACT_PRODUCT_REVIEWS!L:L,FACT_PRODUCT_REVIEWS!A:A,,0)</f>
        <v>484</v>
      </c>
      <c r="P1124">
        <f>_xlfn.XLOOKUP(FACT_INCLUDES[[#This Row],[customer_unique_id]],DIM_CUSTOMERS[customer_unique_id],DIM_CUSTOMERS[DW Customer],,0)</f>
        <v>45</v>
      </c>
      <c r="Q1124">
        <v>484</v>
      </c>
      <c r="R1124">
        <v>375</v>
      </c>
      <c r="S1124">
        <f>IF(FACT_INCLUDES[[#This Row],[order_delivered_customer_date]]&lt;=FACT_INCLUDES[[#This Row],[order_estimated_delivery_date]],1,0)</f>
        <v>1</v>
      </c>
      <c r="T1124" t="str">
        <f>VLOOKUP(FACT_INCLUDES[[#This Row],[DW Product]],DIM_PRODUCTS!A:I,3,FALSE)</f>
        <v>Clothing</v>
      </c>
      <c r="U1124" t="str">
        <f>VLOOKUP(FACT_INCLUDES[[#This Row],[DW Seller]],DIM_SELLERS!A:I,4,FALSE)</f>
        <v>SP</v>
      </c>
      <c r="V1124" s="30">
        <f>IF(FACT_INCLUDES[[#This Row],[order_delivered_customer_date]]&lt;=FACT_INCLUDES[[#This Row],[order_estimated_delivery_date]], 1,0)</f>
        <v>1</v>
      </c>
    </row>
    <row r="1125" spans="1:22" ht="15.75" x14ac:dyDescent="0.25">
      <c r="A1125">
        <v>1124</v>
      </c>
      <c r="B1125" s="2" t="s">
        <v>1380</v>
      </c>
      <c r="C1125" s="10">
        <v>1</v>
      </c>
      <c r="D1125" s="13">
        <v>43171.149305555555</v>
      </c>
      <c r="E1125" s="20">
        <v>14.99</v>
      </c>
      <c r="F1125" s="20">
        <v>8.2899999999999991</v>
      </c>
      <c r="G1125" t="str">
        <f>VLOOKUP(FACT_INCLUDES[[#This Row],[order_id]],ORDERS!A:B,2,FALSE)</f>
        <v>f02249d034341b86c6bf3dd4ccc2bd2c</v>
      </c>
      <c r="H1125" s="17">
        <f>VLOOKUP(FACT_INCLUDES[[#This Row],[order_id]],ORDERS!A:F,4,FALSE)</f>
        <v>43318.872916666667</v>
      </c>
      <c r="I1125" s="17">
        <f>VLOOKUP(FACT_INCLUDES[[#This Row],[order_id]],ORDERS!A:G,5,FALSE)</f>
        <v>43327.838888888888</v>
      </c>
      <c r="J1125" s="17">
        <f>VLOOKUP(FACT_INCLUDES[[#This Row],[order_id]],ORDERS!A:G,6,FALSE)</f>
        <v>43341</v>
      </c>
      <c r="K1125" t="str">
        <f>VLOOKUP(FACT_INCLUDES[[#This Row],[order_id]],ORDERS!A:G,3,FALSE)</f>
        <v>delivered</v>
      </c>
      <c r="L1125" s="18">
        <f>FACT_INCLUDES[[#This Row],[price]]+FACT_INCLUDES[[#This Row],[freight_value]]</f>
        <v>23.28</v>
      </c>
      <c r="M1125">
        <f ca="1">_xlfn.XLOOKUP(FACT_INCLUDES[[#This Row],[customer_unique_id]], DIM_CUSTOMERS[customer_unique_id], DIM_CUSTOMERS[Age],,0)</f>
        <v>21</v>
      </c>
      <c r="N1125">
        <f>IFERROR(VLOOKUP(FACT_INCLUDES[[#This Row],[order_id]], ORDERS!A:G, 7, FALSE), "")</f>
        <v>9</v>
      </c>
      <c r="O1125">
        <f>_xlfn.XLOOKUP(FACT_INCLUDES[[#This Row],[DW Product]],FACT_PRODUCT_REVIEWS!L:L,FACT_PRODUCT_REVIEWS!A:A,,0)</f>
        <v>485</v>
      </c>
      <c r="P1125">
        <f>_xlfn.XLOOKUP(FACT_INCLUDES[[#This Row],[customer_unique_id]],DIM_CUSTOMERS[customer_unique_id],DIM_CUSTOMERS[DW Customer],,0)</f>
        <v>126</v>
      </c>
      <c r="Q1125">
        <v>485</v>
      </c>
      <c r="R1125">
        <v>376</v>
      </c>
      <c r="S1125">
        <f>IF(FACT_INCLUDES[[#This Row],[order_delivered_customer_date]]&lt;=FACT_INCLUDES[[#This Row],[order_estimated_delivery_date]],1,0)</f>
        <v>1</v>
      </c>
      <c r="T1125" t="str">
        <f>VLOOKUP(FACT_INCLUDES[[#This Row],[DW Product]],DIM_PRODUCTS!A:I,3,FALSE)</f>
        <v>Furniture</v>
      </c>
      <c r="U1125" t="str">
        <f>VLOOKUP(FACT_INCLUDES[[#This Row],[DW Seller]],DIM_SELLERS!A:I,4,FALSE)</f>
        <v>SP</v>
      </c>
      <c r="V1125" s="30">
        <f>IF(FACT_INCLUDES[[#This Row],[order_delivered_customer_date]]&lt;=FACT_INCLUDES[[#This Row],[order_estimated_delivery_date]], 1,0)</f>
        <v>1</v>
      </c>
    </row>
    <row r="1126" spans="1:22" ht="15.75" x14ac:dyDescent="0.25">
      <c r="A1126">
        <v>1125</v>
      </c>
      <c r="B1126" s="2" t="s">
        <v>1570</v>
      </c>
      <c r="C1126" s="10">
        <v>1</v>
      </c>
      <c r="D1126" s="13">
        <v>42963.89166666667</v>
      </c>
      <c r="E1126" s="20">
        <v>109.73</v>
      </c>
      <c r="F1126" s="20">
        <v>16.53</v>
      </c>
      <c r="G1126" t="str">
        <f>VLOOKUP(FACT_INCLUDES[[#This Row],[order_id]],ORDERS!A:B,2,FALSE)</f>
        <v>15b3549f16e0f7bdc1afcbad647eb8a6</v>
      </c>
      <c r="H1126" s="17">
        <f>VLOOKUP(FACT_INCLUDES[[#This Row],[order_id]],ORDERS!A:F,4,FALSE)</f>
        <v>43066.691666666666</v>
      </c>
      <c r="I1126" s="17">
        <f>VLOOKUP(FACT_INCLUDES[[#This Row],[order_id]],ORDERS!A:G,5,FALSE)</f>
        <v>43073.697916666664</v>
      </c>
      <c r="J1126" s="17">
        <f>VLOOKUP(FACT_INCLUDES[[#This Row],[order_id]],ORDERS!A:G,6,FALSE)</f>
        <v>43090</v>
      </c>
      <c r="K1126" t="str">
        <f>VLOOKUP(FACT_INCLUDES[[#This Row],[order_id]],ORDERS!A:G,3,FALSE)</f>
        <v>delivered</v>
      </c>
      <c r="L1126" s="18">
        <f>FACT_INCLUDES[[#This Row],[price]]+FACT_INCLUDES[[#This Row],[freight_value]]</f>
        <v>126.26</v>
      </c>
      <c r="M1126">
        <f ca="1">_xlfn.XLOOKUP(FACT_INCLUDES[[#This Row],[customer_unique_id]], DIM_CUSTOMERS[customer_unique_id], DIM_CUSTOMERS[Age],,0)</f>
        <v>54</v>
      </c>
      <c r="N1126">
        <f>IFERROR(VLOOKUP(FACT_INCLUDES[[#This Row],[order_id]], ORDERS!A:G, 7, FALSE), "")</f>
        <v>7</v>
      </c>
      <c r="O1126">
        <f>_xlfn.XLOOKUP(FACT_INCLUDES[[#This Row],[DW Product]],FACT_PRODUCT_REVIEWS!L:L,FACT_PRODUCT_REVIEWS!A:A,,0)</f>
        <v>486</v>
      </c>
      <c r="P1126">
        <f>_xlfn.XLOOKUP(FACT_INCLUDES[[#This Row],[customer_unique_id]],DIM_CUSTOMERS[customer_unique_id],DIM_CUSTOMERS[DW Customer],,0)</f>
        <v>221</v>
      </c>
      <c r="Q1126">
        <v>486</v>
      </c>
      <c r="R1126">
        <v>377</v>
      </c>
      <c r="S1126">
        <f>IF(FACT_INCLUDES[[#This Row],[order_delivered_customer_date]]&lt;=FACT_INCLUDES[[#This Row],[order_estimated_delivery_date]],1,0)</f>
        <v>1</v>
      </c>
      <c r="T1126" t="str">
        <f>VLOOKUP(FACT_INCLUDES[[#This Row],[DW Product]],DIM_PRODUCTS!A:I,3,FALSE)</f>
        <v>Makeup</v>
      </c>
      <c r="U1126" t="str">
        <f>VLOOKUP(FACT_INCLUDES[[#This Row],[DW Seller]],DIM_SELLERS!A:I,4,FALSE)</f>
        <v>MG</v>
      </c>
      <c r="V1126" s="30">
        <f>IF(FACT_INCLUDES[[#This Row],[order_delivered_customer_date]]&lt;=FACT_INCLUDES[[#This Row],[order_estimated_delivery_date]], 1,0)</f>
        <v>1</v>
      </c>
    </row>
    <row r="1127" spans="1:22" ht="15.75" x14ac:dyDescent="0.25">
      <c r="A1127">
        <v>1126</v>
      </c>
      <c r="B1127" s="2" t="s">
        <v>1524</v>
      </c>
      <c r="C1127" s="10">
        <v>1</v>
      </c>
      <c r="D1127" s="13">
        <v>43223.979166666664</v>
      </c>
      <c r="E1127" s="20">
        <v>9</v>
      </c>
      <c r="F1127" s="20">
        <v>14.1</v>
      </c>
      <c r="G1127" t="str">
        <f>VLOOKUP(FACT_INCLUDES[[#This Row],[order_id]],ORDERS!A:B,2,FALSE)</f>
        <v>163b27a06a32c2fa565927170b59b5d4</v>
      </c>
      <c r="H1127" s="17">
        <f>VLOOKUP(FACT_INCLUDES[[#This Row],[order_id]],ORDERS!A:F,4,FALSE)</f>
        <v>43117.890277777777</v>
      </c>
      <c r="I1127" s="17">
        <f>VLOOKUP(FACT_INCLUDES[[#This Row],[order_id]],ORDERS!A:G,5,FALSE)</f>
        <v>43120.504861111112</v>
      </c>
      <c r="J1127" s="17">
        <f>VLOOKUP(FACT_INCLUDES[[#This Row],[order_id]],ORDERS!A:G,6,FALSE)</f>
        <v>43132</v>
      </c>
      <c r="K1127" t="str">
        <f>VLOOKUP(FACT_INCLUDES[[#This Row],[order_id]],ORDERS!A:G,3,FALSE)</f>
        <v>delivered</v>
      </c>
      <c r="L1127" s="18">
        <f>FACT_INCLUDES[[#This Row],[price]]+FACT_INCLUDES[[#This Row],[freight_value]]</f>
        <v>23.1</v>
      </c>
      <c r="M1127">
        <f ca="1">_xlfn.XLOOKUP(FACT_INCLUDES[[#This Row],[customer_unique_id]], DIM_CUSTOMERS[customer_unique_id], DIM_CUSTOMERS[Age],,0)</f>
        <v>58</v>
      </c>
      <c r="N1127">
        <f>IFERROR(VLOOKUP(FACT_INCLUDES[[#This Row],[order_id]], ORDERS!A:G, 7, FALSE), "")</f>
        <v>3</v>
      </c>
      <c r="O1127">
        <f>_xlfn.XLOOKUP(FACT_INCLUDES[[#This Row],[DW Product]],FACT_PRODUCT_REVIEWS!L:L,FACT_PRODUCT_REVIEWS!A:A,,0)</f>
        <v>487</v>
      </c>
      <c r="P1127">
        <f>_xlfn.XLOOKUP(FACT_INCLUDES[[#This Row],[customer_unique_id]],DIM_CUSTOMERS[customer_unique_id],DIM_CUSTOMERS[DW Customer],,0)</f>
        <v>39</v>
      </c>
      <c r="Q1127">
        <v>487</v>
      </c>
      <c r="R1127">
        <v>378</v>
      </c>
      <c r="S1127">
        <f>IF(FACT_INCLUDES[[#This Row],[order_delivered_customer_date]]&lt;=FACT_INCLUDES[[#This Row],[order_estimated_delivery_date]],1,0)</f>
        <v>1</v>
      </c>
      <c r="T1127" t="str">
        <f>VLOOKUP(FACT_INCLUDES[[#This Row],[DW Product]],DIM_PRODUCTS!A:I,3,FALSE)</f>
        <v>Shoes</v>
      </c>
      <c r="U1127" t="str">
        <f>VLOOKUP(FACT_INCLUDES[[#This Row],[DW Seller]],DIM_SELLERS!A:I,4,FALSE)</f>
        <v>SP</v>
      </c>
      <c r="V1127" s="30">
        <f>IF(FACT_INCLUDES[[#This Row],[order_delivered_customer_date]]&lt;=FACT_INCLUDES[[#This Row],[order_estimated_delivery_date]], 1,0)</f>
        <v>1</v>
      </c>
    </row>
    <row r="1128" spans="1:22" ht="15.75" x14ac:dyDescent="0.25">
      <c r="A1128">
        <v>1127</v>
      </c>
      <c r="B1128" s="2" t="s">
        <v>997</v>
      </c>
      <c r="C1128" s="10">
        <v>1</v>
      </c>
      <c r="D1128" s="13">
        <v>43047.34375</v>
      </c>
      <c r="E1128" s="20">
        <v>239</v>
      </c>
      <c r="F1128" s="20">
        <v>19.25</v>
      </c>
      <c r="G1128" t="str">
        <f>VLOOKUP(FACT_INCLUDES[[#This Row],[order_id]],ORDERS!A:B,2,FALSE)</f>
        <v>2a63862c48140ff3de7e30f323eedec6</v>
      </c>
      <c r="H1128" s="17">
        <f>VLOOKUP(FACT_INCLUDES[[#This Row],[order_id]],ORDERS!A:F,4,FALSE)</f>
        <v>43081.343055555553</v>
      </c>
      <c r="I1128" s="17">
        <f>VLOOKUP(FACT_INCLUDES[[#This Row],[order_id]],ORDERS!A:G,5,FALSE)</f>
        <v>43083.872916666667</v>
      </c>
      <c r="J1128" s="17">
        <f>VLOOKUP(FACT_INCLUDES[[#This Row],[order_id]],ORDERS!A:G,6,FALSE)</f>
        <v>43103</v>
      </c>
      <c r="K1128" t="str">
        <f>VLOOKUP(FACT_INCLUDES[[#This Row],[order_id]],ORDERS!A:G,3,FALSE)</f>
        <v>delivered</v>
      </c>
      <c r="L1128" s="18">
        <f>FACT_INCLUDES[[#This Row],[price]]+FACT_INCLUDES[[#This Row],[freight_value]]</f>
        <v>258.25</v>
      </c>
      <c r="M1128">
        <f ca="1">_xlfn.XLOOKUP(FACT_INCLUDES[[#This Row],[customer_unique_id]], DIM_CUSTOMERS[customer_unique_id], DIM_CUSTOMERS[Age],,0)</f>
        <v>28</v>
      </c>
      <c r="N1128">
        <f>IFERROR(VLOOKUP(FACT_INCLUDES[[#This Row],[order_id]], ORDERS!A:G, 7, FALSE), "")</f>
        <v>2</v>
      </c>
      <c r="O1128">
        <f>_xlfn.XLOOKUP(FACT_INCLUDES[[#This Row],[DW Product]],FACT_PRODUCT_REVIEWS!L:L,FACT_PRODUCT_REVIEWS!A:A,,0)</f>
        <v>488</v>
      </c>
      <c r="P1128">
        <f>_xlfn.XLOOKUP(FACT_INCLUDES[[#This Row],[customer_unique_id]],DIM_CUSTOMERS[customer_unique_id],DIM_CUSTOMERS[DW Customer],,0)</f>
        <v>312</v>
      </c>
      <c r="Q1128">
        <v>488</v>
      </c>
      <c r="R1128">
        <v>379</v>
      </c>
      <c r="S1128">
        <f>IF(FACT_INCLUDES[[#This Row],[order_delivered_customer_date]]&lt;=FACT_INCLUDES[[#This Row],[order_estimated_delivery_date]],1,0)</f>
        <v>1</v>
      </c>
      <c r="T1128" t="str">
        <f>VLOOKUP(FACT_INCLUDES[[#This Row],[DW Product]],DIM_PRODUCTS!A:I,3,FALSE)</f>
        <v>Accessories</v>
      </c>
      <c r="U1128" t="str">
        <f>VLOOKUP(FACT_INCLUDES[[#This Row],[DW Seller]],DIM_SELLERS!A:I,4,FALSE)</f>
        <v>SP</v>
      </c>
      <c r="V1128" s="30">
        <f>IF(FACT_INCLUDES[[#This Row],[order_delivered_customer_date]]&lt;=FACT_INCLUDES[[#This Row],[order_estimated_delivery_date]], 1,0)</f>
        <v>1</v>
      </c>
    </row>
    <row r="1129" spans="1:22" ht="15.75" x14ac:dyDescent="0.25">
      <c r="A1129">
        <v>1128</v>
      </c>
      <c r="B1129" s="2" t="s">
        <v>809</v>
      </c>
      <c r="C1129" s="10">
        <v>1</v>
      </c>
      <c r="D1129" s="13">
        <v>43168.686805555553</v>
      </c>
      <c r="E1129" s="20">
        <v>13.99</v>
      </c>
      <c r="F1129" s="20">
        <v>16.11</v>
      </c>
      <c r="G1129" t="str">
        <f>VLOOKUP(FACT_INCLUDES[[#This Row],[order_id]],ORDERS!A:B,2,FALSE)</f>
        <v>6f8b40e5fdbd4a4b4dbaadc56f4bf681</v>
      </c>
      <c r="H1129" s="17">
        <f>VLOOKUP(FACT_INCLUDES[[#This Row],[order_id]],ORDERS!A:F,4,FALSE)</f>
        <v>43031.39166666667</v>
      </c>
      <c r="I1129" s="17">
        <f>VLOOKUP(FACT_INCLUDES[[#This Row],[order_id]],ORDERS!A:G,5,FALSE)</f>
        <v>43032.914583333331</v>
      </c>
      <c r="J1129" s="17">
        <f>VLOOKUP(FACT_INCLUDES[[#This Row],[order_id]],ORDERS!A:G,6,FALSE)</f>
        <v>43042</v>
      </c>
      <c r="K1129" t="str">
        <f>VLOOKUP(FACT_INCLUDES[[#This Row],[order_id]],ORDERS!A:G,3,FALSE)</f>
        <v>delivered</v>
      </c>
      <c r="L1129" s="18">
        <f>FACT_INCLUDES[[#This Row],[price]]+FACT_INCLUDES[[#This Row],[freight_value]]</f>
        <v>30.1</v>
      </c>
      <c r="M1129">
        <f ca="1">_xlfn.XLOOKUP(FACT_INCLUDES[[#This Row],[customer_unique_id]], DIM_CUSTOMERS[customer_unique_id], DIM_CUSTOMERS[Age],,0)</f>
        <v>40</v>
      </c>
      <c r="N1129">
        <f>IFERROR(VLOOKUP(FACT_INCLUDES[[#This Row],[order_id]], ORDERS!A:G, 7, FALSE), "")</f>
        <v>1</v>
      </c>
      <c r="O1129">
        <f>_xlfn.XLOOKUP(FACT_INCLUDES[[#This Row],[DW Product]],FACT_PRODUCT_REVIEWS!L:L,FACT_PRODUCT_REVIEWS!A:A,,0)</f>
        <v>489</v>
      </c>
      <c r="P1129">
        <f>_xlfn.XLOOKUP(FACT_INCLUDES[[#This Row],[customer_unique_id]],DIM_CUSTOMERS[customer_unique_id],DIM_CUSTOMERS[DW Customer],,0)</f>
        <v>97</v>
      </c>
      <c r="Q1129">
        <v>489</v>
      </c>
      <c r="R1129">
        <v>380</v>
      </c>
      <c r="S1129">
        <f>IF(FACT_INCLUDES[[#This Row],[order_delivered_customer_date]]&lt;=FACT_INCLUDES[[#This Row],[order_estimated_delivery_date]],1,0)</f>
        <v>1</v>
      </c>
      <c r="T1129" t="str">
        <f>VLOOKUP(FACT_INCLUDES[[#This Row],[DW Product]],DIM_PRODUCTS!A:I,3,FALSE)</f>
        <v>Decor</v>
      </c>
      <c r="U1129" t="str">
        <f>VLOOKUP(FACT_INCLUDES[[#This Row],[DW Seller]],DIM_SELLERS!A:I,4,FALSE)</f>
        <v>SC</v>
      </c>
      <c r="V1129" s="30">
        <f>IF(FACT_INCLUDES[[#This Row],[order_delivered_customer_date]]&lt;=FACT_INCLUDES[[#This Row],[order_estimated_delivery_date]], 1,0)</f>
        <v>1</v>
      </c>
    </row>
    <row r="1130" spans="1:22" ht="15.75" x14ac:dyDescent="0.25">
      <c r="A1130">
        <v>1129</v>
      </c>
      <c r="B1130" s="2" t="s">
        <v>1284</v>
      </c>
      <c r="C1130" s="10">
        <v>1</v>
      </c>
      <c r="D1130" s="13">
        <v>43168.686805555553</v>
      </c>
      <c r="E1130" s="20">
        <v>29.99</v>
      </c>
      <c r="F1130" s="20">
        <v>16.79</v>
      </c>
      <c r="G1130" t="str">
        <f>VLOOKUP(FACT_INCLUDES[[#This Row],[order_id]],ORDERS!A:B,2,FALSE)</f>
        <v>f4118facd33f966e80b9fabbf0ca2547</v>
      </c>
      <c r="H1130" s="17">
        <f>VLOOKUP(FACT_INCLUDES[[#This Row],[order_id]],ORDERS!A:F,4,FALSE)</f>
        <v>43325.866666666669</v>
      </c>
      <c r="I1130" s="17">
        <f>VLOOKUP(FACT_INCLUDES[[#This Row],[order_id]],ORDERS!A:G,5,FALSE)</f>
        <v>0</v>
      </c>
      <c r="J1130" s="17">
        <f>VLOOKUP(FACT_INCLUDES[[#This Row],[order_id]],ORDERS!A:G,6,FALSE)</f>
        <v>43339</v>
      </c>
      <c r="K1130" t="str">
        <f>VLOOKUP(FACT_INCLUDES[[#This Row],[order_id]],ORDERS!A:G,3,FALSE)</f>
        <v>shipped</v>
      </c>
      <c r="L1130" s="18">
        <f>FACT_INCLUDES[[#This Row],[price]]+FACT_INCLUDES[[#This Row],[freight_value]]</f>
        <v>46.78</v>
      </c>
      <c r="M1130">
        <f ca="1">_xlfn.XLOOKUP(FACT_INCLUDES[[#This Row],[customer_unique_id]], DIM_CUSTOMERS[customer_unique_id], DIM_CUSTOMERS[Age],,0)</f>
        <v>51</v>
      </c>
      <c r="N1130" t="str">
        <f>IFERROR(VLOOKUP(FACT_INCLUDES[[#This Row],[order_id]], ORDERS!A:G, 7, FALSE), "")</f>
        <v/>
      </c>
      <c r="O1130">
        <f>_xlfn.XLOOKUP(FACT_INCLUDES[[#This Row],[DW Product]],FACT_PRODUCT_REVIEWS!L:L,FACT_PRODUCT_REVIEWS!A:A,,0)</f>
        <v>490</v>
      </c>
      <c r="P1130">
        <f>_xlfn.XLOOKUP(FACT_INCLUDES[[#This Row],[customer_unique_id]],DIM_CUSTOMERS[customer_unique_id],DIM_CUSTOMERS[DW Customer],,0)</f>
        <v>195</v>
      </c>
      <c r="Q1130">
        <v>490</v>
      </c>
      <c r="R1130">
        <v>381</v>
      </c>
      <c r="S1130">
        <f>IF(FACT_INCLUDES[[#This Row],[order_delivered_customer_date]]&lt;=FACT_INCLUDES[[#This Row],[order_estimated_delivery_date]],1,0)</f>
        <v>1</v>
      </c>
      <c r="T1130" t="str">
        <f>VLOOKUP(FACT_INCLUDES[[#This Row],[DW Product]],DIM_PRODUCTS!A:I,3,FALSE)</f>
        <v>Bathroom</v>
      </c>
      <c r="U1130" t="str">
        <f>VLOOKUP(FACT_INCLUDES[[#This Row],[DW Seller]],DIM_SELLERS!A:I,4,FALSE)</f>
        <v>MG</v>
      </c>
      <c r="V1130" s="30">
        <f>IF(FACT_INCLUDES[[#This Row],[order_delivered_customer_date]]&lt;=FACT_INCLUDES[[#This Row],[order_estimated_delivery_date]], 1,0)</f>
        <v>1</v>
      </c>
    </row>
    <row r="1131" spans="1:22" ht="15.75" x14ac:dyDescent="0.25">
      <c r="A1131">
        <v>1130</v>
      </c>
      <c r="B1131" s="2" t="s">
        <v>1880</v>
      </c>
      <c r="C1131" s="10">
        <v>1</v>
      </c>
      <c r="D1131" s="13">
        <v>43213.246527777781</v>
      </c>
      <c r="E1131" s="20">
        <v>189.99</v>
      </c>
      <c r="F1131" s="20">
        <v>27.41</v>
      </c>
      <c r="G1131" t="str">
        <f>VLOOKUP(FACT_INCLUDES[[#This Row],[order_id]],ORDERS!A:B,2,FALSE)</f>
        <v>d43e7cbf7354f1f46a7a1b30701017b3</v>
      </c>
      <c r="H1131" s="17">
        <f>VLOOKUP(FACT_INCLUDES[[#This Row],[order_id]],ORDERS!A:F,4,FALSE)</f>
        <v>43298.531944444447</v>
      </c>
      <c r="I1131" s="17">
        <f>VLOOKUP(FACT_INCLUDES[[#This Row],[order_id]],ORDERS!A:G,5,FALSE)</f>
        <v>43302.781944444447</v>
      </c>
      <c r="J1131" s="17">
        <f>VLOOKUP(FACT_INCLUDES[[#This Row],[order_id]],ORDERS!A:G,6,FALSE)</f>
        <v>43306</v>
      </c>
      <c r="K1131" t="str">
        <f>VLOOKUP(FACT_INCLUDES[[#This Row],[order_id]],ORDERS!A:G,3,FALSE)</f>
        <v>delivered</v>
      </c>
      <c r="L1131" s="18">
        <f>FACT_INCLUDES[[#This Row],[price]]+FACT_INCLUDES[[#This Row],[freight_value]]</f>
        <v>217.4</v>
      </c>
      <c r="M1131">
        <f ca="1">_xlfn.XLOOKUP(FACT_INCLUDES[[#This Row],[customer_unique_id]], DIM_CUSTOMERS[customer_unique_id], DIM_CUSTOMERS[Age],,0)</f>
        <v>26</v>
      </c>
      <c r="N1131">
        <f>IFERROR(VLOOKUP(FACT_INCLUDES[[#This Row],[order_id]], ORDERS!A:G, 7, FALSE), "")</f>
        <v>4</v>
      </c>
      <c r="O1131">
        <f>_xlfn.XLOOKUP(FACT_INCLUDES[[#This Row],[DW Product]],FACT_PRODUCT_REVIEWS!L:L,FACT_PRODUCT_REVIEWS!A:A,,0)</f>
        <v>491</v>
      </c>
      <c r="P1131">
        <f>_xlfn.XLOOKUP(FACT_INCLUDES[[#This Row],[customer_unique_id]],DIM_CUSTOMERS[customer_unique_id],DIM_CUSTOMERS[DW Customer],,0)</f>
        <v>259</v>
      </c>
      <c r="Q1131">
        <v>491</v>
      </c>
      <c r="R1131">
        <v>382</v>
      </c>
      <c r="S1131">
        <f>IF(FACT_INCLUDES[[#This Row],[order_delivered_customer_date]]&lt;=FACT_INCLUDES[[#This Row],[order_estimated_delivery_date]],1,0)</f>
        <v>1</v>
      </c>
      <c r="T1131" t="str">
        <f>VLOOKUP(FACT_INCLUDES[[#This Row],[DW Product]],DIM_PRODUCTS!A:I,3,FALSE)</f>
        <v>Art</v>
      </c>
      <c r="U1131" t="str">
        <f>VLOOKUP(FACT_INCLUDES[[#This Row],[DW Seller]],DIM_SELLERS!A:I,4,FALSE)</f>
        <v>SP</v>
      </c>
      <c r="V1131" s="30">
        <f>IF(FACT_INCLUDES[[#This Row],[order_delivered_customer_date]]&lt;=FACT_INCLUDES[[#This Row],[order_estimated_delivery_date]], 1,0)</f>
        <v>1</v>
      </c>
    </row>
    <row r="1132" spans="1:22" ht="15.75" x14ac:dyDescent="0.25">
      <c r="A1132">
        <v>1131</v>
      </c>
      <c r="B1132" s="2" t="s">
        <v>1286</v>
      </c>
      <c r="C1132" s="10">
        <v>1</v>
      </c>
      <c r="D1132" s="13">
        <v>43213.246527777781</v>
      </c>
      <c r="E1132" s="20">
        <v>55</v>
      </c>
      <c r="F1132" s="20">
        <v>15.83</v>
      </c>
      <c r="G1132" t="str">
        <f>VLOOKUP(FACT_INCLUDES[[#This Row],[order_id]],ORDERS!A:B,2,FALSE)</f>
        <v>f3795e38cc5b655e26e94d1cc21263fa</v>
      </c>
      <c r="H1132" s="17">
        <f>VLOOKUP(FACT_INCLUDES[[#This Row],[order_id]],ORDERS!A:F,4,FALSE)</f>
        <v>42969.597916666666</v>
      </c>
      <c r="I1132" s="17">
        <f>VLOOKUP(FACT_INCLUDES[[#This Row],[order_id]],ORDERS!A:G,5,FALSE)</f>
        <v>42991.719444444447</v>
      </c>
      <c r="J1132" s="17">
        <f>VLOOKUP(FACT_INCLUDES[[#This Row],[order_id]],ORDERS!A:G,6,FALSE)</f>
        <v>42990</v>
      </c>
      <c r="K1132" t="str">
        <f>VLOOKUP(FACT_INCLUDES[[#This Row],[order_id]],ORDERS!A:G,3,FALSE)</f>
        <v>delivered</v>
      </c>
      <c r="L1132" s="18">
        <f>FACT_INCLUDES[[#This Row],[price]]+FACT_INCLUDES[[#This Row],[freight_value]]</f>
        <v>70.83</v>
      </c>
      <c r="M1132">
        <f ca="1">_xlfn.XLOOKUP(FACT_INCLUDES[[#This Row],[customer_unique_id]], DIM_CUSTOMERS[customer_unique_id], DIM_CUSTOMERS[Age],,0)</f>
        <v>19</v>
      </c>
      <c r="N1132">
        <f>IFERROR(VLOOKUP(FACT_INCLUDES[[#This Row],[order_id]], ORDERS!A:G, 7, FALSE), "")</f>
        <v>22</v>
      </c>
      <c r="O1132">
        <f>_xlfn.XLOOKUP(FACT_INCLUDES[[#This Row],[DW Product]],FACT_PRODUCT_REVIEWS!L:L,FACT_PRODUCT_REVIEWS!A:A,,0)</f>
        <v>492</v>
      </c>
      <c r="P1132">
        <f>_xlfn.XLOOKUP(FACT_INCLUDES[[#This Row],[customer_unique_id]],DIM_CUSTOMERS[customer_unique_id],DIM_CUSTOMERS[DW Customer],,0)</f>
        <v>210</v>
      </c>
      <c r="Q1132">
        <v>492</v>
      </c>
      <c r="R1132">
        <v>383</v>
      </c>
      <c r="S1132">
        <f>IF(FACT_INCLUDES[[#This Row],[order_delivered_customer_date]]&lt;=FACT_INCLUDES[[#This Row],[order_estimated_delivery_date]],1,0)</f>
        <v>0</v>
      </c>
      <c r="T1132" t="str">
        <f>VLOOKUP(FACT_INCLUDES[[#This Row],[DW Product]],DIM_PRODUCTS!A:I,3,FALSE)</f>
        <v>Appliances</v>
      </c>
      <c r="U1132" t="str">
        <f>VLOOKUP(FACT_INCLUDES[[#This Row],[DW Seller]],DIM_SELLERS!A:I,4,FALSE)</f>
        <v>RJ</v>
      </c>
      <c r="V1132" s="30">
        <f>IF(FACT_INCLUDES[[#This Row],[order_delivered_customer_date]]&lt;=FACT_INCLUDES[[#This Row],[order_estimated_delivery_date]], 1,0)</f>
        <v>0</v>
      </c>
    </row>
    <row r="1133" spans="1:22" ht="15.75" x14ac:dyDescent="0.25">
      <c r="A1133">
        <v>1132</v>
      </c>
      <c r="B1133" s="2" t="s">
        <v>1854</v>
      </c>
      <c r="C1133" s="10">
        <v>1</v>
      </c>
      <c r="D1133" s="13">
        <v>42944.815972222219</v>
      </c>
      <c r="E1133" s="20">
        <v>58.99</v>
      </c>
      <c r="F1133" s="20">
        <v>15.29</v>
      </c>
      <c r="G1133" t="str">
        <f>VLOOKUP(FACT_INCLUDES[[#This Row],[order_id]],ORDERS!A:B,2,FALSE)</f>
        <v>693343dbec3bbc6b1641ee705715a12f</v>
      </c>
      <c r="H1133" s="17">
        <f>VLOOKUP(FACT_INCLUDES[[#This Row],[order_id]],ORDERS!A:F,4,FALSE)</f>
        <v>43174.674305555556</v>
      </c>
      <c r="I1133" s="17">
        <f>VLOOKUP(FACT_INCLUDES[[#This Row],[order_id]],ORDERS!A:G,5,FALSE)</f>
        <v>43193.026388888888</v>
      </c>
      <c r="J1133" s="17">
        <f>VLOOKUP(FACT_INCLUDES[[#This Row],[order_id]],ORDERS!A:G,6,FALSE)</f>
        <v>43203</v>
      </c>
      <c r="K1133" t="str">
        <f>VLOOKUP(FACT_INCLUDES[[#This Row],[order_id]],ORDERS!A:G,3,FALSE)</f>
        <v>delivered</v>
      </c>
      <c r="L1133" s="18">
        <f>FACT_INCLUDES[[#This Row],[price]]+FACT_INCLUDES[[#This Row],[freight_value]]</f>
        <v>74.28</v>
      </c>
      <c r="M1133">
        <f ca="1">_xlfn.XLOOKUP(FACT_INCLUDES[[#This Row],[customer_unique_id]], DIM_CUSTOMERS[customer_unique_id], DIM_CUSTOMERS[Age],,0)</f>
        <v>24</v>
      </c>
      <c r="N1133">
        <f>IFERROR(VLOOKUP(FACT_INCLUDES[[#This Row],[order_id]], ORDERS!A:G, 7, FALSE), "")</f>
        <v>19</v>
      </c>
      <c r="O1133">
        <f>_xlfn.XLOOKUP(FACT_INCLUDES[[#This Row],[DW Product]],FACT_PRODUCT_REVIEWS!L:L,FACT_PRODUCT_REVIEWS!A:A,,0)</f>
        <v>493</v>
      </c>
      <c r="P1133">
        <f>_xlfn.XLOOKUP(FACT_INCLUDES[[#This Row],[customer_unique_id]],DIM_CUSTOMERS[customer_unique_id],DIM_CUSTOMERS[DW Customer],,0)</f>
        <v>223</v>
      </c>
      <c r="Q1133">
        <v>493</v>
      </c>
      <c r="R1133">
        <v>384</v>
      </c>
      <c r="S1133">
        <f>IF(FACT_INCLUDES[[#This Row],[order_delivered_customer_date]]&lt;=FACT_INCLUDES[[#This Row],[order_estimated_delivery_date]],1,0)</f>
        <v>1</v>
      </c>
      <c r="T1133" t="str">
        <f>VLOOKUP(FACT_INCLUDES[[#This Row],[DW Product]],DIM_PRODUCTS!A:I,3,FALSE)</f>
        <v>Furniture</v>
      </c>
      <c r="U1133" t="str">
        <f>VLOOKUP(FACT_INCLUDES[[#This Row],[DW Seller]],DIM_SELLERS!A:I,4,FALSE)</f>
        <v>PR</v>
      </c>
      <c r="V1133" s="30">
        <f>IF(FACT_INCLUDES[[#This Row],[order_delivered_customer_date]]&lt;=FACT_INCLUDES[[#This Row],[order_estimated_delivery_date]], 1,0)</f>
        <v>1</v>
      </c>
    </row>
    <row r="1134" spans="1:22" ht="15.75" x14ac:dyDescent="0.25">
      <c r="A1134">
        <v>1133</v>
      </c>
      <c r="B1134" s="2" t="s">
        <v>1031</v>
      </c>
      <c r="C1134" s="10">
        <v>1</v>
      </c>
      <c r="D1134" s="13">
        <v>43223.149305555555</v>
      </c>
      <c r="E1134" s="20">
        <v>99.9</v>
      </c>
      <c r="F1134" s="20">
        <v>17.18</v>
      </c>
      <c r="G1134" t="str">
        <f>VLOOKUP(FACT_INCLUDES[[#This Row],[order_id]],ORDERS!A:B,2,FALSE)</f>
        <v>6acc5385a15c441abe050fc7abda50bf</v>
      </c>
      <c r="H1134" s="17">
        <f>VLOOKUP(FACT_INCLUDES[[#This Row],[order_id]],ORDERS!A:F,4,FALSE)</f>
        <v>43122.460416666669</v>
      </c>
      <c r="I1134" s="17">
        <f>VLOOKUP(FACT_INCLUDES[[#This Row],[order_id]],ORDERS!A:G,5,FALSE)</f>
        <v>43132.734722222223</v>
      </c>
      <c r="J1134" s="17">
        <f>VLOOKUP(FACT_INCLUDES[[#This Row],[order_id]],ORDERS!A:G,6,FALSE)</f>
        <v>43150</v>
      </c>
      <c r="K1134" t="str">
        <f>VLOOKUP(FACT_INCLUDES[[#This Row],[order_id]],ORDERS!A:G,3,FALSE)</f>
        <v>delivered</v>
      </c>
      <c r="L1134" s="18">
        <f>FACT_INCLUDES[[#This Row],[price]]+FACT_INCLUDES[[#This Row],[freight_value]]</f>
        <v>117.08000000000001</v>
      </c>
      <c r="M1134">
        <f ca="1">_xlfn.XLOOKUP(FACT_INCLUDES[[#This Row],[customer_unique_id]], DIM_CUSTOMERS[customer_unique_id], DIM_CUSTOMERS[Age],,0)</f>
        <v>37</v>
      </c>
      <c r="N1134">
        <f>IFERROR(VLOOKUP(FACT_INCLUDES[[#This Row],[order_id]], ORDERS!A:G, 7, FALSE), "")</f>
        <v>10</v>
      </c>
      <c r="O1134">
        <f>_xlfn.XLOOKUP(FACT_INCLUDES[[#This Row],[DW Product]],FACT_PRODUCT_REVIEWS!L:L,FACT_PRODUCT_REVIEWS!A:A,,0)</f>
        <v>494</v>
      </c>
      <c r="P1134">
        <f>_xlfn.XLOOKUP(FACT_INCLUDES[[#This Row],[customer_unique_id]],DIM_CUSTOMERS[customer_unique_id],DIM_CUSTOMERS[DW Customer],,0)</f>
        <v>196</v>
      </c>
      <c r="Q1134">
        <v>494</v>
      </c>
      <c r="R1134">
        <v>385</v>
      </c>
      <c r="S1134">
        <f>IF(FACT_INCLUDES[[#This Row],[order_delivered_customer_date]]&lt;=FACT_INCLUDES[[#This Row],[order_estimated_delivery_date]],1,0)</f>
        <v>1</v>
      </c>
      <c r="T1134" t="str">
        <f>VLOOKUP(FACT_INCLUDES[[#This Row],[DW Product]],DIM_PRODUCTS!A:I,3,FALSE)</f>
        <v>Makeup</v>
      </c>
      <c r="U1134" t="str">
        <f>VLOOKUP(FACT_INCLUDES[[#This Row],[DW Seller]],DIM_SELLERS!A:I,4,FALSE)</f>
        <v>SP</v>
      </c>
      <c r="V1134" s="30">
        <f>IF(FACT_INCLUDES[[#This Row],[order_delivered_customer_date]]&lt;=FACT_INCLUDES[[#This Row],[order_estimated_delivery_date]], 1,0)</f>
        <v>1</v>
      </c>
    </row>
    <row r="1135" spans="1:22" ht="15.75" x14ac:dyDescent="0.25">
      <c r="A1135">
        <v>1134</v>
      </c>
      <c r="B1135" s="2" t="s">
        <v>846</v>
      </c>
      <c r="C1135" s="10">
        <v>1</v>
      </c>
      <c r="D1135" s="13">
        <v>43223.149305555555</v>
      </c>
      <c r="E1135" s="20">
        <v>25.99</v>
      </c>
      <c r="F1135" s="20">
        <v>5.31</v>
      </c>
      <c r="G1135" t="str">
        <f>VLOOKUP(FACT_INCLUDES[[#This Row],[order_id]],ORDERS!A:B,2,FALSE)</f>
        <v>9294c7088c7a37baed4923945669de99</v>
      </c>
      <c r="H1135" s="17">
        <f>VLOOKUP(FACT_INCLUDES[[#This Row],[order_id]],ORDERS!A:F,4,FALSE)</f>
        <v>43279.609722222223</v>
      </c>
      <c r="I1135" s="17">
        <f>VLOOKUP(FACT_INCLUDES[[#This Row],[order_id]],ORDERS!A:G,5,FALSE)</f>
        <v>43287.586111111108</v>
      </c>
      <c r="J1135" s="17">
        <f>VLOOKUP(FACT_INCLUDES[[#This Row],[order_id]],ORDERS!A:G,6,FALSE)</f>
        <v>43311</v>
      </c>
      <c r="K1135" t="str">
        <f>VLOOKUP(FACT_INCLUDES[[#This Row],[order_id]],ORDERS!A:G,3,FALSE)</f>
        <v>delivered</v>
      </c>
      <c r="L1135" s="18">
        <f>FACT_INCLUDES[[#This Row],[price]]+FACT_INCLUDES[[#This Row],[freight_value]]</f>
        <v>31.299999999999997</v>
      </c>
      <c r="M1135">
        <f ca="1">_xlfn.XLOOKUP(FACT_INCLUDES[[#This Row],[customer_unique_id]], DIM_CUSTOMERS[customer_unique_id], DIM_CUSTOMERS[Age],,0)</f>
        <v>21</v>
      </c>
      <c r="N1135">
        <f>IFERROR(VLOOKUP(FACT_INCLUDES[[#This Row],[order_id]], ORDERS!A:G, 7, FALSE), "")</f>
        <v>8</v>
      </c>
      <c r="O1135">
        <f>_xlfn.XLOOKUP(FACT_INCLUDES[[#This Row],[DW Product]],FACT_PRODUCT_REVIEWS!L:L,FACT_PRODUCT_REVIEWS!A:A,,0)</f>
        <v>495</v>
      </c>
      <c r="P1135">
        <f>_xlfn.XLOOKUP(FACT_INCLUDES[[#This Row],[customer_unique_id]],DIM_CUSTOMERS[customer_unique_id],DIM_CUSTOMERS[DW Customer],,0)</f>
        <v>345</v>
      </c>
      <c r="Q1135">
        <v>495</v>
      </c>
      <c r="R1135">
        <v>386</v>
      </c>
      <c r="S1135">
        <f>IF(FACT_INCLUDES[[#This Row],[order_delivered_customer_date]]&lt;=FACT_INCLUDES[[#This Row],[order_estimated_delivery_date]],1,0)</f>
        <v>1</v>
      </c>
      <c r="T1135" t="str">
        <f>VLOOKUP(FACT_INCLUDES[[#This Row],[DW Product]],DIM_PRODUCTS!A:I,3,FALSE)</f>
        <v>Jewelry</v>
      </c>
      <c r="U1135" t="str">
        <f>VLOOKUP(FACT_INCLUDES[[#This Row],[DW Seller]],DIM_SELLERS!A:I,4,FALSE)</f>
        <v>AC</v>
      </c>
      <c r="V1135" s="30">
        <f>IF(FACT_INCLUDES[[#This Row],[order_delivered_customer_date]]&lt;=FACT_INCLUDES[[#This Row],[order_estimated_delivery_date]], 1,0)</f>
        <v>1</v>
      </c>
    </row>
    <row r="1136" spans="1:22" ht="15.75" x14ac:dyDescent="0.25">
      <c r="A1136">
        <v>1135</v>
      </c>
      <c r="B1136" s="2" t="s">
        <v>1889</v>
      </c>
      <c r="C1136" s="10">
        <v>1</v>
      </c>
      <c r="D1136" s="13">
        <v>43223.149305555555</v>
      </c>
      <c r="E1136" s="20">
        <v>25.99</v>
      </c>
      <c r="F1136" s="20">
        <v>9.57</v>
      </c>
      <c r="G1136" t="str">
        <f>VLOOKUP(FACT_INCLUDES[[#This Row],[order_id]],ORDERS!A:B,2,FALSE)</f>
        <v>c836c92436fdcd6e5475ef442481385c</v>
      </c>
      <c r="H1136" s="17">
        <f>VLOOKUP(FACT_INCLUDES[[#This Row],[order_id]],ORDERS!A:F,4,FALSE)</f>
        <v>43153.499305555553</v>
      </c>
      <c r="I1136" s="17">
        <f>VLOOKUP(FACT_INCLUDES[[#This Row],[order_id]],ORDERS!A:G,5,FALSE)</f>
        <v>43166.736111111109</v>
      </c>
      <c r="J1136" s="17">
        <f>VLOOKUP(FACT_INCLUDES[[#This Row],[order_id]],ORDERS!A:G,6,FALSE)</f>
        <v>43173</v>
      </c>
      <c r="K1136" t="str">
        <f>VLOOKUP(FACT_INCLUDES[[#This Row],[order_id]],ORDERS!A:G,3,FALSE)</f>
        <v>delivered</v>
      </c>
      <c r="L1136" s="18">
        <f>FACT_INCLUDES[[#This Row],[price]]+FACT_INCLUDES[[#This Row],[freight_value]]</f>
        <v>35.56</v>
      </c>
      <c r="M1136">
        <f ca="1">_xlfn.XLOOKUP(FACT_INCLUDES[[#This Row],[customer_unique_id]], DIM_CUSTOMERS[customer_unique_id], DIM_CUSTOMERS[Age],,0)</f>
        <v>21</v>
      </c>
      <c r="N1136">
        <f>IFERROR(VLOOKUP(FACT_INCLUDES[[#This Row],[order_id]], ORDERS!A:G, 7, FALSE), "")</f>
        <v>13</v>
      </c>
      <c r="O1136">
        <f>_xlfn.XLOOKUP(FACT_INCLUDES[[#This Row],[DW Product]],FACT_PRODUCT_REVIEWS!L:L,FACT_PRODUCT_REVIEWS!A:A,,0)</f>
        <v>496</v>
      </c>
      <c r="P1136">
        <f>_xlfn.XLOOKUP(FACT_INCLUDES[[#This Row],[customer_unique_id]],DIM_CUSTOMERS[customer_unique_id],DIM_CUSTOMERS[DW Customer],,0)</f>
        <v>138</v>
      </c>
      <c r="Q1136">
        <v>496</v>
      </c>
      <c r="R1136">
        <v>387</v>
      </c>
      <c r="S1136">
        <f>IF(FACT_INCLUDES[[#This Row],[order_delivered_customer_date]]&lt;=FACT_INCLUDES[[#This Row],[order_estimated_delivery_date]],1,0)</f>
        <v>1</v>
      </c>
      <c r="T1136" t="str">
        <f>VLOOKUP(FACT_INCLUDES[[#This Row],[DW Product]],DIM_PRODUCTS!A:I,3,FALSE)</f>
        <v>Kitchen Products</v>
      </c>
      <c r="U1136" t="str">
        <f>VLOOKUP(FACT_INCLUDES[[#This Row],[DW Seller]],DIM_SELLERS!A:I,4,FALSE)</f>
        <v>PR</v>
      </c>
      <c r="V1136" s="30">
        <f>IF(FACT_INCLUDES[[#This Row],[order_delivered_customer_date]]&lt;=FACT_INCLUDES[[#This Row],[order_estimated_delivery_date]], 1,0)</f>
        <v>1</v>
      </c>
    </row>
    <row r="1137" spans="1:22" ht="15.75" x14ac:dyDescent="0.25">
      <c r="A1137">
        <v>1136</v>
      </c>
      <c r="B1137" s="2" t="s">
        <v>1865</v>
      </c>
      <c r="C1137" s="10">
        <v>1</v>
      </c>
      <c r="D1137" s="13">
        <v>43223.149305555555</v>
      </c>
      <c r="E1137" s="20">
        <v>107.9</v>
      </c>
      <c r="F1137" s="20">
        <v>18.559999999999999</v>
      </c>
      <c r="G1137" t="str">
        <f>VLOOKUP(FACT_INCLUDES[[#This Row],[order_id]],ORDERS!A:B,2,FALSE)</f>
        <v>48efc7def11f9a644e1993a3d97361d2</v>
      </c>
      <c r="H1137" s="17">
        <f>VLOOKUP(FACT_INCLUDES[[#This Row],[order_id]],ORDERS!A:F,4,FALSE)</f>
        <v>42859.810416666667</v>
      </c>
      <c r="I1137" s="17">
        <f>VLOOKUP(FACT_INCLUDES[[#This Row],[order_id]],ORDERS!A:G,5,FALSE)</f>
        <v>42867.618750000001</v>
      </c>
      <c r="J1137" s="17">
        <f>VLOOKUP(FACT_INCLUDES[[#This Row],[order_id]],ORDERS!A:G,6,FALSE)</f>
        <v>42880</v>
      </c>
      <c r="K1137" t="str">
        <f>VLOOKUP(FACT_INCLUDES[[#This Row],[order_id]],ORDERS!A:G,3,FALSE)</f>
        <v>delivered</v>
      </c>
      <c r="L1137" s="18">
        <f>FACT_INCLUDES[[#This Row],[price]]+FACT_INCLUDES[[#This Row],[freight_value]]</f>
        <v>126.46000000000001</v>
      </c>
      <c r="M1137">
        <f ca="1">_xlfn.XLOOKUP(FACT_INCLUDES[[#This Row],[customer_unique_id]], DIM_CUSTOMERS[customer_unique_id], DIM_CUSTOMERS[Age],,0)</f>
        <v>18</v>
      </c>
      <c r="N1137">
        <f>IFERROR(VLOOKUP(FACT_INCLUDES[[#This Row],[order_id]], ORDERS!A:G, 7, FALSE), "")</f>
        <v>8</v>
      </c>
      <c r="O1137">
        <f>_xlfn.XLOOKUP(FACT_INCLUDES[[#This Row],[DW Product]],FACT_PRODUCT_REVIEWS!L:L,FACT_PRODUCT_REVIEWS!A:A,,0)</f>
        <v>497</v>
      </c>
      <c r="P1137">
        <f>_xlfn.XLOOKUP(FACT_INCLUDES[[#This Row],[customer_unique_id]],DIM_CUSTOMERS[customer_unique_id],DIM_CUSTOMERS[DW Customer],,0)</f>
        <v>26</v>
      </c>
      <c r="Q1137">
        <v>497</v>
      </c>
      <c r="R1137">
        <v>388</v>
      </c>
      <c r="S1137">
        <f>IF(FACT_INCLUDES[[#This Row],[order_delivered_customer_date]]&lt;=FACT_INCLUDES[[#This Row],[order_estimated_delivery_date]],1,0)</f>
        <v>1</v>
      </c>
      <c r="T1137" t="str">
        <f>VLOOKUP(FACT_INCLUDES[[#This Row],[DW Product]],DIM_PRODUCTS!A:I,3,FALSE)</f>
        <v>Kitchen Products</v>
      </c>
      <c r="U1137" t="str">
        <f>VLOOKUP(FACT_INCLUDES[[#This Row],[DW Seller]],DIM_SELLERS!A:I,4,FALSE)</f>
        <v>RJ</v>
      </c>
      <c r="V1137" s="30">
        <f>IF(FACT_INCLUDES[[#This Row],[order_delivered_customer_date]]&lt;=FACT_INCLUDES[[#This Row],[order_estimated_delivery_date]], 1,0)</f>
        <v>1</v>
      </c>
    </row>
    <row r="1138" spans="1:22" ht="15.75" x14ac:dyDescent="0.25">
      <c r="A1138">
        <v>1137</v>
      </c>
      <c r="B1138" s="2" t="s">
        <v>853</v>
      </c>
      <c r="C1138" s="10">
        <v>1</v>
      </c>
      <c r="D1138" s="13">
        <v>43223.149305555555</v>
      </c>
      <c r="E1138" s="20">
        <v>53.9</v>
      </c>
      <c r="F1138" s="20">
        <v>33.93</v>
      </c>
      <c r="G1138" t="str">
        <f>VLOOKUP(FACT_INCLUDES[[#This Row],[order_id]],ORDERS!A:B,2,FALSE)</f>
        <v>fb7321c807106363b749c783f41de4fc</v>
      </c>
      <c r="H1138" s="17">
        <f>VLOOKUP(FACT_INCLUDES[[#This Row],[order_id]],ORDERS!A:F,4,FALSE)</f>
        <v>43063.959027777775</v>
      </c>
      <c r="I1138" s="17">
        <f>VLOOKUP(FACT_INCLUDES[[#This Row],[order_id]],ORDERS!A:G,5,FALSE)</f>
        <v>43080.759722222225</v>
      </c>
      <c r="J1138" s="17">
        <f>VLOOKUP(FACT_INCLUDES[[#This Row],[order_id]],ORDERS!A:G,6,FALSE)</f>
        <v>43102</v>
      </c>
      <c r="K1138" t="str">
        <f>VLOOKUP(FACT_INCLUDES[[#This Row],[order_id]],ORDERS!A:G,3,FALSE)</f>
        <v>delivered</v>
      </c>
      <c r="L1138" s="18">
        <f>FACT_INCLUDES[[#This Row],[price]]+FACT_INCLUDES[[#This Row],[freight_value]]</f>
        <v>87.83</v>
      </c>
      <c r="M1138">
        <f ca="1">_xlfn.XLOOKUP(FACT_INCLUDES[[#This Row],[customer_unique_id]], DIM_CUSTOMERS[customer_unique_id], DIM_CUSTOMERS[Age],,0)</f>
        <v>20</v>
      </c>
      <c r="N1138">
        <f>IFERROR(VLOOKUP(FACT_INCLUDES[[#This Row],[order_id]], ORDERS!A:G, 7, FALSE), "")</f>
        <v>17</v>
      </c>
      <c r="O1138">
        <f>_xlfn.XLOOKUP(FACT_INCLUDES[[#This Row],[DW Product]],FACT_PRODUCT_REVIEWS!L:L,FACT_PRODUCT_REVIEWS!A:A,,0)</f>
        <v>498</v>
      </c>
      <c r="P1138">
        <f>_xlfn.XLOOKUP(FACT_INCLUDES[[#This Row],[customer_unique_id]],DIM_CUSTOMERS[customer_unique_id],DIM_CUSTOMERS[DW Customer],,0)</f>
        <v>281</v>
      </c>
      <c r="Q1138">
        <v>498</v>
      </c>
      <c r="R1138">
        <v>389</v>
      </c>
      <c r="S1138">
        <f>IF(FACT_INCLUDES[[#This Row],[order_delivered_customer_date]]&lt;=FACT_INCLUDES[[#This Row],[order_estimated_delivery_date]],1,0)</f>
        <v>1</v>
      </c>
      <c r="T1138" t="str">
        <f>VLOOKUP(FACT_INCLUDES[[#This Row],[DW Product]],DIM_PRODUCTS!A:I,3,FALSE)</f>
        <v>Gadgets</v>
      </c>
      <c r="U1138" t="str">
        <f>VLOOKUP(FACT_INCLUDES[[#This Row],[DW Seller]],DIM_SELLERS!A:I,4,FALSE)</f>
        <v>SP</v>
      </c>
      <c r="V1138" s="30">
        <f>IF(FACT_INCLUDES[[#This Row],[order_delivered_customer_date]]&lt;=FACT_INCLUDES[[#This Row],[order_estimated_delivery_date]], 1,0)</f>
        <v>1</v>
      </c>
    </row>
    <row r="1139" spans="1:22" ht="15.75" x14ac:dyDescent="0.25">
      <c r="A1139">
        <v>1138</v>
      </c>
      <c r="B1139" s="2" t="s">
        <v>1594</v>
      </c>
      <c r="C1139" s="10">
        <v>1</v>
      </c>
      <c r="D1139" s="13">
        <v>43283.372916666667</v>
      </c>
      <c r="E1139" s="20">
        <v>53.9</v>
      </c>
      <c r="F1139" s="20">
        <v>33.93</v>
      </c>
      <c r="G1139" t="str">
        <f>VLOOKUP(FACT_INCLUDES[[#This Row],[order_id]],ORDERS!A:B,2,FALSE)</f>
        <v>77d6cd89498a8cd9762daa48e8e8b797</v>
      </c>
      <c r="H1139" s="17">
        <f>VLOOKUP(FACT_INCLUDES[[#This Row],[order_id]],ORDERS!A:F,4,FALSE)</f>
        <v>43199.920138888891</v>
      </c>
      <c r="I1139" s="17">
        <f>VLOOKUP(FACT_INCLUDES[[#This Row],[order_id]],ORDERS!A:G,5,FALSE)</f>
        <v>43208.994444444441</v>
      </c>
      <c r="J1139" s="17">
        <f>VLOOKUP(FACT_INCLUDES[[#This Row],[order_id]],ORDERS!A:G,6,FALSE)</f>
        <v>43228</v>
      </c>
      <c r="K1139" t="str">
        <f>VLOOKUP(FACT_INCLUDES[[#This Row],[order_id]],ORDERS!A:G,3,FALSE)</f>
        <v>delivered</v>
      </c>
      <c r="L1139" s="18">
        <f>FACT_INCLUDES[[#This Row],[price]]+FACT_INCLUDES[[#This Row],[freight_value]]</f>
        <v>87.83</v>
      </c>
      <c r="M1139">
        <f ca="1">_xlfn.XLOOKUP(FACT_INCLUDES[[#This Row],[customer_unique_id]], DIM_CUSTOMERS[customer_unique_id], DIM_CUSTOMERS[Age],,0)</f>
        <v>24</v>
      </c>
      <c r="N1139">
        <f>IFERROR(VLOOKUP(FACT_INCLUDES[[#This Row],[order_id]], ORDERS!A:G, 7, FALSE), "")</f>
        <v>9</v>
      </c>
      <c r="O1139">
        <f>_xlfn.XLOOKUP(FACT_INCLUDES[[#This Row],[DW Product]],FACT_PRODUCT_REVIEWS!L:L,FACT_PRODUCT_REVIEWS!A:A,,0)</f>
        <v>499</v>
      </c>
      <c r="P1139">
        <f>_xlfn.XLOOKUP(FACT_INCLUDES[[#This Row],[customer_unique_id]],DIM_CUSTOMERS[customer_unique_id],DIM_CUSTOMERS[DW Customer],,0)</f>
        <v>172</v>
      </c>
      <c r="Q1139">
        <v>499</v>
      </c>
      <c r="R1139">
        <v>390</v>
      </c>
      <c r="S1139">
        <f>IF(FACT_INCLUDES[[#This Row],[order_delivered_customer_date]]&lt;=FACT_INCLUDES[[#This Row],[order_estimated_delivery_date]],1,0)</f>
        <v>1</v>
      </c>
      <c r="T1139" t="str">
        <f>VLOOKUP(FACT_INCLUDES[[#This Row],[DW Product]],DIM_PRODUCTS!A:I,3,FALSE)</f>
        <v>Toys</v>
      </c>
      <c r="U1139" t="str">
        <f>VLOOKUP(FACT_INCLUDES[[#This Row],[DW Seller]],DIM_SELLERS!A:I,4,FALSE)</f>
        <v>SP</v>
      </c>
      <c r="V1139" s="30">
        <f>IF(FACT_INCLUDES[[#This Row],[order_delivered_customer_date]]&lt;=FACT_INCLUDES[[#This Row],[order_estimated_delivery_date]], 1,0)</f>
        <v>1</v>
      </c>
    </row>
    <row r="1140" spans="1:22" ht="15.75" x14ac:dyDescent="0.25">
      <c r="A1140">
        <v>1139</v>
      </c>
      <c r="B1140" s="2" t="s">
        <v>1734</v>
      </c>
      <c r="C1140" s="10">
        <v>1</v>
      </c>
      <c r="D1140" s="13">
        <v>42657.343055555553</v>
      </c>
      <c r="E1140" s="20">
        <v>49.9</v>
      </c>
      <c r="F1140" s="20">
        <v>12.48</v>
      </c>
      <c r="G1140" t="str">
        <f>VLOOKUP(FACT_INCLUDES[[#This Row],[order_id]],ORDERS!A:B,2,FALSE)</f>
        <v>8dfb9fff0eac6a63f34ed7707068e988</v>
      </c>
      <c r="H1140" s="17">
        <f>VLOOKUP(FACT_INCLUDES[[#This Row],[order_id]],ORDERS!A:F,4,FALSE)</f>
        <v>43329.393055555556</v>
      </c>
      <c r="I1140" s="17">
        <f>VLOOKUP(FACT_INCLUDES[[#This Row],[order_id]],ORDERS!A:G,5,FALSE)</f>
        <v>43336.806250000001</v>
      </c>
      <c r="J1140" s="17">
        <f>VLOOKUP(FACT_INCLUDES[[#This Row],[order_id]],ORDERS!A:G,6,FALSE)</f>
        <v>43346</v>
      </c>
      <c r="K1140" t="str">
        <f>VLOOKUP(FACT_INCLUDES[[#This Row],[order_id]],ORDERS!A:G,3,FALSE)</f>
        <v>delivered</v>
      </c>
      <c r="L1140" s="18">
        <f>FACT_INCLUDES[[#This Row],[price]]+FACT_INCLUDES[[#This Row],[freight_value]]</f>
        <v>62.379999999999995</v>
      </c>
      <c r="M1140">
        <f ca="1">_xlfn.XLOOKUP(FACT_INCLUDES[[#This Row],[customer_unique_id]], DIM_CUSTOMERS[customer_unique_id], DIM_CUSTOMERS[Age],,0)</f>
        <v>25</v>
      </c>
      <c r="N1140">
        <f>IFERROR(VLOOKUP(FACT_INCLUDES[[#This Row],[order_id]], ORDERS!A:G, 7, FALSE), "")</f>
        <v>7</v>
      </c>
      <c r="O1140">
        <f>_xlfn.XLOOKUP(FACT_INCLUDES[[#This Row],[DW Product]],FACT_PRODUCT_REVIEWS!L:L,FACT_PRODUCT_REVIEWS!A:A,,0)</f>
        <v>500</v>
      </c>
      <c r="P1140">
        <f>_xlfn.XLOOKUP(FACT_INCLUDES[[#This Row],[customer_unique_id]],DIM_CUSTOMERS[customer_unique_id],DIM_CUSTOMERS[DW Customer],,0)</f>
        <v>101</v>
      </c>
      <c r="Q1140">
        <v>500</v>
      </c>
      <c r="R1140">
        <v>391</v>
      </c>
      <c r="S1140">
        <f>IF(FACT_INCLUDES[[#This Row],[order_delivered_customer_date]]&lt;=FACT_INCLUDES[[#This Row],[order_estimated_delivery_date]],1,0)</f>
        <v>1</v>
      </c>
      <c r="T1140" t="str">
        <f>VLOOKUP(FACT_INCLUDES[[#This Row],[DW Product]],DIM_PRODUCTS!A:I,3,FALSE)</f>
        <v>Clothing</v>
      </c>
      <c r="U1140" t="str">
        <f>VLOOKUP(FACT_INCLUDES[[#This Row],[DW Seller]],DIM_SELLERS!A:I,4,FALSE)</f>
        <v>SP</v>
      </c>
      <c r="V1140" s="30">
        <f>IF(FACT_INCLUDES[[#This Row],[order_delivered_customer_date]]&lt;=FACT_INCLUDES[[#This Row],[order_estimated_delivery_date]], 1,0)</f>
        <v>1</v>
      </c>
    </row>
    <row r="1141" spans="1:22" ht="15.75" x14ac:dyDescent="0.25">
      <c r="A1141">
        <v>1140</v>
      </c>
      <c r="B1141" s="2" t="s">
        <v>1173</v>
      </c>
      <c r="C1141" s="10">
        <v>1</v>
      </c>
      <c r="D1141" s="13">
        <v>43090.798611111109</v>
      </c>
      <c r="E1141" s="20">
        <v>185.81</v>
      </c>
      <c r="F1141" s="20">
        <v>17.059999999999999</v>
      </c>
      <c r="G1141" t="str">
        <f>VLOOKUP(FACT_INCLUDES[[#This Row],[order_id]],ORDERS!A:B,2,FALSE)</f>
        <v>45aba165580af1596b291956b7b7849c</v>
      </c>
      <c r="H1141" s="17">
        <f>VLOOKUP(FACT_INCLUDES[[#This Row],[order_id]],ORDERS!A:F,4,FALSE)</f>
        <v>43154.909722222219</v>
      </c>
      <c r="I1141" s="17">
        <f>VLOOKUP(FACT_INCLUDES[[#This Row],[order_id]],ORDERS!A:G,5,FALSE)</f>
        <v>43171.790277777778</v>
      </c>
      <c r="J1141" s="17">
        <f>VLOOKUP(FACT_INCLUDES[[#This Row],[order_id]],ORDERS!A:G,6,FALSE)</f>
        <v>43178</v>
      </c>
      <c r="K1141" t="str">
        <f>VLOOKUP(FACT_INCLUDES[[#This Row],[order_id]],ORDERS!A:G,3,FALSE)</f>
        <v>delivered</v>
      </c>
      <c r="L1141" s="18">
        <f>FACT_INCLUDES[[#This Row],[price]]+FACT_INCLUDES[[#This Row],[freight_value]]</f>
        <v>202.87</v>
      </c>
      <c r="M1141">
        <f ca="1">_xlfn.XLOOKUP(FACT_INCLUDES[[#This Row],[customer_unique_id]], DIM_CUSTOMERS[customer_unique_id], DIM_CUSTOMERS[Age],,0)</f>
        <v>36</v>
      </c>
      <c r="N1141">
        <f>IFERROR(VLOOKUP(FACT_INCLUDES[[#This Row],[order_id]], ORDERS!A:G, 7, FALSE), "")</f>
        <v>17</v>
      </c>
      <c r="O1141">
        <f>_xlfn.XLOOKUP(FACT_INCLUDES[[#This Row],[DW Product]],FACT_PRODUCT_REVIEWS!L:L,FACT_PRODUCT_REVIEWS!A:A,,0)</f>
        <v>501</v>
      </c>
      <c r="P1141">
        <f>_xlfn.XLOOKUP(FACT_INCLUDES[[#This Row],[customer_unique_id]],DIM_CUSTOMERS[customer_unique_id],DIM_CUSTOMERS[DW Customer],,0)</f>
        <v>200</v>
      </c>
      <c r="Q1141">
        <v>501</v>
      </c>
      <c r="R1141">
        <v>392</v>
      </c>
      <c r="S1141">
        <f>IF(FACT_INCLUDES[[#This Row],[order_delivered_customer_date]]&lt;=FACT_INCLUDES[[#This Row],[order_estimated_delivery_date]],1,0)</f>
        <v>1</v>
      </c>
      <c r="T1141" t="str">
        <f>VLOOKUP(FACT_INCLUDES[[#This Row],[DW Product]],DIM_PRODUCTS!A:I,3,FALSE)</f>
        <v>Sports</v>
      </c>
      <c r="U1141" t="str">
        <f>VLOOKUP(FACT_INCLUDES[[#This Row],[DW Seller]],DIM_SELLERS!A:I,4,FALSE)</f>
        <v>SP</v>
      </c>
      <c r="V1141" s="30">
        <f>IF(FACT_INCLUDES[[#This Row],[order_delivered_customer_date]]&lt;=FACT_INCLUDES[[#This Row],[order_estimated_delivery_date]], 1,0)</f>
        <v>1</v>
      </c>
    </row>
    <row r="1142" spans="1:22" ht="15.75" x14ac:dyDescent="0.25">
      <c r="A1142">
        <v>1141</v>
      </c>
      <c r="B1142" s="2" t="s">
        <v>1290</v>
      </c>
      <c r="C1142" s="10">
        <v>1</v>
      </c>
      <c r="D1142" s="13">
        <v>42940.8125</v>
      </c>
      <c r="E1142" s="20">
        <v>501.9</v>
      </c>
      <c r="F1142" s="20">
        <v>17.260000000000002</v>
      </c>
      <c r="G1142" t="str">
        <f>VLOOKUP(FACT_INCLUDES[[#This Row],[order_id]],ORDERS!A:B,2,FALSE)</f>
        <v>a2acf58dde7a492ea0fa65b16c530a78</v>
      </c>
      <c r="H1142" s="17">
        <f>VLOOKUP(FACT_INCLUDES[[#This Row],[order_id]],ORDERS!A:F,4,FALSE)</f>
        <v>43204.816666666666</v>
      </c>
      <c r="I1142" s="17">
        <f>VLOOKUP(FACT_INCLUDES[[#This Row],[order_id]],ORDERS!A:G,5,FALSE)</f>
        <v>43209.95</v>
      </c>
      <c r="J1142" s="17">
        <f>VLOOKUP(FACT_INCLUDES[[#This Row],[order_id]],ORDERS!A:G,6,FALSE)</f>
        <v>43235</v>
      </c>
      <c r="K1142" t="str">
        <f>VLOOKUP(FACT_INCLUDES[[#This Row],[order_id]],ORDERS!A:G,3,FALSE)</f>
        <v>delivered</v>
      </c>
      <c r="L1142" s="18">
        <f>FACT_INCLUDES[[#This Row],[price]]+FACT_INCLUDES[[#This Row],[freight_value]]</f>
        <v>519.16</v>
      </c>
      <c r="M1142">
        <f ca="1">_xlfn.XLOOKUP(FACT_INCLUDES[[#This Row],[customer_unique_id]], DIM_CUSTOMERS[customer_unique_id], DIM_CUSTOMERS[Age],,0)</f>
        <v>25</v>
      </c>
      <c r="N1142">
        <f>IFERROR(VLOOKUP(FACT_INCLUDES[[#This Row],[order_id]], ORDERS!A:G, 7, FALSE), "")</f>
        <v>5</v>
      </c>
      <c r="O1142">
        <f>_xlfn.XLOOKUP(FACT_INCLUDES[[#This Row],[DW Product]],FACT_PRODUCT_REVIEWS!L:L,FACT_PRODUCT_REVIEWS!A:A,,0)</f>
        <v>502</v>
      </c>
      <c r="P1142">
        <f>_xlfn.XLOOKUP(FACT_INCLUDES[[#This Row],[customer_unique_id]],DIM_CUSTOMERS[customer_unique_id],DIM_CUSTOMERS[DW Customer],,0)</f>
        <v>103</v>
      </c>
      <c r="Q1142">
        <v>502</v>
      </c>
      <c r="R1142">
        <v>393</v>
      </c>
      <c r="S1142">
        <f>IF(FACT_INCLUDES[[#This Row],[order_delivered_customer_date]]&lt;=FACT_INCLUDES[[#This Row],[order_estimated_delivery_date]],1,0)</f>
        <v>1</v>
      </c>
      <c r="T1142" t="str">
        <f>VLOOKUP(FACT_INCLUDES[[#This Row],[DW Product]],DIM_PRODUCTS!A:I,3,FALSE)</f>
        <v>Makeup</v>
      </c>
      <c r="U1142" t="str">
        <f>VLOOKUP(FACT_INCLUDES[[#This Row],[DW Seller]],DIM_SELLERS!A:I,4,FALSE)</f>
        <v>PR</v>
      </c>
      <c r="V1142" s="30">
        <f>IF(FACT_INCLUDES[[#This Row],[order_delivered_customer_date]]&lt;=FACT_INCLUDES[[#This Row],[order_estimated_delivery_date]], 1,0)</f>
        <v>1</v>
      </c>
    </row>
    <row r="1143" spans="1:22" ht="15.75" x14ac:dyDescent="0.25">
      <c r="A1143">
        <v>1142</v>
      </c>
      <c r="B1143" s="2" t="s">
        <v>1245</v>
      </c>
      <c r="C1143" s="10">
        <v>1</v>
      </c>
      <c r="D1143" s="13">
        <v>43322.368055555555</v>
      </c>
      <c r="E1143" s="20">
        <v>97.9</v>
      </c>
      <c r="F1143" s="20">
        <v>16.940000000000001</v>
      </c>
      <c r="G1143" t="str">
        <f>VLOOKUP(FACT_INCLUDES[[#This Row],[order_id]],ORDERS!A:B,2,FALSE)</f>
        <v>52b088042a61c6a03ba2027a6dd929cc</v>
      </c>
      <c r="H1143" s="17">
        <f>VLOOKUP(FACT_INCLUDES[[#This Row],[order_id]],ORDERS!A:F,4,FALSE)</f>
        <v>42885.457638888889</v>
      </c>
      <c r="I1143" s="17">
        <f>VLOOKUP(FACT_INCLUDES[[#This Row],[order_id]],ORDERS!A:G,5,FALSE)</f>
        <v>42891.512499999997</v>
      </c>
      <c r="J1143" s="17">
        <f>VLOOKUP(FACT_INCLUDES[[#This Row],[order_id]],ORDERS!A:G,6,FALSE)</f>
        <v>42909</v>
      </c>
      <c r="K1143" t="str">
        <f>VLOOKUP(FACT_INCLUDES[[#This Row],[order_id]],ORDERS!A:G,3,FALSE)</f>
        <v>delivered</v>
      </c>
      <c r="L1143" s="18">
        <f>FACT_INCLUDES[[#This Row],[price]]+FACT_INCLUDES[[#This Row],[freight_value]]</f>
        <v>114.84</v>
      </c>
      <c r="M1143">
        <f ca="1">_xlfn.XLOOKUP(FACT_INCLUDES[[#This Row],[customer_unique_id]], DIM_CUSTOMERS[customer_unique_id], DIM_CUSTOMERS[Age],,0)</f>
        <v>35</v>
      </c>
      <c r="N1143">
        <f>IFERROR(VLOOKUP(FACT_INCLUDES[[#This Row],[order_id]], ORDERS!A:G, 7, FALSE), "")</f>
        <v>6</v>
      </c>
      <c r="O1143">
        <f>_xlfn.XLOOKUP(FACT_INCLUDES[[#This Row],[DW Product]],FACT_PRODUCT_REVIEWS!L:L,FACT_PRODUCT_REVIEWS!A:A,,0)</f>
        <v>503</v>
      </c>
      <c r="P1143">
        <f>_xlfn.XLOOKUP(FACT_INCLUDES[[#This Row],[customer_unique_id]],DIM_CUSTOMERS[customer_unique_id],DIM_CUSTOMERS[DW Customer],,0)</f>
        <v>162</v>
      </c>
      <c r="Q1143">
        <v>503</v>
      </c>
      <c r="R1143">
        <v>394</v>
      </c>
      <c r="S1143">
        <f>IF(FACT_INCLUDES[[#This Row],[order_delivered_customer_date]]&lt;=FACT_INCLUDES[[#This Row],[order_estimated_delivery_date]],1,0)</f>
        <v>1</v>
      </c>
      <c r="T1143" t="str">
        <f>VLOOKUP(FACT_INCLUDES[[#This Row],[DW Product]],DIM_PRODUCTS!A:I,3,FALSE)</f>
        <v>Shoes</v>
      </c>
      <c r="U1143" t="str">
        <f>VLOOKUP(FACT_INCLUDES[[#This Row],[DW Seller]],DIM_SELLERS!A:I,4,FALSE)</f>
        <v>SP</v>
      </c>
      <c r="V1143" s="30">
        <f>IF(FACT_INCLUDES[[#This Row],[order_delivered_customer_date]]&lt;=FACT_INCLUDES[[#This Row],[order_estimated_delivery_date]], 1,0)</f>
        <v>1</v>
      </c>
    </row>
    <row r="1144" spans="1:22" ht="15.75" x14ac:dyDescent="0.25">
      <c r="A1144">
        <v>1143</v>
      </c>
      <c r="B1144" s="2" t="s">
        <v>888</v>
      </c>
      <c r="C1144" s="10">
        <v>1</v>
      </c>
      <c r="D1144" s="13">
        <v>43167.732638888891</v>
      </c>
      <c r="E1144" s="20">
        <v>76</v>
      </c>
      <c r="F1144" s="20">
        <v>18.829999999999998</v>
      </c>
      <c r="G1144" t="str">
        <f>VLOOKUP(FACT_INCLUDES[[#This Row],[order_id]],ORDERS!A:B,2,FALSE)</f>
        <v>d7dca5075c207d22e930c7ab977c80e5</v>
      </c>
      <c r="H1144" s="17">
        <f>VLOOKUP(FACT_INCLUDES[[#This Row],[order_id]],ORDERS!A:F,4,FALSE)</f>
        <v>43312.740277777775</v>
      </c>
      <c r="I1144" s="17">
        <f>VLOOKUP(FACT_INCLUDES[[#This Row],[order_id]],ORDERS!A:G,5,FALSE)</f>
        <v>43318.745833333334</v>
      </c>
      <c r="J1144" s="17">
        <f>VLOOKUP(FACT_INCLUDES[[#This Row],[order_id]],ORDERS!A:G,6,FALSE)</f>
        <v>43321</v>
      </c>
      <c r="K1144" t="str">
        <f>VLOOKUP(FACT_INCLUDES[[#This Row],[order_id]],ORDERS!A:G,3,FALSE)</f>
        <v>delivered</v>
      </c>
      <c r="L1144" s="18">
        <f>FACT_INCLUDES[[#This Row],[price]]+FACT_INCLUDES[[#This Row],[freight_value]]</f>
        <v>94.83</v>
      </c>
      <c r="M1144">
        <f ca="1">_xlfn.XLOOKUP(FACT_INCLUDES[[#This Row],[customer_unique_id]], DIM_CUSTOMERS[customer_unique_id], DIM_CUSTOMERS[Age],,0)</f>
        <v>47</v>
      </c>
      <c r="N1144">
        <f>IFERROR(VLOOKUP(FACT_INCLUDES[[#This Row],[order_id]], ORDERS!A:G, 7, FALSE), "")</f>
        <v>6</v>
      </c>
      <c r="O1144">
        <f>_xlfn.XLOOKUP(FACT_INCLUDES[[#This Row],[DW Product]],FACT_PRODUCT_REVIEWS!L:L,FACT_PRODUCT_REVIEWS!A:A,,0)</f>
        <v>504</v>
      </c>
      <c r="P1144">
        <f>_xlfn.XLOOKUP(FACT_INCLUDES[[#This Row],[customer_unique_id]],DIM_CUSTOMERS[customer_unique_id],DIM_CUSTOMERS[DW Customer],,0)</f>
        <v>197</v>
      </c>
      <c r="Q1144">
        <v>504</v>
      </c>
      <c r="R1144">
        <v>395</v>
      </c>
      <c r="S1144">
        <f>IF(FACT_INCLUDES[[#This Row],[order_delivered_customer_date]]&lt;=FACT_INCLUDES[[#This Row],[order_estimated_delivery_date]],1,0)</f>
        <v>1</v>
      </c>
      <c r="T1144" t="str">
        <f>VLOOKUP(FACT_INCLUDES[[#This Row],[DW Product]],DIM_PRODUCTS!A:I,3,FALSE)</f>
        <v>Sports</v>
      </c>
      <c r="U1144" t="str">
        <f>VLOOKUP(FACT_INCLUDES[[#This Row],[DW Seller]],DIM_SELLERS!A:I,4,FALSE)</f>
        <v>SP</v>
      </c>
      <c r="V1144" s="30">
        <f>IF(FACT_INCLUDES[[#This Row],[order_delivered_customer_date]]&lt;=FACT_INCLUDES[[#This Row],[order_estimated_delivery_date]], 1,0)</f>
        <v>1</v>
      </c>
    </row>
    <row r="1145" spans="1:22" ht="15.75" x14ac:dyDescent="0.25">
      <c r="A1145">
        <v>1144</v>
      </c>
      <c r="B1145" s="2" t="s">
        <v>1600</v>
      </c>
      <c r="C1145" s="10">
        <v>1</v>
      </c>
      <c r="D1145" s="13">
        <v>43185.604861111111</v>
      </c>
      <c r="E1145" s="20">
        <v>15.32</v>
      </c>
      <c r="F1145" s="20">
        <v>18</v>
      </c>
      <c r="G1145" t="str">
        <f>VLOOKUP(FACT_INCLUDES[[#This Row],[order_id]],ORDERS!A:B,2,FALSE)</f>
        <v>a1a9bf49d51890f5f5db649034c7b59f</v>
      </c>
      <c r="H1145" s="17">
        <f>VLOOKUP(FACT_INCLUDES[[#This Row],[order_id]],ORDERS!A:F,4,FALSE)</f>
        <v>43130.614583333336</v>
      </c>
      <c r="I1145" s="17">
        <f>VLOOKUP(FACT_INCLUDES[[#This Row],[order_id]],ORDERS!A:G,5,FALSE)</f>
        <v>43138.845833333333</v>
      </c>
      <c r="J1145" s="17">
        <f>VLOOKUP(FACT_INCLUDES[[#This Row],[order_id]],ORDERS!A:G,6,FALSE)</f>
        <v>43164</v>
      </c>
      <c r="K1145" t="str">
        <f>VLOOKUP(FACT_INCLUDES[[#This Row],[order_id]],ORDERS!A:G,3,FALSE)</f>
        <v>delivered</v>
      </c>
      <c r="L1145" s="18">
        <f>FACT_INCLUDES[[#This Row],[price]]+FACT_INCLUDES[[#This Row],[freight_value]]</f>
        <v>33.32</v>
      </c>
      <c r="M1145">
        <f ca="1">_xlfn.XLOOKUP(FACT_INCLUDES[[#This Row],[customer_unique_id]], DIM_CUSTOMERS[customer_unique_id], DIM_CUSTOMERS[Age],,0)</f>
        <v>36</v>
      </c>
      <c r="N1145">
        <f>IFERROR(VLOOKUP(FACT_INCLUDES[[#This Row],[order_id]], ORDERS!A:G, 7, FALSE), "")</f>
        <v>8</v>
      </c>
      <c r="O1145">
        <f>_xlfn.XLOOKUP(FACT_INCLUDES[[#This Row],[DW Product]],FACT_PRODUCT_REVIEWS!L:L,FACT_PRODUCT_REVIEWS!A:A,,0)</f>
        <v>505</v>
      </c>
      <c r="P1145">
        <f>_xlfn.XLOOKUP(FACT_INCLUDES[[#This Row],[customer_unique_id]],DIM_CUSTOMERS[customer_unique_id],DIM_CUSTOMERS[DW Customer],,0)</f>
        <v>347</v>
      </c>
      <c r="Q1145">
        <v>505</v>
      </c>
      <c r="R1145">
        <v>396</v>
      </c>
      <c r="S1145">
        <f>IF(FACT_INCLUDES[[#This Row],[order_delivered_customer_date]]&lt;=FACT_INCLUDES[[#This Row],[order_estimated_delivery_date]],1,0)</f>
        <v>1</v>
      </c>
      <c r="T1145" t="str">
        <f>VLOOKUP(FACT_INCLUDES[[#This Row],[DW Product]],DIM_PRODUCTS!A:I,3,FALSE)</f>
        <v>Musical Instruments</v>
      </c>
      <c r="U1145" t="str">
        <f>VLOOKUP(FACT_INCLUDES[[#This Row],[DW Seller]],DIM_SELLERS!A:I,4,FALSE)</f>
        <v>SP</v>
      </c>
      <c r="V1145" s="30">
        <f>IF(FACT_INCLUDES[[#This Row],[order_delivered_customer_date]]&lt;=FACT_INCLUDES[[#This Row],[order_estimated_delivery_date]], 1,0)</f>
        <v>1</v>
      </c>
    </row>
    <row r="1146" spans="1:22" ht="15.75" x14ac:dyDescent="0.25">
      <c r="A1146">
        <v>1145</v>
      </c>
      <c r="B1146" s="2" t="s">
        <v>1540</v>
      </c>
      <c r="C1146" s="10">
        <v>1</v>
      </c>
      <c r="D1146" s="13">
        <v>43175.354166666664</v>
      </c>
      <c r="E1146" s="20">
        <v>45.9</v>
      </c>
      <c r="F1146" s="20">
        <v>12.65</v>
      </c>
      <c r="G1146" t="str">
        <f>VLOOKUP(FACT_INCLUDES[[#This Row],[order_id]],ORDERS!A:B,2,FALSE)</f>
        <v>7a91ff7dd6e77ba0f5ce7698cd7ba73b</v>
      </c>
      <c r="H1146" s="17">
        <f>VLOOKUP(FACT_INCLUDES[[#This Row],[order_id]],ORDERS!A:F,4,FALSE)</f>
        <v>42787.479861111111</v>
      </c>
      <c r="I1146" s="17">
        <f>VLOOKUP(FACT_INCLUDES[[#This Row],[order_id]],ORDERS!A:G,5,FALSE)</f>
        <v>42804.498611111114</v>
      </c>
      <c r="J1146" s="17">
        <f>VLOOKUP(FACT_INCLUDES[[#This Row],[order_id]],ORDERS!A:G,6,FALSE)</f>
        <v>42814</v>
      </c>
      <c r="K1146" t="str">
        <f>VLOOKUP(FACT_INCLUDES[[#This Row],[order_id]],ORDERS!A:G,3,FALSE)</f>
        <v>delivered</v>
      </c>
      <c r="L1146" s="18">
        <f>FACT_INCLUDES[[#This Row],[price]]+FACT_INCLUDES[[#This Row],[freight_value]]</f>
        <v>58.55</v>
      </c>
      <c r="M1146">
        <f ca="1">_xlfn.XLOOKUP(FACT_INCLUDES[[#This Row],[customer_unique_id]], DIM_CUSTOMERS[customer_unique_id], DIM_CUSTOMERS[Age],,0)</f>
        <v>57</v>
      </c>
      <c r="N1146">
        <f>IFERROR(VLOOKUP(FACT_INCLUDES[[#This Row],[order_id]], ORDERS!A:G, 7, FALSE), "")</f>
        <v>17</v>
      </c>
      <c r="O1146">
        <f>_xlfn.XLOOKUP(FACT_INCLUDES[[#This Row],[DW Product]],FACT_PRODUCT_REVIEWS!L:L,FACT_PRODUCT_REVIEWS!A:A,,0)</f>
        <v>506</v>
      </c>
      <c r="P1146">
        <f>_xlfn.XLOOKUP(FACT_INCLUDES[[#This Row],[customer_unique_id]],DIM_CUSTOMERS[customer_unique_id],DIM_CUSTOMERS[DW Customer],,0)</f>
        <v>334</v>
      </c>
      <c r="Q1146">
        <v>506</v>
      </c>
      <c r="R1146">
        <v>397</v>
      </c>
      <c r="S1146">
        <f>IF(FACT_INCLUDES[[#This Row],[order_delivered_customer_date]]&lt;=FACT_INCLUDES[[#This Row],[order_estimated_delivery_date]],1,0)</f>
        <v>1</v>
      </c>
      <c r="T1146" t="str">
        <f>VLOOKUP(FACT_INCLUDES[[#This Row],[DW Product]],DIM_PRODUCTS!A:I,3,FALSE)</f>
        <v>Pets</v>
      </c>
      <c r="U1146" t="str">
        <f>VLOOKUP(FACT_INCLUDES[[#This Row],[DW Seller]],DIM_SELLERS!A:I,4,FALSE)</f>
        <v>SP</v>
      </c>
      <c r="V1146" s="30">
        <f>IF(FACT_INCLUDES[[#This Row],[order_delivered_customer_date]]&lt;=FACT_INCLUDES[[#This Row],[order_estimated_delivery_date]], 1,0)</f>
        <v>1</v>
      </c>
    </row>
    <row r="1147" spans="1:22" ht="15.75" x14ac:dyDescent="0.25">
      <c r="A1147">
        <v>1146</v>
      </c>
      <c r="B1147" s="2" t="s">
        <v>970</v>
      </c>
      <c r="C1147" s="10">
        <v>1</v>
      </c>
      <c r="D1147" s="13">
        <v>43088.243055555555</v>
      </c>
      <c r="E1147" s="20">
        <v>45.9</v>
      </c>
      <c r="F1147" s="20">
        <v>12.71</v>
      </c>
      <c r="G1147" t="str">
        <f>VLOOKUP(FACT_INCLUDES[[#This Row],[order_id]],ORDERS!A:B,2,FALSE)</f>
        <v>15b3549f16e0f7bdc1afcbad647eb8a6</v>
      </c>
      <c r="H1147" s="17">
        <f>VLOOKUP(FACT_INCLUDES[[#This Row],[order_id]],ORDERS!A:F,4,FALSE)</f>
        <v>42879.134722222225</v>
      </c>
      <c r="I1147" s="17">
        <f>VLOOKUP(FACT_INCLUDES[[#This Row],[order_id]],ORDERS!A:G,5,FALSE)</f>
        <v>42887.470833333333</v>
      </c>
      <c r="J1147" s="17">
        <f>VLOOKUP(FACT_INCLUDES[[#This Row],[order_id]],ORDERS!A:G,6,FALSE)</f>
        <v>42902</v>
      </c>
      <c r="K1147" t="str">
        <f>VLOOKUP(FACT_INCLUDES[[#This Row],[order_id]],ORDERS!A:G,3,FALSE)</f>
        <v>delivered</v>
      </c>
      <c r="L1147" s="18">
        <f>FACT_INCLUDES[[#This Row],[price]]+FACT_INCLUDES[[#This Row],[freight_value]]</f>
        <v>58.61</v>
      </c>
      <c r="M1147">
        <f ca="1">_xlfn.XLOOKUP(FACT_INCLUDES[[#This Row],[customer_unique_id]], DIM_CUSTOMERS[customer_unique_id], DIM_CUSTOMERS[Age],,0)</f>
        <v>54</v>
      </c>
      <c r="N1147">
        <f>IFERROR(VLOOKUP(FACT_INCLUDES[[#This Row],[order_id]], ORDERS!A:G, 7, FALSE), "")</f>
        <v>8</v>
      </c>
      <c r="O1147">
        <f>_xlfn.XLOOKUP(FACT_INCLUDES[[#This Row],[DW Product]],FACT_PRODUCT_REVIEWS!L:L,FACT_PRODUCT_REVIEWS!A:A,,0)</f>
        <v>507</v>
      </c>
      <c r="P1147">
        <f>_xlfn.XLOOKUP(FACT_INCLUDES[[#This Row],[customer_unique_id]],DIM_CUSTOMERS[customer_unique_id],DIM_CUSTOMERS[DW Customer],,0)</f>
        <v>221</v>
      </c>
      <c r="Q1147">
        <v>507</v>
      </c>
      <c r="R1147">
        <v>398</v>
      </c>
      <c r="S1147">
        <f>IF(FACT_INCLUDES[[#This Row],[order_delivered_customer_date]]&lt;=FACT_INCLUDES[[#This Row],[order_estimated_delivery_date]],1,0)</f>
        <v>1</v>
      </c>
      <c r="T1147" t="str">
        <f>VLOOKUP(FACT_INCLUDES[[#This Row],[DW Product]],DIM_PRODUCTS!A:I,3,FALSE)</f>
        <v>Appliances</v>
      </c>
      <c r="U1147" t="str">
        <f>VLOOKUP(FACT_INCLUDES[[#This Row],[DW Seller]],DIM_SELLERS!A:I,4,FALSE)</f>
        <v>SP</v>
      </c>
      <c r="V1147" s="30">
        <f>IF(FACT_INCLUDES[[#This Row],[order_delivered_customer_date]]&lt;=FACT_INCLUDES[[#This Row],[order_estimated_delivery_date]], 1,0)</f>
        <v>1</v>
      </c>
    </row>
    <row r="1148" spans="1:22" ht="15.75" x14ac:dyDescent="0.25">
      <c r="A1148">
        <v>1147</v>
      </c>
      <c r="B1148" s="2" t="s">
        <v>1605</v>
      </c>
      <c r="C1148" s="10">
        <v>1</v>
      </c>
      <c r="D1148" s="13">
        <v>43090.118750000001</v>
      </c>
      <c r="E1148" s="20">
        <v>45.9</v>
      </c>
      <c r="F1148" s="20">
        <v>12.71</v>
      </c>
      <c r="G1148" t="str">
        <f>VLOOKUP(FACT_INCLUDES[[#This Row],[order_id]],ORDERS!A:B,2,FALSE)</f>
        <v>c60c5563690f2a27a76f4d8ba53c2a85</v>
      </c>
      <c r="H1148" s="17">
        <f>VLOOKUP(FACT_INCLUDES[[#This Row],[order_id]],ORDERS!A:F,4,FALSE)</f>
        <v>43328.380555555559</v>
      </c>
      <c r="I1148" s="17">
        <f>VLOOKUP(FACT_INCLUDES[[#This Row],[order_id]],ORDERS!A:G,5,FALSE)</f>
        <v>43334.984722222223</v>
      </c>
      <c r="J1148" s="17">
        <f>VLOOKUP(FACT_INCLUDES[[#This Row],[order_id]],ORDERS!A:G,6,FALSE)</f>
        <v>43342</v>
      </c>
      <c r="K1148" t="str">
        <f>VLOOKUP(FACT_INCLUDES[[#This Row],[order_id]],ORDERS!A:G,3,FALSE)</f>
        <v>delivered</v>
      </c>
      <c r="L1148" s="18">
        <f>FACT_INCLUDES[[#This Row],[price]]+FACT_INCLUDES[[#This Row],[freight_value]]</f>
        <v>58.61</v>
      </c>
      <c r="M1148">
        <f ca="1">_xlfn.XLOOKUP(FACT_INCLUDES[[#This Row],[customer_unique_id]], DIM_CUSTOMERS[customer_unique_id], DIM_CUSTOMERS[Age],,0)</f>
        <v>19</v>
      </c>
      <c r="N1148">
        <f>IFERROR(VLOOKUP(FACT_INCLUDES[[#This Row],[order_id]], ORDERS!A:G, 7, FALSE), "")</f>
        <v>6</v>
      </c>
      <c r="O1148">
        <f>_xlfn.XLOOKUP(FACT_INCLUDES[[#This Row],[DW Product]],FACT_PRODUCT_REVIEWS!L:L,FACT_PRODUCT_REVIEWS!A:A,,0)</f>
        <v>508</v>
      </c>
      <c r="P1148">
        <f>_xlfn.XLOOKUP(FACT_INCLUDES[[#This Row],[customer_unique_id]],DIM_CUSTOMERS[customer_unique_id],DIM_CUSTOMERS[DW Customer],,0)</f>
        <v>293</v>
      </c>
      <c r="Q1148">
        <v>508</v>
      </c>
      <c r="R1148">
        <v>218</v>
      </c>
      <c r="S1148">
        <f>IF(FACT_INCLUDES[[#This Row],[order_delivered_customer_date]]&lt;=FACT_INCLUDES[[#This Row],[order_estimated_delivery_date]],1,0)</f>
        <v>1</v>
      </c>
      <c r="T1148" t="str">
        <f>VLOOKUP(FACT_INCLUDES[[#This Row],[DW Product]],DIM_PRODUCTS!A:I,3,FALSE)</f>
        <v>Clothing</v>
      </c>
      <c r="U1148" t="str">
        <f>VLOOKUP(FACT_INCLUDES[[#This Row],[DW Seller]],DIM_SELLERS!A:I,4,FALSE)</f>
        <v>RS</v>
      </c>
      <c r="V1148" s="30">
        <f>IF(FACT_INCLUDES[[#This Row],[order_delivered_customer_date]]&lt;=FACT_INCLUDES[[#This Row],[order_estimated_delivery_date]], 1,0)</f>
        <v>1</v>
      </c>
    </row>
    <row r="1149" spans="1:22" ht="15.75" x14ac:dyDescent="0.25">
      <c r="A1149">
        <v>1148</v>
      </c>
      <c r="B1149" s="2" t="s">
        <v>1246</v>
      </c>
      <c r="C1149" s="10">
        <v>1</v>
      </c>
      <c r="D1149" s="13">
        <v>43249.970138888886</v>
      </c>
      <c r="E1149" s="20">
        <v>53.9</v>
      </c>
      <c r="F1149" s="20">
        <v>0</v>
      </c>
      <c r="G1149" t="str">
        <f>VLOOKUP(FACT_INCLUDES[[#This Row],[order_id]],ORDERS!A:B,2,FALSE)</f>
        <v>00e872ca2fc94e59982286e69f186e0e</v>
      </c>
      <c r="H1149" s="17">
        <f>VLOOKUP(FACT_INCLUDES[[#This Row],[order_id]],ORDERS!A:F,4,FALSE)</f>
        <v>43012.87777777778</v>
      </c>
      <c r="I1149" s="17">
        <f>VLOOKUP(FACT_INCLUDES[[#This Row],[order_id]],ORDERS!A:G,5,FALSE)</f>
        <v>43024.880555555559</v>
      </c>
      <c r="J1149" s="17">
        <f>VLOOKUP(FACT_INCLUDES[[#This Row],[order_id]],ORDERS!A:G,6,FALSE)</f>
        <v>43040</v>
      </c>
      <c r="K1149" t="str">
        <f>VLOOKUP(FACT_INCLUDES[[#This Row],[order_id]],ORDERS!A:G,3,FALSE)</f>
        <v>delivered</v>
      </c>
      <c r="L1149" s="18">
        <f>FACT_INCLUDES[[#This Row],[price]]+FACT_INCLUDES[[#This Row],[freight_value]]</f>
        <v>53.9</v>
      </c>
      <c r="M1149">
        <f ca="1">_xlfn.XLOOKUP(FACT_INCLUDES[[#This Row],[customer_unique_id]], DIM_CUSTOMERS[customer_unique_id], DIM_CUSTOMERS[Age],,0)</f>
        <v>23</v>
      </c>
      <c r="N1149">
        <f>IFERROR(VLOOKUP(FACT_INCLUDES[[#This Row],[order_id]], ORDERS!A:G, 7, FALSE), "")</f>
        <v>12</v>
      </c>
      <c r="O1149">
        <f>_xlfn.XLOOKUP(FACT_INCLUDES[[#This Row],[DW Product]],FACT_PRODUCT_REVIEWS!L:L,FACT_PRODUCT_REVIEWS!A:A,,0)</f>
        <v>509</v>
      </c>
      <c r="P1149">
        <f>_xlfn.XLOOKUP(FACT_INCLUDES[[#This Row],[customer_unique_id]],DIM_CUSTOMERS[customer_unique_id],DIM_CUSTOMERS[DW Customer],,0)</f>
        <v>94</v>
      </c>
      <c r="Q1149">
        <v>509</v>
      </c>
      <c r="R1149">
        <v>219</v>
      </c>
      <c r="S1149">
        <f>IF(FACT_INCLUDES[[#This Row],[order_delivered_customer_date]]&lt;=FACT_INCLUDES[[#This Row],[order_estimated_delivery_date]],1,0)</f>
        <v>1</v>
      </c>
      <c r="T1149" t="str">
        <f>VLOOKUP(FACT_INCLUDES[[#This Row],[DW Product]],DIM_PRODUCTS!A:I,3,FALSE)</f>
        <v>Art</v>
      </c>
      <c r="U1149" t="str">
        <f>VLOOKUP(FACT_INCLUDES[[#This Row],[DW Seller]],DIM_SELLERS!A:I,4,FALSE)</f>
        <v>RJ</v>
      </c>
      <c r="V1149" s="30">
        <f>IF(FACT_INCLUDES[[#This Row],[order_delivered_customer_date]]&lt;=FACT_INCLUDES[[#This Row],[order_estimated_delivery_date]], 1,0)</f>
        <v>1</v>
      </c>
    </row>
    <row r="1150" spans="1:22" ht="15.75" x14ac:dyDescent="0.25">
      <c r="A1150">
        <v>1149</v>
      </c>
      <c r="B1150" s="2" t="s">
        <v>1235</v>
      </c>
      <c r="C1150" s="10">
        <v>1</v>
      </c>
      <c r="D1150" s="13">
        <v>43095.424305555556</v>
      </c>
      <c r="E1150" s="20">
        <v>53.9</v>
      </c>
      <c r="F1150" s="20">
        <v>0</v>
      </c>
      <c r="G1150" t="str">
        <f>VLOOKUP(FACT_INCLUDES[[#This Row],[order_id]],ORDERS!A:B,2,FALSE)</f>
        <v>adf61ad8994414035684cea95e70549e</v>
      </c>
      <c r="H1150" s="17">
        <f>VLOOKUP(FACT_INCLUDES[[#This Row],[order_id]],ORDERS!A:F,4,FALSE)</f>
        <v>43335.682638888888</v>
      </c>
      <c r="I1150" s="17">
        <f>VLOOKUP(FACT_INCLUDES[[#This Row],[order_id]],ORDERS!A:G,5,FALSE)</f>
        <v>43340.810416666667</v>
      </c>
      <c r="J1150" s="17">
        <f>VLOOKUP(FACT_INCLUDES[[#This Row],[order_id]],ORDERS!A:G,6,FALSE)</f>
        <v>43340</v>
      </c>
      <c r="K1150" t="str">
        <f>VLOOKUP(FACT_INCLUDES[[#This Row],[order_id]],ORDERS!A:G,3,FALSE)</f>
        <v>delivered</v>
      </c>
      <c r="L1150" s="18">
        <f>FACT_INCLUDES[[#This Row],[price]]+FACT_INCLUDES[[#This Row],[freight_value]]</f>
        <v>53.9</v>
      </c>
      <c r="M1150">
        <f ca="1">_xlfn.XLOOKUP(FACT_INCLUDES[[#This Row],[customer_unique_id]], DIM_CUSTOMERS[customer_unique_id], DIM_CUSTOMERS[Age],,0)</f>
        <v>22</v>
      </c>
      <c r="N1150">
        <f>IFERROR(VLOOKUP(FACT_INCLUDES[[#This Row],[order_id]], ORDERS!A:G, 7, FALSE), "")</f>
        <v>5</v>
      </c>
      <c r="O1150">
        <f>_xlfn.XLOOKUP(FACT_INCLUDES[[#This Row],[DW Product]],FACT_PRODUCT_REVIEWS!L:L,FACT_PRODUCT_REVIEWS!A:A,,0)</f>
        <v>510</v>
      </c>
      <c r="P1150">
        <f>_xlfn.XLOOKUP(FACT_INCLUDES[[#This Row],[customer_unique_id]],DIM_CUSTOMERS[customer_unique_id],DIM_CUSTOMERS[DW Customer],,0)</f>
        <v>255</v>
      </c>
      <c r="Q1150">
        <v>510</v>
      </c>
      <c r="R1150">
        <v>220</v>
      </c>
      <c r="S1150">
        <f>IF(FACT_INCLUDES[[#This Row],[order_delivered_customer_date]]&lt;=FACT_INCLUDES[[#This Row],[order_estimated_delivery_date]],1,0)</f>
        <v>0</v>
      </c>
      <c r="T1150" t="str">
        <f>VLOOKUP(FACT_INCLUDES[[#This Row],[DW Product]],DIM_PRODUCTS!A:I,3,FALSE)</f>
        <v>Books</v>
      </c>
      <c r="U1150" t="str">
        <f>VLOOKUP(FACT_INCLUDES[[#This Row],[DW Seller]],DIM_SELLERS!A:I,4,FALSE)</f>
        <v>SC</v>
      </c>
      <c r="V1150" s="30">
        <f>IF(FACT_INCLUDES[[#This Row],[order_delivered_customer_date]]&lt;=FACT_INCLUDES[[#This Row],[order_estimated_delivery_date]], 1,0)</f>
        <v>0</v>
      </c>
    </row>
    <row r="1151" spans="1:22" ht="15.75" x14ac:dyDescent="0.25">
      <c r="A1151">
        <v>1150</v>
      </c>
      <c r="B1151" s="2" t="s">
        <v>1062</v>
      </c>
      <c r="C1151" s="10">
        <v>1</v>
      </c>
      <c r="D1151" s="13">
        <v>43318.544444444444</v>
      </c>
      <c r="E1151" s="20">
        <v>21.99</v>
      </c>
      <c r="F1151" s="20">
        <v>15.1</v>
      </c>
      <c r="G1151" t="str">
        <f>VLOOKUP(FACT_INCLUDES[[#This Row],[order_id]],ORDERS!A:B,2,FALSE)</f>
        <v>8bf1dc98223704657288b7653abab62b</v>
      </c>
      <c r="H1151" s="17">
        <f>VLOOKUP(FACT_INCLUDES[[#This Row],[order_id]],ORDERS!A:F,4,FALSE)</f>
        <v>43209.943749999999</v>
      </c>
      <c r="I1151" s="17">
        <f>VLOOKUP(FACT_INCLUDES[[#This Row],[order_id]],ORDERS!A:G,5,FALSE)</f>
        <v>43224.581944444442</v>
      </c>
      <c r="J1151" s="17">
        <f>VLOOKUP(FACT_INCLUDES[[#This Row],[order_id]],ORDERS!A:G,6,FALSE)</f>
        <v>43237</v>
      </c>
      <c r="K1151" t="str">
        <f>VLOOKUP(FACT_INCLUDES[[#This Row],[order_id]],ORDERS!A:G,3,FALSE)</f>
        <v>delivered</v>
      </c>
      <c r="L1151" s="18">
        <f>FACT_INCLUDES[[#This Row],[price]]+FACT_INCLUDES[[#This Row],[freight_value]]</f>
        <v>37.089999999999996</v>
      </c>
      <c r="M1151">
        <f ca="1">_xlfn.XLOOKUP(FACT_INCLUDES[[#This Row],[customer_unique_id]], DIM_CUSTOMERS[customer_unique_id], DIM_CUSTOMERS[Age],,0)</f>
        <v>26</v>
      </c>
      <c r="N1151">
        <f>IFERROR(VLOOKUP(FACT_INCLUDES[[#This Row],[order_id]], ORDERS!A:G, 7, FALSE), "")</f>
        <v>15</v>
      </c>
      <c r="O1151">
        <f>_xlfn.XLOOKUP(FACT_INCLUDES[[#This Row],[DW Product]],FACT_PRODUCT_REVIEWS!L:L,FACT_PRODUCT_REVIEWS!A:A,,0)</f>
        <v>511</v>
      </c>
      <c r="P1151">
        <f>_xlfn.XLOOKUP(FACT_INCLUDES[[#This Row],[customer_unique_id]],DIM_CUSTOMERS[customer_unique_id],DIM_CUSTOMERS[DW Customer],,0)</f>
        <v>235</v>
      </c>
      <c r="Q1151">
        <v>511</v>
      </c>
      <c r="R1151">
        <v>221</v>
      </c>
      <c r="S1151">
        <f>IF(FACT_INCLUDES[[#This Row],[order_delivered_customer_date]]&lt;=FACT_INCLUDES[[#This Row],[order_estimated_delivery_date]],1,0)</f>
        <v>1</v>
      </c>
      <c r="T1151" t="str">
        <f>VLOOKUP(FACT_INCLUDES[[#This Row],[DW Product]],DIM_PRODUCTS!A:I,3,FALSE)</f>
        <v>Sports</v>
      </c>
      <c r="U1151" t="str">
        <f>VLOOKUP(FACT_INCLUDES[[#This Row],[DW Seller]],DIM_SELLERS!A:I,4,FALSE)</f>
        <v>SP</v>
      </c>
      <c r="V1151" s="30">
        <f>IF(FACT_INCLUDES[[#This Row],[order_delivered_customer_date]]&lt;=FACT_INCLUDES[[#This Row],[order_estimated_delivery_date]], 1,0)</f>
        <v>1</v>
      </c>
    </row>
    <row r="1152" spans="1:22" ht="15.75" x14ac:dyDescent="0.25">
      <c r="A1152">
        <v>1151</v>
      </c>
      <c r="B1152" s="2" t="s">
        <v>718</v>
      </c>
      <c r="C1152" s="10">
        <v>1</v>
      </c>
      <c r="D1152" s="13">
        <v>42902.465277777781</v>
      </c>
      <c r="E1152" s="20">
        <v>83.9</v>
      </c>
      <c r="F1152" s="20">
        <v>28.99</v>
      </c>
      <c r="G1152" t="str">
        <f>VLOOKUP(FACT_INCLUDES[[#This Row],[order_id]],ORDERS!A:B,2,FALSE)</f>
        <v>11a58793327e4f480717491484f4372a</v>
      </c>
      <c r="H1152" s="17">
        <f>VLOOKUP(FACT_INCLUDES[[#This Row],[order_id]],ORDERS!A:F,4,FALSE)</f>
        <v>42943.75277777778</v>
      </c>
      <c r="I1152" s="17">
        <f>VLOOKUP(FACT_INCLUDES[[#This Row],[order_id]],ORDERS!A:G,5,FALSE)</f>
        <v>42950.813888888886</v>
      </c>
      <c r="J1152" s="17">
        <f>VLOOKUP(FACT_INCLUDES[[#This Row],[order_id]],ORDERS!A:G,6,FALSE)</f>
        <v>42965</v>
      </c>
      <c r="K1152" t="str">
        <f>VLOOKUP(FACT_INCLUDES[[#This Row],[order_id]],ORDERS!A:G,3,FALSE)</f>
        <v>delivered</v>
      </c>
      <c r="L1152" s="18">
        <f>FACT_INCLUDES[[#This Row],[price]]+FACT_INCLUDES[[#This Row],[freight_value]]</f>
        <v>112.89</v>
      </c>
      <c r="M1152">
        <f ca="1">_xlfn.XLOOKUP(FACT_INCLUDES[[#This Row],[customer_unique_id]], DIM_CUSTOMERS[customer_unique_id], DIM_CUSTOMERS[Age],,0)</f>
        <v>23</v>
      </c>
      <c r="N1152">
        <f>IFERROR(VLOOKUP(FACT_INCLUDES[[#This Row],[order_id]], ORDERS!A:G, 7, FALSE), "")</f>
        <v>7</v>
      </c>
      <c r="O1152">
        <f>_xlfn.XLOOKUP(FACT_INCLUDES[[#This Row],[DW Product]],FACT_PRODUCT_REVIEWS!L:L,FACT_PRODUCT_REVIEWS!A:A,,0)</f>
        <v>512</v>
      </c>
      <c r="P1152">
        <f>_xlfn.XLOOKUP(FACT_INCLUDES[[#This Row],[customer_unique_id]],DIM_CUSTOMERS[customer_unique_id],DIM_CUSTOMERS[DW Customer],,0)</f>
        <v>182</v>
      </c>
      <c r="Q1152">
        <v>512</v>
      </c>
      <c r="R1152">
        <v>222</v>
      </c>
      <c r="S1152">
        <f>IF(FACT_INCLUDES[[#This Row],[order_delivered_customer_date]]&lt;=FACT_INCLUDES[[#This Row],[order_estimated_delivery_date]],1,0)</f>
        <v>1</v>
      </c>
      <c r="T1152" t="str">
        <f>VLOOKUP(FACT_INCLUDES[[#This Row],[DW Product]],DIM_PRODUCTS!A:I,3,FALSE)</f>
        <v>Clothing</v>
      </c>
      <c r="U1152" t="str">
        <f>VLOOKUP(FACT_INCLUDES[[#This Row],[DW Seller]],DIM_SELLERS!A:I,4,FALSE)</f>
        <v>SP</v>
      </c>
      <c r="V1152" s="30">
        <f>IF(FACT_INCLUDES[[#This Row],[order_delivered_customer_date]]&lt;=FACT_INCLUDES[[#This Row],[order_estimated_delivery_date]], 1,0)</f>
        <v>1</v>
      </c>
    </row>
    <row r="1153" spans="1:22" ht="15.75" x14ac:dyDescent="0.25">
      <c r="A1153">
        <v>1152</v>
      </c>
      <c r="B1153" s="2" t="s">
        <v>1703</v>
      </c>
      <c r="C1153" s="10">
        <v>1</v>
      </c>
      <c r="D1153" s="13">
        <v>43250.493750000001</v>
      </c>
      <c r="E1153" s="20">
        <v>49.99</v>
      </c>
      <c r="F1153" s="20">
        <v>8.8800000000000008</v>
      </c>
      <c r="G1153" t="str">
        <f>VLOOKUP(FACT_INCLUDES[[#This Row],[order_id]],ORDERS!A:B,2,FALSE)</f>
        <v>82c199ce18d8d976f3029a4310e8ac5c</v>
      </c>
      <c r="H1153" s="17">
        <f>VLOOKUP(FACT_INCLUDES[[#This Row],[order_id]],ORDERS!A:F,4,FALSE)</f>
        <v>42899.470138888886</v>
      </c>
      <c r="I1153" s="17">
        <f>VLOOKUP(FACT_INCLUDES[[#This Row],[order_id]],ORDERS!A:G,5,FALSE)</f>
        <v>42909.445833333331</v>
      </c>
      <c r="J1153" s="17">
        <f>VLOOKUP(FACT_INCLUDES[[#This Row],[order_id]],ORDERS!A:G,6,FALSE)</f>
        <v>42929</v>
      </c>
      <c r="K1153" t="str">
        <f>VLOOKUP(FACT_INCLUDES[[#This Row],[order_id]],ORDERS!A:G,3,FALSE)</f>
        <v>delivered</v>
      </c>
      <c r="L1153" s="18">
        <f>FACT_INCLUDES[[#This Row],[price]]+FACT_INCLUDES[[#This Row],[freight_value]]</f>
        <v>58.870000000000005</v>
      </c>
      <c r="M1153">
        <f ca="1">_xlfn.XLOOKUP(FACT_INCLUDES[[#This Row],[customer_unique_id]], DIM_CUSTOMERS[customer_unique_id], DIM_CUSTOMERS[Age],,0)</f>
        <v>57</v>
      </c>
      <c r="N1153">
        <f>IFERROR(VLOOKUP(FACT_INCLUDES[[#This Row],[order_id]], ORDERS!A:G, 7, FALSE), "")</f>
        <v>10</v>
      </c>
      <c r="O1153">
        <f>_xlfn.XLOOKUP(FACT_INCLUDES[[#This Row],[DW Product]],FACT_PRODUCT_REVIEWS!L:L,FACT_PRODUCT_REVIEWS!A:A,,0)</f>
        <v>513</v>
      </c>
      <c r="P1153">
        <f>_xlfn.XLOOKUP(FACT_INCLUDES[[#This Row],[customer_unique_id]],DIM_CUSTOMERS[customer_unique_id],DIM_CUSTOMERS[DW Customer],,0)</f>
        <v>270</v>
      </c>
      <c r="Q1153">
        <v>513</v>
      </c>
      <c r="R1153">
        <v>223</v>
      </c>
      <c r="S1153">
        <f>IF(FACT_INCLUDES[[#This Row],[order_delivered_customer_date]]&lt;=FACT_INCLUDES[[#This Row],[order_estimated_delivery_date]],1,0)</f>
        <v>1</v>
      </c>
      <c r="T1153" t="str">
        <f>VLOOKUP(FACT_INCLUDES[[#This Row],[DW Product]],DIM_PRODUCTS!A:I,3,FALSE)</f>
        <v>Kitchen Products</v>
      </c>
      <c r="U1153" t="str">
        <f>VLOOKUP(FACT_INCLUDES[[#This Row],[DW Seller]],DIM_SELLERS!A:I,4,FALSE)</f>
        <v>RJ</v>
      </c>
      <c r="V1153" s="30">
        <f>IF(FACT_INCLUDES[[#This Row],[order_delivered_customer_date]]&lt;=FACT_INCLUDES[[#This Row],[order_estimated_delivery_date]], 1,0)</f>
        <v>1</v>
      </c>
    </row>
    <row r="1154" spans="1:22" ht="15.75" x14ac:dyDescent="0.25">
      <c r="A1154">
        <v>1153</v>
      </c>
      <c r="B1154" s="2" t="s">
        <v>1602</v>
      </c>
      <c r="C1154" s="10">
        <v>1</v>
      </c>
      <c r="D1154" s="13">
        <v>42991.184027777781</v>
      </c>
      <c r="E1154" s="20">
        <v>50</v>
      </c>
      <c r="F1154" s="20">
        <v>15.1</v>
      </c>
      <c r="G1154" t="str">
        <f>VLOOKUP(FACT_INCLUDES[[#This Row],[order_id]],ORDERS!A:B,2,FALSE)</f>
        <v>bacd3fc37792ceefcb45e0e90c9ffe42</v>
      </c>
      <c r="H1154" s="17">
        <f>VLOOKUP(FACT_INCLUDES[[#This Row],[order_id]],ORDERS!A:F,4,FALSE)</f>
        <v>42928.942361111112</v>
      </c>
      <c r="I1154" s="17">
        <f>VLOOKUP(FACT_INCLUDES[[#This Row],[order_id]],ORDERS!A:G,5,FALSE)</f>
        <v>42940.635416666664</v>
      </c>
      <c r="J1154" s="17">
        <f>VLOOKUP(FACT_INCLUDES[[#This Row],[order_id]],ORDERS!A:G,6,FALSE)</f>
        <v>42948</v>
      </c>
      <c r="K1154" t="str">
        <f>VLOOKUP(FACT_INCLUDES[[#This Row],[order_id]],ORDERS!A:G,3,FALSE)</f>
        <v>delivered</v>
      </c>
      <c r="L1154" s="18">
        <f>FACT_INCLUDES[[#This Row],[price]]+FACT_INCLUDES[[#This Row],[freight_value]]</f>
        <v>65.099999999999994</v>
      </c>
      <c r="M1154">
        <f ca="1">_xlfn.XLOOKUP(FACT_INCLUDES[[#This Row],[customer_unique_id]], DIM_CUSTOMERS[customer_unique_id], DIM_CUSTOMERS[Age],,0)</f>
        <v>27</v>
      </c>
      <c r="N1154">
        <f>IFERROR(VLOOKUP(FACT_INCLUDES[[#This Row],[order_id]], ORDERS!A:G, 7, FALSE), "")</f>
        <v>12</v>
      </c>
      <c r="O1154">
        <f>_xlfn.XLOOKUP(FACT_INCLUDES[[#This Row],[DW Product]],FACT_PRODUCT_REVIEWS!L:L,FACT_PRODUCT_REVIEWS!A:A,,0)</f>
        <v>514</v>
      </c>
      <c r="P1154">
        <f>_xlfn.XLOOKUP(FACT_INCLUDES[[#This Row],[customer_unique_id]],DIM_CUSTOMERS[customer_unique_id],DIM_CUSTOMERS[DW Customer],,0)</f>
        <v>83</v>
      </c>
      <c r="Q1154">
        <v>514</v>
      </c>
      <c r="R1154">
        <v>224</v>
      </c>
      <c r="S1154">
        <f>IF(FACT_INCLUDES[[#This Row],[order_delivered_customer_date]]&lt;=FACT_INCLUDES[[#This Row],[order_estimated_delivery_date]],1,0)</f>
        <v>1</v>
      </c>
      <c r="T1154" t="str">
        <f>VLOOKUP(FACT_INCLUDES[[#This Row],[DW Product]],DIM_PRODUCTS!A:I,3,FALSE)</f>
        <v>Bathroom</v>
      </c>
      <c r="U1154" t="str">
        <f>VLOOKUP(FACT_INCLUDES[[#This Row],[DW Seller]],DIM_SELLERS!A:I,4,FALSE)</f>
        <v>SP</v>
      </c>
      <c r="V1154" s="30">
        <f>IF(FACT_INCLUDES[[#This Row],[order_delivered_customer_date]]&lt;=FACT_INCLUDES[[#This Row],[order_estimated_delivery_date]], 1,0)</f>
        <v>1</v>
      </c>
    </row>
    <row r="1155" spans="1:22" ht="15.75" x14ac:dyDescent="0.25">
      <c r="A1155">
        <v>1154</v>
      </c>
      <c r="B1155" s="2" t="s">
        <v>1820</v>
      </c>
      <c r="C1155" s="10">
        <v>1</v>
      </c>
      <c r="D1155" s="13">
        <v>43315.530555555553</v>
      </c>
      <c r="E1155" s="20">
        <v>61.2</v>
      </c>
      <c r="F1155" s="20">
        <v>11.15</v>
      </c>
      <c r="G1155" t="str">
        <f>VLOOKUP(FACT_INCLUDES[[#This Row],[order_id]],ORDERS!A:B,2,FALSE)</f>
        <v>a06d94b5d758fbc36c8f679d98ae1fc5</v>
      </c>
      <c r="H1155" s="17">
        <f>VLOOKUP(FACT_INCLUDES[[#This Row],[order_id]],ORDERS!A:F,4,FALSE)</f>
        <v>43275.806250000001</v>
      </c>
      <c r="I1155" s="17">
        <f>VLOOKUP(FACT_INCLUDES[[#This Row],[order_id]],ORDERS!A:G,5,FALSE)</f>
        <v>43280.638194444444</v>
      </c>
      <c r="J1155" s="17">
        <f>VLOOKUP(FACT_INCLUDES[[#This Row],[order_id]],ORDERS!A:G,6,FALSE)</f>
        <v>43299</v>
      </c>
      <c r="K1155" t="str">
        <f>VLOOKUP(FACT_INCLUDES[[#This Row],[order_id]],ORDERS!A:G,3,FALSE)</f>
        <v>delivered</v>
      </c>
      <c r="L1155" s="18">
        <f>FACT_INCLUDES[[#This Row],[price]]+FACT_INCLUDES[[#This Row],[freight_value]]</f>
        <v>72.350000000000009</v>
      </c>
      <c r="M1155">
        <f ca="1">_xlfn.XLOOKUP(FACT_INCLUDES[[#This Row],[customer_unique_id]], DIM_CUSTOMERS[customer_unique_id], DIM_CUSTOMERS[Age],,0)</f>
        <v>47</v>
      </c>
      <c r="N1155">
        <f>IFERROR(VLOOKUP(FACT_INCLUDES[[#This Row],[order_id]], ORDERS!A:G, 7, FALSE), "")</f>
        <v>5</v>
      </c>
      <c r="O1155">
        <f>_xlfn.XLOOKUP(FACT_INCLUDES[[#This Row],[DW Product]],FACT_PRODUCT_REVIEWS!L:L,FACT_PRODUCT_REVIEWS!A:A,,0)</f>
        <v>515</v>
      </c>
      <c r="P1155">
        <f>_xlfn.XLOOKUP(FACT_INCLUDES[[#This Row],[customer_unique_id]],DIM_CUSTOMERS[customer_unique_id],DIM_CUSTOMERS[DW Customer],,0)</f>
        <v>189</v>
      </c>
      <c r="Q1155">
        <v>515</v>
      </c>
      <c r="R1155">
        <v>225</v>
      </c>
      <c r="S1155">
        <f>IF(FACT_INCLUDES[[#This Row],[order_delivered_customer_date]]&lt;=FACT_INCLUDES[[#This Row],[order_estimated_delivery_date]],1,0)</f>
        <v>1</v>
      </c>
      <c r="T1155" t="str">
        <f>VLOOKUP(FACT_INCLUDES[[#This Row],[DW Product]],DIM_PRODUCTS!A:I,3,FALSE)</f>
        <v>Bathroom</v>
      </c>
      <c r="U1155" t="str">
        <f>VLOOKUP(FACT_INCLUDES[[#This Row],[DW Seller]],DIM_SELLERS!A:I,4,FALSE)</f>
        <v>SP</v>
      </c>
      <c r="V1155" s="30">
        <f>IF(FACT_INCLUDES[[#This Row],[order_delivered_customer_date]]&lt;=FACT_INCLUDES[[#This Row],[order_estimated_delivery_date]], 1,0)</f>
        <v>1</v>
      </c>
    </row>
    <row r="1156" spans="1:22" ht="15.75" x14ac:dyDescent="0.25">
      <c r="A1156">
        <v>1155</v>
      </c>
      <c r="B1156" s="2" t="s">
        <v>1310</v>
      </c>
      <c r="C1156" s="10">
        <v>1</v>
      </c>
      <c r="D1156" s="13">
        <v>42984.753472222219</v>
      </c>
      <c r="E1156" s="20">
        <v>81.900000000000006</v>
      </c>
      <c r="F1156" s="20">
        <v>15.32</v>
      </c>
      <c r="G1156" t="str">
        <f>VLOOKUP(FACT_INCLUDES[[#This Row],[order_id]],ORDERS!A:B,2,FALSE)</f>
        <v>197572fc8f1878d0a94195ac840dd947</v>
      </c>
      <c r="H1156" s="17">
        <f>VLOOKUP(FACT_INCLUDES[[#This Row],[order_id]],ORDERS!A:F,4,FALSE)</f>
        <v>43231.938194444447</v>
      </c>
      <c r="I1156" s="17">
        <f>VLOOKUP(FACT_INCLUDES[[#This Row],[order_id]],ORDERS!A:G,5,FALSE)</f>
        <v>43241.498611111114</v>
      </c>
      <c r="J1156" s="17">
        <f>VLOOKUP(FACT_INCLUDES[[#This Row],[order_id]],ORDERS!A:G,6,FALSE)</f>
        <v>43250</v>
      </c>
      <c r="K1156" t="str">
        <f>VLOOKUP(FACT_INCLUDES[[#This Row],[order_id]],ORDERS!A:G,3,FALSE)</f>
        <v>delivered</v>
      </c>
      <c r="L1156" s="18">
        <f>FACT_INCLUDES[[#This Row],[price]]+FACT_INCLUDES[[#This Row],[freight_value]]</f>
        <v>97.22</v>
      </c>
      <c r="M1156">
        <f ca="1">_xlfn.XLOOKUP(FACT_INCLUDES[[#This Row],[customer_unique_id]], DIM_CUSTOMERS[customer_unique_id], DIM_CUSTOMERS[Age],,0)</f>
        <v>31</v>
      </c>
      <c r="N1156">
        <f>IFERROR(VLOOKUP(FACT_INCLUDES[[#This Row],[order_id]], ORDERS!A:G, 7, FALSE), "")</f>
        <v>10</v>
      </c>
      <c r="O1156">
        <f>_xlfn.XLOOKUP(FACT_INCLUDES[[#This Row],[DW Product]],FACT_PRODUCT_REVIEWS!L:L,FACT_PRODUCT_REVIEWS!A:A,,0)</f>
        <v>516</v>
      </c>
      <c r="P1156">
        <f>_xlfn.XLOOKUP(FACT_INCLUDES[[#This Row],[customer_unique_id]],DIM_CUSTOMERS[customer_unique_id],DIM_CUSTOMERS[DW Customer],,0)</f>
        <v>213</v>
      </c>
      <c r="Q1156">
        <v>516</v>
      </c>
      <c r="R1156">
        <v>226</v>
      </c>
      <c r="S1156">
        <f>IF(FACT_INCLUDES[[#This Row],[order_delivered_customer_date]]&lt;=FACT_INCLUDES[[#This Row],[order_estimated_delivery_date]],1,0)</f>
        <v>1</v>
      </c>
      <c r="T1156" t="str">
        <f>VLOOKUP(FACT_INCLUDES[[#This Row],[DW Product]],DIM_PRODUCTS!A:I,3,FALSE)</f>
        <v>Appliances</v>
      </c>
      <c r="U1156" t="str">
        <f>VLOOKUP(FACT_INCLUDES[[#This Row],[DW Seller]],DIM_SELLERS!A:I,4,FALSE)</f>
        <v>SC</v>
      </c>
      <c r="V1156" s="30">
        <f>IF(FACT_INCLUDES[[#This Row],[order_delivered_customer_date]]&lt;=FACT_INCLUDES[[#This Row],[order_estimated_delivery_date]], 1,0)</f>
        <v>1</v>
      </c>
    </row>
    <row r="1157" spans="1:22" ht="15.75" x14ac:dyDescent="0.25">
      <c r="A1157">
        <v>1156</v>
      </c>
      <c r="B1157" s="2" t="s">
        <v>1639</v>
      </c>
      <c r="C1157" s="10">
        <v>1</v>
      </c>
      <c r="D1157" s="13">
        <v>43308.438888888886</v>
      </c>
      <c r="E1157" s="20">
        <v>79.900000000000006</v>
      </c>
      <c r="F1157" s="20">
        <v>12.9</v>
      </c>
      <c r="G1157" t="str">
        <f>VLOOKUP(FACT_INCLUDES[[#This Row],[order_id]],ORDERS!A:B,2,FALSE)</f>
        <v>0c13ce784ebdf9b7ac9dc35dac2f10fc</v>
      </c>
      <c r="H1157" s="17">
        <f>VLOOKUP(FACT_INCLUDES[[#This Row],[order_id]],ORDERS!A:F,4,FALSE)</f>
        <v>43223.973611111112</v>
      </c>
      <c r="I1157" s="17">
        <f>VLOOKUP(FACT_INCLUDES[[#This Row],[order_id]],ORDERS!A:G,5,FALSE)</f>
        <v>43230.924305555556</v>
      </c>
      <c r="J1157" s="17">
        <f>VLOOKUP(FACT_INCLUDES[[#This Row],[order_id]],ORDERS!A:G,6,FALSE)</f>
        <v>43242</v>
      </c>
      <c r="K1157" t="str">
        <f>VLOOKUP(FACT_INCLUDES[[#This Row],[order_id]],ORDERS!A:G,3,FALSE)</f>
        <v>delivered</v>
      </c>
      <c r="L1157" s="18">
        <f>FACT_INCLUDES[[#This Row],[price]]+FACT_INCLUDES[[#This Row],[freight_value]]</f>
        <v>92.800000000000011</v>
      </c>
      <c r="M1157">
        <f ca="1">_xlfn.XLOOKUP(FACT_INCLUDES[[#This Row],[customer_unique_id]], DIM_CUSTOMERS[customer_unique_id], DIM_CUSTOMERS[Age],,0)</f>
        <v>18</v>
      </c>
      <c r="N1157">
        <f>IFERROR(VLOOKUP(FACT_INCLUDES[[#This Row],[order_id]], ORDERS!A:G, 7, FALSE), "")</f>
        <v>7</v>
      </c>
      <c r="O1157">
        <f>_xlfn.XLOOKUP(FACT_INCLUDES[[#This Row],[DW Product]],FACT_PRODUCT_REVIEWS!L:L,FACT_PRODUCT_REVIEWS!A:A,,0)</f>
        <v>517</v>
      </c>
      <c r="P1157">
        <f>_xlfn.XLOOKUP(FACT_INCLUDES[[#This Row],[customer_unique_id]],DIM_CUSTOMERS[customer_unique_id],DIM_CUSTOMERS[DW Customer],,0)</f>
        <v>311</v>
      </c>
      <c r="Q1157">
        <v>517</v>
      </c>
      <c r="R1157">
        <v>227</v>
      </c>
      <c r="S1157">
        <f>IF(FACT_INCLUDES[[#This Row],[order_delivered_customer_date]]&lt;=FACT_INCLUDES[[#This Row],[order_estimated_delivery_date]],1,0)</f>
        <v>1</v>
      </c>
      <c r="T1157" t="str">
        <f>VLOOKUP(FACT_INCLUDES[[#This Row],[DW Product]],DIM_PRODUCTS!A:I,3,FALSE)</f>
        <v>Pets</v>
      </c>
      <c r="U1157" t="str">
        <f>VLOOKUP(FACT_INCLUDES[[#This Row],[DW Seller]],DIM_SELLERS!A:I,4,FALSE)</f>
        <v>SP</v>
      </c>
      <c r="V1157" s="30">
        <f>IF(FACT_INCLUDES[[#This Row],[order_delivered_customer_date]]&lt;=FACT_INCLUDES[[#This Row],[order_estimated_delivery_date]], 1,0)</f>
        <v>1</v>
      </c>
    </row>
    <row r="1158" spans="1:22" ht="15.75" x14ac:dyDescent="0.25">
      <c r="A1158">
        <v>1157</v>
      </c>
      <c r="B1158" s="2" t="s">
        <v>866</v>
      </c>
      <c r="C1158" s="10">
        <v>1</v>
      </c>
      <c r="D1158" s="13">
        <v>43171.496527777781</v>
      </c>
      <c r="E1158" s="20">
        <v>27.99</v>
      </c>
      <c r="F1158" s="20">
        <v>14.08</v>
      </c>
      <c r="G1158" t="str">
        <f>VLOOKUP(FACT_INCLUDES[[#This Row],[order_id]],ORDERS!A:B,2,FALSE)</f>
        <v>5476fc5a4a6fd7f746b9e0461a585ec8</v>
      </c>
      <c r="H1158" s="17">
        <f>VLOOKUP(FACT_INCLUDES[[#This Row],[order_id]],ORDERS!A:F,4,FALSE)</f>
        <v>42817.518750000003</v>
      </c>
      <c r="I1158" s="17">
        <f>VLOOKUP(FACT_INCLUDES[[#This Row],[order_id]],ORDERS!A:G,5,FALSE)</f>
        <v>42829.636805555558</v>
      </c>
      <c r="J1158" s="17">
        <f>VLOOKUP(FACT_INCLUDES[[#This Row],[order_id]],ORDERS!A:G,6,FALSE)</f>
        <v>42852</v>
      </c>
      <c r="K1158" t="str">
        <f>VLOOKUP(FACT_INCLUDES[[#This Row],[order_id]],ORDERS!A:G,3,FALSE)</f>
        <v>delivered</v>
      </c>
      <c r="L1158" s="18">
        <f>FACT_INCLUDES[[#This Row],[price]]+FACT_INCLUDES[[#This Row],[freight_value]]</f>
        <v>42.07</v>
      </c>
      <c r="M1158">
        <f ca="1">_xlfn.XLOOKUP(FACT_INCLUDES[[#This Row],[customer_unique_id]], DIM_CUSTOMERS[customer_unique_id], DIM_CUSTOMERS[Age],,0)</f>
        <v>53</v>
      </c>
      <c r="N1158">
        <f>IFERROR(VLOOKUP(FACT_INCLUDES[[#This Row],[order_id]], ORDERS!A:G, 7, FALSE), "")</f>
        <v>12</v>
      </c>
      <c r="O1158">
        <f>_xlfn.XLOOKUP(FACT_INCLUDES[[#This Row],[DW Product]],FACT_PRODUCT_REVIEWS!L:L,FACT_PRODUCT_REVIEWS!A:A,,0)</f>
        <v>518</v>
      </c>
      <c r="P1158">
        <f>_xlfn.XLOOKUP(FACT_INCLUDES[[#This Row],[customer_unique_id]],DIM_CUSTOMERS[customer_unique_id],DIM_CUSTOMERS[DW Customer],,0)</f>
        <v>191</v>
      </c>
      <c r="Q1158">
        <v>518</v>
      </c>
      <c r="R1158">
        <v>228</v>
      </c>
      <c r="S1158">
        <f>IF(FACT_INCLUDES[[#This Row],[order_delivered_customer_date]]&lt;=FACT_INCLUDES[[#This Row],[order_estimated_delivery_date]],1,0)</f>
        <v>1</v>
      </c>
      <c r="T1158" t="str">
        <f>VLOOKUP(FACT_INCLUDES[[#This Row],[DW Product]],DIM_PRODUCTS!A:I,3,FALSE)</f>
        <v>Appliances</v>
      </c>
      <c r="U1158" t="str">
        <f>VLOOKUP(FACT_INCLUDES[[#This Row],[DW Seller]],DIM_SELLERS!A:I,4,FALSE)</f>
        <v>SP</v>
      </c>
      <c r="V1158" s="30">
        <f>IF(FACT_INCLUDES[[#This Row],[order_delivered_customer_date]]&lt;=FACT_INCLUDES[[#This Row],[order_estimated_delivery_date]], 1,0)</f>
        <v>1</v>
      </c>
    </row>
    <row r="1159" spans="1:22" ht="15.75" x14ac:dyDescent="0.25">
      <c r="A1159">
        <v>1158</v>
      </c>
      <c r="B1159" s="2" t="s">
        <v>1764</v>
      </c>
      <c r="C1159" s="10">
        <v>1</v>
      </c>
      <c r="D1159" s="13">
        <v>43236.5625</v>
      </c>
      <c r="E1159" s="20">
        <v>1820</v>
      </c>
      <c r="F1159" s="20">
        <v>81.62</v>
      </c>
      <c r="G1159" t="str">
        <f>VLOOKUP(FACT_INCLUDES[[#This Row],[order_id]],ORDERS!A:B,2,FALSE)</f>
        <v>07187f9425311d0bd2a5451169bb8c3c</v>
      </c>
      <c r="H1159" s="17">
        <f>VLOOKUP(FACT_INCLUDES[[#This Row],[order_id]],ORDERS!A:F,4,FALSE)</f>
        <v>43063.748611111114</v>
      </c>
      <c r="I1159" s="17">
        <f>VLOOKUP(FACT_INCLUDES[[#This Row],[order_id]],ORDERS!A:G,5,FALSE)</f>
        <v>43073.830555555556</v>
      </c>
      <c r="J1159" s="17">
        <f>VLOOKUP(FACT_INCLUDES[[#This Row],[order_id]],ORDERS!A:G,6,FALSE)</f>
        <v>43087</v>
      </c>
      <c r="K1159" t="str">
        <f>VLOOKUP(FACT_INCLUDES[[#This Row],[order_id]],ORDERS!A:G,3,FALSE)</f>
        <v>delivered</v>
      </c>
      <c r="L1159" s="18">
        <f>FACT_INCLUDES[[#This Row],[price]]+FACT_INCLUDES[[#This Row],[freight_value]]</f>
        <v>1901.62</v>
      </c>
      <c r="M1159">
        <f ca="1">_xlfn.XLOOKUP(FACT_INCLUDES[[#This Row],[customer_unique_id]], DIM_CUSTOMERS[customer_unique_id], DIM_CUSTOMERS[Age],,0)</f>
        <v>42</v>
      </c>
      <c r="N1159">
        <f>IFERROR(VLOOKUP(FACT_INCLUDES[[#This Row],[order_id]], ORDERS!A:G, 7, FALSE), "")</f>
        <v>10</v>
      </c>
      <c r="O1159">
        <f>_xlfn.XLOOKUP(FACT_INCLUDES[[#This Row],[DW Product]],FACT_PRODUCT_REVIEWS!L:L,FACT_PRODUCT_REVIEWS!A:A,,0)</f>
        <v>519</v>
      </c>
      <c r="P1159">
        <f>_xlfn.XLOOKUP(FACT_INCLUDES[[#This Row],[customer_unique_id]],DIM_CUSTOMERS[customer_unique_id],DIM_CUSTOMERS[DW Customer],,0)</f>
        <v>290</v>
      </c>
      <c r="Q1159">
        <v>519</v>
      </c>
      <c r="R1159">
        <v>229</v>
      </c>
      <c r="S1159">
        <f>IF(FACT_INCLUDES[[#This Row],[order_delivered_customer_date]]&lt;=FACT_INCLUDES[[#This Row],[order_estimated_delivery_date]],1,0)</f>
        <v>1</v>
      </c>
      <c r="T1159" t="str">
        <f>VLOOKUP(FACT_INCLUDES[[#This Row],[DW Product]],DIM_PRODUCTS!A:I,3,FALSE)</f>
        <v>Makeup</v>
      </c>
      <c r="U1159" t="str">
        <f>VLOOKUP(FACT_INCLUDES[[#This Row],[DW Seller]],DIM_SELLERS!A:I,4,FALSE)</f>
        <v>SP</v>
      </c>
      <c r="V1159" s="30">
        <f>IF(FACT_INCLUDES[[#This Row],[order_delivered_customer_date]]&lt;=FACT_INCLUDES[[#This Row],[order_estimated_delivery_date]], 1,0)</f>
        <v>1</v>
      </c>
    </row>
    <row r="1160" spans="1:22" ht="15.75" x14ac:dyDescent="0.25">
      <c r="A1160">
        <v>1159</v>
      </c>
      <c r="B1160" s="2" t="s">
        <v>1569</v>
      </c>
      <c r="C1160" s="10">
        <v>1</v>
      </c>
      <c r="D1160" s="13">
        <v>43168.520833333336</v>
      </c>
      <c r="E1160" s="20">
        <v>15.99</v>
      </c>
      <c r="F1160" s="20">
        <v>14.52</v>
      </c>
      <c r="G1160" t="str">
        <f>VLOOKUP(FACT_INCLUDES[[#This Row],[order_id]],ORDERS!A:B,2,FALSE)</f>
        <v>f42ed5286ed2c811df0db5d230eb8383</v>
      </c>
      <c r="H1160" s="17">
        <f>VLOOKUP(FACT_INCLUDES[[#This Row],[order_id]],ORDERS!A:F,4,FALSE)</f>
        <v>42868.932638888888</v>
      </c>
      <c r="I1160" s="17">
        <f>VLOOKUP(FACT_INCLUDES[[#This Row],[order_id]],ORDERS!A:G,5,FALSE)</f>
        <v>42878.581944444442</v>
      </c>
      <c r="J1160" s="17">
        <f>VLOOKUP(FACT_INCLUDES[[#This Row],[order_id]],ORDERS!A:G,6,FALSE)</f>
        <v>42892</v>
      </c>
      <c r="K1160" t="str">
        <f>VLOOKUP(FACT_INCLUDES[[#This Row],[order_id]],ORDERS!A:G,3,FALSE)</f>
        <v>delivered</v>
      </c>
      <c r="L1160" s="18">
        <f>FACT_INCLUDES[[#This Row],[price]]+FACT_INCLUDES[[#This Row],[freight_value]]</f>
        <v>30.509999999999998</v>
      </c>
      <c r="M1160">
        <f ca="1">_xlfn.XLOOKUP(FACT_INCLUDES[[#This Row],[customer_unique_id]], DIM_CUSTOMERS[customer_unique_id], DIM_CUSTOMERS[Age],,0)</f>
        <v>22</v>
      </c>
      <c r="N1160">
        <f>IFERROR(VLOOKUP(FACT_INCLUDES[[#This Row],[order_id]], ORDERS!A:G, 7, FALSE), "")</f>
        <v>10</v>
      </c>
      <c r="O1160">
        <f>_xlfn.XLOOKUP(FACT_INCLUDES[[#This Row],[DW Product]],FACT_PRODUCT_REVIEWS!L:L,FACT_PRODUCT_REVIEWS!A:A,,0)</f>
        <v>520</v>
      </c>
      <c r="P1160">
        <f>_xlfn.XLOOKUP(FACT_INCLUDES[[#This Row],[customer_unique_id]],DIM_CUSTOMERS[customer_unique_id],DIM_CUSTOMERS[DW Customer],,0)</f>
        <v>278</v>
      </c>
      <c r="Q1160">
        <v>520</v>
      </c>
      <c r="R1160">
        <v>230</v>
      </c>
      <c r="S1160">
        <f>IF(FACT_INCLUDES[[#This Row],[order_delivered_customer_date]]&lt;=FACT_INCLUDES[[#This Row],[order_estimated_delivery_date]],1,0)</f>
        <v>1</v>
      </c>
      <c r="T1160" t="str">
        <f>VLOOKUP(FACT_INCLUDES[[#This Row],[DW Product]],DIM_PRODUCTS!A:I,3,FALSE)</f>
        <v>Appliances</v>
      </c>
      <c r="U1160" t="str">
        <f>VLOOKUP(FACT_INCLUDES[[#This Row],[DW Seller]],DIM_SELLERS!A:I,4,FALSE)</f>
        <v>SP</v>
      </c>
      <c r="V1160" s="30">
        <f>IF(FACT_INCLUDES[[#This Row],[order_delivered_customer_date]]&lt;=FACT_INCLUDES[[#This Row],[order_estimated_delivery_date]], 1,0)</f>
        <v>1</v>
      </c>
    </row>
    <row r="1161" spans="1:22" ht="15.75" x14ac:dyDescent="0.25">
      <c r="A1161">
        <v>1160</v>
      </c>
      <c r="B1161" s="2" t="s">
        <v>811</v>
      </c>
      <c r="C1161" s="10">
        <v>1</v>
      </c>
      <c r="D1161" s="13">
        <v>42908.71875</v>
      </c>
      <c r="E1161" s="20">
        <v>240</v>
      </c>
      <c r="F1161" s="20">
        <v>14.7</v>
      </c>
      <c r="G1161" t="str">
        <f>VLOOKUP(FACT_INCLUDES[[#This Row],[order_id]],ORDERS!A:B,2,FALSE)</f>
        <v>11a58793327e4f480717491484f4372a</v>
      </c>
      <c r="H1161" s="17">
        <f>VLOOKUP(FACT_INCLUDES[[#This Row],[order_id]],ORDERS!A:F,4,FALSE)</f>
        <v>43106.443055555559</v>
      </c>
      <c r="I1161" s="17">
        <f>VLOOKUP(FACT_INCLUDES[[#This Row],[order_id]],ORDERS!A:G,5,FALSE)</f>
        <v>43116.974305555559</v>
      </c>
      <c r="J1161" s="17">
        <f>VLOOKUP(FACT_INCLUDES[[#This Row],[order_id]],ORDERS!A:G,6,FALSE)</f>
        <v>43131</v>
      </c>
      <c r="K1161" t="str">
        <f>VLOOKUP(FACT_INCLUDES[[#This Row],[order_id]],ORDERS!A:G,3,FALSE)</f>
        <v>delivered</v>
      </c>
      <c r="L1161" s="18">
        <f>FACT_INCLUDES[[#This Row],[price]]+FACT_INCLUDES[[#This Row],[freight_value]]</f>
        <v>254.7</v>
      </c>
      <c r="M1161">
        <f ca="1">_xlfn.XLOOKUP(FACT_INCLUDES[[#This Row],[customer_unique_id]], DIM_CUSTOMERS[customer_unique_id], DIM_CUSTOMERS[Age],,0)</f>
        <v>23</v>
      </c>
      <c r="N1161">
        <f>IFERROR(VLOOKUP(FACT_INCLUDES[[#This Row],[order_id]], ORDERS!A:G, 7, FALSE), "")</f>
        <v>10</v>
      </c>
      <c r="O1161">
        <f>_xlfn.XLOOKUP(FACT_INCLUDES[[#This Row],[DW Product]],FACT_PRODUCT_REVIEWS!L:L,FACT_PRODUCT_REVIEWS!A:A,,0)</f>
        <v>521</v>
      </c>
      <c r="P1161">
        <f>_xlfn.XLOOKUP(FACT_INCLUDES[[#This Row],[customer_unique_id]],DIM_CUSTOMERS[customer_unique_id],DIM_CUSTOMERS[DW Customer],,0)</f>
        <v>182</v>
      </c>
      <c r="Q1161">
        <v>521</v>
      </c>
      <c r="R1161">
        <v>231</v>
      </c>
      <c r="S1161">
        <f>IF(FACT_INCLUDES[[#This Row],[order_delivered_customer_date]]&lt;=FACT_INCLUDES[[#This Row],[order_estimated_delivery_date]],1,0)</f>
        <v>1</v>
      </c>
      <c r="T1161" t="str">
        <f>VLOOKUP(FACT_INCLUDES[[#This Row],[DW Product]],DIM_PRODUCTS!A:I,3,FALSE)</f>
        <v>Pets</v>
      </c>
      <c r="U1161" t="str">
        <f>VLOOKUP(FACT_INCLUDES[[#This Row],[DW Seller]],DIM_SELLERS!A:I,4,FALSE)</f>
        <v>SP</v>
      </c>
      <c r="V1161" s="30">
        <f>IF(FACT_INCLUDES[[#This Row],[order_delivered_customer_date]]&lt;=FACT_INCLUDES[[#This Row],[order_estimated_delivery_date]], 1,0)</f>
        <v>1</v>
      </c>
    </row>
    <row r="1162" spans="1:22" ht="15.75" x14ac:dyDescent="0.25">
      <c r="A1162">
        <v>1161</v>
      </c>
      <c r="B1162" s="2" t="s">
        <v>1513</v>
      </c>
      <c r="C1162" s="10">
        <v>1</v>
      </c>
      <c r="D1162" s="13">
        <v>42908.71875</v>
      </c>
      <c r="E1162" s="20">
        <v>89.99</v>
      </c>
      <c r="F1162" s="20">
        <v>38.47</v>
      </c>
      <c r="G1162" t="str">
        <f>VLOOKUP(FACT_INCLUDES[[#This Row],[order_id]],ORDERS!A:B,2,FALSE)</f>
        <v>aaea7e9a2d2432c24a03eb74cc430c8a</v>
      </c>
      <c r="H1162" s="17">
        <f>VLOOKUP(FACT_INCLUDES[[#This Row],[order_id]],ORDERS!A:F,4,FALSE)</f>
        <v>43256.822222222225</v>
      </c>
      <c r="I1162" s="17">
        <f>VLOOKUP(FACT_INCLUDES[[#This Row],[order_id]],ORDERS!A:G,5,FALSE)</f>
        <v>43263.920138888891</v>
      </c>
      <c r="J1162" s="17">
        <f>VLOOKUP(FACT_INCLUDES[[#This Row],[order_id]],ORDERS!A:G,6,FALSE)</f>
        <v>43297</v>
      </c>
      <c r="K1162" t="str">
        <f>VLOOKUP(FACT_INCLUDES[[#This Row],[order_id]],ORDERS!A:G,3,FALSE)</f>
        <v>delivered</v>
      </c>
      <c r="L1162" s="18">
        <f>FACT_INCLUDES[[#This Row],[price]]+FACT_INCLUDES[[#This Row],[freight_value]]</f>
        <v>128.45999999999998</v>
      </c>
      <c r="M1162">
        <f ca="1">_xlfn.XLOOKUP(FACT_INCLUDES[[#This Row],[customer_unique_id]], DIM_CUSTOMERS[customer_unique_id], DIM_CUSTOMERS[Age],,0)</f>
        <v>21</v>
      </c>
      <c r="N1162">
        <f>IFERROR(VLOOKUP(FACT_INCLUDES[[#This Row],[order_id]], ORDERS!A:G, 7, FALSE), "")</f>
        <v>7</v>
      </c>
      <c r="O1162">
        <f>_xlfn.XLOOKUP(FACT_INCLUDES[[#This Row],[DW Product]],FACT_PRODUCT_REVIEWS!L:L,FACT_PRODUCT_REVIEWS!A:A,,0)</f>
        <v>522</v>
      </c>
      <c r="P1162">
        <f>_xlfn.XLOOKUP(FACT_INCLUDES[[#This Row],[customer_unique_id]],DIM_CUSTOMERS[customer_unique_id],DIM_CUSTOMERS[DW Customer],,0)</f>
        <v>148</v>
      </c>
      <c r="Q1162">
        <v>522</v>
      </c>
      <c r="R1162">
        <v>232</v>
      </c>
      <c r="S1162">
        <f>IF(FACT_INCLUDES[[#This Row],[order_delivered_customer_date]]&lt;=FACT_INCLUDES[[#This Row],[order_estimated_delivery_date]],1,0)</f>
        <v>1</v>
      </c>
      <c r="T1162" t="str">
        <f>VLOOKUP(FACT_INCLUDES[[#This Row],[DW Product]],DIM_PRODUCTS!A:I,3,FALSE)</f>
        <v>Sports</v>
      </c>
      <c r="U1162" t="str">
        <f>VLOOKUP(FACT_INCLUDES[[#This Row],[DW Seller]],DIM_SELLERS!A:I,4,FALSE)</f>
        <v>SP</v>
      </c>
      <c r="V1162" s="30">
        <f>IF(FACT_INCLUDES[[#This Row],[order_delivered_customer_date]]&lt;=FACT_INCLUDES[[#This Row],[order_estimated_delivery_date]], 1,0)</f>
        <v>1</v>
      </c>
    </row>
    <row r="1163" spans="1:22" ht="15.75" x14ac:dyDescent="0.25">
      <c r="A1163">
        <v>1162</v>
      </c>
      <c r="B1163" s="2" t="s">
        <v>1819</v>
      </c>
      <c r="C1163" s="10">
        <v>1</v>
      </c>
      <c r="D1163" s="13">
        <v>42957.548611111109</v>
      </c>
      <c r="E1163" s="20">
        <v>399.9</v>
      </c>
      <c r="F1163" s="20">
        <v>13.41</v>
      </c>
      <c r="G1163" t="str">
        <f>VLOOKUP(FACT_INCLUDES[[#This Row],[order_id]],ORDERS!A:B,2,FALSE)</f>
        <v>d74dfc7a1504f45d7880c12e7f8fe142</v>
      </c>
      <c r="H1163" s="17">
        <f>VLOOKUP(FACT_INCLUDES[[#This Row],[order_id]],ORDERS!A:F,4,FALSE)</f>
        <v>43153.616666666669</v>
      </c>
      <c r="I1163" s="17">
        <f>VLOOKUP(FACT_INCLUDES[[#This Row],[order_id]],ORDERS!A:G,5,FALSE)</f>
        <v>43160.981944444444</v>
      </c>
      <c r="J1163" s="17">
        <f>VLOOKUP(FACT_INCLUDES[[#This Row],[order_id]],ORDERS!A:G,6,FALSE)</f>
        <v>43175</v>
      </c>
      <c r="K1163" t="str">
        <f>VLOOKUP(FACT_INCLUDES[[#This Row],[order_id]],ORDERS!A:G,3,FALSE)</f>
        <v>delivered</v>
      </c>
      <c r="L1163" s="18">
        <f>FACT_INCLUDES[[#This Row],[price]]+FACT_INCLUDES[[#This Row],[freight_value]]</f>
        <v>413.31</v>
      </c>
      <c r="M1163">
        <f ca="1">_xlfn.XLOOKUP(FACT_INCLUDES[[#This Row],[customer_unique_id]], DIM_CUSTOMERS[customer_unique_id], DIM_CUSTOMERS[Age],,0)</f>
        <v>32</v>
      </c>
      <c r="N1163">
        <f>IFERROR(VLOOKUP(FACT_INCLUDES[[#This Row],[order_id]], ORDERS!A:G, 7, FALSE), "")</f>
        <v>7</v>
      </c>
      <c r="O1163">
        <f>_xlfn.XLOOKUP(FACT_INCLUDES[[#This Row],[DW Product]],FACT_PRODUCT_REVIEWS!L:L,FACT_PRODUCT_REVIEWS!A:A,,0)</f>
        <v>523</v>
      </c>
      <c r="P1163">
        <f>_xlfn.XLOOKUP(FACT_INCLUDES[[#This Row],[customer_unique_id]],DIM_CUSTOMERS[customer_unique_id],DIM_CUSTOMERS[DW Customer],,0)</f>
        <v>219</v>
      </c>
      <c r="Q1163">
        <v>523</v>
      </c>
      <c r="R1163">
        <v>233</v>
      </c>
      <c r="S1163">
        <f>IF(FACT_INCLUDES[[#This Row],[order_delivered_customer_date]]&lt;=FACT_INCLUDES[[#This Row],[order_estimated_delivery_date]],1,0)</f>
        <v>1</v>
      </c>
      <c r="T1163" t="str">
        <f>VLOOKUP(FACT_INCLUDES[[#This Row],[DW Product]],DIM_PRODUCTS!A:I,3,FALSE)</f>
        <v>Accessories</v>
      </c>
      <c r="U1163" t="str">
        <f>VLOOKUP(FACT_INCLUDES[[#This Row],[DW Seller]],DIM_SELLERS!A:I,4,FALSE)</f>
        <v>SP</v>
      </c>
      <c r="V1163" s="30">
        <f>IF(FACT_INCLUDES[[#This Row],[order_delivered_customer_date]]&lt;=FACT_INCLUDES[[#This Row],[order_estimated_delivery_date]], 1,0)</f>
        <v>1</v>
      </c>
    </row>
    <row r="1164" spans="1:22" ht="15.75" x14ac:dyDescent="0.25">
      <c r="A1164">
        <v>1163</v>
      </c>
      <c r="B1164" s="2" t="s">
        <v>822</v>
      </c>
      <c r="C1164" s="10">
        <v>1</v>
      </c>
      <c r="D1164" s="13">
        <v>43084.509027777778</v>
      </c>
      <c r="E1164" s="20">
        <v>89.9</v>
      </c>
      <c r="F1164" s="20">
        <v>17.88</v>
      </c>
      <c r="G1164" t="str">
        <f>VLOOKUP(FACT_INCLUDES[[#This Row],[order_id]],ORDERS!A:B,2,FALSE)</f>
        <v>aa5824451a9437648ed4dcdac530566d</v>
      </c>
      <c r="H1164" s="17">
        <f>VLOOKUP(FACT_INCLUDES[[#This Row],[order_id]],ORDERS!A:F,4,FALSE)</f>
        <v>42840.13958333333</v>
      </c>
      <c r="I1164" s="17">
        <f>VLOOKUP(FACT_INCLUDES[[#This Row],[order_id]],ORDERS!A:G,5,FALSE)</f>
        <v>42845.343055555553</v>
      </c>
      <c r="J1164" s="17">
        <f>VLOOKUP(FACT_INCLUDES[[#This Row],[order_id]],ORDERS!A:G,6,FALSE)</f>
        <v>42872</v>
      </c>
      <c r="K1164" t="str">
        <f>VLOOKUP(FACT_INCLUDES[[#This Row],[order_id]],ORDERS!A:G,3,FALSE)</f>
        <v>delivered</v>
      </c>
      <c r="L1164" s="18">
        <f>FACT_INCLUDES[[#This Row],[price]]+FACT_INCLUDES[[#This Row],[freight_value]]</f>
        <v>107.78</v>
      </c>
      <c r="M1164">
        <f ca="1">_xlfn.XLOOKUP(FACT_INCLUDES[[#This Row],[customer_unique_id]], DIM_CUSTOMERS[customer_unique_id], DIM_CUSTOMERS[Age],,0)</f>
        <v>28</v>
      </c>
      <c r="N1164">
        <f>IFERROR(VLOOKUP(FACT_INCLUDES[[#This Row],[order_id]], ORDERS!A:G, 7, FALSE), "")</f>
        <v>5</v>
      </c>
      <c r="O1164">
        <f>_xlfn.XLOOKUP(FACT_INCLUDES[[#This Row],[DW Product]],FACT_PRODUCT_REVIEWS!L:L,FACT_PRODUCT_REVIEWS!A:A,,0)</f>
        <v>524</v>
      </c>
      <c r="P1164">
        <f>_xlfn.XLOOKUP(FACT_INCLUDES[[#This Row],[customer_unique_id]],DIM_CUSTOMERS[customer_unique_id],DIM_CUSTOMERS[DW Customer],,0)</f>
        <v>119</v>
      </c>
      <c r="Q1164">
        <v>524</v>
      </c>
      <c r="R1164">
        <v>234</v>
      </c>
      <c r="S1164">
        <f>IF(FACT_INCLUDES[[#This Row],[order_delivered_customer_date]]&lt;=FACT_INCLUDES[[#This Row],[order_estimated_delivery_date]],1,0)</f>
        <v>1</v>
      </c>
      <c r="T1164" t="str">
        <f>VLOOKUP(FACT_INCLUDES[[#This Row],[DW Product]],DIM_PRODUCTS!A:I,3,FALSE)</f>
        <v>Furniture</v>
      </c>
      <c r="U1164" t="str">
        <f>VLOOKUP(FACT_INCLUDES[[#This Row],[DW Seller]],DIM_SELLERS!A:I,4,FALSE)</f>
        <v>MG</v>
      </c>
      <c r="V1164" s="30">
        <f>IF(FACT_INCLUDES[[#This Row],[order_delivered_customer_date]]&lt;=FACT_INCLUDES[[#This Row],[order_estimated_delivery_date]], 1,0)</f>
        <v>1</v>
      </c>
    </row>
    <row r="1165" spans="1:22" ht="15.75" x14ac:dyDescent="0.25">
      <c r="A1165">
        <v>1164</v>
      </c>
      <c r="B1165" s="2" t="s">
        <v>1664</v>
      </c>
      <c r="C1165" s="10">
        <v>1</v>
      </c>
      <c r="D1165" s="13">
        <v>43013.093055555553</v>
      </c>
      <c r="E1165" s="20">
        <v>89.9</v>
      </c>
      <c r="F1165" s="20">
        <v>17.88</v>
      </c>
      <c r="G1165" t="str">
        <f>VLOOKUP(FACT_INCLUDES[[#This Row],[order_id]],ORDERS!A:B,2,FALSE)</f>
        <v>e3cf594a99e810f58af53ed4820f25e5</v>
      </c>
      <c r="H1165" s="17">
        <f>VLOOKUP(FACT_INCLUDES[[#This Row],[order_id]],ORDERS!A:F,4,FALSE)</f>
        <v>42995.669444444444</v>
      </c>
      <c r="I1165" s="17">
        <f>VLOOKUP(FACT_INCLUDES[[#This Row],[order_id]],ORDERS!A:G,5,FALSE)</f>
        <v>43010.884722222225</v>
      </c>
      <c r="J1165" s="17">
        <f>VLOOKUP(FACT_INCLUDES[[#This Row],[order_id]],ORDERS!A:G,6,FALSE)</f>
        <v>43021</v>
      </c>
      <c r="K1165" t="str">
        <f>VLOOKUP(FACT_INCLUDES[[#This Row],[order_id]],ORDERS!A:G,3,FALSE)</f>
        <v>delivered</v>
      </c>
      <c r="L1165" s="18">
        <f>FACT_INCLUDES[[#This Row],[price]]+FACT_INCLUDES[[#This Row],[freight_value]]</f>
        <v>107.78</v>
      </c>
      <c r="M1165">
        <f ca="1">_xlfn.XLOOKUP(FACT_INCLUDES[[#This Row],[customer_unique_id]], DIM_CUSTOMERS[customer_unique_id], DIM_CUSTOMERS[Age],,0)</f>
        <v>22</v>
      </c>
      <c r="N1165">
        <f>IFERROR(VLOOKUP(FACT_INCLUDES[[#This Row],[order_id]], ORDERS!A:G, 7, FALSE), "")</f>
        <v>15</v>
      </c>
      <c r="O1165">
        <f>_xlfn.XLOOKUP(FACT_INCLUDES[[#This Row],[DW Product]],FACT_PRODUCT_REVIEWS!L:L,FACT_PRODUCT_REVIEWS!A:A,,0)</f>
        <v>525</v>
      </c>
      <c r="P1165">
        <f>_xlfn.XLOOKUP(FACT_INCLUDES[[#This Row],[customer_unique_id]],DIM_CUSTOMERS[customer_unique_id],DIM_CUSTOMERS[DW Customer],,0)</f>
        <v>9</v>
      </c>
      <c r="Q1165">
        <v>525</v>
      </c>
      <c r="R1165">
        <v>235</v>
      </c>
      <c r="S1165">
        <f>IF(FACT_INCLUDES[[#This Row],[order_delivered_customer_date]]&lt;=FACT_INCLUDES[[#This Row],[order_estimated_delivery_date]],1,0)</f>
        <v>1</v>
      </c>
      <c r="T1165" t="str">
        <f>VLOOKUP(FACT_INCLUDES[[#This Row],[DW Product]],DIM_PRODUCTS!A:I,3,FALSE)</f>
        <v>Toys</v>
      </c>
      <c r="U1165" t="str">
        <f>VLOOKUP(FACT_INCLUDES[[#This Row],[DW Seller]],DIM_SELLERS!A:I,4,FALSE)</f>
        <v>SP</v>
      </c>
      <c r="V1165" s="30">
        <f>IF(FACT_INCLUDES[[#This Row],[order_delivered_customer_date]]&lt;=FACT_INCLUDES[[#This Row],[order_estimated_delivery_date]], 1,0)</f>
        <v>1</v>
      </c>
    </row>
    <row r="1166" spans="1:22" ht="15.75" x14ac:dyDescent="0.25">
      <c r="A1166">
        <v>1165</v>
      </c>
      <c r="B1166" s="2" t="s">
        <v>1740</v>
      </c>
      <c r="C1166" s="10">
        <v>1</v>
      </c>
      <c r="D1166" s="13">
        <v>43153.715277777781</v>
      </c>
      <c r="E1166" s="20">
        <v>78</v>
      </c>
      <c r="F1166" s="20">
        <v>21.35</v>
      </c>
      <c r="G1166" t="str">
        <f>VLOOKUP(FACT_INCLUDES[[#This Row],[order_id]],ORDERS!A:B,2,FALSE)</f>
        <v>72061fff095d8325b311ea24e2f4a2b5</v>
      </c>
      <c r="H1166" s="17">
        <f>VLOOKUP(FACT_INCLUDES[[#This Row],[order_id]],ORDERS!A:F,4,FALSE)</f>
        <v>43081.935416666667</v>
      </c>
      <c r="I1166" s="17">
        <f>VLOOKUP(FACT_INCLUDES[[#This Row],[order_id]],ORDERS!A:G,5,FALSE)</f>
        <v>43097.699305555558</v>
      </c>
      <c r="J1166" s="17">
        <f>VLOOKUP(FACT_INCLUDES[[#This Row],[order_id]],ORDERS!A:G,6,FALSE)</f>
        <v>43110</v>
      </c>
      <c r="K1166" t="str">
        <f>VLOOKUP(FACT_INCLUDES[[#This Row],[order_id]],ORDERS!A:G,3,FALSE)</f>
        <v>delivered</v>
      </c>
      <c r="L1166" s="18">
        <f>FACT_INCLUDES[[#This Row],[price]]+FACT_INCLUDES[[#This Row],[freight_value]]</f>
        <v>99.35</v>
      </c>
      <c r="M1166">
        <f ca="1">_xlfn.XLOOKUP(FACT_INCLUDES[[#This Row],[customer_unique_id]], DIM_CUSTOMERS[customer_unique_id], DIM_CUSTOMERS[Age],,0)</f>
        <v>37</v>
      </c>
      <c r="N1166">
        <f>IFERROR(VLOOKUP(FACT_INCLUDES[[#This Row],[order_id]], ORDERS!A:G, 7, FALSE), "")</f>
        <v>16</v>
      </c>
      <c r="O1166">
        <f>_xlfn.XLOOKUP(FACT_INCLUDES[[#This Row],[DW Product]],FACT_PRODUCT_REVIEWS!L:L,FACT_PRODUCT_REVIEWS!A:A,,0)</f>
        <v>526</v>
      </c>
      <c r="P1166">
        <f>_xlfn.XLOOKUP(FACT_INCLUDES[[#This Row],[customer_unique_id]],DIM_CUSTOMERS[customer_unique_id],DIM_CUSTOMERS[DW Customer],,0)</f>
        <v>273</v>
      </c>
      <c r="Q1166">
        <v>526</v>
      </c>
      <c r="R1166">
        <v>236</v>
      </c>
      <c r="S1166">
        <f>IF(FACT_INCLUDES[[#This Row],[order_delivered_customer_date]]&lt;=FACT_INCLUDES[[#This Row],[order_estimated_delivery_date]],1,0)</f>
        <v>1</v>
      </c>
      <c r="T1166" t="str">
        <f>VLOOKUP(FACT_INCLUDES[[#This Row],[DW Product]],DIM_PRODUCTS!A:I,3,FALSE)</f>
        <v>Toys</v>
      </c>
      <c r="U1166" t="str">
        <f>VLOOKUP(FACT_INCLUDES[[#This Row],[DW Seller]],DIM_SELLERS!A:I,4,FALSE)</f>
        <v>GO</v>
      </c>
      <c r="V1166" s="30">
        <f>IF(FACT_INCLUDES[[#This Row],[order_delivered_customer_date]]&lt;=FACT_INCLUDES[[#This Row],[order_estimated_delivery_date]], 1,0)</f>
        <v>1</v>
      </c>
    </row>
    <row r="1167" spans="1:22" ht="15.75" x14ac:dyDescent="0.25">
      <c r="A1167">
        <v>1166</v>
      </c>
      <c r="B1167" s="2" t="s">
        <v>815</v>
      </c>
      <c r="C1167" s="10">
        <v>1</v>
      </c>
      <c r="D1167" s="13">
        <v>42816.370138888888</v>
      </c>
      <c r="E1167" s="20">
        <v>28.8</v>
      </c>
      <c r="F1167" s="20">
        <v>8.36</v>
      </c>
      <c r="G1167" t="str">
        <f>VLOOKUP(FACT_INCLUDES[[#This Row],[order_id]],ORDERS!A:B,2,FALSE)</f>
        <v>d5a1c9ee66337a40a8b95be64166da60</v>
      </c>
      <c r="H1167" s="17">
        <f>VLOOKUP(FACT_INCLUDES[[#This Row],[order_id]],ORDERS!A:F,4,FALSE)</f>
        <v>43136.607638888891</v>
      </c>
      <c r="I1167" s="17">
        <f>VLOOKUP(FACT_INCLUDES[[#This Row],[order_id]],ORDERS!A:G,5,FALSE)</f>
        <v>43157.670138888891</v>
      </c>
      <c r="J1167" s="17">
        <f>VLOOKUP(FACT_INCLUDES[[#This Row],[order_id]],ORDERS!A:G,6,FALSE)</f>
        <v>43171</v>
      </c>
      <c r="K1167" t="str">
        <f>VLOOKUP(FACT_INCLUDES[[#This Row],[order_id]],ORDERS!A:G,3,FALSE)</f>
        <v>delivered</v>
      </c>
      <c r="L1167" s="18">
        <f>FACT_INCLUDES[[#This Row],[price]]+FACT_INCLUDES[[#This Row],[freight_value]]</f>
        <v>37.159999999999997</v>
      </c>
      <c r="M1167">
        <f ca="1">_xlfn.XLOOKUP(FACT_INCLUDES[[#This Row],[customer_unique_id]], DIM_CUSTOMERS[customer_unique_id], DIM_CUSTOMERS[Age],,0)</f>
        <v>22</v>
      </c>
      <c r="N1167">
        <f>IFERROR(VLOOKUP(FACT_INCLUDES[[#This Row],[order_id]], ORDERS!A:G, 7, FALSE), "")</f>
        <v>21</v>
      </c>
      <c r="O1167">
        <f>_xlfn.XLOOKUP(FACT_INCLUDES[[#This Row],[DW Product]],FACT_PRODUCT_REVIEWS!L:L,FACT_PRODUCT_REVIEWS!A:A,,0)</f>
        <v>527</v>
      </c>
      <c r="P1167">
        <f>_xlfn.XLOOKUP(FACT_INCLUDES[[#This Row],[customer_unique_id]],DIM_CUSTOMERS[customer_unique_id],DIM_CUSTOMERS[DW Customer],,0)</f>
        <v>264</v>
      </c>
      <c r="Q1167">
        <v>527</v>
      </c>
      <c r="R1167">
        <v>237</v>
      </c>
      <c r="S1167">
        <f>IF(FACT_INCLUDES[[#This Row],[order_delivered_customer_date]]&lt;=FACT_INCLUDES[[#This Row],[order_estimated_delivery_date]],1,0)</f>
        <v>1</v>
      </c>
      <c r="T1167" t="str">
        <f>VLOOKUP(FACT_INCLUDES[[#This Row],[DW Product]],DIM_PRODUCTS!A:I,3,FALSE)</f>
        <v>Musical Instruments</v>
      </c>
      <c r="U1167" t="str">
        <f>VLOOKUP(FACT_INCLUDES[[#This Row],[DW Seller]],DIM_SELLERS!A:I,4,FALSE)</f>
        <v>MG</v>
      </c>
      <c r="V1167" s="30">
        <f>IF(FACT_INCLUDES[[#This Row],[order_delivered_customer_date]]&lt;=FACT_INCLUDES[[#This Row],[order_estimated_delivery_date]], 1,0)</f>
        <v>1</v>
      </c>
    </row>
    <row r="1168" spans="1:22" ht="15.75" x14ac:dyDescent="0.25">
      <c r="A1168">
        <v>1167</v>
      </c>
      <c r="B1168" s="2" t="s">
        <v>1291</v>
      </c>
      <c r="C1168" s="10">
        <v>1</v>
      </c>
      <c r="D1168" s="13">
        <v>43003.460416666669</v>
      </c>
      <c r="E1168" s="20">
        <v>67.989999999999995</v>
      </c>
      <c r="F1168" s="20">
        <v>8.8800000000000008</v>
      </c>
      <c r="G1168" t="str">
        <f>VLOOKUP(FACT_INCLUDES[[#This Row],[order_id]],ORDERS!A:B,2,FALSE)</f>
        <v>03dabd77cb0ed7a26fafe19e36b67742</v>
      </c>
      <c r="H1168" s="17">
        <f>VLOOKUP(FACT_INCLUDES[[#This Row],[order_id]],ORDERS!A:F,4,FALSE)</f>
        <v>42836.763194444444</v>
      </c>
      <c r="I1168" s="17">
        <f>VLOOKUP(FACT_INCLUDES[[#This Row],[order_id]],ORDERS!A:G,5,FALSE)</f>
        <v>42860.602777777778</v>
      </c>
      <c r="J1168" s="17">
        <f>VLOOKUP(FACT_INCLUDES[[#This Row],[order_id]],ORDERS!A:G,6,FALSE)</f>
        <v>42872</v>
      </c>
      <c r="K1168" t="str">
        <f>VLOOKUP(FACT_INCLUDES[[#This Row],[order_id]],ORDERS!A:G,3,FALSE)</f>
        <v>delivered</v>
      </c>
      <c r="L1168" s="18">
        <f>FACT_INCLUDES[[#This Row],[price]]+FACT_INCLUDES[[#This Row],[freight_value]]</f>
        <v>76.86999999999999</v>
      </c>
      <c r="M1168">
        <f ca="1">_xlfn.XLOOKUP(FACT_INCLUDES[[#This Row],[customer_unique_id]], DIM_CUSTOMERS[customer_unique_id], DIM_CUSTOMERS[Age],,0)</f>
        <v>60</v>
      </c>
      <c r="N1168">
        <f>IFERROR(VLOOKUP(FACT_INCLUDES[[#This Row],[order_id]], ORDERS!A:G, 7, FALSE), "")</f>
        <v>24</v>
      </c>
      <c r="O1168">
        <f>_xlfn.XLOOKUP(FACT_INCLUDES[[#This Row],[DW Product]],FACT_PRODUCT_REVIEWS!L:L,FACT_PRODUCT_REVIEWS!A:A,,0)</f>
        <v>528</v>
      </c>
      <c r="P1168">
        <f>_xlfn.XLOOKUP(FACT_INCLUDES[[#This Row],[customer_unique_id]],DIM_CUSTOMERS[customer_unique_id],DIM_CUSTOMERS[DW Customer],,0)</f>
        <v>20</v>
      </c>
      <c r="Q1168">
        <v>528</v>
      </c>
      <c r="R1168">
        <v>238</v>
      </c>
      <c r="S1168">
        <f>IF(FACT_INCLUDES[[#This Row],[order_delivered_customer_date]]&lt;=FACT_INCLUDES[[#This Row],[order_estimated_delivery_date]],1,0)</f>
        <v>1</v>
      </c>
      <c r="T1168" t="str">
        <f>VLOOKUP(FACT_INCLUDES[[#This Row],[DW Product]],DIM_PRODUCTS!A:I,3,FALSE)</f>
        <v>Musical Instruments</v>
      </c>
      <c r="U1168" t="str">
        <f>VLOOKUP(FACT_INCLUDES[[#This Row],[DW Seller]],DIM_SELLERS!A:I,4,FALSE)</f>
        <v>SP</v>
      </c>
      <c r="V1168" s="30">
        <f>IF(FACT_INCLUDES[[#This Row],[order_delivered_customer_date]]&lt;=FACT_INCLUDES[[#This Row],[order_estimated_delivery_date]], 1,0)</f>
        <v>1</v>
      </c>
    </row>
    <row r="1169" spans="1:22" ht="15.75" x14ac:dyDescent="0.25">
      <c r="A1169">
        <v>1168</v>
      </c>
      <c r="B1169" s="2" t="s">
        <v>1752</v>
      </c>
      <c r="C1169" s="10">
        <v>1</v>
      </c>
      <c r="D1169" s="13">
        <v>43329.489583333336</v>
      </c>
      <c r="E1169" s="20">
        <v>65</v>
      </c>
      <c r="F1169" s="20">
        <v>25.73</v>
      </c>
      <c r="G1169" t="str">
        <f>VLOOKUP(FACT_INCLUDES[[#This Row],[order_id]],ORDERS!A:B,2,FALSE)</f>
        <v>459c24ec5bb599541f309cb00cd2cf60</v>
      </c>
      <c r="H1169" s="17">
        <f>VLOOKUP(FACT_INCLUDES[[#This Row],[order_id]],ORDERS!A:F,4,FALSE)</f>
        <v>43326.509027777778</v>
      </c>
      <c r="I1169" s="17">
        <f>VLOOKUP(FACT_INCLUDES[[#This Row],[order_id]],ORDERS!A:G,5,FALSE)</f>
        <v>43329.963888888888</v>
      </c>
      <c r="J1169" s="17">
        <f>VLOOKUP(FACT_INCLUDES[[#This Row],[order_id]],ORDERS!A:G,6,FALSE)</f>
        <v>43339</v>
      </c>
      <c r="K1169" t="str">
        <f>VLOOKUP(FACT_INCLUDES[[#This Row],[order_id]],ORDERS!A:G,3,FALSE)</f>
        <v>delivered</v>
      </c>
      <c r="L1169" s="18">
        <f>FACT_INCLUDES[[#This Row],[price]]+FACT_INCLUDES[[#This Row],[freight_value]]</f>
        <v>90.73</v>
      </c>
      <c r="M1169">
        <f ca="1">_xlfn.XLOOKUP(FACT_INCLUDES[[#This Row],[customer_unique_id]], DIM_CUSTOMERS[customer_unique_id], DIM_CUSTOMERS[Age],,0)</f>
        <v>24</v>
      </c>
      <c r="N1169">
        <f>IFERROR(VLOOKUP(FACT_INCLUDES[[#This Row],[order_id]], ORDERS!A:G, 7, FALSE), "")</f>
        <v>3</v>
      </c>
      <c r="O1169">
        <f>_xlfn.XLOOKUP(FACT_INCLUDES[[#This Row],[DW Product]],FACT_PRODUCT_REVIEWS!L:L,FACT_PRODUCT_REVIEWS!A:A,,0)</f>
        <v>529</v>
      </c>
      <c r="P1169">
        <f>_xlfn.XLOOKUP(FACT_INCLUDES[[#This Row],[customer_unique_id]],DIM_CUSTOMERS[customer_unique_id],DIM_CUSTOMERS[DW Customer],,0)</f>
        <v>242</v>
      </c>
      <c r="Q1169">
        <v>529</v>
      </c>
      <c r="R1169">
        <v>239</v>
      </c>
      <c r="S1169">
        <f>IF(FACT_INCLUDES[[#This Row],[order_delivered_customer_date]]&lt;=FACT_INCLUDES[[#This Row],[order_estimated_delivery_date]],1,0)</f>
        <v>1</v>
      </c>
      <c r="T1169" t="str">
        <f>VLOOKUP(FACT_INCLUDES[[#This Row],[DW Product]],DIM_PRODUCTS!A:I,3,FALSE)</f>
        <v>Makeup</v>
      </c>
      <c r="U1169" t="str">
        <f>VLOOKUP(FACT_INCLUDES[[#This Row],[DW Seller]],DIM_SELLERS!A:I,4,FALSE)</f>
        <v>RJ</v>
      </c>
      <c r="V1169" s="30">
        <f>IF(FACT_INCLUDES[[#This Row],[order_delivered_customer_date]]&lt;=FACT_INCLUDES[[#This Row],[order_estimated_delivery_date]], 1,0)</f>
        <v>1</v>
      </c>
    </row>
    <row r="1170" spans="1:22" ht="15.75" x14ac:dyDescent="0.25">
      <c r="A1170">
        <v>1169</v>
      </c>
      <c r="B1170" s="2" t="s">
        <v>1068</v>
      </c>
      <c r="C1170" s="10">
        <v>1</v>
      </c>
      <c r="D1170" s="13">
        <v>43171.160416666666</v>
      </c>
      <c r="E1170" s="20">
        <v>89.99</v>
      </c>
      <c r="F1170" s="20">
        <v>18.21</v>
      </c>
      <c r="G1170" t="str">
        <f>VLOOKUP(FACT_INCLUDES[[#This Row],[order_id]],ORDERS!A:B,2,FALSE)</f>
        <v>320388520e5f7afe7c97489ea2732796</v>
      </c>
      <c r="H1170" s="17">
        <f>VLOOKUP(FACT_INCLUDES[[#This Row],[order_id]],ORDERS!A:F,4,FALSE)</f>
        <v>42847.852777777778</v>
      </c>
      <c r="I1170" s="17">
        <f>VLOOKUP(FACT_INCLUDES[[#This Row],[order_id]],ORDERS!A:G,5,FALSE)</f>
        <v>42860.650694444441</v>
      </c>
      <c r="J1170" s="17">
        <f>VLOOKUP(FACT_INCLUDES[[#This Row],[order_id]],ORDERS!A:G,6,FALSE)</f>
        <v>42881</v>
      </c>
      <c r="K1170" t="str">
        <f>VLOOKUP(FACT_INCLUDES[[#This Row],[order_id]],ORDERS!A:G,3,FALSE)</f>
        <v>delivered</v>
      </c>
      <c r="L1170" s="18">
        <f>FACT_INCLUDES[[#This Row],[price]]+FACT_INCLUDES[[#This Row],[freight_value]]</f>
        <v>108.19999999999999</v>
      </c>
      <c r="M1170">
        <f ca="1">_xlfn.XLOOKUP(FACT_INCLUDES[[#This Row],[customer_unique_id]], DIM_CUSTOMERS[customer_unique_id], DIM_CUSTOMERS[Age],,0)</f>
        <v>25</v>
      </c>
      <c r="N1170">
        <f>IFERROR(VLOOKUP(FACT_INCLUDES[[#This Row],[order_id]], ORDERS!A:G, 7, FALSE), "")</f>
        <v>13</v>
      </c>
      <c r="O1170">
        <f>_xlfn.XLOOKUP(FACT_INCLUDES[[#This Row],[DW Product]],FACT_PRODUCT_REVIEWS!L:L,FACT_PRODUCT_REVIEWS!A:A,,0)</f>
        <v>530</v>
      </c>
      <c r="P1170">
        <f>_xlfn.XLOOKUP(FACT_INCLUDES[[#This Row],[customer_unique_id]],DIM_CUSTOMERS[customer_unique_id],DIM_CUSTOMERS[DW Customer],,0)</f>
        <v>208</v>
      </c>
      <c r="Q1170">
        <v>530</v>
      </c>
      <c r="R1170">
        <v>240</v>
      </c>
      <c r="S1170">
        <f>IF(FACT_INCLUDES[[#This Row],[order_delivered_customer_date]]&lt;=FACT_INCLUDES[[#This Row],[order_estimated_delivery_date]],1,0)</f>
        <v>1</v>
      </c>
      <c r="T1170" t="str">
        <f>VLOOKUP(FACT_INCLUDES[[#This Row],[DW Product]],DIM_PRODUCTS!A:I,3,FALSE)</f>
        <v>Sports</v>
      </c>
      <c r="U1170" t="str">
        <f>VLOOKUP(FACT_INCLUDES[[#This Row],[DW Seller]],DIM_SELLERS!A:I,4,FALSE)</f>
        <v>SP</v>
      </c>
      <c r="V1170" s="30">
        <f>IF(FACT_INCLUDES[[#This Row],[order_delivered_customer_date]]&lt;=FACT_INCLUDES[[#This Row],[order_estimated_delivery_date]], 1,0)</f>
        <v>1</v>
      </c>
    </row>
    <row r="1171" spans="1:22" ht="15.75" x14ac:dyDescent="0.25">
      <c r="A1171">
        <v>1170</v>
      </c>
      <c r="B1171" s="2" t="s">
        <v>1401</v>
      </c>
      <c r="C1171" s="10">
        <v>1</v>
      </c>
      <c r="D1171" s="13">
        <v>42871.315972222219</v>
      </c>
      <c r="E1171" s="20">
        <v>104.99</v>
      </c>
      <c r="F1171" s="20">
        <v>17.98</v>
      </c>
      <c r="G1171" t="str">
        <f>VLOOKUP(FACT_INCLUDES[[#This Row],[order_id]],ORDERS!A:B,2,FALSE)</f>
        <v>2cac9c1a43808ace14f1598744f4a28a</v>
      </c>
      <c r="H1171" s="17">
        <f>VLOOKUP(FACT_INCLUDES[[#This Row],[order_id]],ORDERS!A:F,4,FALSE)</f>
        <v>43050.388194444444</v>
      </c>
      <c r="I1171" s="17">
        <f>VLOOKUP(FACT_INCLUDES[[#This Row],[order_id]],ORDERS!A:G,5,FALSE)</f>
        <v>43065.591666666667</v>
      </c>
      <c r="J1171" s="17">
        <f>VLOOKUP(FACT_INCLUDES[[#This Row],[order_id]],ORDERS!A:G,6,FALSE)</f>
        <v>43075</v>
      </c>
      <c r="K1171" t="str">
        <f>VLOOKUP(FACT_INCLUDES[[#This Row],[order_id]],ORDERS!A:G,3,FALSE)</f>
        <v>delivered</v>
      </c>
      <c r="L1171" s="18">
        <f>FACT_INCLUDES[[#This Row],[price]]+FACT_INCLUDES[[#This Row],[freight_value]]</f>
        <v>122.97</v>
      </c>
      <c r="M1171">
        <f ca="1">_xlfn.XLOOKUP(FACT_INCLUDES[[#This Row],[customer_unique_id]], DIM_CUSTOMERS[customer_unique_id], DIM_CUSTOMERS[Age],,0)</f>
        <v>36</v>
      </c>
      <c r="N1171">
        <f>IFERROR(VLOOKUP(FACT_INCLUDES[[#This Row],[order_id]], ORDERS!A:G, 7, FALSE), "")</f>
        <v>15</v>
      </c>
      <c r="O1171">
        <f>_xlfn.XLOOKUP(FACT_INCLUDES[[#This Row],[DW Product]],FACT_PRODUCT_REVIEWS!L:L,FACT_PRODUCT_REVIEWS!A:A,,0)</f>
        <v>531</v>
      </c>
      <c r="P1171">
        <f>_xlfn.XLOOKUP(FACT_INCLUDES[[#This Row],[customer_unique_id]],DIM_CUSTOMERS[customer_unique_id],DIM_CUSTOMERS[DW Customer],,0)</f>
        <v>169</v>
      </c>
      <c r="Q1171">
        <v>531</v>
      </c>
      <c r="R1171">
        <v>241</v>
      </c>
      <c r="S1171">
        <f>IF(FACT_INCLUDES[[#This Row],[order_delivered_customer_date]]&lt;=FACT_INCLUDES[[#This Row],[order_estimated_delivery_date]],1,0)</f>
        <v>1</v>
      </c>
      <c r="T1171" t="str">
        <f>VLOOKUP(FACT_INCLUDES[[#This Row],[DW Product]],DIM_PRODUCTS!A:I,3,FALSE)</f>
        <v>Art</v>
      </c>
      <c r="U1171" t="str">
        <f>VLOOKUP(FACT_INCLUDES[[#This Row],[DW Seller]],DIM_SELLERS!A:I,4,FALSE)</f>
        <v>SP</v>
      </c>
      <c r="V1171" s="30">
        <f>IF(FACT_INCLUDES[[#This Row],[order_delivered_customer_date]]&lt;=FACT_INCLUDES[[#This Row],[order_estimated_delivery_date]], 1,0)</f>
        <v>1</v>
      </c>
    </row>
    <row r="1172" spans="1:22" ht="15.75" x14ac:dyDescent="0.25">
      <c r="A1172">
        <v>1171</v>
      </c>
      <c r="B1172" s="2" t="s">
        <v>701</v>
      </c>
      <c r="C1172" s="10">
        <v>1</v>
      </c>
      <c r="D1172" s="13">
        <v>42972.114583333336</v>
      </c>
      <c r="E1172" s="20">
        <v>13.99</v>
      </c>
      <c r="F1172" s="20">
        <v>7.78</v>
      </c>
      <c r="G1172" t="str">
        <f>VLOOKUP(FACT_INCLUDES[[#This Row],[order_id]],ORDERS!A:B,2,FALSE)</f>
        <v>63ebabf91afda8d43e0f6412fcfe6bf1</v>
      </c>
      <c r="H1172" s="17">
        <f>VLOOKUP(FACT_INCLUDES[[#This Row],[order_id]],ORDERS!A:F,4,FALSE)</f>
        <v>43063.59375</v>
      </c>
      <c r="I1172" s="17">
        <f>VLOOKUP(FACT_INCLUDES[[#This Row],[order_id]],ORDERS!A:G,5,FALSE)</f>
        <v>43086.449305555558</v>
      </c>
      <c r="J1172" s="17">
        <f>VLOOKUP(FACT_INCLUDES[[#This Row],[order_id]],ORDERS!A:G,6,FALSE)</f>
        <v>43083</v>
      </c>
      <c r="K1172" t="str">
        <f>VLOOKUP(FACT_INCLUDES[[#This Row],[order_id]],ORDERS!A:G,3,FALSE)</f>
        <v>delivered</v>
      </c>
      <c r="L1172" s="18">
        <f>FACT_INCLUDES[[#This Row],[price]]+FACT_INCLUDES[[#This Row],[freight_value]]</f>
        <v>21.77</v>
      </c>
      <c r="M1172">
        <f ca="1">_xlfn.XLOOKUP(FACT_INCLUDES[[#This Row],[customer_unique_id]], DIM_CUSTOMERS[customer_unique_id], DIM_CUSTOMERS[Age],,0)</f>
        <v>21</v>
      </c>
      <c r="N1172">
        <f>IFERROR(VLOOKUP(FACT_INCLUDES[[#This Row],[order_id]], ORDERS!A:G, 7, FALSE), "")</f>
        <v>23</v>
      </c>
      <c r="O1172">
        <f>_xlfn.XLOOKUP(FACT_INCLUDES[[#This Row],[DW Product]],FACT_PRODUCT_REVIEWS!L:L,FACT_PRODUCT_REVIEWS!A:A,,0)</f>
        <v>532</v>
      </c>
      <c r="P1172">
        <f>_xlfn.XLOOKUP(FACT_INCLUDES[[#This Row],[customer_unique_id]],DIM_CUSTOMERS[customer_unique_id],DIM_CUSTOMERS[DW Customer],,0)</f>
        <v>306</v>
      </c>
      <c r="Q1172">
        <v>532</v>
      </c>
      <c r="R1172">
        <v>242</v>
      </c>
      <c r="S1172">
        <f>IF(FACT_INCLUDES[[#This Row],[order_delivered_customer_date]]&lt;=FACT_INCLUDES[[#This Row],[order_estimated_delivery_date]],1,0)</f>
        <v>0</v>
      </c>
      <c r="T1172" t="str">
        <f>VLOOKUP(FACT_INCLUDES[[#This Row],[DW Product]],DIM_PRODUCTS!A:I,3,FALSE)</f>
        <v>Musical Instruments</v>
      </c>
      <c r="U1172" t="str">
        <f>VLOOKUP(FACT_INCLUDES[[#This Row],[DW Seller]],DIM_SELLERS!A:I,4,FALSE)</f>
        <v>SP</v>
      </c>
      <c r="V1172" s="30">
        <f>IF(FACT_INCLUDES[[#This Row],[order_delivered_customer_date]]&lt;=FACT_INCLUDES[[#This Row],[order_estimated_delivery_date]], 1,0)</f>
        <v>0</v>
      </c>
    </row>
    <row r="1173" spans="1:22" ht="15.75" x14ac:dyDescent="0.25">
      <c r="A1173">
        <v>1172</v>
      </c>
      <c r="B1173" s="2" t="s">
        <v>1083</v>
      </c>
      <c r="C1173" s="10">
        <v>1</v>
      </c>
      <c r="D1173" s="13">
        <v>43238.47152777778</v>
      </c>
      <c r="E1173" s="20">
        <v>3.49</v>
      </c>
      <c r="F1173" s="20">
        <v>16.79</v>
      </c>
      <c r="G1173" t="str">
        <f>VLOOKUP(FACT_INCLUDES[[#This Row],[order_id]],ORDERS!A:B,2,FALSE)</f>
        <v>bd3001c423ef9a9092b0a5158f1ccdf6</v>
      </c>
      <c r="H1173" s="17">
        <f>VLOOKUP(FACT_INCLUDES[[#This Row],[order_id]],ORDERS!A:F,4,FALSE)</f>
        <v>43150.40902777778</v>
      </c>
      <c r="I1173" s="17">
        <f>VLOOKUP(FACT_INCLUDES[[#This Row],[order_id]],ORDERS!A:G,5,FALSE)</f>
        <v>43166.978472222225</v>
      </c>
      <c r="J1173" s="17">
        <f>VLOOKUP(FACT_INCLUDES[[#This Row],[order_id]],ORDERS!A:G,6,FALSE)</f>
        <v>43174</v>
      </c>
      <c r="K1173" t="str">
        <f>VLOOKUP(FACT_INCLUDES[[#This Row],[order_id]],ORDERS!A:G,3,FALSE)</f>
        <v>delivered</v>
      </c>
      <c r="L1173" s="18">
        <f>FACT_INCLUDES[[#This Row],[price]]+FACT_INCLUDES[[#This Row],[freight_value]]</f>
        <v>20.28</v>
      </c>
      <c r="M1173">
        <f ca="1">_xlfn.XLOOKUP(FACT_INCLUDES[[#This Row],[customer_unique_id]], DIM_CUSTOMERS[customer_unique_id], DIM_CUSTOMERS[Age],,0)</f>
        <v>28</v>
      </c>
      <c r="N1173">
        <f>IFERROR(VLOOKUP(FACT_INCLUDES[[#This Row],[order_id]], ORDERS!A:G, 7, FALSE), "")</f>
        <v>16</v>
      </c>
      <c r="O1173">
        <f>_xlfn.XLOOKUP(FACT_INCLUDES[[#This Row],[DW Product]],FACT_PRODUCT_REVIEWS!L:L,FACT_PRODUCT_REVIEWS!A:A,,0)</f>
        <v>533</v>
      </c>
      <c r="P1173">
        <f>_xlfn.XLOOKUP(FACT_INCLUDES[[#This Row],[customer_unique_id]],DIM_CUSTOMERS[customer_unique_id],DIM_CUSTOMERS[DW Customer],,0)</f>
        <v>69</v>
      </c>
      <c r="Q1173">
        <v>533</v>
      </c>
      <c r="R1173">
        <v>243</v>
      </c>
      <c r="S1173">
        <f>IF(FACT_INCLUDES[[#This Row],[order_delivered_customer_date]]&lt;=FACT_INCLUDES[[#This Row],[order_estimated_delivery_date]],1,0)</f>
        <v>1</v>
      </c>
      <c r="T1173" t="str">
        <f>VLOOKUP(FACT_INCLUDES[[#This Row],[DW Product]],DIM_PRODUCTS!A:I,3,FALSE)</f>
        <v>Shoes</v>
      </c>
      <c r="U1173" t="str">
        <f>VLOOKUP(FACT_INCLUDES[[#This Row],[DW Seller]],DIM_SELLERS!A:I,4,FALSE)</f>
        <v>SP</v>
      </c>
      <c r="V1173" s="30">
        <f>IF(FACT_INCLUDES[[#This Row],[order_delivered_customer_date]]&lt;=FACT_INCLUDES[[#This Row],[order_estimated_delivery_date]], 1,0)</f>
        <v>1</v>
      </c>
    </row>
    <row r="1174" spans="1:22" ht="15.75" x14ac:dyDescent="0.25">
      <c r="A1174">
        <v>1173</v>
      </c>
      <c r="B1174" s="2" t="s">
        <v>1517</v>
      </c>
      <c r="C1174" s="10">
        <v>1</v>
      </c>
      <c r="D1174" s="13">
        <v>42958.479166666664</v>
      </c>
      <c r="E1174" s="20">
        <v>3.49</v>
      </c>
      <c r="F1174" s="20">
        <v>16.79</v>
      </c>
      <c r="G1174" t="str">
        <f>VLOOKUP(FACT_INCLUDES[[#This Row],[order_id]],ORDERS!A:B,2,FALSE)</f>
        <v>96d0aa18ee946b81f6b78e07830194a2</v>
      </c>
      <c r="H1174" s="17">
        <f>VLOOKUP(FACT_INCLUDES[[#This Row],[order_id]],ORDERS!A:F,4,FALSE)</f>
        <v>43218.54791666667</v>
      </c>
      <c r="I1174" s="17">
        <f>VLOOKUP(FACT_INCLUDES[[#This Row],[order_id]],ORDERS!A:G,5,FALSE)</f>
        <v>43224.663888888892</v>
      </c>
      <c r="J1174" s="17">
        <f>VLOOKUP(FACT_INCLUDES[[#This Row],[order_id]],ORDERS!A:G,6,FALSE)</f>
        <v>43241</v>
      </c>
      <c r="K1174" t="str">
        <f>VLOOKUP(FACT_INCLUDES[[#This Row],[order_id]],ORDERS!A:G,3,FALSE)</f>
        <v>delivered</v>
      </c>
      <c r="L1174" s="18">
        <f>FACT_INCLUDES[[#This Row],[price]]+FACT_INCLUDES[[#This Row],[freight_value]]</f>
        <v>20.28</v>
      </c>
      <c r="M1174">
        <f ca="1">_xlfn.XLOOKUP(FACT_INCLUDES[[#This Row],[customer_unique_id]], DIM_CUSTOMERS[customer_unique_id], DIM_CUSTOMERS[Age],,0)</f>
        <v>28</v>
      </c>
      <c r="N1174">
        <f>IFERROR(VLOOKUP(FACT_INCLUDES[[#This Row],[order_id]], ORDERS!A:G, 7, FALSE), "")</f>
        <v>6</v>
      </c>
      <c r="O1174">
        <f>_xlfn.XLOOKUP(FACT_INCLUDES[[#This Row],[DW Product]],FACT_PRODUCT_REVIEWS!L:L,FACT_PRODUCT_REVIEWS!A:A,,0)</f>
        <v>534</v>
      </c>
      <c r="P1174">
        <f>_xlfn.XLOOKUP(FACT_INCLUDES[[#This Row],[customer_unique_id]],DIM_CUSTOMERS[customer_unique_id],DIM_CUSTOMERS[DW Customer],,0)</f>
        <v>109</v>
      </c>
      <c r="Q1174">
        <v>534</v>
      </c>
      <c r="R1174">
        <v>244</v>
      </c>
      <c r="S1174">
        <f>IF(FACT_INCLUDES[[#This Row],[order_delivered_customer_date]]&lt;=FACT_INCLUDES[[#This Row],[order_estimated_delivery_date]],1,0)</f>
        <v>1</v>
      </c>
      <c r="T1174" t="str">
        <f>VLOOKUP(FACT_INCLUDES[[#This Row],[DW Product]],DIM_PRODUCTS!A:I,3,FALSE)</f>
        <v>Books</v>
      </c>
      <c r="U1174" t="str">
        <f>VLOOKUP(FACT_INCLUDES[[#This Row],[DW Seller]],DIM_SELLERS!A:I,4,FALSE)</f>
        <v>SC</v>
      </c>
      <c r="V1174" s="30">
        <f>IF(FACT_INCLUDES[[#This Row],[order_delivered_customer_date]]&lt;=FACT_INCLUDES[[#This Row],[order_estimated_delivery_date]], 1,0)</f>
        <v>1</v>
      </c>
    </row>
    <row r="1175" spans="1:22" ht="15.75" x14ac:dyDescent="0.25">
      <c r="A1175">
        <v>1174</v>
      </c>
      <c r="B1175" s="2" t="s">
        <v>1632</v>
      </c>
      <c r="C1175" s="10">
        <v>1</v>
      </c>
      <c r="D1175" s="13">
        <v>42958.479166666664</v>
      </c>
      <c r="E1175" s="20">
        <v>29.99</v>
      </c>
      <c r="F1175" s="20">
        <v>16.32</v>
      </c>
      <c r="G1175" t="str">
        <f>VLOOKUP(FACT_INCLUDES[[#This Row],[order_id]],ORDERS!A:B,2,FALSE)</f>
        <v>7a91ff7dd6e77ba0f5ce7698cd7ba73b</v>
      </c>
      <c r="H1175" s="17">
        <f>VLOOKUP(FACT_INCLUDES[[#This Row],[order_id]],ORDERS!A:F,4,FALSE)</f>
        <v>43207.77847222222</v>
      </c>
      <c r="I1175" s="17">
        <f>VLOOKUP(FACT_INCLUDES[[#This Row],[order_id]],ORDERS!A:G,5,FALSE)</f>
        <v>0</v>
      </c>
      <c r="J1175" s="17">
        <f>VLOOKUP(FACT_INCLUDES[[#This Row],[order_id]],ORDERS!A:G,6,FALSE)</f>
        <v>43224</v>
      </c>
      <c r="K1175" t="str">
        <f>VLOOKUP(FACT_INCLUDES[[#This Row],[order_id]],ORDERS!A:G,3,FALSE)</f>
        <v>canceled</v>
      </c>
      <c r="L1175" s="18">
        <f>FACT_INCLUDES[[#This Row],[price]]+FACT_INCLUDES[[#This Row],[freight_value]]</f>
        <v>46.31</v>
      </c>
      <c r="M1175">
        <f ca="1">_xlfn.XLOOKUP(FACT_INCLUDES[[#This Row],[customer_unique_id]], DIM_CUSTOMERS[customer_unique_id], DIM_CUSTOMERS[Age],,0)</f>
        <v>57</v>
      </c>
      <c r="N1175" t="str">
        <f>IFERROR(VLOOKUP(FACT_INCLUDES[[#This Row],[order_id]], ORDERS!A:G, 7, FALSE), "")</f>
        <v/>
      </c>
      <c r="O1175">
        <f>_xlfn.XLOOKUP(FACT_INCLUDES[[#This Row],[DW Product]],FACT_PRODUCT_REVIEWS!L:L,FACT_PRODUCT_REVIEWS!A:A,,0)</f>
        <v>535</v>
      </c>
      <c r="P1175">
        <f>_xlfn.XLOOKUP(FACT_INCLUDES[[#This Row],[customer_unique_id]],DIM_CUSTOMERS[customer_unique_id],DIM_CUSTOMERS[DW Customer],,0)</f>
        <v>334</v>
      </c>
      <c r="Q1175">
        <v>535</v>
      </c>
      <c r="R1175">
        <v>245</v>
      </c>
      <c r="S1175">
        <f>IF(FACT_INCLUDES[[#This Row],[order_delivered_customer_date]]&lt;=FACT_INCLUDES[[#This Row],[order_estimated_delivery_date]],1,0)</f>
        <v>1</v>
      </c>
      <c r="T1175" t="str">
        <f>VLOOKUP(FACT_INCLUDES[[#This Row],[DW Product]],DIM_PRODUCTS!A:I,3,FALSE)</f>
        <v>Books</v>
      </c>
      <c r="U1175" t="str">
        <f>VLOOKUP(FACT_INCLUDES[[#This Row],[DW Seller]],DIM_SELLERS!A:I,4,FALSE)</f>
        <v>MG</v>
      </c>
      <c r="V1175" s="30">
        <f>IF(FACT_INCLUDES[[#This Row],[order_delivered_customer_date]]&lt;=FACT_INCLUDES[[#This Row],[order_estimated_delivery_date]], 1,0)</f>
        <v>1</v>
      </c>
    </row>
    <row r="1176" spans="1:22" ht="15.75" x14ac:dyDescent="0.25">
      <c r="A1176">
        <v>1175</v>
      </c>
      <c r="B1176" s="2" t="s">
        <v>787</v>
      </c>
      <c r="C1176" s="10">
        <v>1</v>
      </c>
      <c r="D1176" s="13">
        <v>43039.656944444447</v>
      </c>
      <c r="E1176" s="20">
        <v>16.899999999999999</v>
      </c>
      <c r="F1176" s="20">
        <v>10.96</v>
      </c>
      <c r="G1176" t="str">
        <f>VLOOKUP(FACT_INCLUDES[[#This Row],[order_id]],ORDERS!A:B,2,FALSE)</f>
        <v>5476fc5a4a6fd7f746b9e0461a585ec8</v>
      </c>
      <c r="H1176" s="17">
        <f>VLOOKUP(FACT_INCLUDES[[#This Row],[order_id]],ORDERS!A:F,4,FALSE)</f>
        <v>43059.490277777775</v>
      </c>
      <c r="I1176" s="17">
        <f>VLOOKUP(FACT_INCLUDES[[#This Row],[order_id]],ORDERS!A:G,5,FALSE)</f>
        <v>43069.884722222225</v>
      </c>
      <c r="J1176" s="17">
        <f>VLOOKUP(FACT_INCLUDES[[#This Row],[order_id]],ORDERS!A:G,6,FALSE)</f>
        <v>43084</v>
      </c>
      <c r="K1176" t="str">
        <f>VLOOKUP(FACT_INCLUDES[[#This Row],[order_id]],ORDERS!A:G,3,FALSE)</f>
        <v>delivered</v>
      </c>
      <c r="L1176" s="18">
        <f>FACT_INCLUDES[[#This Row],[price]]+FACT_INCLUDES[[#This Row],[freight_value]]</f>
        <v>27.86</v>
      </c>
      <c r="M1176">
        <f ca="1">_xlfn.XLOOKUP(FACT_INCLUDES[[#This Row],[customer_unique_id]], DIM_CUSTOMERS[customer_unique_id], DIM_CUSTOMERS[Age],,0)</f>
        <v>53</v>
      </c>
      <c r="N1176">
        <f>IFERROR(VLOOKUP(FACT_INCLUDES[[#This Row],[order_id]], ORDERS!A:G, 7, FALSE), "")</f>
        <v>10</v>
      </c>
      <c r="O1176">
        <f>_xlfn.XLOOKUP(FACT_INCLUDES[[#This Row],[DW Product]],FACT_PRODUCT_REVIEWS!L:L,FACT_PRODUCT_REVIEWS!A:A,,0)</f>
        <v>536</v>
      </c>
      <c r="P1176">
        <f>_xlfn.XLOOKUP(FACT_INCLUDES[[#This Row],[customer_unique_id]],DIM_CUSTOMERS[customer_unique_id],DIM_CUSTOMERS[DW Customer],,0)</f>
        <v>191</v>
      </c>
      <c r="Q1176">
        <v>536</v>
      </c>
      <c r="R1176">
        <v>246</v>
      </c>
      <c r="S1176">
        <f>IF(FACT_INCLUDES[[#This Row],[order_delivered_customer_date]]&lt;=FACT_INCLUDES[[#This Row],[order_estimated_delivery_date]],1,0)</f>
        <v>1</v>
      </c>
      <c r="T1176" t="str">
        <f>VLOOKUP(FACT_INCLUDES[[#This Row],[DW Product]],DIM_PRODUCTS!A:I,3,FALSE)</f>
        <v>Pets</v>
      </c>
      <c r="U1176" t="str">
        <f>VLOOKUP(FACT_INCLUDES[[#This Row],[DW Seller]],DIM_SELLERS!A:I,4,FALSE)</f>
        <v>SP</v>
      </c>
      <c r="V1176" s="30">
        <f>IF(FACT_INCLUDES[[#This Row],[order_delivered_customer_date]]&lt;=FACT_INCLUDES[[#This Row],[order_estimated_delivery_date]], 1,0)</f>
        <v>1</v>
      </c>
    </row>
    <row r="1177" spans="1:22" ht="15.75" x14ac:dyDescent="0.25">
      <c r="A1177">
        <v>1176</v>
      </c>
      <c r="B1177" s="2" t="s">
        <v>1649</v>
      </c>
      <c r="C1177" s="10">
        <v>1</v>
      </c>
      <c r="D1177" s="13">
        <v>42907.279166666667</v>
      </c>
      <c r="E1177" s="20">
        <v>63</v>
      </c>
      <c r="F1177" s="20">
        <v>23.35</v>
      </c>
      <c r="G1177" t="str">
        <f>VLOOKUP(FACT_INCLUDES[[#This Row],[order_id]],ORDERS!A:B,2,FALSE)</f>
        <v>9190d6ac7534e99da5edfd3aa43b29a6</v>
      </c>
      <c r="H1177" s="17">
        <f>VLOOKUP(FACT_INCLUDES[[#This Row],[order_id]],ORDERS!A:F,4,FALSE)</f>
        <v>42943.606249999997</v>
      </c>
      <c r="I1177" s="17">
        <f>VLOOKUP(FACT_INCLUDES[[#This Row],[order_id]],ORDERS!A:G,5,FALSE)</f>
        <v>42948.779166666667</v>
      </c>
      <c r="J1177" s="17">
        <f>VLOOKUP(FACT_INCLUDES[[#This Row],[order_id]],ORDERS!A:G,6,FALSE)</f>
        <v>42956</v>
      </c>
      <c r="K1177" t="str">
        <f>VLOOKUP(FACT_INCLUDES[[#This Row],[order_id]],ORDERS!A:G,3,FALSE)</f>
        <v>delivered</v>
      </c>
      <c r="L1177" s="18">
        <f>FACT_INCLUDES[[#This Row],[price]]+FACT_INCLUDES[[#This Row],[freight_value]]</f>
        <v>86.35</v>
      </c>
      <c r="M1177">
        <f ca="1">_xlfn.XLOOKUP(FACT_INCLUDES[[#This Row],[customer_unique_id]], DIM_CUSTOMERS[customer_unique_id], DIM_CUSTOMERS[Age],,0)</f>
        <v>40</v>
      </c>
      <c r="N1177">
        <f>IFERROR(VLOOKUP(FACT_INCLUDES[[#This Row],[order_id]], ORDERS!A:G, 7, FALSE), "")</f>
        <v>5</v>
      </c>
      <c r="O1177">
        <f>_xlfn.XLOOKUP(FACT_INCLUDES[[#This Row],[DW Product]],FACT_PRODUCT_REVIEWS!L:L,FACT_PRODUCT_REVIEWS!A:A,,0)</f>
        <v>537</v>
      </c>
      <c r="P1177">
        <f>_xlfn.XLOOKUP(FACT_INCLUDES[[#This Row],[customer_unique_id]],DIM_CUSTOMERS[customer_unique_id],DIM_CUSTOMERS[DW Customer],,0)</f>
        <v>287</v>
      </c>
      <c r="Q1177">
        <v>537</v>
      </c>
      <c r="R1177">
        <v>247</v>
      </c>
      <c r="S1177">
        <f>IF(FACT_INCLUDES[[#This Row],[order_delivered_customer_date]]&lt;=FACT_INCLUDES[[#This Row],[order_estimated_delivery_date]],1,0)</f>
        <v>1</v>
      </c>
      <c r="T1177" t="str">
        <f>VLOOKUP(FACT_INCLUDES[[#This Row],[DW Product]],DIM_PRODUCTS!A:I,3,FALSE)</f>
        <v>Makeup</v>
      </c>
      <c r="U1177" t="str">
        <f>VLOOKUP(FACT_INCLUDES[[#This Row],[DW Seller]],DIM_SELLERS!A:I,4,FALSE)</f>
        <v>SP</v>
      </c>
      <c r="V1177" s="30">
        <f>IF(FACT_INCLUDES[[#This Row],[order_delivered_customer_date]]&lt;=FACT_INCLUDES[[#This Row],[order_estimated_delivery_date]], 1,0)</f>
        <v>1</v>
      </c>
    </row>
    <row r="1178" spans="1:22" ht="15.75" x14ac:dyDescent="0.25">
      <c r="A1178">
        <v>1177</v>
      </c>
      <c r="B1178" s="2" t="s">
        <v>1476</v>
      </c>
      <c r="C1178" s="10">
        <v>1</v>
      </c>
      <c r="D1178" s="13">
        <v>42836.614583333336</v>
      </c>
      <c r="E1178" s="20">
        <v>89</v>
      </c>
      <c r="F1178" s="20">
        <v>23.35</v>
      </c>
      <c r="G1178" t="str">
        <f>VLOOKUP(FACT_INCLUDES[[#This Row],[order_id]],ORDERS!A:B,2,FALSE)</f>
        <v>f807403776737da279aba36583afa4df</v>
      </c>
      <c r="H1178" s="17">
        <f>VLOOKUP(FACT_INCLUDES[[#This Row],[order_id]],ORDERS!A:F,4,FALSE)</f>
        <v>43162.659722222219</v>
      </c>
      <c r="I1178" s="17">
        <f>VLOOKUP(FACT_INCLUDES[[#This Row],[order_id]],ORDERS!A:G,5,FALSE)</f>
        <v>43195.88958333333</v>
      </c>
      <c r="J1178" s="17">
        <f>VLOOKUP(FACT_INCLUDES[[#This Row],[order_id]],ORDERS!A:G,6,FALSE)</f>
        <v>43186</v>
      </c>
      <c r="K1178" t="str">
        <f>VLOOKUP(FACT_INCLUDES[[#This Row],[order_id]],ORDERS!A:G,3,FALSE)</f>
        <v>delivered</v>
      </c>
      <c r="L1178" s="18">
        <f>FACT_INCLUDES[[#This Row],[price]]+FACT_INCLUDES[[#This Row],[freight_value]]</f>
        <v>112.35</v>
      </c>
      <c r="M1178">
        <f ca="1">_xlfn.XLOOKUP(FACT_INCLUDES[[#This Row],[customer_unique_id]], DIM_CUSTOMERS[customer_unique_id], DIM_CUSTOMERS[Age],,0)</f>
        <v>19</v>
      </c>
      <c r="N1178">
        <f>IFERROR(VLOOKUP(FACT_INCLUDES[[#This Row],[order_id]], ORDERS!A:G, 7, FALSE), "")</f>
        <v>33</v>
      </c>
      <c r="O1178">
        <f>_xlfn.XLOOKUP(FACT_INCLUDES[[#This Row],[DW Product]],FACT_PRODUCT_REVIEWS!L:L,FACT_PRODUCT_REVIEWS!A:A,,0)</f>
        <v>538</v>
      </c>
      <c r="P1178">
        <f>_xlfn.XLOOKUP(FACT_INCLUDES[[#This Row],[customer_unique_id]],DIM_CUSTOMERS[customer_unique_id],DIM_CUSTOMERS[DW Customer],,0)</f>
        <v>194</v>
      </c>
      <c r="Q1178">
        <v>538</v>
      </c>
      <c r="R1178">
        <v>248</v>
      </c>
      <c r="S1178">
        <f>IF(FACT_INCLUDES[[#This Row],[order_delivered_customer_date]]&lt;=FACT_INCLUDES[[#This Row],[order_estimated_delivery_date]],1,0)</f>
        <v>0</v>
      </c>
      <c r="T1178" t="str">
        <f>VLOOKUP(FACT_INCLUDES[[#This Row],[DW Product]],DIM_PRODUCTS!A:I,3,FALSE)</f>
        <v>Shoes</v>
      </c>
      <c r="U1178" t="str">
        <f>VLOOKUP(FACT_INCLUDES[[#This Row],[DW Seller]],DIM_SELLERS!A:I,4,FALSE)</f>
        <v>SP</v>
      </c>
      <c r="V1178" s="30">
        <f>IF(FACT_INCLUDES[[#This Row],[order_delivered_customer_date]]&lt;=FACT_INCLUDES[[#This Row],[order_estimated_delivery_date]], 1,0)</f>
        <v>0</v>
      </c>
    </row>
    <row r="1179" spans="1:22" ht="15.75" x14ac:dyDescent="0.25">
      <c r="A1179">
        <v>1178</v>
      </c>
      <c r="B1179" s="2" t="s">
        <v>847</v>
      </c>
      <c r="C1179" s="10">
        <v>1</v>
      </c>
      <c r="D1179" s="13">
        <v>43210.799305555556</v>
      </c>
      <c r="E1179" s="20">
        <v>159</v>
      </c>
      <c r="F1179" s="20">
        <v>19.21</v>
      </c>
      <c r="G1179" t="str">
        <f>VLOOKUP(FACT_INCLUDES[[#This Row],[order_id]],ORDERS!A:B,2,FALSE)</f>
        <v>b2c9b1bf57d5e980f6ec3975c65e40ed</v>
      </c>
      <c r="H1179" s="17">
        <f>VLOOKUP(FACT_INCLUDES[[#This Row],[order_id]],ORDERS!A:F,4,FALSE)</f>
        <v>42935.861805555556</v>
      </c>
      <c r="I1179" s="17">
        <f>VLOOKUP(FACT_INCLUDES[[#This Row],[order_id]],ORDERS!A:G,5,FALSE)</f>
        <v>42947.759722222225</v>
      </c>
      <c r="J1179" s="17">
        <f>VLOOKUP(FACT_INCLUDES[[#This Row],[order_id]],ORDERS!A:G,6,FALSE)</f>
        <v>42965</v>
      </c>
      <c r="K1179" t="str">
        <f>VLOOKUP(FACT_INCLUDES[[#This Row],[order_id]],ORDERS!A:G,3,FALSE)</f>
        <v>delivered</v>
      </c>
      <c r="L1179" s="18">
        <f>FACT_INCLUDES[[#This Row],[price]]+FACT_INCLUDES[[#This Row],[freight_value]]</f>
        <v>178.21</v>
      </c>
      <c r="M1179">
        <f ca="1">_xlfn.XLOOKUP(FACT_INCLUDES[[#This Row],[customer_unique_id]], DIM_CUSTOMERS[customer_unique_id], DIM_CUSTOMERS[Age],,0)</f>
        <v>41</v>
      </c>
      <c r="N1179">
        <f>IFERROR(VLOOKUP(FACT_INCLUDES[[#This Row],[order_id]], ORDERS!A:G, 7, FALSE), "")</f>
        <v>12</v>
      </c>
      <c r="O1179">
        <f>_xlfn.XLOOKUP(FACT_INCLUDES[[#This Row],[DW Product]],FACT_PRODUCT_REVIEWS!L:L,FACT_PRODUCT_REVIEWS!A:A,,0)</f>
        <v>539</v>
      </c>
      <c r="P1179">
        <f>_xlfn.XLOOKUP(FACT_INCLUDES[[#This Row],[customer_unique_id]],DIM_CUSTOMERS[customer_unique_id],DIM_CUSTOMERS[DW Customer],,0)</f>
        <v>142</v>
      </c>
      <c r="Q1179">
        <v>539</v>
      </c>
      <c r="R1179">
        <v>249</v>
      </c>
      <c r="S1179">
        <f>IF(FACT_INCLUDES[[#This Row],[order_delivered_customer_date]]&lt;=FACT_INCLUDES[[#This Row],[order_estimated_delivery_date]],1,0)</f>
        <v>1</v>
      </c>
      <c r="T1179" t="str">
        <f>VLOOKUP(FACT_INCLUDES[[#This Row],[DW Product]],DIM_PRODUCTS!A:I,3,FALSE)</f>
        <v>Bathroom</v>
      </c>
      <c r="U1179" t="str">
        <f>VLOOKUP(FACT_INCLUDES[[#This Row],[DW Seller]],DIM_SELLERS!A:I,4,FALSE)</f>
        <v>PR</v>
      </c>
      <c r="V1179" s="30">
        <f>IF(FACT_INCLUDES[[#This Row],[order_delivered_customer_date]]&lt;=FACT_INCLUDES[[#This Row],[order_estimated_delivery_date]], 1,0)</f>
        <v>1</v>
      </c>
    </row>
    <row r="1180" spans="1:22" ht="15.75" x14ac:dyDescent="0.25">
      <c r="A1180">
        <v>1179</v>
      </c>
      <c r="B1180" s="2" t="s">
        <v>949</v>
      </c>
      <c r="C1180" s="10">
        <v>1</v>
      </c>
      <c r="D1180" s="13">
        <v>43319.909722222219</v>
      </c>
      <c r="E1180" s="20">
        <v>99.99</v>
      </c>
      <c r="F1180" s="20">
        <v>16.95</v>
      </c>
      <c r="G1180" t="str">
        <f>VLOOKUP(FACT_INCLUDES[[#This Row],[order_id]],ORDERS!A:B,2,FALSE)</f>
        <v>4e0e24ed6b791dca50eacced49d5e2d1</v>
      </c>
      <c r="H1180" s="17">
        <f>VLOOKUP(FACT_INCLUDES[[#This Row],[order_id]],ORDERS!A:F,4,FALSE)</f>
        <v>42941.98541666667</v>
      </c>
      <c r="I1180" s="17">
        <f>VLOOKUP(FACT_INCLUDES[[#This Row],[order_id]],ORDERS!A:G,5,FALSE)</f>
        <v>0</v>
      </c>
      <c r="J1180" s="17">
        <f>VLOOKUP(FACT_INCLUDES[[#This Row],[order_id]],ORDERS!A:G,6,FALSE)</f>
        <v>42954</v>
      </c>
      <c r="K1180" t="str">
        <f>VLOOKUP(FACT_INCLUDES[[#This Row],[order_id]],ORDERS!A:G,3,FALSE)</f>
        <v>shipped</v>
      </c>
      <c r="L1180" s="18">
        <f>FACT_INCLUDES[[#This Row],[price]]+FACT_INCLUDES[[#This Row],[freight_value]]</f>
        <v>116.94</v>
      </c>
      <c r="M1180">
        <f ca="1">_xlfn.XLOOKUP(FACT_INCLUDES[[#This Row],[customer_unique_id]], DIM_CUSTOMERS[customer_unique_id], DIM_CUSTOMERS[Age],,0)</f>
        <v>51</v>
      </c>
      <c r="N1180" t="str">
        <f>IFERROR(VLOOKUP(FACT_INCLUDES[[#This Row],[order_id]], ORDERS!A:G, 7, FALSE), "")</f>
        <v/>
      </c>
      <c r="O1180">
        <f>_xlfn.XLOOKUP(FACT_INCLUDES[[#This Row],[DW Product]],FACT_PRODUCT_REVIEWS!L:L,FACT_PRODUCT_REVIEWS!A:A,,0)</f>
        <v>540</v>
      </c>
      <c r="P1180">
        <f>_xlfn.XLOOKUP(FACT_INCLUDES[[#This Row],[customer_unique_id]],DIM_CUSTOMERS[customer_unique_id],DIM_CUSTOMERS[DW Customer],,0)</f>
        <v>222</v>
      </c>
      <c r="Q1180">
        <v>540</v>
      </c>
      <c r="R1180">
        <v>250</v>
      </c>
      <c r="S1180">
        <f>IF(FACT_INCLUDES[[#This Row],[order_delivered_customer_date]]&lt;=FACT_INCLUDES[[#This Row],[order_estimated_delivery_date]],1,0)</f>
        <v>1</v>
      </c>
      <c r="T1180" t="str">
        <f>VLOOKUP(FACT_INCLUDES[[#This Row],[DW Product]],DIM_PRODUCTS!A:I,3,FALSE)</f>
        <v>Makeup</v>
      </c>
      <c r="U1180" t="str">
        <f>VLOOKUP(FACT_INCLUDES[[#This Row],[DW Seller]],DIM_SELLERS!A:I,4,FALSE)</f>
        <v>SP</v>
      </c>
      <c r="V1180" s="30">
        <f>IF(FACT_INCLUDES[[#This Row],[order_delivered_customer_date]]&lt;=FACT_INCLUDES[[#This Row],[order_estimated_delivery_date]], 1,0)</f>
        <v>1</v>
      </c>
    </row>
    <row r="1181" spans="1:22" ht="15.75" x14ac:dyDescent="0.25">
      <c r="A1181">
        <v>1180</v>
      </c>
      <c r="B1181" s="2" t="s">
        <v>1165</v>
      </c>
      <c r="C1181" s="10">
        <v>1</v>
      </c>
      <c r="D1181" s="13">
        <v>43070.651388888888</v>
      </c>
      <c r="E1181" s="20">
        <v>23.89</v>
      </c>
      <c r="F1181" s="20">
        <v>8.7200000000000006</v>
      </c>
      <c r="G1181" t="str">
        <f>VLOOKUP(FACT_INCLUDES[[#This Row],[order_id]],ORDERS!A:B,2,FALSE)</f>
        <v>2c66c0b1075c04c7f6e113de9e3a89d9</v>
      </c>
      <c r="H1181" s="17">
        <f>VLOOKUP(FACT_INCLUDES[[#This Row],[order_id]],ORDERS!A:F,4,FALSE)</f>
        <v>43027.504861111112</v>
      </c>
      <c r="I1181" s="17">
        <f>VLOOKUP(FACT_INCLUDES[[#This Row],[order_id]],ORDERS!A:G,5,FALSE)</f>
        <v>43034.730555555558</v>
      </c>
      <c r="J1181" s="17">
        <f>VLOOKUP(FACT_INCLUDES[[#This Row],[order_id]],ORDERS!A:G,6,FALSE)</f>
        <v>43039</v>
      </c>
      <c r="K1181" t="str">
        <f>VLOOKUP(FACT_INCLUDES[[#This Row],[order_id]],ORDERS!A:G,3,FALSE)</f>
        <v>delivered</v>
      </c>
      <c r="L1181" s="18">
        <f>FACT_INCLUDES[[#This Row],[price]]+FACT_INCLUDES[[#This Row],[freight_value]]</f>
        <v>32.61</v>
      </c>
      <c r="M1181">
        <f ca="1">_xlfn.XLOOKUP(FACT_INCLUDES[[#This Row],[customer_unique_id]], DIM_CUSTOMERS[customer_unique_id], DIM_CUSTOMERS[Age],,0)</f>
        <v>25</v>
      </c>
      <c r="N1181">
        <f>IFERROR(VLOOKUP(FACT_INCLUDES[[#This Row],[order_id]], ORDERS!A:G, 7, FALSE), "")</f>
        <v>7</v>
      </c>
      <c r="O1181">
        <f>_xlfn.XLOOKUP(FACT_INCLUDES[[#This Row],[DW Product]],FACT_PRODUCT_REVIEWS!L:L,FACT_PRODUCT_REVIEWS!A:A,,0)</f>
        <v>541</v>
      </c>
      <c r="P1181">
        <f>_xlfn.XLOOKUP(FACT_INCLUDES[[#This Row],[customer_unique_id]],DIM_CUSTOMERS[customer_unique_id],DIM_CUSTOMERS[DW Customer],,0)</f>
        <v>89</v>
      </c>
      <c r="Q1181">
        <v>541</v>
      </c>
      <c r="R1181">
        <v>251</v>
      </c>
      <c r="S1181">
        <f>IF(FACT_INCLUDES[[#This Row],[order_delivered_customer_date]]&lt;=FACT_INCLUDES[[#This Row],[order_estimated_delivery_date]],1,0)</f>
        <v>1</v>
      </c>
      <c r="T1181" t="str">
        <f>VLOOKUP(FACT_INCLUDES[[#This Row],[DW Product]],DIM_PRODUCTS!A:I,3,FALSE)</f>
        <v>Accessories</v>
      </c>
      <c r="U1181" t="str">
        <f>VLOOKUP(FACT_INCLUDES[[#This Row],[DW Seller]],DIM_SELLERS!A:I,4,FALSE)</f>
        <v>SP</v>
      </c>
      <c r="V1181" s="30">
        <f>IF(FACT_INCLUDES[[#This Row],[order_delivered_customer_date]]&lt;=FACT_INCLUDES[[#This Row],[order_estimated_delivery_date]], 1,0)</f>
        <v>1</v>
      </c>
    </row>
    <row r="1182" spans="1:22" ht="15.75" x14ac:dyDescent="0.25">
      <c r="A1182">
        <v>1181</v>
      </c>
      <c r="B1182" s="2" t="s">
        <v>999</v>
      </c>
      <c r="C1182" s="10">
        <v>1</v>
      </c>
      <c r="D1182" s="13">
        <v>43125.439583333333</v>
      </c>
      <c r="E1182" s="20">
        <v>21.99</v>
      </c>
      <c r="F1182" s="20">
        <v>15.1</v>
      </c>
      <c r="G1182" t="str">
        <f>VLOOKUP(FACT_INCLUDES[[#This Row],[order_id]],ORDERS!A:B,2,FALSE)</f>
        <v>d7104510a89e6fb895b8104650173787</v>
      </c>
      <c r="H1182" s="17">
        <f>VLOOKUP(FACT_INCLUDES[[#This Row],[order_id]],ORDERS!A:F,4,FALSE)</f>
        <v>42965.595138888886</v>
      </c>
      <c r="I1182" s="17">
        <f>VLOOKUP(FACT_INCLUDES[[#This Row],[order_id]],ORDERS!A:G,5,FALSE)</f>
        <v>42975.711111111108</v>
      </c>
      <c r="J1182" s="17">
        <f>VLOOKUP(FACT_INCLUDES[[#This Row],[order_id]],ORDERS!A:G,6,FALSE)</f>
        <v>42978</v>
      </c>
      <c r="K1182" t="str">
        <f>VLOOKUP(FACT_INCLUDES[[#This Row],[order_id]],ORDERS!A:G,3,FALSE)</f>
        <v>delivered</v>
      </c>
      <c r="L1182" s="18">
        <f>FACT_INCLUDES[[#This Row],[price]]+FACT_INCLUDES[[#This Row],[freight_value]]</f>
        <v>37.089999999999996</v>
      </c>
      <c r="M1182">
        <f ca="1">_xlfn.XLOOKUP(FACT_INCLUDES[[#This Row],[customer_unique_id]], DIM_CUSTOMERS[customer_unique_id], DIM_CUSTOMERS[Age],,0)</f>
        <v>27</v>
      </c>
      <c r="N1182">
        <f>IFERROR(VLOOKUP(FACT_INCLUDES[[#This Row],[order_id]], ORDERS!A:G, 7, FALSE), "")</f>
        <v>10</v>
      </c>
      <c r="O1182">
        <f>_xlfn.XLOOKUP(FACT_INCLUDES[[#This Row],[DW Product]],FACT_PRODUCT_REVIEWS!L:L,FACT_PRODUCT_REVIEWS!A:A,,0)</f>
        <v>542</v>
      </c>
      <c r="P1182">
        <f>_xlfn.XLOOKUP(FACT_INCLUDES[[#This Row],[customer_unique_id]],DIM_CUSTOMERS[customer_unique_id],DIM_CUSTOMERS[DW Customer],,0)</f>
        <v>159</v>
      </c>
      <c r="Q1182">
        <v>542</v>
      </c>
      <c r="R1182">
        <v>252</v>
      </c>
      <c r="S1182">
        <f>IF(FACT_INCLUDES[[#This Row],[order_delivered_customer_date]]&lt;=FACT_INCLUDES[[#This Row],[order_estimated_delivery_date]],1,0)</f>
        <v>1</v>
      </c>
      <c r="T1182" t="str">
        <f>VLOOKUP(FACT_INCLUDES[[#This Row],[DW Product]],DIM_PRODUCTS!A:I,3,FALSE)</f>
        <v>Musical Instruments</v>
      </c>
      <c r="U1182" t="str">
        <f>VLOOKUP(FACT_INCLUDES[[#This Row],[DW Seller]],DIM_SELLERS!A:I,4,FALSE)</f>
        <v>RJ</v>
      </c>
      <c r="V1182" s="30">
        <f>IF(FACT_INCLUDES[[#This Row],[order_delivered_customer_date]]&lt;=FACT_INCLUDES[[#This Row],[order_estimated_delivery_date]], 1,0)</f>
        <v>1</v>
      </c>
    </row>
    <row r="1183" spans="1:22" ht="15.75" x14ac:dyDescent="0.25">
      <c r="A1183">
        <v>1182</v>
      </c>
      <c r="B1183" s="2" t="s">
        <v>1858</v>
      </c>
      <c r="C1183" s="10">
        <v>1</v>
      </c>
      <c r="D1183" s="13">
        <v>43046.177083333336</v>
      </c>
      <c r="E1183" s="20">
        <v>188</v>
      </c>
      <c r="F1183" s="20">
        <v>16.07</v>
      </c>
      <c r="G1183" t="str">
        <f>VLOOKUP(FACT_INCLUDES[[#This Row],[order_id]],ORDERS!A:B,2,FALSE)</f>
        <v>b6a3c8559ca50f11853e81dcc7674f2f</v>
      </c>
      <c r="H1183" s="17">
        <f>VLOOKUP(FACT_INCLUDES[[#This Row],[order_id]],ORDERS!A:F,4,FALSE)</f>
        <v>43063.851388888892</v>
      </c>
      <c r="I1183" s="17">
        <f>VLOOKUP(FACT_INCLUDES[[#This Row],[order_id]],ORDERS!A:G,5,FALSE)</f>
        <v>43088.746527777781</v>
      </c>
      <c r="J1183" s="17">
        <f>VLOOKUP(FACT_INCLUDES[[#This Row],[order_id]],ORDERS!A:G,6,FALSE)</f>
        <v>43096</v>
      </c>
      <c r="K1183" t="str">
        <f>VLOOKUP(FACT_INCLUDES[[#This Row],[order_id]],ORDERS!A:G,3,FALSE)</f>
        <v>delivered</v>
      </c>
      <c r="L1183" s="18">
        <f>FACT_INCLUDES[[#This Row],[price]]+FACT_INCLUDES[[#This Row],[freight_value]]</f>
        <v>204.07</v>
      </c>
      <c r="M1183">
        <f ca="1">_xlfn.XLOOKUP(FACT_INCLUDES[[#This Row],[customer_unique_id]], DIM_CUSTOMERS[customer_unique_id], DIM_CUSTOMERS[Age],,0)</f>
        <v>54</v>
      </c>
      <c r="N1183">
        <f>IFERROR(VLOOKUP(FACT_INCLUDES[[#This Row],[order_id]], ORDERS!A:G, 7, FALSE), "")</f>
        <v>25</v>
      </c>
      <c r="O1183">
        <f>_xlfn.XLOOKUP(FACT_INCLUDES[[#This Row],[DW Product]],FACT_PRODUCT_REVIEWS!L:L,FACT_PRODUCT_REVIEWS!A:A,,0)</f>
        <v>543</v>
      </c>
      <c r="P1183">
        <f>_xlfn.XLOOKUP(FACT_INCLUDES[[#This Row],[customer_unique_id]],DIM_CUSTOMERS[customer_unique_id],DIM_CUSTOMERS[DW Customer],,0)</f>
        <v>57</v>
      </c>
      <c r="Q1183">
        <v>543</v>
      </c>
      <c r="R1183">
        <v>227</v>
      </c>
      <c r="S1183">
        <f>IF(FACT_INCLUDES[[#This Row],[order_delivered_customer_date]]&lt;=FACT_INCLUDES[[#This Row],[order_estimated_delivery_date]],1,0)</f>
        <v>1</v>
      </c>
      <c r="T1183" t="str">
        <f>VLOOKUP(FACT_INCLUDES[[#This Row],[DW Product]],DIM_PRODUCTS!A:I,3,FALSE)</f>
        <v>Home Design</v>
      </c>
      <c r="U1183" t="str">
        <f>VLOOKUP(FACT_INCLUDES[[#This Row],[DW Seller]],DIM_SELLERS!A:I,4,FALSE)</f>
        <v>SP</v>
      </c>
      <c r="V1183" s="30">
        <f>IF(FACT_INCLUDES[[#This Row],[order_delivered_customer_date]]&lt;=FACT_INCLUDES[[#This Row],[order_estimated_delivery_date]], 1,0)</f>
        <v>1</v>
      </c>
    </row>
    <row r="1184" spans="1:22" ht="15.75" x14ac:dyDescent="0.25">
      <c r="A1184">
        <v>1183</v>
      </c>
      <c r="B1184" s="2" t="s">
        <v>1798</v>
      </c>
      <c r="C1184" s="10">
        <v>1</v>
      </c>
      <c r="D1184" s="13">
        <v>43046.177083333336</v>
      </c>
      <c r="E1184" s="20">
        <v>109.9</v>
      </c>
      <c r="F1184" s="20">
        <v>13.11</v>
      </c>
      <c r="G1184" t="str">
        <f>VLOOKUP(FACT_INCLUDES[[#This Row],[order_id]],ORDERS!A:B,2,FALSE)</f>
        <v>feaa8891b941fef98112c26ef7c19cee</v>
      </c>
      <c r="H1184" s="17">
        <f>VLOOKUP(FACT_INCLUDES[[#This Row],[order_id]],ORDERS!A:F,4,FALSE)</f>
        <v>43316.688194444447</v>
      </c>
      <c r="I1184" s="17">
        <f>VLOOKUP(FACT_INCLUDES[[#This Row],[order_id]],ORDERS!A:G,5,FALSE)</f>
        <v>43321.955555555556</v>
      </c>
      <c r="J1184" s="17">
        <f>VLOOKUP(FACT_INCLUDES[[#This Row],[order_id]],ORDERS!A:G,6,FALSE)</f>
        <v>43327</v>
      </c>
      <c r="K1184" t="str">
        <f>VLOOKUP(FACT_INCLUDES[[#This Row],[order_id]],ORDERS!A:G,3,FALSE)</f>
        <v>delivered</v>
      </c>
      <c r="L1184" s="18">
        <f>FACT_INCLUDES[[#This Row],[price]]+FACT_INCLUDES[[#This Row],[freight_value]]</f>
        <v>123.01</v>
      </c>
      <c r="M1184">
        <f ca="1">_xlfn.XLOOKUP(FACT_INCLUDES[[#This Row],[customer_unique_id]], DIM_CUSTOMERS[customer_unique_id], DIM_CUSTOMERS[Age],,0)</f>
        <v>19</v>
      </c>
      <c r="N1184">
        <f>IFERROR(VLOOKUP(FACT_INCLUDES[[#This Row],[order_id]], ORDERS!A:G, 7, FALSE), "")</f>
        <v>5</v>
      </c>
      <c r="O1184">
        <f>_xlfn.XLOOKUP(FACT_INCLUDES[[#This Row],[DW Product]],FACT_PRODUCT_REVIEWS!L:L,FACT_PRODUCT_REVIEWS!A:A,,0)</f>
        <v>544</v>
      </c>
      <c r="P1184">
        <f>_xlfn.XLOOKUP(FACT_INCLUDES[[#This Row],[customer_unique_id]],DIM_CUSTOMERS[customer_unique_id],DIM_CUSTOMERS[DW Customer],,0)</f>
        <v>250</v>
      </c>
      <c r="Q1184">
        <v>544</v>
      </c>
      <c r="R1184">
        <v>228</v>
      </c>
      <c r="S1184">
        <f>IF(FACT_INCLUDES[[#This Row],[order_delivered_customer_date]]&lt;=FACT_INCLUDES[[#This Row],[order_estimated_delivery_date]],1,0)</f>
        <v>1</v>
      </c>
      <c r="T1184" t="str">
        <f>VLOOKUP(FACT_INCLUDES[[#This Row],[DW Product]],DIM_PRODUCTS!A:I,3,FALSE)</f>
        <v>Books</v>
      </c>
      <c r="U1184" t="str">
        <f>VLOOKUP(FACT_INCLUDES[[#This Row],[DW Seller]],DIM_SELLERS!A:I,4,FALSE)</f>
        <v>SP</v>
      </c>
      <c r="V1184" s="30">
        <f>IF(FACT_INCLUDES[[#This Row],[order_delivered_customer_date]]&lt;=FACT_INCLUDES[[#This Row],[order_estimated_delivery_date]], 1,0)</f>
        <v>1</v>
      </c>
    </row>
    <row r="1185" spans="1:22" ht="15.75" x14ac:dyDescent="0.25">
      <c r="A1185">
        <v>1184</v>
      </c>
      <c r="B1185" s="2" t="s">
        <v>1470</v>
      </c>
      <c r="C1185" s="10">
        <v>1</v>
      </c>
      <c r="D1185" s="13">
        <v>43272.765277777777</v>
      </c>
      <c r="E1185" s="20">
        <v>35</v>
      </c>
      <c r="F1185" s="20">
        <v>19.32</v>
      </c>
      <c r="G1185" t="str">
        <f>VLOOKUP(FACT_INCLUDES[[#This Row],[order_id]],ORDERS!A:B,2,FALSE)</f>
        <v>589621a1ce8b9302b75d6920dfd7dd01</v>
      </c>
      <c r="H1185" s="17">
        <f>VLOOKUP(FACT_INCLUDES[[#This Row],[order_id]],ORDERS!A:F,4,FALSE)</f>
        <v>42872.786111111112</v>
      </c>
      <c r="I1185" s="17">
        <f>VLOOKUP(FACT_INCLUDES[[#This Row],[order_id]],ORDERS!A:G,5,FALSE)</f>
        <v>42874.488194444442</v>
      </c>
      <c r="J1185" s="17">
        <f>VLOOKUP(FACT_INCLUDES[[#This Row],[order_id]],ORDERS!A:G,6,FALSE)</f>
        <v>42885</v>
      </c>
      <c r="K1185" t="str">
        <f>VLOOKUP(FACT_INCLUDES[[#This Row],[order_id]],ORDERS!A:G,3,FALSE)</f>
        <v>delivered</v>
      </c>
      <c r="L1185" s="18">
        <f>FACT_INCLUDES[[#This Row],[price]]+FACT_INCLUDES[[#This Row],[freight_value]]</f>
        <v>54.32</v>
      </c>
      <c r="M1185">
        <f ca="1">_xlfn.XLOOKUP(FACT_INCLUDES[[#This Row],[customer_unique_id]], DIM_CUSTOMERS[customer_unique_id], DIM_CUSTOMERS[Age],,0)</f>
        <v>25</v>
      </c>
      <c r="N1185">
        <f>IFERROR(VLOOKUP(FACT_INCLUDES[[#This Row],[order_id]], ORDERS!A:G, 7, FALSE), "")</f>
        <v>2</v>
      </c>
      <c r="O1185">
        <f>_xlfn.XLOOKUP(FACT_INCLUDES[[#This Row],[DW Product]],FACT_PRODUCT_REVIEWS!L:L,FACT_PRODUCT_REVIEWS!A:A,,0)</f>
        <v>482</v>
      </c>
      <c r="P1185">
        <f>_xlfn.XLOOKUP(FACT_INCLUDES[[#This Row],[customer_unique_id]],DIM_CUSTOMERS[customer_unique_id],DIM_CUSTOMERS[DW Customer],,0)</f>
        <v>49</v>
      </c>
      <c r="Q1185">
        <v>482</v>
      </c>
      <c r="R1185">
        <v>229</v>
      </c>
      <c r="S1185">
        <f>IF(FACT_INCLUDES[[#This Row],[order_delivered_customer_date]]&lt;=FACT_INCLUDES[[#This Row],[order_estimated_delivery_date]],1,0)</f>
        <v>1</v>
      </c>
      <c r="T1185" t="str">
        <f>VLOOKUP(FACT_INCLUDES[[#This Row],[DW Product]],DIM_PRODUCTS!A:I,3,FALSE)</f>
        <v>Gadgets</v>
      </c>
      <c r="U1185" t="str">
        <f>VLOOKUP(FACT_INCLUDES[[#This Row],[DW Seller]],DIM_SELLERS!A:I,4,FALSE)</f>
        <v>SP</v>
      </c>
      <c r="V1185" s="30">
        <f>IF(FACT_INCLUDES[[#This Row],[order_delivered_customer_date]]&lt;=FACT_INCLUDES[[#This Row],[order_estimated_delivery_date]], 1,0)</f>
        <v>1</v>
      </c>
    </row>
    <row r="1186" spans="1:22" ht="15.75" x14ac:dyDescent="0.25">
      <c r="A1186">
        <v>1185</v>
      </c>
      <c r="B1186" s="2" t="s">
        <v>821</v>
      </c>
      <c r="C1186" s="10">
        <v>1</v>
      </c>
      <c r="D1186" s="13">
        <v>43269.643055555556</v>
      </c>
      <c r="E1186" s="20">
        <v>35</v>
      </c>
      <c r="F1186" s="20">
        <v>19.32</v>
      </c>
      <c r="G1186" t="str">
        <f>VLOOKUP(FACT_INCLUDES[[#This Row],[order_id]],ORDERS!A:B,2,FALSE)</f>
        <v>cb8fde758b25902db18315240ebd9b07</v>
      </c>
      <c r="H1186" s="17">
        <f>VLOOKUP(FACT_INCLUDES[[#This Row],[order_id]],ORDERS!A:F,4,FALSE)</f>
        <v>43218.456944444442</v>
      </c>
      <c r="I1186" s="17">
        <f>VLOOKUP(FACT_INCLUDES[[#This Row],[order_id]],ORDERS!A:G,5,FALSE)</f>
        <v>43231.839583333334</v>
      </c>
      <c r="J1186" s="17">
        <f>VLOOKUP(FACT_INCLUDES[[#This Row],[order_id]],ORDERS!A:G,6,FALSE)</f>
        <v>43250</v>
      </c>
      <c r="K1186" t="str">
        <f>VLOOKUP(FACT_INCLUDES[[#This Row],[order_id]],ORDERS!A:G,3,FALSE)</f>
        <v>delivered</v>
      </c>
      <c r="L1186" s="18">
        <f>FACT_INCLUDES[[#This Row],[price]]+FACT_INCLUDES[[#This Row],[freight_value]]</f>
        <v>54.32</v>
      </c>
      <c r="M1186">
        <f ca="1">_xlfn.XLOOKUP(FACT_INCLUDES[[#This Row],[customer_unique_id]], DIM_CUSTOMERS[customer_unique_id], DIM_CUSTOMERS[Age],,0)</f>
        <v>25</v>
      </c>
      <c r="N1186">
        <f>IFERROR(VLOOKUP(FACT_INCLUDES[[#This Row],[order_id]], ORDERS!A:G, 7, FALSE), "")</f>
        <v>13</v>
      </c>
      <c r="O1186">
        <f>_xlfn.XLOOKUP(FACT_INCLUDES[[#This Row],[DW Product]],FACT_PRODUCT_REVIEWS!L:L,FACT_PRODUCT_REVIEWS!A:A,,0)</f>
        <v>483</v>
      </c>
      <c r="P1186">
        <f>_xlfn.XLOOKUP(FACT_INCLUDES[[#This Row],[customer_unique_id]],DIM_CUSTOMERS[customer_unique_id],DIM_CUSTOMERS[DW Customer],,0)</f>
        <v>310</v>
      </c>
      <c r="Q1186">
        <v>483</v>
      </c>
      <c r="R1186">
        <v>230</v>
      </c>
      <c r="S1186">
        <f>IF(FACT_INCLUDES[[#This Row],[order_delivered_customer_date]]&lt;=FACT_INCLUDES[[#This Row],[order_estimated_delivery_date]],1,0)</f>
        <v>1</v>
      </c>
      <c r="T1186" t="str">
        <f>VLOOKUP(FACT_INCLUDES[[#This Row],[DW Product]],DIM_PRODUCTS!A:I,3,FALSE)</f>
        <v>Kitchen Products</v>
      </c>
      <c r="U1186" t="str">
        <f>VLOOKUP(FACT_INCLUDES[[#This Row],[DW Seller]],DIM_SELLERS!A:I,4,FALSE)</f>
        <v>SP</v>
      </c>
      <c r="V1186" s="30">
        <f>IF(FACT_INCLUDES[[#This Row],[order_delivered_customer_date]]&lt;=FACT_INCLUDES[[#This Row],[order_estimated_delivery_date]], 1,0)</f>
        <v>1</v>
      </c>
    </row>
    <row r="1187" spans="1:22" ht="15.75" x14ac:dyDescent="0.25">
      <c r="A1187">
        <v>1186</v>
      </c>
      <c r="B1187" s="2" t="s">
        <v>854</v>
      </c>
      <c r="C1187" s="10">
        <v>1</v>
      </c>
      <c r="D1187" s="13">
        <v>43332.84375</v>
      </c>
      <c r="E1187" s="20">
        <v>99.9</v>
      </c>
      <c r="F1187" s="20">
        <v>0</v>
      </c>
      <c r="G1187" t="str">
        <f>VLOOKUP(FACT_INCLUDES[[#This Row],[order_id]],ORDERS!A:B,2,FALSE)</f>
        <v>e8085241eb1297eaa9bfa9453ea0b1ca</v>
      </c>
      <c r="H1187" s="17">
        <f>VLOOKUP(FACT_INCLUDES[[#This Row],[order_id]],ORDERS!A:F,4,FALSE)</f>
        <v>43232.749305555553</v>
      </c>
      <c r="I1187" s="17">
        <f>VLOOKUP(FACT_INCLUDES[[#This Row],[order_id]],ORDERS!A:G,5,FALSE)</f>
        <v>43237.736805555556</v>
      </c>
      <c r="J1187" s="17">
        <f>VLOOKUP(FACT_INCLUDES[[#This Row],[order_id]],ORDERS!A:G,6,FALSE)</f>
        <v>43249</v>
      </c>
      <c r="K1187" t="str">
        <f>VLOOKUP(FACT_INCLUDES[[#This Row],[order_id]],ORDERS!A:G,3,FALSE)</f>
        <v>delivered</v>
      </c>
      <c r="L1187" s="18">
        <f>FACT_INCLUDES[[#This Row],[price]]+FACT_INCLUDES[[#This Row],[freight_value]]</f>
        <v>99.9</v>
      </c>
      <c r="M1187">
        <f ca="1">_xlfn.XLOOKUP(FACT_INCLUDES[[#This Row],[customer_unique_id]], DIM_CUSTOMERS[customer_unique_id], DIM_CUSTOMERS[Age],,0)</f>
        <v>51</v>
      </c>
      <c r="N1187">
        <f>IFERROR(VLOOKUP(FACT_INCLUDES[[#This Row],[order_id]], ORDERS!A:G, 7, FALSE), "")</f>
        <v>5</v>
      </c>
      <c r="O1187">
        <f>_xlfn.XLOOKUP(FACT_INCLUDES[[#This Row],[DW Product]],FACT_PRODUCT_REVIEWS!L:L,FACT_PRODUCT_REVIEWS!A:A,,0)</f>
        <v>484</v>
      </c>
      <c r="P1187">
        <f>_xlfn.XLOOKUP(FACT_INCLUDES[[#This Row],[customer_unique_id]],DIM_CUSTOMERS[customer_unique_id],DIM_CUSTOMERS[DW Customer],,0)</f>
        <v>204</v>
      </c>
      <c r="Q1187">
        <v>484</v>
      </c>
      <c r="R1187">
        <v>231</v>
      </c>
      <c r="S1187">
        <f>IF(FACT_INCLUDES[[#This Row],[order_delivered_customer_date]]&lt;=FACT_INCLUDES[[#This Row],[order_estimated_delivery_date]],1,0)</f>
        <v>1</v>
      </c>
      <c r="T1187" t="str">
        <f>VLOOKUP(FACT_INCLUDES[[#This Row],[DW Product]],DIM_PRODUCTS!A:I,3,FALSE)</f>
        <v>Clothing</v>
      </c>
      <c r="U1187" t="str">
        <f>VLOOKUP(FACT_INCLUDES[[#This Row],[DW Seller]],DIM_SELLERS!A:I,4,FALSE)</f>
        <v>SP</v>
      </c>
      <c r="V1187" s="30">
        <f>IF(FACT_INCLUDES[[#This Row],[order_delivered_customer_date]]&lt;=FACT_INCLUDES[[#This Row],[order_estimated_delivery_date]], 1,0)</f>
        <v>1</v>
      </c>
    </row>
    <row r="1188" spans="1:22" ht="15.75" x14ac:dyDescent="0.25">
      <c r="A1188">
        <v>1187</v>
      </c>
      <c r="B1188" s="2" t="s">
        <v>1596</v>
      </c>
      <c r="C1188" s="10">
        <v>1</v>
      </c>
      <c r="D1188" s="13">
        <v>43098.09375</v>
      </c>
      <c r="E1188" s="20">
        <v>14.99</v>
      </c>
      <c r="F1188" s="20">
        <v>8.2899999999999991</v>
      </c>
      <c r="G1188" t="str">
        <f>VLOOKUP(FACT_INCLUDES[[#This Row],[order_id]],ORDERS!A:B,2,FALSE)</f>
        <v>35757a3cfd70b9aeab443c4dc1d8ad30</v>
      </c>
      <c r="H1188" s="17">
        <f>VLOOKUP(FACT_INCLUDES[[#This Row],[order_id]],ORDERS!A:F,4,FALSE)</f>
        <v>43160.580555555556</v>
      </c>
      <c r="I1188" s="17">
        <f>VLOOKUP(FACT_INCLUDES[[#This Row],[order_id]],ORDERS!A:G,5,FALSE)</f>
        <v>43181.818055555559</v>
      </c>
      <c r="J1188" s="17">
        <f>VLOOKUP(FACT_INCLUDES[[#This Row],[order_id]],ORDERS!A:G,6,FALSE)</f>
        <v>43194</v>
      </c>
      <c r="K1188" t="str">
        <f>VLOOKUP(FACT_INCLUDES[[#This Row],[order_id]],ORDERS!A:G,3,FALSE)</f>
        <v>delivered</v>
      </c>
      <c r="L1188" s="18">
        <f>FACT_INCLUDES[[#This Row],[price]]+FACT_INCLUDES[[#This Row],[freight_value]]</f>
        <v>23.28</v>
      </c>
      <c r="M1188">
        <f ca="1">_xlfn.XLOOKUP(FACT_INCLUDES[[#This Row],[customer_unique_id]], DIM_CUSTOMERS[customer_unique_id], DIM_CUSTOMERS[Age],,0)</f>
        <v>18</v>
      </c>
      <c r="N1188">
        <f>IFERROR(VLOOKUP(FACT_INCLUDES[[#This Row],[order_id]], ORDERS!A:G, 7, FALSE), "")</f>
        <v>21</v>
      </c>
      <c r="O1188">
        <f>_xlfn.XLOOKUP(FACT_INCLUDES[[#This Row],[DW Product]],FACT_PRODUCT_REVIEWS!L:L,FACT_PRODUCT_REVIEWS!A:A,,0)</f>
        <v>485</v>
      </c>
      <c r="P1188">
        <f>_xlfn.XLOOKUP(FACT_INCLUDES[[#This Row],[customer_unique_id]],DIM_CUSTOMERS[customer_unique_id],DIM_CUSTOMERS[DW Customer],,0)</f>
        <v>209</v>
      </c>
      <c r="Q1188">
        <v>485</v>
      </c>
      <c r="R1188">
        <v>232</v>
      </c>
      <c r="S1188">
        <f>IF(FACT_INCLUDES[[#This Row],[order_delivered_customer_date]]&lt;=FACT_INCLUDES[[#This Row],[order_estimated_delivery_date]],1,0)</f>
        <v>1</v>
      </c>
      <c r="T1188" t="str">
        <f>VLOOKUP(FACT_INCLUDES[[#This Row],[DW Product]],DIM_PRODUCTS!A:I,3,FALSE)</f>
        <v>Furniture</v>
      </c>
      <c r="U1188" t="str">
        <f>VLOOKUP(FACT_INCLUDES[[#This Row],[DW Seller]],DIM_SELLERS!A:I,4,FALSE)</f>
        <v>SP</v>
      </c>
      <c r="V1188" s="30">
        <f>IF(FACT_INCLUDES[[#This Row],[order_delivered_customer_date]]&lt;=FACT_INCLUDES[[#This Row],[order_estimated_delivery_date]], 1,0)</f>
        <v>1</v>
      </c>
    </row>
    <row r="1189" spans="1:22" ht="15.75" x14ac:dyDescent="0.25">
      <c r="A1189">
        <v>1188</v>
      </c>
      <c r="B1189" s="2" t="s">
        <v>711</v>
      </c>
      <c r="C1189" s="10">
        <v>1</v>
      </c>
      <c r="D1189" s="13">
        <v>43284.021527777775</v>
      </c>
      <c r="E1189" s="20">
        <v>109.73</v>
      </c>
      <c r="F1189" s="20">
        <v>16.53</v>
      </c>
      <c r="G1189" t="str">
        <f>VLOOKUP(FACT_INCLUDES[[#This Row],[order_id]],ORDERS!A:B,2,FALSE)</f>
        <v>9f19c80b64945cd7abd1fb91ff5157a7</v>
      </c>
      <c r="H1189" s="17">
        <f>VLOOKUP(FACT_INCLUDES[[#This Row],[order_id]],ORDERS!A:F,4,FALSE)</f>
        <v>43094.843055555553</v>
      </c>
      <c r="I1189" s="17">
        <f>VLOOKUP(FACT_INCLUDES[[#This Row],[order_id]],ORDERS!A:G,5,FALSE)</f>
        <v>43110.865277777775</v>
      </c>
      <c r="J1189" s="17">
        <f>VLOOKUP(FACT_INCLUDES[[#This Row],[order_id]],ORDERS!A:G,6,FALSE)</f>
        <v>43115</v>
      </c>
      <c r="K1189" t="str">
        <f>VLOOKUP(FACT_INCLUDES[[#This Row],[order_id]],ORDERS!A:G,3,FALSE)</f>
        <v>delivered</v>
      </c>
      <c r="L1189" s="18">
        <f>FACT_INCLUDES[[#This Row],[price]]+FACT_INCLUDES[[#This Row],[freight_value]]</f>
        <v>126.26</v>
      </c>
      <c r="M1189">
        <f ca="1">_xlfn.XLOOKUP(FACT_INCLUDES[[#This Row],[customer_unique_id]], DIM_CUSTOMERS[customer_unique_id], DIM_CUSTOMERS[Age],,0)</f>
        <v>24</v>
      </c>
      <c r="N1189">
        <f>IFERROR(VLOOKUP(FACT_INCLUDES[[#This Row],[order_id]], ORDERS!A:G, 7, FALSE), "")</f>
        <v>16</v>
      </c>
      <c r="O1189">
        <f>_xlfn.XLOOKUP(FACT_INCLUDES[[#This Row],[DW Product]],FACT_PRODUCT_REVIEWS!L:L,FACT_PRODUCT_REVIEWS!A:A,,0)</f>
        <v>486</v>
      </c>
      <c r="P1189">
        <f>_xlfn.XLOOKUP(FACT_INCLUDES[[#This Row],[customer_unique_id]],DIM_CUSTOMERS[customer_unique_id],DIM_CUSTOMERS[DW Customer],,0)</f>
        <v>220</v>
      </c>
      <c r="Q1189">
        <v>486</v>
      </c>
      <c r="R1189">
        <v>233</v>
      </c>
      <c r="S1189">
        <f>IF(FACT_INCLUDES[[#This Row],[order_delivered_customer_date]]&lt;=FACT_INCLUDES[[#This Row],[order_estimated_delivery_date]],1,0)</f>
        <v>1</v>
      </c>
      <c r="T1189" t="str">
        <f>VLOOKUP(FACT_INCLUDES[[#This Row],[DW Product]],DIM_PRODUCTS!A:I,3,FALSE)</f>
        <v>Makeup</v>
      </c>
      <c r="U1189" t="str">
        <f>VLOOKUP(FACT_INCLUDES[[#This Row],[DW Seller]],DIM_SELLERS!A:I,4,FALSE)</f>
        <v>SP</v>
      </c>
      <c r="V1189" s="30">
        <f>IF(FACT_INCLUDES[[#This Row],[order_delivered_customer_date]]&lt;=FACT_INCLUDES[[#This Row],[order_estimated_delivery_date]], 1,0)</f>
        <v>1</v>
      </c>
    </row>
    <row r="1190" spans="1:22" ht="15.75" x14ac:dyDescent="0.25">
      <c r="A1190">
        <v>1189</v>
      </c>
      <c r="B1190" s="2" t="s">
        <v>1322</v>
      </c>
      <c r="C1190" s="10">
        <v>1</v>
      </c>
      <c r="D1190" s="13">
        <v>42835.993055555555</v>
      </c>
      <c r="E1190" s="20">
        <v>9</v>
      </c>
      <c r="F1190" s="20">
        <v>14.1</v>
      </c>
      <c r="G1190" t="str">
        <f>VLOOKUP(FACT_INCLUDES[[#This Row],[order_id]],ORDERS!A:B,2,FALSE)</f>
        <v>18057955f3a6909f6fc6cf564179b6cf</v>
      </c>
      <c r="H1190" s="17">
        <f>VLOOKUP(FACT_INCLUDES[[#This Row],[order_id]],ORDERS!A:F,4,FALSE)</f>
        <v>43272.612500000003</v>
      </c>
      <c r="I1190" s="17">
        <f>VLOOKUP(FACT_INCLUDES[[#This Row],[order_id]],ORDERS!A:G,5,FALSE)</f>
        <v>43277.669444444444</v>
      </c>
      <c r="J1190" s="17">
        <f>VLOOKUP(FACT_INCLUDES[[#This Row],[order_id]],ORDERS!A:G,6,FALSE)</f>
        <v>43285</v>
      </c>
      <c r="K1190" t="str">
        <f>VLOOKUP(FACT_INCLUDES[[#This Row],[order_id]],ORDERS!A:G,3,FALSE)</f>
        <v>delivered</v>
      </c>
      <c r="L1190" s="18">
        <f>FACT_INCLUDES[[#This Row],[price]]+FACT_INCLUDES[[#This Row],[freight_value]]</f>
        <v>23.1</v>
      </c>
      <c r="M1190">
        <f ca="1">_xlfn.XLOOKUP(FACT_INCLUDES[[#This Row],[customer_unique_id]], DIM_CUSTOMERS[customer_unique_id], DIM_CUSTOMERS[Age],,0)</f>
        <v>22</v>
      </c>
      <c r="N1190">
        <f>IFERROR(VLOOKUP(FACT_INCLUDES[[#This Row],[order_id]], ORDERS!A:G, 7, FALSE), "")</f>
        <v>5</v>
      </c>
      <c r="O1190">
        <f>_xlfn.XLOOKUP(FACT_INCLUDES[[#This Row],[DW Product]],FACT_PRODUCT_REVIEWS!L:L,FACT_PRODUCT_REVIEWS!A:A,,0)</f>
        <v>487</v>
      </c>
      <c r="P1190">
        <f>_xlfn.XLOOKUP(FACT_INCLUDES[[#This Row],[customer_unique_id]],DIM_CUSTOMERS[customer_unique_id],DIM_CUSTOMERS[DW Customer],,0)</f>
        <v>258</v>
      </c>
      <c r="Q1190">
        <v>487</v>
      </c>
      <c r="R1190">
        <v>234</v>
      </c>
      <c r="S1190">
        <f>IF(FACT_INCLUDES[[#This Row],[order_delivered_customer_date]]&lt;=FACT_INCLUDES[[#This Row],[order_estimated_delivery_date]],1,0)</f>
        <v>1</v>
      </c>
      <c r="T1190" t="str">
        <f>VLOOKUP(FACT_INCLUDES[[#This Row],[DW Product]],DIM_PRODUCTS!A:I,3,FALSE)</f>
        <v>Shoes</v>
      </c>
      <c r="U1190" t="str">
        <f>VLOOKUP(FACT_INCLUDES[[#This Row],[DW Seller]],DIM_SELLERS!A:I,4,FALSE)</f>
        <v>MG</v>
      </c>
      <c r="V1190" s="30">
        <f>IF(FACT_INCLUDES[[#This Row],[order_delivered_customer_date]]&lt;=FACT_INCLUDES[[#This Row],[order_estimated_delivery_date]], 1,0)</f>
        <v>1</v>
      </c>
    </row>
    <row r="1191" spans="1:22" ht="15.75" x14ac:dyDescent="0.25">
      <c r="A1191">
        <v>1190</v>
      </c>
      <c r="B1191" s="2" t="s">
        <v>1788</v>
      </c>
      <c r="C1191" s="10">
        <v>1</v>
      </c>
      <c r="D1191" s="13">
        <v>43052.131944444445</v>
      </c>
      <c r="E1191" s="20">
        <v>239</v>
      </c>
      <c r="F1191" s="20">
        <v>19.25</v>
      </c>
      <c r="G1191" t="str">
        <f>VLOOKUP(FACT_INCLUDES[[#This Row],[order_id]],ORDERS!A:B,2,FALSE)</f>
        <v>66d201c13937598dd4e036788a10a203</v>
      </c>
      <c r="H1191" s="17">
        <f>VLOOKUP(FACT_INCLUDES[[#This Row],[order_id]],ORDERS!A:F,4,FALSE)</f>
        <v>42927.563888888886</v>
      </c>
      <c r="I1191" s="17">
        <f>VLOOKUP(FACT_INCLUDES[[#This Row],[order_id]],ORDERS!A:G,5,FALSE)</f>
        <v>42942.820833333331</v>
      </c>
      <c r="J1191" s="17">
        <f>VLOOKUP(FACT_INCLUDES[[#This Row],[order_id]],ORDERS!A:G,6,FALSE)</f>
        <v>42957</v>
      </c>
      <c r="K1191" t="str">
        <f>VLOOKUP(FACT_INCLUDES[[#This Row],[order_id]],ORDERS!A:G,3,FALSE)</f>
        <v>delivered</v>
      </c>
      <c r="L1191" s="18">
        <f>FACT_INCLUDES[[#This Row],[price]]+FACT_INCLUDES[[#This Row],[freight_value]]</f>
        <v>258.25</v>
      </c>
      <c r="M1191">
        <f ca="1">_xlfn.XLOOKUP(FACT_INCLUDES[[#This Row],[customer_unique_id]], DIM_CUSTOMERS[customer_unique_id], DIM_CUSTOMERS[Age],,0)</f>
        <v>24</v>
      </c>
      <c r="N1191">
        <f>IFERROR(VLOOKUP(FACT_INCLUDES[[#This Row],[order_id]], ORDERS!A:G, 7, FALSE), "")</f>
        <v>15</v>
      </c>
      <c r="O1191">
        <f>_xlfn.XLOOKUP(FACT_INCLUDES[[#This Row],[DW Product]],FACT_PRODUCT_REVIEWS!L:L,FACT_PRODUCT_REVIEWS!A:A,,0)</f>
        <v>488</v>
      </c>
      <c r="P1191">
        <f>_xlfn.XLOOKUP(FACT_INCLUDES[[#This Row],[customer_unique_id]],DIM_CUSTOMERS[customer_unique_id],DIM_CUSTOMERS[DW Customer],,0)</f>
        <v>286</v>
      </c>
      <c r="Q1191">
        <v>488</v>
      </c>
      <c r="R1191">
        <v>235</v>
      </c>
      <c r="S1191">
        <f>IF(FACT_INCLUDES[[#This Row],[order_delivered_customer_date]]&lt;=FACT_INCLUDES[[#This Row],[order_estimated_delivery_date]],1,0)</f>
        <v>1</v>
      </c>
      <c r="T1191" t="str">
        <f>VLOOKUP(FACT_INCLUDES[[#This Row],[DW Product]],DIM_PRODUCTS!A:I,3,FALSE)</f>
        <v>Accessories</v>
      </c>
      <c r="U1191" t="str">
        <f>VLOOKUP(FACT_INCLUDES[[#This Row],[DW Seller]],DIM_SELLERS!A:I,4,FALSE)</f>
        <v>SP</v>
      </c>
      <c r="V1191" s="30">
        <f>IF(FACT_INCLUDES[[#This Row],[order_delivered_customer_date]]&lt;=FACT_INCLUDES[[#This Row],[order_estimated_delivery_date]], 1,0)</f>
        <v>1</v>
      </c>
    </row>
    <row r="1192" spans="1:22" ht="15.75" x14ac:dyDescent="0.25">
      <c r="A1192">
        <v>1191</v>
      </c>
      <c r="B1192" s="2" t="s">
        <v>776</v>
      </c>
      <c r="C1192" s="10">
        <v>1</v>
      </c>
      <c r="D1192" s="13">
        <v>43185.922222222223</v>
      </c>
      <c r="E1192" s="20">
        <v>13.99</v>
      </c>
      <c r="F1192" s="20">
        <v>16.11</v>
      </c>
      <c r="G1192" t="str">
        <f>VLOOKUP(FACT_INCLUDES[[#This Row],[order_id]],ORDERS!A:B,2,FALSE)</f>
        <v>45aba165580af1596b291956b7b7849c</v>
      </c>
      <c r="H1192" s="17">
        <f>VLOOKUP(FACT_INCLUDES[[#This Row],[order_id]],ORDERS!A:F,4,FALSE)</f>
        <v>42809.786805555559</v>
      </c>
      <c r="I1192" s="17">
        <f>VLOOKUP(FACT_INCLUDES[[#This Row],[order_id]],ORDERS!A:G,5,FALSE)</f>
        <v>42818.794444444444</v>
      </c>
      <c r="J1192" s="17">
        <f>VLOOKUP(FACT_INCLUDES[[#This Row],[order_id]],ORDERS!A:G,6,FALSE)</f>
        <v>42829</v>
      </c>
      <c r="K1192" t="str">
        <f>VLOOKUP(FACT_INCLUDES[[#This Row],[order_id]],ORDERS!A:G,3,FALSE)</f>
        <v>delivered</v>
      </c>
      <c r="L1192" s="18">
        <f>FACT_INCLUDES[[#This Row],[price]]+FACT_INCLUDES[[#This Row],[freight_value]]</f>
        <v>30.1</v>
      </c>
      <c r="M1192">
        <f ca="1">_xlfn.XLOOKUP(FACT_INCLUDES[[#This Row],[customer_unique_id]], DIM_CUSTOMERS[customer_unique_id], DIM_CUSTOMERS[Age],,0)</f>
        <v>36</v>
      </c>
      <c r="N1192">
        <f>IFERROR(VLOOKUP(FACT_INCLUDES[[#This Row],[order_id]], ORDERS!A:G, 7, FALSE), "")</f>
        <v>9</v>
      </c>
      <c r="O1192">
        <f>_xlfn.XLOOKUP(FACT_INCLUDES[[#This Row],[DW Product]],FACT_PRODUCT_REVIEWS!L:L,FACT_PRODUCT_REVIEWS!A:A,,0)</f>
        <v>489</v>
      </c>
      <c r="P1192">
        <f>_xlfn.XLOOKUP(FACT_INCLUDES[[#This Row],[customer_unique_id]],DIM_CUSTOMERS[customer_unique_id],DIM_CUSTOMERS[DW Customer],,0)</f>
        <v>200</v>
      </c>
      <c r="Q1192">
        <v>489</v>
      </c>
      <c r="R1192">
        <v>236</v>
      </c>
      <c r="S1192">
        <f>IF(FACT_INCLUDES[[#This Row],[order_delivered_customer_date]]&lt;=FACT_INCLUDES[[#This Row],[order_estimated_delivery_date]],1,0)</f>
        <v>1</v>
      </c>
      <c r="T1192" t="str">
        <f>VLOOKUP(FACT_INCLUDES[[#This Row],[DW Product]],DIM_PRODUCTS!A:I,3,FALSE)</f>
        <v>Decor</v>
      </c>
      <c r="U1192" t="str">
        <f>VLOOKUP(FACT_INCLUDES[[#This Row],[DW Seller]],DIM_SELLERS!A:I,4,FALSE)</f>
        <v>GO</v>
      </c>
      <c r="V1192" s="30">
        <f>IF(FACT_INCLUDES[[#This Row],[order_delivered_customer_date]]&lt;=FACT_INCLUDES[[#This Row],[order_estimated_delivery_date]], 1,0)</f>
        <v>1</v>
      </c>
    </row>
    <row r="1193" spans="1:22" ht="15.75" x14ac:dyDescent="0.25">
      <c r="A1193">
        <v>1192</v>
      </c>
      <c r="B1193" s="2" t="s">
        <v>1194</v>
      </c>
      <c r="C1193" s="10">
        <v>1</v>
      </c>
      <c r="D1193" s="13">
        <v>42922.731249999997</v>
      </c>
      <c r="E1193" s="20">
        <v>29.99</v>
      </c>
      <c r="F1193" s="20">
        <v>16.79</v>
      </c>
      <c r="G1193" t="str">
        <f>VLOOKUP(FACT_INCLUDES[[#This Row],[order_id]],ORDERS!A:B,2,FALSE)</f>
        <v>3c9e98b59c61b1ccdba1108eca8c61d4</v>
      </c>
      <c r="H1193" s="17">
        <f>VLOOKUP(FACT_INCLUDES[[#This Row],[order_id]],ORDERS!A:F,4,FALSE)</f>
        <v>43276.628472222219</v>
      </c>
      <c r="I1193" s="17">
        <f>VLOOKUP(FACT_INCLUDES[[#This Row],[order_id]],ORDERS!A:G,5,FALSE)</f>
        <v>43284.840277777781</v>
      </c>
      <c r="J1193" s="17">
        <f>VLOOKUP(FACT_INCLUDES[[#This Row],[order_id]],ORDERS!A:G,6,FALSE)</f>
        <v>43304</v>
      </c>
      <c r="K1193" t="str">
        <f>VLOOKUP(FACT_INCLUDES[[#This Row],[order_id]],ORDERS!A:G,3,FALSE)</f>
        <v>delivered</v>
      </c>
      <c r="L1193" s="18">
        <f>FACT_INCLUDES[[#This Row],[price]]+FACT_INCLUDES[[#This Row],[freight_value]]</f>
        <v>46.78</v>
      </c>
      <c r="M1193">
        <f ca="1">_xlfn.XLOOKUP(FACT_INCLUDES[[#This Row],[customer_unique_id]], DIM_CUSTOMERS[customer_unique_id], DIM_CUSTOMERS[Age],,0)</f>
        <v>19</v>
      </c>
      <c r="N1193">
        <f>IFERROR(VLOOKUP(FACT_INCLUDES[[#This Row],[order_id]], ORDERS!A:G, 7, FALSE), "")</f>
        <v>8</v>
      </c>
      <c r="O1193">
        <f>_xlfn.XLOOKUP(FACT_INCLUDES[[#This Row],[DW Product]],FACT_PRODUCT_REVIEWS!L:L,FACT_PRODUCT_REVIEWS!A:A,,0)</f>
        <v>490</v>
      </c>
      <c r="P1193">
        <f>_xlfn.XLOOKUP(FACT_INCLUDES[[#This Row],[customer_unique_id]],DIM_CUSTOMERS[customer_unique_id],DIM_CUSTOMERS[DW Customer],,0)</f>
        <v>108</v>
      </c>
      <c r="Q1193">
        <v>490</v>
      </c>
      <c r="R1193">
        <v>237</v>
      </c>
      <c r="S1193">
        <f>IF(FACT_INCLUDES[[#This Row],[order_delivered_customer_date]]&lt;=FACT_INCLUDES[[#This Row],[order_estimated_delivery_date]],1,0)</f>
        <v>1</v>
      </c>
      <c r="T1193" t="str">
        <f>VLOOKUP(FACT_INCLUDES[[#This Row],[DW Product]],DIM_PRODUCTS!A:I,3,FALSE)</f>
        <v>Bathroom</v>
      </c>
      <c r="U1193" t="str">
        <f>VLOOKUP(FACT_INCLUDES[[#This Row],[DW Seller]],DIM_SELLERS!A:I,4,FALSE)</f>
        <v>MG</v>
      </c>
      <c r="V1193" s="30">
        <f>IF(FACT_INCLUDES[[#This Row],[order_delivered_customer_date]]&lt;=FACT_INCLUDES[[#This Row],[order_estimated_delivery_date]], 1,0)</f>
        <v>1</v>
      </c>
    </row>
    <row r="1194" spans="1:22" ht="15.75" x14ac:dyDescent="0.25">
      <c r="A1194">
        <v>1193</v>
      </c>
      <c r="B1194" s="2" t="s">
        <v>1487</v>
      </c>
      <c r="C1194" s="10">
        <v>1</v>
      </c>
      <c r="D1194" s="13">
        <v>42929.121527777781</v>
      </c>
      <c r="E1194" s="20">
        <v>189.99</v>
      </c>
      <c r="F1194" s="20">
        <v>27.41</v>
      </c>
      <c r="G1194" t="str">
        <f>VLOOKUP(FACT_INCLUDES[[#This Row],[order_id]],ORDERS!A:B,2,FALSE)</f>
        <v>af575381e1a9712ced599c185ac3efb7</v>
      </c>
      <c r="H1194" s="17">
        <f>VLOOKUP(FACT_INCLUDES[[#This Row],[order_id]],ORDERS!A:F,4,FALSE)</f>
        <v>42782.440972222219</v>
      </c>
      <c r="I1194" s="17">
        <f>VLOOKUP(FACT_INCLUDES[[#This Row],[order_id]],ORDERS!A:G,5,FALSE)</f>
        <v>42788.593055555553</v>
      </c>
      <c r="J1194" s="17">
        <f>VLOOKUP(FACT_INCLUDES[[#This Row],[order_id]],ORDERS!A:G,6,FALSE)</f>
        <v>42815</v>
      </c>
      <c r="K1194" t="str">
        <f>VLOOKUP(FACT_INCLUDES[[#This Row],[order_id]],ORDERS!A:G,3,FALSE)</f>
        <v>delivered</v>
      </c>
      <c r="L1194" s="18">
        <f>FACT_INCLUDES[[#This Row],[price]]+FACT_INCLUDES[[#This Row],[freight_value]]</f>
        <v>217.4</v>
      </c>
      <c r="M1194">
        <f ca="1">_xlfn.XLOOKUP(FACT_INCLUDES[[#This Row],[customer_unique_id]], DIM_CUSTOMERS[customer_unique_id], DIM_CUSTOMERS[Age],,0)</f>
        <v>28</v>
      </c>
      <c r="N1194">
        <f>IFERROR(VLOOKUP(FACT_INCLUDES[[#This Row],[order_id]], ORDERS!A:G, 7, FALSE), "")</f>
        <v>6</v>
      </c>
      <c r="O1194">
        <f>_xlfn.XLOOKUP(FACT_INCLUDES[[#This Row],[DW Product]],FACT_PRODUCT_REVIEWS!L:L,FACT_PRODUCT_REVIEWS!A:A,,0)</f>
        <v>491</v>
      </c>
      <c r="P1194">
        <f>_xlfn.XLOOKUP(FACT_INCLUDES[[#This Row],[customer_unique_id]],DIM_CUSTOMERS[customer_unique_id],DIM_CUSTOMERS[DW Customer],,0)</f>
        <v>344</v>
      </c>
      <c r="Q1194">
        <v>491</v>
      </c>
      <c r="R1194">
        <v>238</v>
      </c>
      <c r="S1194">
        <f>IF(FACT_INCLUDES[[#This Row],[order_delivered_customer_date]]&lt;=FACT_INCLUDES[[#This Row],[order_estimated_delivery_date]],1,0)</f>
        <v>1</v>
      </c>
      <c r="T1194" t="str">
        <f>VLOOKUP(FACT_INCLUDES[[#This Row],[DW Product]],DIM_PRODUCTS!A:I,3,FALSE)</f>
        <v>Art</v>
      </c>
      <c r="U1194" t="str">
        <f>VLOOKUP(FACT_INCLUDES[[#This Row],[DW Seller]],DIM_SELLERS!A:I,4,FALSE)</f>
        <v>SP</v>
      </c>
      <c r="V1194" s="30">
        <f>IF(FACT_INCLUDES[[#This Row],[order_delivered_customer_date]]&lt;=FACT_INCLUDES[[#This Row],[order_estimated_delivery_date]], 1,0)</f>
        <v>1</v>
      </c>
    </row>
    <row r="1195" spans="1:22" ht="15.75" x14ac:dyDescent="0.25">
      <c r="A1195">
        <v>1194</v>
      </c>
      <c r="B1195" s="2" t="s">
        <v>861</v>
      </c>
      <c r="C1195" s="10">
        <v>1</v>
      </c>
      <c r="D1195" s="13">
        <v>42929.121527777781</v>
      </c>
      <c r="E1195" s="20">
        <v>55</v>
      </c>
      <c r="F1195" s="20">
        <v>15.83</v>
      </c>
      <c r="G1195" t="str">
        <f>VLOOKUP(FACT_INCLUDES[[#This Row],[order_id]],ORDERS!A:B,2,FALSE)</f>
        <v>77e0a2e2281e2a533eb62268371a4bc6</v>
      </c>
      <c r="H1195" s="17">
        <f>VLOOKUP(FACT_INCLUDES[[#This Row],[order_id]],ORDERS!A:F,4,FALSE)</f>
        <v>43081.788194444445</v>
      </c>
      <c r="I1195" s="17">
        <f>VLOOKUP(FACT_INCLUDES[[#This Row],[order_id]],ORDERS!A:G,5,FALSE)</f>
        <v>43098.900694444441</v>
      </c>
      <c r="J1195" s="17">
        <f>VLOOKUP(FACT_INCLUDES[[#This Row],[order_id]],ORDERS!A:G,6,FALSE)</f>
        <v>43109</v>
      </c>
      <c r="K1195" t="str">
        <f>VLOOKUP(FACT_INCLUDES[[#This Row],[order_id]],ORDERS!A:G,3,FALSE)</f>
        <v>delivered</v>
      </c>
      <c r="L1195" s="18">
        <f>FACT_INCLUDES[[#This Row],[price]]+FACT_INCLUDES[[#This Row],[freight_value]]</f>
        <v>70.83</v>
      </c>
      <c r="M1195">
        <f ca="1">_xlfn.XLOOKUP(FACT_INCLUDES[[#This Row],[customer_unique_id]], DIM_CUSTOMERS[customer_unique_id], DIM_CUSTOMERS[Age],,0)</f>
        <v>18</v>
      </c>
      <c r="N1195">
        <f>IFERROR(VLOOKUP(FACT_INCLUDES[[#This Row],[order_id]], ORDERS!A:G, 7, FALSE), "")</f>
        <v>17</v>
      </c>
      <c r="O1195">
        <f>_xlfn.XLOOKUP(FACT_INCLUDES[[#This Row],[DW Product]],FACT_PRODUCT_REVIEWS!L:L,FACT_PRODUCT_REVIEWS!A:A,,0)</f>
        <v>492</v>
      </c>
      <c r="P1195">
        <f>_xlfn.XLOOKUP(FACT_INCLUDES[[#This Row],[customer_unique_id]],DIM_CUSTOMERS[customer_unique_id],DIM_CUSTOMERS[DW Customer],,0)</f>
        <v>168</v>
      </c>
      <c r="Q1195">
        <v>492</v>
      </c>
      <c r="R1195">
        <v>239</v>
      </c>
      <c r="S1195">
        <f>IF(FACT_INCLUDES[[#This Row],[order_delivered_customer_date]]&lt;=FACT_INCLUDES[[#This Row],[order_estimated_delivery_date]],1,0)</f>
        <v>1</v>
      </c>
      <c r="T1195" t="str">
        <f>VLOOKUP(FACT_INCLUDES[[#This Row],[DW Product]],DIM_PRODUCTS!A:I,3,FALSE)</f>
        <v>Appliances</v>
      </c>
      <c r="U1195" t="str">
        <f>VLOOKUP(FACT_INCLUDES[[#This Row],[DW Seller]],DIM_SELLERS!A:I,4,FALSE)</f>
        <v>RJ</v>
      </c>
      <c r="V1195" s="30">
        <f>IF(FACT_INCLUDES[[#This Row],[order_delivered_customer_date]]&lt;=FACT_INCLUDES[[#This Row],[order_estimated_delivery_date]], 1,0)</f>
        <v>1</v>
      </c>
    </row>
    <row r="1196" spans="1:22" ht="15.75" x14ac:dyDescent="0.25">
      <c r="A1196">
        <v>1195</v>
      </c>
      <c r="B1196" s="2" t="s">
        <v>1488</v>
      </c>
      <c r="C1196" s="10">
        <v>1</v>
      </c>
      <c r="D1196" s="13">
        <v>43166.964583333334</v>
      </c>
      <c r="E1196" s="20">
        <v>58.99</v>
      </c>
      <c r="F1196" s="20">
        <v>15.29</v>
      </c>
      <c r="G1196" t="str">
        <f>VLOOKUP(FACT_INCLUDES[[#This Row],[order_id]],ORDERS!A:B,2,FALSE)</f>
        <v>8186340945b0be4093153f9e51966e42</v>
      </c>
      <c r="H1196" s="17">
        <f>VLOOKUP(FACT_INCLUDES[[#This Row],[order_id]],ORDERS!A:F,4,FALSE)</f>
        <v>43122.847916666666</v>
      </c>
      <c r="I1196" s="17">
        <f>VLOOKUP(FACT_INCLUDES[[#This Row],[order_id]],ORDERS!A:G,5,FALSE)</f>
        <v>43155.482638888891</v>
      </c>
      <c r="J1196" s="17">
        <f>VLOOKUP(FACT_INCLUDES[[#This Row],[order_id]],ORDERS!A:G,6,FALSE)</f>
        <v>43147</v>
      </c>
      <c r="K1196" t="str">
        <f>VLOOKUP(FACT_INCLUDES[[#This Row],[order_id]],ORDERS!A:G,3,FALSE)</f>
        <v>delivered</v>
      </c>
      <c r="L1196" s="18">
        <f>FACT_INCLUDES[[#This Row],[price]]+FACT_INCLUDES[[#This Row],[freight_value]]</f>
        <v>74.28</v>
      </c>
      <c r="M1196">
        <f ca="1">_xlfn.XLOOKUP(FACT_INCLUDES[[#This Row],[customer_unique_id]], DIM_CUSTOMERS[customer_unique_id], DIM_CUSTOMERS[Age],,0)</f>
        <v>48</v>
      </c>
      <c r="N1196">
        <f>IFERROR(VLOOKUP(FACT_INCLUDES[[#This Row],[order_id]], ORDERS!A:G, 7, FALSE), "")</f>
        <v>33</v>
      </c>
      <c r="O1196">
        <f>_xlfn.XLOOKUP(FACT_INCLUDES[[#This Row],[DW Product]],FACT_PRODUCT_REVIEWS!L:L,FACT_PRODUCT_REVIEWS!A:A,,0)</f>
        <v>493</v>
      </c>
      <c r="P1196">
        <f>_xlfn.XLOOKUP(FACT_INCLUDES[[#This Row],[customer_unique_id]],DIM_CUSTOMERS[customer_unique_id],DIM_CUSTOMERS[DW Customer],,0)</f>
        <v>236</v>
      </c>
      <c r="Q1196">
        <v>493</v>
      </c>
      <c r="R1196">
        <v>240</v>
      </c>
      <c r="S1196">
        <f>IF(FACT_INCLUDES[[#This Row],[order_delivered_customer_date]]&lt;=FACT_INCLUDES[[#This Row],[order_estimated_delivery_date]],1,0)</f>
        <v>0</v>
      </c>
      <c r="T1196" t="str">
        <f>VLOOKUP(FACT_INCLUDES[[#This Row],[DW Product]],DIM_PRODUCTS!A:I,3,FALSE)</f>
        <v>Furniture</v>
      </c>
      <c r="U1196" t="str">
        <f>VLOOKUP(FACT_INCLUDES[[#This Row],[DW Seller]],DIM_SELLERS!A:I,4,FALSE)</f>
        <v>SP</v>
      </c>
      <c r="V1196" s="30">
        <f>IF(FACT_INCLUDES[[#This Row],[order_delivered_customer_date]]&lt;=FACT_INCLUDES[[#This Row],[order_estimated_delivery_date]], 1,0)</f>
        <v>0</v>
      </c>
    </row>
    <row r="1197" spans="1:22" ht="15.75" x14ac:dyDescent="0.25">
      <c r="A1197">
        <v>1196</v>
      </c>
      <c r="B1197" s="2" t="s">
        <v>1545</v>
      </c>
      <c r="C1197" s="10">
        <v>1</v>
      </c>
      <c r="D1197" s="13">
        <v>43152.602083333331</v>
      </c>
      <c r="E1197" s="20">
        <v>99.9</v>
      </c>
      <c r="F1197" s="20">
        <v>17.18</v>
      </c>
      <c r="G1197" t="str">
        <f>VLOOKUP(FACT_INCLUDES[[#This Row],[order_id]],ORDERS!A:B,2,FALSE)</f>
        <v>ffe254cc039740e17dd15a5305035928</v>
      </c>
      <c r="H1197" s="17">
        <f>VLOOKUP(FACT_INCLUDES[[#This Row],[order_id]],ORDERS!A:F,4,FALSE)</f>
        <v>43229.932638888888</v>
      </c>
      <c r="I1197" s="17">
        <f>VLOOKUP(FACT_INCLUDES[[#This Row],[order_id]],ORDERS!A:G,5,FALSE)</f>
        <v>43241.793749999997</v>
      </c>
      <c r="J1197" s="17">
        <f>VLOOKUP(FACT_INCLUDES[[#This Row],[order_id]],ORDERS!A:G,6,FALSE)</f>
        <v>43237</v>
      </c>
      <c r="K1197" t="str">
        <f>VLOOKUP(FACT_INCLUDES[[#This Row],[order_id]],ORDERS!A:G,3,FALSE)</f>
        <v>delivered</v>
      </c>
      <c r="L1197" s="18">
        <f>FACT_INCLUDES[[#This Row],[price]]+FACT_INCLUDES[[#This Row],[freight_value]]</f>
        <v>117.08000000000001</v>
      </c>
      <c r="M1197">
        <f ca="1">_xlfn.XLOOKUP(FACT_INCLUDES[[#This Row],[customer_unique_id]], DIM_CUSTOMERS[customer_unique_id], DIM_CUSTOMERS[Age],,0)</f>
        <v>35</v>
      </c>
      <c r="N1197">
        <f>IFERROR(VLOOKUP(FACT_INCLUDES[[#This Row],[order_id]], ORDERS!A:G, 7, FALSE), "")</f>
        <v>12</v>
      </c>
      <c r="O1197">
        <f>_xlfn.XLOOKUP(FACT_INCLUDES[[#This Row],[DW Product]],FACT_PRODUCT_REVIEWS!L:L,FACT_PRODUCT_REVIEWS!A:A,,0)</f>
        <v>494</v>
      </c>
      <c r="P1197">
        <f>_xlfn.XLOOKUP(FACT_INCLUDES[[#This Row],[customer_unique_id]],DIM_CUSTOMERS[customer_unique_id],DIM_CUSTOMERS[DW Customer],,0)</f>
        <v>205</v>
      </c>
      <c r="Q1197">
        <v>494</v>
      </c>
      <c r="R1197">
        <v>241</v>
      </c>
      <c r="S1197">
        <f>IF(FACT_INCLUDES[[#This Row],[order_delivered_customer_date]]&lt;=FACT_INCLUDES[[#This Row],[order_estimated_delivery_date]],1,0)</f>
        <v>0</v>
      </c>
      <c r="T1197" t="str">
        <f>VLOOKUP(FACT_INCLUDES[[#This Row],[DW Product]],DIM_PRODUCTS!A:I,3,FALSE)</f>
        <v>Makeup</v>
      </c>
      <c r="U1197" t="str">
        <f>VLOOKUP(FACT_INCLUDES[[#This Row],[DW Seller]],DIM_SELLERS!A:I,4,FALSE)</f>
        <v>SP</v>
      </c>
      <c r="V1197" s="30">
        <f>IF(FACT_INCLUDES[[#This Row],[order_delivered_customer_date]]&lt;=FACT_INCLUDES[[#This Row],[order_estimated_delivery_date]], 1,0)</f>
        <v>0</v>
      </c>
    </row>
    <row r="1198" spans="1:22" ht="15.75" x14ac:dyDescent="0.25">
      <c r="A1198">
        <v>1197</v>
      </c>
      <c r="B1198" s="2" t="s">
        <v>1702</v>
      </c>
      <c r="C1198" s="10">
        <v>1</v>
      </c>
      <c r="D1198" s="13">
        <v>42984.003472222219</v>
      </c>
      <c r="E1198" s="20">
        <v>25.99</v>
      </c>
      <c r="F1198" s="20">
        <v>5.31</v>
      </c>
      <c r="G1198" t="str">
        <f>VLOOKUP(FACT_INCLUDES[[#This Row],[order_id]],ORDERS!A:B,2,FALSE)</f>
        <v>74c286ab8cc161142213780711964b06</v>
      </c>
      <c r="H1198" s="17">
        <f>VLOOKUP(FACT_INCLUDES[[#This Row],[order_id]],ORDERS!A:F,4,FALSE)</f>
        <v>43135.515277777777</v>
      </c>
      <c r="I1198" s="17">
        <f>VLOOKUP(FACT_INCLUDES[[#This Row],[order_id]],ORDERS!A:G,5,FALSE)</f>
        <v>43151.997916666667</v>
      </c>
      <c r="J1198" s="17">
        <f>VLOOKUP(FACT_INCLUDES[[#This Row],[order_id]],ORDERS!A:G,6,FALSE)</f>
        <v>43165</v>
      </c>
      <c r="K1198" t="str">
        <f>VLOOKUP(FACT_INCLUDES[[#This Row],[order_id]],ORDERS!A:G,3,FALSE)</f>
        <v>delivered</v>
      </c>
      <c r="L1198" s="18">
        <f>FACT_INCLUDES[[#This Row],[price]]+FACT_INCLUDES[[#This Row],[freight_value]]</f>
        <v>31.299999999999997</v>
      </c>
      <c r="M1198">
        <f ca="1">_xlfn.XLOOKUP(FACT_INCLUDES[[#This Row],[customer_unique_id]], DIM_CUSTOMERS[customer_unique_id], DIM_CUSTOMERS[Age],,0)</f>
        <v>44</v>
      </c>
      <c r="N1198">
        <f>IFERROR(VLOOKUP(FACT_INCLUDES[[#This Row],[order_id]], ORDERS!A:G, 7, FALSE), "")</f>
        <v>16</v>
      </c>
      <c r="O1198">
        <f>_xlfn.XLOOKUP(FACT_INCLUDES[[#This Row],[DW Product]],FACT_PRODUCT_REVIEWS!L:L,FACT_PRODUCT_REVIEWS!A:A,,0)</f>
        <v>495</v>
      </c>
      <c r="P1198">
        <f>_xlfn.XLOOKUP(FACT_INCLUDES[[#This Row],[customer_unique_id]],DIM_CUSTOMERS[customer_unique_id],DIM_CUSTOMERS[DW Customer],,0)</f>
        <v>58</v>
      </c>
      <c r="Q1198">
        <v>495</v>
      </c>
      <c r="R1198">
        <v>242</v>
      </c>
      <c r="S1198">
        <f>IF(FACT_INCLUDES[[#This Row],[order_delivered_customer_date]]&lt;=FACT_INCLUDES[[#This Row],[order_estimated_delivery_date]],1,0)</f>
        <v>1</v>
      </c>
      <c r="T1198" t="str">
        <f>VLOOKUP(FACT_INCLUDES[[#This Row],[DW Product]],DIM_PRODUCTS!A:I,3,FALSE)</f>
        <v>Jewelry</v>
      </c>
      <c r="U1198" t="str">
        <f>VLOOKUP(FACT_INCLUDES[[#This Row],[DW Seller]],DIM_SELLERS!A:I,4,FALSE)</f>
        <v>SP</v>
      </c>
      <c r="V1198" s="30">
        <f>IF(FACT_INCLUDES[[#This Row],[order_delivered_customer_date]]&lt;=FACT_INCLUDES[[#This Row],[order_estimated_delivery_date]], 1,0)</f>
        <v>1</v>
      </c>
    </row>
    <row r="1199" spans="1:22" ht="15.75" x14ac:dyDescent="0.25">
      <c r="A1199">
        <v>1198</v>
      </c>
      <c r="B1199" s="2" t="s">
        <v>1289</v>
      </c>
      <c r="C1199" s="10">
        <v>1</v>
      </c>
      <c r="D1199" s="13">
        <v>43017.171527777777</v>
      </c>
      <c r="E1199" s="20">
        <v>25.99</v>
      </c>
      <c r="F1199" s="20">
        <v>9.57</v>
      </c>
      <c r="G1199" t="str">
        <f>VLOOKUP(FACT_INCLUDES[[#This Row],[order_id]],ORDERS!A:B,2,FALSE)</f>
        <v>f807403776737da279aba36583afa4df</v>
      </c>
      <c r="H1199" s="17">
        <f>VLOOKUP(FACT_INCLUDES[[#This Row],[order_id]],ORDERS!A:F,4,FALSE)</f>
        <v>43177.890277777777</v>
      </c>
      <c r="I1199" s="17">
        <f>VLOOKUP(FACT_INCLUDES[[#This Row],[order_id]],ORDERS!A:G,5,FALSE)</f>
        <v>43190.543749999997</v>
      </c>
      <c r="J1199" s="17">
        <f>VLOOKUP(FACT_INCLUDES[[#This Row],[order_id]],ORDERS!A:G,6,FALSE)</f>
        <v>43203</v>
      </c>
      <c r="K1199" t="str">
        <f>VLOOKUP(FACT_INCLUDES[[#This Row],[order_id]],ORDERS!A:G,3,FALSE)</f>
        <v>delivered</v>
      </c>
      <c r="L1199" s="18">
        <f>FACT_INCLUDES[[#This Row],[price]]+FACT_INCLUDES[[#This Row],[freight_value]]</f>
        <v>35.56</v>
      </c>
      <c r="M1199">
        <f ca="1">_xlfn.XLOOKUP(FACT_INCLUDES[[#This Row],[customer_unique_id]], DIM_CUSTOMERS[customer_unique_id], DIM_CUSTOMERS[Age],,0)</f>
        <v>19</v>
      </c>
      <c r="N1199">
        <f>IFERROR(VLOOKUP(FACT_INCLUDES[[#This Row],[order_id]], ORDERS!A:G, 7, FALSE), "")</f>
        <v>13</v>
      </c>
      <c r="O1199">
        <f>_xlfn.XLOOKUP(FACT_INCLUDES[[#This Row],[DW Product]],FACT_PRODUCT_REVIEWS!L:L,FACT_PRODUCT_REVIEWS!A:A,,0)</f>
        <v>496</v>
      </c>
      <c r="P1199">
        <f>_xlfn.XLOOKUP(FACT_INCLUDES[[#This Row],[customer_unique_id]],DIM_CUSTOMERS[customer_unique_id],DIM_CUSTOMERS[DW Customer],,0)</f>
        <v>194</v>
      </c>
      <c r="Q1199">
        <v>496</v>
      </c>
      <c r="R1199">
        <v>245</v>
      </c>
      <c r="S1199">
        <f>IF(FACT_INCLUDES[[#This Row],[order_delivered_customer_date]]&lt;=FACT_INCLUDES[[#This Row],[order_estimated_delivery_date]],1,0)</f>
        <v>1</v>
      </c>
      <c r="T1199" t="str">
        <f>VLOOKUP(FACT_INCLUDES[[#This Row],[DW Product]],DIM_PRODUCTS!A:I,3,FALSE)</f>
        <v>Kitchen Products</v>
      </c>
      <c r="U1199" t="str">
        <f>VLOOKUP(FACT_INCLUDES[[#This Row],[DW Seller]],DIM_SELLERS!A:I,4,FALSE)</f>
        <v>MG</v>
      </c>
      <c r="V1199" s="30">
        <f>IF(FACT_INCLUDES[[#This Row],[order_delivered_customer_date]]&lt;=FACT_INCLUDES[[#This Row],[order_estimated_delivery_date]], 1,0)</f>
        <v>1</v>
      </c>
    </row>
    <row r="1200" spans="1:22" ht="15.75" x14ac:dyDescent="0.25">
      <c r="A1200">
        <v>1199</v>
      </c>
      <c r="B1200" s="2" t="s">
        <v>829</v>
      </c>
      <c r="C1200" s="10">
        <v>1</v>
      </c>
      <c r="D1200" s="13">
        <v>43312.6</v>
      </c>
      <c r="E1200" s="20">
        <v>107.9</v>
      </c>
      <c r="F1200" s="20">
        <v>18.559999999999999</v>
      </c>
      <c r="G1200" t="str">
        <f>VLOOKUP(FACT_INCLUDES[[#This Row],[order_id]],ORDERS!A:B,2,FALSE)</f>
        <v>75a3b07e6c337d98fcf56aefb228b11b</v>
      </c>
      <c r="H1200" s="17">
        <f>VLOOKUP(FACT_INCLUDES[[#This Row],[order_id]],ORDERS!A:F,4,FALSE)</f>
        <v>42890.960416666669</v>
      </c>
      <c r="I1200" s="17">
        <f>VLOOKUP(FACT_INCLUDES[[#This Row],[order_id]],ORDERS!A:G,5,FALSE)</f>
        <v>42898.265277777777</v>
      </c>
      <c r="J1200" s="17">
        <f>VLOOKUP(FACT_INCLUDES[[#This Row],[order_id]],ORDERS!A:G,6,FALSE)</f>
        <v>42912</v>
      </c>
      <c r="K1200" t="str">
        <f>VLOOKUP(FACT_INCLUDES[[#This Row],[order_id]],ORDERS!A:G,3,FALSE)</f>
        <v>delivered</v>
      </c>
      <c r="L1200" s="18">
        <f>FACT_INCLUDES[[#This Row],[price]]+FACT_INCLUDES[[#This Row],[freight_value]]</f>
        <v>126.46000000000001</v>
      </c>
      <c r="M1200">
        <f ca="1">_xlfn.XLOOKUP(FACT_INCLUDES[[#This Row],[customer_unique_id]], DIM_CUSTOMERS[customer_unique_id], DIM_CUSTOMERS[Age],,0)</f>
        <v>22</v>
      </c>
      <c r="N1200">
        <f>IFERROR(VLOOKUP(FACT_INCLUDES[[#This Row],[order_id]], ORDERS!A:G, 7, FALSE), "")</f>
        <v>8</v>
      </c>
      <c r="O1200">
        <f>_xlfn.XLOOKUP(FACT_INCLUDES[[#This Row],[DW Product]],FACT_PRODUCT_REVIEWS!L:L,FACT_PRODUCT_REVIEWS!A:A,,0)</f>
        <v>497</v>
      </c>
      <c r="P1200">
        <f>_xlfn.XLOOKUP(FACT_INCLUDES[[#This Row],[customer_unique_id]],DIM_CUSTOMERS[customer_unique_id],DIM_CUSTOMERS[DW Customer],,0)</f>
        <v>254</v>
      </c>
      <c r="Q1200">
        <v>497</v>
      </c>
      <c r="R1200">
        <v>246</v>
      </c>
      <c r="S1200">
        <f>IF(FACT_INCLUDES[[#This Row],[order_delivered_customer_date]]&lt;=FACT_INCLUDES[[#This Row],[order_estimated_delivery_date]],1,0)</f>
        <v>1</v>
      </c>
      <c r="T1200" t="str">
        <f>VLOOKUP(FACT_INCLUDES[[#This Row],[DW Product]],DIM_PRODUCTS!A:I,3,FALSE)</f>
        <v>Kitchen Products</v>
      </c>
      <c r="U1200" t="str">
        <f>VLOOKUP(FACT_INCLUDES[[#This Row],[DW Seller]],DIM_SELLERS!A:I,4,FALSE)</f>
        <v>SP</v>
      </c>
      <c r="V1200" s="30">
        <f>IF(FACT_INCLUDES[[#This Row],[order_delivered_customer_date]]&lt;=FACT_INCLUDES[[#This Row],[order_estimated_delivery_date]], 1,0)</f>
        <v>1</v>
      </c>
    </row>
    <row r="1201" spans="1:22" ht="15.75" x14ac:dyDescent="0.25">
      <c r="A1201">
        <v>1200</v>
      </c>
      <c r="B1201" s="2" t="s">
        <v>1041</v>
      </c>
      <c r="C1201" s="10">
        <v>2</v>
      </c>
      <c r="D1201" s="13">
        <v>42997.40625</v>
      </c>
      <c r="E1201" s="20">
        <v>58.9</v>
      </c>
      <c r="F1201" s="20">
        <v>13.29</v>
      </c>
      <c r="G1201" t="str">
        <f>VLOOKUP(FACT_INCLUDES[[#This Row],[order_id]],ORDERS!A:B,2,FALSE)</f>
        <v>cb8fde758b25902db18315240ebd9b07</v>
      </c>
      <c r="H1201" s="17">
        <f>VLOOKUP(FACT_INCLUDES[[#This Row],[order_id]],ORDERS!A:F,4,FALSE)</f>
        <v>43070.823611111111</v>
      </c>
      <c r="I1201" s="17">
        <f>VLOOKUP(FACT_INCLUDES[[#This Row],[order_id]],ORDERS!A:G,5,FALSE)</f>
        <v>43087.696527777778</v>
      </c>
      <c r="J1201" s="17">
        <f>VLOOKUP(FACT_INCLUDES[[#This Row],[order_id]],ORDERS!A:G,6,FALSE)</f>
        <v>43098</v>
      </c>
      <c r="K1201" t="str">
        <f>VLOOKUP(FACT_INCLUDES[[#This Row],[order_id]],ORDERS!A:G,3,FALSE)</f>
        <v>delivered</v>
      </c>
      <c r="L1201" s="18">
        <f>FACT_INCLUDES[[#This Row],[price]]+FACT_INCLUDES[[#This Row],[freight_value]]</f>
        <v>72.19</v>
      </c>
      <c r="M1201">
        <f ca="1">_xlfn.XLOOKUP(FACT_INCLUDES[[#This Row],[customer_unique_id]], DIM_CUSTOMERS[customer_unique_id], DIM_CUSTOMERS[Age],,0)</f>
        <v>25</v>
      </c>
      <c r="N1201">
        <f>IFERROR(VLOOKUP(FACT_INCLUDES[[#This Row],[order_id]], ORDERS!A:G, 7, FALSE), "")</f>
        <v>17</v>
      </c>
      <c r="O1201">
        <f>_xlfn.XLOOKUP(FACT_INCLUDES[[#This Row],[DW Product]],FACT_PRODUCT_REVIEWS!L:L,FACT_PRODUCT_REVIEWS!A:A,,0)</f>
        <v>1</v>
      </c>
      <c r="P1201">
        <f>_xlfn.XLOOKUP(FACT_INCLUDES[[#This Row],[customer_unique_id]],DIM_CUSTOMERS[customer_unique_id],DIM_CUSTOMERS[DW Customer],,0)</f>
        <v>310</v>
      </c>
      <c r="Q1201">
        <v>1</v>
      </c>
      <c r="R1201">
        <v>1</v>
      </c>
      <c r="S1201">
        <f>IF(FACT_INCLUDES[[#This Row],[order_delivered_customer_date]]&lt;=FACT_INCLUDES[[#This Row],[order_estimated_delivery_date]],1,0)</f>
        <v>1</v>
      </c>
      <c r="T1201" t="str">
        <f>VLOOKUP(FACT_INCLUDES[[#This Row],[DW Product]],DIM_PRODUCTS!A:I,3,FALSE)</f>
        <v>Art</v>
      </c>
      <c r="U1201" t="str">
        <f>VLOOKUP(FACT_INCLUDES[[#This Row],[DW Seller]],DIM_SELLERS!A:I,4,FALSE)</f>
        <v>SP</v>
      </c>
      <c r="V1201" s="30">
        <f>IF(FACT_INCLUDES[[#This Row],[order_delivered_customer_date]]&lt;=FACT_INCLUDES[[#This Row],[order_estimated_delivery_date]], 1,0)</f>
        <v>1</v>
      </c>
    </row>
    <row r="1202" spans="1:22" ht="15.75" x14ac:dyDescent="0.25">
      <c r="A1202">
        <v>1201</v>
      </c>
      <c r="B1202" s="2" t="s">
        <v>1715</v>
      </c>
      <c r="C1202" s="10">
        <v>2</v>
      </c>
      <c r="D1202" s="13">
        <v>42858.461805555555</v>
      </c>
      <c r="E1202" s="20">
        <v>239.9</v>
      </c>
      <c r="F1202" s="20">
        <v>19.93</v>
      </c>
      <c r="G1202" t="str">
        <f>VLOOKUP(FACT_INCLUDES[[#This Row],[order_id]],ORDERS!A:B,2,FALSE)</f>
        <v>97258e1c1f77f32358eccd1c9ee5954d</v>
      </c>
      <c r="H1202" s="17">
        <f>VLOOKUP(FACT_INCLUDES[[#This Row],[order_id]],ORDERS!A:F,4,FALSE)</f>
        <v>42792.936111111114</v>
      </c>
      <c r="I1202" s="17">
        <f>VLOOKUP(FACT_INCLUDES[[#This Row],[order_id]],ORDERS!A:G,5,FALSE)</f>
        <v>42800.598611111112</v>
      </c>
      <c r="J1202" s="17">
        <f>VLOOKUP(FACT_INCLUDES[[#This Row],[order_id]],ORDERS!A:G,6,FALSE)</f>
        <v>42814</v>
      </c>
      <c r="K1202" t="str">
        <f>VLOOKUP(FACT_INCLUDES[[#This Row],[order_id]],ORDERS!A:G,3,FALSE)</f>
        <v>delivered</v>
      </c>
      <c r="L1202" s="18">
        <f>FACT_INCLUDES[[#This Row],[price]]+FACT_INCLUDES[[#This Row],[freight_value]]</f>
        <v>259.83</v>
      </c>
      <c r="M1202">
        <f ca="1">_xlfn.XLOOKUP(FACT_INCLUDES[[#This Row],[customer_unique_id]], DIM_CUSTOMERS[customer_unique_id], DIM_CUSTOMERS[Age],,0)</f>
        <v>20</v>
      </c>
      <c r="N1202">
        <f>IFERROR(VLOOKUP(FACT_INCLUDES[[#This Row],[order_id]], ORDERS!A:G, 7, FALSE), "")</f>
        <v>8</v>
      </c>
      <c r="O1202">
        <f>_xlfn.XLOOKUP(FACT_INCLUDES[[#This Row],[DW Product]],FACT_PRODUCT_REVIEWS!L:L,FACT_PRODUCT_REVIEWS!A:A,,0)</f>
        <v>2</v>
      </c>
      <c r="P1202">
        <f>_xlfn.XLOOKUP(FACT_INCLUDES[[#This Row],[customer_unique_id]],DIM_CUSTOMERS[customer_unique_id],DIM_CUSTOMERS[DW Customer],,0)</f>
        <v>66</v>
      </c>
      <c r="Q1202">
        <v>2</v>
      </c>
      <c r="R1202">
        <v>2</v>
      </c>
      <c r="S1202">
        <f>IF(FACT_INCLUDES[[#This Row],[order_delivered_customer_date]]&lt;=FACT_INCLUDES[[#This Row],[order_estimated_delivery_date]],1,0)</f>
        <v>1</v>
      </c>
      <c r="T1202" t="str">
        <f>VLOOKUP(FACT_INCLUDES[[#This Row],[DW Product]],DIM_PRODUCTS!A:I,3,FALSE)</f>
        <v>Sports</v>
      </c>
      <c r="U1202" t="str">
        <f>VLOOKUP(FACT_INCLUDES[[#This Row],[DW Seller]],DIM_SELLERS!A:I,4,FALSE)</f>
        <v>SP</v>
      </c>
      <c r="V1202" s="30">
        <f>IF(FACT_INCLUDES[[#This Row],[order_delivered_customer_date]]&lt;=FACT_INCLUDES[[#This Row],[order_estimated_delivery_date]], 1,0)</f>
        <v>1</v>
      </c>
    </row>
    <row r="1203" spans="1:22" ht="15.75" x14ac:dyDescent="0.25">
      <c r="A1203">
        <v>1202</v>
      </c>
      <c r="B1203" s="2" t="s">
        <v>1072</v>
      </c>
      <c r="C1203" s="10">
        <v>2</v>
      </c>
      <c r="D1203" s="13">
        <v>43118.616666666669</v>
      </c>
      <c r="E1203" s="20">
        <v>199</v>
      </c>
      <c r="F1203" s="20">
        <v>17.87</v>
      </c>
      <c r="G1203" t="str">
        <f>VLOOKUP(FACT_INCLUDES[[#This Row],[order_id]],ORDERS!A:B,2,FALSE)</f>
        <v>e90a1b194724309bbaa6228c398d1748</v>
      </c>
      <c r="H1203" s="17">
        <f>VLOOKUP(FACT_INCLUDES[[#This Row],[order_id]],ORDERS!A:F,4,FALSE)</f>
        <v>43208.929861111108</v>
      </c>
      <c r="I1203" s="17">
        <f>VLOOKUP(FACT_INCLUDES[[#This Row],[order_id]],ORDERS!A:G,5,FALSE)</f>
        <v>43242.883333333331</v>
      </c>
      <c r="J1203" s="17">
        <f>VLOOKUP(FACT_INCLUDES[[#This Row],[order_id]],ORDERS!A:G,6,FALSE)</f>
        <v>43238</v>
      </c>
      <c r="K1203" t="str">
        <f>VLOOKUP(FACT_INCLUDES[[#This Row],[order_id]],ORDERS!A:G,3,FALSE)</f>
        <v>delivered</v>
      </c>
      <c r="L1203" s="18">
        <f>FACT_INCLUDES[[#This Row],[price]]+FACT_INCLUDES[[#This Row],[freight_value]]</f>
        <v>216.87</v>
      </c>
      <c r="M1203">
        <f ca="1">_xlfn.XLOOKUP(FACT_INCLUDES[[#This Row],[customer_unique_id]], DIM_CUSTOMERS[customer_unique_id], DIM_CUSTOMERS[Age],,0)</f>
        <v>22</v>
      </c>
      <c r="N1203">
        <f>IFERROR(VLOOKUP(FACT_INCLUDES[[#This Row],[order_id]], ORDERS!A:G, 7, FALSE), "")</f>
        <v>34</v>
      </c>
      <c r="O1203">
        <f>_xlfn.XLOOKUP(FACT_INCLUDES[[#This Row],[DW Product]],FACT_PRODUCT_REVIEWS!L:L,FACT_PRODUCT_REVIEWS!A:A,,0)</f>
        <v>3</v>
      </c>
      <c r="P1203">
        <f>_xlfn.XLOOKUP(FACT_INCLUDES[[#This Row],[customer_unique_id]],DIM_CUSTOMERS[customer_unique_id],DIM_CUSTOMERS[DW Customer],,0)</f>
        <v>115</v>
      </c>
      <c r="Q1203">
        <v>3</v>
      </c>
      <c r="R1203">
        <v>3</v>
      </c>
      <c r="S1203">
        <f>IF(FACT_INCLUDES[[#This Row],[order_delivered_customer_date]]&lt;=FACT_INCLUDES[[#This Row],[order_estimated_delivery_date]],1,0)</f>
        <v>0</v>
      </c>
      <c r="T1203" t="str">
        <f>VLOOKUP(FACT_INCLUDES[[#This Row],[DW Product]],DIM_PRODUCTS!A:I,3,FALSE)</f>
        <v>Toys</v>
      </c>
      <c r="U1203" t="str">
        <f>VLOOKUP(FACT_INCLUDES[[#This Row],[DW Seller]],DIM_SELLERS!A:I,4,FALSE)</f>
        <v>RJ</v>
      </c>
      <c r="V1203" s="30">
        <f>IF(FACT_INCLUDES[[#This Row],[order_delivered_customer_date]]&lt;=FACT_INCLUDES[[#This Row],[order_estimated_delivery_date]], 1,0)</f>
        <v>0</v>
      </c>
    </row>
    <row r="1204" spans="1:22" ht="15.75" x14ac:dyDescent="0.25">
      <c r="A1204">
        <v>1203</v>
      </c>
      <c r="B1204" s="2" t="s">
        <v>1635</v>
      </c>
      <c r="C1204" s="10">
        <v>2</v>
      </c>
      <c r="D1204" s="13">
        <v>43327.423611111109</v>
      </c>
      <c r="E1204" s="20">
        <v>12.99</v>
      </c>
      <c r="F1204" s="20">
        <v>12.79</v>
      </c>
      <c r="G1204" t="str">
        <f>VLOOKUP(FACT_INCLUDES[[#This Row],[order_id]],ORDERS!A:B,2,FALSE)</f>
        <v>4dfa53e424b44b9dcb3965683078712d</v>
      </c>
      <c r="H1204" s="17">
        <f>VLOOKUP(FACT_INCLUDES[[#This Row],[order_id]],ORDERS!A:F,4,FALSE)</f>
        <v>43113.731249999997</v>
      </c>
      <c r="I1204" s="17">
        <f>VLOOKUP(FACT_INCLUDES[[#This Row],[order_id]],ORDERS!A:G,5,FALSE)</f>
        <v>43122.715277777781</v>
      </c>
      <c r="J1204" s="17">
        <f>VLOOKUP(FACT_INCLUDES[[#This Row],[order_id]],ORDERS!A:G,6,FALSE)</f>
        <v>43136</v>
      </c>
      <c r="K1204" t="str">
        <f>VLOOKUP(FACT_INCLUDES[[#This Row],[order_id]],ORDERS!A:G,3,FALSE)</f>
        <v>delivered</v>
      </c>
      <c r="L1204" s="18">
        <f>FACT_INCLUDES[[#This Row],[price]]+FACT_INCLUDES[[#This Row],[freight_value]]</f>
        <v>25.78</v>
      </c>
      <c r="M1204">
        <f ca="1">_xlfn.XLOOKUP(FACT_INCLUDES[[#This Row],[customer_unique_id]], DIM_CUSTOMERS[customer_unique_id], DIM_CUSTOMERS[Age],,0)</f>
        <v>21</v>
      </c>
      <c r="N1204">
        <f>IFERROR(VLOOKUP(FACT_INCLUDES[[#This Row],[order_id]], ORDERS!A:G, 7, FALSE), "")</f>
        <v>9</v>
      </c>
      <c r="O1204">
        <f>_xlfn.XLOOKUP(FACT_INCLUDES[[#This Row],[DW Product]],FACT_PRODUCT_REVIEWS!L:L,FACT_PRODUCT_REVIEWS!A:A,,0)</f>
        <v>4</v>
      </c>
      <c r="P1204">
        <f>_xlfn.XLOOKUP(FACT_INCLUDES[[#This Row],[customer_unique_id]],DIM_CUSTOMERS[customer_unique_id],DIM_CUSTOMERS[DW Customer],,0)</f>
        <v>283</v>
      </c>
      <c r="Q1204">
        <v>4</v>
      </c>
      <c r="R1204">
        <v>4</v>
      </c>
      <c r="S1204">
        <f>IF(FACT_INCLUDES[[#This Row],[order_delivered_customer_date]]&lt;=FACT_INCLUDES[[#This Row],[order_estimated_delivery_date]],1,0)</f>
        <v>1</v>
      </c>
      <c r="T1204" t="str">
        <f>VLOOKUP(FACT_INCLUDES[[#This Row],[DW Product]],DIM_PRODUCTS!A:I,3,FALSE)</f>
        <v>Accessories</v>
      </c>
      <c r="U1204" t="str">
        <f>VLOOKUP(FACT_INCLUDES[[#This Row],[DW Seller]],DIM_SELLERS!A:I,4,FALSE)</f>
        <v>SP</v>
      </c>
      <c r="V1204" s="30">
        <f>IF(FACT_INCLUDES[[#This Row],[order_delivered_customer_date]]&lt;=FACT_INCLUDES[[#This Row],[order_estimated_delivery_date]], 1,0)</f>
        <v>1</v>
      </c>
    </row>
    <row r="1205" spans="1:22" ht="15.75" x14ac:dyDescent="0.25">
      <c r="A1205">
        <v>1204</v>
      </c>
      <c r="B1205" s="2" t="s">
        <v>741</v>
      </c>
      <c r="C1205" s="10">
        <v>2</v>
      </c>
      <c r="D1205" s="13">
        <v>42779.581250000003</v>
      </c>
      <c r="E1205" s="20">
        <v>199.9</v>
      </c>
      <c r="F1205" s="20">
        <v>18.14</v>
      </c>
      <c r="G1205" t="str">
        <f>VLOOKUP(FACT_INCLUDES[[#This Row],[order_id]],ORDERS!A:B,2,FALSE)</f>
        <v>72061fff095d8325b311ea24e2f4a2b5</v>
      </c>
      <c r="H1205" s="17">
        <f>VLOOKUP(FACT_INCLUDES[[#This Row],[order_id]],ORDERS!A:F,4,FALSE)</f>
        <v>42803.886805555558</v>
      </c>
      <c r="I1205" s="17">
        <f>VLOOKUP(FACT_INCLUDES[[#This Row],[order_id]],ORDERS!A:G,5,FALSE)</f>
        <v>42817.529166666667</v>
      </c>
      <c r="J1205" s="17">
        <f>VLOOKUP(FACT_INCLUDES[[#This Row],[order_id]],ORDERS!A:G,6,FALSE)</f>
        <v>42822</v>
      </c>
      <c r="K1205" t="str">
        <f>VLOOKUP(FACT_INCLUDES[[#This Row],[order_id]],ORDERS!A:G,3,FALSE)</f>
        <v>delivered</v>
      </c>
      <c r="L1205" s="18">
        <f>FACT_INCLUDES[[#This Row],[price]]+FACT_INCLUDES[[#This Row],[freight_value]]</f>
        <v>218.04000000000002</v>
      </c>
      <c r="M1205">
        <f ca="1">_xlfn.XLOOKUP(FACT_INCLUDES[[#This Row],[customer_unique_id]], DIM_CUSTOMERS[customer_unique_id], DIM_CUSTOMERS[Age],,0)</f>
        <v>37</v>
      </c>
      <c r="N1205">
        <f>IFERROR(VLOOKUP(FACT_INCLUDES[[#This Row],[order_id]], ORDERS!A:G, 7, FALSE), "")</f>
        <v>14</v>
      </c>
      <c r="O1205">
        <f>_xlfn.XLOOKUP(FACT_INCLUDES[[#This Row],[DW Product]],FACT_PRODUCT_REVIEWS!L:L,FACT_PRODUCT_REVIEWS!A:A,,0)</f>
        <v>5</v>
      </c>
      <c r="P1205">
        <f>_xlfn.XLOOKUP(FACT_INCLUDES[[#This Row],[customer_unique_id]],DIM_CUSTOMERS[customer_unique_id],DIM_CUSTOMERS[DW Customer],,0)</f>
        <v>273</v>
      </c>
      <c r="Q1205">
        <v>5</v>
      </c>
      <c r="R1205">
        <v>5</v>
      </c>
      <c r="S1205">
        <f>IF(FACT_INCLUDES[[#This Row],[order_delivered_customer_date]]&lt;=FACT_INCLUDES[[#This Row],[order_estimated_delivery_date]],1,0)</f>
        <v>1</v>
      </c>
      <c r="T1205" t="str">
        <f>VLOOKUP(FACT_INCLUDES[[#This Row],[DW Product]],DIM_PRODUCTS!A:I,3,FALSE)</f>
        <v>Shoes</v>
      </c>
      <c r="U1205" t="str">
        <f>VLOOKUP(FACT_INCLUDES[[#This Row],[DW Seller]],DIM_SELLERS!A:I,4,FALSE)</f>
        <v>SP</v>
      </c>
      <c r="V1205" s="30">
        <f>IF(FACT_INCLUDES[[#This Row],[order_delivered_customer_date]]&lt;=FACT_INCLUDES[[#This Row],[order_estimated_delivery_date]], 1,0)</f>
        <v>1</v>
      </c>
    </row>
    <row r="1206" spans="1:22" ht="15.75" x14ac:dyDescent="0.25">
      <c r="A1206">
        <v>1205</v>
      </c>
      <c r="B1206" s="2" t="s">
        <v>852</v>
      </c>
      <c r="C1206" s="10">
        <v>2</v>
      </c>
      <c r="D1206" s="13">
        <v>42878.163194444445</v>
      </c>
      <c r="E1206" s="20">
        <v>21.9</v>
      </c>
      <c r="F1206" s="20">
        <v>12.69</v>
      </c>
      <c r="G1206" t="str">
        <f>VLOOKUP(FACT_INCLUDES[[#This Row],[order_id]],ORDERS!A:B,2,FALSE)</f>
        <v>74c286ab8cc161142213780711964b06</v>
      </c>
      <c r="H1206" s="17">
        <f>VLOOKUP(FACT_INCLUDES[[#This Row],[order_id]],ORDERS!A:F,4,FALSE)</f>
        <v>43006.997916666667</v>
      </c>
      <c r="I1206" s="17">
        <f>VLOOKUP(FACT_INCLUDES[[#This Row],[order_id]],ORDERS!A:G,5,FALSE)</f>
        <v>43035.820833333331</v>
      </c>
      <c r="J1206" s="17">
        <f>VLOOKUP(FACT_INCLUDES[[#This Row],[order_id]],ORDERS!A:G,6,FALSE)</f>
        <v>43034</v>
      </c>
      <c r="K1206" t="str">
        <f>VLOOKUP(FACT_INCLUDES[[#This Row],[order_id]],ORDERS!A:G,3,FALSE)</f>
        <v>delivered</v>
      </c>
      <c r="L1206" s="18">
        <f>FACT_INCLUDES[[#This Row],[price]]+FACT_INCLUDES[[#This Row],[freight_value]]</f>
        <v>34.589999999999996</v>
      </c>
      <c r="M1206">
        <f ca="1">_xlfn.XLOOKUP(FACT_INCLUDES[[#This Row],[customer_unique_id]], DIM_CUSTOMERS[customer_unique_id], DIM_CUSTOMERS[Age],,0)</f>
        <v>44</v>
      </c>
      <c r="N1206">
        <f>IFERROR(VLOOKUP(FACT_INCLUDES[[#This Row],[order_id]], ORDERS!A:G, 7, FALSE), "")</f>
        <v>29</v>
      </c>
      <c r="O1206">
        <f>_xlfn.XLOOKUP(FACT_INCLUDES[[#This Row],[DW Product]],FACT_PRODUCT_REVIEWS!L:L,FACT_PRODUCT_REVIEWS!A:A,,0)</f>
        <v>6</v>
      </c>
      <c r="P1206">
        <f>_xlfn.XLOOKUP(FACT_INCLUDES[[#This Row],[customer_unique_id]],DIM_CUSTOMERS[customer_unique_id],DIM_CUSTOMERS[DW Customer],,0)</f>
        <v>58</v>
      </c>
      <c r="Q1206">
        <v>6</v>
      </c>
      <c r="R1206">
        <v>6</v>
      </c>
      <c r="S1206">
        <f>IF(FACT_INCLUDES[[#This Row],[order_delivered_customer_date]]&lt;=FACT_INCLUDES[[#This Row],[order_estimated_delivery_date]],1,0)</f>
        <v>0</v>
      </c>
      <c r="T1206" t="str">
        <f>VLOOKUP(FACT_INCLUDES[[#This Row],[DW Product]],DIM_PRODUCTS!A:I,3,FALSE)</f>
        <v>Furniture</v>
      </c>
      <c r="U1206" t="str">
        <f>VLOOKUP(FACT_INCLUDES[[#This Row],[DW Seller]],DIM_SELLERS!A:I,4,FALSE)</f>
        <v>RJ</v>
      </c>
      <c r="V1206" s="30">
        <f>IF(FACT_INCLUDES[[#This Row],[order_delivered_customer_date]]&lt;=FACT_INCLUDES[[#This Row],[order_estimated_delivery_date]], 1,0)</f>
        <v>0</v>
      </c>
    </row>
    <row r="1207" spans="1:22" ht="15.75" x14ac:dyDescent="0.25">
      <c r="A1207">
        <v>1206</v>
      </c>
      <c r="B1207" s="2" t="s">
        <v>1630</v>
      </c>
      <c r="C1207" s="10">
        <v>2</v>
      </c>
      <c r="D1207" s="13">
        <v>43083.506944444445</v>
      </c>
      <c r="E1207" s="20">
        <v>19.899999999999999</v>
      </c>
      <c r="F1207" s="20">
        <v>11.85</v>
      </c>
      <c r="G1207" t="str">
        <f>VLOOKUP(FACT_INCLUDES[[#This Row],[order_id]],ORDERS!A:B,2,FALSE)</f>
        <v>2cac9c1a43808ace14f1598744f4a28a</v>
      </c>
      <c r="H1207" s="17">
        <f>VLOOKUP(FACT_INCLUDES[[#This Row],[order_id]],ORDERS!A:F,4,FALSE)</f>
        <v>43016.859027777777</v>
      </c>
      <c r="I1207" s="17">
        <f>VLOOKUP(FACT_INCLUDES[[#This Row],[order_id]],ORDERS!A:G,5,FALSE)</f>
        <v>43029.023611111108</v>
      </c>
      <c r="J1207" s="17">
        <f>VLOOKUP(FACT_INCLUDES[[#This Row],[order_id]],ORDERS!A:G,6,FALSE)</f>
        <v>43052</v>
      </c>
      <c r="K1207" t="str">
        <f>VLOOKUP(FACT_INCLUDES[[#This Row],[order_id]],ORDERS!A:G,3,FALSE)</f>
        <v>delivered</v>
      </c>
      <c r="L1207" s="18">
        <f>FACT_INCLUDES[[#This Row],[price]]+FACT_INCLUDES[[#This Row],[freight_value]]</f>
        <v>31.75</v>
      </c>
      <c r="M1207">
        <f ca="1">_xlfn.XLOOKUP(FACT_INCLUDES[[#This Row],[customer_unique_id]], DIM_CUSTOMERS[customer_unique_id], DIM_CUSTOMERS[Age],,0)</f>
        <v>36</v>
      </c>
      <c r="N1207">
        <f>IFERROR(VLOOKUP(FACT_INCLUDES[[#This Row],[order_id]], ORDERS!A:G, 7, FALSE), "")</f>
        <v>13</v>
      </c>
      <c r="O1207">
        <f>_xlfn.XLOOKUP(FACT_INCLUDES[[#This Row],[DW Product]],FACT_PRODUCT_REVIEWS!L:L,FACT_PRODUCT_REVIEWS!A:A,,0)</f>
        <v>7</v>
      </c>
      <c r="P1207">
        <f>_xlfn.XLOOKUP(FACT_INCLUDES[[#This Row],[customer_unique_id]],DIM_CUSTOMERS[customer_unique_id],DIM_CUSTOMERS[DW Customer],,0)</f>
        <v>169</v>
      </c>
      <c r="Q1207">
        <v>7</v>
      </c>
      <c r="R1207">
        <v>7</v>
      </c>
      <c r="S1207">
        <f>IF(FACT_INCLUDES[[#This Row],[order_delivered_customer_date]]&lt;=FACT_INCLUDES[[#This Row],[order_estimated_delivery_date]],1,0)</f>
        <v>1</v>
      </c>
      <c r="T1207" t="str">
        <f>VLOOKUP(FACT_INCLUDES[[#This Row],[DW Product]],DIM_PRODUCTS!A:I,3,FALSE)</f>
        <v>Art</v>
      </c>
      <c r="U1207" t="str">
        <f>VLOOKUP(FACT_INCLUDES[[#This Row],[DW Seller]],DIM_SELLERS!A:I,4,FALSE)</f>
        <v>PE</v>
      </c>
      <c r="V1207" s="30">
        <f>IF(FACT_INCLUDES[[#This Row],[order_delivered_customer_date]]&lt;=FACT_INCLUDES[[#This Row],[order_estimated_delivery_date]], 1,0)</f>
        <v>1</v>
      </c>
    </row>
    <row r="1208" spans="1:22" ht="15.75" x14ac:dyDescent="0.25">
      <c r="A1208">
        <v>1207</v>
      </c>
      <c r="B1208" s="2" t="s">
        <v>1064</v>
      </c>
      <c r="C1208" s="10">
        <v>2</v>
      </c>
      <c r="D1208" s="13">
        <v>43291.520833333336</v>
      </c>
      <c r="E1208" s="20">
        <v>810</v>
      </c>
      <c r="F1208" s="20">
        <v>70.75</v>
      </c>
      <c r="G1208" t="str">
        <f>VLOOKUP(FACT_INCLUDES[[#This Row],[order_id]],ORDERS!A:B,2,FALSE)</f>
        <v>66d201c13937598dd4e036788a10a203</v>
      </c>
      <c r="H1208" s="17">
        <f>VLOOKUP(FACT_INCLUDES[[#This Row],[order_id]],ORDERS!A:F,4,FALSE)</f>
        <v>43329.974999999999</v>
      </c>
      <c r="I1208" s="17">
        <f>VLOOKUP(FACT_INCLUDES[[#This Row],[order_id]],ORDERS!A:G,5,FALSE)</f>
        <v>43342.650694444441</v>
      </c>
      <c r="J1208" s="17">
        <f>VLOOKUP(FACT_INCLUDES[[#This Row],[order_id]],ORDERS!A:G,6,FALSE)</f>
        <v>43371</v>
      </c>
      <c r="K1208" t="str">
        <f>VLOOKUP(FACT_INCLUDES[[#This Row],[order_id]],ORDERS!A:G,3,FALSE)</f>
        <v>delivered</v>
      </c>
      <c r="L1208" s="18">
        <f>FACT_INCLUDES[[#This Row],[price]]+FACT_INCLUDES[[#This Row],[freight_value]]</f>
        <v>880.75</v>
      </c>
      <c r="M1208">
        <f ca="1">_xlfn.XLOOKUP(FACT_INCLUDES[[#This Row],[customer_unique_id]], DIM_CUSTOMERS[customer_unique_id], DIM_CUSTOMERS[Age],,0)</f>
        <v>24</v>
      </c>
      <c r="N1208">
        <f>IFERROR(VLOOKUP(FACT_INCLUDES[[#This Row],[order_id]], ORDERS!A:G, 7, FALSE), "")</f>
        <v>13</v>
      </c>
      <c r="O1208">
        <f>_xlfn.XLOOKUP(FACT_INCLUDES[[#This Row],[DW Product]],FACT_PRODUCT_REVIEWS!L:L,FACT_PRODUCT_REVIEWS!A:A,,0)</f>
        <v>8</v>
      </c>
      <c r="P1208">
        <f>_xlfn.XLOOKUP(FACT_INCLUDES[[#This Row],[customer_unique_id]],DIM_CUSTOMERS[customer_unique_id],DIM_CUSTOMERS[DW Customer],,0)</f>
        <v>286</v>
      </c>
      <c r="Q1208">
        <v>8</v>
      </c>
      <c r="R1208">
        <v>8</v>
      </c>
      <c r="S1208">
        <f>IF(FACT_INCLUDES[[#This Row],[order_delivered_customer_date]]&lt;=FACT_INCLUDES[[#This Row],[order_estimated_delivery_date]],1,0)</f>
        <v>1</v>
      </c>
      <c r="T1208" t="str">
        <f>VLOOKUP(FACT_INCLUDES[[#This Row],[DW Product]],DIM_PRODUCTS!A:I,3,FALSE)</f>
        <v>Musical Instruments</v>
      </c>
      <c r="U1208" t="str">
        <f>VLOOKUP(FACT_INCLUDES[[#This Row],[DW Seller]],DIM_SELLERS!A:I,4,FALSE)</f>
        <v>SP</v>
      </c>
      <c r="V1208" s="30">
        <f>IF(FACT_INCLUDES[[#This Row],[order_delivered_customer_date]]&lt;=FACT_INCLUDES[[#This Row],[order_estimated_delivery_date]], 1,0)</f>
        <v>1</v>
      </c>
    </row>
    <row r="1209" spans="1:22" ht="15.75" x14ac:dyDescent="0.25">
      <c r="A1209">
        <v>1208</v>
      </c>
      <c r="B1209" s="2" t="s">
        <v>1651</v>
      </c>
      <c r="C1209" s="10">
        <v>2</v>
      </c>
      <c r="D1209" s="13">
        <v>43185.771527777775</v>
      </c>
      <c r="E1209" s="20">
        <v>145.94999999999999</v>
      </c>
      <c r="F1209" s="20">
        <v>11.65</v>
      </c>
      <c r="G1209" t="str">
        <f>VLOOKUP(FACT_INCLUDES[[#This Row],[order_id]],ORDERS!A:B,2,FALSE)</f>
        <v>3c9e98b59c61b1ccdba1108eca8c61d4</v>
      </c>
      <c r="H1209" s="17">
        <f>VLOOKUP(FACT_INCLUDES[[#This Row],[order_id]],ORDERS!A:F,4,FALSE)</f>
        <v>42800.692361111112</v>
      </c>
      <c r="I1209" s="17">
        <f>VLOOKUP(FACT_INCLUDES[[#This Row],[order_id]],ORDERS!A:G,5,FALSE)</f>
        <v>42824.616666666669</v>
      </c>
      <c r="J1209" s="17">
        <f>VLOOKUP(FACT_INCLUDES[[#This Row],[order_id]],ORDERS!A:G,6,FALSE)</f>
        <v>42831</v>
      </c>
      <c r="K1209" t="str">
        <f>VLOOKUP(FACT_INCLUDES[[#This Row],[order_id]],ORDERS!A:G,3,FALSE)</f>
        <v>delivered</v>
      </c>
      <c r="L1209" s="18">
        <f>FACT_INCLUDES[[#This Row],[price]]+FACT_INCLUDES[[#This Row],[freight_value]]</f>
        <v>157.6</v>
      </c>
      <c r="M1209">
        <f ca="1">_xlfn.XLOOKUP(FACT_INCLUDES[[#This Row],[customer_unique_id]], DIM_CUSTOMERS[customer_unique_id], DIM_CUSTOMERS[Age],,0)</f>
        <v>19</v>
      </c>
      <c r="N1209">
        <f>IFERROR(VLOOKUP(FACT_INCLUDES[[#This Row],[order_id]], ORDERS!A:G, 7, FALSE), "")</f>
        <v>24</v>
      </c>
      <c r="O1209">
        <f>_xlfn.XLOOKUP(FACT_INCLUDES[[#This Row],[DW Product]],FACT_PRODUCT_REVIEWS!L:L,FACT_PRODUCT_REVIEWS!A:A,,0)</f>
        <v>9</v>
      </c>
      <c r="P1209">
        <f>_xlfn.XLOOKUP(FACT_INCLUDES[[#This Row],[customer_unique_id]],DIM_CUSTOMERS[customer_unique_id],DIM_CUSTOMERS[DW Customer],,0)</f>
        <v>108</v>
      </c>
      <c r="Q1209">
        <v>9</v>
      </c>
      <c r="R1209">
        <v>9</v>
      </c>
      <c r="S1209">
        <f>IF(FACT_INCLUDES[[#This Row],[order_delivered_customer_date]]&lt;=FACT_INCLUDES[[#This Row],[order_estimated_delivery_date]],1,0)</f>
        <v>1</v>
      </c>
      <c r="T1209" t="str">
        <f>VLOOKUP(FACT_INCLUDES[[#This Row],[DW Product]],DIM_PRODUCTS!A:I,3,FALSE)</f>
        <v>Toys</v>
      </c>
      <c r="U1209" t="str">
        <f>VLOOKUP(FACT_INCLUDES[[#This Row],[DW Seller]],DIM_SELLERS!A:I,4,FALSE)</f>
        <v>SP</v>
      </c>
      <c r="V1209" s="30">
        <f>IF(FACT_INCLUDES[[#This Row],[order_delivered_customer_date]]&lt;=FACT_INCLUDES[[#This Row],[order_estimated_delivery_date]], 1,0)</f>
        <v>1</v>
      </c>
    </row>
    <row r="1210" spans="1:22" ht="15.75" x14ac:dyDescent="0.25">
      <c r="A1210">
        <v>1209</v>
      </c>
      <c r="B1210" s="2" t="s">
        <v>1128</v>
      </c>
      <c r="C1210" s="10">
        <v>2</v>
      </c>
      <c r="D1210" s="13">
        <v>43287.590277777781</v>
      </c>
      <c r="E1210" s="20">
        <v>53.99</v>
      </c>
      <c r="F1210" s="20">
        <v>11.4</v>
      </c>
      <c r="G1210" t="str">
        <f>VLOOKUP(FACT_INCLUDES[[#This Row],[order_id]],ORDERS!A:B,2,FALSE)</f>
        <v>46dd28b3f7e33b789acf42d3093b7773</v>
      </c>
      <c r="H1210" s="17">
        <f>VLOOKUP(FACT_INCLUDES[[#This Row],[order_id]],ORDERS!A:F,4,FALSE)</f>
        <v>43278.931944444441</v>
      </c>
      <c r="I1210" s="17">
        <f>VLOOKUP(FACT_INCLUDES[[#This Row],[order_id]],ORDERS!A:G,5,FALSE)</f>
        <v>43291.695138888892</v>
      </c>
      <c r="J1210" s="17">
        <f>VLOOKUP(FACT_INCLUDES[[#This Row],[order_id]],ORDERS!A:G,6,FALSE)</f>
        <v>43301</v>
      </c>
      <c r="K1210" t="str">
        <f>VLOOKUP(FACT_INCLUDES[[#This Row],[order_id]],ORDERS!A:G,3,FALSE)</f>
        <v>delivered</v>
      </c>
      <c r="L1210" s="18">
        <f>FACT_INCLUDES[[#This Row],[price]]+FACT_INCLUDES[[#This Row],[freight_value]]</f>
        <v>65.39</v>
      </c>
      <c r="M1210">
        <f ca="1">_xlfn.XLOOKUP(FACT_INCLUDES[[#This Row],[customer_unique_id]], DIM_CUSTOMERS[customer_unique_id], DIM_CUSTOMERS[Age],,0)</f>
        <v>19</v>
      </c>
      <c r="N1210">
        <f>IFERROR(VLOOKUP(FACT_INCLUDES[[#This Row],[order_id]], ORDERS!A:G, 7, FALSE), "")</f>
        <v>13</v>
      </c>
      <c r="O1210">
        <f>_xlfn.XLOOKUP(FACT_INCLUDES[[#This Row],[DW Product]],FACT_PRODUCT_REVIEWS!L:L,FACT_PRODUCT_REVIEWS!A:A,,0)</f>
        <v>10</v>
      </c>
      <c r="P1210">
        <f>_xlfn.XLOOKUP(FACT_INCLUDES[[#This Row],[customer_unique_id]],DIM_CUSTOMERS[customer_unique_id],DIM_CUSTOMERS[DW Customer],,0)</f>
        <v>190</v>
      </c>
      <c r="Q1210">
        <v>10</v>
      </c>
      <c r="R1210">
        <v>10</v>
      </c>
      <c r="S1210">
        <f>IF(FACT_INCLUDES[[#This Row],[order_delivered_customer_date]]&lt;=FACT_INCLUDES[[#This Row],[order_estimated_delivery_date]],1,0)</f>
        <v>1</v>
      </c>
      <c r="T1210" t="str">
        <f>VLOOKUP(FACT_INCLUDES[[#This Row],[DW Product]],DIM_PRODUCTS!A:I,3,FALSE)</f>
        <v>Kitchen Products</v>
      </c>
      <c r="U1210" t="str">
        <f>VLOOKUP(FACT_INCLUDES[[#This Row],[DW Seller]],DIM_SELLERS!A:I,4,FALSE)</f>
        <v>PR</v>
      </c>
      <c r="V1210" s="30">
        <f>IF(FACT_INCLUDES[[#This Row],[order_delivered_customer_date]]&lt;=FACT_INCLUDES[[#This Row],[order_estimated_delivery_date]], 1,0)</f>
        <v>1</v>
      </c>
    </row>
    <row r="1211" spans="1:22" ht="15.75" x14ac:dyDescent="0.25">
      <c r="A1211">
        <v>1210</v>
      </c>
      <c r="B1211" s="2" t="s">
        <v>1124</v>
      </c>
      <c r="C1211" s="10">
        <v>2</v>
      </c>
      <c r="D1211" s="13">
        <v>43188.936111111114</v>
      </c>
      <c r="E1211" s="20">
        <v>59.99</v>
      </c>
      <c r="F1211" s="20">
        <v>8.8800000000000008</v>
      </c>
      <c r="G1211" t="str">
        <f>VLOOKUP(FACT_INCLUDES[[#This Row],[order_id]],ORDERS!A:B,2,FALSE)</f>
        <v>1b9872e035e88fc720548cc74a815a46</v>
      </c>
      <c r="H1211" s="17">
        <f>VLOOKUP(FACT_INCLUDES[[#This Row],[order_id]],ORDERS!A:F,4,FALSE)</f>
        <v>42812.286111111112</v>
      </c>
      <c r="I1211" s="17">
        <f>VLOOKUP(FACT_INCLUDES[[#This Row],[order_id]],ORDERS!A:G,5,FALSE)</f>
        <v>42829.35833333333</v>
      </c>
      <c r="J1211" s="17">
        <f>VLOOKUP(FACT_INCLUDES[[#This Row],[order_id]],ORDERS!A:G,6,FALSE)</f>
        <v>42852</v>
      </c>
      <c r="K1211" t="str">
        <f>VLOOKUP(FACT_INCLUDES[[#This Row],[order_id]],ORDERS!A:G,3,FALSE)</f>
        <v>delivered</v>
      </c>
      <c r="L1211" s="18">
        <f>FACT_INCLUDES[[#This Row],[price]]+FACT_INCLUDES[[#This Row],[freight_value]]</f>
        <v>68.87</v>
      </c>
      <c r="M1211">
        <f ca="1">_xlfn.XLOOKUP(FACT_INCLUDES[[#This Row],[customer_unique_id]], DIM_CUSTOMERS[customer_unique_id], DIM_CUSTOMERS[Age],,0)</f>
        <v>43</v>
      </c>
      <c r="N1211">
        <f>IFERROR(VLOOKUP(FACT_INCLUDES[[#This Row],[order_id]], ORDERS!A:G, 7, FALSE), "")</f>
        <v>17</v>
      </c>
      <c r="O1211">
        <f>_xlfn.XLOOKUP(FACT_INCLUDES[[#This Row],[DW Product]],FACT_PRODUCT_REVIEWS!L:L,FACT_PRODUCT_REVIEWS!A:A,,0)</f>
        <v>11</v>
      </c>
      <c r="P1211">
        <f>_xlfn.XLOOKUP(FACT_INCLUDES[[#This Row],[customer_unique_id]],DIM_CUSTOMERS[customer_unique_id],DIM_CUSTOMERS[DW Customer],,0)</f>
        <v>72</v>
      </c>
      <c r="Q1211">
        <v>11</v>
      </c>
      <c r="R1211">
        <v>11</v>
      </c>
      <c r="S1211">
        <f>IF(FACT_INCLUDES[[#This Row],[order_delivered_customer_date]]&lt;=FACT_INCLUDES[[#This Row],[order_estimated_delivery_date]],1,0)</f>
        <v>1</v>
      </c>
      <c r="T1211" t="str">
        <f>VLOOKUP(FACT_INCLUDES[[#This Row],[DW Product]],DIM_PRODUCTS!A:I,3,FALSE)</f>
        <v>Bathroom</v>
      </c>
      <c r="U1211" t="str">
        <f>VLOOKUP(FACT_INCLUDES[[#This Row],[DW Seller]],DIM_SELLERS!A:I,4,FALSE)</f>
        <v>GO</v>
      </c>
      <c r="V1211" s="30">
        <f>IF(FACT_INCLUDES[[#This Row],[order_delivered_customer_date]]&lt;=FACT_INCLUDES[[#This Row],[order_estimated_delivery_date]], 1,0)</f>
        <v>1</v>
      </c>
    </row>
    <row r="1212" spans="1:22" ht="15.75" x14ac:dyDescent="0.25">
      <c r="A1212">
        <v>1211</v>
      </c>
      <c r="B1212" s="2" t="s">
        <v>1627</v>
      </c>
      <c r="C1212" s="10">
        <v>2</v>
      </c>
      <c r="D1212" s="13">
        <v>43312.729166666664</v>
      </c>
      <c r="E1212" s="20">
        <v>45</v>
      </c>
      <c r="F1212" s="20">
        <v>12.98</v>
      </c>
      <c r="G1212" t="str">
        <f>VLOOKUP(FACT_INCLUDES[[#This Row],[order_id]],ORDERS!A:B,2,FALSE)</f>
        <v>07187f9425311d0bd2a5451169bb8c3c</v>
      </c>
      <c r="H1212" s="17">
        <f>VLOOKUP(FACT_INCLUDES[[#This Row],[order_id]],ORDERS!A:F,4,FALSE)</f>
        <v>43292.749305555553</v>
      </c>
      <c r="I1212" s="17">
        <f>VLOOKUP(FACT_INCLUDES[[#This Row],[order_id]],ORDERS!A:G,5,FALSE)</f>
        <v>43306.972916666666</v>
      </c>
      <c r="J1212" s="17">
        <f>VLOOKUP(FACT_INCLUDES[[#This Row],[order_id]],ORDERS!A:G,6,FALSE)</f>
        <v>43325</v>
      </c>
      <c r="K1212" t="str">
        <f>VLOOKUP(FACT_INCLUDES[[#This Row],[order_id]],ORDERS!A:G,3,FALSE)</f>
        <v>delivered</v>
      </c>
      <c r="L1212" s="18">
        <f>FACT_INCLUDES[[#This Row],[price]]+FACT_INCLUDES[[#This Row],[freight_value]]</f>
        <v>57.980000000000004</v>
      </c>
      <c r="M1212">
        <f ca="1">_xlfn.XLOOKUP(FACT_INCLUDES[[#This Row],[customer_unique_id]], DIM_CUSTOMERS[customer_unique_id], DIM_CUSTOMERS[Age],,0)</f>
        <v>42</v>
      </c>
      <c r="N1212">
        <f>IFERROR(VLOOKUP(FACT_INCLUDES[[#This Row],[order_id]], ORDERS!A:G, 7, FALSE), "")</f>
        <v>14</v>
      </c>
      <c r="O1212">
        <f>_xlfn.XLOOKUP(FACT_INCLUDES[[#This Row],[DW Product]],FACT_PRODUCT_REVIEWS!L:L,FACT_PRODUCT_REVIEWS!A:A,,0)</f>
        <v>12</v>
      </c>
      <c r="P1212">
        <f>_xlfn.XLOOKUP(FACT_INCLUDES[[#This Row],[customer_unique_id]],DIM_CUSTOMERS[customer_unique_id],DIM_CUSTOMERS[DW Customer],,0)</f>
        <v>290</v>
      </c>
      <c r="Q1212">
        <v>12</v>
      </c>
      <c r="R1212">
        <v>12</v>
      </c>
      <c r="S1212">
        <f>IF(FACT_INCLUDES[[#This Row],[order_delivered_customer_date]]&lt;=FACT_INCLUDES[[#This Row],[order_estimated_delivery_date]],1,0)</f>
        <v>1</v>
      </c>
      <c r="T1212" t="str">
        <f>VLOOKUP(FACT_INCLUDES[[#This Row],[DW Product]],DIM_PRODUCTS!A:I,3,FALSE)</f>
        <v>Accessories</v>
      </c>
      <c r="U1212" t="str">
        <f>VLOOKUP(FACT_INCLUDES[[#This Row],[DW Seller]],DIM_SELLERS!A:I,4,FALSE)</f>
        <v>SP</v>
      </c>
      <c r="V1212" s="30">
        <f>IF(FACT_INCLUDES[[#This Row],[order_delivered_customer_date]]&lt;=FACT_INCLUDES[[#This Row],[order_estimated_delivery_date]], 1,0)</f>
        <v>1</v>
      </c>
    </row>
    <row r="1213" spans="1:22" ht="15.75" x14ac:dyDescent="0.25">
      <c r="A1213">
        <v>1212</v>
      </c>
      <c r="B1213" s="2" t="s">
        <v>1663</v>
      </c>
      <c r="C1213" s="10">
        <v>2</v>
      </c>
      <c r="D1213" s="13">
        <v>43307.724999999999</v>
      </c>
      <c r="E1213" s="20">
        <v>74</v>
      </c>
      <c r="F1213" s="20">
        <v>23.32</v>
      </c>
      <c r="G1213" t="str">
        <f>VLOOKUP(FACT_INCLUDES[[#This Row],[order_id]],ORDERS!A:B,2,FALSE)</f>
        <v>34502bdbecbd6a3b1dd162fe201556dd</v>
      </c>
      <c r="H1213" s="17">
        <f>VLOOKUP(FACT_INCLUDES[[#This Row],[order_id]],ORDERS!A:F,4,FALSE)</f>
        <v>43255.640277777777</v>
      </c>
      <c r="I1213" s="17">
        <f>VLOOKUP(FACT_INCLUDES[[#This Row],[order_id]],ORDERS!A:G,5,FALSE)</f>
        <v>43270.574999999997</v>
      </c>
      <c r="J1213" s="17">
        <f>VLOOKUP(FACT_INCLUDES[[#This Row],[order_id]],ORDERS!A:G,6,FALSE)</f>
        <v>43294</v>
      </c>
      <c r="K1213" t="str">
        <f>VLOOKUP(FACT_INCLUDES[[#This Row],[order_id]],ORDERS!A:G,3,FALSE)</f>
        <v>delivered</v>
      </c>
      <c r="L1213" s="18">
        <f>FACT_INCLUDES[[#This Row],[price]]+FACT_INCLUDES[[#This Row],[freight_value]]</f>
        <v>97.32</v>
      </c>
      <c r="M1213">
        <f ca="1">_xlfn.XLOOKUP(FACT_INCLUDES[[#This Row],[customer_unique_id]], DIM_CUSTOMERS[customer_unique_id], DIM_CUSTOMERS[Age],,0)</f>
        <v>45</v>
      </c>
      <c r="N1213">
        <f>IFERROR(VLOOKUP(FACT_INCLUDES[[#This Row],[order_id]], ORDERS!A:G, 7, FALSE), "")</f>
        <v>15</v>
      </c>
      <c r="O1213">
        <f>_xlfn.XLOOKUP(FACT_INCLUDES[[#This Row],[DW Product]],FACT_PRODUCT_REVIEWS!L:L,FACT_PRODUCT_REVIEWS!A:A,,0)</f>
        <v>13</v>
      </c>
      <c r="P1213">
        <f>_xlfn.XLOOKUP(FACT_INCLUDES[[#This Row],[customer_unique_id]],DIM_CUSTOMERS[customer_unique_id],DIM_CUSTOMERS[DW Customer],,0)</f>
        <v>227</v>
      </c>
      <c r="Q1213">
        <v>13</v>
      </c>
      <c r="R1213">
        <v>13</v>
      </c>
      <c r="S1213">
        <f>IF(FACT_INCLUDES[[#This Row],[order_delivered_customer_date]]&lt;=FACT_INCLUDES[[#This Row],[order_estimated_delivery_date]],1,0)</f>
        <v>1</v>
      </c>
      <c r="T1213" t="str">
        <f>VLOOKUP(FACT_INCLUDES[[#This Row],[DW Product]],DIM_PRODUCTS!A:I,3,FALSE)</f>
        <v>Accessories</v>
      </c>
      <c r="U1213" t="str">
        <f>VLOOKUP(FACT_INCLUDES[[#This Row],[DW Seller]],DIM_SELLERS!A:I,4,FALSE)</f>
        <v>SP</v>
      </c>
      <c r="V1213" s="30">
        <f>IF(FACT_INCLUDES[[#This Row],[order_delivered_customer_date]]&lt;=FACT_INCLUDES[[#This Row],[order_estimated_delivery_date]], 1,0)</f>
        <v>1</v>
      </c>
    </row>
    <row r="1214" spans="1:22" ht="15.75" x14ac:dyDescent="0.25">
      <c r="A1214">
        <v>1213</v>
      </c>
      <c r="B1214" s="2" t="s">
        <v>1010</v>
      </c>
      <c r="C1214" s="10">
        <v>2</v>
      </c>
      <c r="D1214" s="13">
        <v>43152.121527777781</v>
      </c>
      <c r="E1214" s="20">
        <v>49.9</v>
      </c>
      <c r="F1214" s="20">
        <v>13.37</v>
      </c>
      <c r="G1214" t="str">
        <f>VLOOKUP(FACT_INCLUDES[[#This Row],[order_id]],ORDERS!A:B,2,FALSE)</f>
        <v>859a9b67726d9c9306eb28b8938c59a0</v>
      </c>
      <c r="H1214" s="17">
        <f>VLOOKUP(FACT_INCLUDES[[#This Row],[order_id]],ORDERS!A:F,4,FALSE)</f>
        <v>42982.934027777781</v>
      </c>
      <c r="I1214" s="17">
        <f>VLOOKUP(FACT_INCLUDES[[#This Row],[order_id]],ORDERS!A:G,5,FALSE)</f>
        <v>42991.85833333333</v>
      </c>
      <c r="J1214" s="17">
        <f>VLOOKUP(FACT_INCLUDES[[#This Row],[order_id]],ORDERS!A:G,6,FALSE)</f>
        <v>43005</v>
      </c>
      <c r="K1214" t="str">
        <f>VLOOKUP(FACT_INCLUDES[[#This Row],[order_id]],ORDERS!A:G,3,FALSE)</f>
        <v>delivered</v>
      </c>
      <c r="L1214" s="18">
        <f>FACT_INCLUDES[[#This Row],[price]]+FACT_INCLUDES[[#This Row],[freight_value]]</f>
        <v>63.269999999999996</v>
      </c>
      <c r="M1214">
        <f ca="1">_xlfn.XLOOKUP(FACT_INCLUDES[[#This Row],[customer_unique_id]], DIM_CUSTOMERS[customer_unique_id], DIM_CUSTOMERS[Age],,0)</f>
        <v>22</v>
      </c>
      <c r="N1214">
        <f>IFERROR(VLOOKUP(FACT_INCLUDES[[#This Row],[order_id]], ORDERS!A:G, 7, FALSE), "")</f>
        <v>9</v>
      </c>
      <c r="O1214">
        <f>_xlfn.XLOOKUP(FACT_INCLUDES[[#This Row],[DW Product]],FACT_PRODUCT_REVIEWS!L:L,FACT_PRODUCT_REVIEWS!A:A,,0)</f>
        <v>14</v>
      </c>
      <c r="P1214">
        <f>_xlfn.XLOOKUP(FACT_INCLUDES[[#This Row],[customer_unique_id]],DIM_CUSTOMERS[customer_unique_id],DIM_CUSTOMERS[DW Customer],,0)</f>
        <v>296</v>
      </c>
      <c r="Q1214">
        <v>14</v>
      </c>
      <c r="R1214">
        <v>14</v>
      </c>
      <c r="S1214">
        <f>IF(FACT_INCLUDES[[#This Row],[order_delivered_customer_date]]&lt;=FACT_INCLUDES[[#This Row],[order_estimated_delivery_date]],1,0)</f>
        <v>1</v>
      </c>
      <c r="T1214" t="str">
        <f>VLOOKUP(FACT_INCLUDES[[#This Row],[DW Product]],DIM_PRODUCTS!A:I,3,FALSE)</f>
        <v>Art</v>
      </c>
      <c r="U1214" t="str">
        <f>VLOOKUP(FACT_INCLUDES[[#This Row],[DW Seller]],DIM_SELLERS!A:I,4,FALSE)</f>
        <v>SP</v>
      </c>
      <c r="V1214" s="30">
        <f>IF(FACT_INCLUDES[[#This Row],[order_delivered_customer_date]]&lt;=FACT_INCLUDES[[#This Row],[order_estimated_delivery_date]], 1,0)</f>
        <v>1</v>
      </c>
    </row>
    <row r="1215" spans="1:22" ht="15.75" x14ac:dyDescent="0.25">
      <c r="A1215">
        <v>1214</v>
      </c>
      <c r="B1215" s="2" t="s">
        <v>1269</v>
      </c>
      <c r="C1215" s="10">
        <v>2</v>
      </c>
      <c r="D1215" s="13">
        <v>43152.121527777781</v>
      </c>
      <c r="E1215" s="20">
        <v>49.9</v>
      </c>
      <c r="F1215" s="20">
        <v>13.37</v>
      </c>
      <c r="G1215" t="str">
        <f>VLOOKUP(FACT_INCLUDES[[#This Row],[order_id]],ORDERS!A:B,2,FALSE)</f>
        <v>f794c59a46dc4872d97d173c1b51525a</v>
      </c>
      <c r="H1215" s="17">
        <f>VLOOKUP(FACT_INCLUDES[[#This Row],[order_id]],ORDERS!A:F,4,FALSE)</f>
        <v>42913.450694444444</v>
      </c>
      <c r="I1215" s="17">
        <f>VLOOKUP(FACT_INCLUDES[[#This Row],[order_id]],ORDERS!A:G,5,FALSE)</f>
        <v>42922.586805555555</v>
      </c>
      <c r="J1215" s="17">
        <f>VLOOKUP(FACT_INCLUDES[[#This Row],[order_id]],ORDERS!A:G,6,FALSE)</f>
        <v>42935</v>
      </c>
      <c r="K1215" t="str">
        <f>VLOOKUP(FACT_INCLUDES[[#This Row],[order_id]],ORDERS!A:G,3,FALSE)</f>
        <v>delivered</v>
      </c>
      <c r="L1215" s="18">
        <f>FACT_INCLUDES[[#This Row],[price]]+FACT_INCLUDES[[#This Row],[freight_value]]</f>
        <v>63.269999999999996</v>
      </c>
      <c r="M1215">
        <f ca="1">_xlfn.XLOOKUP(FACT_INCLUDES[[#This Row],[customer_unique_id]], DIM_CUSTOMERS[customer_unique_id], DIM_CUSTOMERS[Age],,0)</f>
        <v>26</v>
      </c>
      <c r="N1215">
        <f>IFERROR(VLOOKUP(FACT_INCLUDES[[#This Row],[order_id]], ORDERS!A:G, 7, FALSE), "")</f>
        <v>9</v>
      </c>
      <c r="O1215">
        <f>_xlfn.XLOOKUP(FACT_INCLUDES[[#This Row],[DW Product]],FACT_PRODUCT_REVIEWS!L:L,FACT_PRODUCT_REVIEWS!A:A,,0)</f>
        <v>15</v>
      </c>
      <c r="P1215">
        <f>_xlfn.XLOOKUP(FACT_INCLUDES[[#This Row],[customer_unique_id]],DIM_CUSTOMERS[customer_unique_id],DIM_CUSTOMERS[DW Customer],,0)</f>
        <v>136</v>
      </c>
      <c r="Q1215">
        <v>15</v>
      </c>
      <c r="R1215">
        <v>15</v>
      </c>
      <c r="S1215">
        <f>IF(FACT_INCLUDES[[#This Row],[order_delivered_customer_date]]&lt;=FACT_INCLUDES[[#This Row],[order_estimated_delivery_date]],1,0)</f>
        <v>1</v>
      </c>
      <c r="T1215" t="str">
        <f>VLOOKUP(FACT_INCLUDES[[#This Row],[DW Product]],DIM_PRODUCTS!A:I,3,FALSE)</f>
        <v>Pets</v>
      </c>
      <c r="U1215" t="str">
        <f>VLOOKUP(FACT_INCLUDES[[#This Row],[DW Seller]],DIM_SELLERS!A:I,4,FALSE)</f>
        <v>SC</v>
      </c>
      <c r="V1215" s="30">
        <f>IF(FACT_INCLUDES[[#This Row],[order_delivered_customer_date]]&lt;=FACT_INCLUDES[[#This Row],[order_estimated_delivery_date]], 1,0)</f>
        <v>1</v>
      </c>
    </row>
    <row r="1216" spans="1:22" ht="15.75" x14ac:dyDescent="0.25">
      <c r="A1216">
        <v>1215</v>
      </c>
      <c r="B1216" s="2" t="s">
        <v>816</v>
      </c>
      <c r="C1216" s="10">
        <v>2</v>
      </c>
      <c r="D1216" s="13">
        <v>43329.510416666664</v>
      </c>
      <c r="E1216" s="20">
        <v>99.9</v>
      </c>
      <c r="F1216" s="20">
        <v>27.65</v>
      </c>
      <c r="G1216" t="str">
        <f>VLOOKUP(FACT_INCLUDES[[#This Row],[order_id]],ORDERS!A:B,2,FALSE)</f>
        <v>866c923cde750dfc8cfbcf9d5ced0ee4</v>
      </c>
      <c r="H1216" s="17">
        <f>VLOOKUP(FACT_INCLUDES[[#This Row],[order_id]],ORDERS!A:F,4,FALSE)</f>
        <v>42916.477083333331</v>
      </c>
      <c r="I1216" s="17">
        <f>VLOOKUP(FACT_INCLUDES[[#This Row],[order_id]],ORDERS!A:G,5,FALSE)</f>
        <v>42927.977083333331</v>
      </c>
      <c r="J1216" s="17">
        <f>VLOOKUP(FACT_INCLUDES[[#This Row],[order_id]],ORDERS!A:G,6,FALSE)</f>
        <v>42942</v>
      </c>
      <c r="K1216" t="str">
        <f>VLOOKUP(FACT_INCLUDES[[#This Row],[order_id]],ORDERS!A:G,3,FALSE)</f>
        <v>delivered</v>
      </c>
      <c r="L1216" s="18">
        <f>FACT_INCLUDES[[#This Row],[price]]+FACT_INCLUDES[[#This Row],[freight_value]]</f>
        <v>127.55000000000001</v>
      </c>
      <c r="M1216">
        <f ca="1">_xlfn.XLOOKUP(FACT_INCLUDES[[#This Row],[customer_unique_id]], DIM_CUSTOMERS[customer_unique_id], DIM_CUSTOMERS[Age],,0)</f>
        <v>21</v>
      </c>
      <c r="N1216">
        <f>IFERROR(VLOOKUP(FACT_INCLUDES[[#This Row],[order_id]], ORDERS!A:G, 7, FALSE), "")</f>
        <v>11</v>
      </c>
      <c r="O1216">
        <f>_xlfn.XLOOKUP(FACT_INCLUDES[[#This Row],[DW Product]],FACT_PRODUCT_REVIEWS!L:L,FACT_PRODUCT_REVIEWS!A:A,,0)</f>
        <v>16</v>
      </c>
      <c r="P1216">
        <f>_xlfn.XLOOKUP(FACT_INCLUDES[[#This Row],[customer_unique_id]],DIM_CUSTOMERS[customer_unique_id],DIM_CUSTOMERS[DW Customer],,0)</f>
        <v>34</v>
      </c>
      <c r="Q1216">
        <v>16</v>
      </c>
      <c r="R1216">
        <v>16</v>
      </c>
      <c r="S1216">
        <f>IF(FACT_INCLUDES[[#This Row],[order_delivered_customer_date]]&lt;=FACT_INCLUDES[[#This Row],[order_estimated_delivery_date]],1,0)</f>
        <v>1</v>
      </c>
      <c r="T1216" t="str">
        <f>VLOOKUP(FACT_INCLUDES[[#This Row],[DW Product]],DIM_PRODUCTS!A:I,3,FALSE)</f>
        <v>Pets</v>
      </c>
      <c r="U1216" t="str">
        <f>VLOOKUP(FACT_INCLUDES[[#This Row],[DW Seller]],DIM_SELLERS!A:I,4,FALSE)</f>
        <v>BA</v>
      </c>
      <c r="V1216" s="30">
        <f>IF(FACT_INCLUDES[[#This Row],[order_delivered_customer_date]]&lt;=FACT_INCLUDES[[#This Row],[order_estimated_delivery_date]], 1,0)</f>
        <v>1</v>
      </c>
    </row>
    <row r="1217" spans="1:22" ht="15.75" x14ac:dyDescent="0.25">
      <c r="A1217">
        <v>1216</v>
      </c>
      <c r="B1217" s="2" t="s">
        <v>1234</v>
      </c>
      <c r="C1217" s="10">
        <v>2</v>
      </c>
      <c r="D1217" s="13">
        <v>43222.396527777775</v>
      </c>
      <c r="E1217" s="20">
        <v>639</v>
      </c>
      <c r="F1217" s="20">
        <v>11.34</v>
      </c>
      <c r="G1217" t="str">
        <f>VLOOKUP(FACT_INCLUDES[[#This Row],[order_id]],ORDERS!A:B,2,FALSE)</f>
        <v>fa30145b07cad8e972bea351a65216f4</v>
      </c>
      <c r="H1217" s="17">
        <f>VLOOKUP(FACT_INCLUDES[[#This Row],[order_id]],ORDERS!A:F,4,FALSE)</f>
        <v>42853.566666666666</v>
      </c>
      <c r="I1217" s="17">
        <f>VLOOKUP(FACT_INCLUDES[[#This Row],[order_id]],ORDERS!A:G,5,FALSE)</f>
        <v>42880.419444444444</v>
      </c>
      <c r="J1217" s="17">
        <f>VLOOKUP(FACT_INCLUDES[[#This Row],[order_id]],ORDERS!A:G,6,FALSE)</f>
        <v>42877</v>
      </c>
      <c r="K1217" t="str">
        <f>VLOOKUP(FACT_INCLUDES[[#This Row],[order_id]],ORDERS!A:G,3,FALSE)</f>
        <v>delivered</v>
      </c>
      <c r="L1217" s="18">
        <f>FACT_INCLUDES[[#This Row],[price]]+FACT_INCLUDES[[#This Row],[freight_value]]</f>
        <v>650.34</v>
      </c>
      <c r="M1217">
        <f ca="1">_xlfn.XLOOKUP(FACT_INCLUDES[[#This Row],[customer_unique_id]], DIM_CUSTOMERS[customer_unique_id], DIM_CUSTOMERS[Age],,0)</f>
        <v>49</v>
      </c>
      <c r="N1217">
        <f>IFERROR(VLOOKUP(FACT_INCLUDES[[#This Row],[order_id]], ORDERS!A:G, 7, FALSE), "")</f>
        <v>27</v>
      </c>
      <c r="O1217">
        <f>_xlfn.XLOOKUP(FACT_INCLUDES[[#This Row],[DW Product]],FACT_PRODUCT_REVIEWS!L:L,FACT_PRODUCT_REVIEWS!A:A,,0)</f>
        <v>17</v>
      </c>
      <c r="P1217">
        <f>_xlfn.XLOOKUP(FACT_INCLUDES[[#This Row],[customer_unique_id]],DIM_CUSTOMERS[customer_unique_id],DIM_CUSTOMERS[DW Customer],,0)</f>
        <v>15</v>
      </c>
      <c r="Q1217">
        <v>17</v>
      </c>
      <c r="R1217">
        <v>17</v>
      </c>
      <c r="S1217">
        <f>IF(FACT_INCLUDES[[#This Row],[order_delivered_customer_date]]&lt;=FACT_INCLUDES[[#This Row],[order_estimated_delivery_date]],1,0)</f>
        <v>0</v>
      </c>
      <c r="T1217" t="str">
        <f>VLOOKUP(FACT_INCLUDES[[#This Row],[DW Product]],DIM_PRODUCTS!A:I,3,FALSE)</f>
        <v>Art</v>
      </c>
      <c r="U1217" t="str">
        <f>VLOOKUP(FACT_INCLUDES[[#This Row],[DW Seller]],DIM_SELLERS!A:I,4,FALSE)</f>
        <v>SC</v>
      </c>
      <c r="V1217" s="30">
        <f>IF(FACT_INCLUDES[[#This Row],[order_delivered_customer_date]]&lt;=FACT_INCLUDES[[#This Row],[order_estimated_delivery_date]], 1,0)</f>
        <v>0</v>
      </c>
    </row>
    <row r="1218" spans="1:22" ht="15.75" x14ac:dyDescent="0.25">
      <c r="A1218">
        <v>1217</v>
      </c>
      <c r="B1218" s="2" t="s">
        <v>1193</v>
      </c>
      <c r="C1218" s="10">
        <v>2</v>
      </c>
      <c r="D1218" s="13">
        <v>43236.872916666667</v>
      </c>
      <c r="E1218" s="20">
        <v>144</v>
      </c>
      <c r="F1218" s="20">
        <v>8.77</v>
      </c>
      <c r="G1218" t="str">
        <f>VLOOKUP(FACT_INCLUDES[[#This Row],[order_id]],ORDERS!A:B,2,FALSE)</f>
        <v>18057955f3a6909f6fc6cf564179b6cf</v>
      </c>
      <c r="H1218" s="17">
        <f>VLOOKUP(FACT_INCLUDES[[#This Row],[order_id]],ORDERS!A:F,4,FALSE)</f>
        <v>43074.875694444447</v>
      </c>
      <c r="I1218" s="17">
        <f>VLOOKUP(FACT_INCLUDES[[#This Row],[order_id]],ORDERS!A:G,5,FALSE)</f>
        <v>43082.863194444442</v>
      </c>
      <c r="J1218" s="17">
        <f>VLOOKUP(FACT_INCLUDES[[#This Row],[order_id]],ORDERS!A:G,6,FALSE)</f>
        <v>43090</v>
      </c>
      <c r="K1218" t="str">
        <f>VLOOKUP(FACT_INCLUDES[[#This Row],[order_id]],ORDERS!A:G,3,FALSE)</f>
        <v>delivered</v>
      </c>
      <c r="L1218" s="18">
        <f>FACT_INCLUDES[[#This Row],[price]]+FACT_INCLUDES[[#This Row],[freight_value]]</f>
        <v>152.77000000000001</v>
      </c>
      <c r="M1218">
        <f ca="1">_xlfn.XLOOKUP(FACT_INCLUDES[[#This Row],[customer_unique_id]], DIM_CUSTOMERS[customer_unique_id], DIM_CUSTOMERS[Age],,0)</f>
        <v>22</v>
      </c>
      <c r="N1218">
        <f>IFERROR(VLOOKUP(FACT_INCLUDES[[#This Row],[order_id]], ORDERS!A:G, 7, FALSE), "")</f>
        <v>8</v>
      </c>
      <c r="O1218">
        <f>_xlfn.XLOOKUP(FACT_INCLUDES[[#This Row],[DW Product]],FACT_PRODUCT_REVIEWS!L:L,FACT_PRODUCT_REVIEWS!A:A,,0)</f>
        <v>18</v>
      </c>
      <c r="P1218">
        <f>_xlfn.XLOOKUP(FACT_INCLUDES[[#This Row],[customer_unique_id]],DIM_CUSTOMERS[customer_unique_id],DIM_CUSTOMERS[DW Customer],,0)</f>
        <v>258</v>
      </c>
      <c r="Q1218">
        <v>18</v>
      </c>
      <c r="R1218">
        <v>18</v>
      </c>
      <c r="S1218">
        <f>IF(FACT_INCLUDES[[#This Row],[order_delivered_customer_date]]&lt;=FACT_INCLUDES[[#This Row],[order_estimated_delivery_date]],1,0)</f>
        <v>1</v>
      </c>
      <c r="T1218" t="str">
        <f>VLOOKUP(FACT_INCLUDES[[#This Row],[DW Product]],DIM_PRODUCTS!A:I,3,FALSE)</f>
        <v>Clothing</v>
      </c>
      <c r="U1218" t="str">
        <f>VLOOKUP(FACT_INCLUDES[[#This Row],[DW Seller]],DIM_SELLERS!A:I,4,FALSE)</f>
        <v>DF</v>
      </c>
      <c r="V1218" s="30">
        <f>IF(FACT_INCLUDES[[#This Row],[order_delivered_customer_date]]&lt;=FACT_INCLUDES[[#This Row],[order_estimated_delivery_date]], 1,0)</f>
        <v>1</v>
      </c>
    </row>
    <row r="1219" spans="1:22" ht="15.75" x14ac:dyDescent="0.25">
      <c r="A1219">
        <v>1218</v>
      </c>
      <c r="B1219" s="2" t="s">
        <v>906</v>
      </c>
      <c r="C1219" s="10">
        <v>2</v>
      </c>
      <c r="D1219" s="13">
        <v>42968.147916666669</v>
      </c>
      <c r="E1219" s="20">
        <v>99</v>
      </c>
      <c r="F1219" s="20">
        <v>13.71</v>
      </c>
      <c r="G1219" t="str">
        <f>VLOOKUP(FACT_INCLUDES[[#This Row],[order_id]],ORDERS!A:B,2,FALSE)</f>
        <v>f807403776737da279aba36583afa4df</v>
      </c>
      <c r="H1219" s="17">
        <f>VLOOKUP(FACT_INCLUDES[[#This Row],[order_id]],ORDERS!A:F,4,FALSE)</f>
        <v>42991.910416666666</v>
      </c>
      <c r="I1219" s="17">
        <f>VLOOKUP(FACT_INCLUDES[[#This Row],[order_id]],ORDERS!A:G,5,FALSE)</f>
        <v>42998.876388888886</v>
      </c>
      <c r="J1219" s="17">
        <f>VLOOKUP(FACT_INCLUDES[[#This Row],[order_id]],ORDERS!A:G,6,FALSE)</f>
        <v>43010</v>
      </c>
      <c r="K1219" t="str">
        <f>VLOOKUP(FACT_INCLUDES[[#This Row],[order_id]],ORDERS!A:G,3,FALSE)</f>
        <v>delivered</v>
      </c>
      <c r="L1219" s="18">
        <f>FACT_INCLUDES[[#This Row],[price]]+FACT_INCLUDES[[#This Row],[freight_value]]</f>
        <v>112.71000000000001</v>
      </c>
      <c r="M1219">
        <f ca="1">_xlfn.XLOOKUP(FACT_INCLUDES[[#This Row],[customer_unique_id]], DIM_CUSTOMERS[customer_unique_id], DIM_CUSTOMERS[Age],,0)</f>
        <v>19</v>
      </c>
      <c r="N1219">
        <f>IFERROR(VLOOKUP(FACT_INCLUDES[[#This Row],[order_id]], ORDERS!A:G, 7, FALSE), "")</f>
        <v>7</v>
      </c>
      <c r="O1219">
        <f>_xlfn.XLOOKUP(FACT_INCLUDES[[#This Row],[DW Product]],FACT_PRODUCT_REVIEWS!L:L,FACT_PRODUCT_REVIEWS!A:A,,0)</f>
        <v>19</v>
      </c>
      <c r="P1219">
        <f>_xlfn.XLOOKUP(FACT_INCLUDES[[#This Row],[customer_unique_id]],DIM_CUSTOMERS[customer_unique_id],DIM_CUSTOMERS[DW Customer],,0)</f>
        <v>194</v>
      </c>
      <c r="Q1219">
        <v>19</v>
      </c>
      <c r="R1219">
        <v>19</v>
      </c>
      <c r="S1219">
        <f>IF(FACT_INCLUDES[[#This Row],[order_delivered_customer_date]]&lt;=FACT_INCLUDES[[#This Row],[order_estimated_delivery_date]],1,0)</f>
        <v>1</v>
      </c>
      <c r="T1219" t="str">
        <f>VLOOKUP(FACT_INCLUDES[[#This Row],[DW Product]],DIM_PRODUCTS!A:I,3,FALSE)</f>
        <v>Jewelry</v>
      </c>
      <c r="U1219" t="str">
        <f>VLOOKUP(FACT_INCLUDES[[#This Row],[DW Seller]],DIM_SELLERS!A:I,4,FALSE)</f>
        <v>BA</v>
      </c>
      <c r="V1219" s="30">
        <f>IF(FACT_INCLUDES[[#This Row],[order_delivered_customer_date]]&lt;=FACT_INCLUDES[[#This Row],[order_estimated_delivery_date]], 1,0)</f>
        <v>1</v>
      </c>
    </row>
    <row r="1220" spans="1:22" ht="15.75" x14ac:dyDescent="0.25">
      <c r="A1220">
        <v>1219</v>
      </c>
      <c r="B1220" s="2" t="s">
        <v>1133</v>
      </c>
      <c r="C1220" s="10">
        <v>2</v>
      </c>
      <c r="D1220" s="13">
        <v>43159.505555555559</v>
      </c>
      <c r="E1220" s="20">
        <v>25</v>
      </c>
      <c r="F1220" s="20">
        <v>16.11</v>
      </c>
      <c r="G1220" t="str">
        <f>VLOOKUP(FACT_INCLUDES[[#This Row],[order_id]],ORDERS!A:B,2,FALSE)</f>
        <v>6cd042e0832c40d2eebf82b2521a8487</v>
      </c>
      <c r="H1220" s="17">
        <f>VLOOKUP(FACT_INCLUDES[[#This Row],[order_id]],ORDERS!A:F,4,FALSE)</f>
        <v>42956.706250000003</v>
      </c>
      <c r="I1220" s="17">
        <f>VLOOKUP(FACT_INCLUDES[[#This Row],[order_id]],ORDERS!A:G,5,FALSE)</f>
        <v>42961.475694444445</v>
      </c>
      <c r="J1220" s="17">
        <f>VLOOKUP(FACT_INCLUDES[[#This Row],[order_id]],ORDERS!A:G,6,FALSE)</f>
        <v>42969</v>
      </c>
      <c r="K1220" t="str">
        <f>VLOOKUP(FACT_INCLUDES[[#This Row],[order_id]],ORDERS!A:G,3,FALSE)</f>
        <v>delivered</v>
      </c>
      <c r="L1220" s="18">
        <f>FACT_INCLUDES[[#This Row],[price]]+FACT_INCLUDES[[#This Row],[freight_value]]</f>
        <v>41.11</v>
      </c>
      <c r="M1220">
        <f ca="1">_xlfn.XLOOKUP(FACT_INCLUDES[[#This Row],[customer_unique_id]], DIM_CUSTOMERS[customer_unique_id], DIM_CUSTOMERS[Age],,0)</f>
        <v>19</v>
      </c>
      <c r="N1220">
        <f>IFERROR(VLOOKUP(FACT_INCLUDES[[#This Row],[order_id]], ORDERS!A:G, 7, FALSE), "")</f>
        <v>5</v>
      </c>
      <c r="O1220">
        <f>_xlfn.XLOOKUP(FACT_INCLUDES[[#This Row],[DW Product]],FACT_PRODUCT_REVIEWS!L:L,FACT_PRODUCT_REVIEWS!A:A,,0)</f>
        <v>20</v>
      </c>
      <c r="P1220">
        <f>_xlfn.XLOOKUP(FACT_INCLUDES[[#This Row],[customer_unique_id]],DIM_CUSTOMERS[customer_unique_id],DIM_CUSTOMERS[DW Customer],,0)</f>
        <v>53</v>
      </c>
      <c r="Q1220">
        <v>20</v>
      </c>
      <c r="R1220">
        <v>20</v>
      </c>
      <c r="S1220">
        <f>IF(FACT_INCLUDES[[#This Row],[order_delivered_customer_date]]&lt;=FACT_INCLUDES[[#This Row],[order_estimated_delivery_date]],1,0)</f>
        <v>1</v>
      </c>
      <c r="T1220" t="str">
        <f>VLOOKUP(FACT_INCLUDES[[#This Row],[DW Product]],DIM_PRODUCTS!A:I,3,FALSE)</f>
        <v>Accessories</v>
      </c>
      <c r="U1220" t="str">
        <f>VLOOKUP(FACT_INCLUDES[[#This Row],[DW Seller]],DIM_SELLERS!A:I,4,FALSE)</f>
        <v>SP</v>
      </c>
      <c r="V1220" s="30">
        <f>IF(FACT_INCLUDES[[#This Row],[order_delivered_customer_date]]&lt;=FACT_INCLUDES[[#This Row],[order_estimated_delivery_date]], 1,0)</f>
        <v>1</v>
      </c>
    </row>
    <row r="1221" spans="1:22" ht="15.75" x14ac:dyDescent="0.25">
      <c r="A1221">
        <v>1220</v>
      </c>
      <c r="B1221" s="2" t="s">
        <v>1637</v>
      </c>
      <c r="C1221" s="10">
        <v>2</v>
      </c>
      <c r="D1221" s="13">
        <v>43188.838194444441</v>
      </c>
      <c r="E1221" s="20">
        <v>47.9</v>
      </c>
      <c r="F1221" s="20">
        <v>8.8800000000000008</v>
      </c>
      <c r="G1221" t="str">
        <f>VLOOKUP(FACT_INCLUDES[[#This Row],[order_id]],ORDERS!A:B,2,FALSE)</f>
        <v>f422964d43fc7ecdc3e51443af0705f9</v>
      </c>
      <c r="H1221" s="17">
        <f>VLOOKUP(FACT_INCLUDES[[#This Row],[order_id]],ORDERS!A:F,4,FALSE)</f>
        <v>43241.970138888886</v>
      </c>
      <c r="I1221" s="17">
        <f>VLOOKUP(FACT_INCLUDES[[#This Row],[order_id]],ORDERS!A:G,5,FALSE)</f>
        <v>43256.587500000001</v>
      </c>
      <c r="J1221" s="17">
        <f>VLOOKUP(FACT_INCLUDES[[#This Row],[order_id]],ORDERS!A:G,6,FALSE)</f>
        <v>43259</v>
      </c>
      <c r="K1221" t="str">
        <f>VLOOKUP(FACT_INCLUDES[[#This Row],[order_id]],ORDERS!A:G,3,FALSE)</f>
        <v>delivered</v>
      </c>
      <c r="L1221" s="18">
        <f>FACT_INCLUDES[[#This Row],[price]]+FACT_INCLUDES[[#This Row],[freight_value]]</f>
        <v>56.78</v>
      </c>
      <c r="M1221">
        <f ca="1">_xlfn.XLOOKUP(FACT_INCLUDES[[#This Row],[customer_unique_id]], DIM_CUSTOMERS[customer_unique_id], DIM_CUSTOMERS[Age],,0)</f>
        <v>53</v>
      </c>
      <c r="N1221">
        <f>IFERROR(VLOOKUP(FACT_INCLUDES[[#This Row],[order_id]], ORDERS!A:G, 7, FALSE), "")</f>
        <v>15</v>
      </c>
      <c r="O1221">
        <f>_xlfn.XLOOKUP(FACT_INCLUDES[[#This Row],[DW Product]],FACT_PRODUCT_REVIEWS!L:L,FACT_PRODUCT_REVIEWS!A:A,,0)</f>
        <v>21</v>
      </c>
      <c r="P1221">
        <f>_xlfn.XLOOKUP(FACT_INCLUDES[[#This Row],[customer_unique_id]],DIM_CUSTOMERS[customer_unique_id],DIM_CUSTOMERS[DW Customer],,0)</f>
        <v>60</v>
      </c>
      <c r="Q1221">
        <v>21</v>
      </c>
      <c r="R1221">
        <v>21</v>
      </c>
      <c r="S1221">
        <f>IF(FACT_INCLUDES[[#This Row],[order_delivered_customer_date]]&lt;=FACT_INCLUDES[[#This Row],[order_estimated_delivery_date]],1,0)</f>
        <v>1</v>
      </c>
      <c r="T1221" t="str">
        <f>VLOOKUP(FACT_INCLUDES[[#This Row],[DW Product]],DIM_PRODUCTS!A:I,3,FALSE)</f>
        <v>Gadgets</v>
      </c>
      <c r="U1221" t="str">
        <f>VLOOKUP(FACT_INCLUDES[[#This Row],[DW Seller]],DIM_SELLERS!A:I,4,FALSE)</f>
        <v>SP</v>
      </c>
      <c r="V1221" s="30">
        <f>IF(FACT_INCLUDES[[#This Row],[order_delivered_customer_date]]&lt;=FACT_INCLUDES[[#This Row],[order_estimated_delivery_date]], 1,0)</f>
        <v>1</v>
      </c>
    </row>
    <row r="1222" spans="1:22" ht="15.75" x14ac:dyDescent="0.25">
      <c r="A1222">
        <v>1221</v>
      </c>
      <c r="B1222" s="2" t="s">
        <v>1287</v>
      </c>
      <c r="C1222" s="10">
        <v>2</v>
      </c>
      <c r="D1222" s="13">
        <v>43066.79791666667</v>
      </c>
      <c r="E1222" s="20">
        <v>21.99</v>
      </c>
      <c r="F1222" s="20">
        <v>11.85</v>
      </c>
      <c r="G1222" t="str">
        <f>VLOOKUP(FACT_INCLUDES[[#This Row],[order_id]],ORDERS!A:B,2,FALSE)</f>
        <v>c55681552ac6922a276fb013d773881b</v>
      </c>
      <c r="H1222" s="17">
        <f>VLOOKUP(FACT_INCLUDES[[#This Row],[order_id]],ORDERS!A:F,4,FALSE)</f>
        <v>42919.681250000001</v>
      </c>
      <c r="I1222" s="17">
        <f>VLOOKUP(FACT_INCLUDES[[#This Row],[order_id]],ORDERS!A:G,5,FALSE)</f>
        <v>42923.618750000001</v>
      </c>
      <c r="J1222" s="17">
        <f>VLOOKUP(FACT_INCLUDES[[#This Row],[order_id]],ORDERS!A:G,6,FALSE)</f>
        <v>42942</v>
      </c>
      <c r="K1222" t="str">
        <f>VLOOKUP(FACT_INCLUDES[[#This Row],[order_id]],ORDERS!A:G,3,FALSE)</f>
        <v>delivered</v>
      </c>
      <c r="L1222" s="18">
        <f>FACT_INCLUDES[[#This Row],[price]]+FACT_INCLUDES[[#This Row],[freight_value]]</f>
        <v>33.839999999999996</v>
      </c>
      <c r="M1222">
        <f ca="1">_xlfn.XLOOKUP(FACT_INCLUDES[[#This Row],[customer_unique_id]], DIM_CUSTOMERS[customer_unique_id], DIM_CUSTOMERS[Age],,0)</f>
        <v>24</v>
      </c>
      <c r="N1222">
        <f>IFERROR(VLOOKUP(FACT_INCLUDES[[#This Row],[order_id]], ORDERS!A:G, 7, FALSE), "")</f>
        <v>4</v>
      </c>
      <c r="O1222">
        <f>_xlfn.XLOOKUP(FACT_INCLUDES[[#This Row],[DW Product]],FACT_PRODUCT_REVIEWS!L:L,FACT_PRODUCT_REVIEWS!A:A,,0)</f>
        <v>22</v>
      </c>
      <c r="P1222">
        <f>_xlfn.XLOOKUP(FACT_INCLUDES[[#This Row],[customer_unique_id]],DIM_CUSTOMERS[customer_unique_id],DIM_CUSTOMERS[DW Customer],,0)</f>
        <v>289</v>
      </c>
      <c r="Q1222">
        <v>22</v>
      </c>
      <c r="R1222">
        <v>22</v>
      </c>
      <c r="S1222">
        <f>IF(FACT_INCLUDES[[#This Row],[order_delivered_customer_date]]&lt;=FACT_INCLUDES[[#This Row],[order_estimated_delivery_date]],1,0)</f>
        <v>1</v>
      </c>
      <c r="T1222" t="str">
        <f>VLOOKUP(FACT_INCLUDES[[#This Row],[DW Product]],DIM_PRODUCTS!A:I,3,FALSE)</f>
        <v>Books</v>
      </c>
      <c r="U1222" t="str">
        <f>VLOOKUP(FACT_INCLUDES[[#This Row],[DW Seller]],DIM_SELLERS!A:I,4,FALSE)</f>
        <v>SP</v>
      </c>
      <c r="V1222" s="30">
        <f>IF(FACT_INCLUDES[[#This Row],[order_delivered_customer_date]]&lt;=FACT_INCLUDES[[#This Row],[order_estimated_delivery_date]], 1,0)</f>
        <v>1</v>
      </c>
    </row>
    <row r="1223" spans="1:22" ht="15.75" x14ac:dyDescent="0.25">
      <c r="A1223">
        <v>1222</v>
      </c>
      <c r="B1223" s="2" t="s">
        <v>1483</v>
      </c>
      <c r="C1223" s="10">
        <v>2</v>
      </c>
      <c r="D1223" s="13">
        <v>43180.465277777781</v>
      </c>
      <c r="E1223" s="20">
        <v>119.99</v>
      </c>
      <c r="F1223" s="20">
        <v>44.4</v>
      </c>
      <c r="G1223" t="str">
        <f>VLOOKUP(FACT_INCLUDES[[#This Row],[order_id]],ORDERS!A:B,2,FALSE)</f>
        <v>1bc9b2dad6aefbfbc011508e34c8adfc</v>
      </c>
      <c r="H1223" s="17">
        <f>VLOOKUP(FACT_INCLUDES[[#This Row],[order_id]],ORDERS!A:F,4,FALSE)</f>
        <v>43219.895833333336</v>
      </c>
      <c r="I1223" s="17">
        <f>VLOOKUP(FACT_INCLUDES[[#This Row],[order_id]],ORDERS!A:G,5,FALSE)</f>
        <v>43227.845138888886</v>
      </c>
      <c r="J1223" s="17">
        <f>VLOOKUP(FACT_INCLUDES[[#This Row],[order_id]],ORDERS!A:G,6,FALSE)</f>
        <v>43250</v>
      </c>
      <c r="K1223" t="str">
        <f>VLOOKUP(FACT_INCLUDES[[#This Row],[order_id]],ORDERS!A:G,3,FALSE)</f>
        <v>delivered</v>
      </c>
      <c r="L1223" s="18">
        <f>FACT_INCLUDES[[#This Row],[price]]+FACT_INCLUDES[[#This Row],[freight_value]]</f>
        <v>164.39</v>
      </c>
      <c r="M1223">
        <f ca="1">_xlfn.XLOOKUP(FACT_INCLUDES[[#This Row],[customer_unique_id]], DIM_CUSTOMERS[customer_unique_id], DIM_CUSTOMERS[Age],,0)</f>
        <v>28</v>
      </c>
      <c r="N1223">
        <f>IFERROR(VLOOKUP(FACT_INCLUDES[[#This Row],[order_id]], ORDERS!A:G, 7, FALSE), "")</f>
        <v>8</v>
      </c>
      <c r="O1223">
        <f>_xlfn.XLOOKUP(FACT_INCLUDES[[#This Row],[DW Product]],FACT_PRODUCT_REVIEWS!L:L,FACT_PRODUCT_REVIEWS!A:A,,0)</f>
        <v>23</v>
      </c>
      <c r="P1223">
        <f>_xlfn.XLOOKUP(FACT_INCLUDES[[#This Row],[customer_unique_id]],DIM_CUSTOMERS[customer_unique_id],DIM_CUSTOMERS[DW Customer],,0)</f>
        <v>16</v>
      </c>
      <c r="Q1223">
        <v>23</v>
      </c>
      <c r="R1223">
        <v>23</v>
      </c>
      <c r="S1223">
        <f>IF(FACT_INCLUDES[[#This Row],[order_delivered_customer_date]]&lt;=FACT_INCLUDES[[#This Row],[order_estimated_delivery_date]],1,0)</f>
        <v>1</v>
      </c>
      <c r="T1223" t="str">
        <f>VLOOKUP(FACT_INCLUDES[[#This Row],[DW Product]],DIM_PRODUCTS!A:I,3,FALSE)</f>
        <v>Musical Instruments</v>
      </c>
      <c r="U1223" t="str">
        <f>VLOOKUP(FACT_INCLUDES[[#This Row],[DW Seller]],DIM_SELLERS!A:I,4,FALSE)</f>
        <v>SP</v>
      </c>
      <c r="V1223" s="30">
        <f>IF(FACT_INCLUDES[[#This Row],[order_delivered_customer_date]]&lt;=FACT_INCLUDES[[#This Row],[order_estimated_delivery_date]], 1,0)</f>
        <v>1</v>
      </c>
    </row>
    <row r="1224" spans="1:22" ht="15.75" x14ac:dyDescent="0.25">
      <c r="A1224">
        <v>1223</v>
      </c>
      <c r="B1224" s="2" t="s">
        <v>826</v>
      </c>
      <c r="C1224" s="10">
        <v>2</v>
      </c>
      <c r="D1224" s="13">
        <v>43164.399305555555</v>
      </c>
      <c r="E1224" s="20">
        <v>49</v>
      </c>
      <c r="F1224" s="20">
        <v>15.1</v>
      </c>
      <c r="G1224" t="str">
        <f>VLOOKUP(FACT_INCLUDES[[#This Row],[order_id]],ORDERS!A:B,2,FALSE)</f>
        <v>f807403776737da279aba36583afa4df</v>
      </c>
      <c r="H1224" s="17">
        <f>VLOOKUP(FACT_INCLUDES[[#This Row],[order_id]],ORDERS!A:F,4,FALSE)</f>
        <v>43231.775000000001</v>
      </c>
      <c r="I1224" s="17">
        <f>VLOOKUP(FACT_INCLUDES[[#This Row],[order_id]],ORDERS!A:G,5,FALSE)</f>
        <v>43236.755555555559</v>
      </c>
      <c r="J1224" s="17">
        <f>VLOOKUP(FACT_INCLUDES[[#This Row],[order_id]],ORDERS!A:G,6,FALSE)</f>
        <v>43242</v>
      </c>
      <c r="K1224" t="str">
        <f>VLOOKUP(FACT_INCLUDES[[#This Row],[order_id]],ORDERS!A:G,3,FALSE)</f>
        <v>delivered</v>
      </c>
      <c r="L1224" s="18">
        <f>FACT_INCLUDES[[#This Row],[price]]+FACT_INCLUDES[[#This Row],[freight_value]]</f>
        <v>64.099999999999994</v>
      </c>
      <c r="M1224">
        <f ca="1">_xlfn.XLOOKUP(FACT_INCLUDES[[#This Row],[customer_unique_id]], DIM_CUSTOMERS[customer_unique_id], DIM_CUSTOMERS[Age],,0)</f>
        <v>19</v>
      </c>
      <c r="N1224">
        <f>IFERROR(VLOOKUP(FACT_INCLUDES[[#This Row],[order_id]], ORDERS!A:G, 7, FALSE), "")</f>
        <v>5</v>
      </c>
      <c r="O1224">
        <f>_xlfn.XLOOKUP(FACT_INCLUDES[[#This Row],[DW Product]],FACT_PRODUCT_REVIEWS!L:L,FACT_PRODUCT_REVIEWS!A:A,,0)</f>
        <v>24</v>
      </c>
      <c r="P1224">
        <f>_xlfn.XLOOKUP(FACT_INCLUDES[[#This Row],[customer_unique_id]],DIM_CUSTOMERS[customer_unique_id],DIM_CUSTOMERS[DW Customer],,0)</f>
        <v>194</v>
      </c>
      <c r="Q1224">
        <v>24</v>
      </c>
      <c r="R1224">
        <v>24</v>
      </c>
      <c r="S1224">
        <f>IF(FACT_INCLUDES[[#This Row],[order_delivered_customer_date]]&lt;=FACT_INCLUDES[[#This Row],[order_estimated_delivery_date]],1,0)</f>
        <v>1</v>
      </c>
      <c r="T1224" t="str">
        <f>VLOOKUP(FACT_INCLUDES[[#This Row],[DW Product]],DIM_PRODUCTS!A:I,3,FALSE)</f>
        <v>Art</v>
      </c>
      <c r="U1224" t="str">
        <f>VLOOKUP(FACT_INCLUDES[[#This Row],[DW Seller]],DIM_SELLERS!A:I,4,FALSE)</f>
        <v>SP</v>
      </c>
      <c r="V1224" s="30">
        <f>IF(FACT_INCLUDES[[#This Row],[order_delivered_customer_date]]&lt;=FACT_INCLUDES[[#This Row],[order_estimated_delivery_date]], 1,0)</f>
        <v>1</v>
      </c>
    </row>
    <row r="1225" spans="1:22" ht="15.75" x14ac:dyDescent="0.25">
      <c r="A1225">
        <v>1224</v>
      </c>
      <c r="B1225" s="2" t="s">
        <v>1786</v>
      </c>
      <c r="C1225" s="10">
        <v>2</v>
      </c>
      <c r="D1225" s="13">
        <v>42993.75277777778</v>
      </c>
      <c r="E1225" s="20">
        <v>48.9</v>
      </c>
      <c r="F1225" s="20">
        <v>16.600000000000001</v>
      </c>
      <c r="G1225" t="str">
        <f>VLOOKUP(FACT_INCLUDES[[#This Row],[order_id]],ORDERS!A:B,2,FALSE)</f>
        <v>aaea7e9a2d2432c24a03eb74cc430c8a</v>
      </c>
      <c r="H1225" s="17">
        <f>VLOOKUP(FACT_INCLUDES[[#This Row],[order_id]],ORDERS!A:F,4,FALSE)</f>
        <v>43214.330555555556</v>
      </c>
      <c r="I1225" s="17">
        <f>VLOOKUP(FACT_INCLUDES[[#This Row],[order_id]],ORDERS!A:G,5,FALSE)</f>
        <v>43222.807638888888</v>
      </c>
      <c r="J1225" s="17">
        <f>VLOOKUP(FACT_INCLUDES[[#This Row],[order_id]],ORDERS!A:G,6,FALSE)</f>
        <v>43234</v>
      </c>
      <c r="K1225" t="str">
        <f>VLOOKUP(FACT_INCLUDES[[#This Row],[order_id]],ORDERS!A:G,3,FALSE)</f>
        <v>delivered</v>
      </c>
      <c r="L1225" s="18">
        <f>FACT_INCLUDES[[#This Row],[price]]+FACT_INCLUDES[[#This Row],[freight_value]]</f>
        <v>65.5</v>
      </c>
      <c r="M1225">
        <f ca="1">_xlfn.XLOOKUP(FACT_INCLUDES[[#This Row],[customer_unique_id]], DIM_CUSTOMERS[customer_unique_id], DIM_CUSTOMERS[Age],,0)</f>
        <v>21</v>
      </c>
      <c r="N1225">
        <f>IFERROR(VLOOKUP(FACT_INCLUDES[[#This Row],[order_id]], ORDERS!A:G, 7, FALSE), "")</f>
        <v>8</v>
      </c>
      <c r="O1225">
        <f>_xlfn.XLOOKUP(FACT_INCLUDES[[#This Row],[DW Product]],FACT_PRODUCT_REVIEWS!L:L,FACT_PRODUCT_REVIEWS!A:A,,0)</f>
        <v>25</v>
      </c>
      <c r="P1225">
        <f>_xlfn.XLOOKUP(FACT_INCLUDES[[#This Row],[customer_unique_id]],DIM_CUSTOMERS[customer_unique_id],DIM_CUSTOMERS[DW Customer],,0)</f>
        <v>148</v>
      </c>
      <c r="Q1225">
        <v>25</v>
      </c>
      <c r="R1225">
        <v>25</v>
      </c>
      <c r="S1225">
        <f>IF(FACT_INCLUDES[[#This Row],[order_delivered_customer_date]]&lt;=FACT_INCLUDES[[#This Row],[order_estimated_delivery_date]],1,0)</f>
        <v>1</v>
      </c>
      <c r="T1225" t="str">
        <f>VLOOKUP(FACT_INCLUDES[[#This Row],[DW Product]],DIM_PRODUCTS!A:I,3,FALSE)</f>
        <v>Gadgets</v>
      </c>
      <c r="U1225" t="str">
        <f>VLOOKUP(FACT_INCLUDES[[#This Row],[DW Seller]],DIM_SELLERS!A:I,4,FALSE)</f>
        <v>RS</v>
      </c>
      <c r="V1225" s="30">
        <f>IF(FACT_INCLUDES[[#This Row],[order_delivered_customer_date]]&lt;=FACT_INCLUDES[[#This Row],[order_estimated_delivery_date]], 1,0)</f>
        <v>1</v>
      </c>
    </row>
    <row r="1226" spans="1:22" ht="15.75" x14ac:dyDescent="0.25">
      <c r="A1226">
        <v>1225</v>
      </c>
      <c r="B1226" s="2" t="s">
        <v>955</v>
      </c>
      <c r="C1226" s="10">
        <v>2</v>
      </c>
      <c r="D1226" s="13">
        <v>42958.024305555555</v>
      </c>
      <c r="E1226" s="20">
        <v>219.9</v>
      </c>
      <c r="F1226" s="20">
        <v>16.98</v>
      </c>
      <c r="G1226" t="str">
        <f>VLOOKUP(FACT_INCLUDES[[#This Row],[order_id]],ORDERS!A:B,2,FALSE)</f>
        <v>0c4f8b6f80f0dbddbdce3882d2242be9</v>
      </c>
      <c r="H1226" s="17">
        <f>VLOOKUP(FACT_INCLUDES[[#This Row],[order_id]],ORDERS!A:F,4,FALSE)</f>
        <v>43157.398611111108</v>
      </c>
      <c r="I1226" s="17">
        <f>VLOOKUP(FACT_INCLUDES[[#This Row],[order_id]],ORDERS!A:G,5,FALSE)</f>
        <v>43174.737500000003</v>
      </c>
      <c r="J1226" s="17">
        <f>VLOOKUP(FACT_INCLUDES[[#This Row],[order_id]],ORDERS!A:G,6,FALSE)</f>
        <v>43180</v>
      </c>
      <c r="K1226" t="str">
        <f>VLOOKUP(FACT_INCLUDES[[#This Row],[order_id]],ORDERS!A:G,3,FALSE)</f>
        <v>delivered</v>
      </c>
      <c r="L1226" s="18">
        <f>FACT_INCLUDES[[#This Row],[price]]+FACT_INCLUDES[[#This Row],[freight_value]]</f>
        <v>236.88</v>
      </c>
      <c r="M1226">
        <f ca="1">_xlfn.XLOOKUP(FACT_INCLUDES[[#This Row],[customer_unique_id]], DIM_CUSTOMERS[customer_unique_id], DIM_CUSTOMERS[Age],,0)</f>
        <v>30</v>
      </c>
      <c r="N1226">
        <f>IFERROR(VLOOKUP(FACT_INCLUDES[[#This Row],[order_id]], ORDERS!A:G, 7, FALSE), "")</f>
        <v>17</v>
      </c>
      <c r="O1226">
        <f>_xlfn.XLOOKUP(FACT_INCLUDES[[#This Row],[DW Product]],FACT_PRODUCT_REVIEWS!L:L,FACT_PRODUCT_REVIEWS!A:A,,0)</f>
        <v>26</v>
      </c>
      <c r="P1226">
        <f>_xlfn.XLOOKUP(FACT_INCLUDES[[#This Row],[customer_unique_id]],DIM_CUSTOMERS[customer_unique_id],DIM_CUSTOMERS[DW Customer],,0)</f>
        <v>173</v>
      </c>
      <c r="Q1226">
        <v>26</v>
      </c>
      <c r="R1226">
        <v>26</v>
      </c>
      <c r="S1226">
        <f>IF(FACT_INCLUDES[[#This Row],[order_delivered_customer_date]]&lt;=FACT_INCLUDES[[#This Row],[order_estimated_delivery_date]],1,0)</f>
        <v>1</v>
      </c>
      <c r="T1226" t="str">
        <f>VLOOKUP(FACT_INCLUDES[[#This Row],[DW Product]],DIM_PRODUCTS!A:I,3,FALSE)</f>
        <v>Sports</v>
      </c>
      <c r="U1226" t="str">
        <f>VLOOKUP(FACT_INCLUDES[[#This Row],[DW Seller]],DIM_SELLERS!A:I,4,FALSE)</f>
        <v>MG</v>
      </c>
      <c r="V1226" s="30">
        <f>IF(FACT_INCLUDES[[#This Row],[order_delivered_customer_date]]&lt;=FACT_INCLUDES[[#This Row],[order_estimated_delivery_date]], 1,0)</f>
        <v>1</v>
      </c>
    </row>
    <row r="1227" spans="1:22" ht="15.75" x14ac:dyDescent="0.25">
      <c r="A1227">
        <v>1226</v>
      </c>
      <c r="B1227" s="2" t="s">
        <v>929</v>
      </c>
      <c r="C1227" s="10">
        <v>2</v>
      </c>
      <c r="D1227" s="13">
        <v>43129.910416666666</v>
      </c>
      <c r="E1227" s="20">
        <v>289</v>
      </c>
      <c r="F1227" s="20">
        <v>26.33</v>
      </c>
      <c r="G1227" t="str">
        <f>VLOOKUP(FACT_INCLUDES[[#This Row],[order_id]],ORDERS!A:B,2,FALSE)</f>
        <v>56b6eede1b10925212f054a7ba614796</v>
      </c>
      <c r="H1227" s="17">
        <f>VLOOKUP(FACT_INCLUDES[[#This Row],[order_id]],ORDERS!A:F,4,FALSE)</f>
        <v>42983.049305555556</v>
      </c>
      <c r="I1227" s="17">
        <f>VLOOKUP(FACT_INCLUDES[[#This Row],[order_id]],ORDERS!A:G,5,FALSE)</f>
        <v>42992.857638888891</v>
      </c>
      <c r="J1227" s="17">
        <f>VLOOKUP(FACT_INCLUDES[[#This Row],[order_id]],ORDERS!A:G,6,FALSE)</f>
        <v>43005</v>
      </c>
      <c r="K1227" t="str">
        <f>VLOOKUP(FACT_INCLUDES[[#This Row],[order_id]],ORDERS!A:G,3,FALSE)</f>
        <v>delivered</v>
      </c>
      <c r="L1227" s="18">
        <f>FACT_INCLUDES[[#This Row],[price]]+FACT_INCLUDES[[#This Row],[freight_value]]</f>
        <v>315.33</v>
      </c>
      <c r="M1227">
        <f ca="1">_xlfn.XLOOKUP(FACT_INCLUDES[[#This Row],[customer_unique_id]], DIM_CUSTOMERS[customer_unique_id], DIM_CUSTOMERS[Age],,0)</f>
        <v>54</v>
      </c>
      <c r="N1227">
        <f>IFERROR(VLOOKUP(FACT_INCLUDES[[#This Row],[order_id]], ORDERS!A:G, 7, FALSE), "")</f>
        <v>9</v>
      </c>
      <c r="O1227">
        <f>_xlfn.XLOOKUP(FACT_INCLUDES[[#This Row],[DW Product]],FACT_PRODUCT_REVIEWS!L:L,FACT_PRODUCT_REVIEWS!A:A,,0)</f>
        <v>27</v>
      </c>
      <c r="P1227">
        <f>_xlfn.XLOOKUP(FACT_INCLUDES[[#This Row],[customer_unique_id]],DIM_CUSTOMERS[customer_unique_id],DIM_CUSTOMERS[DW Customer],,0)</f>
        <v>184</v>
      </c>
      <c r="Q1227">
        <v>27</v>
      </c>
      <c r="R1227">
        <v>27</v>
      </c>
      <c r="S1227">
        <f>IF(FACT_INCLUDES[[#This Row],[order_delivered_customer_date]]&lt;=FACT_INCLUDES[[#This Row],[order_estimated_delivery_date]],1,0)</f>
        <v>1</v>
      </c>
      <c r="T1227" t="str">
        <f>VLOOKUP(FACT_INCLUDES[[#This Row],[DW Product]],DIM_PRODUCTS!A:I,3,FALSE)</f>
        <v>Gadgets</v>
      </c>
      <c r="U1227" t="str">
        <f>VLOOKUP(FACT_INCLUDES[[#This Row],[DW Seller]],DIM_SELLERS!A:I,4,FALSE)</f>
        <v>PR</v>
      </c>
      <c r="V1227" s="30">
        <f>IF(FACT_INCLUDES[[#This Row],[order_delivered_customer_date]]&lt;=FACT_INCLUDES[[#This Row],[order_estimated_delivery_date]], 1,0)</f>
        <v>1</v>
      </c>
    </row>
    <row r="1228" spans="1:22" ht="15.75" x14ac:dyDescent="0.25">
      <c r="A1228">
        <v>1227</v>
      </c>
      <c r="B1228" s="2" t="s">
        <v>1348</v>
      </c>
      <c r="C1228" s="10">
        <v>2</v>
      </c>
      <c r="D1228" s="13">
        <v>42823.545138888891</v>
      </c>
      <c r="E1228" s="20">
        <v>109.9</v>
      </c>
      <c r="F1228" s="20">
        <v>25.51</v>
      </c>
      <c r="G1228" t="str">
        <f>VLOOKUP(FACT_INCLUDES[[#This Row],[order_id]],ORDERS!A:B,2,FALSE)</f>
        <v>e6fe68d7c7867dac3659cb4a8e06880c</v>
      </c>
      <c r="H1228" s="17">
        <f>VLOOKUP(FACT_INCLUDES[[#This Row],[order_id]],ORDERS!A:F,4,FALSE)</f>
        <v>42926.943749999999</v>
      </c>
      <c r="I1228" s="17">
        <f>VLOOKUP(FACT_INCLUDES[[#This Row],[order_id]],ORDERS!A:G,5,FALSE)</f>
        <v>42933.856249999997</v>
      </c>
      <c r="J1228" s="17">
        <f>VLOOKUP(FACT_INCLUDES[[#This Row],[order_id]],ORDERS!A:G,6,FALSE)</f>
        <v>42944</v>
      </c>
      <c r="K1228" t="str">
        <f>VLOOKUP(FACT_INCLUDES[[#This Row],[order_id]],ORDERS!A:G,3,FALSE)</f>
        <v>delivered</v>
      </c>
      <c r="L1228" s="18">
        <f>FACT_INCLUDES[[#This Row],[price]]+FACT_INCLUDES[[#This Row],[freight_value]]</f>
        <v>135.41</v>
      </c>
      <c r="M1228">
        <f ca="1">_xlfn.XLOOKUP(FACT_INCLUDES[[#This Row],[customer_unique_id]], DIM_CUSTOMERS[customer_unique_id], DIM_CUSTOMERS[Age],,0)</f>
        <v>54</v>
      </c>
      <c r="N1228">
        <f>IFERROR(VLOOKUP(FACT_INCLUDES[[#This Row],[order_id]], ORDERS!A:G, 7, FALSE), "")</f>
        <v>7</v>
      </c>
      <c r="O1228">
        <f>_xlfn.XLOOKUP(FACT_INCLUDES[[#This Row],[DW Product]],FACT_PRODUCT_REVIEWS!L:L,FACT_PRODUCT_REVIEWS!A:A,,0)</f>
        <v>28</v>
      </c>
      <c r="P1228">
        <f>_xlfn.XLOOKUP(FACT_INCLUDES[[#This Row],[customer_unique_id]],DIM_CUSTOMERS[customer_unique_id],DIM_CUSTOMERS[DW Customer],,0)</f>
        <v>156</v>
      </c>
      <c r="Q1228">
        <v>28</v>
      </c>
      <c r="R1228">
        <v>28</v>
      </c>
      <c r="S1228">
        <f>IF(FACT_INCLUDES[[#This Row],[order_delivered_customer_date]]&lt;=FACT_INCLUDES[[#This Row],[order_estimated_delivery_date]],1,0)</f>
        <v>1</v>
      </c>
      <c r="T1228" t="str">
        <f>VLOOKUP(FACT_INCLUDES[[#This Row],[DW Product]],DIM_PRODUCTS!A:I,3,FALSE)</f>
        <v>Toys</v>
      </c>
      <c r="U1228" t="str">
        <f>VLOOKUP(FACT_INCLUDES[[#This Row],[DW Seller]],DIM_SELLERS!A:I,4,FALSE)</f>
        <v>SP</v>
      </c>
      <c r="V1228" s="30">
        <f>IF(FACT_INCLUDES[[#This Row],[order_delivered_customer_date]]&lt;=FACT_INCLUDES[[#This Row],[order_estimated_delivery_date]], 1,0)</f>
        <v>1</v>
      </c>
    </row>
    <row r="1229" spans="1:22" ht="15.75" x14ac:dyDescent="0.25">
      <c r="A1229">
        <v>1228</v>
      </c>
      <c r="B1229" s="2" t="s">
        <v>1861</v>
      </c>
      <c r="C1229" s="10">
        <v>2</v>
      </c>
      <c r="D1229" s="13">
        <v>43265.219444444447</v>
      </c>
      <c r="E1229" s="20">
        <v>27.9</v>
      </c>
      <c r="F1229" s="20">
        <v>7.94</v>
      </c>
      <c r="G1229" t="str">
        <f>VLOOKUP(FACT_INCLUDES[[#This Row],[order_id]],ORDERS!A:B,2,FALSE)</f>
        <v>e2c44993145bac31c5c48b620e3f40f0</v>
      </c>
      <c r="H1229" s="17">
        <f>VLOOKUP(FACT_INCLUDES[[#This Row],[order_id]],ORDERS!A:F,4,FALSE)</f>
        <v>43258.511111111111</v>
      </c>
      <c r="I1229" s="17">
        <f>VLOOKUP(FACT_INCLUDES[[#This Row],[order_id]],ORDERS!A:G,5,FALSE)</f>
        <v>43269.939583333333</v>
      </c>
      <c r="J1229" s="17">
        <f>VLOOKUP(FACT_INCLUDES[[#This Row],[order_id]],ORDERS!A:G,6,FALSE)</f>
        <v>43306</v>
      </c>
      <c r="K1229" t="str">
        <f>VLOOKUP(FACT_INCLUDES[[#This Row],[order_id]],ORDERS!A:G,3,FALSE)</f>
        <v>delivered</v>
      </c>
      <c r="L1229" s="18">
        <f>FACT_INCLUDES[[#This Row],[price]]+FACT_INCLUDES[[#This Row],[freight_value]]</f>
        <v>35.839999999999996</v>
      </c>
      <c r="M1229">
        <f ca="1">_xlfn.XLOOKUP(FACT_INCLUDES[[#This Row],[customer_unique_id]], DIM_CUSTOMERS[customer_unique_id], DIM_CUSTOMERS[Age],,0)</f>
        <v>18</v>
      </c>
      <c r="N1229">
        <f>IFERROR(VLOOKUP(FACT_INCLUDES[[#This Row],[order_id]], ORDERS!A:G, 7, FALSE), "")</f>
        <v>11</v>
      </c>
      <c r="O1229">
        <f>_xlfn.XLOOKUP(FACT_INCLUDES[[#This Row],[DW Product]],FACT_PRODUCT_REVIEWS!L:L,FACT_PRODUCT_REVIEWS!A:A,,0)</f>
        <v>29</v>
      </c>
      <c r="P1229">
        <f>_xlfn.XLOOKUP(FACT_INCLUDES[[#This Row],[customer_unique_id]],DIM_CUSTOMERS[customer_unique_id],DIM_CUSTOMERS[DW Customer],,0)</f>
        <v>88</v>
      </c>
      <c r="Q1229">
        <v>29</v>
      </c>
      <c r="R1229">
        <v>29</v>
      </c>
      <c r="S1229">
        <f>IF(FACT_INCLUDES[[#This Row],[order_delivered_customer_date]]&lt;=FACT_INCLUDES[[#This Row],[order_estimated_delivery_date]],1,0)</f>
        <v>1</v>
      </c>
      <c r="T1229" t="str">
        <f>VLOOKUP(FACT_INCLUDES[[#This Row],[DW Product]],DIM_PRODUCTS!A:I,3,FALSE)</f>
        <v>Accessories</v>
      </c>
      <c r="U1229" t="str">
        <f>VLOOKUP(FACT_INCLUDES[[#This Row],[DW Seller]],DIM_SELLERS!A:I,4,FALSE)</f>
        <v>SP</v>
      </c>
      <c r="V1229" s="30">
        <f>IF(FACT_INCLUDES[[#This Row],[order_delivered_customer_date]]&lt;=FACT_INCLUDES[[#This Row],[order_estimated_delivery_date]], 1,0)</f>
        <v>1</v>
      </c>
    </row>
    <row r="1230" spans="1:22" ht="15.75" x14ac:dyDescent="0.25">
      <c r="A1230">
        <v>1229</v>
      </c>
      <c r="B1230" s="2" t="s">
        <v>1477</v>
      </c>
      <c r="C1230" s="10">
        <v>2</v>
      </c>
      <c r="D1230" s="13">
        <v>43082.136111111111</v>
      </c>
      <c r="E1230" s="20">
        <v>119.9</v>
      </c>
      <c r="F1230" s="20">
        <v>17.32</v>
      </c>
      <c r="G1230" t="str">
        <f>VLOOKUP(FACT_INCLUDES[[#This Row],[order_id]],ORDERS!A:B,2,FALSE)</f>
        <v>6e8180fd61b4280c3d74dc2056256940</v>
      </c>
      <c r="H1230" s="17">
        <f>VLOOKUP(FACT_INCLUDES[[#This Row],[order_id]],ORDERS!A:F,4,FALSE)</f>
        <v>43054.936805555553</v>
      </c>
      <c r="I1230" s="17">
        <f>VLOOKUP(FACT_INCLUDES[[#This Row],[order_id]],ORDERS!A:G,5,FALSE)</f>
        <v>43073.99722222222</v>
      </c>
      <c r="J1230" s="17">
        <f>VLOOKUP(FACT_INCLUDES[[#This Row],[order_id]],ORDERS!A:G,6,FALSE)</f>
        <v>43076</v>
      </c>
      <c r="K1230" t="str">
        <f>VLOOKUP(FACT_INCLUDES[[#This Row],[order_id]],ORDERS!A:G,3,FALSE)</f>
        <v>delivered</v>
      </c>
      <c r="L1230" s="18">
        <f>FACT_INCLUDES[[#This Row],[price]]+FACT_INCLUDES[[#This Row],[freight_value]]</f>
        <v>137.22</v>
      </c>
      <c r="M1230">
        <f ca="1">_xlfn.XLOOKUP(FACT_INCLUDES[[#This Row],[customer_unique_id]], DIM_CUSTOMERS[customer_unique_id], DIM_CUSTOMERS[Age],,0)</f>
        <v>23</v>
      </c>
      <c r="N1230">
        <f>IFERROR(VLOOKUP(FACT_INCLUDES[[#This Row],[order_id]], ORDERS!A:G, 7, FALSE), "")</f>
        <v>19</v>
      </c>
      <c r="O1230">
        <f>_xlfn.XLOOKUP(FACT_INCLUDES[[#This Row],[DW Product]],FACT_PRODUCT_REVIEWS!L:L,FACT_PRODUCT_REVIEWS!A:A,,0)</f>
        <v>30</v>
      </c>
      <c r="P1230">
        <f>_xlfn.XLOOKUP(FACT_INCLUDES[[#This Row],[customer_unique_id]],DIM_CUSTOMERS[customer_unique_id],DIM_CUSTOMERS[DW Customer],,0)</f>
        <v>337</v>
      </c>
      <c r="Q1230">
        <v>30</v>
      </c>
      <c r="R1230">
        <v>30</v>
      </c>
      <c r="S1230">
        <f>IF(FACT_INCLUDES[[#This Row],[order_delivered_customer_date]]&lt;=FACT_INCLUDES[[#This Row],[order_estimated_delivery_date]],1,0)</f>
        <v>1</v>
      </c>
      <c r="T1230" t="str">
        <f>VLOOKUP(FACT_INCLUDES[[#This Row],[DW Product]],DIM_PRODUCTS!A:I,3,FALSE)</f>
        <v>Musical Instruments</v>
      </c>
      <c r="U1230" t="str">
        <f>VLOOKUP(FACT_INCLUDES[[#This Row],[DW Seller]],DIM_SELLERS!A:I,4,FALSE)</f>
        <v>SP</v>
      </c>
      <c r="V1230" s="30">
        <f>IF(FACT_INCLUDES[[#This Row],[order_delivered_customer_date]]&lt;=FACT_INCLUDES[[#This Row],[order_estimated_delivery_date]], 1,0)</f>
        <v>1</v>
      </c>
    </row>
    <row r="1231" spans="1:22" ht="15.75" x14ac:dyDescent="0.25">
      <c r="A1231">
        <v>1230</v>
      </c>
      <c r="B1231" s="2" t="s">
        <v>922</v>
      </c>
      <c r="C1231" s="10">
        <v>2</v>
      </c>
      <c r="D1231" s="13">
        <v>43069.270833333336</v>
      </c>
      <c r="E1231" s="20">
        <v>397</v>
      </c>
      <c r="F1231" s="20">
        <v>24.65</v>
      </c>
      <c r="G1231" t="str">
        <f>VLOOKUP(FACT_INCLUDES[[#This Row],[order_id]],ORDERS!A:B,2,FALSE)</f>
        <v>10d5890ed5e7ec78a7db23b5ac579b17</v>
      </c>
      <c r="H1231" s="17">
        <f>VLOOKUP(FACT_INCLUDES[[#This Row],[order_id]],ORDERS!A:F,4,FALSE)</f>
        <v>43304.920138888891</v>
      </c>
      <c r="I1231" s="17">
        <f>VLOOKUP(FACT_INCLUDES[[#This Row],[order_id]],ORDERS!A:G,5,FALSE)</f>
        <v>43311.533333333333</v>
      </c>
      <c r="J1231" s="17">
        <f>VLOOKUP(FACT_INCLUDES[[#This Row],[order_id]],ORDERS!A:G,6,FALSE)</f>
        <v>43326</v>
      </c>
      <c r="K1231" t="str">
        <f>VLOOKUP(FACT_INCLUDES[[#This Row],[order_id]],ORDERS!A:G,3,FALSE)</f>
        <v>delivered</v>
      </c>
      <c r="L1231" s="18">
        <f>FACT_INCLUDES[[#This Row],[price]]+FACT_INCLUDES[[#This Row],[freight_value]]</f>
        <v>421.65</v>
      </c>
      <c r="M1231">
        <f ca="1">_xlfn.XLOOKUP(FACT_INCLUDES[[#This Row],[customer_unique_id]], DIM_CUSTOMERS[customer_unique_id], DIM_CUSTOMERS[Age],,0)</f>
        <v>18</v>
      </c>
      <c r="N1231">
        <f>IFERROR(VLOOKUP(FACT_INCLUDES[[#This Row],[order_id]], ORDERS!A:G, 7, FALSE), "")</f>
        <v>7</v>
      </c>
      <c r="O1231">
        <f>_xlfn.XLOOKUP(FACT_INCLUDES[[#This Row],[DW Product]],FACT_PRODUCT_REVIEWS!L:L,FACT_PRODUCT_REVIEWS!A:A,,0)</f>
        <v>31</v>
      </c>
      <c r="P1231">
        <f>_xlfn.XLOOKUP(FACT_INCLUDES[[#This Row],[customer_unique_id]],DIM_CUSTOMERS[customer_unique_id],DIM_CUSTOMERS[DW Customer],,0)</f>
        <v>234</v>
      </c>
      <c r="Q1231">
        <v>31</v>
      </c>
      <c r="R1231">
        <v>31</v>
      </c>
      <c r="S1231">
        <f>IF(FACT_INCLUDES[[#This Row],[order_delivered_customer_date]]&lt;=FACT_INCLUDES[[#This Row],[order_estimated_delivery_date]],1,0)</f>
        <v>1</v>
      </c>
      <c r="T1231" t="str">
        <f>VLOOKUP(FACT_INCLUDES[[#This Row],[DW Product]],DIM_PRODUCTS!A:I,3,FALSE)</f>
        <v>Pets</v>
      </c>
      <c r="U1231" t="str">
        <f>VLOOKUP(FACT_INCLUDES[[#This Row],[DW Seller]],DIM_SELLERS!A:I,4,FALSE)</f>
        <v>PR</v>
      </c>
      <c r="V1231" s="30">
        <f>IF(FACT_INCLUDES[[#This Row],[order_delivered_customer_date]]&lt;=FACT_INCLUDES[[#This Row],[order_estimated_delivery_date]], 1,0)</f>
        <v>1</v>
      </c>
    </row>
    <row r="1232" spans="1:22" ht="15.75" x14ac:dyDescent="0.25">
      <c r="A1232">
        <v>1231</v>
      </c>
      <c r="B1232" s="2" t="s">
        <v>1096</v>
      </c>
      <c r="C1232" s="10">
        <v>2</v>
      </c>
      <c r="D1232" s="13">
        <v>43202.797222222223</v>
      </c>
      <c r="E1232" s="20">
        <v>59.9</v>
      </c>
      <c r="F1232" s="20">
        <v>23.35</v>
      </c>
      <c r="G1232" t="str">
        <f>VLOOKUP(FACT_INCLUDES[[#This Row],[order_id]],ORDERS!A:B,2,FALSE)</f>
        <v>12d1cda209613cd60b9d242181be7077</v>
      </c>
      <c r="H1232" s="17">
        <f>VLOOKUP(FACT_INCLUDES[[#This Row],[order_id]],ORDERS!A:F,4,FALSE)</f>
        <v>43042.807638888888</v>
      </c>
      <c r="I1232" s="17">
        <f>VLOOKUP(FACT_INCLUDES[[#This Row],[order_id]],ORDERS!A:G,5,FALSE)</f>
        <v>43053.793749999997</v>
      </c>
      <c r="J1232" s="17">
        <f>VLOOKUP(FACT_INCLUDES[[#This Row],[order_id]],ORDERS!A:G,6,FALSE)</f>
        <v>43062</v>
      </c>
      <c r="K1232" t="str">
        <f>VLOOKUP(FACT_INCLUDES[[#This Row],[order_id]],ORDERS!A:G,3,FALSE)</f>
        <v>delivered</v>
      </c>
      <c r="L1232" s="18">
        <f>FACT_INCLUDES[[#This Row],[price]]+FACT_INCLUDES[[#This Row],[freight_value]]</f>
        <v>83.25</v>
      </c>
      <c r="M1232">
        <f ca="1">_xlfn.XLOOKUP(FACT_INCLUDES[[#This Row],[customer_unique_id]], DIM_CUSTOMERS[customer_unique_id], DIM_CUSTOMERS[Age],,0)</f>
        <v>35</v>
      </c>
      <c r="N1232">
        <f>IFERROR(VLOOKUP(FACT_INCLUDES[[#This Row],[order_id]], ORDERS!A:G, 7, FALSE), "")</f>
        <v>11</v>
      </c>
      <c r="O1232">
        <f>_xlfn.XLOOKUP(FACT_INCLUDES[[#This Row],[DW Product]],FACT_PRODUCT_REVIEWS!L:L,FACT_PRODUCT_REVIEWS!A:A,,0)</f>
        <v>32</v>
      </c>
      <c r="P1232">
        <f>_xlfn.XLOOKUP(FACT_INCLUDES[[#This Row],[customer_unique_id]],DIM_CUSTOMERS[customer_unique_id],DIM_CUSTOMERS[DW Customer],,0)</f>
        <v>92</v>
      </c>
      <c r="Q1232">
        <v>32</v>
      </c>
      <c r="R1232">
        <v>32</v>
      </c>
      <c r="S1232">
        <f>IF(FACT_INCLUDES[[#This Row],[order_delivered_customer_date]]&lt;=FACT_INCLUDES[[#This Row],[order_estimated_delivery_date]],1,0)</f>
        <v>1</v>
      </c>
      <c r="T1232" t="str">
        <f>VLOOKUP(FACT_INCLUDES[[#This Row],[DW Product]],DIM_PRODUCTS!A:I,3,FALSE)</f>
        <v>Decor</v>
      </c>
      <c r="U1232" t="str">
        <f>VLOOKUP(FACT_INCLUDES[[#This Row],[DW Seller]],DIM_SELLERS!A:I,4,FALSE)</f>
        <v>SP</v>
      </c>
      <c r="V1232" s="30">
        <f>IF(FACT_INCLUDES[[#This Row],[order_delivered_customer_date]]&lt;=FACT_INCLUDES[[#This Row],[order_estimated_delivery_date]], 1,0)</f>
        <v>1</v>
      </c>
    </row>
    <row r="1233" spans="1:22" ht="15.75" x14ac:dyDescent="0.25">
      <c r="A1233">
        <v>1232</v>
      </c>
      <c r="B1233" s="2" t="s">
        <v>1088</v>
      </c>
      <c r="C1233" s="10">
        <v>2</v>
      </c>
      <c r="D1233" s="13">
        <v>43028.671527777777</v>
      </c>
      <c r="E1233" s="20">
        <v>21.33</v>
      </c>
      <c r="F1233" s="20">
        <v>15.1</v>
      </c>
      <c r="G1233" t="str">
        <f>VLOOKUP(FACT_INCLUDES[[#This Row],[order_id]],ORDERS!A:B,2,FALSE)</f>
        <v>c573caf2e2c12c731885273e03dc5471</v>
      </c>
      <c r="H1233" s="17">
        <f>VLOOKUP(FACT_INCLUDES[[#This Row],[order_id]],ORDERS!A:F,4,FALSE)</f>
        <v>42893.913194444445</v>
      </c>
      <c r="I1233" s="17">
        <f>VLOOKUP(FACT_INCLUDES[[#This Row],[order_id]],ORDERS!A:G,5,FALSE)</f>
        <v>42902.600694444445</v>
      </c>
      <c r="J1233" s="17">
        <f>VLOOKUP(FACT_INCLUDES[[#This Row],[order_id]],ORDERS!A:G,6,FALSE)</f>
        <v>42907</v>
      </c>
      <c r="K1233" t="str">
        <f>VLOOKUP(FACT_INCLUDES[[#This Row],[order_id]],ORDERS!A:G,3,FALSE)</f>
        <v>delivered</v>
      </c>
      <c r="L1233" s="18">
        <f>FACT_INCLUDES[[#This Row],[price]]+FACT_INCLUDES[[#This Row],[freight_value]]</f>
        <v>36.43</v>
      </c>
      <c r="M1233">
        <f ca="1">_xlfn.XLOOKUP(FACT_INCLUDES[[#This Row],[customer_unique_id]], DIM_CUSTOMERS[customer_unique_id], DIM_CUSTOMERS[Age],,0)</f>
        <v>60</v>
      </c>
      <c r="N1233">
        <f>IFERROR(VLOOKUP(FACT_INCLUDES[[#This Row],[order_id]], ORDERS!A:G, 7, FALSE), "")</f>
        <v>9</v>
      </c>
      <c r="O1233">
        <f>_xlfn.XLOOKUP(FACT_INCLUDES[[#This Row],[DW Product]],FACT_PRODUCT_REVIEWS!L:L,FACT_PRODUCT_REVIEWS!A:A,,0)</f>
        <v>33</v>
      </c>
      <c r="P1233">
        <f>_xlfn.XLOOKUP(FACT_INCLUDES[[#This Row],[customer_unique_id]],DIM_CUSTOMERS[customer_unique_id],DIM_CUSTOMERS[DW Customer],,0)</f>
        <v>151</v>
      </c>
      <c r="Q1233">
        <v>33</v>
      </c>
      <c r="R1233">
        <v>33</v>
      </c>
      <c r="S1233">
        <f>IF(FACT_INCLUDES[[#This Row],[order_delivered_customer_date]]&lt;=FACT_INCLUDES[[#This Row],[order_estimated_delivery_date]],1,0)</f>
        <v>1</v>
      </c>
      <c r="T1233" t="str">
        <f>VLOOKUP(FACT_INCLUDES[[#This Row],[DW Product]],DIM_PRODUCTS!A:I,3,FALSE)</f>
        <v>Books</v>
      </c>
      <c r="U1233" t="str">
        <f>VLOOKUP(FACT_INCLUDES[[#This Row],[DW Seller]],DIM_SELLERS!A:I,4,FALSE)</f>
        <v>SC</v>
      </c>
      <c r="V1233" s="30">
        <f>IF(FACT_INCLUDES[[#This Row],[order_delivered_customer_date]]&lt;=FACT_INCLUDES[[#This Row],[order_estimated_delivery_date]], 1,0)</f>
        <v>1</v>
      </c>
    </row>
    <row r="1234" spans="1:22" ht="15.75" x14ac:dyDescent="0.25">
      <c r="A1234">
        <v>1233</v>
      </c>
      <c r="B1234" s="2" t="s">
        <v>1268</v>
      </c>
      <c r="C1234" s="10">
        <v>2</v>
      </c>
      <c r="D1234" s="13">
        <v>43028.671527777777</v>
      </c>
      <c r="E1234" s="20">
        <v>21.33</v>
      </c>
      <c r="F1234" s="20">
        <v>15.1</v>
      </c>
      <c r="G1234" t="str">
        <f>VLOOKUP(FACT_INCLUDES[[#This Row],[order_id]],ORDERS!A:B,2,FALSE)</f>
        <v>14843983d4a159080f6afe4b7f346e7c</v>
      </c>
      <c r="H1234" s="17">
        <f>VLOOKUP(FACT_INCLUDES[[#This Row],[order_id]],ORDERS!A:F,4,FALSE)</f>
        <v>43161.740972222222</v>
      </c>
      <c r="I1234" s="17">
        <f>VLOOKUP(FACT_INCLUDES[[#This Row],[order_id]],ORDERS!A:G,5,FALSE)</f>
        <v>43207.720138888886</v>
      </c>
      <c r="J1234" s="17">
        <f>VLOOKUP(FACT_INCLUDES[[#This Row],[order_id]],ORDERS!A:G,6,FALSE)</f>
        <v>43181</v>
      </c>
      <c r="K1234" t="str">
        <f>VLOOKUP(FACT_INCLUDES[[#This Row],[order_id]],ORDERS!A:G,3,FALSE)</f>
        <v>delivered</v>
      </c>
      <c r="L1234" s="18">
        <f>FACT_INCLUDES[[#This Row],[price]]+FACT_INCLUDES[[#This Row],[freight_value]]</f>
        <v>36.43</v>
      </c>
      <c r="M1234">
        <f ca="1">_xlfn.XLOOKUP(FACT_INCLUDES[[#This Row],[customer_unique_id]], DIM_CUSTOMERS[customer_unique_id], DIM_CUSTOMERS[Age],,0)</f>
        <v>52</v>
      </c>
      <c r="N1234">
        <f>IFERROR(VLOOKUP(FACT_INCLUDES[[#This Row],[order_id]], ORDERS!A:G, 7, FALSE), "")</f>
        <v>46</v>
      </c>
      <c r="O1234">
        <f>_xlfn.XLOOKUP(FACT_INCLUDES[[#This Row],[DW Product]],FACT_PRODUCT_REVIEWS!L:L,FACT_PRODUCT_REVIEWS!A:A,,0)</f>
        <v>34</v>
      </c>
      <c r="P1234">
        <f>_xlfn.XLOOKUP(FACT_INCLUDES[[#This Row],[customer_unique_id]],DIM_CUSTOMERS[customer_unique_id],DIM_CUSTOMERS[DW Customer],,0)</f>
        <v>7</v>
      </c>
      <c r="Q1234">
        <v>34</v>
      </c>
      <c r="R1234">
        <v>34</v>
      </c>
      <c r="S1234">
        <f>IF(FACT_INCLUDES[[#This Row],[order_delivered_customer_date]]&lt;=FACT_INCLUDES[[#This Row],[order_estimated_delivery_date]],1,0)</f>
        <v>0</v>
      </c>
      <c r="T1234" t="str">
        <f>VLOOKUP(FACT_INCLUDES[[#This Row],[DW Product]],DIM_PRODUCTS!A:I,3,FALSE)</f>
        <v>Jewelry</v>
      </c>
      <c r="U1234" t="str">
        <f>VLOOKUP(FACT_INCLUDES[[#This Row],[DW Seller]],DIM_SELLERS!A:I,4,FALSE)</f>
        <v>SP</v>
      </c>
      <c r="V1234" s="30">
        <f>IF(FACT_INCLUDES[[#This Row],[order_delivered_customer_date]]&lt;=FACT_INCLUDES[[#This Row],[order_estimated_delivery_date]], 1,0)</f>
        <v>0</v>
      </c>
    </row>
    <row r="1235" spans="1:22" ht="15.75" x14ac:dyDescent="0.25">
      <c r="A1235">
        <v>1234</v>
      </c>
      <c r="B1235" s="2" t="s">
        <v>902</v>
      </c>
      <c r="C1235" s="10">
        <v>2</v>
      </c>
      <c r="D1235" s="13">
        <v>43028.671527777777</v>
      </c>
      <c r="E1235" s="20">
        <v>21.33</v>
      </c>
      <c r="F1235" s="20">
        <v>15.1</v>
      </c>
      <c r="G1235" t="str">
        <f>VLOOKUP(FACT_INCLUDES[[#This Row],[order_id]],ORDERS!A:B,2,FALSE)</f>
        <v>d40aaaf342e2e82da754042ef4f0dcca</v>
      </c>
      <c r="H1235" s="17">
        <f>VLOOKUP(FACT_INCLUDES[[#This Row],[order_id]],ORDERS!A:F,4,FALSE)</f>
        <v>42919.658333333333</v>
      </c>
      <c r="I1235" s="17">
        <f>VLOOKUP(FACT_INCLUDES[[#This Row],[order_id]],ORDERS!A:G,5,FALSE)</f>
        <v>42935.82916666667</v>
      </c>
      <c r="J1235" s="17">
        <f>VLOOKUP(FACT_INCLUDES[[#This Row],[order_id]],ORDERS!A:G,6,FALSE)</f>
        <v>42951</v>
      </c>
      <c r="K1235" t="str">
        <f>VLOOKUP(FACT_INCLUDES[[#This Row],[order_id]],ORDERS!A:G,3,FALSE)</f>
        <v>delivered</v>
      </c>
      <c r="L1235" s="18">
        <f>FACT_INCLUDES[[#This Row],[price]]+FACT_INCLUDES[[#This Row],[freight_value]]</f>
        <v>36.43</v>
      </c>
      <c r="M1235">
        <f ca="1">_xlfn.XLOOKUP(FACT_INCLUDES[[#This Row],[customer_unique_id]], DIM_CUSTOMERS[customer_unique_id], DIM_CUSTOMERS[Age],,0)</f>
        <v>18</v>
      </c>
      <c r="N1235">
        <f>IFERROR(VLOOKUP(FACT_INCLUDES[[#This Row],[order_id]], ORDERS!A:G, 7, FALSE), "")</f>
        <v>16</v>
      </c>
      <c r="O1235">
        <f>_xlfn.XLOOKUP(FACT_INCLUDES[[#This Row],[DW Product]],FACT_PRODUCT_REVIEWS!L:L,FACT_PRODUCT_REVIEWS!A:A,,0)</f>
        <v>35</v>
      </c>
      <c r="P1235">
        <f>_xlfn.XLOOKUP(FACT_INCLUDES[[#This Row],[customer_unique_id]],DIM_CUSTOMERS[customer_unique_id],DIM_CUSTOMERS[DW Customer],,0)</f>
        <v>144</v>
      </c>
      <c r="Q1235">
        <v>35</v>
      </c>
      <c r="R1235">
        <v>35</v>
      </c>
      <c r="S1235">
        <f>IF(FACT_INCLUDES[[#This Row],[order_delivered_customer_date]]&lt;=FACT_INCLUDES[[#This Row],[order_estimated_delivery_date]],1,0)</f>
        <v>1</v>
      </c>
      <c r="T1235" t="str">
        <f>VLOOKUP(FACT_INCLUDES[[#This Row],[DW Product]],DIM_PRODUCTS!A:I,3,FALSE)</f>
        <v>Bathroom</v>
      </c>
      <c r="U1235" t="str">
        <f>VLOOKUP(FACT_INCLUDES[[#This Row],[DW Seller]],DIM_SELLERS!A:I,4,FALSE)</f>
        <v>MG</v>
      </c>
      <c r="V1235" s="30">
        <f>IF(FACT_INCLUDES[[#This Row],[order_delivered_customer_date]]&lt;=FACT_INCLUDES[[#This Row],[order_estimated_delivery_date]], 1,0)</f>
        <v>1</v>
      </c>
    </row>
    <row r="1236" spans="1:22" ht="15.75" x14ac:dyDescent="0.25">
      <c r="A1236">
        <v>1235</v>
      </c>
      <c r="B1236" s="2" t="s">
        <v>1751</v>
      </c>
      <c r="C1236" s="10">
        <v>2</v>
      </c>
      <c r="D1236" s="13">
        <v>42884.135416666664</v>
      </c>
      <c r="E1236" s="20">
        <v>16.5</v>
      </c>
      <c r="F1236" s="20">
        <v>14.1</v>
      </c>
      <c r="G1236" t="str">
        <f>VLOOKUP(FACT_INCLUDES[[#This Row],[order_id]],ORDERS!A:B,2,FALSE)</f>
        <v>9f19c80b64945cd7abd1fb91ff5157a7</v>
      </c>
      <c r="H1236" s="17">
        <f>VLOOKUP(FACT_INCLUDES[[#This Row],[order_id]],ORDERS!A:F,4,FALSE)</f>
        <v>43056.03402777778</v>
      </c>
      <c r="I1236" s="17">
        <f>VLOOKUP(FACT_INCLUDES[[#This Row],[order_id]],ORDERS!A:G,5,FALSE)</f>
        <v>43074.484722222223</v>
      </c>
      <c r="J1236" s="17">
        <f>VLOOKUP(FACT_INCLUDES[[#This Row],[order_id]],ORDERS!A:G,6,FALSE)</f>
        <v>43083</v>
      </c>
      <c r="K1236" t="str">
        <f>VLOOKUP(FACT_INCLUDES[[#This Row],[order_id]],ORDERS!A:G,3,FALSE)</f>
        <v>delivered</v>
      </c>
      <c r="L1236" s="18">
        <f>FACT_INCLUDES[[#This Row],[price]]+FACT_INCLUDES[[#This Row],[freight_value]]</f>
        <v>30.6</v>
      </c>
      <c r="M1236">
        <f ca="1">_xlfn.XLOOKUP(FACT_INCLUDES[[#This Row],[customer_unique_id]], DIM_CUSTOMERS[customer_unique_id], DIM_CUSTOMERS[Age],,0)</f>
        <v>24</v>
      </c>
      <c r="N1236">
        <f>IFERROR(VLOOKUP(FACT_INCLUDES[[#This Row],[order_id]], ORDERS!A:G, 7, FALSE), "")</f>
        <v>18</v>
      </c>
      <c r="O1236">
        <f>_xlfn.XLOOKUP(FACT_INCLUDES[[#This Row],[DW Product]],FACT_PRODUCT_REVIEWS!L:L,FACT_PRODUCT_REVIEWS!A:A,,0)</f>
        <v>36</v>
      </c>
      <c r="P1236">
        <f>_xlfn.XLOOKUP(FACT_INCLUDES[[#This Row],[customer_unique_id]],DIM_CUSTOMERS[customer_unique_id],DIM_CUSTOMERS[DW Customer],,0)</f>
        <v>220</v>
      </c>
      <c r="Q1236">
        <v>36</v>
      </c>
      <c r="R1236">
        <v>36</v>
      </c>
      <c r="S1236">
        <f>IF(FACT_INCLUDES[[#This Row],[order_delivered_customer_date]]&lt;=FACT_INCLUDES[[#This Row],[order_estimated_delivery_date]],1,0)</f>
        <v>1</v>
      </c>
      <c r="T1236" t="str">
        <f>VLOOKUP(FACT_INCLUDES[[#This Row],[DW Product]],DIM_PRODUCTS!A:I,3,FALSE)</f>
        <v>Gadgets</v>
      </c>
      <c r="U1236" t="str">
        <f>VLOOKUP(FACT_INCLUDES[[#This Row],[DW Seller]],DIM_SELLERS!A:I,4,FALSE)</f>
        <v>SP</v>
      </c>
      <c r="V1236" s="30">
        <f>IF(FACT_INCLUDES[[#This Row],[order_delivered_customer_date]]&lt;=FACT_INCLUDES[[#This Row],[order_estimated_delivery_date]], 1,0)</f>
        <v>1</v>
      </c>
    </row>
    <row r="1237" spans="1:22" ht="15.75" x14ac:dyDescent="0.25">
      <c r="A1237">
        <v>1236</v>
      </c>
      <c r="B1237" s="2" t="s">
        <v>800</v>
      </c>
      <c r="C1237" s="10">
        <v>2</v>
      </c>
      <c r="D1237" s="13">
        <v>43118.382638888892</v>
      </c>
      <c r="E1237" s="20">
        <v>21.9</v>
      </c>
      <c r="F1237" s="20">
        <v>15.1</v>
      </c>
      <c r="G1237" t="str">
        <f>VLOOKUP(FACT_INCLUDES[[#This Row],[order_id]],ORDERS!A:B,2,FALSE)</f>
        <v>2a86852b89b186bb8aed750efd95ce73</v>
      </c>
      <c r="H1237" s="17">
        <f>VLOOKUP(FACT_INCLUDES[[#This Row],[order_id]],ORDERS!A:F,4,FALSE)</f>
        <v>43311.587500000001</v>
      </c>
      <c r="I1237" s="17">
        <f>VLOOKUP(FACT_INCLUDES[[#This Row],[order_id]],ORDERS!A:G,5,FALSE)</f>
        <v>43325.693055555559</v>
      </c>
      <c r="J1237" s="17">
        <f>VLOOKUP(FACT_INCLUDES[[#This Row],[order_id]],ORDERS!A:G,6,FALSE)</f>
        <v>43319</v>
      </c>
      <c r="K1237" t="str">
        <f>VLOOKUP(FACT_INCLUDES[[#This Row],[order_id]],ORDERS!A:G,3,FALSE)</f>
        <v>delivered</v>
      </c>
      <c r="L1237" s="18">
        <f>FACT_INCLUDES[[#This Row],[price]]+FACT_INCLUDES[[#This Row],[freight_value]]</f>
        <v>37</v>
      </c>
      <c r="M1237">
        <f ca="1">_xlfn.XLOOKUP(FACT_INCLUDES[[#This Row],[customer_unique_id]], DIM_CUSTOMERS[customer_unique_id], DIM_CUSTOMERS[Age],,0)</f>
        <v>29</v>
      </c>
      <c r="N1237">
        <f>IFERROR(VLOOKUP(FACT_INCLUDES[[#This Row],[order_id]], ORDERS!A:G, 7, FALSE), "")</f>
        <v>14</v>
      </c>
      <c r="O1237">
        <f>_xlfn.XLOOKUP(FACT_INCLUDES[[#This Row],[DW Product]],FACT_PRODUCT_REVIEWS!L:L,FACT_PRODUCT_REVIEWS!A:A,,0)</f>
        <v>37</v>
      </c>
      <c r="P1237">
        <f>_xlfn.XLOOKUP(FACT_INCLUDES[[#This Row],[customer_unique_id]],DIM_CUSTOMERS[customer_unique_id],DIM_CUSTOMERS[DW Customer],,0)</f>
        <v>133</v>
      </c>
      <c r="Q1237">
        <v>37</v>
      </c>
      <c r="R1237">
        <v>37</v>
      </c>
      <c r="S1237">
        <f>IF(FACT_INCLUDES[[#This Row],[order_delivered_customer_date]]&lt;=FACT_INCLUDES[[#This Row],[order_estimated_delivery_date]],1,0)</f>
        <v>0</v>
      </c>
      <c r="T1237" t="str">
        <f>VLOOKUP(FACT_INCLUDES[[#This Row],[DW Product]],DIM_PRODUCTS!A:I,3,FALSE)</f>
        <v>Art</v>
      </c>
      <c r="U1237" t="str">
        <f>VLOOKUP(FACT_INCLUDES[[#This Row],[DW Seller]],DIM_SELLERS!A:I,4,FALSE)</f>
        <v>SP</v>
      </c>
      <c r="V1237" s="30">
        <f>IF(FACT_INCLUDES[[#This Row],[order_delivered_customer_date]]&lt;=FACT_INCLUDES[[#This Row],[order_estimated_delivery_date]], 1,0)</f>
        <v>0</v>
      </c>
    </row>
    <row r="1238" spans="1:22" ht="15.75" x14ac:dyDescent="0.25">
      <c r="A1238">
        <v>1237</v>
      </c>
      <c r="B1238" s="2" t="s">
        <v>1318</v>
      </c>
      <c r="C1238" s="10">
        <v>2</v>
      </c>
      <c r="D1238" s="13">
        <v>43123.149305555555</v>
      </c>
      <c r="E1238" s="20">
        <v>39</v>
      </c>
      <c r="F1238" s="20">
        <v>16.11</v>
      </c>
      <c r="G1238" t="str">
        <f>VLOOKUP(FACT_INCLUDES[[#This Row],[order_id]],ORDERS!A:B,2,FALSE)</f>
        <v>6acc5385a15c441abe050fc7abda50bf</v>
      </c>
      <c r="H1238" s="17">
        <f>VLOOKUP(FACT_INCLUDES[[#This Row],[order_id]],ORDERS!A:F,4,FALSE)</f>
        <v>43260.050694444442</v>
      </c>
      <c r="I1238" s="17">
        <f>VLOOKUP(FACT_INCLUDES[[#This Row],[order_id]],ORDERS!A:G,5,FALSE)</f>
        <v>43265.813888888886</v>
      </c>
      <c r="J1238" s="17">
        <f>VLOOKUP(FACT_INCLUDES[[#This Row],[order_id]],ORDERS!A:G,6,FALSE)</f>
        <v>43276</v>
      </c>
      <c r="K1238" t="str">
        <f>VLOOKUP(FACT_INCLUDES[[#This Row],[order_id]],ORDERS!A:G,3,FALSE)</f>
        <v>delivered</v>
      </c>
      <c r="L1238" s="18">
        <f>FACT_INCLUDES[[#This Row],[price]]+FACT_INCLUDES[[#This Row],[freight_value]]</f>
        <v>55.11</v>
      </c>
      <c r="M1238">
        <f ca="1">_xlfn.XLOOKUP(FACT_INCLUDES[[#This Row],[customer_unique_id]], DIM_CUSTOMERS[customer_unique_id], DIM_CUSTOMERS[Age],,0)</f>
        <v>37</v>
      </c>
      <c r="N1238">
        <f>IFERROR(VLOOKUP(FACT_INCLUDES[[#This Row],[order_id]], ORDERS!A:G, 7, FALSE), "")</f>
        <v>5</v>
      </c>
      <c r="O1238">
        <f>_xlfn.XLOOKUP(FACT_INCLUDES[[#This Row],[DW Product]],FACT_PRODUCT_REVIEWS!L:L,FACT_PRODUCT_REVIEWS!A:A,,0)</f>
        <v>38</v>
      </c>
      <c r="P1238">
        <f>_xlfn.XLOOKUP(FACT_INCLUDES[[#This Row],[customer_unique_id]],DIM_CUSTOMERS[customer_unique_id],DIM_CUSTOMERS[DW Customer],,0)</f>
        <v>196</v>
      </c>
      <c r="Q1238">
        <v>38</v>
      </c>
      <c r="R1238">
        <v>38</v>
      </c>
      <c r="S1238">
        <f>IF(FACT_INCLUDES[[#This Row],[order_delivered_customer_date]]&lt;=FACT_INCLUDES[[#This Row],[order_estimated_delivery_date]],1,0)</f>
        <v>1</v>
      </c>
      <c r="T1238" t="str">
        <f>VLOOKUP(FACT_INCLUDES[[#This Row],[DW Product]],DIM_PRODUCTS!A:I,3,FALSE)</f>
        <v>Gadgets</v>
      </c>
      <c r="U1238" t="str">
        <f>VLOOKUP(FACT_INCLUDES[[#This Row],[DW Seller]],DIM_SELLERS!A:I,4,FALSE)</f>
        <v>PR</v>
      </c>
      <c r="V1238" s="30">
        <f>IF(FACT_INCLUDES[[#This Row],[order_delivered_customer_date]]&lt;=FACT_INCLUDES[[#This Row],[order_estimated_delivery_date]], 1,0)</f>
        <v>1</v>
      </c>
    </row>
    <row r="1239" spans="1:22" ht="15.75" x14ac:dyDescent="0.25">
      <c r="A1239">
        <v>1238</v>
      </c>
      <c r="B1239" s="2" t="s">
        <v>1489</v>
      </c>
      <c r="C1239" s="10">
        <v>2</v>
      </c>
      <c r="D1239" s="13">
        <v>42860.420138888891</v>
      </c>
      <c r="E1239" s="20">
        <v>49.75</v>
      </c>
      <c r="F1239" s="20">
        <v>20.8</v>
      </c>
      <c r="G1239" t="str">
        <f>VLOOKUP(FACT_INCLUDES[[#This Row],[order_id]],ORDERS!A:B,2,FALSE)</f>
        <v>2ed2d94955614ec3262ce7575ef997f9</v>
      </c>
      <c r="H1239" s="17">
        <f>VLOOKUP(FACT_INCLUDES[[#This Row],[order_id]],ORDERS!A:F,4,FALSE)</f>
        <v>42845.542361111111</v>
      </c>
      <c r="I1239" s="17">
        <f>VLOOKUP(FACT_INCLUDES[[#This Row],[order_id]],ORDERS!A:G,5,FALSE)</f>
        <v>42868</v>
      </c>
      <c r="J1239" s="17">
        <f>VLOOKUP(FACT_INCLUDES[[#This Row],[order_id]],ORDERS!A:G,6,FALSE)</f>
        <v>42867</v>
      </c>
      <c r="K1239" t="str">
        <f>VLOOKUP(FACT_INCLUDES[[#This Row],[order_id]],ORDERS!A:G,3,FALSE)</f>
        <v>shipped</v>
      </c>
      <c r="L1239" s="18">
        <f>FACT_INCLUDES[[#This Row],[price]]+FACT_INCLUDES[[#This Row],[freight_value]]</f>
        <v>70.55</v>
      </c>
      <c r="M1239">
        <f ca="1">_xlfn.XLOOKUP(FACT_INCLUDES[[#This Row],[customer_unique_id]], DIM_CUSTOMERS[customer_unique_id], DIM_CUSTOMERS[Age],,0)</f>
        <v>23</v>
      </c>
      <c r="N1239">
        <f>IFERROR(VLOOKUP(FACT_INCLUDES[[#This Row],[order_id]], ORDERS!A:G, 7, FALSE), "")</f>
        <v>23</v>
      </c>
      <c r="O1239">
        <f>_xlfn.XLOOKUP(FACT_INCLUDES[[#This Row],[DW Product]],FACT_PRODUCT_REVIEWS!L:L,FACT_PRODUCT_REVIEWS!A:A,,0)</f>
        <v>39</v>
      </c>
      <c r="P1239">
        <f>_xlfn.XLOOKUP(FACT_INCLUDES[[#This Row],[customer_unique_id]],DIM_CUSTOMERS[customer_unique_id],DIM_CUSTOMERS[DW Customer],,0)</f>
        <v>165</v>
      </c>
      <c r="Q1239">
        <v>39</v>
      </c>
      <c r="R1239">
        <v>39</v>
      </c>
      <c r="S1239">
        <f>IF(FACT_INCLUDES[[#This Row],[order_delivered_customer_date]]&lt;=FACT_INCLUDES[[#This Row],[order_estimated_delivery_date]],1,0)</f>
        <v>0</v>
      </c>
      <c r="T1239" t="str">
        <f>VLOOKUP(FACT_INCLUDES[[#This Row],[DW Product]],DIM_PRODUCTS!A:I,3,FALSE)</f>
        <v>Home Design</v>
      </c>
      <c r="U1239" t="str">
        <f>VLOOKUP(FACT_INCLUDES[[#This Row],[DW Seller]],DIM_SELLERS!A:I,4,FALSE)</f>
        <v>SP</v>
      </c>
      <c r="V1239" s="30">
        <f>IF(FACT_INCLUDES[[#This Row],[order_delivered_customer_date]]&lt;=FACT_INCLUDES[[#This Row],[order_estimated_delivery_date]], 1,0)</f>
        <v>0</v>
      </c>
    </row>
    <row r="1240" spans="1:22" ht="15.75" x14ac:dyDescent="0.25">
      <c r="A1240">
        <v>1239</v>
      </c>
      <c r="B1240" s="2" t="s">
        <v>1648</v>
      </c>
      <c r="C1240" s="10">
        <v>2</v>
      </c>
      <c r="D1240" s="13">
        <v>42849.934027777781</v>
      </c>
      <c r="E1240" s="20">
        <v>809.1</v>
      </c>
      <c r="F1240" s="20">
        <v>44.29</v>
      </c>
      <c r="G1240" t="str">
        <f>VLOOKUP(FACT_INCLUDES[[#This Row],[order_id]],ORDERS!A:B,2,FALSE)</f>
        <v>7e7c1cf8c1a7ae4149f5a2fc2b1b65b4</v>
      </c>
      <c r="H1240" s="17">
        <f>VLOOKUP(FACT_INCLUDES[[#This Row],[order_id]],ORDERS!A:F,4,FALSE)</f>
        <v>43127.467361111114</v>
      </c>
      <c r="I1240" s="17">
        <f>VLOOKUP(FACT_INCLUDES[[#This Row],[order_id]],ORDERS!A:G,5,FALSE)</f>
        <v>43131.775694444441</v>
      </c>
      <c r="J1240" s="17">
        <f>VLOOKUP(FACT_INCLUDES[[#This Row],[order_id]],ORDERS!A:G,6,FALSE)</f>
        <v>43145</v>
      </c>
      <c r="K1240" t="str">
        <f>VLOOKUP(FACT_INCLUDES[[#This Row],[order_id]],ORDERS!A:G,3,FALSE)</f>
        <v>delivered</v>
      </c>
      <c r="L1240" s="18">
        <f>FACT_INCLUDES[[#This Row],[price]]+FACT_INCLUDES[[#This Row],[freight_value]]</f>
        <v>853.39</v>
      </c>
      <c r="M1240">
        <f ca="1">_xlfn.XLOOKUP(FACT_INCLUDES[[#This Row],[customer_unique_id]], DIM_CUSTOMERS[customer_unique_id], DIM_CUSTOMERS[Age],,0)</f>
        <v>53</v>
      </c>
      <c r="N1240">
        <f>IFERROR(VLOOKUP(FACT_INCLUDES[[#This Row],[order_id]], ORDERS!A:G, 7, FALSE), "")</f>
        <v>4</v>
      </c>
      <c r="O1240">
        <f>_xlfn.XLOOKUP(FACT_INCLUDES[[#This Row],[DW Product]],FACT_PRODUCT_REVIEWS!L:L,FACT_PRODUCT_REVIEWS!A:A,,0)</f>
        <v>40</v>
      </c>
      <c r="P1240">
        <f>_xlfn.XLOOKUP(FACT_INCLUDES[[#This Row],[customer_unique_id]],DIM_CUSTOMERS[customer_unique_id],DIM_CUSTOMERS[DW Customer],,0)</f>
        <v>161</v>
      </c>
      <c r="Q1240">
        <v>40</v>
      </c>
      <c r="R1240">
        <v>40</v>
      </c>
      <c r="S1240">
        <f>IF(FACT_INCLUDES[[#This Row],[order_delivered_customer_date]]&lt;=FACT_INCLUDES[[#This Row],[order_estimated_delivery_date]],1,0)</f>
        <v>1</v>
      </c>
      <c r="T1240" t="str">
        <f>VLOOKUP(FACT_INCLUDES[[#This Row],[DW Product]],DIM_PRODUCTS!A:I,3,FALSE)</f>
        <v>Accessories</v>
      </c>
      <c r="U1240" t="str">
        <f>VLOOKUP(FACT_INCLUDES[[#This Row],[DW Seller]],DIM_SELLERS!A:I,4,FALSE)</f>
        <v>SP</v>
      </c>
      <c r="V1240" s="30">
        <f>IF(FACT_INCLUDES[[#This Row],[order_delivered_customer_date]]&lt;=FACT_INCLUDES[[#This Row],[order_estimated_delivery_date]], 1,0)</f>
        <v>1</v>
      </c>
    </row>
    <row r="1241" spans="1:22" ht="15.75" x14ac:dyDescent="0.25">
      <c r="A1241">
        <v>1240</v>
      </c>
      <c r="B1241" s="5" t="s">
        <v>1460</v>
      </c>
      <c r="C1241" s="10">
        <v>2</v>
      </c>
      <c r="D1241" s="13">
        <v>43144.798611111109</v>
      </c>
      <c r="E1241" s="20">
        <v>99.99</v>
      </c>
      <c r="F1241" s="20">
        <v>13.72</v>
      </c>
      <c r="G1241" t="str">
        <f>VLOOKUP(FACT_INCLUDES[[#This Row],[order_id]],ORDERS!A:B,2,FALSE)</f>
        <v>e36a621e869b643b15983fa8085eb541</v>
      </c>
      <c r="H1241" s="17">
        <f>VLOOKUP(FACT_INCLUDES[[#This Row],[order_id]],ORDERS!A:F,4,FALSE)</f>
        <v>43219.820833333331</v>
      </c>
      <c r="I1241" s="17">
        <f>VLOOKUP(FACT_INCLUDES[[#This Row],[order_id]],ORDERS!A:G,5,FALSE)</f>
        <v>43264.522222222222</v>
      </c>
      <c r="J1241" s="17">
        <f>VLOOKUP(FACT_INCLUDES[[#This Row],[order_id]],ORDERS!A:G,6,FALSE)</f>
        <v>43255</v>
      </c>
      <c r="K1241" t="str">
        <f>VLOOKUP(FACT_INCLUDES[[#This Row],[order_id]],ORDERS!A:G,3,FALSE)</f>
        <v>delivered</v>
      </c>
      <c r="L1241" s="18">
        <f>FACT_INCLUDES[[#This Row],[price]]+FACT_INCLUDES[[#This Row],[freight_value]]</f>
        <v>113.71</v>
      </c>
      <c r="M1241">
        <f ca="1">_xlfn.XLOOKUP(FACT_INCLUDES[[#This Row],[customer_unique_id]], DIM_CUSTOMERS[customer_unique_id], DIM_CUSTOMERS[Age],,0)</f>
        <v>18</v>
      </c>
      <c r="N1241">
        <f>IFERROR(VLOOKUP(FACT_INCLUDES[[#This Row],[order_id]], ORDERS!A:G, 7, FALSE), "")</f>
        <v>45</v>
      </c>
      <c r="O1241">
        <f>_xlfn.XLOOKUP(FACT_INCLUDES[[#This Row],[DW Product]],FACT_PRODUCT_REVIEWS!L:L,FACT_PRODUCT_REVIEWS!A:A,,0)</f>
        <v>41</v>
      </c>
      <c r="P1241">
        <f>_xlfn.XLOOKUP(FACT_INCLUDES[[#This Row],[customer_unique_id]],DIM_CUSTOMERS[customer_unique_id],DIM_CUSTOMERS[DW Customer],,0)</f>
        <v>35</v>
      </c>
      <c r="Q1241">
        <v>41</v>
      </c>
      <c r="R1241">
        <v>41</v>
      </c>
      <c r="S1241">
        <f>IF(FACT_INCLUDES[[#This Row],[order_delivered_customer_date]]&lt;=FACT_INCLUDES[[#This Row],[order_estimated_delivery_date]],1,0)</f>
        <v>0</v>
      </c>
      <c r="T1241" t="str">
        <f>VLOOKUP(FACT_INCLUDES[[#This Row],[DW Product]],DIM_PRODUCTS!A:I,3,FALSE)</f>
        <v>Jewelry</v>
      </c>
      <c r="U1241" t="str">
        <f>VLOOKUP(FACT_INCLUDES[[#This Row],[DW Seller]],DIM_SELLERS!A:I,4,FALSE)</f>
        <v>DF</v>
      </c>
      <c r="V1241" s="30">
        <f>IF(FACT_INCLUDES[[#This Row],[order_delivered_customer_date]]&lt;=FACT_INCLUDES[[#This Row],[order_estimated_delivery_date]], 1,0)</f>
        <v>0</v>
      </c>
    </row>
    <row r="1242" spans="1:22" ht="15.75" x14ac:dyDescent="0.25">
      <c r="A1242">
        <v>1241</v>
      </c>
      <c r="B1242" s="2" t="s">
        <v>1362</v>
      </c>
      <c r="C1242" s="10">
        <v>2</v>
      </c>
      <c r="D1242" s="13">
        <v>43171.284722222219</v>
      </c>
      <c r="E1242" s="20">
        <v>59.9</v>
      </c>
      <c r="F1242" s="20">
        <v>19.95</v>
      </c>
      <c r="G1242" t="str">
        <f>VLOOKUP(FACT_INCLUDES[[#This Row],[order_id]],ORDERS!A:B,2,FALSE)</f>
        <v>f807403776737da279aba36583afa4df</v>
      </c>
      <c r="H1242" s="17">
        <f>VLOOKUP(FACT_INCLUDES[[#This Row],[order_id]],ORDERS!A:F,4,FALSE)</f>
        <v>43236.414583333331</v>
      </c>
      <c r="I1242" s="17">
        <f>VLOOKUP(FACT_INCLUDES[[#This Row],[order_id]],ORDERS!A:G,5,FALSE)</f>
        <v>43241.661111111112</v>
      </c>
      <c r="J1242" s="17">
        <f>VLOOKUP(FACT_INCLUDES[[#This Row],[order_id]],ORDERS!A:G,6,FALSE)</f>
        <v>43250</v>
      </c>
      <c r="K1242" t="str">
        <f>VLOOKUP(FACT_INCLUDES[[#This Row],[order_id]],ORDERS!A:G,3,FALSE)</f>
        <v>delivered</v>
      </c>
      <c r="L1242" s="18">
        <f>FACT_INCLUDES[[#This Row],[price]]+FACT_INCLUDES[[#This Row],[freight_value]]</f>
        <v>79.849999999999994</v>
      </c>
      <c r="M1242">
        <f ca="1">_xlfn.XLOOKUP(FACT_INCLUDES[[#This Row],[customer_unique_id]], DIM_CUSTOMERS[customer_unique_id], DIM_CUSTOMERS[Age],,0)</f>
        <v>19</v>
      </c>
      <c r="N1242">
        <f>IFERROR(VLOOKUP(FACT_INCLUDES[[#This Row],[order_id]], ORDERS!A:G, 7, FALSE), "")</f>
        <v>5</v>
      </c>
      <c r="O1242">
        <f>_xlfn.XLOOKUP(FACT_INCLUDES[[#This Row],[DW Product]],FACT_PRODUCT_REVIEWS!L:L,FACT_PRODUCT_REVIEWS!A:A,,0)</f>
        <v>42</v>
      </c>
      <c r="P1242">
        <f>_xlfn.XLOOKUP(FACT_INCLUDES[[#This Row],[customer_unique_id]],DIM_CUSTOMERS[customer_unique_id],DIM_CUSTOMERS[DW Customer],,0)</f>
        <v>194</v>
      </c>
      <c r="Q1242">
        <v>42</v>
      </c>
      <c r="R1242">
        <v>42</v>
      </c>
      <c r="S1242">
        <f>IF(FACT_INCLUDES[[#This Row],[order_delivered_customer_date]]&lt;=FACT_INCLUDES[[#This Row],[order_estimated_delivery_date]],1,0)</f>
        <v>1</v>
      </c>
      <c r="T1242" t="str">
        <f>VLOOKUP(FACT_INCLUDES[[#This Row],[DW Product]],DIM_PRODUCTS!A:I,3,FALSE)</f>
        <v>Home Design</v>
      </c>
      <c r="U1242" t="str">
        <f>VLOOKUP(FACT_INCLUDES[[#This Row],[DW Seller]],DIM_SELLERS!A:I,4,FALSE)</f>
        <v>DF</v>
      </c>
      <c r="V1242" s="30">
        <f>IF(FACT_INCLUDES[[#This Row],[order_delivered_customer_date]]&lt;=FACT_INCLUDES[[#This Row],[order_estimated_delivery_date]], 1,0)</f>
        <v>1</v>
      </c>
    </row>
    <row r="1243" spans="1:22" ht="15.75" x14ac:dyDescent="0.25">
      <c r="A1243">
        <v>1242</v>
      </c>
      <c r="B1243" s="2" t="s">
        <v>1323</v>
      </c>
      <c r="C1243" s="10">
        <v>2</v>
      </c>
      <c r="D1243" s="13">
        <v>43104.106249999997</v>
      </c>
      <c r="E1243" s="20">
        <v>24.89</v>
      </c>
      <c r="F1243" s="20">
        <v>17.63</v>
      </c>
      <c r="G1243" t="str">
        <f>VLOOKUP(FACT_INCLUDES[[#This Row],[order_id]],ORDERS!A:B,2,FALSE)</f>
        <v>56a9c159fffe93bdef88ffbf6e729712</v>
      </c>
      <c r="H1243" s="17">
        <f>VLOOKUP(FACT_INCLUDES[[#This Row],[order_id]],ORDERS!A:F,4,FALSE)</f>
        <v>42956.897222222222</v>
      </c>
      <c r="I1243" s="17">
        <f>VLOOKUP(FACT_INCLUDES[[#This Row],[order_id]],ORDERS!A:G,5,FALSE)</f>
        <v>42961.592361111114</v>
      </c>
      <c r="J1243" s="17">
        <f>VLOOKUP(FACT_INCLUDES[[#This Row],[order_id]],ORDERS!A:G,6,FALSE)</f>
        <v>42971</v>
      </c>
      <c r="K1243" t="str">
        <f>VLOOKUP(FACT_INCLUDES[[#This Row],[order_id]],ORDERS!A:G,3,FALSE)</f>
        <v>delivered</v>
      </c>
      <c r="L1243" s="18">
        <f>FACT_INCLUDES[[#This Row],[price]]+FACT_INCLUDES[[#This Row],[freight_value]]</f>
        <v>42.519999999999996</v>
      </c>
      <c r="M1243">
        <f ca="1">_xlfn.XLOOKUP(FACT_INCLUDES[[#This Row],[customer_unique_id]], DIM_CUSTOMERS[customer_unique_id], DIM_CUSTOMERS[Age],,0)</f>
        <v>19</v>
      </c>
      <c r="N1243">
        <f>IFERROR(VLOOKUP(FACT_INCLUDES[[#This Row],[order_id]], ORDERS!A:G, 7, FALSE), "")</f>
        <v>5</v>
      </c>
      <c r="O1243">
        <f>_xlfn.XLOOKUP(FACT_INCLUDES[[#This Row],[DW Product]],FACT_PRODUCT_REVIEWS!L:L,FACT_PRODUCT_REVIEWS!A:A,,0)</f>
        <v>43</v>
      </c>
      <c r="P1243">
        <f>_xlfn.XLOOKUP(FACT_INCLUDES[[#This Row],[customer_unique_id]],DIM_CUSTOMERS[customer_unique_id],DIM_CUSTOMERS[DW Customer],,0)</f>
        <v>206</v>
      </c>
      <c r="Q1243">
        <v>43</v>
      </c>
      <c r="R1243">
        <v>43</v>
      </c>
      <c r="S1243">
        <f>IF(FACT_INCLUDES[[#This Row],[order_delivered_customer_date]]&lt;=FACT_INCLUDES[[#This Row],[order_estimated_delivery_date]],1,0)</f>
        <v>1</v>
      </c>
      <c r="T1243" t="str">
        <f>VLOOKUP(FACT_INCLUDES[[#This Row],[DW Product]],DIM_PRODUCTS!A:I,3,FALSE)</f>
        <v>Gadgets</v>
      </c>
      <c r="U1243" t="str">
        <f>VLOOKUP(FACT_INCLUDES[[#This Row],[DW Seller]],DIM_SELLERS!A:I,4,FALSE)</f>
        <v>SC</v>
      </c>
      <c r="V1243" s="30">
        <f>IF(FACT_INCLUDES[[#This Row],[order_delivered_customer_date]]&lt;=FACT_INCLUDES[[#This Row],[order_estimated_delivery_date]], 1,0)</f>
        <v>1</v>
      </c>
    </row>
    <row r="1244" spans="1:22" ht="15.75" x14ac:dyDescent="0.25">
      <c r="A1244">
        <v>1243</v>
      </c>
      <c r="B1244" s="2" t="s">
        <v>1237</v>
      </c>
      <c r="C1244" s="10">
        <v>2</v>
      </c>
      <c r="D1244" s="13">
        <v>43104.106249999997</v>
      </c>
      <c r="E1244" s="20">
        <v>24.89</v>
      </c>
      <c r="F1244" s="20">
        <v>17.63</v>
      </c>
      <c r="G1244" t="str">
        <f>VLOOKUP(FACT_INCLUDES[[#This Row],[order_id]],ORDERS!A:B,2,FALSE)</f>
        <v>82c199ce18d8d976f3029a4310e8ac5c</v>
      </c>
      <c r="H1244" s="17">
        <f>VLOOKUP(FACT_INCLUDES[[#This Row],[order_id]],ORDERS!A:F,4,FALSE)</f>
        <v>42929.935416666667</v>
      </c>
      <c r="I1244" s="17">
        <f>VLOOKUP(FACT_INCLUDES[[#This Row],[order_id]],ORDERS!A:G,5,FALSE)</f>
        <v>42936.76458333333</v>
      </c>
      <c r="J1244" s="17">
        <f>VLOOKUP(FACT_INCLUDES[[#This Row],[order_id]],ORDERS!A:G,6,FALSE)</f>
        <v>42942</v>
      </c>
      <c r="K1244" t="str">
        <f>VLOOKUP(FACT_INCLUDES[[#This Row],[order_id]],ORDERS!A:G,3,FALSE)</f>
        <v>delivered</v>
      </c>
      <c r="L1244" s="18">
        <f>FACT_INCLUDES[[#This Row],[price]]+FACT_INCLUDES[[#This Row],[freight_value]]</f>
        <v>42.519999999999996</v>
      </c>
      <c r="M1244">
        <f ca="1">_xlfn.XLOOKUP(FACT_INCLUDES[[#This Row],[customer_unique_id]], DIM_CUSTOMERS[customer_unique_id], DIM_CUSTOMERS[Age],,0)</f>
        <v>57</v>
      </c>
      <c r="N1244">
        <f>IFERROR(VLOOKUP(FACT_INCLUDES[[#This Row],[order_id]], ORDERS!A:G, 7, FALSE), "")</f>
        <v>7</v>
      </c>
      <c r="O1244">
        <f>_xlfn.XLOOKUP(FACT_INCLUDES[[#This Row],[DW Product]],FACT_PRODUCT_REVIEWS!L:L,FACT_PRODUCT_REVIEWS!A:A,,0)</f>
        <v>44</v>
      </c>
      <c r="P1244">
        <f>_xlfn.XLOOKUP(FACT_INCLUDES[[#This Row],[customer_unique_id]],DIM_CUSTOMERS[customer_unique_id],DIM_CUSTOMERS[DW Customer],,0)</f>
        <v>270</v>
      </c>
      <c r="Q1244">
        <v>44</v>
      </c>
      <c r="R1244">
        <v>44</v>
      </c>
      <c r="S1244">
        <f>IF(FACT_INCLUDES[[#This Row],[order_delivered_customer_date]]&lt;=FACT_INCLUDES[[#This Row],[order_estimated_delivery_date]],1,0)</f>
        <v>1</v>
      </c>
      <c r="T1244" t="str">
        <f>VLOOKUP(FACT_INCLUDES[[#This Row],[DW Product]],DIM_PRODUCTS!A:I,3,FALSE)</f>
        <v>Toys</v>
      </c>
      <c r="U1244" t="str">
        <f>VLOOKUP(FACT_INCLUDES[[#This Row],[DW Seller]],DIM_SELLERS!A:I,4,FALSE)</f>
        <v>SC</v>
      </c>
      <c r="V1244" s="30">
        <f>IF(FACT_INCLUDES[[#This Row],[order_delivered_customer_date]]&lt;=FACT_INCLUDES[[#This Row],[order_estimated_delivery_date]], 1,0)</f>
        <v>1</v>
      </c>
    </row>
    <row r="1245" spans="1:22" ht="15.75" x14ac:dyDescent="0.25">
      <c r="A1245">
        <v>1244</v>
      </c>
      <c r="B1245" s="2" t="s">
        <v>1317</v>
      </c>
      <c r="C1245" s="10">
        <v>2</v>
      </c>
      <c r="D1245" s="13">
        <v>43104.106249999997</v>
      </c>
      <c r="E1245" s="20">
        <v>24.89</v>
      </c>
      <c r="F1245" s="20">
        <v>17.63</v>
      </c>
      <c r="G1245" t="str">
        <f>VLOOKUP(FACT_INCLUDES[[#This Row],[order_id]],ORDERS!A:B,2,FALSE)</f>
        <v>456351381464fe44c74f85a122d86839</v>
      </c>
      <c r="H1245" s="17">
        <f>VLOOKUP(FACT_INCLUDES[[#This Row],[order_id]],ORDERS!A:F,4,FALSE)</f>
        <v>43259.911805555559</v>
      </c>
      <c r="I1245" s="17">
        <f>VLOOKUP(FACT_INCLUDES[[#This Row],[order_id]],ORDERS!A:G,5,FALSE)</f>
        <v>43265.90347222222</v>
      </c>
      <c r="J1245" s="17">
        <f>VLOOKUP(FACT_INCLUDES[[#This Row],[order_id]],ORDERS!A:G,6,FALSE)</f>
        <v>43279</v>
      </c>
      <c r="K1245" t="str">
        <f>VLOOKUP(FACT_INCLUDES[[#This Row],[order_id]],ORDERS!A:G,3,FALSE)</f>
        <v>delivered</v>
      </c>
      <c r="L1245" s="18">
        <f>FACT_INCLUDES[[#This Row],[price]]+FACT_INCLUDES[[#This Row],[freight_value]]</f>
        <v>42.519999999999996</v>
      </c>
      <c r="M1245">
        <f ca="1">_xlfn.XLOOKUP(FACT_INCLUDES[[#This Row],[customer_unique_id]], DIM_CUSTOMERS[customer_unique_id], DIM_CUSTOMERS[Age],,0)</f>
        <v>30</v>
      </c>
      <c r="N1245">
        <f>IFERROR(VLOOKUP(FACT_INCLUDES[[#This Row],[order_id]], ORDERS!A:G, 7, FALSE), "")</f>
        <v>6</v>
      </c>
      <c r="O1245">
        <f>_xlfn.XLOOKUP(FACT_INCLUDES[[#This Row],[DW Product]],FACT_PRODUCT_REVIEWS!L:L,FACT_PRODUCT_REVIEWS!A:A,,0)</f>
        <v>45</v>
      </c>
      <c r="P1245">
        <f>_xlfn.XLOOKUP(FACT_INCLUDES[[#This Row],[customer_unique_id]],DIM_CUSTOMERS[customer_unique_id],DIM_CUSTOMERS[DW Customer],,0)</f>
        <v>252</v>
      </c>
      <c r="Q1245">
        <v>45</v>
      </c>
      <c r="R1245">
        <v>45</v>
      </c>
      <c r="S1245">
        <f>IF(FACT_INCLUDES[[#This Row],[order_delivered_customer_date]]&lt;=FACT_INCLUDES[[#This Row],[order_estimated_delivery_date]],1,0)</f>
        <v>1</v>
      </c>
      <c r="T1245" t="str">
        <f>VLOOKUP(FACT_INCLUDES[[#This Row],[DW Product]],DIM_PRODUCTS!A:I,3,FALSE)</f>
        <v>Gadgets</v>
      </c>
      <c r="U1245" t="str">
        <f>VLOOKUP(FACT_INCLUDES[[#This Row],[DW Seller]],DIM_SELLERS!A:I,4,FALSE)</f>
        <v>SP</v>
      </c>
      <c r="V1245" s="30">
        <f>IF(FACT_INCLUDES[[#This Row],[order_delivered_customer_date]]&lt;=FACT_INCLUDES[[#This Row],[order_estimated_delivery_date]], 1,0)</f>
        <v>1</v>
      </c>
    </row>
    <row r="1246" spans="1:22" ht="15.75" x14ac:dyDescent="0.25">
      <c r="A1246">
        <v>1245</v>
      </c>
      <c r="B1246" s="2" t="s">
        <v>1742</v>
      </c>
      <c r="C1246" s="10">
        <v>2</v>
      </c>
      <c r="D1246" s="13">
        <v>43291.118750000001</v>
      </c>
      <c r="E1246" s="20">
        <v>54</v>
      </c>
      <c r="F1246" s="20">
        <v>8.5399999999999991</v>
      </c>
      <c r="G1246" t="str">
        <f>VLOOKUP(FACT_INCLUDES[[#This Row],[order_id]],ORDERS!A:B,2,FALSE)</f>
        <v>0cbd5dfde4c06bbe2960d2c0c95e5e7d</v>
      </c>
      <c r="H1246" s="17">
        <f>VLOOKUP(FACT_INCLUDES[[#This Row],[order_id]],ORDERS!A:F,4,FALSE)</f>
        <v>43205.898611111108</v>
      </c>
      <c r="I1246" s="17">
        <f>VLOOKUP(FACT_INCLUDES[[#This Row],[order_id]],ORDERS!A:G,5,FALSE)</f>
        <v>43223.711805555555</v>
      </c>
      <c r="J1246" s="17">
        <f>VLOOKUP(FACT_INCLUDES[[#This Row],[order_id]],ORDERS!A:G,6,FALSE)</f>
        <v>43229</v>
      </c>
      <c r="K1246" t="str">
        <f>VLOOKUP(FACT_INCLUDES[[#This Row],[order_id]],ORDERS!A:G,3,FALSE)</f>
        <v>delivered</v>
      </c>
      <c r="L1246" s="18">
        <f>FACT_INCLUDES[[#This Row],[price]]+FACT_INCLUDES[[#This Row],[freight_value]]</f>
        <v>62.54</v>
      </c>
      <c r="M1246">
        <f ca="1">_xlfn.XLOOKUP(FACT_INCLUDES[[#This Row],[customer_unique_id]], DIM_CUSTOMERS[customer_unique_id], DIM_CUSTOMERS[Age],,0)</f>
        <v>22</v>
      </c>
      <c r="N1246">
        <f>IFERROR(VLOOKUP(FACT_INCLUDES[[#This Row],[order_id]], ORDERS!A:G, 7, FALSE), "")</f>
        <v>18</v>
      </c>
      <c r="O1246">
        <f>_xlfn.XLOOKUP(FACT_INCLUDES[[#This Row],[DW Product]],FACT_PRODUCT_REVIEWS!L:L,FACT_PRODUCT_REVIEWS!A:A,,0)</f>
        <v>46</v>
      </c>
      <c r="P1246">
        <f>_xlfn.XLOOKUP(FACT_INCLUDES[[#This Row],[customer_unique_id]],DIM_CUSTOMERS[customer_unique_id],DIM_CUSTOMERS[DW Customer],,0)</f>
        <v>288</v>
      </c>
      <c r="Q1246">
        <v>46</v>
      </c>
      <c r="R1246">
        <v>46</v>
      </c>
      <c r="S1246">
        <f>IF(FACT_INCLUDES[[#This Row],[order_delivered_customer_date]]&lt;=FACT_INCLUDES[[#This Row],[order_estimated_delivery_date]],1,0)</f>
        <v>1</v>
      </c>
      <c r="T1246" t="str">
        <f>VLOOKUP(FACT_INCLUDES[[#This Row],[DW Product]],DIM_PRODUCTS!A:I,3,FALSE)</f>
        <v>Toys</v>
      </c>
      <c r="U1246" t="str">
        <f>VLOOKUP(FACT_INCLUDES[[#This Row],[DW Seller]],DIM_SELLERS!A:I,4,FALSE)</f>
        <v>RS</v>
      </c>
      <c r="V1246" s="30">
        <f>IF(FACT_INCLUDES[[#This Row],[order_delivered_customer_date]]&lt;=FACT_INCLUDES[[#This Row],[order_estimated_delivery_date]], 1,0)</f>
        <v>1</v>
      </c>
    </row>
    <row r="1247" spans="1:22" ht="15.75" x14ac:dyDescent="0.25">
      <c r="A1247">
        <v>1246</v>
      </c>
      <c r="B1247" s="2" t="s">
        <v>1616</v>
      </c>
      <c r="C1247" s="10">
        <v>2</v>
      </c>
      <c r="D1247" s="13">
        <v>43192.743055555555</v>
      </c>
      <c r="E1247" s="20">
        <v>81.99</v>
      </c>
      <c r="F1247" s="20">
        <v>13.01</v>
      </c>
      <c r="G1247" t="str">
        <f>VLOOKUP(FACT_INCLUDES[[#This Row],[order_id]],ORDERS!A:B,2,FALSE)</f>
        <v>320388520e5f7afe7c97489ea2732796</v>
      </c>
      <c r="H1247" s="17">
        <f>VLOOKUP(FACT_INCLUDES[[#This Row],[order_id]],ORDERS!A:F,4,FALSE)</f>
        <v>43282.927777777775</v>
      </c>
      <c r="I1247" s="17">
        <f>VLOOKUP(FACT_INCLUDES[[#This Row],[order_id]],ORDERS!A:G,5,FALSE)</f>
        <v>43287.755555555559</v>
      </c>
      <c r="J1247" s="17">
        <f>VLOOKUP(FACT_INCLUDES[[#This Row],[order_id]],ORDERS!A:G,6,FALSE)</f>
        <v>43307</v>
      </c>
      <c r="K1247" t="str">
        <f>VLOOKUP(FACT_INCLUDES[[#This Row],[order_id]],ORDERS!A:G,3,FALSE)</f>
        <v>delivered</v>
      </c>
      <c r="L1247" s="18">
        <f>FACT_INCLUDES[[#This Row],[price]]+FACT_INCLUDES[[#This Row],[freight_value]]</f>
        <v>95</v>
      </c>
      <c r="M1247">
        <f ca="1">_xlfn.XLOOKUP(FACT_INCLUDES[[#This Row],[customer_unique_id]], DIM_CUSTOMERS[customer_unique_id], DIM_CUSTOMERS[Age],,0)</f>
        <v>25</v>
      </c>
      <c r="N1247">
        <f>IFERROR(VLOOKUP(FACT_INCLUDES[[#This Row],[order_id]], ORDERS!A:G, 7, FALSE), "")</f>
        <v>5</v>
      </c>
      <c r="O1247">
        <f>_xlfn.XLOOKUP(FACT_INCLUDES[[#This Row],[DW Product]],FACT_PRODUCT_REVIEWS!L:L,FACT_PRODUCT_REVIEWS!A:A,,0)</f>
        <v>47</v>
      </c>
      <c r="P1247">
        <f>_xlfn.XLOOKUP(FACT_INCLUDES[[#This Row],[customer_unique_id]],DIM_CUSTOMERS[customer_unique_id],DIM_CUSTOMERS[DW Customer],,0)</f>
        <v>208</v>
      </c>
      <c r="Q1247">
        <v>47</v>
      </c>
      <c r="R1247">
        <v>47</v>
      </c>
      <c r="S1247">
        <f>IF(FACT_INCLUDES[[#This Row],[order_delivered_customer_date]]&lt;=FACT_INCLUDES[[#This Row],[order_estimated_delivery_date]],1,0)</f>
        <v>1</v>
      </c>
      <c r="T1247" t="str">
        <f>VLOOKUP(FACT_INCLUDES[[#This Row],[DW Product]],DIM_PRODUCTS!A:I,3,FALSE)</f>
        <v>Appliances</v>
      </c>
      <c r="U1247" t="str">
        <f>VLOOKUP(FACT_INCLUDES[[#This Row],[DW Seller]],DIM_SELLERS!A:I,4,FALSE)</f>
        <v>MG</v>
      </c>
      <c r="V1247" s="30">
        <f>IF(FACT_INCLUDES[[#This Row],[order_delivered_customer_date]]&lt;=FACT_INCLUDES[[#This Row],[order_estimated_delivery_date]], 1,0)</f>
        <v>1</v>
      </c>
    </row>
    <row r="1248" spans="1:22" ht="15.75" x14ac:dyDescent="0.25">
      <c r="A1248">
        <v>1247</v>
      </c>
      <c r="B1248" s="2" t="s">
        <v>1506</v>
      </c>
      <c r="C1248" s="10">
        <v>2</v>
      </c>
      <c r="D1248" s="13">
        <v>43068.943055555559</v>
      </c>
      <c r="E1248" s="20">
        <v>99</v>
      </c>
      <c r="F1248" s="20">
        <v>13.71</v>
      </c>
      <c r="G1248" t="str">
        <f>VLOOKUP(FACT_INCLUDES[[#This Row],[order_id]],ORDERS!A:B,2,FALSE)</f>
        <v>c6b7dcd3718d1ad87f069d32a8566ce2</v>
      </c>
      <c r="H1248" s="17">
        <f>VLOOKUP(FACT_INCLUDES[[#This Row],[order_id]],ORDERS!A:F,4,FALSE)</f>
        <v>42970.862500000003</v>
      </c>
      <c r="I1248" s="17">
        <f>VLOOKUP(FACT_INCLUDES[[#This Row],[order_id]],ORDERS!A:G,5,FALSE)</f>
        <v>42982.940972222219</v>
      </c>
      <c r="J1248" s="17">
        <f>VLOOKUP(FACT_INCLUDES[[#This Row],[order_id]],ORDERS!A:G,6,FALSE)</f>
        <v>42993</v>
      </c>
      <c r="K1248" t="str">
        <f>VLOOKUP(FACT_INCLUDES[[#This Row],[order_id]],ORDERS!A:G,3,FALSE)</f>
        <v>delivered</v>
      </c>
      <c r="L1248" s="18">
        <f>FACT_INCLUDES[[#This Row],[price]]+FACT_INCLUDES[[#This Row],[freight_value]]</f>
        <v>112.71000000000001</v>
      </c>
      <c r="M1248">
        <f ca="1">_xlfn.XLOOKUP(FACT_INCLUDES[[#This Row],[customer_unique_id]], DIM_CUSTOMERS[customer_unique_id], DIM_CUSTOMERS[Age],,0)</f>
        <v>25</v>
      </c>
      <c r="N1248">
        <f>IFERROR(VLOOKUP(FACT_INCLUDES[[#This Row],[order_id]], ORDERS!A:G, 7, FALSE), "")</f>
        <v>12</v>
      </c>
      <c r="O1248">
        <f>_xlfn.XLOOKUP(FACT_INCLUDES[[#This Row],[DW Product]],FACT_PRODUCT_REVIEWS!L:L,FACT_PRODUCT_REVIEWS!A:A,,0)</f>
        <v>48</v>
      </c>
      <c r="P1248">
        <f>_xlfn.XLOOKUP(FACT_INCLUDES[[#This Row],[customer_unique_id]],DIM_CUSTOMERS[customer_unique_id],DIM_CUSTOMERS[DW Customer],,0)</f>
        <v>45</v>
      </c>
      <c r="Q1248">
        <v>48</v>
      </c>
      <c r="R1248">
        <v>48</v>
      </c>
      <c r="S1248">
        <f>IF(FACT_INCLUDES[[#This Row],[order_delivered_customer_date]]&lt;=FACT_INCLUDES[[#This Row],[order_estimated_delivery_date]],1,0)</f>
        <v>1</v>
      </c>
      <c r="T1248" t="str">
        <f>VLOOKUP(FACT_INCLUDES[[#This Row],[DW Product]],DIM_PRODUCTS!A:I,3,FALSE)</f>
        <v>Shoes</v>
      </c>
      <c r="U1248" t="str">
        <f>VLOOKUP(FACT_INCLUDES[[#This Row],[DW Seller]],DIM_SELLERS!A:I,4,FALSE)</f>
        <v>MG</v>
      </c>
      <c r="V1248" s="30">
        <f>IF(FACT_INCLUDES[[#This Row],[order_delivered_customer_date]]&lt;=FACT_INCLUDES[[#This Row],[order_estimated_delivery_date]], 1,0)</f>
        <v>1</v>
      </c>
    </row>
    <row r="1249" spans="1:22" ht="15.75" x14ac:dyDescent="0.25">
      <c r="A1249">
        <v>1248</v>
      </c>
      <c r="B1249" s="2" t="s">
        <v>774</v>
      </c>
      <c r="C1249" s="10">
        <v>2</v>
      </c>
      <c r="D1249" s="13">
        <v>42873.732638888891</v>
      </c>
      <c r="E1249" s="20">
        <v>18.989999999999998</v>
      </c>
      <c r="F1249" s="20">
        <v>7.78</v>
      </c>
      <c r="G1249" t="str">
        <f>VLOOKUP(FACT_INCLUDES[[#This Row],[order_id]],ORDERS!A:B,2,FALSE)</f>
        <v>0b83f73b19c2019e182fd552c048a22c</v>
      </c>
      <c r="H1249" s="17">
        <f>VLOOKUP(FACT_INCLUDES[[#This Row],[order_id]],ORDERS!A:F,4,FALSE)</f>
        <v>43192.570833333331</v>
      </c>
      <c r="I1249" s="17">
        <f>VLOOKUP(FACT_INCLUDES[[#This Row],[order_id]],ORDERS!A:G,5,FALSE)</f>
        <v>43203.847916666666</v>
      </c>
      <c r="J1249" s="17">
        <f>VLOOKUP(FACT_INCLUDES[[#This Row],[order_id]],ORDERS!A:G,6,FALSE)</f>
        <v>43208</v>
      </c>
      <c r="K1249" t="str">
        <f>VLOOKUP(FACT_INCLUDES[[#This Row],[order_id]],ORDERS!A:G,3,FALSE)</f>
        <v>delivered</v>
      </c>
      <c r="L1249" s="18">
        <f>FACT_INCLUDES[[#This Row],[price]]+FACT_INCLUDES[[#This Row],[freight_value]]</f>
        <v>26.77</v>
      </c>
      <c r="M1249">
        <f ca="1">_xlfn.XLOOKUP(FACT_INCLUDES[[#This Row],[customer_unique_id]], DIM_CUSTOMERS[customer_unique_id], DIM_CUSTOMERS[Age],,0)</f>
        <v>52</v>
      </c>
      <c r="N1249">
        <f>IFERROR(VLOOKUP(FACT_INCLUDES[[#This Row],[order_id]], ORDERS!A:G, 7, FALSE), "")</f>
        <v>11</v>
      </c>
      <c r="O1249">
        <f>_xlfn.XLOOKUP(FACT_INCLUDES[[#This Row],[DW Product]],FACT_PRODUCT_REVIEWS!L:L,FACT_PRODUCT_REVIEWS!A:A,,0)</f>
        <v>49</v>
      </c>
      <c r="P1249">
        <f>_xlfn.XLOOKUP(FACT_INCLUDES[[#This Row],[customer_unique_id]],DIM_CUSTOMERS[customer_unique_id],DIM_CUSTOMERS[DW Customer],,0)</f>
        <v>5</v>
      </c>
      <c r="Q1249">
        <v>49</v>
      </c>
      <c r="R1249">
        <v>49</v>
      </c>
      <c r="S1249">
        <f>IF(FACT_INCLUDES[[#This Row],[order_delivered_customer_date]]&lt;=FACT_INCLUDES[[#This Row],[order_estimated_delivery_date]],1,0)</f>
        <v>1</v>
      </c>
      <c r="T1249" t="str">
        <f>VLOOKUP(FACT_INCLUDES[[#This Row],[DW Product]],DIM_PRODUCTS!A:I,3,FALSE)</f>
        <v>Art</v>
      </c>
      <c r="U1249" t="str">
        <f>VLOOKUP(FACT_INCLUDES[[#This Row],[DW Seller]],DIM_SELLERS!A:I,4,FALSE)</f>
        <v>MG</v>
      </c>
      <c r="V1249" s="30">
        <f>IF(FACT_INCLUDES[[#This Row],[order_delivered_customer_date]]&lt;=FACT_INCLUDES[[#This Row],[order_estimated_delivery_date]], 1,0)</f>
        <v>1</v>
      </c>
    </row>
    <row r="1250" spans="1:22" ht="15.75" x14ac:dyDescent="0.25">
      <c r="A1250">
        <v>1249</v>
      </c>
      <c r="B1250" s="2" t="s">
        <v>1002</v>
      </c>
      <c r="C1250" s="10">
        <v>2</v>
      </c>
      <c r="D1250" s="13">
        <v>42873.732638888891</v>
      </c>
      <c r="E1250" s="20">
        <v>18.989999999999998</v>
      </c>
      <c r="F1250" s="20">
        <v>7.78</v>
      </c>
      <c r="G1250" t="str">
        <f>VLOOKUP(FACT_INCLUDES[[#This Row],[order_id]],ORDERS!A:B,2,FALSE)</f>
        <v>526807e2a25ea0db271efcc9fc646db1</v>
      </c>
      <c r="H1250" s="17">
        <f>VLOOKUP(FACT_INCLUDES[[#This Row],[order_id]],ORDERS!A:F,4,FALSE)</f>
        <v>42863.545138888891</v>
      </c>
      <c r="I1250" s="17">
        <f>VLOOKUP(FACT_INCLUDES[[#This Row],[order_id]],ORDERS!A:G,5,FALSE)</f>
        <v>42873.592361111114</v>
      </c>
      <c r="J1250" s="17">
        <f>VLOOKUP(FACT_INCLUDES[[#This Row],[order_id]],ORDERS!A:G,6,FALSE)</f>
        <v>42887</v>
      </c>
      <c r="K1250" t="str">
        <f>VLOOKUP(FACT_INCLUDES[[#This Row],[order_id]],ORDERS!A:G,3,FALSE)</f>
        <v>delivered</v>
      </c>
      <c r="L1250" s="18">
        <f>FACT_INCLUDES[[#This Row],[price]]+FACT_INCLUDES[[#This Row],[freight_value]]</f>
        <v>26.77</v>
      </c>
      <c r="M1250">
        <f ca="1">_xlfn.XLOOKUP(FACT_INCLUDES[[#This Row],[customer_unique_id]], DIM_CUSTOMERS[customer_unique_id], DIM_CUSTOMERS[Age],,0)</f>
        <v>21</v>
      </c>
      <c r="N1250">
        <f>IFERROR(VLOOKUP(FACT_INCLUDES[[#This Row],[order_id]], ORDERS!A:G, 7, FALSE), "")</f>
        <v>10</v>
      </c>
      <c r="O1250">
        <f>_xlfn.XLOOKUP(FACT_INCLUDES[[#This Row],[DW Product]],FACT_PRODUCT_REVIEWS!L:L,FACT_PRODUCT_REVIEWS!A:A,,0)</f>
        <v>50</v>
      </c>
      <c r="P1250">
        <f>_xlfn.XLOOKUP(FACT_INCLUDES[[#This Row],[customer_unique_id]],DIM_CUSTOMERS[customer_unique_id],DIM_CUSTOMERS[DW Customer],,0)</f>
        <v>175</v>
      </c>
      <c r="Q1250">
        <v>50</v>
      </c>
      <c r="R1250">
        <v>50</v>
      </c>
      <c r="S1250">
        <f>IF(FACT_INCLUDES[[#This Row],[order_delivered_customer_date]]&lt;=FACT_INCLUDES[[#This Row],[order_estimated_delivery_date]],1,0)</f>
        <v>1</v>
      </c>
      <c r="T1250" t="str">
        <f>VLOOKUP(FACT_INCLUDES[[#This Row],[DW Product]],DIM_PRODUCTS!A:I,3,FALSE)</f>
        <v>Decor</v>
      </c>
      <c r="U1250" t="str">
        <f>VLOOKUP(FACT_INCLUDES[[#This Row],[DW Seller]],DIM_SELLERS!A:I,4,FALSE)</f>
        <v>SP</v>
      </c>
      <c r="V1250" s="30">
        <f>IF(FACT_INCLUDES[[#This Row],[order_delivered_customer_date]]&lt;=FACT_INCLUDES[[#This Row],[order_estimated_delivery_date]], 1,0)</f>
        <v>1</v>
      </c>
    </row>
    <row r="1251" spans="1:22" ht="15.75" x14ac:dyDescent="0.25">
      <c r="A1251">
        <v>1250</v>
      </c>
      <c r="B1251" s="2" t="s">
        <v>1821</v>
      </c>
      <c r="C1251" s="10">
        <v>2</v>
      </c>
      <c r="D1251" s="13">
        <v>42880.09375</v>
      </c>
      <c r="E1251" s="20">
        <v>38.33</v>
      </c>
      <c r="F1251" s="20">
        <v>16.79</v>
      </c>
      <c r="G1251" t="str">
        <f>VLOOKUP(FACT_INCLUDES[[#This Row],[order_id]],ORDERS!A:B,2,FALSE)</f>
        <v>23af7ed42b446329e95c7645ba337f86</v>
      </c>
      <c r="H1251" s="17">
        <f>VLOOKUP(FACT_INCLUDES[[#This Row],[order_id]],ORDERS!A:F,4,FALSE)</f>
        <v>42968.881249999999</v>
      </c>
      <c r="I1251" s="17">
        <f>VLOOKUP(FACT_INCLUDES[[#This Row],[order_id]],ORDERS!A:G,5,FALSE)</f>
        <v>42993.872916666667</v>
      </c>
      <c r="J1251" s="17">
        <f>VLOOKUP(FACT_INCLUDES[[#This Row],[order_id]],ORDERS!A:G,6,FALSE)</f>
        <v>43003</v>
      </c>
      <c r="K1251" t="str">
        <f>VLOOKUP(FACT_INCLUDES[[#This Row],[order_id]],ORDERS!A:G,3,FALSE)</f>
        <v>delivered</v>
      </c>
      <c r="L1251" s="18">
        <f>FACT_INCLUDES[[#This Row],[price]]+FACT_INCLUDES[[#This Row],[freight_value]]</f>
        <v>55.12</v>
      </c>
      <c r="M1251">
        <f ca="1">_xlfn.XLOOKUP(FACT_INCLUDES[[#This Row],[customer_unique_id]], DIM_CUSTOMERS[customer_unique_id], DIM_CUSTOMERS[Age],,0)</f>
        <v>49</v>
      </c>
      <c r="N1251">
        <f>IFERROR(VLOOKUP(FACT_INCLUDES[[#This Row],[order_id]], ORDERS!A:G, 7, FALSE), "")</f>
        <v>25</v>
      </c>
      <c r="O1251">
        <f>_xlfn.XLOOKUP(FACT_INCLUDES[[#This Row],[DW Product]],FACT_PRODUCT_REVIEWS!L:L,FACT_PRODUCT_REVIEWS!A:A,,0)</f>
        <v>51</v>
      </c>
      <c r="P1251">
        <f>_xlfn.XLOOKUP(FACT_INCLUDES[[#This Row],[customer_unique_id]],DIM_CUSTOMERS[customer_unique_id],DIM_CUSTOMERS[DW Customer],,0)</f>
        <v>211</v>
      </c>
      <c r="Q1251">
        <v>51</v>
      </c>
      <c r="R1251">
        <v>51</v>
      </c>
      <c r="S1251">
        <f>IF(FACT_INCLUDES[[#This Row],[order_delivered_customer_date]]&lt;=FACT_INCLUDES[[#This Row],[order_estimated_delivery_date]],1,0)</f>
        <v>1</v>
      </c>
      <c r="T1251" t="str">
        <f>VLOOKUP(FACT_INCLUDES[[#This Row],[DW Product]],DIM_PRODUCTS!A:I,3,FALSE)</f>
        <v>Furniture</v>
      </c>
      <c r="U1251" t="str">
        <f>VLOOKUP(FACT_INCLUDES[[#This Row],[DW Seller]],DIM_SELLERS!A:I,4,FALSE)</f>
        <v>SP</v>
      </c>
      <c r="V1251" s="30">
        <f>IF(FACT_INCLUDES[[#This Row],[order_delivered_customer_date]]&lt;=FACT_INCLUDES[[#This Row],[order_estimated_delivery_date]], 1,0)</f>
        <v>1</v>
      </c>
    </row>
    <row r="1252" spans="1:22" ht="15.75" x14ac:dyDescent="0.25">
      <c r="A1252">
        <v>1251</v>
      </c>
      <c r="B1252" s="2" t="s">
        <v>1103</v>
      </c>
      <c r="C1252" s="10">
        <v>2</v>
      </c>
      <c r="D1252" s="13">
        <v>42767.553472222222</v>
      </c>
      <c r="E1252" s="20">
        <v>69.900000000000006</v>
      </c>
      <c r="F1252" s="20">
        <v>18</v>
      </c>
      <c r="G1252" t="str">
        <f>VLOOKUP(FACT_INCLUDES[[#This Row],[order_id]],ORDERS!A:B,2,FALSE)</f>
        <v>fb7321c807106363b749c783f41de4fc</v>
      </c>
      <c r="H1252" s="17">
        <f>VLOOKUP(FACT_INCLUDES[[#This Row],[order_id]],ORDERS!A:F,4,FALSE)</f>
        <v>43158.375</v>
      </c>
      <c r="I1252" s="17">
        <f>VLOOKUP(FACT_INCLUDES[[#This Row],[order_id]],ORDERS!A:G,5,FALSE)</f>
        <v>43167.73541666667</v>
      </c>
      <c r="J1252" s="17">
        <f>VLOOKUP(FACT_INCLUDES[[#This Row],[order_id]],ORDERS!A:G,6,FALSE)</f>
        <v>43180</v>
      </c>
      <c r="K1252" t="str">
        <f>VLOOKUP(FACT_INCLUDES[[#This Row],[order_id]],ORDERS!A:G,3,FALSE)</f>
        <v>delivered</v>
      </c>
      <c r="L1252" s="18">
        <f>FACT_INCLUDES[[#This Row],[price]]+FACT_INCLUDES[[#This Row],[freight_value]]</f>
        <v>87.9</v>
      </c>
      <c r="M1252">
        <f ca="1">_xlfn.XLOOKUP(FACT_INCLUDES[[#This Row],[customer_unique_id]], DIM_CUSTOMERS[customer_unique_id], DIM_CUSTOMERS[Age],,0)</f>
        <v>20</v>
      </c>
      <c r="N1252">
        <f>IFERROR(VLOOKUP(FACT_INCLUDES[[#This Row],[order_id]], ORDERS!A:G, 7, FALSE), "")</f>
        <v>9</v>
      </c>
      <c r="O1252">
        <f>_xlfn.XLOOKUP(FACT_INCLUDES[[#This Row],[DW Product]],FACT_PRODUCT_REVIEWS!L:L,FACT_PRODUCT_REVIEWS!A:A,,0)</f>
        <v>52</v>
      </c>
      <c r="P1252">
        <f>_xlfn.XLOOKUP(FACT_INCLUDES[[#This Row],[customer_unique_id]],DIM_CUSTOMERS[customer_unique_id],DIM_CUSTOMERS[DW Customer],,0)</f>
        <v>281</v>
      </c>
      <c r="Q1252">
        <v>52</v>
      </c>
      <c r="R1252">
        <v>52</v>
      </c>
      <c r="S1252">
        <f>IF(FACT_INCLUDES[[#This Row],[order_delivered_customer_date]]&lt;=FACT_INCLUDES[[#This Row],[order_estimated_delivery_date]],1,0)</f>
        <v>1</v>
      </c>
      <c r="T1252" t="str">
        <f>VLOOKUP(FACT_INCLUDES[[#This Row],[DW Product]],DIM_PRODUCTS!A:I,3,FALSE)</f>
        <v>Gadgets</v>
      </c>
      <c r="U1252" t="str">
        <f>VLOOKUP(FACT_INCLUDES[[#This Row],[DW Seller]],DIM_SELLERS!A:I,4,FALSE)</f>
        <v>SP</v>
      </c>
      <c r="V1252" s="30">
        <f>IF(FACT_INCLUDES[[#This Row],[order_delivered_customer_date]]&lt;=FACT_INCLUDES[[#This Row],[order_estimated_delivery_date]], 1,0)</f>
        <v>1</v>
      </c>
    </row>
    <row r="1253" spans="1:22" ht="15.75" x14ac:dyDescent="0.25">
      <c r="A1253">
        <v>1252</v>
      </c>
      <c r="B1253" s="2" t="s">
        <v>1469</v>
      </c>
      <c r="C1253" s="10">
        <v>2</v>
      </c>
      <c r="D1253" s="13">
        <v>42817.490972222222</v>
      </c>
      <c r="E1253" s="20">
        <v>195</v>
      </c>
      <c r="F1253" s="20">
        <v>18.21</v>
      </c>
      <c r="G1253" t="str">
        <f>VLOOKUP(FACT_INCLUDES[[#This Row],[order_id]],ORDERS!A:B,2,FALSE)</f>
        <v>e3170caa179176b49f1265ffde5c27fc</v>
      </c>
      <c r="H1253" s="17">
        <f>VLOOKUP(FACT_INCLUDES[[#This Row],[order_id]],ORDERS!A:F,4,FALSE)</f>
        <v>42943.615277777775</v>
      </c>
      <c r="I1253" s="17">
        <f>VLOOKUP(FACT_INCLUDES[[#This Row],[order_id]],ORDERS!A:G,5,FALSE)</f>
        <v>42954.943749999999</v>
      </c>
      <c r="J1253" s="17">
        <f>VLOOKUP(FACT_INCLUDES[[#This Row],[order_id]],ORDERS!A:G,6,FALSE)</f>
        <v>42969</v>
      </c>
      <c r="K1253" t="str">
        <f>VLOOKUP(FACT_INCLUDES[[#This Row],[order_id]],ORDERS!A:G,3,FALSE)</f>
        <v>delivered</v>
      </c>
      <c r="L1253" s="18">
        <f>FACT_INCLUDES[[#This Row],[price]]+FACT_INCLUDES[[#This Row],[freight_value]]</f>
        <v>213.21</v>
      </c>
      <c r="M1253">
        <f ca="1">_xlfn.XLOOKUP(FACT_INCLUDES[[#This Row],[customer_unique_id]], DIM_CUSTOMERS[customer_unique_id], DIM_CUSTOMERS[Age],,0)</f>
        <v>19</v>
      </c>
      <c r="N1253">
        <f>IFERROR(VLOOKUP(FACT_INCLUDES[[#This Row],[order_id]], ORDERS!A:G, 7, FALSE), "")</f>
        <v>11</v>
      </c>
      <c r="O1253">
        <f>_xlfn.XLOOKUP(FACT_INCLUDES[[#This Row],[DW Product]],FACT_PRODUCT_REVIEWS!L:L,FACT_PRODUCT_REVIEWS!A:A,,0)</f>
        <v>53</v>
      </c>
      <c r="P1253">
        <f>_xlfn.XLOOKUP(FACT_INCLUDES[[#This Row],[customer_unique_id]],DIM_CUSTOMERS[customer_unique_id],DIM_CUSTOMERS[DW Customer],,0)</f>
        <v>299</v>
      </c>
      <c r="Q1253">
        <v>53</v>
      </c>
      <c r="R1253">
        <v>53</v>
      </c>
      <c r="S1253">
        <f>IF(FACT_INCLUDES[[#This Row],[order_delivered_customer_date]]&lt;=FACT_INCLUDES[[#This Row],[order_estimated_delivery_date]],1,0)</f>
        <v>1</v>
      </c>
      <c r="T1253" t="str">
        <f>VLOOKUP(FACT_INCLUDES[[#This Row],[DW Product]],DIM_PRODUCTS!A:I,3,FALSE)</f>
        <v>Toys</v>
      </c>
      <c r="U1253" t="str">
        <f>VLOOKUP(FACT_INCLUDES[[#This Row],[DW Seller]],DIM_SELLERS!A:I,4,FALSE)</f>
        <v>SP</v>
      </c>
      <c r="V1253" s="30">
        <f>IF(FACT_INCLUDES[[#This Row],[order_delivered_customer_date]]&lt;=FACT_INCLUDES[[#This Row],[order_estimated_delivery_date]], 1,0)</f>
        <v>1</v>
      </c>
    </row>
    <row r="1254" spans="1:22" ht="15.75" x14ac:dyDescent="0.25">
      <c r="A1254">
        <v>1253</v>
      </c>
      <c r="B1254" s="2" t="s">
        <v>1807</v>
      </c>
      <c r="C1254" s="10">
        <v>2</v>
      </c>
      <c r="D1254" s="13">
        <v>43242.457638888889</v>
      </c>
      <c r="E1254" s="20">
        <v>35.9</v>
      </c>
      <c r="F1254" s="20">
        <v>15.2</v>
      </c>
      <c r="G1254" t="str">
        <f>VLOOKUP(FACT_INCLUDES[[#This Row],[order_id]],ORDERS!A:B,2,FALSE)</f>
        <v>1bd843b2bc9b09595f3ed35d4f031506</v>
      </c>
      <c r="H1254" s="17">
        <f>VLOOKUP(FACT_INCLUDES[[#This Row],[order_id]],ORDERS!A:F,4,FALSE)</f>
        <v>43027.49722222222</v>
      </c>
      <c r="I1254" s="17">
        <f>VLOOKUP(FACT_INCLUDES[[#This Row],[order_id]],ORDERS!A:G,5,FALSE)</f>
        <v>43035.821527777778</v>
      </c>
      <c r="J1254" s="17">
        <f>VLOOKUP(FACT_INCLUDES[[#This Row],[order_id]],ORDERS!A:G,6,FALSE)</f>
        <v>43047</v>
      </c>
      <c r="K1254" t="str">
        <f>VLOOKUP(FACT_INCLUDES[[#This Row],[order_id]],ORDERS!A:G,3,FALSE)</f>
        <v>delivered</v>
      </c>
      <c r="L1254" s="18">
        <f>FACT_INCLUDES[[#This Row],[price]]+FACT_INCLUDES[[#This Row],[freight_value]]</f>
        <v>51.099999999999994</v>
      </c>
      <c r="M1254">
        <f ca="1">_xlfn.XLOOKUP(FACT_INCLUDES[[#This Row],[customer_unique_id]], DIM_CUSTOMERS[customer_unique_id], DIM_CUSTOMERS[Age],,0)</f>
        <v>28</v>
      </c>
      <c r="N1254">
        <f>IFERROR(VLOOKUP(FACT_INCLUDES[[#This Row],[order_id]], ORDERS!A:G, 7, FALSE), "")</f>
        <v>8</v>
      </c>
      <c r="O1254">
        <f>_xlfn.XLOOKUP(FACT_INCLUDES[[#This Row],[DW Product]],FACT_PRODUCT_REVIEWS!L:L,FACT_PRODUCT_REVIEWS!A:A,,0)</f>
        <v>54</v>
      </c>
      <c r="P1254">
        <f>_xlfn.XLOOKUP(FACT_INCLUDES[[#This Row],[customer_unique_id]],DIM_CUSTOMERS[customer_unique_id],DIM_CUSTOMERS[DW Customer],,0)</f>
        <v>155</v>
      </c>
      <c r="Q1254">
        <v>54</v>
      </c>
      <c r="R1254">
        <v>54</v>
      </c>
      <c r="S1254">
        <f>IF(FACT_INCLUDES[[#This Row],[order_delivered_customer_date]]&lt;=FACT_INCLUDES[[#This Row],[order_estimated_delivery_date]],1,0)</f>
        <v>1</v>
      </c>
      <c r="T1254" t="str">
        <f>VLOOKUP(FACT_INCLUDES[[#This Row],[DW Product]],DIM_PRODUCTS!A:I,3,FALSE)</f>
        <v>Gadgets</v>
      </c>
      <c r="U1254" t="str">
        <f>VLOOKUP(FACT_INCLUDES[[#This Row],[DW Seller]],DIM_SELLERS!A:I,4,FALSE)</f>
        <v>SC</v>
      </c>
      <c r="V1254" s="30">
        <f>IF(FACT_INCLUDES[[#This Row],[order_delivered_customer_date]]&lt;=FACT_INCLUDES[[#This Row],[order_estimated_delivery_date]], 1,0)</f>
        <v>1</v>
      </c>
    </row>
    <row r="1255" spans="1:22" ht="15.75" x14ac:dyDescent="0.25">
      <c r="A1255">
        <v>1254</v>
      </c>
      <c r="B1255" s="2" t="s">
        <v>1826</v>
      </c>
      <c r="C1255" s="10">
        <v>2</v>
      </c>
      <c r="D1255" s="13">
        <v>43073.415277777778</v>
      </c>
      <c r="E1255" s="20">
        <v>79.5</v>
      </c>
      <c r="F1255" s="20">
        <v>21.05</v>
      </c>
      <c r="G1255" t="str">
        <f>VLOOKUP(FACT_INCLUDES[[#This Row],[order_id]],ORDERS!A:B,2,FALSE)</f>
        <v>a672e4e4af506e713c1b4373e038cabb</v>
      </c>
      <c r="H1255" s="17">
        <f>VLOOKUP(FACT_INCLUDES[[#This Row],[order_id]],ORDERS!A:F,4,FALSE)</f>
        <v>43203.425694444442</v>
      </c>
      <c r="I1255" s="17">
        <f>VLOOKUP(FACT_INCLUDES[[#This Row],[order_id]],ORDERS!A:G,5,FALSE)</f>
        <v>43208.786111111112</v>
      </c>
      <c r="J1255" s="17">
        <f>VLOOKUP(FACT_INCLUDES[[#This Row],[order_id]],ORDERS!A:G,6,FALSE)</f>
        <v>43220</v>
      </c>
      <c r="K1255" t="str">
        <f>VLOOKUP(FACT_INCLUDES[[#This Row],[order_id]],ORDERS!A:G,3,FALSE)</f>
        <v>delivered</v>
      </c>
      <c r="L1255" s="18">
        <f>FACT_INCLUDES[[#This Row],[price]]+FACT_INCLUDES[[#This Row],[freight_value]]</f>
        <v>100.55</v>
      </c>
      <c r="M1255">
        <f ca="1">_xlfn.XLOOKUP(FACT_INCLUDES[[#This Row],[customer_unique_id]], DIM_CUSTOMERS[customer_unique_id], DIM_CUSTOMERS[Age],,0)</f>
        <v>20</v>
      </c>
      <c r="N1255">
        <f>IFERROR(VLOOKUP(FACT_INCLUDES[[#This Row],[order_id]], ORDERS!A:G, 7, FALSE), "")</f>
        <v>5</v>
      </c>
      <c r="O1255">
        <f>_xlfn.XLOOKUP(FACT_INCLUDES[[#This Row],[DW Product]],FACT_PRODUCT_REVIEWS!L:L,FACT_PRODUCT_REVIEWS!A:A,,0)</f>
        <v>55</v>
      </c>
      <c r="P1255">
        <f>_xlfn.XLOOKUP(FACT_INCLUDES[[#This Row],[customer_unique_id]],DIM_CUSTOMERS[customer_unique_id],DIM_CUSTOMERS[DW Customer],,0)</f>
        <v>285</v>
      </c>
      <c r="Q1255">
        <v>55</v>
      </c>
      <c r="R1255">
        <v>55</v>
      </c>
      <c r="S1255">
        <f>IF(FACT_INCLUDES[[#This Row],[order_delivered_customer_date]]&lt;=FACT_INCLUDES[[#This Row],[order_estimated_delivery_date]],1,0)</f>
        <v>1</v>
      </c>
      <c r="T1255" t="str">
        <f>VLOOKUP(FACT_INCLUDES[[#This Row],[DW Product]],DIM_PRODUCTS!A:I,3,FALSE)</f>
        <v>Books</v>
      </c>
      <c r="U1255" t="str">
        <f>VLOOKUP(FACT_INCLUDES[[#This Row],[DW Seller]],DIM_SELLERS!A:I,4,FALSE)</f>
        <v>SP</v>
      </c>
      <c r="V1255" s="30">
        <f>IF(FACT_INCLUDES[[#This Row],[order_delivered_customer_date]]&lt;=FACT_INCLUDES[[#This Row],[order_estimated_delivery_date]], 1,0)</f>
        <v>1</v>
      </c>
    </row>
    <row r="1256" spans="1:22" ht="15.75" x14ac:dyDescent="0.25">
      <c r="A1256">
        <v>1255</v>
      </c>
      <c r="B1256" s="2" t="s">
        <v>1385</v>
      </c>
      <c r="C1256" s="10">
        <v>2</v>
      </c>
      <c r="D1256" s="13">
        <v>42968.127083333333</v>
      </c>
      <c r="E1256" s="20">
        <v>29.99</v>
      </c>
      <c r="F1256" s="20">
        <v>15.1</v>
      </c>
      <c r="G1256" t="str">
        <f>VLOOKUP(FACT_INCLUDES[[#This Row],[order_id]],ORDERS!A:B,2,FALSE)</f>
        <v>63606d6ecee30138790da5be23cac8e4</v>
      </c>
      <c r="H1256" s="17">
        <f>VLOOKUP(FACT_INCLUDES[[#This Row],[order_id]],ORDERS!A:F,4,FALSE)</f>
        <v>43171.588194444441</v>
      </c>
      <c r="I1256" s="17">
        <f>VLOOKUP(FACT_INCLUDES[[#This Row],[order_id]],ORDERS!A:G,5,FALSE)</f>
        <v>43204.070138888892</v>
      </c>
      <c r="J1256" s="17">
        <f>VLOOKUP(FACT_INCLUDES[[#This Row],[order_id]],ORDERS!A:G,6,FALSE)</f>
        <v>43194</v>
      </c>
      <c r="K1256" t="str">
        <f>VLOOKUP(FACT_INCLUDES[[#This Row],[order_id]],ORDERS!A:G,3,FALSE)</f>
        <v>delivered</v>
      </c>
      <c r="L1256" s="18">
        <f>FACT_INCLUDES[[#This Row],[price]]+FACT_INCLUDES[[#This Row],[freight_value]]</f>
        <v>45.089999999999996</v>
      </c>
      <c r="M1256">
        <f ca="1">_xlfn.XLOOKUP(FACT_INCLUDES[[#This Row],[customer_unique_id]], DIM_CUSTOMERS[customer_unique_id], DIM_CUSTOMERS[Age],,0)</f>
        <v>42</v>
      </c>
      <c r="N1256">
        <f>IFERROR(VLOOKUP(FACT_INCLUDES[[#This Row],[order_id]], ORDERS!A:G, 7, FALSE), "")</f>
        <v>33</v>
      </c>
      <c r="O1256">
        <f>_xlfn.XLOOKUP(FACT_INCLUDES[[#This Row],[DW Product]],FACT_PRODUCT_REVIEWS!L:L,FACT_PRODUCT_REVIEWS!A:A,,0)</f>
        <v>56</v>
      </c>
      <c r="P1256">
        <f>_xlfn.XLOOKUP(FACT_INCLUDES[[#This Row],[customer_unique_id]],DIM_CUSTOMERS[customer_unique_id],DIM_CUSTOMERS[DW Customer],,0)</f>
        <v>331</v>
      </c>
      <c r="Q1256">
        <v>56</v>
      </c>
      <c r="R1256">
        <v>56</v>
      </c>
      <c r="S1256">
        <f>IF(FACT_INCLUDES[[#This Row],[order_delivered_customer_date]]&lt;=FACT_INCLUDES[[#This Row],[order_estimated_delivery_date]],1,0)</f>
        <v>0</v>
      </c>
      <c r="T1256" t="str">
        <f>VLOOKUP(FACT_INCLUDES[[#This Row],[DW Product]],DIM_PRODUCTS!A:I,3,FALSE)</f>
        <v>Accessories</v>
      </c>
      <c r="U1256" t="str">
        <f>VLOOKUP(FACT_INCLUDES[[#This Row],[DW Seller]],DIM_SELLERS!A:I,4,FALSE)</f>
        <v>RJ</v>
      </c>
      <c r="V1256" s="30">
        <f>IF(FACT_INCLUDES[[#This Row],[order_delivered_customer_date]]&lt;=FACT_INCLUDES[[#This Row],[order_estimated_delivery_date]], 1,0)</f>
        <v>0</v>
      </c>
    </row>
    <row r="1257" spans="1:22" ht="15.75" x14ac:dyDescent="0.25">
      <c r="A1257">
        <v>1256</v>
      </c>
      <c r="B1257" s="2" t="s">
        <v>832</v>
      </c>
      <c r="C1257" s="10">
        <v>2</v>
      </c>
      <c r="D1257" s="13">
        <v>43216.520833333336</v>
      </c>
      <c r="E1257" s="20">
        <v>109.9</v>
      </c>
      <c r="F1257" s="20">
        <v>13.21</v>
      </c>
      <c r="G1257" t="str">
        <f>VLOOKUP(FACT_INCLUDES[[#This Row],[order_id]],ORDERS!A:B,2,FALSE)</f>
        <v>be062ffc58427d6c959180b68a67471d</v>
      </c>
      <c r="H1257" s="17">
        <f>VLOOKUP(FACT_INCLUDES[[#This Row],[order_id]],ORDERS!A:F,4,FALSE)</f>
        <v>43063.415277777778</v>
      </c>
      <c r="I1257" s="17">
        <f>VLOOKUP(FACT_INCLUDES[[#This Row],[order_id]],ORDERS!A:G,5,FALSE)</f>
        <v>43070.902083333334</v>
      </c>
      <c r="J1257" s="17">
        <f>VLOOKUP(FACT_INCLUDES[[#This Row],[order_id]],ORDERS!A:G,6,FALSE)</f>
        <v>43077</v>
      </c>
      <c r="K1257" t="str">
        <f>VLOOKUP(FACT_INCLUDES[[#This Row],[order_id]],ORDERS!A:G,3,FALSE)</f>
        <v>delivered</v>
      </c>
      <c r="L1257" s="18">
        <f>FACT_INCLUDES[[#This Row],[price]]+FACT_INCLUDES[[#This Row],[freight_value]]</f>
        <v>123.11000000000001</v>
      </c>
      <c r="M1257">
        <f ca="1">_xlfn.XLOOKUP(FACT_INCLUDES[[#This Row],[customer_unique_id]], DIM_CUSTOMERS[customer_unique_id], DIM_CUSTOMERS[Age],,0)</f>
        <v>35</v>
      </c>
      <c r="N1257">
        <f>IFERROR(VLOOKUP(FACT_INCLUDES[[#This Row],[order_id]], ORDERS!A:G, 7, FALSE), "")</f>
        <v>7</v>
      </c>
      <c r="O1257">
        <f>_xlfn.XLOOKUP(FACT_INCLUDES[[#This Row],[DW Product]],FACT_PRODUCT_REVIEWS!L:L,FACT_PRODUCT_REVIEWS!A:A,,0)</f>
        <v>57</v>
      </c>
      <c r="P1257">
        <f>_xlfn.XLOOKUP(FACT_INCLUDES[[#This Row],[customer_unique_id]],DIM_CUSTOMERS[customer_unique_id],DIM_CUSTOMERS[DW Customer],,0)</f>
        <v>160</v>
      </c>
      <c r="Q1257">
        <v>57</v>
      </c>
      <c r="R1257">
        <v>57</v>
      </c>
      <c r="S1257">
        <f>IF(FACT_INCLUDES[[#This Row],[order_delivered_customer_date]]&lt;=FACT_INCLUDES[[#This Row],[order_estimated_delivery_date]],1,0)</f>
        <v>1</v>
      </c>
      <c r="T1257" t="str">
        <f>VLOOKUP(FACT_INCLUDES[[#This Row],[DW Product]],DIM_PRODUCTS!A:I,3,FALSE)</f>
        <v>Clothing</v>
      </c>
      <c r="U1257" t="str">
        <f>VLOOKUP(FACT_INCLUDES[[#This Row],[DW Seller]],DIM_SELLERS!A:I,4,FALSE)</f>
        <v>SC</v>
      </c>
      <c r="V1257" s="30">
        <f>IF(FACT_INCLUDES[[#This Row],[order_delivered_customer_date]]&lt;=FACT_INCLUDES[[#This Row],[order_estimated_delivery_date]], 1,0)</f>
        <v>1</v>
      </c>
    </row>
    <row r="1258" spans="1:22" ht="15.75" x14ac:dyDescent="0.25">
      <c r="A1258">
        <v>1257</v>
      </c>
      <c r="B1258" s="2" t="s">
        <v>1589</v>
      </c>
      <c r="C1258" s="10">
        <v>2</v>
      </c>
      <c r="D1258" s="13">
        <v>43200.701388888891</v>
      </c>
      <c r="E1258" s="20">
        <v>74.900000000000006</v>
      </c>
      <c r="F1258" s="20">
        <v>16.489999999999998</v>
      </c>
      <c r="G1258" t="str">
        <f>VLOOKUP(FACT_INCLUDES[[#This Row],[order_id]],ORDERS!A:B,2,FALSE)</f>
        <v>2f53681bf01c5cff02bada5809fe302e</v>
      </c>
      <c r="H1258" s="17">
        <f>VLOOKUP(FACT_INCLUDES[[#This Row],[order_id]],ORDERS!A:F,4,FALSE)</f>
        <v>43099.95208333333</v>
      </c>
      <c r="I1258" s="17">
        <f>VLOOKUP(FACT_INCLUDES[[#This Row],[order_id]],ORDERS!A:G,5,FALSE)</f>
        <v>43106.578472222223</v>
      </c>
      <c r="J1258" s="17">
        <f>VLOOKUP(FACT_INCLUDES[[#This Row],[order_id]],ORDERS!A:G,6,FALSE)</f>
        <v>43124</v>
      </c>
      <c r="K1258" t="str">
        <f>VLOOKUP(FACT_INCLUDES[[#This Row],[order_id]],ORDERS!A:G,3,FALSE)</f>
        <v>delivered</v>
      </c>
      <c r="L1258" s="18">
        <f>FACT_INCLUDES[[#This Row],[price]]+FACT_INCLUDES[[#This Row],[freight_value]]</f>
        <v>91.39</v>
      </c>
      <c r="M1258">
        <f ca="1">_xlfn.XLOOKUP(FACT_INCLUDES[[#This Row],[customer_unique_id]], DIM_CUSTOMERS[customer_unique_id], DIM_CUSTOMERS[Age],,0)</f>
        <v>18</v>
      </c>
      <c r="N1258">
        <f>IFERROR(VLOOKUP(FACT_INCLUDES[[#This Row],[order_id]], ORDERS!A:G, 7, FALSE), "")</f>
        <v>7</v>
      </c>
      <c r="O1258">
        <f>_xlfn.XLOOKUP(FACT_INCLUDES[[#This Row],[DW Product]],FACT_PRODUCT_REVIEWS!L:L,FACT_PRODUCT_REVIEWS!A:A,,0)</f>
        <v>58</v>
      </c>
      <c r="P1258">
        <f>_xlfn.XLOOKUP(FACT_INCLUDES[[#This Row],[customer_unique_id]],DIM_CUSTOMERS[customer_unique_id],DIM_CUSTOMERS[DW Customer],,0)</f>
        <v>177</v>
      </c>
      <c r="Q1258">
        <v>58</v>
      </c>
      <c r="R1258">
        <v>58</v>
      </c>
      <c r="S1258">
        <f>IF(FACT_INCLUDES[[#This Row],[order_delivered_customer_date]]&lt;=FACT_INCLUDES[[#This Row],[order_estimated_delivery_date]],1,0)</f>
        <v>1</v>
      </c>
      <c r="T1258" t="str">
        <f>VLOOKUP(FACT_INCLUDES[[#This Row],[DW Product]],DIM_PRODUCTS!A:I,3,FALSE)</f>
        <v>Furniture</v>
      </c>
      <c r="U1258" t="str">
        <f>VLOOKUP(FACT_INCLUDES[[#This Row],[DW Seller]],DIM_SELLERS!A:I,4,FALSE)</f>
        <v>RJ</v>
      </c>
      <c r="V1258" s="30">
        <f>IF(FACT_INCLUDES[[#This Row],[order_delivered_customer_date]]&lt;=FACT_INCLUDES[[#This Row],[order_estimated_delivery_date]], 1,0)</f>
        <v>1</v>
      </c>
    </row>
    <row r="1259" spans="1:22" ht="15.75" x14ac:dyDescent="0.25">
      <c r="A1259">
        <v>1258</v>
      </c>
      <c r="B1259" s="2" t="s">
        <v>706</v>
      </c>
      <c r="C1259" s="10">
        <v>2</v>
      </c>
      <c r="D1259" s="13">
        <v>43192.690972222219</v>
      </c>
      <c r="E1259" s="20">
        <v>14.95</v>
      </c>
      <c r="F1259" s="20">
        <v>18.23</v>
      </c>
      <c r="G1259" t="str">
        <f>VLOOKUP(FACT_INCLUDES[[#This Row],[order_id]],ORDERS!A:B,2,FALSE)</f>
        <v>6dade60d28a0f5b8ae7e8d67321b4141</v>
      </c>
      <c r="H1259" s="17">
        <f>VLOOKUP(FACT_INCLUDES[[#This Row],[order_id]],ORDERS!A:F,4,FALSE)</f>
        <v>43255.356249999997</v>
      </c>
      <c r="I1259" s="17">
        <f>VLOOKUP(FACT_INCLUDES[[#This Row],[order_id]],ORDERS!A:G,5,FALSE)</f>
        <v>43271.786111111112</v>
      </c>
      <c r="J1259" s="17">
        <f>VLOOKUP(FACT_INCLUDES[[#This Row],[order_id]],ORDERS!A:G,6,FALSE)</f>
        <v>43292</v>
      </c>
      <c r="K1259" t="str">
        <f>VLOOKUP(FACT_INCLUDES[[#This Row],[order_id]],ORDERS!A:G,3,FALSE)</f>
        <v>delivered</v>
      </c>
      <c r="L1259" s="18">
        <f>FACT_INCLUDES[[#This Row],[price]]+FACT_INCLUDES[[#This Row],[freight_value]]</f>
        <v>33.18</v>
      </c>
      <c r="M1259">
        <f ca="1">_xlfn.XLOOKUP(FACT_INCLUDES[[#This Row],[customer_unique_id]], DIM_CUSTOMERS[customer_unique_id], DIM_CUSTOMERS[Age],,0)</f>
        <v>18</v>
      </c>
      <c r="N1259">
        <f>IFERROR(VLOOKUP(FACT_INCLUDES[[#This Row],[order_id]], ORDERS!A:G, 7, FALSE), "")</f>
        <v>16</v>
      </c>
      <c r="O1259">
        <f>_xlfn.XLOOKUP(FACT_INCLUDES[[#This Row],[DW Product]],FACT_PRODUCT_REVIEWS!L:L,FACT_PRODUCT_REVIEWS!A:A,,0)</f>
        <v>59</v>
      </c>
      <c r="P1259">
        <f>_xlfn.XLOOKUP(FACT_INCLUDES[[#This Row],[customer_unique_id]],DIM_CUSTOMERS[customer_unique_id],DIM_CUSTOMERS[DW Customer],,0)</f>
        <v>102</v>
      </c>
      <c r="Q1259">
        <v>59</v>
      </c>
      <c r="R1259">
        <v>59</v>
      </c>
      <c r="S1259">
        <f>IF(FACT_INCLUDES[[#This Row],[order_delivered_customer_date]]&lt;=FACT_INCLUDES[[#This Row],[order_estimated_delivery_date]],1,0)</f>
        <v>1</v>
      </c>
      <c r="T1259" t="str">
        <f>VLOOKUP(FACT_INCLUDES[[#This Row],[DW Product]],DIM_PRODUCTS!A:I,3,FALSE)</f>
        <v>Gadgets</v>
      </c>
      <c r="U1259" t="str">
        <f>VLOOKUP(FACT_INCLUDES[[#This Row],[DW Seller]],DIM_SELLERS!A:I,4,FALSE)</f>
        <v>RS</v>
      </c>
      <c r="V1259" s="30">
        <f>IF(FACT_INCLUDES[[#This Row],[order_delivered_customer_date]]&lt;=FACT_INCLUDES[[#This Row],[order_estimated_delivery_date]], 1,0)</f>
        <v>1</v>
      </c>
    </row>
    <row r="1260" spans="1:22" ht="15.75" x14ac:dyDescent="0.25">
      <c r="A1260">
        <v>1259</v>
      </c>
      <c r="B1260" s="2" t="s">
        <v>1669</v>
      </c>
      <c r="C1260" s="10">
        <v>2</v>
      </c>
      <c r="D1260" s="13">
        <v>43234.926388888889</v>
      </c>
      <c r="E1260" s="20">
        <v>149.9</v>
      </c>
      <c r="F1260" s="20">
        <v>43.11</v>
      </c>
      <c r="G1260" t="str">
        <f>VLOOKUP(FACT_INCLUDES[[#This Row],[order_id]],ORDERS!A:B,2,FALSE)</f>
        <v>29869c1422b9c068973f8e44575f73d6</v>
      </c>
      <c r="H1260" s="17">
        <f>VLOOKUP(FACT_INCLUDES[[#This Row],[order_id]],ORDERS!A:F,4,FALSE)</f>
        <v>43218.345138888886</v>
      </c>
      <c r="I1260" s="17">
        <f>VLOOKUP(FACT_INCLUDES[[#This Row],[order_id]],ORDERS!A:G,5,FALSE)</f>
        <v>43231.88958333333</v>
      </c>
      <c r="J1260" s="17">
        <f>VLOOKUP(FACT_INCLUDES[[#This Row],[order_id]],ORDERS!A:G,6,FALSE)</f>
        <v>43241</v>
      </c>
      <c r="K1260" t="str">
        <f>VLOOKUP(FACT_INCLUDES[[#This Row],[order_id]],ORDERS!A:G,3,FALSE)</f>
        <v>delivered</v>
      </c>
      <c r="L1260" s="18">
        <f>FACT_INCLUDES[[#This Row],[price]]+FACT_INCLUDES[[#This Row],[freight_value]]</f>
        <v>193.01</v>
      </c>
      <c r="M1260">
        <f ca="1">_xlfn.XLOOKUP(FACT_INCLUDES[[#This Row],[customer_unique_id]], DIM_CUSTOMERS[customer_unique_id], DIM_CUSTOMERS[Age],,0)</f>
        <v>21</v>
      </c>
      <c r="N1260">
        <f>IFERROR(VLOOKUP(FACT_INCLUDES[[#This Row],[order_id]], ORDERS!A:G, 7, FALSE), "")</f>
        <v>13</v>
      </c>
      <c r="O1260">
        <f>_xlfn.XLOOKUP(FACT_INCLUDES[[#This Row],[DW Product]],FACT_PRODUCT_REVIEWS!L:L,FACT_PRODUCT_REVIEWS!A:A,,0)</f>
        <v>60</v>
      </c>
      <c r="P1260">
        <f>_xlfn.XLOOKUP(FACT_INCLUDES[[#This Row],[customer_unique_id]],DIM_CUSTOMERS[customer_unique_id],DIM_CUSTOMERS[DW Customer],,0)</f>
        <v>292</v>
      </c>
      <c r="Q1260">
        <v>60</v>
      </c>
      <c r="R1260">
        <v>60</v>
      </c>
      <c r="S1260">
        <f>IF(FACT_INCLUDES[[#This Row],[order_delivered_customer_date]]&lt;=FACT_INCLUDES[[#This Row],[order_estimated_delivery_date]],1,0)</f>
        <v>1</v>
      </c>
      <c r="T1260" t="str">
        <f>VLOOKUP(FACT_INCLUDES[[#This Row],[DW Product]],DIM_PRODUCTS!A:I,3,FALSE)</f>
        <v>Appliances</v>
      </c>
      <c r="U1260" t="str">
        <f>VLOOKUP(FACT_INCLUDES[[#This Row],[DW Seller]],DIM_SELLERS!A:I,4,FALSE)</f>
        <v>PR</v>
      </c>
      <c r="V1260" s="30">
        <f>IF(FACT_INCLUDES[[#This Row],[order_delivered_customer_date]]&lt;=FACT_INCLUDES[[#This Row],[order_estimated_delivery_date]], 1,0)</f>
        <v>1</v>
      </c>
    </row>
    <row r="1261" spans="1:22" ht="15.75" x14ac:dyDescent="0.25">
      <c r="A1261">
        <v>1260</v>
      </c>
      <c r="B1261" s="2" t="s">
        <v>1382</v>
      </c>
      <c r="C1261" s="10">
        <v>2</v>
      </c>
      <c r="D1261" s="13">
        <v>43103.749305555553</v>
      </c>
      <c r="E1261" s="20">
        <v>19.989999999999998</v>
      </c>
      <c r="F1261" s="20">
        <v>14.1</v>
      </c>
      <c r="G1261" t="str">
        <f>VLOOKUP(FACT_INCLUDES[[#This Row],[order_id]],ORDERS!A:B,2,FALSE)</f>
        <v>2ed2d94955614ec3262ce7575ef997f9</v>
      </c>
      <c r="H1261" s="17">
        <f>VLOOKUP(FACT_INCLUDES[[#This Row],[order_id]],ORDERS!A:F,4,FALSE)</f>
        <v>42988.945833333331</v>
      </c>
      <c r="I1261" s="17">
        <f>VLOOKUP(FACT_INCLUDES[[#This Row],[order_id]],ORDERS!A:G,5,FALSE)</f>
        <v>42997.897222222222</v>
      </c>
      <c r="J1261" s="17">
        <f>VLOOKUP(FACT_INCLUDES[[#This Row],[order_id]],ORDERS!A:G,6,FALSE)</f>
        <v>42999</v>
      </c>
      <c r="K1261" t="str">
        <f>VLOOKUP(FACT_INCLUDES[[#This Row],[order_id]],ORDERS!A:G,3,FALSE)</f>
        <v>delivered</v>
      </c>
      <c r="L1261" s="18">
        <f>FACT_INCLUDES[[#This Row],[price]]+FACT_INCLUDES[[#This Row],[freight_value]]</f>
        <v>34.089999999999996</v>
      </c>
      <c r="M1261">
        <f ca="1">_xlfn.XLOOKUP(FACT_INCLUDES[[#This Row],[customer_unique_id]], DIM_CUSTOMERS[customer_unique_id], DIM_CUSTOMERS[Age],,0)</f>
        <v>23</v>
      </c>
      <c r="N1261">
        <f>IFERROR(VLOOKUP(FACT_INCLUDES[[#This Row],[order_id]], ORDERS!A:G, 7, FALSE), "")</f>
        <v>9</v>
      </c>
      <c r="O1261">
        <f>_xlfn.XLOOKUP(FACT_INCLUDES[[#This Row],[DW Product]],FACT_PRODUCT_REVIEWS!L:L,FACT_PRODUCT_REVIEWS!A:A,,0)</f>
        <v>61</v>
      </c>
      <c r="P1261">
        <f>_xlfn.XLOOKUP(FACT_INCLUDES[[#This Row],[customer_unique_id]],DIM_CUSTOMERS[customer_unique_id],DIM_CUSTOMERS[DW Customer],,0)</f>
        <v>165</v>
      </c>
      <c r="Q1261">
        <v>61</v>
      </c>
      <c r="R1261">
        <v>61</v>
      </c>
      <c r="S1261">
        <f>IF(FACT_INCLUDES[[#This Row],[order_delivered_customer_date]]&lt;=FACT_INCLUDES[[#This Row],[order_estimated_delivery_date]],1,0)</f>
        <v>1</v>
      </c>
      <c r="T1261" t="str">
        <f>VLOOKUP(FACT_INCLUDES[[#This Row],[DW Product]],DIM_PRODUCTS!A:I,3,FALSE)</f>
        <v>Books</v>
      </c>
      <c r="U1261" t="str">
        <f>VLOOKUP(FACT_INCLUDES[[#This Row],[DW Seller]],DIM_SELLERS!A:I,4,FALSE)</f>
        <v>SP</v>
      </c>
      <c r="V1261" s="30">
        <f>IF(FACT_INCLUDES[[#This Row],[order_delivered_customer_date]]&lt;=FACT_INCLUDES[[#This Row],[order_estimated_delivery_date]], 1,0)</f>
        <v>1</v>
      </c>
    </row>
    <row r="1262" spans="1:22" ht="15.75" x14ac:dyDescent="0.25">
      <c r="A1262">
        <v>1261</v>
      </c>
      <c r="B1262" s="2" t="s">
        <v>1864</v>
      </c>
      <c r="C1262" s="10">
        <v>2</v>
      </c>
      <c r="D1262" s="13">
        <v>43291.395833333336</v>
      </c>
      <c r="E1262" s="20">
        <v>390</v>
      </c>
      <c r="F1262" s="20">
        <v>29.39</v>
      </c>
      <c r="G1262" t="str">
        <f>VLOOKUP(FACT_INCLUDES[[#This Row],[order_id]],ORDERS!A:B,2,FALSE)</f>
        <v>28a4a9aa9bd3640e1f9a9cf542cb25fd</v>
      </c>
      <c r="H1262" s="17">
        <f>VLOOKUP(FACT_INCLUDES[[#This Row],[order_id]],ORDERS!A:F,4,FALSE)</f>
        <v>43232.743750000001</v>
      </c>
      <c r="I1262" s="17">
        <f>VLOOKUP(FACT_INCLUDES[[#This Row],[order_id]],ORDERS!A:G,5,FALSE)</f>
        <v>43279.585416666669</v>
      </c>
      <c r="J1262" s="17">
        <f>VLOOKUP(FACT_INCLUDES[[#This Row],[order_id]],ORDERS!A:G,6,FALSE)</f>
        <v>43277</v>
      </c>
      <c r="K1262" t="str">
        <f>VLOOKUP(FACT_INCLUDES[[#This Row],[order_id]],ORDERS!A:G,3,FALSE)</f>
        <v>delivered</v>
      </c>
      <c r="L1262" s="18">
        <f>FACT_INCLUDES[[#This Row],[price]]+FACT_INCLUDES[[#This Row],[freight_value]]</f>
        <v>419.39</v>
      </c>
      <c r="M1262">
        <f ca="1">_xlfn.XLOOKUP(FACT_INCLUDES[[#This Row],[customer_unique_id]], DIM_CUSTOMERS[customer_unique_id], DIM_CUSTOMERS[Age],,0)</f>
        <v>26</v>
      </c>
      <c r="N1262">
        <f>IFERROR(VLOOKUP(FACT_INCLUDES[[#This Row],[order_id]], ORDERS!A:G, 7, FALSE), "")</f>
        <v>47</v>
      </c>
      <c r="O1262">
        <f>_xlfn.XLOOKUP(FACT_INCLUDES[[#This Row],[DW Product]],FACT_PRODUCT_REVIEWS!L:L,FACT_PRODUCT_REVIEWS!A:A,,0)</f>
        <v>62</v>
      </c>
      <c r="P1262">
        <f>_xlfn.XLOOKUP(FACT_INCLUDES[[#This Row],[customer_unique_id]],DIM_CUSTOMERS[customer_unique_id],DIM_CUSTOMERS[DW Customer],,0)</f>
        <v>46</v>
      </c>
      <c r="Q1262">
        <v>62</v>
      </c>
      <c r="R1262">
        <v>62</v>
      </c>
      <c r="S1262">
        <f>IF(FACT_INCLUDES[[#This Row],[order_delivered_customer_date]]&lt;=FACT_INCLUDES[[#This Row],[order_estimated_delivery_date]],1,0)</f>
        <v>0</v>
      </c>
      <c r="T1262" t="str">
        <f>VLOOKUP(FACT_INCLUDES[[#This Row],[DW Product]],DIM_PRODUCTS!A:I,3,FALSE)</f>
        <v>Pets</v>
      </c>
      <c r="U1262" t="str">
        <f>VLOOKUP(FACT_INCLUDES[[#This Row],[DW Seller]],DIM_SELLERS!A:I,4,FALSE)</f>
        <v>SP</v>
      </c>
      <c r="V1262" s="30">
        <f>IF(FACT_INCLUDES[[#This Row],[order_delivered_customer_date]]&lt;=FACT_INCLUDES[[#This Row],[order_estimated_delivery_date]], 1,0)</f>
        <v>0</v>
      </c>
    </row>
    <row r="1263" spans="1:22" ht="15.75" x14ac:dyDescent="0.25">
      <c r="A1263">
        <v>1262</v>
      </c>
      <c r="B1263" s="2" t="s">
        <v>1356</v>
      </c>
      <c r="C1263" s="10">
        <v>2</v>
      </c>
      <c r="D1263" s="13">
        <v>43166.117361111108</v>
      </c>
      <c r="E1263" s="20">
        <v>135</v>
      </c>
      <c r="F1263" s="20">
        <v>21.75</v>
      </c>
      <c r="G1263" t="str">
        <f>VLOOKUP(FACT_INCLUDES[[#This Row],[order_id]],ORDERS!A:B,2,FALSE)</f>
        <v>02bc079a58dfe937bdc5d97c8bac00ac</v>
      </c>
      <c r="H1263" s="17">
        <f>VLOOKUP(FACT_INCLUDES[[#This Row],[order_id]],ORDERS!A:F,4,FALSE)</f>
        <v>43177.76458333333</v>
      </c>
      <c r="I1263" s="17">
        <f>VLOOKUP(FACT_INCLUDES[[#This Row],[order_id]],ORDERS!A:G,5,FALSE)</f>
        <v>43198.804861111108</v>
      </c>
      <c r="J1263" s="17">
        <f>VLOOKUP(FACT_INCLUDES[[#This Row],[order_id]],ORDERS!A:G,6,FALSE)</f>
        <v>43203</v>
      </c>
      <c r="K1263" t="str">
        <f>VLOOKUP(FACT_INCLUDES[[#This Row],[order_id]],ORDERS!A:G,3,FALSE)</f>
        <v>delivered</v>
      </c>
      <c r="L1263" s="18">
        <f>FACT_INCLUDES[[#This Row],[price]]+FACT_INCLUDES[[#This Row],[freight_value]]</f>
        <v>156.75</v>
      </c>
      <c r="M1263">
        <f ca="1">_xlfn.XLOOKUP(FACT_INCLUDES[[#This Row],[customer_unique_id]], DIM_CUSTOMERS[customer_unique_id], DIM_CUSTOMERS[Age],,0)</f>
        <v>24</v>
      </c>
      <c r="N1263">
        <f>IFERROR(VLOOKUP(FACT_INCLUDES[[#This Row],[order_id]], ORDERS!A:G, 7, FALSE), "")</f>
        <v>21</v>
      </c>
      <c r="O1263">
        <f>_xlfn.XLOOKUP(FACT_INCLUDES[[#This Row],[DW Product]],FACT_PRODUCT_REVIEWS!L:L,FACT_PRODUCT_REVIEWS!A:A,,0)</f>
        <v>63</v>
      </c>
      <c r="P1263">
        <f>_xlfn.XLOOKUP(FACT_INCLUDES[[#This Row],[customer_unique_id]],DIM_CUSTOMERS[customer_unique_id],DIM_CUSTOMERS[DW Customer],,0)</f>
        <v>268</v>
      </c>
      <c r="Q1263">
        <v>63</v>
      </c>
      <c r="R1263">
        <v>63</v>
      </c>
      <c r="S1263">
        <f>IF(FACT_INCLUDES[[#This Row],[order_delivered_customer_date]]&lt;=FACT_INCLUDES[[#This Row],[order_estimated_delivery_date]],1,0)</f>
        <v>1</v>
      </c>
      <c r="T1263" t="str">
        <f>VLOOKUP(FACT_INCLUDES[[#This Row],[DW Product]],DIM_PRODUCTS!A:I,3,FALSE)</f>
        <v>Accessories</v>
      </c>
      <c r="U1263" t="str">
        <f>VLOOKUP(FACT_INCLUDES[[#This Row],[DW Seller]],DIM_SELLERS!A:I,4,FALSE)</f>
        <v>SP</v>
      </c>
      <c r="V1263" s="30">
        <f>IF(FACT_INCLUDES[[#This Row],[order_delivered_customer_date]]&lt;=FACT_INCLUDES[[#This Row],[order_estimated_delivery_date]], 1,0)</f>
        <v>1</v>
      </c>
    </row>
    <row r="1264" spans="1:22" ht="15.75" x14ac:dyDescent="0.25">
      <c r="A1264">
        <v>1263</v>
      </c>
      <c r="B1264" s="2" t="s">
        <v>721</v>
      </c>
      <c r="C1264" s="10">
        <v>2</v>
      </c>
      <c r="D1264" s="13">
        <v>42772.887499999997</v>
      </c>
      <c r="E1264" s="20">
        <v>104</v>
      </c>
      <c r="F1264" s="20">
        <v>16.43</v>
      </c>
      <c r="G1264" t="str">
        <f>VLOOKUP(FACT_INCLUDES[[#This Row],[order_id]],ORDERS!A:B,2,FALSE)</f>
        <v>688bb6776d5f885e4b46d4c4bac240c2</v>
      </c>
      <c r="H1264" s="17">
        <f>VLOOKUP(FACT_INCLUDES[[#This Row],[order_id]],ORDERS!A:F,4,FALSE)</f>
        <v>43282.754861111112</v>
      </c>
      <c r="I1264" s="17">
        <f>VLOOKUP(FACT_INCLUDES[[#This Row],[order_id]],ORDERS!A:G,5,FALSE)</f>
        <v>43288.657638888886</v>
      </c>
      <c r="J1264" s="17">
        <f>VLOOKUP(FACT_INCLUDES[[#This Row],[order_id]],ORDERS!A:G,6,FALSE)</f>
        <v>43301</v>
      </c>
      <c r="K1264" t="str">
        <f>VLOOKUP(FACT_INCLUDES[[#This Row],[order_id]],ORDERS!A:G,3,FALSE)</f>
        <v>delivered</v>
      </c>
      <c r="L1264" s="18">
        <f>FACT_INCLUDES[[#This Row],[price]]+FACT_INCLUDES[[#This Row],[freight_value]]</f>
        <v>120.43</v>
      </c>
      <c r="M1264">
        <f ca="1">_xlfn.XLOOKUP(FACT_INCLUDES[[#This Row],[customer_unique_id]], DIM_CUSTOMERS[customer_unique_id], DIM_CUSTOMERS[Age],,0)</f>
        <v>25</v>
      </c>
      <c r="N1264">
        <f>IFERROR(VLOOKUP(FACT_INCLUDES[[#This Row],[order_id]], ORDERS!A:G, 7, FALSE), "")</f>
        <v>6</v>
      </c>
      <c r="O1264">
        <f>_xlfn.XLOOKUP(FACT_INCLUDES[[#This Row],[DW Product]],FACT_PRODUCT_REVIEWS!L:L,FACT_PRODUCT_REVIEWS!A:A,,0)</f>
        <v>64</v>
      </c>
      <c r="P1264">
        <f>_xlfn.XLOOKUP(FACT_INCLUDES[[#This Row],[customer_unique_id]],DIM_CUSTOMERS[customer_unique_id],DIM_CUSTOMERS[DW Customer],,0)</f>
        <v>36</v>
      </c>
      <c r="Q1264">
        <v>64</v>
      </c>
      <c r="R1264">
        <v>64</v>
      </c>
      <c r="S1264">
        <f>IF(FACT_INCLUDES[[#This Row],[order_delivered_customer_date]]&lt;=FACT_INCLUDES[[#This Row],[order_estimated_delivery_date]],1,0)</f>
        <v>1</v>
      </c>
      <c r="T1264" t="str">
        <f>VLOOKUP(FACT_INCLUDES[[#This Row],[DW Product]],DIM_PRODUCTS!A:I,3,FALSE)</f>
        <v>Jewelry</v>
      </c>
      <c r="U1264" t="str">
        <f>VLOOKUP(FACT_INCLUDES[[#This Row],[DW Seller]],DIM_SELLERS!A:I,4,FALSE)</f>
        <v>SP</v>
      </c>
      <c r="V1264" s="30">
        <f>IF(FACT_INCLUDES[[#This Row],[order_delivered_customer_date]]&lt;=FACT_INCLUDES[[#This Row],[order_estimated_delivery_date]], 1,0)</f>
        <v>1</v>
      </c>
    </row>
    <row r="1265" spans="1:22" ht="15.75" x14ac:dyDescent="0.25">
      <c r="A1265">
        <v>1264</v>
      </c>
      <c r="B1265" s="2" t="s">
        <v>1024</v>
      </c>
      <c r="C1265" s="10">
        <v>2</v>
      </c>
      <c r="D1265" s="13">
        <v>43049.893055555556</v>
      </c>
      <c r="E1265" s="20">
        <v>149</v>
      </c>
      <c r="F1265" s="20">
        <v>15.8</v>
      </c>
      <c r="G1265" t="str">
        <f>VLOOKUP(FACT_INCLUDES[[#This Row],[order_id]],ORDERS!A:B,2,FALSE)</f>
        <v>aed838b04abeb2fb94566d0a073bd718</v>
      </c>
      <c r="H1265" s="17">
        <f>VLOOKUP(FACT_INCLUDES[[#This Row],[order_id]],ORDERS!A:F,4,FALSE)</f>
        <v>42794.872916666667</v>
      </c>
      <c r="I1265" s="17">
        <f>VLOOKUP(FACT_INCLUDES[[#This Row],[order_id]],ORDERS!A:G,5,FALSE)</f>
        <v>42797.295138888891</v>
      </c>
      <c r="J1265" s="17">
        <f>VLOOKUP(FACT_INCLUDES[[#This Row],[order_id]],ORDERS!A:G,6,FALSE)</f>
        <v>42815</v>
      </c>
      <c r="K1265" t="str">
        <f>VLOOKUP(FACT_INCLUDES[[#This Row],[order_id]],ORDERS!A:G,3,FALSE)</f>
        <v>delivered</v>
      </c>
      <c r="L1265" s="18">
        <f>FACT_INCLUDES[[#This Row],[price]]+FACT_INCLUDES[[#This Row],[freight_value]]</f>
        <v>164.8</v>
      </c>
      <c r="M1265">
        <f ca="1">_xlfn.XLOOKUP(FACT_INCLUDES[[#This Row],[customer_unique_id]], DIM_CUSTOMERS[customer_unique_id], DIM_CUSTOMERS[Age],,0)</f>
        <v>29</v>
      </c>
      <c r="N1265">
        <f>IFERROR(VLOOKUP(FACT_INCLUDES[[#This Row],[order_id]], ORDERS!A:G, 7, FALSE), "")</f>
        <v>3</v>
      </c>
      <c r="O1265">
        <f>_xlfn.XLOOKUP(FACT_INCLUDES[[#This Row],[DW Product]],FACT_PRODUCT_REVIEWS!L:L,FACT_PRODUCT_REVIEWS!A:A,,0)</f>
        <v>65</v>
      </c>
      <c r="P1265">
        <f>_xlfn.XLOOKUP(FACT_INCLUDES[[#This Row],[customer_unique_id]],DIM_CUSTOMERS[customer_unique_id],DIM_CUSTOMERS[DW Customer],,0)</f>
        <v>104</v>
      </c>
      <c r="Q1265">
        <v>65</v>
      </c>
      <c r="R1265">
        <v>65</v>
      </c>
      <c r="S1265">
        <f>IF(FACT_INCLUDES[[#This Row],[order_delivered_customer_date]]&lt;=FACT_INCLUDES[[#This Row],[order_estimated_delivery_date]],1,0)</f>
        <v>1</v>
      </c>
      <c r="T1265" t="str">
        <f>VLOOKUP(FACT_INCLUDES[[#This Row],[DW Product]],DIM_PRODUCTS!A:I,3,FALSE)</f>
        <v>Makeup</v>
      </c>
      <c r="U1265" t="str">
        <f>VLOOKUP(FACT_INCLUDES[[#This Row],[DW Seller]],DIM_SELLERS!A:I,4,FALSE)</f>
        <v>SP</v>
      </c>
      <c r="V1265" s="30">
        <f>IF(FACT_INCLUDES[[#This Row],[order_delivered_customer_date]]&lt;=FACT_INCLUDES[[#This Row],[order_estimated_delivery_date]], 1,0)</f>
        <v>1</v>
      </c>
    </row>
    <row r="1266" spans="1:22" ht="15.75" x14ac:dyDescent="0.25">
      <c r="A1266">
        <v>1265</v>
      </c>
      <c r="B1266" s="2" t="s">
        <v>1373</v>
      </c>
      <c r="C1266" s="10">
        <v>2</v>
      </c>
      <c r="D1266" s="13">
        <v>43073.147222222222</v>
      </c>
      <c r="E1266" s="20">
        <v>279.89999999999998</v>
      </c>
      <c r="F1266" s="20">
        <v>13.46</v>
      </c>
      <c r="G1266" t="str">
        <f>VLOOKUP(FACT_INCLUDES[[#This Row],[order_id]],ORDERS!A:B,2,FALSE)</f>
        <v>9e8993ba2665307b71bd1641c2e1cb3d</v>
      </c>
      <c r="H1266" s="17">
        <f>VLOOKUP(FACT_INCLUDES[[#This Row],[order_id]],ORDERS!A:F,4,FALSE)</f>
        <v>42859.359722222223</v>
      </c>
      <c r="I1266" s="17">
        <f>VLOOKUP(FACT_INCLUDES[[#This Row],[order_id]],ORDERS!A:G,5,FALSE)</f>
        <v>42872.435416666667</v>
      </c>
      <c r="J1266" s="17">
        <f>VLOOKUP(FACT_INCLUDES[[#This Row],[order_id]],ORDERS!A:G,6,FALSE)</f>
        <v>42895</v>
      </c>
      <c r="K1266" t="str">
        <f>VLOOKUP(FACT_INCLUDES[[#This Row],[order_id]],ORDERS!A:G,3,FALSE)</f>
        <v>delivered</v>
      </c>
      <c r="L1266" s="18">
        <f>FACT_INCLUDES[[#This Row],[price]]+FACT_INCLUDES[[#This Row],[freight_value]]</f>
        <v>293.35999999999996</v>
      </c>
      <c r="M1266">
        <f ca="1">_xlfn.XLOOKUP(FACT_INCLUDES[[#This Row],[customer_unique_id]], DIM_CUSTOMERS[customer_unique_id], DIM_CUSTOMERS[Age],,0)</f>
        <v>29</v>
      </c>
      <c r="N1266">
        <f>IFERROR(VLOOKUP(FACT_INCLUDES[[#This Row],[order_id]], ORDERS!A:G, 7, FALSE), "")</f>
        <v>13</v>
      </c>
      <c r="O1266">
        <f>_xlfn.XLOOKUP(FACT_INCLUDES[[#This Row],[DW Product]],FACT_PRODUCT_REVIEWS!L:L,FACT_PRODUCT_REVIEWS!A:A,,0)</f>
        <v>66</v>
      </c>
      <c r="P1266">
        <f>_xlfn.XLOOKUP(FACT_INCLUDES[[#This Row],[customer_unique_id]],DIM_CUSTOMERS[customer_unique_id],DIM_CUSTOMERS[DW Customer],,0)</f>
        <v>137</v>
      </c>
      <c r="Q1266">
        <v>66</v>
      </c>
      <c r="R1266">
        <v>66</v>
      </c>
      <c r="S1266">
        <f>IF(FACT_INCLUDES[[#This Row],[order_delivered_customer_date]]&lt;=FACT_INCLUDES[[#This Row],[order_estimated_delivery_date]],1,0)</f>
        <v>1</v>
      </c>
      <c r="T1266" t="str">
        <f>VLOOKUP(FACT_INCLUDES[[#This Row],[DW Product]],DIM_PRODUCTS!A:I,3,FALSE)</f>
        <v>Books</v>
      </c>
      <c r="U1266" t="str">
        <f>VLOOKUP(FACT_INCLUDES[[#This Row],[DW Seller]],DIM_SELLERS!A:I,4,FALSE)</f>
        <v>SP</v>
      </c>
      <c r="V1266" s="30">
        <f>IF(FACT_INCLUDES[[#This Row],[order_delivered_customer_date]]&lt;=FACT_INCLUDES[[#This Row],[order_estimated_delivery_date]], 1,0)</f>
        <v>1</v>
      </c>
    </row>
    <row r="1267" spans="1:22" ht="15.75" x14ac:dyDescent="0.25">
      <c r="A1267">
        <v>1266</v>
      </c>
      <c r="B1267" s="2" t="s">
        <v>749</v>
      </c>
      <c r="C1267" s="10">
        <v>2</v>
      </c>
      <c r="D1267" s="13">
        <v>43158.496527777781</v>
      </c>
      <c r="E1267" s="20">
        <v>44.9</v>
      </c>
      <c r="F1267" s="20">
        <v>23.22</v>
      </c>
      <c r="G1267" t="str">
        <f>VLOOKUP(FACT_INCLUDES[[#This Row],[order_id]],ORDERS!A:B,2,FALSE)</f>
        <v>06caeba6db23a17bf9bcb3846b768387</v>
      </c>
      <c r="H1267" s="17">
        <f>VLOOKUP(FACT_INCLUDES[[#This Row],[order_id]],ORDERS!A:F,4,FALSE)</f>
        <v>42881.102777777778</v>
      </c>
      <c r="I1267" s="17">
        <f>VLOOKUP(FACT_INCLUDES[[#This Row],[order_id]],ORDERS!A:G,5,FALSE)</f>
        <v>42898.620138888888</v>
      </c>
      <c r="J1267" s="17">
        <f>VLOOKUP(FACT_INCLUDES[[#This Row],[order_id]],ORDERS!A:G,6,FALSE)</f>
        <v>42913</v>
      </c>
      <c r="K1267" t="str">
        <f>VLOOKUP(FACT_INCLUDES[[#This Row],[order_id]],ORDERS!A:G,3,FALSE)</f>
        <v>delivered</v>
      </c>
      <c r="L1267" s="18">
        <f>FACT_INCLUDES[[#This Row],[price]]+FACT_INCLUDES[[#This Row],[freight_value]]</f>
        <v>68.12</v>
      </c>
      <c r="M1267">
        <f ca="1">_xlfn.XLOOKUP(FACT_INCLUDES[[#This Row],[customer_unique_id]], DIM_CUSTOMERS[customer_unique_id], DIM_CUSTOMERS[Age],,0)</f>
        <v>35</v>
      </c>
      <c r="N1267">
        <f>IFERROR(VLOOKUP(FACT_INCLUDES[[#This Row],[order_id]], ORDERS!A:G, 7, FALSE), "")</f>
        <v>17</v>
      </c>
      <c r="O1267">
        <f>_xlfn.XLOOKUP(FACT_INCLUDES[[#This Row],[DW Product]],FACT_PRODUCT_REVIEWS!L:L,FACT_PRODUCT_REVIEWS!A:A,,0)</f>
        <v>67</v>
      </c>
      <c r="P1267">
        <f>_xlfn.XLOOKUP(FACT_INCLUDES[[#This Row],[customer_unique_id]],DIM_CUSTOMERS[customer_unique_id],DIM_CUSTOMERS[DW Customer],,0)</f>
        <v>27</v>
      </c>
      <c r="Q1267">
        <v>67</v>
      </c>
      <c r="R1267">
        <v>67</v>
      </c>
      <c r="S1267">
        <f>IF(FACT_INCLUDES[[#This Row],[order_delivered_customer_date]]&lt;=FACT_INCLUDES[[#This Row],[order_estimated_delivery_date]],1,0)</f>
        <v>1</v>
      </c>
      <c r="T1267" t="str">
        <f>VLOOKUP(FACT_INCLUDES[[#This Row],[DW Product]],DIM_PRODUCTS!A:I,3,FALSE)</f>
        <v>Decor</v>
      </c>
      <c r="U1267" t="str">
        <f>VLOOKUP(FACT_INCLUDES[[#This Row],[DW Seller]],DIM_SELLERS!A:I,4,FALSE)</f>
        <v>PR</v>
      </c>
      <c r="V1267" s="30">
        <f>IF(FACT_INCLUDES[[#This Row],[order_delivered_customer_date]]&lt;=FACT_INCLUDES[[#This Row],[order_estimated_delivery_date]], 1,0)</f>
        <v>1</v>
      </c>
    </row>
    <row r="1268" spans="1:22" ht="15.75" x14ac:dyDescent="0.25">
      <c r="A1268">
        <v>1267</v>
      </c>
      <c r="B1268" s="2" t="s">
        <v>942</v>
      </c>
      <c r="C1268" s="10">
        <v>2</v>
      </c>
      <c r="D1268" s="13">
        <v>43307.738888888889</v>
      </c>
      <c r="E1268" s="20">
        <v>37.99</v>
      </c>
      <c r="F1268" s="20">
        <v>19.18</v>
      </c>
      <c r="G1268" t="str">
        <f>VLOOKUP(FACT_INCLUDES[[#This Row],[order_id]],ORDERS!A:B,2,FALSE)</f>
        <v>693343dbec3bbc6b1641ee705715a12f</v>
      </c>
      <c r="H1268" s="17">
        <f>VLOOKUP(FACT_INCLUDES[[#This Row],[order_id]],ORDERS!A:F,4,FALSE)</f>
        <v>43277.890972222223</v>
      </c>
      <c r="I1268" s="17">
        <f>VLOOKUP(FACT_INCLUDES[[#This Row],[order_id]],ORDERS!A:G,5,FALSE)</f>
        <v>43290.572222222225</v>
      </c>
      <c r="J1268" s="17">
        <f>VLOOKUP(FACT_INCLUDES[[#This Row],[order_id]],ORDERS!A:G,6,FALSE)</f>
        <v>43307</v>
      </c>
      <c r="K1268" t="str">
        <f>VLOOKUP(FACT_INCLUDES[[#This Row],[order_id]],ORDERS!A:G,3,FALSE)</f>
        <v>delivered</v>
      </c>
      <c r="L1268" s="18">
        <f>FACT_INCLUDES[[#This Row],[price]]+FACT_INCLUDES[[#This Row],[freight_value]]</f>
        <v>57.17</v>
      </c>
      <c r="M1268">
        <f ca="1">_xlfn.XLOOKUP(FACT_INCLUDES[[#This Row],[customer_unique_id]], DIM_CUSTOMERS[customer_unique_id], DIM_CUSTOMERS[Age],,0)</f>
        <v>24</v>
      </c>
      <c r="N1268">
        <f>IFERROR(VLOOKUP(FACT_INCLUDES[[#This Row],[order_id]], ORDERS!A:G, 7, FALSE), "")</f>
        <v>13</v>
      </c>
      <c r="O1268">
        <f>_xlfn.XLOOKUP(FACT_INCLUDES[[#This Row],[DW Product]],FACT_PRODUCT_REVIEWS!L:L,FACT_PRODUCT_REVIEWS!A:A,,0)</f>
        <v>68</v>
      </c>
      <c r="P1268">
        <f>_xlfn.XLOOKUP(FACT_INCLUDES[[#This Row],[customer_unique_id]],DIM_CUSTOMERS[customer_unique_id],DIM_CUSTOMERS[DW Customer],,0)</f>
        <v>223</v>
      </c>
      <c r="Q1268">
        <v>68</v>
      </c>
      <c r="R1268">
        <v>68</v>
      </c>
      <c r="S1268">
        <f>IF(FACT_INCLUDES[[#This Row],[order_delivered_customer_date]]&lt;=FACT_INCLUDES[[#This Row],[order_estimated_delivery_date]],1,0)</f>
        <v>1</v>
      </c>
      <c r="T1268" t="str">
        <f>VLOOKUP(FACT_INCLUDES[[#This Row],[DW Product]],DIM_PRODUCTS!A:I,3,FALSE)</f>
        <v>Decor</v>
      </c>
      <c r="U1268" t="str">
        <f>VLOOKUP(FACT_INCLUDES[[#This Row],[DW Seller]],DIM_SELLERS!A:I,4,FALSE)</f>
        <v>SP</v>
      </c>
      <c r="V1268" s="30">
        <f>IF(FACT_INCLUDES[[#This Row],[order_delivered_customer_date]]&lt;=FACT_INCLUDES[[#This Row],[order_estimated_delivery_date]], 1,0)</f>
        <v>1</v>
      </c>
    </row>
    <row r="1269" spans="1:22" ht="15.75" x14ac:dyDescent="0.25">
      <c r="A1269">
        <v>1268</v>
      </c>
      <c r="B1269" s="2" t="s">
        <v>1709</v>
      </c>
      <c r="C1269" s="10">
        <v>2</v>
      </c>
      <c r="D1269" s="13">
        <v>43333.149305555555</v>
      </c>
      <c r="E1269" s="20">
        <v>29.99</v>
      </c>
      <c r="F1269" s="20">
        <v>15.31</v>
      </c>
      <c r="G1269" t="str">
        <f>VLOOKUP(FACT_INCLUDES[[#This Row],[order_id]],ORDERS!A:B,2,FALSE)</f>
        <v>851f75e1a1ffe3612cde92428a7e9701</v>
      </c>
      <c r="H1269" s="17">
        <f>VLOOKUP(FACT_INCLUDES[[#This Row],[order_id]],ORDERS!A:F,4,FALSE)</f>
        <v>42652.993055555555</v>
      </c>
      <c r="I1269" s="17">
        <f>VLOOKUP(FACT_INCLUDES[[#This Row],[order_id]],ORDERS!A:G,5,FALSE)</f>
        <v>42674.495833333334</v>
      </c>
      <c r="J1269" s="17">
        <f>VLOOKUP(FACT_INCLUDES[[#This Row],[order_id]],ORDERS!A:G,6,FALSE)</f>
        <v>42706</v>
      </c>
      <c r="K1269" t="str">
        <f>VLOOKUP(FACT_INCLUDES[[#This Row],[order_id]],ORDERS!A:G,3,FALSE)</f>
        <v>delivered</v>
      </c>
      <c r="L1269" s="18">
        <f>FACT_INCLUDES[[#This Row],[price]]+FACT_INCLUDES[[#This Row],[freight_value]]</f>
        <v>45.3</v>
      </c>
      <c r="M1269">
        <f ca="1">_xlfn.XLOOKUP(FACT_INCLUDES[[#This Row],[customer_unique_id]], DIM_CUSTOMERS[customer_unique_id], DIM_CUSTOMERS[Age],,0)</f>
        <v>18</v>
      </c>
      <c r="N1269">
        <f>IFERROR(VLOOKUP(FACT_INCLUDES[[#This Row],[order_id]], ORDERS!A:G, 7, FALSE), "")</f>
        <v>22</v>
      </c>
      <c r="O1269">
        <f>_xlfn.XLOOKUP(FACT_INCLUDES[[#This Row],[DW Product]],FACT_PRODUCT_REVIEWS!L:L,FACT_PRODUCT_REVIEWS!A:A,,0)</f>
        <v>69</v>
      </c>
      <c r="P1269">
        <f>_xlfn.XLOOKUP(FACT_INCLUDES[[#This Row],[customer_unique_id]],DIM_CUSTOMERS[customer_unique_id],DIM_CUSTOMERS[DW Customer],,0)</f>
        <v>139</v>
      </c>
      <c r="Q1269">
        <v>69</v>
      </c>
      <c r="R1269">
        <v>69</v>
      </c>
      <c r="S1269">
        <f>IF(FACT_INCLUDES[[#This Row],[order_delivered_customer_date]]&lt;=FACT_INCLUDES[[#This Row],[order_estimated_delivery_date]],1,0)</f>
        <v>1</v>
      </c>
      <c r="T1269" t="str">
        <f>VLOOKUP(FACT_INCLUDES[[#This Row],[DW Product]],DIM_PRODUCTS!A:I,3,FALSE)</f>
        <v>Clothing</v>
      </c>
      <c r="U1269" t="str">
        <f>VLOOKUP(FACT_INCLUDES[[#This Row],[DW Seller]],DIM_SELLERS!A:I,4,FALSE)</f>
        <v>SP</v>
      </c>
      <c r="V1269" s="30">
        <f>IF(FACT_INCLUDES[[#This Row],[order_delivered_customer_date]]&lt;=FACT_INCLUDES[[#This Row],[order_estimated_delivery_date]], 1,0)</f>
        <v>1</v>
      </c>
    </row>
    <row r="1270" spans="1:22" ht="15.75" x14ac:dyDescent="0.25">
      <c r="A1270">
        <v>1269</v>
      </c>
      <c r="B1270" s="2" t="s">
        <v>715</v>
      </c>
      <c r="C1270" s="10">
        <v>2</v>
      </c>
      <c r="D1270" s="13">
        <v>43091.660416666666</v>
      </c>
      <c r="E1270" s="20">
        <v>120</v>
      </c>
      <c r="F1270" s="20">
        <v>15.59</v>
      </c>
      <c r="G1270" t="str">
        <f>VLOOKUP(FACT_INCLUDES[[#This Row],[order_id]],ORDERS!A:B,2,FALSE)</f>
        <v>1cdf413d3539b5e8c100bea1ec5a881f</v>
      </c>
      <c r="H1270" s="17">
        <f>VLOOKUP(FACT_INCLUDES[[#This Row],[order_id]],ORDERS!A:F,4,FALSE)</f>
        <v>43159.987500000003</v>
      </c>
      <c r="I1270" s="17">
        <f>VLOOKUP(FACT_INCLUDES[[#This Row],[order_id]],ORDERS!A:G,5,FALSE)</f>
        <v>43173.040277777778</v>
      </c>
      <c r="J1270" s="17">
        <f>VLOOKUP(FACT_INCLUDES[[#This Row],[order_id]],ORDERS!A:G,6,FALSE)</f>
        <v>43178</v>
      </c>
      <c r="K1270" t="str">
        <f>VLOOKUP(FACT_INCLUDES[[#This Row],[order_id]],ORDERS!A:G,3,FALSE)</f>
        <v>delivered</v>
      </c>
      <c r="L1270" s="18">
        <f>FACT_INCLUDES[[#This Row],[price]]+FACT_INCLUDES[[#This Row],[freight_value]]</f>
        <v>135.59</v>
      </c>
      <c r="M1270">
        <f ca="1">_xlfn.XLOOKUP(FACT_INCLUDES[[#This Row],[customer_unique_id]], DIM_CUSTOMERS[customer_unique_id], DIM_CUSTOMERS[Age],,0)</f>
        <v>19</v>
      </c>
      <c r="N1270">
        <f>IFERROR(VLOOKUP(FACT_INCLUDES[[#This Row],[order_id]], ORDERS!A:G, 7, FALSE), "")</f>
        <v>14</v>
      </c>
      <c r="O1270">
        <f>_xlfn.XLOOKUP(FACT_INCLUDES[[#This Row],[DW Product]],FACT_PRODUCT_REVIEWS!L:L,FACT_PRODUCT_REVIEWS!A:A,,0)</f>
        <v>70</v>
      </c>
      <c r="P1270">
        <f>_xlfn.XLOOKUP(FACT_INCLUDES[[#This Row],[customer_unique_id]],DIM_CUSTOMERS[customer_unique_id],DIM_CUSTOMERS[DW Customer],,0)</f>
        <v>166</v>
      </c>
      <c r="Q1270">
        <v>70</v>
      </c>
      <c r="R1270">
        <v>70</v>
      </c>
      <c r="S1270">
        <f>IF(FACT_INCLUDES[[#This Row],[order_delivered_customer_date]]&lt;=FACT_INCLUDES[[#This Row],[order_estimated_delivery_date]],1,0)</f>
        <v>1</v>
      </c>
      <c r="T1270" t="str">
        <f>VLOOKUP(FACT_INCLUDES[[#This Row],[DW Product]],DIM_PRODUCTS!A:I,3,FALSE)</f>
        <v>Toys</v>
      </c>
      <c r="U1270" t="str">
        <f>VLOOKUP(FACT_INCLUDES[[#This Row],[DW Seller]],DIM_SELLERS!A:I,4,FALSE)</f>
        <v>SP</v>
      </c>
      <c r="V1270" s="30">
        <f>IF(FACT_INCLUDES[[#This Row],[order_delivered_customer_date]]&lt;=FACT_INCLUDES[[#This Row],[order_estimated_delivery_date]], 1,0)</f>
        <v>1</v>
      </c>
    </row>
    <row r="1271" spans="1:22" ht="15.75" x14ac:dyDescent="0.25">
      <c r="A1271">
        <v>1270</v>
      </c>
      <c r="B1271" s="2" t="s">
        <v>784</v>
      </c>
      <c r="C1271" s="10">
        <v>2</v>
      </c>
      <c r="D1271" s="13">
        <v>43346.159722222219</v>
      </c>
      <c r="E1271" s="20">
        <v>492.75</v>
      </c>
      <c r="F1271" s="20">
        <v>21.62</v>
      </c>
      <c r="G1271" t="str">
        <f>VLOOKUP(FACT_INCLUDES[[#This Row],[order_id]],ORDERS!A:B,2,FALSE)</f>
        <v>ed3540836eb82093f5647ec31a037f42</v>
      </c>
      <c r="H1271" s="17">
        <f>VLOOKUP(FACT_INCLUDES[[#This Row],[order_id]],ORDERS!A:F,4,FALSE)</f>
        <v>43070.518055555556</v>
      </c>
      <c r="I1271" s="17">
        <f>VLOOKUP(FACT_INCLUDES[[#This Row],[order_id]],ORDERS!A:G,5,FALSE)</f>
        <v>43091.758333333331</v>
      </c>
      <c r="J1271" s="17">
        <f>VLOOKUP(FACT_INCLUDES[[#This Row],[order_id]],ORDERS!A:G,6,FALSE)</f>
        <v>43109</v>
      </c>
      <c r="K1271" t="str">
        <f>VLOOKUP(FACT_INCLUDES[[#This Row],[order_id]],ORDERS!A:G,3,FALSE)</f>
        <v>delivered</v>
      </c>
      <c r="L1271" s="18">
        <f>FACT_INCLUDES[[#This Row],[price]]+FACT_INCLUDES[[#This Row],[freight_value]]</f>
        <v>514.37</v>
      </c>
      <c r="M1271">
        <f ca="1">_xlfn.XLOOKUP(FACT_INCLUDES[[#This Row],[customer_unique_id]], DIM_CUSTOMERS[customer_unique_id], DIM_CUSTOMERS[Age],,0)</f>
        <v>25</v>
      </c>
      <c r="N1271">
        <f>IFERROR(VLOOKUP(FACT_INCLUDES[[#This Row],[order_id]], ORDERS!A:G, 7, FALSE), "")</f>
        <v>21</v>
      </c>
      <c r="O1271">
        <f>_xlfn.XLOOKUP(FACT_INCLUDES[[#This Row],[DW Product]],FACT_PRODUCT_REVIEWS!L:L,FACT_PRODUCT_REVIEWS!A:A,,0)</f>
        <v>71</v>
      </c>
      <c r="P1271">
        <f>_xlfn.XLOOKUP(FACT_INCLUDES[[#This Row],[customer_unique_id]],DIM_CUSTOMERS[customer_unique_id],DIM_CUSTOMERS[DW Customer],,0)</f>
        <v>241</v>
      </c>
      <c r="Q1271">
        <v>71</v>
      </c>
      <c r="R1271">
        <v>71</v>
      </c>
      <c r="S1271">
        <f>IF(FACT_INCLUDES[[#This Row],[order_delivered_customer_date]]&lt;=FACT_INCLUDES[[#This Row],[order_estimated_delivery_date]],1,0)</f>
        <v>1</v>
      </c>
      <c r="T1271" t="str">
        <f>VLOOKUP(FACT_INCLUDES[[#This Row],[DW Product]],DIM_PRODUCTS!A:I,3,FALSE)</f>
        <v>Gadgets</v>
      </c>
      <c r="U1271" t="str">
        <f>VLOOKUP(FACT_INCLUDES[[#This Row],[DW Seller]],DIM_SELLERS!A:I,4,FALSE)</f>
        <v>SP</v>
      </c>
      <c r="V1271" s="30">
        <f>IF(FACT_INCLUDES[[#This Row],[order_delivered_customer_date]]&lt;=FACT_INCLUDES[[#This Row],[order_estimated_delivery_date]], 1,0)</f>
        <v>1</v>
      </c>
    </row>
    <row r="1272" spans="1:22" ht="15.75" x14ac:dyDescent="0.25">
      <c r="A1272">
        <v>1271</v>
      </c>
      <c r="B1272" s="2" t="s">
        <v>1599</v>
      </c>
      <c r="C1272" s="10">
        <v>2</v>
      </c>
      <c r="D1272" s="13">
        <v>43228.509722222225</v>
      </c>
      <c r="E1272" s="20">
        <v>94.9</v>
      </c>
      <c r="F1272" s="20">
        <v>18.54</v>
      </c>
      <c r="G1272" t="str">
        <f>VLOOKUP(FACT_INCLUDES[[#This Row],[order_id]],ORDERS!A:B,2,FALSE)</f>
        <v>1500da334da019c68fda219f942ba38a</v>
      </c>
      <c r="H1272" s="17">
        <f>VLOOKUP(FACT_INCLUDES[[#This Row],[order_id]],ORDERS!A:F,4,FALSE)</f>
        <v>43219.404861111114</v>
      </c>
      <c r="I1272" s="17">
        <f>VLOOKUP(FACT_INCLUDES[[#This Row],[order_id]],ORDERS!A:G,5,FALSE)</f>
        <v>43234.790277777778</v>
      </c>
      <c r="J1272" s="17">
        <f>VLOOKUP(FACT_INCLUDES[[#This Row],[order_id]],ORDERS!A:G,6,FALSE)</f>
        <v>43243</v>
      </c>
      <c r="K1272" t="str">
        <f>VLOOKUP(FACT_INCLUDES[[#This Row],[order_id]],ORDERS!A:G,3,FALSE)</f>
        <v>delivered</v>
      </c>
      <c r="L1272" s="18">
        <f>FACT_INCLUDES[[#This Row],[price]]+FACT_INCLUDES[[#This Row],[freight_value]]</f>
        <v>113.44</v>
      </c>
      <c r="M1272">
        <f ca="1">_xlfn.XLOOKUP(FACT_INCLUDES[[#This Row],[customer_unique_id]], DIM_CUSTOMERS[customer_unique_id], DIM_CUSTOMERS[Age],,0)</f>
        <v>26</v>
      </c>
      <c r="N1272">
        <f>IFERROR(VLOOKUP(FACT_INCLUDES[[#This Row],[order_id]], ORDERS!A:G, 7, FALSE), "")</f>
        <v>15</v>
      </c>
      <c r="O1272">
        <f>_xlfn.XLOOKUP(FACT_INCLUDES[[#This Row],[DW Product]],FACT_PRODUCT_REVIEWS!L:L,FACT_PRODUCT_REVIEWS!A:A,,0)</f>
        <v>72</v>
      </c>
      <c r="P1272">
        <f>_xlfn.XLOOKUP(FACT_INCLUDES[[#This Row],[customer_unique_id]],DIM_CUSTOMERS[customer_unique_id],DIM_CUSTOMERS[DW Customer],,0)</f>
        <v>332</v>
      </c>
      <c r="Q1272">
        <v>72</v>
      </c>
      <c r="R1272">
        <v>72</v>
      </c>
      <c r="S1272">
        <f>IF(FACT_INCLUDES[[#This Row],[order_delivered_customer_date]]&lt;=FACT_INCLUDES[[#This Row],[order_estimated_delivery_date]],1,0)</f>
        <v>1</v>
      </c>
      <c r="T1272" t="str">
        <f>VLOOKUP(FACT_INCLUDES[[#This Row],[DW Product]],DIM_PRODUCTS!A:I,3,FALSE)</f>
        <v>Decor</v>
      </c>
      <c r="U1272" t="str">
        <f>VLOOKUP(FACT_INCLUDES[[#This Row],[DW Seller]],DIM_SELLERS!A:I,4,FALSE)</f>
        <v>SP</v>
      </c>
      <c r="V1272" s="30">
        <f>IF(FACT_INCLUDES[[#This Row],[order_delivered_customer_date]]&lt;=FACT_INCLUDES[[#This Row],[order_estimated_delivery_date]], 1,0)</f>
        <v>1</v>
      </c>
    </row>
    <row r="1273" spans="1:22" ht="15.75" x14ac:dyDescent="0.25">
      <c r="A1273">
        <v>1272</v>
      </c>
      <c r="B1273" s="2" t="s">
        <v>1047</v>
      </c>
      <c r="C1273" s="10">
        <v>2</v>
      </c>
      <c r="D1273" s="13">
        <v>43153.823611111111</v>
      </c>
      <c r="E1273" s="20">
        <v>88.34</v>
      </c>
      <c r="F1273" s="20">
        <v>21.11</v>
      </c>
      <c r="G1273" t="str">
        <f>VLOOKUP(FACT_INCLUDES[[#This Row],[order_id]],ORDERS!A:B,2,FALSE)</f>
        <v>18ae61c98401cffe6c25c525f8ecc7bd</v>
      </c>
      <c r="H1273" s="17">
        <f>VLOOKUP(FACT_INCLUDES[[#This Row],[order_id]],ORDERS!A:F,4,FALSE)</f>
        <v>42952.934027777781</v>
      </c>
      <c r="I1273" s="17">
        <f>VLOOKUP(FACT_INCLUDES[[#This Row],[order_id]],ORDERS!A:G,5,FALSE)</f>
        <v>42972.851388888892</v>
      </c>
      <c r="J1273" s="17">
        <f>VLOOKUP(FACT_INCLUDES[[#This Row],[order_id]],ORDERS!A:G,6,FALSE)</f>
        <v>42989</v>
      </c>
      <c r="K1273" t="str">
        <f>VLOOKUP(FACT_INCLUDES[[#This Row],[order_id]],ORDERS!A:G,3,FALSE)</f>
        <v>delivered</v>
      </c>
      <c r="L1273" s="18">
        <f>FACT_INCLUDES[[#This Row],[price]]+FACT_INCLUDES[[#This Row],[freight_value]]</f>
        <v>109.45</v>
      </c>
      <c r="M1273">
        <f ca="1">_xlfn.XLOOKUP(FACT_INCLUDES[[#This Row],[customer_unique_id]], DIM_CUSTOMERS[customer_unique_id], DIM_CUSTOMERS[Age],,0)</f>
        <v>19</v>
      </c>
      <c r="N1273">
        <f>IFERROR(VLOOKUP(FACT_INCLUDES[[#This Row],[order_id]], ORDERS!A:G, 7, FALSE), "")</f>
        <v>20</v>
      </c>
      <c r="O1273">
        <f>_xlfn.XLOOKUP(FACT_INCLUDES[[#This Row],[DW Product]],FACT_PRODUCT_REVIEWS!L:L,FACT_PRODUCT_REVIEWS!A:A,,0)</f>
        <v>73</v>
      </c>
      <c r="P1273">
        <f>_xlfn.XLOOKUP(FACT_INCLUDES[[#This Row],[customer_unique_id]],DIM_CUSTOMERS[customer_unique_id],DIM_CUSTOMERS[DW Customer],,0)</f>
        <v>226</v>
      </c>
      <c r="Q1273">
        <v>73</v>
      </c>
      <c r="R1273">
        <v>73</v>
      </c>
      <c r="S1273">
        <f>IF(FACT_INCLUDES[[#This Row],[order_delivered_customer_date]]&lt;=FACT_INCLUDES[[#This Row],[order_estimated_delivery_date]],1,0)</f>
        <v>1</v>
      </c>
      <c r="T1273" t="str">
        <f>VLOOKUP(FACT_INCLUDES[[#This Row],[DW Product]],DIM_PRODUCTS!A:I,3,FALSE)</f>
        <v>Clothing</v>
      </c>
      <c r="U1273" t="str">
        <f>VLOOKUP(FACT_INCLUDES[[#This Row],[DW Seller]],DIM_SELLERS!A:I,4,FALSE)</f>
        <v>SC</v>
      </c>
      <c r="V1273" s="30">
        <f>IF(FACT_INCLUDES[[#This Row],[order_delivered_customer_date]]&lt;=FACT_INCLUDES[[#This Row],[order_estimated_delivery_date]], 1,0)</f>
        <v>1</v>
      </c>
    </row>
    <row r="1274" spans="1:22" ht="15.75" x14ac:dyDescent="0.25">
      <c r="A1274">
        <v>1273</v>
      </c>
      <c r="B1274" s="2" t="s">
        <v>1581</v>
      </c>
      <c r="C1274" s="10">
        <v>2</v>
      </c>
      <c r="D1274" s="13">
        <v>42912.923611111109</v>
      </c>
      <c r="E1274" s="20">
        <v>199.99</v>
      </c>
      <c r="F1274" s="20">
        <v>65.56</v>
      </c>
      <c r="G1274" t="str">
        <f>VLOOKUP(FACT_INCLUDES[[#This Row],[order_id]],ORDERS!A:B,2,FALSE)</f>
        <v>5476fc5a4a6fd7f746b9e0461a585ec8</v>
      </c>
      <c r="H1274" s="17">
        <f>VLOOKUP(FACT_INCLUDES[[#This Row],[order_id]],ORDERS!A:F,4,FALSE)</f>
        <v>42981.337500000001</v>
      </c>
      <c r="I1274" s="17">
        <f>VLOOKUP(FACT_INCLUDES[[#This Row],[order_id]],ORDERS!A:G,5,FALSE)</f>
        <v>42986.68472222222</v>
      </c>
      <c r="J1274" s="17">
        <f>VLOOKUP(FACT_INCLUDES[[#This Row],[order_id]],ORDERS!A:G,6,FALSE)</f>
        <v>43005</v>
      </c>
      <c r="K1274" t="str">
        <f>VLOOKUP(FACT_INCLUDES[[#This Row],[order_id]],ORDERS!A:G,3,FALSE)</f>
        <v>delivered</v>
      </c>
      <c r="L1274" s="18">
        <f>FACT_INCLUDES[[#This Row],[price]]+FACT_INCLUDES[[#This Row],[freight_value]]</f>
        <v>265.55</v>
      </c>
      <c r="M1274">
        <f ca="1">_xlfn.XLOOKUP(FACT_INCLUDES[[#This Row],[customer_unique_id]], DIM_CUSTOMERS[customer_unique_id], DIM_CUSTOMERS[Age],,0)</f>
        <v>53</v>
      </c>
      <c r="N1274">
        <f>IFERROR(VLOOKUP(FACT_INCLUDES[[#This Row],[order_id]], ORDERS!A:G, 7, FALSE), "")</f>
        <v>5</v>
      </c>
      <c r="O1274">
        <f>_xlfn.XLOOKUP(FACT_INCLUDES[[#This Row],[DW Product]],FACT_PRODUCT_REVIEWS!L:L,FACT_PRODUCT_REVIEWS!A:A,,0)</f>
        <v>74</v>
      </c>
      <c r="P1274">
        <f>_xlfn.XLOOKUP(FACT_INCLUDES[[#This Row],[customer_unique_id]],DIM_CUSTOMERS[customer_unique_id],DIM_CUSTOMERS[DW Customer],,0)</f>
        <v>191</v>
      </c>
      <c r="Q1274">
        <v>74</v>
      </c>
      <c r="R1274">
        <v>74</v>
      </c>
      <c r="S1274">
        <f>IF(FACT_INCLUDES[[#This Row],[order_delivered_customer_date]]&lt;=FACT_INCLUDES[[#This Row],[order_estimated_delivery_date]],1,0)</f>
        <v>1</v>
      </c>
      <c r="T1274" t="str">
        <f>VLOOKUP(FACT_INCLUDES[[#This Row],[DW Product]],DIM_PRODUCTS!A:I,3,FALSE)</f>
        <v>Gadgets</v>
      </c>
      <c r="U1274" t="str">
        <f>VLOOKUP(FACT_INCLUDES[[#This Row],[DW Seller]],DIM_SELLERS!A:I,4,FALSE)</f>
        <v>MG</v>
      </c>
      <c r="V1274" s="30">
        <f>IF(FACT_INCLUDES[[#This Row],[order_delivered_customer_date]]&lt;=FACT_INCLUDES[[#This Row],[order_estimated_delivery_date]], 1,0)</f>
        <v>1</v>
      </c>
    </row>
    <row r="1275" spans="1:22" ht="15.75" x14ac:dyDescent="0.25">
      <c r="A1275">
        <v>1274</v>
      </c>
      <c r="B1275" s="2" t="s">
        <v>716</v>
      </c>
      <c r="C1275" s="10">
        <v>2</v>
      </c>
      <c r="D1275" s="13">
        <v>43174.440972222219</v>
      </c>
      <c r="E1275" s="20">
        <v>99.9</v>
      </c>
      <c r="F1275" s="20">
        <v>19.670000000000002</v>
      </c>
      <c r="G1275" t="str">
        <f>VLOOKUP(FACT_INCLUDES[[#This Row],[order_id]],ORDERS!A:B,2,FALSE)</f>
        <v>d7104510a89e6fb895b8104650173787</v>
      </c>
      <c r="H1275" s="17">
        <f>VLOOKUP(FACT_INCLUDES[[#This Row],[order_id]],ORDERS!A:F,4,FALSE)</f>
        <v>43003.408333333333</v>
      </c>
      <c r="I1275" s="17">
        <f>VLOOKUP(FACT_INCLUDES[[#This Row],[order_id]],ORDERS!A:G,5,FALSE)</f>
        <v>43018.956944444442</v>
      </c>
      <c r="J1275" s="17">
        <f>VLOOKUP(FACT_INCLUDES[[#This Row],[order_id]],ORDERS!A:G,6,FALSE)</f>
        <v>43027</v>
      </c>
      <c r="K1275" t="str">
        <f>VLOOKUP(FACT_INCLUDES[[#This Row],[order_id]],ORDERS!A:G,3,FALSE)</f>
        <v>delivered</v>
      </c>
      <c r="L1275" s="18">
        <f>FACT_INCLUDES[[#This Row],[price]]+FACT_INCLUDES[[#This Row],[freight_value]]</f>
        <v>119.57000000000001</v>
      </c>
      <c r="M1275">
        <f ca="1">_xlfn.XLOOKUP(FACT_INCLUDES[[#This Row],[customer_unique_id]], DIM_CUSTOMERS[customer_unique_id], DIM_CUSTOMERS[Age],,0)</f>
        <v>27</v>
      </c>
      <c r="N1275">
        <f>IFERROR(VLOOKUP(FACT_INCLUDES[[#This Row],[order_id]], ORDERS!A:G, 7, FALSE), "")</f>
        <v>15</v>
      </c>
      <c r="O1275">
        <f>_xlfn.XLOOKUP(FACT_INCLUDES[[#This Row],[DW Product]],FACT_PRODUCT_REVIEWS!L:L,FACT_PRODUCT_REVIEWS!A:A,,0)</f>
        <v>75</v>
      </c>
      <c r="P1275">
        <f>_xlfn.XLOOKUP(FACT_INCLUDES[[#This Row],[customer_unique_id]],DIM_CUSTOMERS[customer_unique_id],DIM_CUSTOMERS[DW Customer],,0)</f>
        <v>159</v>
      </c>
      <c r="Q1275">
        <v>75</v>
      </c>
      <c r="R1275">
        <v>75</v>
      </c>
      <c r="S1275">
        <f>IF(FACT_INCLUDES[[#This Row],[order_delivered_customer_date]]&lt;=FACT_INCLUDES[[#This Row],[order_estimated_delivery_date]],1,0)</f>
        <v>1</v>
      </c>
      <c r="T1275" t="str">
        <f>VLOOKUP(FACT_INCLUDES[[#This Row],[DW Product]],DIM_PRODUCTS!A:I,3,FALSE)</f>
        <v>Musical Instruments</v>
      </c>
      <c r="U1275" t="str">
        <f>VLOOKUP(FACT_INCLUDES[[#This Row],[DW Seller]],DIM_SELLERS!A:I,4,FALSE)</f>
        <v>MG</v>
      </c>
      <c r="V1275" s="30">
        <f>IF(FACT_INCLUDES[[#This Row],[order_delivered_customer_date]]&lt;=FACT_INCLUDES[[#This Row],[order_estimated_delivery_date]], 1,0)</f>
        <v>1</v>
      </c>
    </row>
    <row r="1276" spans="1:22" ht="15.75" x14ac:dyDescent="0.25">
      <c r="A1276">
        <v>1275</v>
      </c>
      <c r="B1276" s="2" t="s">
        <v>1319</v>
      </c>
      <c r="C1276" s="10">
        <v>2</v>
      </c>
      <c r="D1276" s="13">
        <v>43241.730555555558</v>
      </c>
      <c r="E1276" s="20">
        <v>78</v>
      </c>
      <c r="F1276" s="20">
        <v>8.9</v>
      </c>
      <c r="G1276" t="str">
        <f>VLOOKUP(FACT_INCLUDES[[#This Row],[order_id]],ORDERS!A:B,2,FALSE)</f>
        <v>9dfcc502727549f99c9f73dbd28b35e9</v>
      </c>
      <c r="H1276" s="17">
        <f>VLOOKUP(FACT_INCLUDES[[#This Row],[order_id]],ORDERS!A:F,4,FALSE)</f>
        <v>43060.488888888889</v>
      </c>
      <c r="I1276" s="17">
        <f>VLOOKUP(FACT_INCLUDES[[#This Row],[order_id]],ORDERS!A:G,5,FALSE)</f>
        <v>43076.881944444445</v>
      </c>
      <c r="J1276" s="17">
        <f>VLOOKUP(FACT_INCLUDES[[#This Row],[order_id]],ORDERS!A:G,6,FALSE)</f>
        <v>43081</v>
      </c>
      <c r="K1276" t="str">
        <f>VLOOKUP(FACT_INCLUDES[[#This Row],[order_id]],ORDERS!A:G,3,FALSE)</f>
        <v>delivered</v>
      </c>
      <c r="L1276" s="18">
        <f>FACT_INCLUDES[[#This Row],[price]]+FACT_INCLUDES[[#This Row],[freight_value]]</f>
        <v>86.9</v>
      </c>
      <c r="M1276">
        <f ca="1">_xlfn.XLOOKUP(FACT_INCLUDES[[#This Row],[customer_unique_id]], DIM_CUSTOMERS[customer_unique_id], DIM_CUSTOMERS[Age],,0)</f>
        <v>23</v>
      </c>
      <c r="N1276">
        <f>IFERROR(VLOOKUP(FACT_INCLUDES[[#This Row],[order_id]], ORDERS!A:G, 7, FALSE), "")</f>
        <v>16</v>
      </c>
      <c r="O1276">
        <f>_xlfn.XLOOKUP(FACT_INCLUDES[[#This Row],[DW Product]],FACT_PRODUCT_REVIEWS!L:L,FACT_PRODUCT_REVIEWS!A:A,,0)</f>
        <v>76</v>
      </c>
      <c r="P1276">
        <f>_xlfn.XLOOKUP(FACT_INCLUDES[[#This Row],[customer_unique_id]],DIM_CUSTOMERS[customer_unique_id],DIM_CUSTOMERS[DW Customer],,0)</f>
        <v>107</v>
      </c>
      <c r="Q1276">
        <v>76</v>
      </c>
      <c r="R1276">
        <v>76</v>
      </c>
      <c r="S1276">
        <f>IF(FACT_INCLUDES[[#This Row],[order_delivered_customer_date]]&lt;=FACT_INCLUDES[[#This Row],[order_estimated_delivery_date]],1,0)</f>
        <v>1</v>
      </c>
      <c r="T1276" t="str">
        <f>VLOOKUP(FACT_INCLUDES[[#This Row],[DW Product]],DIM_PRODUCTS!A:I,3,FALSE)</f>
        <v>Decor</v>
      </c>
      <c r="U1276" t="str">
        <f>VLOOKUP(FACT_INCLUDES[[#This Row],[DW Seller]],DIM_SELLERS!A:I,4,FALSE)</f>
        <v>SC</v>
      </c>
      <c r="V1276" s="30">
        <f>IF(FACT_INCLUDES[[#This Row],[order_delivered_customer_date]]&lt;=FACT_INCLUDES[[#This Row],[order_estimated_delivery_date]], 1,0)</f>
        <v>1</v>
      </c>
    </row>
    <row r="1277" spans="1:22" ht="15.75" x14ac:dyDescent="0.25">
      <c r="A1277">
        <v>1276</v>
      </c>
      <c r="B1277" s="2" t="s">
        <v>1683</v>
      </c>
      <c r="C1277" s="10">
        <v>2</v>
      </c>
      <c r="D1277" s="13">
        <v>43241.730555555558</v>
      </c>
      <c r="E1277" s="20">
        <v>78</v>
      </c>
      <c r="F1277" s="20">
        <v>8.9</v>
      </c>
      <c r="G1277" t="str">
        <f>VLOOKUP(FACT_INCLUDES[[#This Row],[order_id]],ORDERS!A:B,2,FALSE)</f>
        <v>24807abbbdb040003fa4c1f72b686431</v>
      </c>
      <c r="H1277" s="17">
        <f>VLOOKUP(FACT_INCLUDES[[#This Row],[order_id]],ORDERS!A:F,4,FALSE)</f>
        <v>43302.630555555559</v>
      </c>
      <c r="I1277" s="17">
        <f>VLOOKUP(FACT_INCLUDES[[#This Row],[order_id]],ORDERS!A:G,5,FALSE)</f>
        <v>43309.797222222223</v>
      </c>
      <c r="J1277" s="17">
        <f>VLOOKUP(FACT_INCLUDES[[#This Row],[order_id]],ORDERS!A:G,6,FALSE)</f>
        <v>43319</v>
      </c>
      <c r="K1277" t="str">
        <f>VLOOKUP(FACT_INCLUDES[[#This Row],[order_id]],ORDERS!A:G,3,FALSE)</f>
        <v>delivered</v>
      </c>
      <c r="L1277" s="18">
        <f>FACT_INCLUDES[[#This Row],[price]]+FACT_INCLUDES[[#This Row],[freight_value]]</f>
        <v>86.9</v>
      </c>
      <c r="M1277">
        <f ca="1">_xlfn.XLOOKUP(FACT_INCLUDES[[#This Row],[customer_unique_id]], DIM_CUSTOMERS[customer_unique_id], DIM_CUSTOMERS[Age],,0)</f>
        <v>28</v>
      </c>
      <c r="N1277">
        <f>IFERROR(VLOOKUP(FACT_INCLUDES[[#This Row],[order_id]], ORDERS!A:G, 7, FALSE), "")</f>
        <v>7</v>
      </c>
      <c r="O1277">
        <f>_xlfn.XLOOKUP(FACT_INCLUDES[[#This Row],[DW Product]],FACT_PRODUCT_REVIEWS!L:L,FACT_PRODUCT_REVIEWS!A:A,,0)</f>
        <v>77</v>
      </c>
      <c r="P1277">
        <f>_xlfn.XLOOKUP(FACT_INCLUDES[[#This Row],[customer_unique_id]],DIM_CUSTOMERS[customer_unique_id],DIM_CUSTOMERS[DW Customer],,0)</f>
        <v>277</v>
      </c>
      <c r="Q1277">
        <v>77</v>
      </c>
      <c r="R1277">
        <v>77</v>
      </c>
      <c r="S1277">
        <f>IF(FACT_INCLUDES[[#This Row],[order_delivered_customer_date]]&lt;=FACT_INCLUDES[[#This Row],[order_estimated_delivery_date]],1,0)</f>
        <v>1</v>
      </c>
      <c r="T1277" t="str">
        <f>VLOOKUP(FACT_INCLUDES[[#This Row],[DW Product]],DIM_PRODUCTS!A:I,3,FALSE)</f>
        <v>Books</v>
      </c>
      <c r="U1277" t="str">
        <f>VLOOKUP(FACT_INCLUDES[[#This Row],[DW Seller]],DIM_SELLERS!A:I,4,FALSE)</f>
        <v>SP</v>
      </c>
      <c r="V1277" s="30">
        <f>IF(FACT_INCLUDES[[#This Row],[order_delivered_customer_date]]&lt;=FACT_INCLUDES[[#This Row],[order_estimated_delivery_date]], 1,0)</f>
        <v>1</v>
      </c>
    </row>
    <row r="1278" spans="1:22" ht="15.75" x14ac:dyDescent="0.25">
      <c r="A1278">
        <v>1277</v>
      </c>
      <c r="B1278" s="2" t="s">
        <v>1361</v>
      </c>
      <c r="C1278" s="10">
        <v>2</v>
      </c>
      <c r="D1278" s="13">
        <v>43066.157638888886</v>
      </c>
      <c r="E1278" s="20">
        <v>155</v>
      </c>
      <c r="F1278" s="20">
        <v>14.84</v>
      </c>
      <c r="G1278" t="str">
        <f>VLOOKUP(FACT_INCLUDES[[#This Row],[order_id]],ORDERS!A:B,2,FALSE)</f>
        <v>de94076bba3c66ffaaa867d14a663cbe</v>
      </c>
      <c r="H1278" s="17">
        <f>VLOOKUP(FACT_INCLUDES[[#This Row],[order_id]],ORDERS!A:F,4,FALSE)</f>
        <v>43027.396527777775</v>
      </c>
      <c r="I1278" s="17">
        <f>VLOOKUP(FACT_INCLUDES[[#This Row],[order_id]],ORDERS!A:G,5,FALSE)</f>
        <v>43038.938194444447</v>
      </c>
      <c r="J1278" s="17">
        <f>VLOOKUP(FACT_INCLUDES[[#This Row],[order_id]],ORDERS!A:G,6,FALSE)</f>
        <v>43049</v>
      </c>
      <c r="K1278" t="str">
        <f>VLOOKUP(FACT_INCLUDES[[#This Row],[order_id]],ORDERS!A:G,3,FALSE)</f>
        <v>delivered</v>
      </c>
      <c r="L1278" s="18">
        <f>FACT_INCLUDES[[#This Row],[price]]+FACT_INCLUDES[[#This Row],[freight_value]]</f>
        <v>169.84</v>
      </c>
      <c r="M1278">
        <f ca="1">_xlfn.XLOOKUP(FACT_INCLUDES[[#This Row],[customer_unique_id]], DIM_CUSTOMERS[customer_unique_id], DIM_CUSTOMERS[Age],,0)</f>
        <v>46</v>
      </c>
      <c r="N1278">
        <f>IFERROR(VLOOKUP(FACT_INCLUDES[[#This Row],[order_id]], ORDERS!A:G, 7, FALSE), "")</f>
        <v>11</v>
      </c>
      <c r="O1278">
        <f>_xlfn.XLOOKUP(FACT_INCLUDES[[#This Row],[DW Product]],FACT_PRODUCT_REVIEWS!L:L,FACT_PRODUCT_REVIEWS!A:A,,0)</f>
        <v>78</v>
      </c>
      <c r="P1278">
        <f>_xlfn.XLOOKUP(FACT_INCLUDES[[#This Row],[customer_unique_id]],DIM_CUSTOMERS[customer_unique_id],DIM_CUSTOMERS[DW Customer],,0)</f>
        <v>68</v>
      </c>
      <c r="Q1278">
        <v>78</v>
      </c>
      <c r="R1278">
        <v>78</v>
      </c>
      <c r="S1278">
        <f>IF(FACT_INCLUDES[[#This Row],[order_delivered_customer_date]]&lt;=FACT_INCLUDES[[#This Row],[order_estimated_delivery_date]],1,0)</f>
        <v>1</v>
      </c>
      <c r="T1278" t="str">
        <f>VLOOKUP(FACT_INCLUDES[[#This Row],[DW Product]],DIM_PRODUCTS!A:I,3,FALSE)</f>
        <v>Kitchen Products</v>
      </c>
      <c r="U1278" t="str">
        <f>VLOOKUP(FACT_INCLUDES[[#This Row],[DW Seller]],DIM_SELLERS!A:I,4,FALSE)</f>
        <v>SP</v>
      </c>
      <c r="V1278" s="30">
        <f>IF(FACT_INCLUDES[[#This Row],[order_delivered_customer_date]]&lt;=FACT_INCLUDES[[#This Row],[order_estimated_delivery_date]], 1,0)</f>
        <v>1</v>
      </c>
    </row>
    <row r="1279" spans="1:22" ht="15.75" x14ac:dyDescent="0.25">
      <c r="A1279">
        <v>1278</v>
      </c>
      <c r="B1279" s="5" t="s">
        <v>1368</v>
      </c>
      <c r="C1279" s="10">
        <v>2</v>
      </c>
      <c r="D1279" s="13">
        <v>43285.71597222222</v>
      </c>
      <c r="E1279" s="20">
        <v>249.9</v>
      </c>
      <c r="F1279" s="20">
        <v>34.229999999999997</v>
      </c>
      <c r="G1279" t="str">
        <f>VLOOKUP(FACT_INCLUDES[[#This Row],[order_id]],ORDERS!A:B,2,FALSE)</f>
        <v>aaf46bd4e1ad43275a5a20bd485e7661</v>
      </c>
      <c r="H1279" s="17">
        <f>VLOOKUP(FACT_INCLUDES[[#This Row],[order_id]],ORDERS!A:F,4,FALSE)</f>
        <v>42860.867361111108</v>
      </c>
      <c r="I1279" s="17">
        <f>VLOOKUP(FACT_INCLUDES[[#This Row],[order_id]],ORDERS!A:G,5,FALSE)</f>
        <v>42873.495833333334</v>
      </c>
      <c r="J1279" s="17">
        <f>VLOOKUP(FACT_INCLUDES[[#This Row],[order_id]],ORDERS!A:G,6,FALSE)</f>
        <v>42891</v>
      </c>
      <c r="K1279" t="str">
        <f>VLOOKUP(FACT_INCLUDES[[#This Row],[order_id]],ORDERS!A:G,3,FALSE)</f>
        <v>delivered</v>
      </c>
      <c r="L1279" s="18">
        <f>FACT_INCLUDES[[#This Row],[price]]+FACT_INCLUDES[[#This Row],[freight_value]]</f>
        <v>284.13</v>
      </c>
      <c r="M1279">
        <f ca="1">_xlfn.XLOOKUP(FACT_INCLUDES[[#This Row],[customer_unique_id]], DIM_CUSTOMERS[customer_unique_id], DIM_CUSTOMERS[Age],,0)</f>
        <v>21</v>
      </c>
      <c r="N1279">
        <f>IFERROR(VLOOKUP(FACT_INCLUDES[[#This Row],[order_id]], ORDERS!A:G, 7, FALSE), "")</f>
        <v>13</v>
      </c>
      <c r="O1279">
        <f>_xlfn.XLOOKUP(FACT_INCLUDES[[#This Row],[DW Product]],FACT_PRODUCT_REVIEWS!L:L,FACT_PRODUCT_REVIEWS!A:A,,0)</f>
        <v>79</v>
      </c>
      <c r="P1279">
        <f>_xlfn.XLOOKUP(FACT_INCLUDES[[#This Row],[customer_unique_id]],DIM_CUSTOMERS[customer_unique_id],DIM_CUSTOMERS[DW Customer],,0)</f>
        <v>75</v>
      </c>
      <c r="Q1279">
        <v>79</v>
      </c>
      <c r="R1279">
        <v>79</v>
      </c>
      <c r="S1279">
        <f>IF(FACT_INCLUDES[[#This Row],[order_delivered_customer_date]]&lt;=FACT_INCLUDES[[#This Row],[order_estimated_delivery_date]],1,0)</f>
        <v>1</v>
      </c>
      <c r="T1279" t="str">
        <f>VLOOKUP(FACT_INCLUDES[[#This Row],[DW Product]],DIM_PRODUCTS!A:I,3,FALSE)</f>
        <v>Jewelry</v>
      </c>
      <c r="U1279" t="str">
        <f>VLOOKUP(FACT_INCLUDES[[#This Row],[DW Seller]],DIM_SELLERS!A:I,4,FALSE)</f>
        <v>SC</v>
      </c>
      <c r="V1279" s="30">
        <f>IF(FACT_INCLUDES[[#This Row],[order_delivered_customer_date]]&lt;=FACT_INCLUDES[[#This Row],[order_estimated_delivery_date]], 1,0)</f>
        <v>1</v>
      </c>
    </row>
    <row r="1280" spans="1:22" ht="15.75" x14ac:dyDescent="0.25">
      <c r="A1280">
        <v>1279</v>
      </c>
      <c r="B1280" s="2" t="s">
        <v>1091</v>
      </c>
      <c r="C1280" s="10">
        <v>2</v>
      </c>
      <c r="D1280" s="13">
        <v>43186.552083333336</v>
      </c>
      <c r="E1280" s="20">
        <v>53.98</v>
      </c>
      <c r="F1280" s="20">
        <v>23.31</v>
      </c>
      <c r="G1280" t="str">
        <f>VLOOKUP(FACT_INCLUDES[[#This Row],[order_id]],ORDERS!A:B,2,FALSE)</f>
        <v>1bd843b2bc9b09595f3ed35d4f031506</v>
      </c>
      <c r="H1280" s="17">
        <f>VLOOKUP(FACT_INCLUDES[[#This Row],[order_id]],ORDERS!A:F,4,FALSE)</f>
        <v>43061.410416666666</v>
      </c>
      <c r="I1280" s="17">
        <f>VLOOKUP(FACT_INCLUDES[[#This Row],[order_id]],ORDERS!A:G,5,FALSE)</f>
        <v>43075.594444444447</v>
      </c>
      <c r="J1280" s="17">
        <f>VLOOKUP(FACT_INCLUDES[[#This Row],[order_id]],ORDERS!A:G,6,FALSE)</f>
        <v>43081</v>
      </c>
      <c r="K1280" t="str">
        <f>VLOOKUP(FACT_INCLUDES[[#This Row],[order_id]],ORDERS!A:G,3,FALSE)</f>
        <v>delivered</v>
      </c>
      <c r="L1280" s="18">
        <f>FACT_INCLUDES[[#This Row],[price]]+FACT_INCLUDES[[#This Row],[freight_value]]</f>
        <v>77.289999999999992</v>
      </c>
      <c r="M1280">
        <f ca="1">_xlfn.XLOOKUP(FACT_INCLUDES[[#This Row],[customer_unique_id]], DIM_CUSTOMERS[customer_unique_id], DIM_CUSTOMERS[Age],,0)</f>
        <v>28</v>
      </c>
      <c r="N1280">
        <f>IFERROR(VLOOKUP(FACT_INCLUDES[[#This Row],[order_id]], ORDERS!A:G, 7, FALSE), "")</f>
        <v>14</v>
      </c>
      <c r="O1280">
        <f>_xlfn.XLOOKUP(FACT_INCLUDES[[#This Row],[DW Product]],FACT_PRODUCT_REVIEWS!L:L,FACT_PRODUCT_REVIEWS!A:A,,0)</f>
        <v>80</v>
      </c>
      <c r="P1280">
        <f>_xlfn.XLOOKUP(FACT_INCLUDES[[#This Row],[customer_unique_id]],DIM_CUSTOMERS[customer_unique_id],DIM_CUSTOMERS[DW Customer],,0)</f>
        <v>155</v>
      </c>
      <c r="Q1280">
        <v>80</v>
      </c>
      <c r="R1280">
        <v>80</v>
      </c>
      <c r="S1280">
        <f>IF(FACT_INCLUDES[[#This Row],[order_delivered_customer_date]]&lt;=FACT_INCLUDES[[#This Row],[order_estimated_delivery_date]],1,0)</f>
        <v>1</v>
      </c>
      <c r="T1280" t="str">
        <f>VLOOKUP(FACT_INCLUDES[[#This Row],[DW Product]],DIM_PRODUCTS!A:I,3,FALSE)</f>
        <v>Furniture</v>
      </c>
      <c r="U1280" t="str">
        <f>VLOOKUP(FACT_INCLUDES[[#This Row],[DW Seller]],DIM_SELLERS!A:I,4,FALSE)</f>
        <v>RS</v>
      </c>
      <c r="V1280" s="30">
        <f>IF(FACT_INCLUDES[[#This Row],[order_delivered_customer_date]]&lt;=FACT_INCLUDES[[#This Row],[order_estimated_delivery_date]], 1,0)</f>
        <v>1</v>
      </c>
    </row>
    <row r="1281" spans="1:22" ht="15.75" x14ac:dyDescent="0.25">
      <c r="A1281">
        <v>1280</v>
      </c>
      <c r="B1281" s="2" t="s">
        <v>998</v>
      </c>
      <c r="C1281" s="10">
        <v>2</v>
      </c>
      <c r="D1281" s="13">
        <v>42957.395833333336</v>
      </c>
      <c r="E1281" s="20">
        <v>8.99</v>
      </c>
      <c r="F1281" s="20">
        <v>32.57</v>
      </c>
      <c r="G1281" t="str">
        <f>VLOOKUP(FACT_INCLUDES[[#This Row],[order_id]],ORDERS!A:B,2,FALSE)</f>
        <v>14843983d4a159080f6afe4b7f346e7c</v>
      </c>
      <c r="H1281" s="17">
        <f>VLOOKUP(FACT_INCLUDES[[#This Row],[order_id]],ORDERS!A:F,4,FALSE)</f>
        <v>43261.95208333333</v>
      </c>
      <c r="I1281" s="17">
        <f>VLOOKUP(FACT_INCLUDES[[#This Row],[order_id]],ORDERS!A:G,5,FALSE)</f>
        <v>43265.993750000001</v>
      </c>
      <c r="J1281" s="17">
        <f>VLOOKUP(FACT_INCLUDES[[#This Row],[order_id]],ORDERS!A:G,6,FALSE)</f>
        <v>43271</v>
      </c>
      <c r="K1281" t="str">
        <f>VLOOKUP(FACT_INCLUDES[[#This Row],[order_id]],ORDERS!A:G,3,FALSE)</f>
        <v>delivered</v>
      </c>
      <c r="L1281" s="18">
        <f>FACT_INCLUDES[[#This Row],[price]]+FACT_INCLUDES[[#This Row],[freight_value]]</f>
        <v>41.56</v>
      </c>
      <c r="M1281">
        <f ca="1">_xlfn.XLOOKUP(FACT_INCLUDES[[#This Row],[customer_unique_id]], DIM_CUSTOMERS[customer_unique_id], DIM_CUSTOMERS[Age],,0)</f>
        <v>52</v>
      </c>
      <c r="N1281">
        <f>IFERROR(VLOOKUP(FACT_INCLUDES[[#This Row],[order_id]], ORDERS!A:G, 7, FALSE), "")</f>
        <v>4</v>
      </c>
      <c r="O1281">
        <f>_xlfn.XLOOKUP(FACT_INCLUDES[[#This Row],[DW Product]],FACT_PRODUCT_REVIEWS!L:L,FACT_PRODUCT_REVIEWS!A:A,,0)</f>
        <v>81</v>
      </c>
      <c r="P1281">
        <f>_xlfn.XLOOKUP(FACT_INCLUDES[[#This Row],[customer_unique_id]],DIM_CUSTOMERS[customer_unique_id],DIM_CUSTOMERS[DW Customer],,0)</f>
        <v>7</v>
      </c>
      <c r="Q1281">
        <v>81</v>
      </c>
      <c r="R1281">
        <v>81</v>
      </c>
      <c r="S1281">
        <f>IF(FACT_INCLUDES[[#This Row],[order_delivered_customer_date]]&lt;=FACT_INCLUDES[[#This Row],[order_estimated_delivery_date]],1,0)</f>
        <v>1</v>
      </c>
      <c r="T1281" t="str">
        <f>VLOOKUP(FACT_INCLUDES[[#This Row],[DW Product]],DIM_PRODUCTS!A:I,3,FALSE)</f>
        <v>Gadgets</v>
      </c>
      <c r="U1281" t="str">
        <f>VLOOKUP(FACT_INCLUDES[[#This Row],[DW Seller]],DIM_SELLERS!A:I,4,FALSE)</f>
        <v>SP</v>
      </c>
      <c r="V1281" s="30">
        <f>IF(FACT_INCLUDES[[#This Row],[order_delivered_customer_date]]&lt;=FACT_INCLUDES[[#This Row],[order_estimated_delivery_date]], 1,0)</f>
        <v>1</v>
      </c>
    </row>
    <row r="1282" spans="1:22" ht="15.75" x14ac:dyDescent="0.25">
      <c r="A1282">
        <v>1281</v>
      </c>
      <c r="B1282" s="2" t="s">
        <v>946</v>
      </c>
      <c r="C1282" s="10">
        <v>2</v>
      </c>
      <c r="D1282" s="13">
        <v>42957.395833333336</v>
      </c>
      <c r="E1282" s="20">
        <v>44.9</v>
      </c>
      <c r="F1282" s="20">
        <v>7.16</v>
      </c>
      <c r="G1282" t="str">
        <f>VLOOKUP(FACT_INCLUDES[[#This Row],[order_id]],ORDERS!A:B,2,FALSE)</f>
        <v>41b75ed52acfa208903915c459a5e3fd</v>
      </c>
      <c r="H1282" s="17">
        <f>VLOOKUP(FACT_INCLUDES[[#This Row],[order_id]],ORDERS!A:F,4,FALSE)</f>
        <v>43198.056250000001</v>
      </c>
      <c r="I1282" s="17">
        <f>VLOOKUP(FACT_INCLUDES[[#This Row],[order_id]],ORDERS!A:G,5,FALSE)</f>
        <v>43210.418749999997</v>
      </c>
      <c r="J1282" s="17">
        <f>VLOOKUP(FACT_INCLUDES[[#This Row],[order_id]],ORDERS!A:G,6,FALSE)</f>
        <v>43215</v>
      </c>
      <c r="K1282" t="str">
        <f>VLOOKUP(FACT_INCLUDES[[#This Row],[order_id]],ORDERS!A:G,3,FALSE)</f>
        <v>delivered</v>
      </c>
      <c r="L1282" s="18">
        <f>FACT_INCLUDES[[#This Row],[price]]+FACT_INCLUDES[[#This Row],[freight_value]]</f>
        <v>52.06</v>
      </c>
      <c r="M1282">
        <f ca="1">_xlfn.XLOOKUP(FACT_INCLUDES[[#This Row],[customer_unique_id]], DIM_CUSTOMERS[customer_unique_id], DIM_CUSTOMERS[Age],,0)</f>
        <v>25</v>
      </c>
      <c r="N1282">
        <f>IFERROR(VLOOKUP(FACT_INCLUDES[[#This Row],[order_id]], ORDERS!A:G, 7, FALSE), "")</f>
        <v>12</v>
      </c>
      <c r="O1282">
        <f>_xlfn.XLOOKUP(FACT_INCLUDES[[#This Row],[DW Product]],FACT_PRODUCT_REVIEWS!L:L,FACT_PRODUCT_REVIEWS!A:A,,0)</f>
        <v>82</v>
      </c>
      <c r="P1282">
        <f>_xlfn.XLOOKUP(FACT_INCLUDES[[#This Row],[customer_unique_id]],DIM_CUSTOMERS[customer_unique_id],DIM_CUSTOMERS[DW Customer],,0)</f>
        <v>279</v>
      </c>
      <c r="Q1282">
        <v>82</v>
      </c>
      <c r="R1282">
        <v>82</v>
      </c>
      <c r="S1282">
        <f>IF(FACT_INCLUDES[[#This Row],[order_delivered_customer_date]]&lt;=FACT_INCLUDES[[#This Row],[order_estimated_delivery_date]],1,0)</f>
        <v>1</v>
      </c>
      <c r="T1282" t="str">
        <f>VLOOKUP(FACT_INCLUDES[[#This Row],[DW Product]],DIM_PRODUCTS!A:I,3,FALSE)</f>
        <v>Clothing</v>
      </c>
      <c r="U1282" t="str">
        <f>VLOOKUP(FACT_INCLUDES[[#This Row],[DW Seller]],DIM_SELLERS!A:I,4,FALSE)</f>
        <v>SP</v>
      </c>
      <c r="V1282" s="30">
        <f>IF(FACT_INCLUDES[[#This Row],[order_delivered_customer_date]]&lt;=FACT_INCLUDES[[#This Row],[order_estimated_delivery_date]], 1,0)</f>
        <v>1</v>
      </c>
    </row>
    <row r="1283" spans="1:22" ht="15.75" x14ac:dyDescent="0.25">
      <c r="A1283">
        <v>1282</v>
      </c>
      <c r="B1283" s="2" t="s">
        <v>1148</v>
      </c>
      <c r="C1283" s="10">
        <v>2</v>
      </c>
      <c r="D1283" s="13">
        <v>43068.967361111114</v>
      </c>
      <c r="E1283" s="20">
        <v>60.6</v>
      </c>
      <c r="F1283" s="20">
        <v>17.670000000000002</v>
      </c>
      <c r="G1283" t="str">
        <f>VLOOKUP(FACT_INCLUDES[[#This Row],[order_id]],ORDERS!A:B,2,FALSE)</f>
        <v>31d436bafbad927dc79b130826dc3404</v>
      </c>
      <c r="H1283" s="17">
        <f>VLOOKUP(FACT_INCLUDES[[#This Row],[order_id]],ORDERS!A:F,4,FALSE)</f>
        <v>43060.694444444445</v>
      </c>
      <c r="I1283" s="17">
        <f>VLOOKUP(FACT_INCLUDES[[#This Row],[order_id]],ORDERS!A:G,5,FALSE)</f>
        <v>43081.047222222223</v>
      </c>
      <c r="J1283" s="17">
        <f>VLOOKUP(FACT_INCLUDES[[#This Row],[order_id]],ORDERS!A:G,6,FALSE)</f>
        <v>43076</v>
      </c>
      <c r="K1283" t="str">
        <f>VLOOKUP(FACT_INCLUDES[[#This Row],[order_id]],ORDERS!A:G,3,FALSE)</f>
        <v>delivered</v>
      </c>
      <c r="L1283" s="18">
        <f>FACT_INCLUDES[[#This Row],[price]]+FACT_INCLUDES[[#This Row],[freight_value]]</f>
        <v>78.27000000000001</v>
      </c>
      <c r="M1283">
        <f ca="1">_xlfn.XLOOKUP(FACT_INCLUDES[[#This Row],[customer_unique_id]], DIM_CUSTOMERS[customer_unique_id], DIM_CUSTOMERS[Age],,0)</f>
        <v>20</v>
      </c>
      <c r="N1283">
        <f>IFERROR(VLOOKUP(FACT_INCLUDES[[#This Row],[order_id]], ORDERS!A:G, 7, FALSE), "")</f>
        <v>21</v>
      </c>
      <c r="O1283">
        <f>_xlfn.XLOOKUP(FACT_INCLUDES[[#This Row],[DW Product]],FACT_PRODUCT_REVIEWS!L:L,FACT_PRODUCT_REVIEWS!A:A,,0)</f>
        <v>83</v>
      </c>
      <c r="P1283">
        <f>_xlfn.XLOOKUP(FACT_INCLUDES[[#This Row],[customer_unique_id]],DIM_CUSTOMERS[customer_unique_id],DIM_CUSTOMERS[DW Customer],,0)</f>
        <v>183</v>
      </c>
      <c r="Q1283">
        <v>83</v>
      </c>
      <c r="R1283">
        <v>83</v>
      </c>
      <c r="S1283">
        <f>IF(FACT_INCLUDES[[#This Row],[order_delivered_customer_date]]&lt;=FACT_INCLUDES[[#This Row],[order_estimated_delivery_date]],1,0)</f>
        <v>0</v>
      </c>
      <c r="T1283" t="str">
        <f>VLOOKUP(FACT_INCLUDES[[#This Row],[DW Product]],DIM_PRODUCTS!A:I,3,FALSE)</f>
        <v>Toys</v>
      </c>
      <c r="U1283" t="str">
        <f>VLOOKUP(FACT_INCLUDES[[#This Row],[DW Seller]],DIM_SELLERS!A:I,4,FALSE)</f>
        <v>SP</v>
      </c>
      <c r="V1283" s="30">
        <f>IF(FACT_INCLUDES[[#This Row],[order_delivered_customer_date]]&lt;=FACT_INCLUDES[[#This Row],[order_estimated_delivery_date]], 1,0)</f>
        <v>0</v>
      </c>
    </row>
    <row r="1284" spans="1:22" ht="15.75" x14ac:dyDescent="0.25">
      <c r="A1284">
        <v>1283</v>
      </c>
      <c r="B1284" s="2" t="s">
        <v>1039</v>
      </c>
      <c r="C1284" s="10">
        <v>2</v>
      </c>
      <c r="D1284" s="13">
        <v>43196.715277777781</v>
      </c>
      <c r="E1284" s="20">
        <v>225</v>
      </c>
      <c r="F1284" s="20">
        <v>67.239999999999995</v>
      </c>
      <c r="G1284" t="str">
        <f>VLOOKUP(FACT_INCLUDES[[#This Row],[order_id]],ORDERS!A:B,2,FALSE)</f>
        <v>6b1070bfaad94d225e6cab57b47e2326</v>
      </c>
      <c r="H1284" s="17">
        <f>VLOOKUP(FACT_INCLUDES[[#This Row],[order_id]],ORDERS!A:F,4,FALSE)</f>
        <v>42754.568055555559</v>
      </c>
      <c r="I1284" s="17">
        <f>VLOOKUP(FACT_INCLUDES[[#This Row],[order_id]],ORDERS!A:G,5,FALSE)</f>
        <v>42762.445833333331</v>
      </c>
      <c r="J1284" s="17">
        <f>VLOOKUP(FACT_INCLUDES[[#This Row],[order_id]],ORDERS!A:G,6,FALSE)</f>
        <v>42787</v>
      </c>
      <c r="K1284" t="str">
        <f>VLOOKUP(FACT_INCLUDES[[#This Row],[order_id]],ORDERS!A:G,3,FALSE)</f>
        <v>delivered</v>
      </c>
      <c r="L1284" s="18">
        <f>FACT_INCLUDES[[#This Row],[price]]+FACT_INCLUDES[[#This Row],[freight_value]]</f>
        <v>292.24</v>
      </c>
      <c r="M1284">
        <f ca="1">_xlfn.XLOOKUP(FACT_INCLUDES[[#This Row],[customer_unique_id]], DIM_CUSTOMERS[customer_unique_id], DIM_CUSTOMERS[Age],,0)</f>
        <v>18</v>
      </c>
      <c r="N1284">
        <f>IFERROR(VLOOKUP(FACT_INCLUDES[[#This Row],[order_id]], ORDERS!A:G, 7, FALSE), "")</f>
        <v>8</v>
      </c>
      <c r="O1284">
        <f>_xlfn.XLOOKUP(FACT_INCLUDES[[#This Row],[DW Product]],FACT_PRODUCT_REVIEWS!L:L,FACT_PRODUCT_REVIEWS!A:A,,0)</f>
        <v>84</v>
      </c>
      <c r="P1284">
        <f>_xlfn.XLOOKUP(FACT_INCLUDES[[#This Row],[customer_unique_id]],DIM_CUSTOMERS[customer_unique_id],DIM_CUSTOMERS[DW Customer],,0)</f>
        <v>163</v>
      </c>
      <c r="Q1284">
        <v>84</v>
      </c>
      <c r="R1284">
        <v>84</v>
      </c>
      <c r="S1284">
        <f>IF(FACT_INCLUDES[[#This Row],[order_delivered_customer_date]]&lt;=FACT_INCLUDES[[#This Row],[order_estimated_delivery_date]],1,0)</f>
        <v>1</v>
      </c>
      <c r="T1284" t="str">
        <f>VLOOKUP(FACT_INCLUDES[[#This Row],[DW Product]],DIM_PRODUCTS!A:I,3,FALSE)</f>
        <v>Appliances</v>
      </c>
      <c r="U1284" t="str">
        <f>VLOOKUP(FACT_INCLUDES[[#This Row],[DW Seller]],DIM_SELLERS!A:I,4,FALSE)</f>
        <v>SP</v>
      </c>
      <c r="V1284" s="30">
        <f>IF(FACT_INCLUDES[[#This Row],[order_delivered_customer_date]]&lt;=FACT_INCLUDES[[#This Row],[order_estimated_delivery_date]], 1,0)</f>
        <v>1</v>
      </c>
    </row>
    <row r="1285" spans="1:22" ht="15.75" x14ac:dyDescent="0.25">
      <c r="A1285">
        <v>1284</v>
      </c>
      <c r="B1285" s="5" t="s">
        <v>1254</v>
      </c>
      <c r="C1285" s="10">
        <v>2</v>
      </c>
      <c r="D1285" s="13">
        <v>43329.62777777778</v>
      </c>
      <c r="E1285" s="20">
        <v>39.9</v>
      </c>
      <c r="F1285" s="20">
        <v>15.38</v>
      </c>
      <c r="G1285" t="str">
        <f>VLOOKUP(FACT_INCLUDES[[#This Row],[order_id]],ORDERS!A:B,2,FALSE)</f>
        <v>77e0a2e2281e2a533eb62268371a4bc6</v>
      </c>
      <c r="H1285" s="17">
        <f>VLOOKUP(FACT_INCLUDES[[#This Row],[order_id]],ORDERS!A:F,4,FALSE)</f>
        <v>42878.439583333333</v>
      </c>
      <c r="I1285" s="17">
        <f>VLOOKUP(FACT_INCLUDES[[#This Row],[order_id]],ORDERS!A:G,5,FALSE)</f>
        <v>42884.40902777778</v>
      </c>
      <c r="J1285" s="17">
        <f>VLOOKUP(FACT_INCLUDES[[#This Row],[order_id]],ORDERS!A:G,6,FALSE)</f>
        <v>42900</v>
      </c>
      <c r="K1285" t="str">
        <f>VLOOKUP(FACT_INCLUDES[[#This Row],[order_id]],ORDERS!A:G,3,FALSE)</f>
        <v>delivered</v>
      </c>
      <c r="L1285" s="18">
        <f>FACT_INCLUDES[[#This Row],[price]]+FACT_INCLUDES[[#This Row],[freight_value]]</f>
        <v>55.28</v>
      </c>
      <c r="M1285">
        <f ca="1">_xlfn.XLOOKUP(FACT_INCLUDES[[#This Row],[customer_unique_id]], DIM_CUSTOMERS[customer_unique_id], DIM_CUSTOMERS[Age],,0)</f>
        <v>18</v>
      </c>
      <c r="N1285">
        <f>IFERROR(VLOOKUP(FACT_INCLUDES[[#This Row],[order_id]], ORDERS!A:G, 7, FALSE), "")</f>
        <v>6</v>
      </c>
      <c r="O1285">
        <f>_xlfn.XLOOKUP(FACT_INCLUDES[[#This Row],[DW Product]],FACT_PRODUCT_REVIEWS!L:L,FACT_PRODUCT_REVIEWS!A:A,,0)</f>
        <v>85</v>
      </c>
      <c r="P1285">
        <f>_xlfn.XLOOKUP(FACT_INCLUDES[[#This Row],[customer_unique_id]],DIM_CUSTOMERS[customer_unique_id],DIM_CUSTOMERS[DW Customer],,0)</f>
        <v>168</v>
      </c>
      <c r="Q1285">
        <v>85</v>
      </c>
      <c r="R1285">
        <v>85</v>
      </c>
      <c r="S1285">
        <f>IF(FACT_INCLUDES[[#This Row],[order_delivered_customer_date]]&lt;=FACT_INCLUDES[[#This Row],[order_estimated_delivery_date]],1,0)</f>
        <v>1</v>
      </c>
      <c r="T1285" t="str">
        <f>VLOOKUP(FACT_INCLUDES[[#This Row],[DW Product]],DIM_PRODUCTS!A:I,3,FALSE)</f>
        <v>Furniture</v>
      </c>
      <c r="U1285" t="str">
        <f>VLOOKUP(FACT_INCLUDES[[#This Row],[DW Seller]],DIM_SELLERS!A:I,4,FALSE)</f>
        <v>SP</v>
      </c>
      <c r="V1285" s="30">
        <f>IF(FACT_INCLUDES[[#This Row],[order_delivered_customer_date]]&lt;=FACT_INCLUDES[[#This Row],[order_estimated_delivery_date]], 1,0)</f>
        <v>1</v>
      </c>
    </row>
    <row r="1286" spans="1:22" ht="15.75" x14ac:dyDescent="0.25">
      <c r="A1286">
        <v>1285</v>
      </c>
      <c r="B1286" s="2" t="s">
        <v>1756</v>
      </c>
      <c r="C1286" s="10">
        <v>2</v>
      </c>
      <c r="D1286" s="13">
        <v>43207.383333333331</v>
      </c>
      <c r="E1286" s="20">
        <v>76</v>
      </c>
      <c r="F1286" s="20">
        <v>34.07</v>
      </c>
      <c r="G1286" t="str">
        <f>VLOOKUP(FACT_INCLUDES[[#This Row],[order_id]],ORDERS!A:B,2,FALSE)</f>
        <v>0be419a69453900fff1337bc4c3e0f0f</v>
      </c>
      <c r="H1286" s="17">
        <f>VLOOKUP(FACT_INCLUDES[[#This Row],[order_id]],ORDERS!A:F,4,FALSE)</f>
        <v>42796.893750000003</v>
      </c>
      <c r="I1286" s="17">
        <f>VLOOKUP(FACT_INCLUDES[[#This Row],[order_id]],ORDERS!A:G,5,FALSE)</f>
        <v>42822</v>
      </c>
      <c r="J1286" s="17">
        <f>VLOOKUP(FACT_INCLUDES[[#This Row],[order_id]],ORDERS!A:G,6,FALSE)</f>
        <v>42822</v>
      </c>
      <c r="K1286" t="str">
        <f>VLOOKUP(FACT_INCLUDES[[#This Row],[order_id]],ORDERS!A:G,3,FALSE)</f>
        <v>unavailable</v>
      </c>
      <c r="L1286" s="18">
        <f>FACT_INCLUDES[[#This Row],[price]]+FACT_INCLUDES[[#This Row],[freight_value]]</f>
        <v>110.07</v>
      </c>
      <c r="M1286">
        <f ca="1">_xlfn.XLOOKUP(FACT_INCLUDES[[#This Row],[customer_unique_id]], DIM_CUSTOMERS[customer_unique_id], DIM_CUSTOMERS[Age],,0)</f>
        <v>30</v>
      </c>
      <c r="N1286">
        <f>IFERROR(VLOOKUP(FACT_INCLUDES[[#This Row],[order_id]], ORDERS!A:G, 7, FALSE), "")</f>
        <v>26</v>
      </c>
      <c r="O1286">
        <f>_xlfn.XLOOKUP(FACT_INCLUDES[[#This Row],[DW Product]],FACT_PRODUCT_REVIEWS!L:L,FACT_PRODUCT_REVIEWS!A:A,,0)</f>
        <v>86</v>
      </c>
      <c r="P1286">
        <f>_xlfn.XLOOKUP(FACT_INCLUDES[[#This Row],[customer_unique_id]],DIM_CUSTOMERS[customer_unique_id],DIM_CUSTOMERS[DW Customer],,0)</f>
        <v>181</v>
      </c>
      <c r="Q1286">
        <v>86</v>
      </c>
      <c r="R1286">
        <v>86</v>
      </c>
      <c r="S1286">
        <f>IF(FACT_INCLUDES[[#This Row],[order_delivered_customer_date]]&lt;=FACT_INCLUDES[[#This Row],[order_estimated_delivery_date]],1,0)</f>
        <v>1</v>
      </c>
      <c r="T1286" t="str">
        <f>VLOOKUP(FACT_INCLUDES[[#This Row],[DW Product]],DIM_PRODUCTS!A:I,3,FALSE)</f>
        <v>Makeup</v>
      </c>
      <c r="U1286" t="str">
        <f>VLOOKUP(FACT_INCLUDES[[#This Row],[DW Seller]],DIM_SELLERS!A:I,4,FALSE)</f>
        <v>SP</v>
      </c>
      <c r="V1286" s="30">
        <f>IF(FACT_INCLUDES[[#This Row],[order_delivered_customer_date]]&lt;=FACT_INCLUDES[[#This Row],[order_estimated_delivery_date]], 1,0)</f>
        <v>1</v>
      </c>
    </row>
    <row r="1287" spans="1:22" ht="15.75" x14ac:dyDescent="0.25">
      <c r="A1287">
        <v>1286</v>
      </c>
      <c r="B1287" s="2" t="s">
        <v>1414</v>
      </c>
      <c r="C1287" s="10">
        <v>2</v>
      </c>
      <c r="D1287" s="13">
        <v>43174.811111111114</v>
      </c>
      <c r="E1287" s="20">
        <v>159</v>
      </c>
      <c r="F1287" s="20">
        <v>27.19</v>
      </c>
      <c r="G1287" t="str">
        <f>VLOOKUP(FACT_INCLUDES[[#This Row],[order_id]],ORDERS!A:B,2,FALSE)</f>
        <v>fd45ef982d27eb5aaa153990b7c8140b</v>
      </c>
      <c r="H1287" s="17">
        <f>VLOOKUP(FACT_INCLUDES[[#This Row],[order_id]],ORDERS!A:F,4,FALSE)</f>
        <v>42902.745833333334</v>
      </c>
      <c r="I1287" s="17">
        <f>VLOOKUP(FACT_INCLUDES[[#This Row],[order_id]],ORDERS!A:G,5,FALSE)</f>
        <v>42908.543749999997</v>
      </c>
      <c r="J1287" s="17">
        <f>VLOOKUP(FACT_INCLUDES[[#This Row],[order_id]],ORDERS!A:G,6,FALSE)</f>
        <v>42915</v>
      </c>
      <c r="K1287" t="str">
        <f>VLOOKUP(FACT_INCLUDES[[#This Row],[order_id]],ORDERS!A:G,3,FALSE)</f>
        <v>delivered</v>
      </c>
      <c r="L1287" s="18">
        <f>FACT_INCLUDES[[#This Row],[price]]+FACT_INCLUDES[[#This Row],[freight_value]]</f>
        <v>186.19</v>
      </c>
      <c r="M1287">
        <f ca="1">_xlfn.XLOOKUP(FACT_INCLUDES[[#This Row],[customer_unique_id]], DIM_CUSTOMERS[customer_unique_id], DIM_CUSTOMERS[Age],,0)</f>
        <v>23</v>
      </c>
      <c r="N1287">
        <f>IFERROR(VLOOKUP(FACT_INCLUDES[[#This Row],[order_id]], ORDERS!A:G, 7, FALSE), "")</f>
        <v>6</v>
      </c>
      <c r="O1287">
        <f>_xlfn.XLOOKUP(FACT_INCLUDES[[#This Row],[DW Product]],FACT_PRODUCT_REVIEWS!L:L,FACT_PRODUCT_REVIEWS!A:A,,0)</f>
        <v>87</v>
      </c>
      <c r="P1287">
        <f>_xlfn.XLOOKUP(FACT_INCLUDES[[#This Row],[customer_unique_id]],DIM_CUSTOMERS[customer_unique_id],DIM_CUSTOMERS[DW Customer],,0)</f>
        <v>263</v>
      </c>
      <c r="Q1287">
        <v>87</v>
      </c>
      <c r="R1287">
        <v>87</v>
      </c>
      <c r="S1287">
        <f>IF(FACT_INCLUDES[[#This Row],[order_delivered_customer_date]]&lt;=FACT_INCLUDES[[#This Row],[order_estimated_delivery_date]],1,0)</f>
        <v>1</v>
      </c>
      <c r="T1287" t="str">
        <f>VLOOKUP(FACT_INCLUDES[[#This Row],[DW Product]],DIM_PRODUCTS!A:I,3,FALSE)</f>
        <v>Home Design</v>
      </c>
      <c r="U1287" t="str">
        <f>VLOOKUP(FACT_INCLUDES[[#This Row],[DW Seller]],DIM_SELLERS!A:I,4,FALSE)</f>
        <v>SC</v>
      </c>
      <c r="V1287" s="30">
        <f>IF(FACT_INCLUDES[[#This Row],[order_delivered_customer_date]]&lt;=FACT_INCLUDES[[#This Row],[order_estimated_delivery_date]], 1,0)</f>
        <v>1</v>
      </c>
    </row>
    <row r="1288" spans="1:22" ht="15.75" x14ac:dyDescent="0.25">
      <c r="A1288">
        <v>1287</v>
      </c>
      <c r="B1288" s="2" t="s">
        <v>1659</v>
      </c>
      <c r="C1288" s="10">
        <v>2</v>
      </c>
      <c r="D1288" s="13">
        <v>42879.806944444441</v>
      </c>
      <c r="E1288" s="20">
        <v>102.9</v>
      </c>
      <c r="F1288" s="20">
        <v>14.45</v>
      </c>
      <c r="G1288" t="str">
        <f>VLOOKUP(FACT_INCLUDES[[#This Row],[order_id]],ORDERS!A:B,2,FALSE)</f>
        <v>4e0e24ed6b791dca50eacced49d5e2d1</v>
      </c>
      <c r="H1288" s="17">
        <f>VLOOKUP(FACT_INCLUDES[[#This Row],[order_id]],ORDERS!A:F,4,FALSE)</f>
        <v>43305.895833333336</v>
      </c>
      <c r="I1288" s="17">
        <f>VLOOKUP(FACT_INCLUDES[[#This Row],[order_id]],ORDERS!A:G,5,FALSE)</f>
        <v>43314.823611111111</v>
      </c>
      <c r="J1288" s="17">
        <f>VLOOKUP(FACT_INCLUDES[[#This Row],[order_id]],ORDERS!A:G,6,FALSE)</f>
        <v>43322</v>
      </c>
      <c r="K1288" t="str">
        <f>VLOOKUP(FACT_INCLUDES[[#This Row],[order_id]],ORDERS!A:G,3,FALSE)</f>
        <v>delivered</v>
      </c>
      <c r="L1288" s="18">
        <f>FACT_INCLUDES[[#This Row],[price]]+FACT_INCLUDES[[#This Row],[freight_value]]</f>
        <v>117.35000000000001</v>
      </c>
      <c r="M1288">
        <f ca="1">_xlfn.XLOOKUP(FACT_INCLUDES[[#This Row],[customer_unique_id]], DIM_CUSTOMERS[customer_unique_id], DIM_CUSTOMERS[Age],,0)</f>
        <v>51</v>
      </c>
      <c r="N1288">
        <f>IFERROR(VLOOKUP(FACT_INCLUDES[[#This Row],[order_id]], ORDERS!A:G, 7, FALSE), "")</f>
        <v>9</v>
      </c>
      <c r="O1288">
        <f>_xlfn.XLOOKUP(FACT_INCLUDES[[#This Row],[DW Product]],FACT_PRODUCT_REVIEWS!L:L,FACT_PRODUCT_REVIEWS!A:A,,0)</f>
        <v>88</v>
      </c>
      <c r="P1288">
        <f>_xlfn.XLOOKUP(FACT_INCLUDES[[#This Row],[customer_unique_id]],DIM_CUSTOMERS[customer_unique_id],DIM_CUSTOMERS[DW Customer],,0)</f>
        <v>222</v>
      </c>
      <c r="Q1288">
        <v>88</v>
      </c>
      <c r="R1288">
        <v>88</v>
      </c>
      <c r="S1288">
        <f>IF(FACT_INCLUDES[[#This Row],[order_delivered_customer_date]]&lt;=FACT_INCLUDES[[#This Row],[order_estimated_delivery_date]],1,0)</f>
        <v>1</v>
      </c>
      <c r="T1288" t="str">
        <f>VLOOKUP(FACT_INCLUDES[[#This Row],[DW Product]],DIM_PRODUCTS!A:I,3,FALSE)</f>
        <v>Accessories</v>
      </c>
      <c r="U1288" t="str">
        <f>VLOOKUP(FACT_INCLUDES[[#This Row],[DW Seller]],DIM_SELLERS!A:I,4,FALSE)</f>
        <v>SP</v>
      </c>
      <c r="V1288" s="30">
        <f>IF(FACT_INCLUDES[[#This Row],[order_delivered_customer_date]]&lt;=FACT_INCLUDES[[#This Row],[order_estimated_delivery_date]], 1,0)</f>
        <v>1</v>
      </c>
    </row>
    <row r="1289" spans="1:22" ht="15.75" x14ac:dyDescent="0.25">
      <c r="A1289">
        <v>1288</v>
      </c>
      <c r="B1289" s="2" t="s">
        <v>1022</v>
      </c>
      <c r="C1289" s="10">
        <v>2</v>
      </c>
      <c r="D1289" s="13">
        <v>42879.806944444441</v>
      </c>
      <c r="E1289" s="20">
        <v>102.9</v>
      </c>
      <c r="F1289" s="20">
        <v>14.45</v>
      </c>
      <c r="G1289" t="str">
        <f>VLOOKUP(FACT_INCLUDES[[#This Row],[order_id]],ORDERS!A:B,2,FALSE)</f>
        <v>c836c92436fdcd6e5475ef442481385c</v>
      </c>
      <c r="H1289" s="17">
        <f>VLOOKUP(FACT_INCLUDES[[#This Row],[order_id]],ORDERS!A:F,4,FALSE)</f>
        <v>43155.715277777781</v>
      </c>
      <c r="I1289" s="17">
        <f>VLOOKUP(FACT_INCLUDES[[#This Row],[order_id]],ORDERS!A:G,5,FALSE)</f>
        <v>43178.980555555558</v>
      </c>
      <c r="J1289" s="17">
        <f>VLOOKUP(FACT_INCLUDES[[#This Row],[order_id]],ORDERS!A:G,6,FALSE)</f>
        <v>43175</v>
      </c>
      <c r="K1289" t="str">
        <f>VLOOKUP(FACT_INCLUDES[[#This Row],[order_id]],ORDERS!A:G,3,FALSE)</f>
        <v>delivered</v>
      </c>
      <c r="L1289" s="18">
        <f>FACT_INCLUDES[[#This Row],[price]]+FACT_INCLUDES[[#This Row],[freight_value]]</f>
        <v>117.35000000000001</v>
      </c>
      <c r="M1289">
        <f ca="1">_xlfn.XLOOKUP(FACT_INCLUDES[[#This Row],[customer_unique_id]], DIM_CUSTOMERS[customer_unique_id], DIM_CUSTOMERS[Age],,0)</f>
        <v>21</v>
      </c>
      <c r="N1289">
        <f>IFERROR(VLOOKUP(FACT_INCLUDES[[#This Row],[order_id]], ORDERS!A:G, 7, FALSE), "")</f>
        <v>23</v>
      </c>
      <c r="O1289">
        <f>_xlfn.XLOOKUP(FACT_INCLUDES[[#This Row],[DW Product]],FACT_PRODUCT_REVIEWS!L:L,FACT_PRODUCT_REVIEWS!A:A,,0)</f>
        <v>89</v>
      </c>
      <c r="P1289">
        <f>_xlfn.XLOOKUP(FACT_INCLUDES[[#This Row],[customer_unique_id]],DIM_CUSTOMERS[customer_unique_id],DIM_CUSTOMERS[DW Customer],,0)</f>
        <v>138</v>
      </c>
      <c r="Q1289">
        <v>89</v>
      </c>
      <c r="R1289">
        <v>89</v>
      </c>
      <c r="S1289">
        <f>IF(FACT_INCLUDES[[#This Row],[order_delivered_customer_date]]&lt;=FACT_INCLUDES[[#This Row],[order_estimated_delivery_date]],1,0)</f>
        <v>0</v>
      </c>
      <c r="T1289" t="str">
        <f>VLOOKUP(FACT_INCLUDES[[#This Row],[DW Product]],DIM_PRODUCTS!A:I,3,FALSE)</f>
        <v>Gadgets</v>
      </c>
      <c r="U1289" t="str">
        <f>VLOOKUP(FACT_INCLUDES[[#This Row],[DW Seller]],DIM_SELLERS!A:I,4,FALSE)</f>
        <v>SP</v>
      </c>
      <c r="V1289" s="30">
        <f>IF(FACT_INCLUDES[[#This Row],[order_delivered_customer_date]]&lt;=FACT_INCLUDES[[#This Row],[order_estimated_delivery_date]], 1,0)</f>
        <v>0</v>
      </c>
    </row>
    <row r="1290" spans="1:22" ht="15.75" x14ac:dyDescent="0.25">
      <c r="A1290">
        <v>1289</v>
      </c>
      <c r="B1290" s="2" t="s">
        <v>1504</v>
      </c>
      <c r="C1290" s="10">
        <v>2</v>
      </c>
      <c r="D1290" s="13">
        <v>42944.15625</v>
      </c>
      <c r="E1290" s="20">
        <v>63.9</v>
      </c>
      <c r="F1290" s="20">
        <v>16.89</v>
      </c>
      <c r="G1290" t="str">
        <f>VLOOKUP(FACT_INCLUDES[[#This Row],[order_id]],ORDERS!A:B,2,FALSE)</f>
        <v>1cdf413d3539b5e8c100bea1ec5a881f</v>
      </c>
      <c r="H1290" s="17">
        <f>VLOOKUP(FACT_INCLUDES[[#This Row],[order_id]],ORDERS!A:F,4,FALSE)</f>
        <v>43302.811805555553</v>
      </c>
      <c r="I1290" s="17">
        <f>VLOOKUP(FACT_INCLUDES[[#This Row],[order_id]],ORDERS!A:G,5,FALSE)</f>
        <v>43311.901388888888</v>
      </c>
      <c r="J1290" s="17">
        <f>VLOOKUP(FACT_INCLUDES[[#This Row],[order_id]],ORDERS!A:G,6,FALSE)</f>
        <v>43325</v>
      </c>
      <c r="K1290" t="str">
        <f>VLOOKUP(FACT_INCLUDES[[#This Row],[order_id]],ORDERS!A:G,3,FALSE)</f>
        <v>delivered</v>
      </c>
      <c r="L1290" s="18">
        <f>FACT_INCLUDES[[#This Row],[price]]+FACT_INCLUDES[[#This Row],[freight_value]]</f>
        <v>80.789999999999992</v>
      </c>
      <c r="M1290">
        <f ca="1">_xlfn.XLOOKUP(FACT_INCLUDES[[#This Row],[customer_unique_id]], DIM_CUSTOMERS[customer_unique_id], DIM_CUSTOMERS[Age],,0)</f>
        <v>19</v>
      </c>
      <c r="N1290">
        <f>IFERROR(VLOOKUP(FACT_INCLUDES[[#This Row],[order_id]], ORDERS!A:G, 7, FALSE), "")</f>
        <v>9</v>
      </c>
      <c r="O1290">
        <f>_xlfn.XLOOKUP(FACT_INCLUDES[[#This Row],[DW Product]],FACT_PRODUCT_REVIEWS!L:L,FACT_PRODUCT_REVIEWS!A:A,,0)</f>
        <v>90</v>
      </c>
      <c r="P1290">
        <f>_xlfn.XLOOKUP(FACT_INCLUDES[[#This Row],[customer_unique_id]],DIM_CUSTOMERS[customer_unique_id],DIM_CUSTOMERS[DW Customer],,0)</f>
        <v>166</v>
      </c>
      <c r="Q1290">
        <v>90</v>
      </c>
      <c r="R1290">
        <v>90</v>
      </c>
      <c r="S1290">
        <f>IF(FACT_INCLUDES[[#This Row],[order_delivered_customer_date]]&lt;=FACT_INCLUDES[[#This Row],[order_estimated_delivery_date]],1,0)</f>
        <v>1</v>
      </c>
      <c r="T1290" t="str">
        <f>VLOOKUP(FACT_INCLUDES[[#This Row],[DW Product]],DIM_PRODUCTS!A:I,3,FALSE)</f>
        <v>Art</v>
      </c>
      <c r="U1290" t="str">
        <f>VLOOKUP(FACT_INCLUDES[[#This Row],[DW Seller]],DIM_SELLERS!A:I,4,FALSE)</f>
        <v>RJ</v>
      </c>
      <c r="V1290" s="30">
        <f>IF(FACT_INCLUDES[[#This Row],[order_delivered_customer_date]]&lt;=FACT_INCLUDES[[#This Row],[order_estimated_delivery_date]], 1,0)</f>
        <v>1</v>
      </c>
    </row>
    <row r="1291" spans="1:22" ht="15.75" x14ac:dyDescent="0.25">
      <c r="A1291">
        <v>1290</v>
      </c>
      <c r="B1291" s="2" t="s">
        <v>1604</v>
      </c>
      <c r="C1291" s="10">
        <v>2</v>
      </c>
      <c r="D1291" s="13">
        <v>43222.923611111109</v>
      </c>
      <c r="E1291" s="20">
        <v>168.8</v>
      </c>
      <c r="F1291" s="20">
        <v>8.2100000000000009</v>
      </c>
      <c r="G1291" t="str">
        <f>VLOOKUP(FACT_INCLUDES[[#This Row],[order_id]],ORDERS!A:B,2,FALSE)</f>
        <v>ccd9fc8fd74bc87817d864a5dfc1bf1d</v>
      </c>
      <c r="H1291" s="17">
        <f>VLOOKUP(FACT_INCLUDES[[#This Row],[order_id]],ORDERS!A:F,4,FALSE)</f>
        <v>43262.606944444444</v>
      </c>
      <c r="I1291" s="17">
        <f>VLOOKUP(FACT_INCLUDES[[#This Row],[order_id]],ORDERS!A:G,5,FALSE)</f>
        <v>43265.929166666669</v>
      </c>
      <c r="J1291" s="17">
        <f>VLOOKUP(FACT_INCLUDES[[#This Row],[order_id]],ORDERS!A:G,6,FALSE)</f>
        <v>43286</v>
      </c>
      <c r="K1291" t="str">
        <f>VLOOKUP(FACT_INCLUDES[[#This Row],[order_id]],ORDERS!A:G,3,FALSE)</f>
        <v>delivered</v>
      </c>
      <c r="L1291" s="18">
        <f>FACT_INCLUDES[[#This Row],[price]]+FACT_INCLUDES[[#This Row],[freight_value]]</f>
        <v>177.01000000000002</v>
      </c>
      <c r="M1291">
        <f ca="1">_xlfn.XLOOKUP(FACT_INCLUDES[[#This Row],[customer_unique_id]], DIM_CUSTOMERS[customer_unique_id], DIM_CUSTOMERS[Age],,0)</f>
        <v>25</v>
      </c>
      <c r="N1291">
        <f>IFERROR(VLOOKUP(FACT_INCLUDES[[#This Row],[order_id]], ORDERS!A:G, 7, FALSE), "")</f>
        <v>3</v>
      </c>
      <c r="O1291">
        <f>_xlfn.XLOOKUP(FACT_INCLUDES[[#This Row],[DW Product]],FACT_PRODUCT_REVIEWS!L:L,FACT_PRODUCT_REVIEWS!A:A,,0)</f>
        <v>91</v>
      </c>
      <c r="P1291">
        <f>_xlfn.XLOOKUP(FACT_INCLUDES[[#This Row],[customer_unique_id]],DIM_CUSTOMERS[customer_unique_id],DIM_CUSTOMERS[DW Customer],,0)</f>
        <v>305</v>
      </c>
      <c r="Q1291">
        <v>91</v>
      </c>
      <c r="R1291">
        <v>91</v>
      </c>
      <c r="S1291">
        <f>IF(FACT_INCLUDES[[#This Row],[order_delivered_customer_date]]&lt;=FACT_INCLUDES[[#This Row],[order_estimated_delivery_date]],1,0)</f>
        <v>1</v>
      </c>
      <c r="T1291" t="str">
        <f>VLOOKUP(FACT_INCLUDES[[#This Row],[DW Product]],DIM_PRODUCTS!A:I,3,FALSE)</f>
        <v>Jewelry</v>
      </c>
      <c r="U1291" t="str">
        <f>VLOOKUP(FACT_INCLUDES[[#This Row],[DW Seller]],DIM_SELLERS!A:I,4,FALSE)</f>
        <v>SP</v>
      </c>
      <c r="V1291" s="30">
        <f>IF(FACT_INCLUDES[[#This Row],[order_delivered_customer_date]]&lt;=FACT_INCLUDES[[#This Row],[order_estimated_delivery_date]], 1,0)</f>
        <v>1</v>
      </c>
    </row>
    <row r="1292" spans="1:22" ht="15.75" x14ac:dyDescent="0.25">
      <c r="A1292">
        <v>1291</v>
      </c>
      <c r="B1292" s="2" t="s">
        <v>959</v>
      </c>
      <c r="C1292" s="10">
        <v>2</v>
      </c>
      <c r="D1292" s="13">
        <v>43007.743055555555</v>
      </c>
      <c r="E1292" s="20">
        <v>59.9</v>
      </c>
      <c r="F1292" s="20">
        <v>9.94</v>
      </c>
      <c r="G1292" t="str">
        <f>VLOOKUP(FACT_INCLUDES[[#This Row],[order_id]],ORDERS!A:B,2,FALSE)</f>
        <v>e3170caa179176b49f1265ffde5c27fc</v>
      </c>
      <c r="H1292" s="17">
        <f>VLOOKUP(FACT_INCLUDES[[#This Row],[order_id]],ORDERS!A:F,4,FALSE)</f>
        <v>42845.920138888891</v>
      </c>
      <c r="I1292" s="17">
        <f>VLOOKUP(FACT_INCLUDES[[#This Row],[order_id]],ORDERS!A:G,5,FALSE)</f>
        <v>42868.503472222219</v>
      </c>
      <c r="J1292" s="17">
        <f>VLOOKUP(FACT_INCLUDES[[#This Row],[order_id]],ORDERS!A:G,6,FALSE)</f>
        <v>42865</v>
      </c>
      <c r="K1292" t="str">
        <f>VLOOKUP(FACT_INCLUDES[[#This Row],[order_id]],ORDERS!A:G,3,FALSE)</f>
        <v>delivered</v>
      </c>
      <c r="L1292" s="18">
        <f>FACT_INCLUDES[[#This Row],[price]]+FACT_INCLUDES[[#This Row],[freight_value]]</f>
        <v>69.84</v>
      </c>
      <c r="M1292">
        <f ca="1">_xlfn.XLOOKUP(FACT_INCLUDES[[#This Row],[customer_unique_id]], DIM_CUSTOMERS[customer_unique_id], DIM_CUSTOMERS[Age],,0)</f>
        <v>19</v>
      </c>
      <c r="N1292">
        <f>IFERROR(VLOOKUP(FACT_INCLUDES[[#This Row],[order_id]], ORDERS!A:G, 7, FALSE), "")</f>
        <v>23</v>
      </c>
      <c r="O1292">
        <f>_xlfn.XLOOKUP(FACT_INCLUDES[[#This Row],[DW Product]],FACT_PRODUCT_REVIEWS!L:L,FACT_PRODUCT_REVIEWS!A:A,,0)</f>
        <v>92</v>
      </c>
      <c r="P1292">
        <f>_xlfn.XLOOKUP(FACT_INCLUDES[[#This Row],[customer_unique_id]],DIM_CUSTOMERS[customer_unique_id],DIM_CUSTOMERS[DW Customer],,0)</f>
        <v>299</v>
      </c>
      <c r="Q1292">
        <v>92</v>
      </c>
      <c r="R1292">
        <v>92</v>
      </c>
      <c r="S1292">
        <f>IF(FACT_INCLUDES[[#This Row],[order_delivered_customer_date]]&lt;=FACT_INCLUDES[[#This Row],[order_estimated_delivery_date]],1,0)</f>
        <v>0</v>
      </c>
      <c r="T1292" t="str">
        <f>VLOOKUP(FACT_INCLUDES[[#This Row],[DW Product]],DIM_PRODUCTS!A:I,3,FALSE)</f>
        <v>Shoes</v>
      </c>
      <c r="U1292" t="str">
        <f>VLOOKUP(FACT_INCLUDES[[#This Row],[DW Seller]],DIM_SELLERS!A:I,4,FALSE)</f>
        <v>RJ</v>
      </c>
      <c r="V1292" s="30">
        <f>IF(FACT_INCLUDES[[#This Row],[order_delivered_customer_date]]&lt;=FACT_INCLUDES[[#This Row],[order_estimated_delivery_date]], 1,0)</f>
        <v>0</v>
      </c>
    </row>
    <row r="1293" spans="1:22" ht="15.75" x14ac:dyDescent="0.25">
      <c r="A1293">
        <v>1292</v>
      </c>
      <c r="B1293" s="2" t="s">
        <v>1416</v>
      </c>
      <c r="C1293" s="10">
        <v>2</v>
      </c>
      <c r="D1293" s="13">
        <v>43007.743055555555</v>
      </c>
      <c r="E1293" s="20">
        <v>59.9</v>
      </c>
      <c r="F1293" s="20">
        <v>9.94</v>
      </c>
      <c r="G1293" t="str">
        <f>VLOOKUP(FACT_INCLUDES[[#This Row],[order_id]],ORDERS!A:B,2,FALSE)</f>
        <v>bfb0780e4148d65b5490d6195da4bcb0</v>
      </c>
      <c r="H1293" s="17">
        <f>VLOOKUP(FACT_INCLUDES[[#This Row],[order_id]],ORDERS!A:F,4,FALSE)</f>
        <v>43097.847916666666</v>
      </c>
      <c r="I1293" s="17">
        <f>VLOOKUP(FACT_INCLUDES[[#This Row],[order_id]],ORDERS!A:G,5,FALSE)</f>
        <v>43126.981944444444</v>
      </c>
      <c r="J1293" s="17">
        <f>VLOOKUP(FACT_INCLUDES[[#This Row],[order_id]],ORDERS!A:G,6,FALSE)</f>
        <v>43150</v>
      </c>
      <c r="K1293" t="str">
        <f>VLOOKUP(FACT_INCLUDES[[#This Row],[order_id]],ORDERS!A:G,3,FALSE)</f>
        <v>delivered</v>
      </c>
      <c r="L1293" s="18">
        <f>FACT_INCLUDES[[#This Row],[price]]+FACT_INCLUDES[[#This Row],[freight_value]]</f>
        <v>69.84</v>
      </c>
      <c r="M1293">
        <f ca="1">_xlfn.XLOOKUP(FACT_INCLUDES[[#This Row],[customer_unique_id]], DIM_CUSTOMERS[customer_unique_id], DIM_CUSTOMERS[Age],,0)</f>
        <v>58</v>
      </c>
      <c r="N1293">
        <f>IFERROR(VLOOKUP(FACT_INCLUDES[[#This Row],[order_id]], ORDERS!A:G, 7, FALSE), "")</f>
        <v>29</v>
      </c>
      <c r="O1293">
        <f>_xlfn.XLOOKUP(FACT_INCLUDES[[#This Row],[DW Product]],FACT_PRODUCT_REVIEWS!L:L,FACT_PRODUCT_REVIEWS!A:A,,0)</f>
        <v>93</v>
      </c>
      <c r="P1293">
        <f>_xlfn.XLOOKUP(FACT_INCLUDES[[#This Row],[customer_unique_id]],DIM_CUSTOMERS[customer_unique_id],DIM_CUSTOMERS[DW Customer],,0)</f>
        <v>132</v>
      </c>
      <c r="Q1293">
        <v>93</v>
      </c>
      <c r="R1293">
        <v>93</v>
      </c>
      <c r="S1293">
        <f>IF(FACT_INCLUDES[[#This Row],[order_delivered_customer_date]]&lt;=FACT_INCLUDES[[#This Row],[order_estimated_delivery_date]],1,0)</f>
        <v>1</v>
      </c>
      <c r="T1293" t="str">
        <f>VLOOKUP(FACT_INCLUDES[[#This Row],[DW Product]],DIM_PRODUCTS!A:I,3,FALSE)</f>
        <v>Appliances</v>
      </c>
      <c r="U1293" t="str">
        <f>VLOOKUP(FACT_INCLUDES[[#This Row],[DW Seller]],DIM_SELLERS!A:I,4,FALSE)</f>
        <v>SP</v>
      </c>
      <c r="V1293" s="30">
        <f>IF(FACT_INCLUDES[[#This Row],[order_delivered_customer_date]]&lt;=FACT_INCLUDES[[#This Row],[order_estimated_delivery_date]], 1,0)</f>
        <v>1</v>
      </c>
    </row>
    <row r="1294" spans="1:22" ht="15.75" x14ac:dyDescent="0.25">
      <c r="A1294">
        <v>1293</v>
      </c>
      <c r="B1294" s="2" t="s">
        <v>797</v>
      </c>
      <c r="C1294" s="10">
        <v>2</v>
      </c>
      <c r="D1294" s="13">
        <v>43299.184027777781</v>
      </c>
      <c r="E1294" s="20">
        <v>232.75</v>
      </c>
      <c r="F1294" s="20">
        <v>28.58</v>
      </c>
      <c r="G1294" t="str">
        <f>VLOOKUP(FACT_INCLUDES[[#This Row],[order_id]],ORDERS!A:B,2,FALSE)</f>
        <v>bacd3fc37792ceefcb45e0e90c9ffe42</v>
      </c>
      <c r="H1294" s="17">
        <f>VLOOKUP(FACT_INCLUDES[[#This Row],[order_id]],ORDERS!A:F,4,FALSE)</f>
        <v>43024.803472222222</v>
      </c>
      <c r="I1294" s="17">
        <f>VLOOKUP(FACT_INCLUDES[[#This Row],[order_id]],ORDERS!A:G,5,FALSE)</f>
        <v>43027.676388888889</v>
      </c>
      <c r="J1294" s="17">
        <f>VLOOKUP(FACT_INCLUDES[[#This Row],[order_id]],ORDERS!A:G,6,FALSE)</f>
        <v>43034</v>
      </c>
      <c r="K1294" t="str">
        <f>VLOOKUP(FACT_INCLUDES[[#This Row],[order_id]],ORDERS!A:G,3,FALSE)</f>
        <v>delivered</v>
      </c>
      <c r="L1294" s="18">
        <f>FACT_INCLUDES[[#This Row],[price]]+FACT_INCLUDES[[#This Row],[freight_value]]</f>
        <v>261.33</v>
      </c>
      <c r="M1294">
        <f ca="1">_xlfn.XLOOKUP(FACT_INCLUDES[[#This Row],[customer_unique_id]], DIM_CUSTOMERS[customer_unique_id], DIM_CUSTOMERS[Age],,0)</f>
        <v>27</v>
      </c>
      <c r="N1294">
        <f>IFERROR(VLOOKUP(FACT_INCLUDES[[#This Row],[order_id]], ORDERS!A:G, 7, FALSE), "")</f>
        <v>3</v>
      </c>
      <c r="O1294">
        <f>_xlfn.XLOOKUP(FACT_INCLUDES[[#This Row],[DW Product]],FACT_PRODUCT_REVIEWS!L:L,FACT_PRODUCT_REVIEWS!A:A,,0)</f>
        <v>94</v>
      </c>
      <c r="P1294">
        <f>_xlfn.XLOOKUP(FACT_INCLUDES[[#This Row],[customer_unique_id]],DIM_CUSTOMERS[customer_unique_id],DIM_CUSTOMERS[DW Customer],,0)</f>
        <v>83</v>
      </c>
      <c r="Q1294">
        <v>94</v>
      </c>
      <c r="R1294">
        <v>94</v>
      </c>
      <c r="S1294">
        <f>IF(FACT_INCLUDES[[#This Row],[order_delivered_customer_date]]&lt;=FACT_INCLUDES[[#This Row],[order_estimated_delivery_date]],1,0)</f>
        <v>1</v>
      </c>
      <c r="T1294" t="str">
        <f>VLOOKUP(FACT_INCLUDES[[#This Row],[DW Product]],DIM_PRODUCTS!A:I,3,FALSE)</f>
        <v>Books</v>
      </c>
      <c r="U1294" t="str">
        <f>VLOOKUP(FACT_INCLUDES[[#This Row],[DW Seller]],DIM_SELLERS!A:I,4,FALSE)</f>
        <v>RJ</v>
      </c>
      <c r="V1294" s="30">
        <f>IF(FACT_INCLUDES[[#This Row],[order_delivered_customer_date]]&lt;=FACT_INCLUDES[[#This Row],[order_estimated_delivery_date]], 1,0)</f>
        <v>1</v>
      </c>
    </row>
    <row r="1295" spans="1:22" ht="15.75" x14ac:dyDescent="0.25">
      <c r="A1295">
        <v>1294</v>
      </c>
      <c r="B1295" s="2" t="s">
        <v>1196</v>
      </c>
      <c r="C1295" s="10">
        <v>2</v>
      </c>
      <c r="D1295" s="13">
        <v>43335.632638888892</v>
      </c>
      <c r="E1295" s="20">
        <v>48.9</v>
      </c>
      <c r="F1295" s="20">
        <v>18.440000000000001</v>
      </c>
      <c r="G1295" t="str">
        <f>VLOOKUP(FACT_INCLUDES[[#This Row],[order_id]],ORDERS!A:B,2,FALSE)</f>
        <v>6acc5385a15c441abe050fc7abda50bf</v>
      </c>
      <c r="H1295" s="17">
        <f>VLOOKUP(FACT_INCLUDES[[#This Row],[order_id]],ORDERS!A:F,4,FALSE)</f>
        <v>42911.582638888889</v>
      </c>
      <c r="I1295" s="17">
        <f>VLOOKUP(FACT_INCLUDES[[#This Row],[order_id]],ORDERS!A:G,5,FALSE)</f>
        <v>42942.669444444444</v>
      </c>
      <c r="J1295" s="17">
        <f>VLOOKUP(FACT_INCLUDES[[#This Row],[order_id]],ORDERS!A:G,6,FALSE)</f>
        <v>42934</v>
      </c>
      <c r="K1295" t="str">
        <f>VLOOKUP(FACT_INCLUDES[[#This Row],[order_id]],ORDERS!A:G,3,FALSE)</f>
        <v>delivered</v>
      </c>
      <c r="L1295" s="18">
        <f>FACT_INCLUDES[[#This Row],[price]]+FACT_INCLUDES[[#This Row],[freight_value]]</f>
        <v>67.34</v>
      </c>
      <c r="M1295">
        <f ca="1">_xlfn.XLOOKUP(FACT_INCLUDES[[#This Row],[customer_unique_id]], DIM_CUSTOMERS[customer_unique_id], DIM_CUSTOMERS[Age],,0)</f>
        <v>37</v>
      </c>
      <c r="N1295">
        <f>IFERROR(VLOOKUP(FACT_INCLUDES[[#This Row],[order_id]], ORDERS!A:G, 7, FALSE), "")</f>
        <v>31</v>
      </c>
      <c r="O1295">
        <f>_xlfn.XLOOKUP(FACT_INCLUDES[[#This Row],[DW Product]],FACT_PRODUCT_REVIEWS!L:L,FACT_PRODUCT_REVIEWS!A:A,,0)</f>
        <v>95</v>
      </c>
      <c r="P1295">
        <f>_xlfn.XLOOKUP(FACT_INCLUDES[[#This Row],[customer_unique_id]],DIM_CUSTOMERS[customer_unique_id],DIM_CUSTOMERS[DW Customer],,0)</f>
        <v>196</v>
      </c>
      <c r="Q1295">
        <v>95</v>
      </c>
      <c r="R1295">
        <v>95</v>
      </c>
      <c r="S1295">
        <f>IF(FACT_INCLUDES[[#This Row],[order_delivered_customer_date]]&lt;=FACT_INCLUDES[[#This Row],[order_estimated_delivery_date]],1,0)</f>
        <v>0</v>
      </c>
      <c r="T1295" t="str">
        <f>VLOOKUP(FACT_INCLUDES[[#This Row],[DW Product]],DIM_PRODUCTS!A:I,3,FALSE)</f>
        <v>Kitchen Products</v>
      </c>
      <c r="U1295" t="str">
        <f>VLOOKUP(FACT_INCLUDES[[#This Row],[DW Seller]],DIM_SELLERS!A:I,4,FALSE)</f>
        <v>SP</v>
      </c>
      <c r="V1295" s="30">
        <f>IF(FACT_INCLUDES[[#This Row],[order_delivered_customer_date]]&lt;=FACT_INCLUDES[[#This Row],[order_estimated_delivery_date]], 1,0)</f>
        <v>0</v>
      </c>
    </row>
    <row r="1296" spans="1:22" ht="15.75" x14ac:dyDescent="0.25">
      <c r="A1296">
        <v>1295</v>
      </c>
      <c r="B1296" s="2" t="s">
        <v>1566</v>
      </c>
      <c r="C1296" s="10">
        <v>2</v>
      </c>
      <c r="D1296" s="13">
        <v>42970.059027777781</v>
      </c>
      <c r="E1296" s="20">
        <v>87</v>
      </c>
      <c r="F1296" s="20">
        <v>12.11</v>
      </c>
      <c r="G1296" t="str">
        <f>VLOOKUP(FACT_INCLUDES[[#This Row],[order_id]],ORDERS!A:B,2,FALSE)</f>
        <v>d3857f98166ef23ca95d44cbe9b1828c</v>
      </c>
      <c r="H1296" s="17">
        <f>VLOOKUP(FACT_INCLUDES[[#This Row],[order_id]],ORDERS!A:F,4,FALSE)</f>
        <v>43285.563194444447</v>
      </c>
      <c r="I1296" s="17">
        <f>VLOOKUP(FACT_INCLUDES[[#This Row],[order_id]],ORDERS!A:G,5,FALSE)</f>
        <v>43305.55</v>
      </c>
      <c r="J1296" s="17">
        <f>VLOOKUP(FACT_INCLUDES[[#This Row],[order_id]],ORDERS!A:G,6,FALSE)</f>
        <v>43311</v>
      </c>
      <c r="K1296" t="str">
        <f>VLOOKUP(FACT_INCLUDES[[#This Row],[order_id]],ORDERS!A:G,3,FALSE)</f>
        <v>delivered</v>
      </c>
      <c r="L1296" s="18">
        <f>FACT_INCLUDES[[#This Row],[price]]+FACT_INCLUDES[[#This Row],[freight_value]]</f>
        <v>99.11</v>
      </c>
      <c r="M1296">
        <f ca="1">_xlfn.XLOOKUP(FACT_INCLUDES[[#This Row],[customer_unique_id]], DIM_CUSTOMERS[customer_unique_id], DIM_CUSTOMERS[Age],,0)</f>
        <v>33</v>
      </c>
      <c r="N1296">
        <f>IFERROR(VLOOKUP(FACT_INCLUDES[[#This Row],[order_id]], ORDERS!A:G, 7, FALSE), "")</f>
        <v>20</v>
      </c>
      <c r="O1296">
        <f>_xlfn.XLOOKUP(FACT_INCLUDES[[#This Row],[DW Product]],FACT_PRODUCT_REVIEWS!L:L,FACT_PRODUCT_REVIEWS!A:A,,0)</f>
        <v>96</v>
      </c>
      <c r="P1296">
        <f>_xlfn.XLOOKUP(FACT_INCLUDES[[#This Row],[customer_unique_id]],DIM_CUSTOMERS[customer_unique_id],DIM_CUSTOMERS[DW Customer],,0)</f>
        <v>199</v>
      </c>
      <c r="Q1296">
        <v>96</v>
      </c>
      <c r="R1296">
        <v>96</v>
      </c>
      <c r="S1296">
        <f>IF(FACT_INCLUDES[[#This Row],[order_delivered_customer_date]]&lt;=FACT_INCLUDES[[#This Row],[order_estimated_delivery_date]],1,0)</f>
        <v>1</v>
      </c>
      <c r="T1296" t="str">
        <f>VLOOKUP(FACT_INCLUDES[[#This Row],[DW Product]],DIM_PRODUCTS!A:I,3,FALSE)</f>
        <v>Makeup</v>
      </c>
      <c r="U1296" t="str">
        <f>VLOOKUP(FACT_INCLUDES[[#This Row],[DW Seller]],DIM_SELLERS!A:I,4,FALSE)</f>
        <v>SP</v>
      </c>
      <c r="V1296" s="30">
        <f>IF(FACT_INCLUDES[[#This Row],[order_delivered_customer_date]]&lt;=FACT_INCLUDES[[#This Row],[order_estimated_delivery_date]], 1,0)</f>
        <v>1</v>
      </c>
    </row>
    <row r="1297" spans="1:22" ht="15.75" x14ac:dyDescent="0.25">
      <c r="A1297">
        <v>1296</v>
      </c>
      <c r="B1297" s="2" t="s">
        <v>1270</v>
      </c>
      <c r="C1297" s="10">
        <v>2</v>
      </c>
      <c r="D1297" s="13">
        <v>43081.061805555553</v>
      </c>
      <c r="E1297" s="20">
        <v>131.9</v>
      </c>
      <c r="F1297" s="20">
        <v>18.54</v>
      </c>
      <c r="G1297" t="str">
        <f>VLOOKUP(FACT_INCLUDES[[#This Row],[order_id]],ORDERS!A:B,2,FALSE)</f>
        <v>249749451a0cae7e2de98adce5811f02</v>
      </c>
      <c r="H1297" s="17">
        <f>VLOOKUP(FACT_INCLUDES[[#This Row],[order_id]],ORDERS!A:F,4,FALSE)</f>
        <v>42921.724999999999</v>
      </c>
      <c r="I1297" s="17">
        <f>VLOOKUP(FACT_INCLUDES[[#This Row],[order_id]],ORDERS!A:G,5,FALSE)</f>
        <v>42931.519444444442</v>
      </c>
      <c r="J1297" s="17">
        <f>VLOOKUP(FACT_INCLUDES[[#This Row],[order_id]],ORDERS!A:G,6,FALSE)</f>
        <v>42941</v>
      </c>
      <c r="K1297" t="str">
        <f>VLOOKUP(FACT_INCLUDES[[#This Row],[order_id]],ORDERS!A:G,3,FALSE)</f>
        <v>delivered</v>
      </c>
      <c r="L1297" s="18">
        <f>FACT_INCLUDES[[#This Row],[price]]+FACT_INCLUDES[[#This Row],[freight_value]]</f>
        <v>150.44</v>
      </c>
      <c r="M1297">
        <f ca="1">_xlfn.XLOOKUP(FACT_INCLUDES[[#This Row],[customer_unique_id]], DIM_CUSTOMERS[customer_unique_id], DIM_CUSTOMERS[Age],,0)</f>
        <v>31</v>
      </c>
      <c r="N1297">
        <f>IFERROR(VLOOKUP(FACT_INCLUDES[[#This Row],[order_id]], ORDERS!A:G, 7, FALSE), "")</f>
        <v>10</v>
      </c>
      <c r="O1297">
        <f>_xlfn.XLOOKUP(FACT_INCLUDES[[#This Row],[DW Product]],FACT_PRODUCT_REVIEWS!L:L,FACT_PRODUCT_REVIEWS!A:A,,0)</f>
        <v>97</v>
      </c>
      <c r="P1297">
        <f>_xlfn.XLOOKUP(FACT_INCLUDES[[#This Row],[customer_unique_id]],DIM_CUSTOMERS[customer_unique_id],DIM_CUSTOMERS[DW Customer],,0)</f>
        <v>336</v>
      </c>
      <c r="Q1297">
        <v>97</v>
      </c>
      <c r="R1297">
        <v>97</v>
      </c>
      <c r="S1297">
        <f>IF(FACT_INCLUDES[[#This Row],[order_delivered_customer_date]]&lt;=FACT_INCLUDES[[#This Row],[order_estimated_delivery_date]],1,0)</f>
        <v>1</v>
      </c>
      <c r="T1297" t="str">
        <f>VLOOKUP(FACT_INCLUDES[[#This Row],[DW Product]],DIM_PRODUCTS!A:I,3,FALSE)</f>
        <v>Shoes</v>
      </c>
      <c r="U1297" t="str">
        <f>VLOOKUP(FACT_INCLUDES[[#This Row],[DW Seller]],DIM_SELLERS!A:I,4,FALSE)</f>
        <v>SP</v>
      </c>
      <c r="V1297" s="30">
        <f>IF(FACT_INCLUDES[[#This Row],[order_delivered_customer_date]]&lt;=FACT_INCLUDES[[#This Row],[order_estimated_delivery_date]], 1,0)</f>
        <v>1</v>
      </c>
    </row>
    <row r="1298" spans="1:22" ht="15.75" x14ac:dyDescent="0.25">
      <c r="A1298">
        <v>1297</v>
      </c>
      <c r="B1298" s="2" t="s">
        <v>1674</v>
      </c>
      <c r="C1298" s="10">
        <v>2</v>
      </c>
      <c r="D1298" s="13">
        <v>43158.146527777775</v>
      </c>
      <c r="E1298" s="20">
        <v>19.899999999999999</v>
      </c>
      <c r="F1298" s="20">
        <v>14.1</v>
      </c>
      <c r="G1298" t="str">
        <f>VLOOKUP(FACT_INCLUDES[[#This Row],[order_id]],ORDERS!A:B,2,FALSE)</f>
        <v>570eb70ff97166b85ea96be3bfb65fef</v>
      </c>
      <c r="H1298" s="17">
        <f>VLOOKUP(FACT_INCLUDES[[#This Row],[order_id]],ORDERS!A:F,4,FALSE)</f>
        <v>43113.556250000001</v>
      </c>
      <c r="I1298" s="17">
        <f>VLOOKUP(FACT_INCLUDES[[#This Row],[order_id]],ORDERS!A:G,5,FALSE)</f>
        <v>43124.842361111114</v>
      </c>
      <c r="J1298" s="17">
        <f>VLOOKUP(FACT_INCLUDES[[#This Row],[order_id]],ORDERS!A:G,6,FALSE)</f>
        <v>43146</v>
      </c>
      <c r="K1298" t="str">
        <f>VLOOKUP(FACT_INCLUDES[[#This Row],[order_id]],ORDERS!A:G,3,FALSE)</f>
        <v>delivered</v>
      </c>
      <c r="L1298" s="18">
        <f>FACT_INCLUDES[[#This Row],[price]]+FACT_INCLUDES[[#This Row],[freight_value]]</f>
        <v>34</v>
      </c>
      <c r="M1298">
        <f ca="1">_xlfn.XLOOKUP(FACT_INCLUDES[[#This Row],[customer_unique_id]], DIM_CUSTOMERS[customer_unique_id], DIM_CUSTOMERS[Age],,0)</f>
        <v>58</v>
      </c>
      <c r="N1298">
        <f>IFERROR(VLOOKUP(FACT_INCLUDES[[#This Row],[order_id]], ORDERS!A:G, 7, FALSE), "")</f>
        <v>11</v>
      </c>
      <c r="O1298">
        <f>_xlfn.XLOOKUP(FACT_INCLUDES[[#This Row],[DW Product]],FACT_PRODUCT_REVIEWS!L:L,FACT_PRODUCT_REVIEWS!A:A,,0)</f>
        <v>98</v>
      </c>
      <c r="P1298">
        <f>_xlfn.XLOOKUP(FACT_INCLUDES[[#This Row],[customer_unique_id]],DIM_CUSTOMERS[customer_unique_id],DIM_CUSTOMERS[DW Customer],,0)</f>
        <v>186</v>
      </c>
      <c r="Q1298">
        <v>98</v>
      </c>
      <c r="R1298">
        <v>98</v>
      </c>
      <c r="S1298">
        <f>IF(FACT_INCLUDES[[#This Row],[order_delivered_customer_date]]&lt;=FACT_INCLUDES[[#This Row],[order_estimated_delivery_date]],1,0)</f>
        <v>1</v>
      </c>
      <c r="T1298" t="str">
        <f>VLOOKUP(FACT_INCLUDES[[#This Row],[DW Product]],DIM_PRODUCTS!A:I,3,FALSE)</f>
        <v>Accessories</v>
      </c>
      <c r="U1298" t="str">
        <f>VLOOKUP(FACT_INCLUDES[[#This Row],[DW Seller]],DIM_SELLERS!A:I,4,FALSE)</f>
        <v>SP</v>
      </c>
      <c r="V1298" s="30">
        <f>IF(FACT_INCLUDES[[#This Row],[order_delivered_customer_date]]&lt;=FACT_INCLUDES[[#This Row],[order_estimated_delivery_date]], 1,0)</f>
        <v>1</v>
      </c>
    </row>
    <row r="1299" spans="1:22" ht="15.75" x14ac:dyDescent="0.25">
      <c r="A1299">
        <v>1298</v>
      </c>
      <c r="B1299" s="2" t="s">
        <v>1575</v>
      </c>
      <c r="C1299" s="10">
        <v>2</v>
      </c>
      <c r="D1299" s="13">
        <v>43320.631944444445</v>
      </c>
      <c r="E1299" s="20">
        <v>136.99</v>
      </c>
      <c r="F1299" s="20">
        <v>66.040000000000006</v>
      </c>
      <c r="G1299" t="str">
        <f>VLOOKUP(FACT_INCLUDES[[#This Row],[order_id]],ORDERS!A:B,2,FALSE)</f>
        <v>3ee932c2f695c34affbbeb9a299c8166</v>
      </c>
      <c r="H1299" s="17">
        <f>VLOOKUP(FACT_INCLUDES[[#This Row],[order_id]],ORDERS!A:F,4,FALSE)</f>
        <v>43144.638194444444</v>
      </c>
      <c r="I1299" s="17">
        <f>VLOOKUP(FACT_INCLUDES[[#This Row],[order_id]],ORDERS!A:G,5,FALSE)</f>
        <v>43153.661111111112</v>
      </c>
      <c r="J1299" s="17">
        <f>VLOOKUP(FACT_INCLUDES[[#This Row],[order_id]],ORDERS!A:G,6,FALSE)</f>
        <v>43167</v>
      </c>
      <c r="K1299" t="str">
        <f>VLOOKUP(FACT_INCLUDES[[#This Row],[order_id]],ORDERS!A:G,3,FALSE)</f>
        <v>delivered</v>
      </c>
      <c r="L1299" s="18">
        <f>FACT_INCLUDES[[#This Row],[price]]+FACT_INCLUDES[[#This Row],[freight_value]]</f>
        <v>203.03000000000003</v>
      </c>
      <c r="M1299">
        <f ca="1">_xlfn.XLOOKUP(FACT_INCLUDES[[#This Row],[customer_unique_id]], DIM_CUSTOMERS[customer_unique_id], DIM_CUSTOMERS[Age],,0)</f>
        <v>49</v>
      </c>
      <c r="N1299">
        <f>IFERROR(VLOOKUP(FACT_INCLUDES[[#This Row],[order_id]], ORDERS!A:G, 7, FALSE), "")</f>
        <v>9</v>
      </c>
      <c r="O1299">
        <f>_xlfn.XLOOKUP(FACT_INCLUDES[[#This Row],[DW Product]],FACT_PRODUCT_REVIEWS!L:L,FACT_PRODUCT_REVIEWS!A:A,,0)</f>
        <v>99</v>
      </c>
      <c r="P1299">
        <f>_xlfn.XLOOKUP(FACT_INCLUDES[[#This Row],[customer_unique_id]],DIM_CUSTOMERS[customer_unique_id],DIM_CUSTOMERS[DW Customer],,0)</f>
        <v>214</v>
      </c>
      <c r="Q1299">
        <v>99</v>
      </c>
      <c r="R1299">
        <v>99</v>
      </c>
      <c r="S1299">
        <f>IF(FACT_INCLUDES[[#This Row],[order_delivered_customer_date]]&lt;=FACT_INCLUDES[[#This Row],[order_estimated_delivery_date]],1,0)</f>
        <v>1</v>
      </c>
      <c r="T1299" t="str">
        <f>VLOOKUP(FACT_INCLUDES[[#This Row],[DW Product]],DIM_PRODUCTS!A:I,3,FALSE)</f>
        <v>Furniture</v>
      </c>
      <c r="U1299" t="str">
        <f>VLOOKUP(FACT_INCLUDES[[#This Row],[DW Seller]],DIM_SELLERS!A:I,4,FALSE)</f>
        <v>SP</v>
      </c>
      <c r="V1299" s="30">
        <f>IF(FACT_INCLUDES[[#This Row],[order_delivered_customer_date]]&lt;=FACT_INCLUDES[[#This Row],[order_estimated_delivery_date]], 1,0)</f>
        <v>1</v>
      </c>
    </row>
    <row r="1300" spans="1:22" ht="15.75" x14ac:dyDescent="0.25">
      <c r="A1300">
        <v>1299</v>
      </c>
      <c r="B1300" s="2" t="s">
        <v>1650</v>
      </c>
      <c r="C1300" s="10">
        <v>2</v>
      </c>
      <c r="D1300" s="13">
        <v>43027.046527777777</v>
      </c>
      <c r="E1300" s="20">
        <v>399.99</v>
      </c>
      <c r="F1300" s="20">
        <v>23.64</v>
      </c>
      <c r="G1300" t="str">
        <f>VLOOKUP(FACT_INCLUDES[[#This Row],[order_id]],ORDERS!A:B,2,FALSE)</f>
        <v>e5ab9d9cc98f8d5befc51f952a44c87b</v>
      </c>
      <c r="H1300" s="17">
        <f>VLOOKUP(FACT_INCLUDES[[#This Row],[order_id]],ORDERS!A:F,4,FALSE)</f>
        <v>43083.863194444442</v>
      </c>
      <c r="I1300" s="17">
        <f>VLOOKUP(FACT_INCLUDES[[#This Row],[order_id]],ORDERS!A:G,5,FALSE)</f>
        <v>43111.781944444447</v>
      </c>
      <c r="J1300" s="17">
        <f>VLOOKUP(FACT_INCLUDES[[#This Row],[order_id]],ORDERS!A:G,6,FALSE)</f>
        <v>43110</v>
      </c>
      <c r="K1300" t="str">
        <f>VLOOKUP(FACT_INCLUDES[[#This Row],[order_id]],ORDERS!A:G,3,FALSE)</f>
        <v>delivered</v>
      </c>
      <c r="L1300" s="18">
        <f>FACT_INCLUDES[[#This Row],[price]]+FACT_INCLUDES[[#This Row],[freight_value]]</f>
        <v>423.63</v>
      </c>
      <c r="M1300">
        <f ca="1">_xlfn.XLOOKUP(FACT_INCLUDES[[#This Row],[customer_unique_id]], DIM_CUSTOMERS[customer_unique_id], DIM_CUSTOMERS[Age],,0)</f>
        <v>25</v>
      </c>
      <c r="N1300">
        <f>IFERROR(VLOOKUP(FACT_INCLUDES[[#This Row],[order_id]], ORDERS!A:G, 7, FALSE), "")</f>
        <v>28</v>
      </c>
      <c r="O1300">
        <f>_xlfn.XLOOKUP(FACT_INCLUDES[[#This Row],[DW Product]],FACT_PRODUCT_REVIEWS!L:L,FACT_PRODUCT_REVIEWS!A:A,,0)</f>
        <v>100</v>
      </c>
      <c r="P1300">
        <f>_xlfn.XLOOKUP(FACT_INCLUDES[[#This Row],[customer_unique_id]],DIM_CUSTOMERS[customer_unique_id],DIM_CUSTOMERS[DW Customer],,0)</f>
        <v>122</v>
      </c>
      <c r="Q1300">
        <v>100</v>
      </c>
      <c r="R1300">
        <v>100</v>
      </c>
      <c r="S1300">
        <f>IF(FACT_INCLUDES[[#This Row],[order_delivered_customer_date]]&lt;=FACT_INCLUDES[[#This Row],[order_estimated_delivery_date]],1,0)</f>
        <v>0</v>
      </c>
      <c r="T1300" t="str">
        <f>VLOOKUP(FACT_INCLUDES[[#This Row],[DW Product]],DIM_PRODUCTS!A:I,3,FALSE)</f>
        <v>Clothing</v>
      </c>
      <c r="U1300" t="str">
        <f>VLOOKUP(FACT_INCLUDES[[#This Row],[DW Seller]],DIM_SELLERS!A:I,4,FALSE)</f>
        <v>MG</v>
      </c>
      <c r="V1300" s="30">
        <f>IF(FACT_INCLUDES[[#This Row],[order_delivered_customer_date]]&lt;=FACT_INCLUDES[[#This Row],[order_estimated_delivery_date]], 1,0)</f>
        <v>0</v>
      </c>
    </row>
    <row r="1301" spans="1:22" ht="15.75" x14ac:dyDescent="0.25">
      <c r="A1301">
        <v>1300</v>
      </c>
      <c r="B1301" s="2" t="s">
        <v>1755</v>
      </c>
      <c r="C1301" s="10">
        <v>2</v>
      </c>
      <c r="D1301" s="13">
        <v>43139.826388888891</v>
      </c>
      <c r="E1301" s="20">
        <v>41</v>
      </c>
      <c r="F1301" s="20">
        <v>11.85</v>
      </c>
      <c r="G1301" t="str">
        <f>VLOOKUP(FACT_INCLUDES[[#This Row],[order_id]],ORDERS!A:B,2,FALSE)</f>
        <v>15b3549f16e0f7bdc1afcbad647eb8a6</v>
      </c>
      <c r="H1301" s="17">
        <f>VLOOKUP(FACT_INCLUDES[[#This Row],[order_id]],ORDERS!A:F,4,FALSE)</f>
        <v>43279.979166666664</v>
      </c>
      <c r="I1301" s="17">
        <f>VLOOKUP(FACT_INCLUDES[[#This Row],[order_id]],ORDERS!A:G,5,FALSE)</f>
        <v>43290.788888888892</v>
      </c>
      <c r="J1301" s="17">
        <f>VLOOKUP(FACT_INCLUDES[[#This Row],[order_id]],ORDERS!A:G,6,FALSE)</f>
        <v>43305</v>
      </c>
      <c r="K1301" t="str">
        <f>VLOOKUP(FACT_INCLUDES[[#This Row],[order_id]],ORDERS!A:G,3,FALSE)</f>
        <v>delivered</v>
      </c>
      <c r="L1301" s="18">
        <f>FACT_INCLUDES[[#This Row],[price]]+FACT_INCLUDES[[#This Row],[freight_value]]</f>
        <v>52.85</v>
      </c>
      <c r="M1301">
        <f ca="1">_xlfn.XLOOKUP(FACT_INCLUDES[[#This Row],[customer_unique_id]], DIM_CUSTOMERS[customer_unique_id], DIM_CUSTOMERS[Age],,0)</f>
        <v>54</v>
      </c>
      <c r="N1301">
        <f>IFERROR(VLOOKUP(FACT_INCLUDES[[#This Row],[order_id]], ORDERS!A:G, 7, FALSE), "")</f>
        <v>11</v>
      </c>
      <c r="O1301">
        <f>_xlfn.XLOOKUP(FACT_INCLUDES[[#This Row],[DW Product]],FACT_PRODUCT_REVIEWS!L:L,FACT_PRODUCT_REVIEWS!A:A,,0)</f>
        <v>101</v>
      </c>
      <c r="P1301">
        <f>_xlfn.XLOOKUP(FACT_INCLUDES[[#This Row],[customer_unique_id]],DIM_CUSTOMERS[customer_unique_id],DIM_CUSTOMERS[DW Customer],,0)</f>
        <v>221</v>
      </c>
      <c r="Q1301">
        <v>101</v>
      </c>
      <c r="R1301">
        <v>101</v>
      </c>
      <c r="S1301">
        <f>IF(FACT_INCLUDES[[#This Row],[order_delivered_customer_date]]&lt;=FACT_INCLUDES[[#This Row],[order_estimated_delivery_date]],1,0)</f>
        <v>1</v>
      </c>
      <c r="T1301" t="str">
        <f>VLOOKUP(FACT_INCLUDES[[#This Row],[DW Product]],DIM_PRODUCTS!A:I,3,FALSE)</f>
        <v>Bathroom</v>
      </c>
      <c r="U1301" t="str">
        <f>VLOOKUP(FACT_INCLUDES[[#This Row],[DW Seller]],DIM_SELLERS!A:I,4,FALSE)</f>
        <v>RJ</v>
      </c>
      <c r="V1301" s="30">
        <f>IF(FACT_INCLUDES[[#This Row],[order_delivered_customer_date]]&lt;=FACT_INCLUDES[[#This Row],[order_estimated_delivery_date]], 1,0)</f>
        <v>1</v>
      </c>
    </row>
    <row r="1302" spans="1:22" ht="15.75" x14ac:dyDescent="0.25">
      <c r="A1302">
        <v>1301</v>
      </c>
      <c r="B1302" s="2" t="s">
        <v>703</v>
      </c>
      <c r="C1302" s="10">
        <v>2</v>
      </c>
      <c r="D1302" s="13">
        <v>43272.104166666664</v>
      </c>
      <c r="E1302" s="20">
        <v>69</v>
      </c>
      <c r="F1302" s="20">
        <v>18.579999999999998</v>
      </c>
      <c r="G1302" t="str">
        <f>VLOOKUP(FACT_INCLUDES[[#This Row],[order_id]],ORDERS!A:B,2,FALSE)</f>
        <v>73e879f10191d104c98f767f967b1e63</v>
      </c>
      <c r="H1302" s="17">
        <f>VLOOKUP(FACT_INCLUDES[[#This Row],[order_id]],ORDERS!A:F,4,FALSE)</f>
        <v>43254.880555555559</v>
      </c>
      <c r="I1302" s="17">
        <f>VLOOKUP(FACT_INCLUDES[[#This Row],[order_id]],ORDERS!A:G,5,FALSE)</f>
        <v>43256.855555555558</v>
      </c>
      <c r="J1302" s="17">
        <f>VLOOKUP(FACT_INCLUDES[[#This Row],[order_id]],ORDERS!A:G,6,FALSE)</f>
        <v>43279</v>
      </c>
      <c r="K1302" t="str">
        <f>VLOOKUP(FACT_INCLUDES[[#This Row],[order_id]],ORDERS!A:G,3,FALSE)</f>
        <v>delivered</v>
      </c>
      <c r="L1302" s="18">
        <f>FACT_INCLUDES[[#This Row],[price]]+FACT_INCLUDES[[#This Row],[freight_value]]</f>
        <v>87.58</v>
      </c>
      <c r="M1302">
        <f ca="1">_xlfn.XLOOKUP(FACT_INCLUDES[[#This Row],[customer_unique_id]], DIM_CUSTOMERS[customer_unique_id], DIM_CUSTOMERS[Age],,0)</f>
        <v>30</v>
      </c>
      <c r="N1302">
        <f>IFERROR(VLOOKUP(FACT_INCLUDES[[#This Row],[order_id]], ORDERS!A:G, 7, FALSE), "")</f>
        <v>2</v>
      </c>
      <c r="O1302">
        <f>_xlfn.XLOOKUP(FACT_INCLUDES[[#This Row],[DW Product]],FACT_PRODUCT_REVIEWS!L:L,FACT_PRODUCT_REVIEWS!A:A,,0)</f>
        <v>102</v>
      </c>
      <c r="P1302">
        <f>_xlfn.XLOOKUP(FACT_INCLUDES[[#This Row],[customer_unique_id]],DIM_CUSTOMERS[customer_unique_id],DIM_CUSTOMERS[DW Customer],,0)</f>
        <v>335</v>
      </c>
      <c r="Q1302">
        <v>102</v>
      </c>
      <c r="R1302">
        <v>102</v>
      </c>
      <c r="S1302">
        <f>IF(FACT_INCLUDES[[#This Row],[order_delivered_customer_date]]&lt;=FACT_INCLUDES[[#This Row],[order_estimated_delivery_date]],1,0)</f>
        <v>1</v>
      </c>
      <c r="T1302" t="str">
        <f>VLOOKUP(FACT_INCLUDES[[#This Row],[DW Product]],DIM_PRODUCTS!A:I,3,FALSE)</f>
        <v>Appliances</v>
      </c>
      <c r="U1302" t="str">
        <f>VLOOKUP(FACT_INCLUDES[[#This Row],[DW Seller]],DIM_SELLERS!A:I,4,FALSE)</f>
        <v>RJ</v>
      </c>
      <c r="V1302" s="30">
        <f>IF(FACT_INCLUDES[[#This Row],[order_delivered_customer_date]]&lt;=FACT_INCLUDES[[#This Row],[order_estimated_delivery_date]], 1,0)</f>
        <v>1</v>
      </c>
    </row>
    <row r="1303" spans="1:22" ht="15.75" x14ac:dyDescent="0.25">
      <c r="A1303">
        <v>1302</v>
      </c>
      <c r="B1303" s="2" t="s">
        <v>1733</v>
      </c>
      <c r="C1303" s="10">
        <v>2</v>
      </c>
      <c r="D1303" s="13">
        <v>43272.104166666664</v>
      </c>
      <c r="E1303" s="20">
        <v>69</v>
      </c>
      <c r="F1303" s="20">
        <v>18.579999999999998</v>
      </c>
      <c r="G1303" t="str">
        <f>VLOOKUP(FACT_INCLUDES[[#This Row],[order_id]],ORDERS!A:B,2,FALSE)</f>
        <v>2f53681bf01c5cff02bada5809fe302e</v>
      </c>
      <c r="H1303" s="17">
        <f>VLOOKUP(FACT_INCLUDES[[#This Row],[order_id]],ORDERS!A:F,4,FALSE)</f>
        <v>43229.572222222225</v>
      </c>
      <c r="I1303" s="17">
        <f>VLOOKUP(FACT_INCLUDES[[#This Row],[order_id]],ORDERS!A:G,5,FALSE)</f>
        <v>43232.129166666666</v>
      </c>
      <c r="J1303" s="17">
        <f>VLOOKUP(FACT_INCLUDES[[#This Row],[order_id]],ORDERS!A:G,6,FALSE)</f>
        <v>43237</v>
      </c>
      <c r="K1303" t="str">
        <f>VLOOKUP(FACT_INCLUDES[[#This Row],[order_id]],ORDERS!A:G,3,FALSE)</f>
        <v>delivered</v>
      </c>
      <c r="L1303" s="18">
        <f>FACT_INCLUDES[[#This Row],[price]]+FACT_INCLUDES[[#This Row],[freight_value]]</f>
        <v>87.58</v>
      </c>
      <c r="M1303">
        <f ca="1">_xlfn.XLOOKUP(FACT_INCLUDES[[#This Row],[customer_unique_id]], DIM_CUSTOMERS[customer_unique_id], DIM_CUSTOMERS[Age],,0)</f>
        <v>18</v>
      </c>
      <c r="N1303">
        <f>IFERROR(VLOOKUP(FACT_INCLUDES[[#This Row],[order_id]], ORDERS!A:G, 7, FALSE), "")</f>
        <v>3</v>
      </c>
      <c r="O1303">
        <f>_xlfn.XLOOKUP(FACT_INCLUDES[[#This Row],[DW Product]],FACT_PRODUCT_REVIEWS!L:L,FACT_PRODUCT_REVIEWS!A:A,,0)</f>
        <v>103</v>
      </c>
      <c r="P1303">
        <f>_xlfn.XLOOKUP(FACT_INCLUDES[[#This Row],[customer_unique_id]],DIM_CUSTOMERS[customer_unique_id],DIM_CUSTOMERS[DW Customer],,0)</f>
        <v>177</v>
      </c>
      <c r="Q1303">
        <v>103</v>
      </c>
      <c r="R1303">
        <v>103</v>
      </c>
      <c r="S1303">
        <f>IF(FACT_INCLUDES[[#This Row],[order_delivered_customer_date]]&lt;=FACT_INCLUDES[[#This Row],[order_estimated_delivery_date]],1,0)</f>
        <v>1</v>
      </c>
      <c r="T1303" t="str">
        <f>VLOOKUP(FACT_INCLUDES[[#This Row],[DW Product]],DIM_PRODUCTS!A:I,3,FALSE)</f>
        <v>Books</v>
      </c>
      <c r="U1303" t="str">
        <f>VLOOKUP(FACT_INCLUDES[[#This Row],[DW Seller]],DIM_SELLERS!A:I,4,FALSE)</f>
        <v>SP</v>
      </c>
      <c r="V1303" s="30">
        <f>IF(FACT_INCLUDES[[#This Row],[order_delivered_customer_date]]&lt;=FACT_INCLUDES[[#This Row],[order_estimated_delivery_date]], 1,0)</f>
        <v>1</v>
      </c>
    </row>
    <row r="1304" spans="1:22" ht="15.75" x14ac:dyDescent="0.25">
      <c r="A1304">
        <v>1303</v>
      </c>
      <c r="B1304" s="2" t="s">
        <v>1325</v>
      </c>
      <c r="C1304" s="10">
        <v>2</v>
      </c>
      <c r="D1304" s="13">
        <v>43291.45208333333</v>
      </c>
      <c r="E1304" s="20">
        <v>169.9</v>
      </c>
      <c r="F1304" s="20">
        <v>33.33</v>
      </c>
      <c r="G1304" t="str">
        <f>VLOOKUP(FACT_INCLUDES[[#This Row],[order_id]],ORDERS!A:B,2,FALSE)</f>
        <v>0b5295fc9819d831f68eb0e9a3e13ab7</v>
      </c>
      <c r="H1304" s="17">
        <f>VLOOKUP(FACT_INCLUDES[[#This Row],[order_id]],ORDERS!A:F,4,FALSE)</f>
        <v>43159.570833333331</v>
      </c>
      <c r="I1304" s="17">
        <f>VLOOKUP(FACT_INCLUDES[[#This Row],[order_id]],ORDERS!A:G,5,FALSE)</f>
        <v>43173.668055555558</v>
      </c>
      <c r="J1304" s="17">
        <f>VLOOKUP(FACT_INCLUDES[[#This Row],[order_id]],ORDERS!A:G,6,FALSE)</f>
        <v>43185</v>
      </c>
      <c r="K1304" t="str">
        <f>VLOOKUP(FACT_INCLUDES[[#This Row],[order_id]],ORDERS!A:G,3,FALSE)</f>
        <v>delivered</v>
      </c>
      <c r="L1304" s="18">
        <f>FACT_INCLUDES[[#This Row],[price]]+FACT_INCLUDES[[#This Row],[freight_value]]</f>
        <v>203.23000000000002</v>
      </c>
      <c r="M1304">
        <f ca="1">_xlfn.XLOOKUP(FACT_INCLUDES[[#This Row],[customer_unique_id]], DIM_CUSTOMERS[customer_unique_id], DIM_CUSTOMERS[Age],,0)</f>
        <v>28</v>
      </c>
      <c r="N1304">
        <f>IFERROR(VLOOKUP(FACT_INCLUDES[[#This Row],[order_id]], ORDERS!A:G, 7, FALSE), "")</f>
        <v>14</v>
      </c>
      <c r="O1304">
        <f>_xlfn.XLOOKUP(FACT_INCLUDES[[#This Row],[DW Product]],FACT_PRODUCT_REVIEWS!L:L,FACT_PRODUCT_REVIEWS!A:A,,0)</f>
        <v>104</v>
      </c>
      <c r="P1304">
        <f>_xlfn.XLOOKUP(FACT_INCLUDES[[#This Row],[customer_unique_id]],DIM_CUSTOMERS[customer_unique_id],DIM_CUSTOMERS[DW Customer],,0)</f>
        <v>8</v>
      </c>
      <c r="Q1304">
        <v>104</v>
      </c>
      <c r="R1304">
        <v>104</v>
      </c>
      <c r="S1304">
        <f>IF(FACT_INCLUDES[[#This Row],[order_delivered_customer_date]]&lt;=FACT_INCLUDES[[#This Row],[order_estimated_delivery_date]],1,0)</f>
        <v>1</v>
      </c>
      <c r="T1304" t="str">
        <f>VLOOKUP(FACT_INCLUDES[[#This Row],[DW Product]],DIM_PRODUCTS!A:I,3,FALSE)</f>
        <v>Appliances</v>
      </c>
      <c r="U1304" t="str">
        <f>VLOOKUP(FACT_INCLUDES[[#This Row],[DW Seller]],DIM_SELLERS!A:I,4,FALSE)</f>
        <v>SP</v>
      </c>
      <c r="V1304" s="30">
        <f>IF(FACT_INCLUDES[[#This Row],[order_delivered_customer_date]]&lt;=FACT_INCLUDES[[#This Row],[order_estimated_delivery_date]], 1,0)</f>
        <v>1</v>
      </c>
    </row>
    <row r="1305" spans="1:22" ht="15.75" x14ac:dyDescent="0.25">
      <c r="A1305">
        <v>1304</v>
      </c>
      <c r="B1305" s="2" t="s">
        <v>1496</v>
      </c>
      <c r="C1305" s="10">
        <v>2</v>
      </c>
      <c r="D1305" s="13">
        <v>43334.492361111108</v>
      </c>
      <c r="E1305" s="20">
        <v>119</v>
      </c>
      <c r="F1305" s="20">
        <v>15.28</v>
      </c>
      <c r="G1305" t="str">
        <f>VLOOKUP(FACT_INCLUDES[[#This Row],[order_id]],ORDERS!A:B,2,FALSE)</f>
        <v>b53bb01fd133da16d7c7d9b602a3aac7</v>
      </c>
      <c r="H1305" s="17">
        <f>VLOOKUP(FACT_INCLUDES[[#This Row],[order_id]],ORDERS!A:F,4,FALSE)</f>
        <v>43208.794444444444</v>
      </c>
      <c r="I1305" s="17">
        <f>VLOOKUP(FACT_INCLUDES[[#This Row],[order_id]],ORDERS!A:G,5,FALSE)</f>
        <v>43230.84097222222</v>
      </c>
      <c r="J1305" s="17">
        <f>VLOOKUP(FACT_INCLUDES[[#This Row],[order_id]],ORDERS!A:G,6,FALSE)</f>
        <v>43241</v>
      </c>
      <c r="K1305" t="str">
        <f>VLOOKUP(FACT_INCLUDES[[#This Row],[order_id]],ORDERS!A:G,3,FALSE)</f>
        <v>delivered</v>
      </c>
      <c r="L1305" s="18">
        <f>FACT_INCLUDES[[#This Row],[price]]+FACT_INCLUDES[[#This Row],[freight_value]]</f>
        <v>134.28</v>
      </c>
      <c r="M1305">
        <f ca="1">_xlfn.XLOOKUP(FACT_INCLUDES[[#This Row],[customer_unique_id]], DIM_CUSTOMERS[customer_unique_id], DIM_CUSTOMERS[Age],,0)</f>
        <v>21</v>
      </c>
      <c r="N1305">
        <f>IFERROR(VLOOKUP(FACT_INCLUDES[[#This Row],[order_id]], ORDERS!A:G, 7, FALSE), "")</f>
        <v>22</v>
      </c>
      <c r="O1305">
        <f>_xlfn.XLOOKUP(FACT_INCLUDES[[#This Row],[DW Product]],FACT_PRODUCT_REVIEWS!L:L,FACT_PRODUCT_REVIEWS!A:A,,0)</f>
        <v>105</v>
      </c>
      <c r="P1305">
        <f>_xlfn.XLOOKUP(FACT_INCLUDES[[#This Row],[customer_unique_id]],DIM_CUSTOMERS[customer_unique_id],DIM_CUSTOMERS[DW Customer],,0)</f>
        <v>91</v>
      </c>
      <c r="Q1305">
        <v>105</v>
      </c>
      <c r="R1305">
        <v>105</v>
      </c>
      <c r="S1305">
        <f>IF(FACT_INCLUDES[[#This Row],[order_delivered_customer_date]]&lt;=FACT_INCLUDES[[#This Row],[order_estimated_delivery_date]],1,0)</f>
        <v>1</v>
      </c>
      <c r="T1305" t="str">
        <f>VLOOKUP(FACT_INCLUDES[[#This Row],[DW Product]],DIM_PRODUCTS!A:I,3,FALSE)</f>
        <v>Art</v>
      </c>
      <c r="U1305" t="str">
        <f>VLOOKUP(FACT_INCLUDES[[#This Row],[DW Seller]],DIM_SELLERS!A:I,4,FALSE)</f>
        <v>SP</v>
      </c>
      <c r="V1305" s="30">
        <f>IF(FACT_INCLUDES[[#This Row],[order_delivered_customer_date]]&lt;=FACT_INCLUDES[[#This Row],[order_estimated_delivery_date]], 1,0)</f>
        <v>1</v>
      </c>
    </row>
    <row r="1306" spans="1:22" ht="15.75" x14ac:dyDescent="0.25">
      <c r="A1306">
        <v>1305</v>
      </c>
      <c r="B1306" s="2" t="s">
        <v>1611</v>
      </c>
      <c r="C1306" s="10">
        <v>2</v>
      </c>
      <c r="D1306" s="13">
        <v>43319.628472222219</v>
      </c>
      <c r="E1306" s="20">
        <v>39.9</v>
      </c>
      <c r="F1306" s="20">
        <v>18.079999999999998</v>
      </c>
      <c r="G1306" t="str">
        <f>VLOOKUP(FACT_INCLUDES[[#This Row],[order_id]],ORDERS!A:B,2,FALSE)</f>
        <v>63606d6ecee30138790da5be23cac8e4</v>
      </c>
      <c r="H1306" s="17">
        <f>VLOOKUP(FACT_INCLUDES[[#This Row],[order_id]],ORDERS!A:F,4,FALSE)</f>
        <v>43238.481944444444</v>
      </c>
      <c r="I1306" s="17">
        <f>VLOOKUP(FACT_INCLUDES[[#This Row],[order_id]],ORDERS!A:G,5,FALSE)</f>
        <v>43243.856944444444</v>
      </c>
      <c r="J1306" s="17">
        <f>VLOOKUP(FACT_INCLUDES[[#This Row],[order_id]],ORDERS!A:G,6,FALSE)</f>
        <v>43249</v>
      </c>
      <c r="K1306" t="str">
        <f>VLOOKUP(FACT_INCLUDES[[#This Row],[order_id]],ORDERS!A:G,3,FALSE)</f>
        <v>delivered</v>
      </c>
      <c r="L1306" s="18">
        <f>FACT_INCLUDES[[#This Row],[price]]+FACT_INCLUDES[[#This Row],[freight_value]]</f>
        <v>57.98</v>
      </c>
      <c r="M1306">
        <f ca="1">_xlfn.XLOOKUP(FACT_INCLUDES[[#This Row],[customer_unique_id]], DIM_CUSTOMERS[customer_unique_id], DIM_CUSTOMERS[Age],,0)</f>
        <v>42</v>
      </c>
      <c r="N1306">
        <f>IFERROR(VLOOKUP(FACT_INCLUDES[[#This Row],[order_id]], ORDERS!A:G, 7, FALSE), "")</f>
        <v>5</v>
      </c>
      <c r="O1306">
        <f>_xlfn.XLOOKUP(FACT_INCLUDES[[#This Row],[DW Product]],FACT_PRODUCT_REVIEWS!L:L,FACT_PRODUCT_REVIEWS!A:A,,0)</f>
        <v>106</v>
      </c>
      <c r="P1306">
        <f>_xlfn.XLOOKUP(FACT_INCLUDES[[#This Row],[customer_unique_id]],DIM_CUSTOMERS[customer_unique_id],DIM_CUSTOMERS[DW Customer],,0)</f>
        <v>331</v>
      </c>
      <c r="Q1306">
        <v>106</v>
      </c>
      <c r="R1306">
        <v>106</v>
      </c>
      <c r="S1306">
        <f>IF(FACT_INCLUDES[[#This Row],[order_delivered_customer_date]]&lt;=FACT_INCLUDES[[#This Row],[order_estimated_delivery_date]],1,0)</f>
        <v>1</v>
      </c>
      <c r="T1306" t="str">
        <f>VLOOKUP(FACT_INCLUDES[[#This Row],[DW Product]],DIM_PRODUCTS!A:I,3,FALSE)</f>
        <v>Sports</v>
      </c>
      <c r="U1306" t="str">
        <f>VLOOKUP(FACT_INCLUDES[[#This Row],[DW Seller]],DIM_SELLERS!A:I,4,FALSE)</f>
        <v>SP</v>
      </c>
      <c r="V1306" s="30">
        <f>IF(FACT_INCLUDES[[#This Row],[order_delivered_customer_date]]&lt;=FACT_INCLUDES[[#This Row],[order_estimated_delivery_date]], 1,0)</f>
        <v>1</v>
      </c>
    </row>
    <row r="1307" spans="1:22" ht="15.75" x14ac:dyDescent="0.25">
      <c r="A1307">
        <v>1306</v>
      </c>
      <c r="B1307" s="2" t="s">
        <v>1366</v>
      </c>
      <c r="C1307" s="10">
        <v>2</v>
      </c>
      <c r="D1307" s="13">
        <v>43319.836111111108</v>
      </c>
      <c r="E1307" s="20">
        <v>85</v>
      </c>
      <c r="F1307" s="20">
        <v>12.9</v>
      </c>
      <c r="G1307" t="str">
        <f>VLOOKUP(FACT_INCLUDES[[#This Row],[order_id]],ORDERS!A:B,2,FALSE)</f>
        <v>ffe254cc039740e17dd15a5305035928</v>
      </c>
      <c r="H1307" s="17">
        <f>VLOOKUP(FACT_INCLUDES[[#This Row],[order_id]],ORDERS!A:F,4,FALSE)</f>
        <v>43086.864583333336</v>
      </c>
      <c r="I1307" s="17">
        <f>VLOOKUP(FACT_INCLUDES[[#This Row],[order_id]],ORDERS!A:G,5,FALSE)</f>
        <v>43091.545138888891</v>
      </c>
      <c r="J1307" s="17">
        <f>VLOOKUP(FACT_INCLUDES[[#This Row],[order_id]],ORDERS!A:G,6,FALSE)</f>
        <v>43112</v>
      </c>
      <c r="K1307" t="str">
        <f>VLOOKUP(FACT_INCLUDES[[#This Row],[order_id]],ORDERS!A:G,3,FALSE)</f>
        <v>delivered</v>
      </c>
      <c r="L1307" s="18">
        <f>FACT_INCLUDES[[#This Row],[price]]+FACT_INCLUDES[[#This Row],[freight_value]]</f>
        <v>97.9</v>
      </c>
      <c r="M1307">
        <f ca="1">_xlfn.XLOOKUP(FACT_INCLUDES[[#This Row],[customer_unique_id]], DIM_CUSTOMERS[customer_unique_id], DIM_CUSTOMERS[Age],,0)</f>
        <v>35</v>
      </c>
      <c r="N1307">
        <f>IFERROR(VLOOKUP(FACT_INCLUDES[[#This Row],[order_id]], ORDERS!A:G, 7, FALSE), "")</f>
        <v>5</v>
      </c>
      <c r="O1307">
        <f>_xlfn.XLOOKUP(FACT_INCLUDES[[#This Row],[DW Product]],FACT_PRODUCT_REVIEWS!L:L,FACT_PRODUCT_REVIEWS!A:A,,0)</f>
        <v>107</v>
      </c>
      <c r="P1307">
        <f>_xlfn.XLOOKUP(FACT_INCLUDES[[#This Row],[customer_unique_id]],DIM_CUSTOMERS[customer_unique_id],DIM_CUSTOMERS[DW Customer],,0)</f>
        <v>205</v>
      </c>
      <c r="Q1307">
        <v>107</v>
      </c>
      <c r="R1307">
        <v>107</v>
      </c>
      <c r="S1307">
        <f>IF(FACT_INCLUDES[[#This Row],[order_delivered_customer_date]]&lt;=FACT_INCLUDES[[#This Row],[order_estimated_delivery_date]],1,0)</f>
        <v>1</v>
      </c>
      <c r="T1307" t="str">
        <f>VLOOKUP(FACT_INCLUDES[[#This Row],[DW Product]],DIM_PRODUCTS!A:I,3,FALSE)</f>
        <v>Furniture</v>
      </c>
      <c r="U1307" t="str">
        <f>VLOOKUP(FACT_INCLUDES[[#This Row],[DW Seller]],DIM_SELLERS!A:I,4,FALSE)</f>
        <v>SP</v>
      </c>
      <c r="V1307" s="30">
        <f>IF(FACT_INCLUDES[[#This Row],[order_delivered_customer_date]]&lt;=FACT_INCLUDES[[#This Row],[order_estimated_delivery_date]], 1,0)</f>
        <v>1</v>
      </c>
    </row>
    <row r="1308" spans="1:22" ht="15.75" x14ac:dyDescent="0.25">
      <c r="A1308">
        <v>1307</v>
      </c>
      <c r="B1308" s="2" t="s">
        <v>762</v>
      </c>
      <c r="C1308" s="10">
        <v>2</v>
      </c>
      <c r="D1308" s="13">
        <v>43181.755555555559</v>
      </c>
      <c r="E1308" s="20">
        <v>220</v>
      </c>
      <c r="F1308" s="20">
        <v>8.89</v>
      </c>
      <c r="G1308" t="str">
        <f>VLOOKUP(FACT_INCLUDES[[#This Row],[order_id]],ORDERS!A:B,2,FALSE)</f>
        <v>7ad12bd39f33737cb4f634c8c44af118</v>
      </c>
      <c r="H1308" s="17">
        <f>VLOOKUP(FACT_INCLUDES[[#This Row],[order_id]],ORDERS!A:F,4,FALSE)</f>
        <v>43285.967361111114</v>
      </c>
      <c r="I1308" s="17">
        <f>VLOOKUP(FACT_INCLUDES[[#This Row],[order_id]],ORDERS!A:G,5,FALSE)</f>
        <v>43294.586111111108</v>
      </c>
      <c r="J1308" s="17">
        <f>VLOOKUP(FACT_INCLUDES[[#This Row],[order_id]],ORDERS!A:G,6,FALSE)</f>
        <v>43305</v>
      </c>
      <c r="K1308" t="str">
        <f>VLOOKUP(FACT_INCLUDES[[#This Row],[order_id]],ORDERS!A:G,3,FALSE)</f>
        <v>delivered</v>
      </c>
      <c r="L1308" s="18">
        <f>FACT_INCLUDES[[#This Row],[price]]+FACT_INCLUDES[[#This Row],[freight_value]]</f>
        <v>228.89</v>
      </c>
      <c r="M1308">
        <f ca="1">_xlfn.XLOOKUP(FACT_INCLUDES[[#This Row],[customer_unique_id]], DIM_CUSTOMERS[customer_unique_id], DIM_CUSTOMERS[Age],,0)</f>
        <v>18</v>
      </c>
      <c r="N1308">
        <f>IFERROR(VLOOKUP(FACT_INCLUDES[[#This Row],[order_id]], ORDERS!A:G, 7, FALSE), "")</f>
        <v>9</v>
      </c>
      <c r="O1308">
        <f>_xlfn.XLOOKUP(FACT_INCLUDES[[#This Row],[DW Product]],FACT_PRODUCT_REVIEWS!L:L,FACT_PRODUCT_REVIEWS!A:A,,0)</f>
        <v>108</v>
      </c>
      <c r="P1308">
        <f>_xlfn.XLOOKUP(FACT_INCLUDES[[#This Row],[customer_unique_id]],DIM_CUSTOMERS[customer_unique_id],DIM_CUSTOMERS[DW Customer],,0)</f>
        <v>110</v>
      </c>
      <c r="Q1308">
        <v>108</v>
      </c>
      <c r="R1308">
        <v>108</v>
      </c>
      <c r="S1308">
        <f>IF(FACT_INCLUDES[[#This Row],[order_delivered_customer_date]]&lt;=FACT_INCLUDES[[#This Row],[order_estimated_delivery_date]],1,0)</f>
        <v>1</v>
      </c>
      <c r="T1308" t="str">
        <f>VLOOKUP(FACT_INCLUDES[[#This Row],[DW Product]],DIM_PRODUCTS!A:I,3,FALSE)</f>
        <v>Makeup</v>
      </c>
      <c r="U1308" t="str">
        <f>VLOOKUP(FACT_INCLUDES[[#This Row],[DW Seller]],DIM_SELLERS!A:I,4,FALSE)</f>
        <v>SP</v>
      </c>
      <c r="V1308" s="30">
        <f>IF(FACT_INCLUDES[[#This Row],[order_delivered_customer_date]]&lt;=FACT_INCLUDES[[#This Row],[order_estimated_delivery_date]], 1,0)</f>
        <v>1</v>
      </c>
    </row>
    <row r="1309" spans="1:22" ht="15.75" x14ac:dyDescent="0.25">
      <c r="A1309">
        <v>1308</v>
      </c>
      <c r="B1309" s="2" t="s">
        <v>871</v>
      </c>
      <c r="C1309" s="10">
        <v>2</v>
      </c>
      <c r="D1309" s="13">
        <v>43066.510416666664</v>
      </c>
      <c r="E1309" s="20">
        <v>277</v>
      </c>
      <c r="F1309" s="20">
        <v>35.74</v>
      </c>
      <c r="G1309" t="str">
        <f>VLOOKUP(FACT_INCLUDES[[#This Row],[order_id]],ORDERS!A:B,2,FALSE)</f>
        <v>e1d387b30e693029c1e3d9ffe5df61e0</v>
      </c>
      <c r="H1309" s="17">
        <f>VLOOKUP(FACT_INCLUDES[[#This Row],[order_id]],ORDERS!A:F,4,FALSE)</f>
        <v>43159.853472222225</v>
      </c>
      <c r="I1309" s="17">
        <f>VLOOKUP(FACT_INCLUDES[[#This Row],[order_id]],ORDERS!A:G,5,FALSE)</f>
        <v>43184.509027777778</v>
      </c>
      <c r="J1309" s="17">
        <f>VLOOKUP(FACT_INCLUDES[[#This Row],[order_id]],ORDERS!A:G,6,FALSE)</f>
        <v>43172</v>
      </c>
      <c r="K1309" t="str">
        <f>VLOOKUP(FACT_INCLUDES[[#This Row],[order_id]],ORDERS!A:G,3,FALSE)</f>
        <v>delivered</v>
      </c>
      <c r="L1309" s="18">
        <f>FACT_INCLUDES[[#This Row],[price]]+FACT_INCLUDES[[#This Row],[freight_value]]</f>
        <v>312.74</v>
      </c>
      <c r="M1309">
        <f ca="1">_xlfn.XLOOKUP(FACT_INCLUDES[[#This Row],[customer_unique_id]], DIM_CUSTOMERS[customer_unique_id], DIM_CUSTOMERS[Age],,0)</f>
        <v>19</v>
      </c>
      <c r="N1309">
        <f>IFERROR(VLOOKUP(FACT_INCLUDES[[#This Row],[order_id]], ORDERS!A:G, 7, FALSE), "")</f>
        <v>25</v>
      </c>
      <c r="O1309">
        <f>_xlfn.XLOOKUP(FACT_INCLUDES[[#This Row],[DW Product]],FACT_PRODUCT_REVIEWS!L:L,FACT_PRODUCT_REVIEWS!A:A,,0)</f>
        <v>109</v>
      </c>
      <c r="P1309">
        <f>_xlfn.XLOOKUP(FACT_INCLUDES[[#This Row],[customer_unique_id]],DIM_CUSTOMERS[customer_unique_id],DIM_CUSTOMERS[DW Customer],,0)</f>
        <v>80</v>
      </c>
      <c r="Q1309">
        <v>109</v>
      </c>
      <c r="R1309">
        <v>109</v>
      </c>
      <c r="S1309">
        <f>IF(FACT_INCLUDES[[#This Row],[order_delivered_customer_date]]&lt;=FACT_INCLUDES[[#This Row],[order_estimated_delivery_date]],1,0)</f>
        <v>0</v>
      </c>
      <c r="T1309" t="str">
        <f>VLOOKUP(FACT_INCLUDES[[#This Row],[DW Product]],DIM_PRODUCTS!A:I,3,FALSE)</f>
        <v>Musical Instruments</v>
      </c>
      <c r="U1309" t="str">
        <f>VLOOKUP(FACT_INCLUDES[[#This Row],[DW Seller]],DIM_SELLERS!A:I,4,FALSE)</f>
        <v>RJ</v>
      </c>
      <c r="V1309" s="30">
        <f>IF(FACT_INCLUDES[[#This Row],[order_delivered_customer_date]]&lt;=FACT_INCLUDES[[#This Row],[order_estimated_delivery_date]], 1,0)</f>
        <v>0</v>
      </c>
    </row>
    <row r="1310" spans="1:22" ht="15.75" x14ac:dyDescent="0.25">
      <c r="A1310">
        <v>1309</v>
      </c>
      <c r="B1310" s="2" t="s">
        <v>1544</v>
      </c>
      <c r="C1310" s="10">
        <v>2</v>
      </c>
      <c r="D1310" s="13">
        <v>43334.815972222219</v>
      </c>
      <c r="E1310" s="20">
        <v>66.989999999999995</v>
      </c>
      <c r="F1310" s="20">
        <v>27.75</v>
      </c>
      <c r="G1310" t="str">
        <f>VLOOKUP(FACT_INCLUDES[[#This Row],[order_id]],ORDERS!A:B,2,FALSE)</f>
        <v>10b960a4f2cfecc03e6c89b4b02ebab6</v>
      </c>
      <c r="H1310" s="17">
        <f>VLOOKUP(FACT_INCLUDES[[#This Row],[order_id]],ORDERS!A:F,4,FALSE)</f>
        <v>43083.475694444445</v>
      </c>
      <c r="I1310" s="17">
        <f>VLOOKUP(FACT_INCLUDES[[#This Row],[order_id]],ORDERS!A:G,5,FALSE)</f>
        <v>43096.887499999997</v>
      </c>
      <c r="J1310" s="17">
        <f>VLOOKUP(FACT_INCLUDES[[#This Row],[order_id]],ORDERS!A:G,6,FALSE)</f>
        <v>43115</v>
      </c>
      <c r="K1310" t="str">
        <f>VLOOKUP(FACT_INCLUDES[[#This Row],[order_id]],ORDERS!A:G,3,FALSE)</f>
        <v>delivered</v>
      </c>
      <c r="L1310" s="18">
        <f>FACT_INCLUDES[[#This Row],[price]]+FACT_INCLUDES[[#This Row],[freight_value]]</f>
        <v>94.74</v>
      </c>
      <c r="M1310">
        <f ca="1">_xlfn.XLOOKUP(FACT_INCLUDES[[#This Row],[customer_unique_id]], DIM_CUSTOMERS[customer_unique_id], DIM_CUSTOMERS[Age],,0)</f>
        <v>19</v>
      </c>
      <c r="N1310">
        <f>IFERROR(VLOOKUP(FACT_INCLUDES[[#This Row],[order_id]], ORDERS!A:G, 7, FALSE), "")</f>
        <v>13</v>
      </c>
      <c r="O1310">
        <f>_xlfn.XLOOKUP(FACT_INCLUDES[[#This Row],[DW Product]],FACT_PRODUCT_REVIEWS!L:L,FACT_PRODUCT_REVIEWS!A:A,,0)</f>
        <v>110</v>
      </c>
      <c r="P1310">
        <f>_xlfn.XLOOKUP(FACT_INCLUDES[[#This Row],[customer_unique_id]],DIM_CUSTOMERS[customer_unique_id],DIM_CUSTOMERS[DW Customer],,0)</f>
        <v>202</v>
      </c>
      <c r="Q1310">
        <v>110</v>
      </c>
      <c r="R1310">
        <v>110</v>
      </c>
      <c r="S1310">
        <f>IF(FACT_INCLUDES[[#This Row],[order_delivered_customer_date]]&lt;=FACT_INCLUDES[[#This Row],[order_estimated_delivery_date]],1,0)</f>
        <v>1</v>
      </c>
      <c r="T1310" t="str">
        <f>VLOOKUP(FACT_INCLUDES[[#This Row],[DW Product]],DIM_PRODUCTS!A:I,3,FALSE)</f>
        <v>Jewelry</v>
      </c>
      <c r="U1310" t="str">
        <f>VLOOKUP(FACT_INCLUDES[[#This Row],[DW Seller]],DIM_SELLERS!A:I,4,FALSE)</f>
        <v>SP</v>
      </c>
      <c r="V1310" s="30">
        <f>IF(FACT_INCLUDES[[#This Row],[order_delivered_customer_date]]&lt;=FACT_INCLUDES[[#This Row],[order_estimated_delivery_date]], 1,0)</f>
        <v>1</v>
      </c>
    </row>
    <row r="1311" spans="1:22" ht="15.75" x14ac:dyDescent="0.25">
      <c r="A1311">
        <v>1310</v>
      </c>
      <c r="B1311" s="2" t="s">
        <v>1161</v>
      </c>
      <c r="C1311" s="10">
        <v>2</v>
      </c>
      <c r="D1311" s="13">
        <v>43293.427083333336</v>
      </c>
      <c r="E1311" s="20">
        <v>14</v>
      </c>
      <c r="F1311" s="20">
        <v>50.85</v>
      </c>
      <c r="G1311" t="str">
        <f>VLOOKUP(FACT_INCLUDES[[#This Row],[order_id]],ORDERS!A:B,2,FALSE)</f>
        <v>56a9c159fffe93bdef88ffbf6e729712</v>
      </c>
      <c r="H1311" s="17">
        <f>VLOOKUP(FACT_INCLUDES[[#This Row],[order_id]],ORDERS!A:F,4,FALSE)</f>
        <v>43139.563194444447</v>
      </c>
      <c r="I1311" s="17">
        <f>VLOOKUP(FACT_INCLUDES[[#This Row],[order_id]],ORDERS!A:G,5,FALSE)</f>
        <v>43157.53402777778</v>
      </c>
      <c r="J1311" s="17">
        <f>VLOOKUP(FACT_INCLUDES[[#This Row],[order_id]],ORDERS!A:G,6,FALSE)</f>
        <v>43167</v>
      </c>
      <c r="K1311" t="str">
        <f>VLOOKUP(FACT_INCLUDES[[#This Row],[order_id]],ORDERS!A:G,3,FALSE)</f>
        <v>delivered</v>
      </c>
      <c r="L1311" s="18">
        <f>FACT_INCLUDES[[#This Row],[price]]+FACT_INCLUDES[[#This Row],[freight_value]]</f>
        <v>64.849999999999994</v>
      </c>
      <c r="M1311">
        <f ca="1">_xlfn.XLOOKUP(FACT_INCLUDES[[#This Row],[customer_unique_id]], DIM_CUSTOMERS[customer_unique_id], DIM_CUSTOMERS[Age],,0)</f>
        <v>19</v>
      </c>
      <c r="N1311">
        <f>IFERROR(VLOOKUP(FACT_INCLUDES[[#This Row],[order_id]], ORDERS!A:G, 7, FALSE), "")</f>
        <v>18</v>
      </c>
      <c r="O1311">
        <f>_xlfn.XLOOKUP(FACT_INCLUDES[[#This Row],[DW Product]],FACT_PRODUCT_REVIEWS!L:L,FACT_PRODUCT_REVIEWS!A:A,,0)</f>
        <v>111</v>
      </c>
      <c r="P1311">
        <f>_xlfn.XLOOKUP(FACT_INCLUDES[[#This Row],[customer_unique_id]],DIM_CUSTOMERS[customer_unique_id],DIM_CUSTOMERS[DW Customer],,0)</f>
        <v>206</v>
      </c>
      <c r="Q1311">
        <v>111</v>
      </c>
      <c r="R1311">
        <v>111</v>
      </c>
      <c r="S1311">
        <f>IF(FACT_INCLUDES[[#This Row],[order_delivered_customer_date]]&lt;=FACT_INCLUDES[[#This Row],[order_estimated_delivery_date]],1,0)</f>
        <v>1</v>
      </c>
      <c r="T1311" t="str">
        <f>VLOOKUP(FACT_INCLUDES[[#This Row],[DW Product]],DIM_PRODUCTS!A:I,3,FALSE)</f>
        <v>Furniture</v>
      </c>
      <c r="U1311" t="str">
        <f>VLOOKUP(FACT_INCLUDES[[#This Row],[DW Seller]],DIM_SELLERS!A:I,4,FALSE)</f>
        <v>SP</v>
      </c>
      <c r="V1311" s="30">
        <f>IF(FACT_INCLUDES[[#This Row],[order_delivered_customer_date]]&lt;=FACT_INCLUDES[[#This Row],[order_estimated_delivery_date]], 1,0)</f>
        <v>1</v>
      </c>
    </row>
    <row r="1312" spans="1:22" ht="15.75" x14ac:dyDescent="0.25">
      <c r="A1312">
        <v>1311</v>
      </c>
      <c r="B1312" s="2" t="s">
        <v>1217</v>
      </c>
      <c r="C1312" s="10">
        <v>2</v>
      </c>
      <c r="D1312" s="13">
        <v>43164.715277777781</v>
      </c>
      <c r="E1312" s="20">
        <v>85</v>
      </c>
      <c r="F1312" s="20">
        <v>17.03</v>
      </c>
      <c r="G1312" t="str">
        <f>VLOOKUP(FACT_INCLUDES[[#This Row],[order_id]],ORDERS!A:B,2,FALSE)</f>
        <v>8dfb9fff0eac6a63f34ed7707068e988</v>
      </c>
      <c r="H1312" s="17">
        <f>VLOOKUP(FACT_INCLUDES[[#This Row],[order_id]],ORDERS!A:F,4,FALSE)</f>
        <v>43222.558333333334</v>
      </c>
      <c r="I1312" s="17">
        <f>VLOOKUP(FACT_INCLUDES[[#This Row],[order_id]],ORDERS!A:G,5,FALSE)</f>
        <v>43224.873611111114</v>
      </c>
      <c r="J1312" s="17">
        <f>VLOOKUP(FACT_INCLUDES[[#This Row],[order_id]],ORDERS!A:G,6,FALSE)</f>
        <v>43235</v>
      </c>
      <c r="K1312" t="str">
        <f>VLOOKUP(FACT_INCLUDES[[#This Row],[order_id]],ORDERS!A:G,3,FALSE)</f>
        <v>delivered</v>
      </c>
      <c r="L1312" s="18">
        <f>FACT_INCLUDES[[#This Row],[price]]+FACT_INCLUDES[[#This Row],[freight_value]]</f>
        <v>102.03</v>
      </c>
      <c r="M1312">
        <f ca="1">_xlfn.XLOOKUP(FACT_INCLUDES[[#This Row],[customer_unique_id]], DIM_CUSTOMERS[customer_unique_id], DIM_CUSTOMERS[Age],,0)</f>
        <v>25</v>
      </c>
      <c r="N1312">
        <f>IFERROR(VLOOKUP(FACT_INCLUDES[[#This Row],[order_id]], ORDERS!A:G, 7, FALSE), "")</f>
        <v>2</v>
      </c>
      <c r="O1312">
        <f>_xlfn.XLOOKUP(FACT_INCLUDES[[#This Row],[DW Product]],FACT_PRODUCT_REVIEWS!L:L,FACT_PRODUCT_REVIEWS!A:A,,0)</f>
        <v>112</v>
      </c>
      <c r="P1312">
        <f>_xlfn.XLOOKUP(FACT_INCLUDES[[#This Row],[customer_unique_id]],DIM_CUSTOMERS[customer_unique_id],DIM_CUSTOMERS[DW Customer],,0)</f>
        <v>101</v>
      </c>
      <c r="Q1312">
        <v>112</v>
      </c>
      <c r="R1312">
        <v>112</v>
      </c>
      <c r="S1312">
        <f>IF(FACT_INCLUDES[[#This Row],[order_delivered_customer_date]]&lt;=FACT_INCLUDES[[#This Row],[order_estimated_delivery_date]],1,0)</f>
        <v>1</v>
      </c>
      <c r="T1312" t="str">
        <f>VLOOKUP(FACT_INCLUDES[[#This Row],[DW Product]],DIM_PRODUCTS!A:I,3,FALSE)</f>
        <v>Decor</v>
      </c>
      <c r="U1312" t="str">
        <f>VLOOKUP(FACT_INCLUDES[[#This Row],[DW Seller]],DIM_SELLERS!A:I,4,FALSE)</f>
        <v>PR</v>
      </c>
      <c r="V1312" s="30">
        <f>IF(FACT_INCLUDES[[#This Row],[order_delivered_customer_date]]&lt;=FACT_INCLUDES[[#This Row],[order_estimated_delivery_date]], 1,0)</f>
        <v>1</v>
      </c>
    </row>
    <row r="1313" spans="1:22" ht="15.75" x14ac:dyDescent="0.25">
      <c r="A1313">
        <v>1312</v>
      </c>
      <c r="B1313" s="2" t="s">
        <v>1353</v>
      </c>
      <c r="C1313" s="10">
        <v>2</v>
      </c>
      <c r="D1313" s="13">
        <v>43164.715277777781</v>
      </c>
      <c r="E1313" s="20">
        <v>85</v>
      </c>
      <c r="F1313" s="20">
        <v>17.03</v>
      </c>
      <c r="G1313" t="str">
        <f>VLOOKUP(FACT_INCLUDES[[#This Row],[order_id]],ORDERS!A:B,2,FALSE)</f>
        <v>7cdad7ad32a8ed3d160ca312e16d29f1</v>
      </c>
      <c r="H1313" s="17">
        <f>VLOOKUP(FACT_INCLUDES[[#This Row],[order_id]],ORDERS!A:F,4,FALSE)</f>
        <v>43144.95416666667</v>
      </c>
      <c r="I1313" s="17">
        <f>VLOOKUP(FACT_INCLUDES[[#This Row],[order_id]],ORDERS!A:G,5,FALSE)</f>
        <v>43157.815972222219</v>
      </c>
      <c r="J1313" s="17">
        <f>VLOOKUP(FACT_INCLUDES[[#This Row],[order_id]],ORDERS!A:G,6,FALSE)</f>
        <v>43165</v>
      </c>
      <c r="K1313" t="str">
        <f>VLOOKUP(FACT_INCLUDES[[#This Row],[order_id]],ORDERS!A:G,3,FALSE)</f>
        <v>delivered</v>
      </c>
      <c r="L1313" s="18">
        <f>FACT_INCLUDES[[#This Row],[price]]+FACT_INCLUDES[[#This Row],[freight_value]]</f>
        <v>102.03</v>
      </c>
      <c r="M1313">
        <f ca="1">_xlfn.XLOOKUP(FACT_INCLUDES[[#This Row],[customer_unique_id]], DIM_CUSTOMERS[customer_unique_id], DIM_CUSTOMERS[Age],,0)</f>
        <v>49</v>
      </c>
      <c r="N1313">
        <f>IFERROR(VLOOKUP(FACT_INCLUDES[[#This Row],[order_id]], ORDERS!A:G, 7, FALSE), "")</f>
        <v>13</v>
      </c>
      <c r="O1313">
        <f>_xlfn.XLOOKUP(FACT_INCLUDES[[#This Row],[DW Product]],FACT_PRODUCT_REVIEWS!L:L,FACT_PRODUCT_REVIEWS!A:A,,0)</f>
        <v>113</v>
      </c>
      <c r="P1313">
        <f>_xlfn.XLOOKUP(FACT_INCLUDES[[#This Row],[customer_unique_id]],DIM_CUSTOMERS[customer_unique_id],DIM_CUSTOMERS[DW Customer],,0)</f>
        <v>261</v>
      </c>
      <c r="Q1313">
        <v>113</v>
      </c>
      <c r="R1313">
        <v>113</v>
      </c>
      <c r="S1313">
        <f>IF(FACT_INCLUDES[[#This Row],[order_delivered_customer_date]]&lt;=FACT_INCLUDES[[#This Row],[order_estimated_delivery_date]],1,0)</f>
        <v>1</v>
      </c>
      <c r="T1313" t="str">
        <f>VLOOKUP(FACT_INCLUDES[[#This Row],[DW Product]],DIM_PRODUCTS!A:I,3,FALSE)</f>
        <v>Art</v>
      </c>
      <c r="U1313" t="str">
        <f>VLOOKUP(FACT_INCLUDES[[#This Row],[DW Seller]],DIM_SELLERS!A:I,4,FALSE)</f>
        <v>SP</v>
      </c>
      <c r="V1313" s="30">
        <f>IF(FACT_INCLUDES[[#This Row],[order_delivered_customer_date]]&lt;=FACT_INCLUDES[[#This Row],[order_estimated_delivery_date]], 1,0)</f>
        <v>1</v>
      </c>
    </row>
    <row r="1314" spans="1:22" ht="15.75" x14ac:dyDescent="0.25">
      <c r="A1314">
        <v>1313</v>
      </c>
      <c r="B1314" s="2" t="s">
        <v>1044</v>
      </c>
      <c r="C1314" s="10">
        <v>2</v>
      </c>
      <c r="D1314" s="13">
        <v>43143.552083333336</v>
      </c>
      <c r="E1314" s="20">
        <v>229</v>
      </c>
      <c r="F1314" s="20">
        <v>9.8000000000000007</v>
      </c>
      <c r="G1314" t="str">
        <f>VLOOKUP(FACT_INCLUDES[[#This Row],[order_id]],ORDERS!A:B,2,FALSE)</f>
        <v>b6a3c8559ca50f11853e81dcc7674f2f</v>
      </c>
      <c r="H1314" s="17">
        <f>VLOOKUP(FACT_INCLUDES[[#This Row],[order_id]],ORDERS!A:F,4,FALSE)</f>
        <v>43167.79583333333</v>
      </c>
      <c r="I1314" s="17">
        <f>VLOOKUP(FACT_INCLUDES[[#This Row],[order_id]],ORDERS!A:G,5,FALSE)</f>
        <v>43182.630555555559</v>
      </c>
      <c r="J1314" s="17">
        <f>VLOOKUP(FACT_INCLUDES[[#This Row],[order_id]],ORDERS!A:G,6,FALSE)</f>
        <v>43194</v>
      </c>
      <c r="K1314" t="str">
        <f>VLOOKUP(FACT_INCLUDES[[#This Row],[order_id]],ORDERS!A:G,3,FALSE)</f>
        <v>delivered</v>
      </c>
      <c r="L1314" s="18">
        <f>FACT_INCLUDES[[#This Row],[price]]+FACT_INCLUDES[[#This Row],[freight_value]]</f>
        <v>238.8</v>
      </c>
      <c r="M1314">
        <f ca="1">_xlfn.XLOOKUP(FACT_INCLUDES[[#This Row],[customer_unique_id]], DIM_CUSTOMERS[customer_unique_id], DIM_CUSTOMERS[Age],,0)</f>
        <v>54</v>
      </c>
      <c r="N1314">
        <f>IFERROR(VLOOKUP(FACT_INCLUDES[[#This Row],[order_id]], ORDERS!A:G, 7, FALSE), "")</f>
        <v>15</v>
      </c>
      <c r="O1314">
        <f>_xlfn.XLOOKUP(FACT_INCLUDES[[#This Row],[DW Product]],FACT_PRODUCT_REVIEWS!L:L,FACT_PRODUCT_REVIEWS!A:A,,0)</f>
        <v>114</v>
      </c>
      <c r="P1314">
        <f>_xlfn.XLOOKUP(FACT_INCLUDES[[#This Row],[customer_unique_id]],DIM_CUSTOMERS[customer_unique_id],DIM_CUSTOMERS[DW Customer],,0)</f>
        <v>57</v>
      </c>
      <c r="Q1314">
        <v>114</v>
      </c>
      <c r="R1314">
        <v>114</v>
      </c>
      <c r="S1314">
        <f>IF(FACT_INCLUDES[[#This Row],[order_delivered_customer_date]]&lt;=FACT_INCLUDES[[#This Row],[order_estimated_delivery_date]],1,0)</f>
        <v>1</v>
      </c>
      <c r="T1314" t="str">
        <f>VLOOKUP(FACT_INCLUDES[[#This Row],[DW Product]],DIM_PRODUCTS!A:I,3,FALSE)</f>
        <v>Pets</v>
      </c>
      <c r="U1314" t="str">
        <f>VLOOKUP(FACT_INCLUDES[[#This Row],[DW Seller]],DIM_SELLERS!A:I,4,FALSE)</f>
        <v>SP</v>
      </c>
      <c r="V1314" s="30">
        <f>IF(FACT_INCLUDES[[#This Row],[order_delivered_customer_date]]&lt;=FACT_INCLUDES[[#This Row],[order_estimated_delivery_date]], 1,0)</f>
        <v>1</v>
      </c>
    </row>
    <row r="1315" spans="1:22" ht="15.75" x14ac:dyDescent="0.25">
      <c r="A1315">
        <v>1314</v>
      </c>
      <c r="B1315" s="2" t="s">
        <v>1358</v>
      </c>
      <c r="C1315" s="10">
        <v>2</v>
      </c>
      <c r="D1315" s="13">
        <v>43235.188194444447</v>
      </c>
      <c r="E1315" s="20">
        <v>99.9</v>
      </c>
      <c r="F1315" s="20">
        <v>0</v>
      </c>
      <c r="G1315" t="str">
        <f>VLOOKUP(FACT_INCLUDES[[#This Row],[order_id]],ORDERS!A:B,2,FALSE)</f>
        <v>f4dc0a81a11d3d270ccf5a9c4b5b187b</v>
      </c>
      <c r="H1315" s="17">
        <f>VLOOKUP(FACT_INCLUDES[[#This Row],[order_id]],ORDERS!A:F,4,FALSE)</f>
        <v>42887.822222222225</v>
      </c>
      <c r="I1315" s="17">
        <f>VLOOKUP(FACT_INCLUDES[[#This Row],[order_id]],ORDERS!A:G,5,FALSE)</f>
        <v>42898.654861111114</v>
      </c>
      <c r="J1315" s="17">
        <f>VLOOKUP(FACT_INCLUDES[[#This Row],[order_id]],ORDERS!A:G,6,FALSE)</f>
        <v>42913</v>
      </c>
      <c r="K1315" t="str">
        <f>VLOOKUP(FACT_INCLUDES[[#This Row],[order_id]],ORDERS!A:G,3,FALSE)</f>
        <v>delivered</v>
      </c>
      <c r="L1315" s="18">
        <f>FACT_INCLUDES[[#This Row],[price]]+FACT_INCLUDES[[#This Row],[freight_value]]</f>
        <v>99.9</v>
      </c>
      <c r="M1315">
        <f ca="1">_xlfn.XLOOKUP(FACT_INCLUDES[[#This Row],[customer_unique_id]], DIM_CUSTOMERS[customer_unique_id], DIM_CUSTOMERS[Age],,0)</f>
        <v>47</v>
      </c>
      <c r="N1315">
        <f>IFERROR(VLOOKUP(FACT_INCLUDES[[#This Row],[order_id]], ORDERS!A:G, 7, FALSE), "")</f>
        <v>11</v>
      </c>
      <c r="O1315">
        <f>_xlfn.XLOOKUP(FACT_INCLUDES[[#This Row],[DW Product]],FACT_PRODUCT_REVIEWS!L:L,FACT_PRODUCT_REVIEWS!A:A,,0)</f>
        <v>115</v>
      </c>
      <c r="P1315">
        <f>_xlfn.XLOOKUP(FACT_INCLUDES[[#This Row],[customer_unique_id]],DIM_CUSTOMERS[customer_unique_id],DIM_CUSTOMERS[DW Customer],,0)</f>
        <v>24</v>
      </c>
      <c r="Q1315">
        <v>115</v>
      </c>
      <c r="R1315">
        <v>115</v>
      </c>
      <c r="S1315">
        <f>IF(FACT_INCLUDES[[#This Row],[order_delivered_customer_date]]&lt;=FACT_INCLUDES[[#This Row],[order_estimated_delivery_date]],1,0)</f>
        <v>1</v>
      </c>
      <c r="T1315" t="str">
        <f>VLOOKUP(FACT_INCLUDES[[#This Row],[DW Product]],DIM_PRODUCTS!A:I,3,FALSE)</f>
        <v>Musical Instruments</v>
      </c>
      <c r="U1315" t="str">
        <f>VLOOKUP(FACT_INCLUDES[[#This Row],[DW Seller]],DIM_SELLERS!A:I,4,FALSE)</f>
        <v>RN</v>
      </c>
      <c r="V1315" s="30">
        <f>IF(FACT_INCLUDES[[#This Row],[order_delivered_customer_date]]&lt;=FACT_INCLUDES[[#This Row],[order_estimated_delivery_date]], 1,0)</f>
        <v>1</v>
      </c>
    </row>
    <row r="1316" spans="1:22" ht="15.75" x14ac:dyDescent="0.25">
      <c r="A1316">
        <v>1315</v>
      </c>
      <c r="B1316" s="2" t="s">
        <v>794</v>
      </c>
      <c r="C1316" s="10">
        <v>2</v>
      </c>
      <c r="D1316" s="13">
        <v>43129.010416666664</v>
      </c>
      <c r="E1316" s="20">
        <v>84.9</v>
      </c>
      <c r="F1316" s="20">
        <v>34.39</v>
      </c>
      <c r="G1316" t="str">
        <f>VLOOKUP(FACT_INCLUDES[[#This Row],[order_id]],ORDERS!A:B,2,FALSE)</f>
        <v>5cc1fbd02e6b7cd1113dd836fbbbcc13</v>
      </c>
      <c r="H1316" s="17">
        <f>VLOOKUP(FACT_INCLUDES[[#This Row],[order_id]],ORDERS!A:F,4,FALSE)</f>
        <v>43258.949305555558</v>
      </c>
      <c r="I1316" s="17">
        <f>VLOOKUP(FACT_INCLUDES[[#This Row],[order_id]],ORDERS!A:G,5,FALSE)</f>
        <v>43267.686111111114</v>
      </c>
      <c r="J1316" s="17">
        <f>VLOOKUP(FACT_INCLUDES[[#This Row],[order_id]],ORDERS!A:G,6,FALSE)</f>
        <v>43280</v>
      </c>
      <c r="K1316" t="str">
        <f>VLOOKUP(FACT_INCLUDES[[#This Row],[order_id]],ORDERS!A:G,3,FALSE)</f>
        <v>delivered</v>
      </c>
      <c r="L1316" s="18">
        <f>FACT_INCLUDES[[#This Row],[price]]+FACT_INCLUDES[[#This Row],[freight_value]]</f>
        <v>119.29</v>
      </c>
      <c r="M1316">
        <f ca="1">_xlfn.XLOOKUP(FACT_INCLUDES[[#This Row],[customer_unique_id]], DIM_CUSTOMERS[customer_unique_id], DIM_CUSTOMERS[Age],,0)</f>
        <v>21</v>
      </c>
      <c r="N1316">
        <f>IFERROR(VLOOKUP(FACT_INCLUDES[[#This Row],[order_id]], ORDERS!A:G, 7, FALSE), "")</f>
        <v>9</v>
      </c>
      <c r="O1316">
        <f>_xlfn.XLOOKUP(FACT_INCLUDES[[#This Row],[DW Product]],FACT_PRODUCT_REVIEWS!L:L,FACT_PRODUCT_REVIEWS!A:A,,0)</f>
        <v>116</v>
      </c>
      <c r="P1316">
        <f>_xlfn.XLOOKUP(FACT_INCLUDES[[#This Row],[customer_unique_id]],DIM_CUSTOMERS[customer_unique_id],DIM_CUSTOMERS[DW Customer],,0)</f>
        <v>146</v>
      </c>
      <c r="Q1316">
        <v>116</v>
      </c>
      <c r="R1316">
        <v>116</v>
      </c>
      <c r="S1316">
        <f>IF(FACT_INCLUDES[[#This Row],[order_delivered_customer_date]]&lt;=FACT_INCLUDES[[#This Row],[order_estimated_delivery_date]],1,0)</f>
        <v>1</v>
      </c>
      <c r="T1316" t="str">
        <f>VLOOKUP(FACT_INCLUDES[[#This Row],[DW Product]],DIM_PRODUCTS!A:I,3,FALSE)</f>
        <v>Decor</v>
      </c>
      <c r="U1316" t="str">
        <f>VLOOKUP(FACT_INCLUDES[[#This Row],[DW Seller]],DIM_SELLERS!A:I,4,FALSE)</f>
        <v>MG</v>
      </c>
      <c r="V1316" s="30">
        <f>IF(FACT_INCLUDES[[#This Row],[order_delivered_customer_date]]&lt;=FACT_INCLUDES[[#This Row],[order_estimated_delivery_date]], 1,0)</f>
        <v>1</v>
      </c>
    </row>
    <row r="1317" spans="1:22" ht="15.75" x14ac:dyDescent="0.25">
      <c r="A1317">
        <v>1316</v>
      </c>
      <c r="B1317" s="2" t="s">
        <v>1456</v>
      </c>
      <c r="C1317" s="10">
        <v>2</v>
      </c>
      <c r="D1317" s="13">
        <v>42880.559027777781</v>
      </c>
      <c r="E1317" s="20">
        <v>189</v>
      </c>
      <c r="F1317" s="20">
        <v>33.909999999999997</v>
      </c>
      <c r="G1317" t="str">
        <f>VLOOKUP(FACT_INCLUDES[[#This Row],[order_id]],ORDERS!A:B,2,FALSE)</f>
        <v>af13324b5f4c0a838fe662c52a44b959</v>
      </c>
      <c r="H1317" s="17">
        <f>VLOOKUP(FACT_INCLUDES[[#This Row],[order_id]],ORDERS!A:F,4,FALSE)</f>
        <v>43018.924305555556</v>
      </c>
      <c r="I1317" s="17">
        <f>VLOOKUP(FACT_INCLUDES[[#This Row],[order_id]],ORDERS!A:G,5,FALSE)</f>
        <v>43035.919444444444</v>
      </c>
      <c r="J1317" s="17">
        <f>VLOOKUP(FACT_INCLUDES[[#This Row],[order_id]],ORDERS!A:G,6,FALSE)</f>
        <v>43048</v>
      </c>
      <c r="K1317" t="str">
        <f>VLOOKUP(FACT_INCLUDES[[#This Row],[order_id]],ORDERS!A:G,3,FALSE)</f>
        <v>delivered</v>
      </c>
      <c r="L1317" s="18">
        <f>FACT_INCLUDES[[#This Row],[price]]+FACT_INCLUDES[[#This Row],[freight_value]]</f>
        <v>222.91</v>
      </c>
      <c r="M1317">
        <f ca="1">_xlfn.XLOOKUP(FACT_INCLUDES[[#This Row],[customer_unique_id]], DIM_CUSTOMERS[customer_unique_id], DIM_CUSTOMERS[Age],,0)</f>
        <v>38</v>
      </c>
      <c r="N1317">
        <f>IFERROR(VLOOKUP(FACT_INCLUDES[[#This Row],[order_id]], ORDERS!A:G, 7, FALSE), "")</f>
        <v>17</v>
      </c>
      <c r="O1317">
        <f>_xlfn.XLOOKUP(FACT_INCLUDES[[#This Row],[DW Product]],FACT_PRODUCT_REVIEWS!L:L,FACT_PRODUCT_REVIEWS!A:A,,0)</f>
        <v>117</v>
      </c>
      <c r="P1317">
        <f>_xlfn.XLOOKUP(FACT_INCLUDES[[#This Row],[customer_unique_id]],DIM_CUSTOMERS[customer_unique_id],DIM_CUSTOMERS[DW Customer],,0)</f>
        <v>295</v>
      </c>
      <c r="Q1317">
        <v>117</v>
      </c>
      <c r="R1317">
        <v>117</v>
      </c>
      <c r="S1317">
        <f>IF(FACT_INCLUDES[[#This Row],[order_delivered_customer_date]]&lt;=FACT_INCLUDES[[#This Row],[order_estimated_delivery_date]],1,0)</f>
        <v>1</v>
      </c>
      <c r="T1317" t="str">
        <f>VLOOKUP(FACT_INCLUDES[[#This Row],[DW Product]],DIM_PRODUCTS!A:I,3,FALSE)</f>
        <v>Jewelry</v>
      </c>
      <c r="U1317" t="str">
        <f>VLOOKUP(FACT_INCLUDES[[#This Row],[DW Seller]],DIM_SELLERS!A:I,4,FALSE)</f>
        <v>SP</v>
      </c>
      <c r="V1317" s="30">
        <f>IF(FACT_INCLUDES[[#This Row],[order_delivered_customer_date]]&lt;=FACT_INCLUDES[[#This Row],[order_estimated_delivery_date]], 1,0)</f>
        <v>1</v>
      </c>
    </row>
    <row r="1318" spans="1:22" ht="15.75" x14ac:dyDescent="0.25">
      <c r="A1318">
        <v>1317</v>
      </c>
      <c r="B1318" s="2" t="s">
        <v>1614</v>
      </c>
      <c r="C1318" s="10">
        <v>2</v>
      </c>
      <c r="D1318" s="13">
        <v>43017.868055555555</v>
      </c>
      <c r="E1318" s="20">
        <v>49</v>
      </c>
      <c r="F1318" s="20">
        <v>7.78</v>
      </c>
      <c r="G1318" t="str">
        <f>VLOOKUP(FACT_INCLUDES[[#This Row],[order_id]],ORDERS!A:B,2,FALSE)</f>
        <v>7af8bc059cb4c4c55038a142b99da13b</v>
      </c>
      <c r="H1318" s="17">
        <f>VLOOKUP(FACT_INCLUDES[[#This Row],[order_id]],ORDERS!A:F,4,FALSE)</f>
        <v>42992.679166666669</v>
      </c>
      <c r="I1318" s="17">
        <f>VLOOKUP(FACT_INCLUDES[[#This Row],[order_id]],ORDERS!A:G,5,FALSE)</f>
        <v>43017.654861111114</v>
      </c>
      <c r="J1318" s="17">
        <f>VLOOKUP(FACT_INCLUDES[[#This Row],[order_id]],ORDERS!A:G,6,FALSE)</f>
        <v>43014</v>
      </c>
      <c r="K1318" t="str">
        <f>VLOOKUP(FACT_INCLUDES[[#This Row],[order_id]],ORDERS!A:G,3,FALSE)</f>
        <v>delivered</v>
      </c>
      <c r="L1318" s="18">
        <f>FACT_INCLUDES[[#This Row],[price]]+FACT_INCLUDES[[#This Row],[freight_value]]</f>
        <v>56.78</v>
      </c>
      <c r="M1318">
        <f ca="1">_xlfn.XLOOKUP(FACT_INCLUDES[[#This Row],[customer_unique_id]], DIM_CUSTOMERS[customer_unique_id], DIM_CUSTOMERS[Age],,0)</f>
        <v>31</v>
      </c>
      <c r="N1318">
        <f>IFERROR(VLOOKUP(FACT_INCLUDES[[#This Row],[order_id]], ORDERS!A:G, 7, FALSE), "")</f>
        <v>25</v>
      </c>
      <c r="O1318">
        <f>_xlfn.XLOOKUP(FACT_INCLUDES[[#This Row],[DW Product]],FACT_PRODUCT_REVIEWS!L:L,FACT_PRODUCT_REVIEWS!A:A,,0)</f>
        <v>118</v>
      </c>
      <c r="P1318">
        <f>_xlfn.XLOOKUP(FACT_INCLUDES[[#This Row],[customer_unique_id]],DIM_CUSTOMERS[customer_unique_id],DIM_CUSTOMERS[DW Customer],,0)</f>
        <v>215</v>
      </c>
      <c r="Q1318">
        <v>118</v>
      </c>
      <c r="R1318">
        <v>118</v>
      </c>
      <c r="S1318">
        <f>IF(FACT_INCLUDES[[#This Row],[order_delivered_customer_date]]&lt;=FACT_INCLUDES[[#This Row],[order_estimated_delivery_date]],1,0)</f>
        <v>0</v>
      </c>
      <c r="T1318" t="str">
        <f>VLOOKUP(FACT_INCLUDES[[#This Row],[DW Product]],DIM_PRODUCTS!A:I,3,FALSE)</f>
        <v>Clothing</v>
      </c>
      <c r="U1318" t="str">
        <f>VLOOKUP(FACT_INCLUDES[[#This Row],[DW Seller]],DIM_SELLERS!A:I,4,FALSE)</f>
        <v>SP</v>
      </c>
      <c r="V1318" s="30">
        <f>IF(FACT_INCLUDES[[#This Row],[order_delivered_customer_date]]&lt;=FACT_INCLUDES[[#This Row],[order_estimated_delivery_date]], 1,0)</f>
        <v>0</v>
      </c>
    </row>
    <row r="1319" spans="1:22" ht="15.75" x14ac:dyDescent="0.25">
      <c r="A1319">
        <v>1318</v>
      </c>
      <c r="B1319" s="2" t="s">
        <v>1793</v>
      </c>
      <c r="C1319" s="10">
        <v>2</v>
      </c>
      <c r="D1319" s="13">
        <v>43291.313194444447</v>
      </c>
      <c r="E1319" s="20">
        <v>37.9</v>
      </c>
      <c r="F1319" s="20">
        <v>15.37</v>
      </c>
      <c r="G1319" t="str">
        <f>VLOOKUP(FACT_INCLUDES[[#This Row],[order_id]],ORDERS!A:B,2,FALSE)</f>
        <v>9bca65d60b3dffad98eafa3c50101fad</v>
      </c>
      <c r="H1319" s="17">
        <f>VLOOKUP(FACT_INCLUDES[[#This Row],[order_id]],ORDERS!A:F,4,FALSE)</f>
        <v>42794.736111111109</v>
      </c>
      <c r="I1319" s="17">
        <f>VLOOKUP(FACT_INCLUDES[[#This Row],[order_id]],ORDERS!A:G,5,FALSE)</f>
        <v>42804.505555555559</v>
      </c>
      <c r="J1319" s="17">
        <f>VLOOKUP(FACT_INCLUDES[[#This Row],[order_id]],ORDERS!A:G,6,FALSE)</f>
        <v>42816</v>
      </c>
      <c r="K1319" t="str">
        <f>VLOOKUP(FACT_INCLUDES[[#This Row],[order_id]],ORDERS!A:G,3,FALSE)</f>
        <v>delivered</v>
      </c>
      <c r="L1319" s="18">
        <f>FACT_INCLUDES[[#This Row],[price]]+FACT_INCLUDES[[#This Row],[freight_value]]</f>
        <v>53.269999999999996</v>
      </c>
      <c r="M1319">
        <f ca="1">_xlfn.XLOOKUP(FACT_INCLUDES[[#This Row],[customer_unique_id]], DIM_CUSTOMERS[customer_unique_id], DIM_CUSTOMERS[Age],,0)</f>
        <v>41</v>
      </c>
      <c r="N1319">
        <f>IFERROR(VLOOKUP(FACT_INCLUDES[[#This Row],[order_id]], ORDERS!A:G, 7, FALSE), "")</f>
        <v>10</v>
      </c>
      <c r="O1319">
        <f>_xlfn.XLOOKUP(FACT_INCLUDES[[#This Row],[DW Product]],FACT_PRODUCT_REVIEWS!L:L,FACT_PRODUCT_REVIEWS!A:A,,0)</f>
        <v>119</v>
      </c>
      <c r="P1319">
        <f>_xlfn.XLOOKUP(FACT_INCLUDES[[#This Row],[customer_unique_id]],DIM_CUSTOMERS[customer_unique_id],DIM_CUSTOMERS[DW Customer],,0)</f>
        <v>71</v>
      </c>
      <c r="Q1319">
        <v>119</v>
      </c>
      <c r="R1319">
        <v>119</v>
      </c>
      <c r="S1319">
        <f>IF(FACT_INCLUDES[[#This Row],[order_delivered_customer_date]]&lt;=FACT_INCLUDES[[#This Row],[order_estimated_delivery_date]],1,0)</f>
        <v>1</v>
      </c>
      <c r="T1319" t="str">
        <f>VLOOKUP(FACT_INCLUDES[[#This Row],[DW Product]],DIM_PRODUCTS!A:I,3,FALSE)</f>
        <v>Decor</v>
      </c>
      <c r="U1319" t="str">
        <f>VLOOKUP(FACT_INCLUDES[[#This Row],[DW Seller]],DIM_SELLERS!A:I,4,FALSE)</f>
        <v>SP</v>
      </c>
      <c r="V1319" s="30">
        <f>IF(FACT_INCLUDES[[#This Row],[order_delivered_customer_date]]&lt;=FACT_INCLUDES[[#This Row],[order_estimated_delivery_date]], 1,0)</f>
        <v>1</v>
      </c>
    </row>
    <row r="1320" spans="1:22" ht="15.75" x14ac:dyDescent="0.25">
      <c r="A1320">
        <v>1319</v>
      </c>
      <c r="B1320" s="2" t="s">
        <v>1333</v>
      </c>
      <c r="C1320" s="10">
        <v>2</v>
      </c>
      <c r="D1320" s="13">
        <v>43243.71875</v>
      </c>
      <c r="E1320" s="20">
        <v>179.93</v>
      </c>
      <c r="F1320" s="20">
        <v>16.14</v>
      </c>
      <c r="G1320" t="str">
        <f>VLOOKUP(FACT_INCLUDES[[#This Row],[order_id]],ORDERS!A:B,2,FALSE)</f>
        <v>10b960a4f2cfecc03e6c89b4b02ebab6</v>
      </c>
      <c r="H1320" s="17">
        <f>VLOOKUP(FACT_INCLUDES[[#This Row],[order_id]],ORDERS!A:F,4,FALSE)</f>
        <v>43333.59652777778</v>
      </c>
      <c r="I1320" s="17">
        <f>VLOOKUP(FACT_INCLUDES[[#This Row],[order_id]],ORDERS!A:G,5,FALSE)</f>
        <v>43341.772222222222</v>
      </c>
      <c r="J1320" s="17">
        <f>VLOOKUP(FACT_INCLUDES[[#This Row],[order_id]],ORDERS!A:G,6,FALSE)</f>
        <v>43364</v>
      </c>
      <c r="K1320" t="str">
        <f>VLOOKUP(FACT_INCLUDES[[#This Row],[order_id]],ORDERS!A:G,3,FALSE)</f>
        <v>delivered</v>
      </c>
      <c r="L1320" s="18">
        <f>FACT_INCLUDES[[#This Row],[price]]+FACT_INCLUDES[[#This Row],[freight_value]]</f>
        <v>196.07</v>
      </c>
      <c r="M1320">
        <f ca="1">_xlfn.XLOOKUP(FACT_INCLUDES[[#This Row],[customer_unique_id]], DIM_CUSTOMERS[customer_unique_id], DIM_CUSTOMERS[Age],,0)</f>
        <v>19</v>
      </c>
      <c r="N1320">
        <f>IFERROR(VLOOKUP(FACT_INCLUDES[[#This Row],[order_id]], ORDERS!A:G, 7, FALSE), "")</f>
        <v>8</v>
      </c>
      <c r="O1320">
        <f>_xlfn.XLOOKUP(FACT_INCLUDES[[#This Row],[DW Product]],FACT_PRODUCT_REVIEWS!L:L,FACT_PRODUCT_REVIEWS!A:A,,0)</f>
        <v>120</v>
      </c>
      <c r="P1320">
        <f>_xlfn.XLOOKUP(FACT_INCLUDES[[#This Row],[customer_unique_id]],DIM_CUSTOMERS[customer_unique_id],DIM_CUSTOMERS[DW Customer],,0)</f>
        <v>202</v>
      </c>
      <c r="Q1320">
        <v>120</v>
      </c>
      <c r="R1320">
        <v>120</v>
      </c>
      <c r="S1320">
        <f>IF(FACT_INCLUDES[[#This Row],[order_delivered_customer_date]]&lt;=FACT_INCLUDES[[#This Row],[order_estimated_delivery_date]],1,0)</f>
        <v>1</v>
      </c>
      <c r="T1320" t="str">
        <f>VLOOKUP(FACT_INCLUDES[[#This Row],[DW Product]],DIM_PRODUCTS!A:I,3,FALSE)</f>
        <v>Clothing</v>
      </c>
      <c r="U1320" t="str">
        <f>VLOOKUP(FACT_INCLUDES[[#This Row],[DW Seller]],DIM_SELLERS!A:I,4,FALSE)</f>
        <v>SP</v>
      </c>
      <c r="V1320" s="30">
        <f>IF(FACT_INCLUDES[[#This Row],[order_delivered_customer_date]]&lt;=FACT_INCLUDES[[#This Row],[order_estimated_delivery_date]], 1,0)</f>
        <v>1</v>
      </c>
    </row>
    <row r="1321" spans="1:22" ht="15.75" x14ac:dyDescent="0.25">
      <c r="A1321">
        <v>1320</v>
      </c>
      <c r="B1321" s="2" t="s">
        <v>1141</v>
      </c>
      <c r="C1321" s="10">
        <v>2</v>
      </c>
      <c r="D1321" s="13">
        <v>42964.302083333336</v>
      </c>
      <c r="E1321" s="20">
        <v>116.9</v>
      </c>
      <c r="F1321" s="20">
        <v>13.84</v>
      </c>
      <c r="G1321" t="str">
        <f>VLOOKUP(FACT_INCLUDES[[#This Row],[order_id]],ORDERS!A:B,2,FALSE)</f>
        <v>6cd042e0832c40d2eebf82b2521a8487</v>
      </c>
      <c r="H1321" s="17">
        <f>VLOOKUP(FACT_INCLUDES[[#This Row],[order_id]],ORDERS!A:F,4,FALSE)</f>
        <v>43048.672222222223</v>
      </c>
      <c r="I1321" s="17">
        <f>VLOOKUP(FACT_INCLUDES[[#This Row],[order_id]],ORDERS!A:G,5,FALSE)</f>
        <v>0</v>
      </c>
      <c r="J1321" s="17">
        <f>VLOOKUP(FACT_INCLUDES[[#This Row],[order_id]],ORDERS!A:G,6,FALSE)</f>
        <v>43068</v>
      </c>
      <c r="K1321" t="str">
        <f>VLOOKUP(FACT_INCLUDES[[#This Row],[order_id]],ORDERS!A:G,3,FALSE)</f>
        <v>shipped</v>
      </c>
      <c r="L1321" s="18">
        <f>FACT_INCLUDES[[#This Row],[price]]+FACT_INCLUDES[[#This Row],[freight_value]]</f>
        <v>130.74</v>
      </c>
      <c r="M1321">
        <f ca="1">_xlfn.XLOOKUP(FACT_INCLUDES[[#This Row],[customer_unique_id]], DIM_CUSTOMERS[customer_unique_id], DIM_CUSTOMERS[Age],,0)</f>
        <v>19</v>
      </c>
      <c r="N1321" t="str">
        <f>IFERROR(VLOOKUP(FACT_INCLUDES[[#This Row],[order_id]], ORDERS!A:G, 7, FALSE), "")</f>
        <v/>
      </c>
      <c r="O1321">
        <f>_xlfn.XLOOKUP(FACT_INCLUDES[[#This Row],[DW Product]],FACT_PRODUCT_REVIEWS!L:L,FACT_PRODUCT_REVIEWS!A:A,,0)</f>
        <v>121</v>
      </c>
      <c r="P1321">
        <f>_xlfn.XLOOKUP(FACT_INCLUDES[[#This Row],[customer_unique_id]],DIM_CUSTOMERS[customer_unique_id],DIM_CUSTOMERS[DW Customer],,0)</f>
        <v>53</v>
      </c>
      <c r="Q1321">
        <v>121</v>
      </c>
      <c r="R1321">
        <v>121</v>
      </c>
      <c r="S1321">
        <f>IF(FACT_INCLUDES[[#This Row],[order_delivered_customer_date]]&lt;=FACT_INCLUDES[[#This Row],[order_estimated_delivery_date]],1,0)</f>
        <v>1</v>
      </c>
      <c r="T1321" t="str">
        <f>VLOOKUP(FACT_INCLUDES[[#This Row],[DW Product]],DIM_PRODUCTS!A:I,3,FALSE)</f>
        <v>Bathroom</v>
      </c>
      <c r="U1321" t="str">
        <f>VLOOKUP(FACT_INCLUDES[[#This Row],[DW Seller]],DIM_SELLERS!A:I,4,FALSE)</f>
        <v>DF</v>
      </c>
      <c r="V1321" s="30">
        <f>IF(FACT_INCLUDES[[#This Row],[order_delivered_customer_date]]&lt;=FACT_INCLUDES[[#This Row],[order_estimated_delivery_date]], 1,0)</f>
        <v>1</v>
      </c>
    </row>
    <row r="1322" spans="1:22" ht="15.75" x14ac:dyDescent="0.25">
      <c r="A1322">
        <v>1321</v>
      </c>
      <c r="B1322" s="2" t="s">
        <v>1132</v>
      </c>
      <c r="C1322" s="10">
        <v>2</v>
      </c>
      <c r="D1322" s="13">
        <v>43270.178472222222</v>
      </c>
      <c r="E1322" s="20">
        <v>94.9</v>
      </c>
      <c r="F1322" s="20">
        <v>15.51</v>
      </c>
      <c r="G1322" t="str">
        <f>VLOOKUP(FACT_INCLUDES[[#This Row],[order_id]],ORDERS!A:B,2,FALSE)</f>
        <v>cd3f977fbad60553fce0f193593802bb</v>
      </c>
      <c r="H1322" s="17">
        <f>VLOOKUP(FACT_INCLUDES[[#This Row],[order_id]],ORDERS!A:F,4,FALSE)</f>
        <v>43324.57708333333</v>
      </c>
      <c r="I1322" s="17">
        <f>VLOOKUP(FACT_INCLUDES[[#This Row],[order_id]],ORDERS!A:G,5,FALSE)</f>
        <v>43342.51458333333</v>
      </c>
      <c r="J1322" s="17">
        <f>VLOOKUP(FACT_INCLUDES[[#This Row],[order_id]],ORDERS!A:G,6,FALSE)</f>
        <v>43360</v>
      </c>
      <c r="K1322" t="str">
        <f>VLOOKUP(FACT_INCLUDES[[#This Row],[order_id]],ORDERS!A:G,3,FALSE)</f>
        <v>delivered</v>
      </c>
      <c r="L1322" s="18">
        <f>FACT_INCLUDES[[#This Row],[price]]+FACT_INCLUDES[[#This Row],[freight_value]]</f>
        <v>110.41000000000001</v>
      </c>
      <c r="M1322">
        <f ca="1">_xlfn.XLOOKUP(FACT_INCLUDES[[#This Row],[customer_unique_id]], DIM_CUSTOMERS[customer_unique_id], DIM_CUSTOMERS[Age],,0)</f>
        <v>45</v>
      </c>
      <c r="N1322">
        <f>IFERROR(VLOOKUP(FACT_INCLUDES[[#This Row],[order_id]], ORDERS!A:G, 7, FALSE), "")</f>
        <v>18</v>
      </c>
      <c r="O1322">
        <f>_xlfn.XLOOKUP(FACT_INCLUDES[[#This Row],[DW Product]],FACT_PRODUCT_REVIEWS!L:L,FACT_PRODUCT_REVIEWS!A:A,,0)</f>
        <v>122</v>
      </c>
      <c r="P1322">
        <f>_xlfn.XLOOKUP(FACT_INCLUDES[[#This Row],[customer_unique_id]],DIM_CUSTOMERS[customer_unique_id],DIM_CUSTOMERS[DW Customer],,0)</f>
        <v>74</v>
      </c>
      <c r="Q1322">
        <v>122</v>
      </c>
      <c r="R1322">
        <v>122</v>
      </c>
      <c r="S1322">
        <f>IF(FACT_INCLUDES[[#This Row],[order_delivered_customer_date]]&lt;=FACT_INCLUDES[[#This Row],[order_estimated_delivery_date]],1,0)</f>
        <v>1</v>
      </c>
      <c r="T1322" t="str">
        <f>VLOOKUP(FACT_INCLUDES[[#This Row],[DW Product]],DIM_PRODUCTS!A:I,3,FALSE)</f>
        <v>Appliances</v>
      </c>
      <c r="U1322" t="str">
        <f>VLOOKUP(FACT_INCLUDES[[#This Row],[DW Seller]],DIM_SELLERS!A:I,4,FALSE)</f>
        <v>SP</v>
      </c>
      <c r="V1322" s="30">
        <f>IF(FACT_INCLUDES[[#This Row],[order_delivered_customer_date]]&lt;=FACT_INCLUDES[[#This Row],[order_estimated_delivery_date]], 1,0)</f>
        <v>1</v>
      </c>
    </row>
    <row r="1323" spans="1:22" ht="15.75" x14ac:dyDescent="0.25">
      <c r="A1323">
        <v>1322</v>
      </c>
      <c r="B1323" s="2" t="s">
        <v>1697</v>
      </c>
      <c r="C1323" s="10">
        <v>2</v>
      </c>
      <c r="D1323" s="13">
        <v>43257.815972222219</v>
      </c>
      <c r="E1323" s="20">
        <v>121.99</v>
      </c>
      <c r="F1323" s="20">
        <v>15.73</v>
      </c>
      <c r="G1323" t="str">
        <f>VLOOKUP(FACT_INCLUDES[[#This Row],[order_id]],ORDERS!A:B,2,FALSE)</f>
        <v>e46d6bcd22d95a9d167d807372d08add</v>
      </c>
      <c r="H1323" s="17">
        <f>VLOOKUP(FACT_INCLUDES[[#This Row],[order_id]],ORDERS!A:F,4,FALSE)</f>
        <v>43100.456250000003</v>
      </c>
      <c r="I1323" s="17">
        <f>VLOOKUP(FACT_INCLUDES[[#This Row],[order_id]],ORDERS!A:G,5,FALSE)</f>
        <v>43117.761111111111</v>
      </c>
      <c r="J1323" s="17">
        <f>VLOOKUP(FACT_INCLUDES[[#This Row],[order_id]],ORDERS!A:G,6,FALSE)</f>
        <v>43139</v>
      </c>
      <c r="K1323" t="str">
        <f>VLOOKUP(FACT_INCLUDES[[#This Row],[order_id]],ORDERS!A:G,3,FALSE)</f>
        <v>delivered</v>
      </c>
      <c r="L1323" s="18">
        <f>FACT_INCLUDES[[#This Row],[price]]+FACT_INCLUDES[[#This Row],[freight_value]]</f>
        <v>137.72</v>
      </c>
      <c r="M1323">
        <f ca="1">_xlfn.XLOOKUP(FACT_INCLUDES[[#This Row],[customer_unique_id]], DIM_CUSTOMERS[customer_unique_id], DIM_CUSTOMERS[Age],,0)</f>
        <v>27</v>
      </c>
      <c r="N1323">
        <f>IFERROR(VLOOKUP(FACT_INCLUDES[[#This Row],[order_id]], ORDERS!A:G, 7, FALSE), "")</f>
        <v>17</v>
      </c>
      <c r="O1323">
        <f>_xlfn.XLOOKUP(FACT_INCLUDES[[#This Row],[DW Product]],FACT_PRODUCT_REVIEWS!L:L,FACT_PRODUCT_REVIEWS!A:A,,0)</f>
        <v>123</v>
      </c>
      <c r="P1323">
        <f>_xlfn.XLOOKUP(FACT_INCLUDES[[#This Row],[customer_unique_id]],DIM_CUSTOMERS[customer_unique_id],DIM_CUSTOMERS[DW Customer],,0)</f>
        <v>284</v>
      </c>
      <c r="Q1323">
        <v>123</v>
      </c>
      <c r="R1323">
        <v>123</v>
      </c>
      <c r="S1323">
        <f>IF(FACT_INCLUDES[[#This Row],[order_delivered_customer_date]]&lt;=FACT_INCLUDES[[#This Row],[order_estimated_delivery_date]],1,0)</f>
        <v>1</v>
      </c>
      <c r="T1323" t="str">
        <f>VLOOKUP(FACT_INCLUDES[[#This Row],[DW Product]],DIM_PRODUCTS!A:I,3,FALSE)</f>
        <v>Decor</v>
      </c>
      <c r="U1323" t="str">
        <f>VLOOKUP(FACT_INCLUDES[[#This Row],[DW Seller]],DIM_SELLERS!A:I,4,FALSE)</f>
        <v>SP</v>
      </c>
      <c r="V1323" s="30">
        <f>IF(FACT_INCLUDES[[#This Row],[order_delivered_customer_date]]&lt;=FACT_INCLUDES[[#This Row],[order_estimated_delivery_date]], 1,0)</f>
        <v>1</v>
      </c>
    </row>
    <row r="1324" spans="1:22" ht="15.75" x14ac:dyDescent="0.25">
      <c r="A1324">
        <v>1323</v>
      </c>
      <c r="B1324" s="2" t="s">
        <v>1277</v>
      </c>
      <c r="C1324" s="10">
        <v>2</v>
      </c>
      <c r="D1324" s="13">
        <v>43010.65902777778</v>
      </c>
      <c r="E1324" s="20">
        <v>7.79</v>
      </c>
      <c r="F1324" s="20">
        <v>7.78</v>
      </c>
      <c r="G1324" t="str">
        <f>VLOOKUP(FACT_INCLUDES[[#This Row],[order_id]],ORDERS!A:B,2,FALSE)</f>
        <v>456351381464fe44c74f85a122d86839</v>
      </c>
      <c r="H1324" s="17">
        <f>VLOOKUP(FACT_INCLUDES[[#This Row],[order_id]],ORDERS!A:F,4,FALSE)</f>
        <v>43128.803472222222</v>
      </c>
      <c r="I1324" s="17">
        <f>VLOOKUP(FACT_INCLUDES[[#This Row],[order_id]],ORDERS!A:G,5,FALSE)</f>
        <v>43131.772916666669</v>
      </c>
      <c r="J1324" s="17">
        <f>VLOOKUP(FACT_INCLUDES[[#This Row],[order_id]],ORDERS!A:G,6,FALSE)</f>
        <v>43145</v>
      </c>
      <c r="K1324" t="str">
        <f>VLOOKUP(FACT_INCLUDES[[#This Row],[order_id]],ORDERS!A:G,3,FALSE)</f>
        <v>delivered</v>
      </c>
      <c r="L1324" s="18">
        <f>FACT_INCLUDES[[#This Row],[price]]+FACT_INCLUDES[[#This Row],[freight_value]]</f>
        <v>15.57</v>
      </c>
      <c r="M1324">
        <f ca="1">_xlfn.XLOOKUP(FACT_INCLUDES[[#This Row],[customer_unique_id]], DIM_CUSTOMERS[customer_unique_id], DIM_CUSTOMERS[Age],,0)</f>
        <v>30</v>
      </c>
      <c r="N1324">
        <f>IFERROR(VLOOKUP(FACT_INCLUDES[[#This Row],[order_id]], ORDERS!A:G, 7, FALSE), "")</f>
        <v>3</v>
      </c>
      <c r="O1324">
        <f>_xlfn.XLOOKUP(FACT_INCLUDES[[#This Row],[DW Product]],FACT_PRODUCT_REVIEWS!L:L,FACT_PRODUCT_REVIEWS!A:A,,0)</f>
        <v>124</v>
      </c>
      <c r="P1324">
        <f>_xlfn.XLOOKUP(FACT_INCLUDES[[#This Row],[customer_unique_id]],DIM_CUSTOMERS[customer_unique_id],DIM_CUSTOMERS[DW Customer],,0)</f>
        <v>252</v>
      </c>
      <c r="Q1324">
        <v>124</v>
      </c>
      <c r="R1324">
        <v>124</v>
      </c>
      <c r="S1324">
        <f>IF(FACT_INCLUDES[[#This Row],[order_delivered_customer_date]]&lt;=FACT_INCLUDES[[#This Row],[order_estimated_delivery_date]],1,0)</f>
        <v>1</v>
      </c>
      <c r="T1324" t="str">
        <f>VLOOKUP(FACT_INCLUDES[[#This Row],[DW Product]],DIM_PRODUCTS!A:I,3,FALSE)</f>
        <v>Art</v>
      </c>
      <c r="U1324" t="str">
        <f>VLOOKUP(FACT_INCLUDES[[#This Row],[DW Seller]],DIM_SELLERS!A:I,4,FALSE)</f>
        <v>SC</v>
      </c>
      <c r="V1324" s="30">
        <f>IF(FACT_INCLUDES[[#This Row],[order_delivered_customer_date]]&lt;=FACT_INCLUDES[[#This Row],[order_estimated_delivery_date]], 1,0)</f>
        <v>1</v>
      </c>
    </row>
    <row r="1325" spans="1:22" ht="15.75" x14ac:dyDescent="0.25">
      <c r="A1325">
        <v>1324</v>
      </c>
      <c r="B1325" s="2" t="s">
        <v>1243</v>
      </c>
      <c r="C1325" s="10">
        <v>2</v>
      </c>
      <c r="D1325" s="13">
        <v>43011.948611111111</v>
      </c>
      <c r="E1325" s="20">
        <v>179.99</v>
      </c>
      <c r="F1325" s="20">
        <v>85.97</v>
      </c>
      <c r="G1325" t="str">
        <f>VLOOKUP(FACT_INCLUDES[[#This Row],[order_id]],ORDERS!A:B,2,FALSE)</f>
        <v>1973beff39565594011f9a0ef66f923e</v>
      </c>
      <c r="H1325" s="17">
        <f>VLOOKUP(FACT_INCLUDES[[#This Row],[order_id]],ORDERS!A:F,4,FALSE)</f>
        <v>43036.486805555556</v>
      </c>
      <c r="I1325" s="17">
        <f>VLOOKUP(FACT_INCLUDES[[#This Row],[order_id]],ORDERS!A:G,5,FALSE)</f>
        <v>43040.711805555555</v>
      </c>
      <c r="J1325" s="17">
        <f>VLOOKUP(FACT_INCLUDES[[#This Row],[order_id]],ORDERS!A:G,6,FALSE)</f>
        <v>43052</v>
      </c>
      <c r="K1325" t="str">
        <f>VLOOKUP(FACT_INCLUDES[[#This Row],[order_id]],ORDERS!A:G,3,FALSE)</f>
        <v>delivered</v>
      </c>
      <c r="L1325" s="18">
        <f>FACT_INCLUDES[[#This Row],[price]]+FACT_INCLUDES[[#This Row],[freight_value]]</f>
        <v>265.96000000000004</v>
      </c>
      <c r="M1325">
        <f ca="1">_xlfn.XLOOKUP(FACT_INCLUDES[[#This Row],[customer_unique_id]], DIM_CUSTOMERS[customer_unique_id], DIM_CUSTOMERS[Age],,0)</f>
        <v>60</v>
      </c>
      <c r="N1325">
        <f>IFERROR(VLOOKUP(FACT_INCLUDES[[#This Row],[order_id]], ORDERS!A:G, 7, FALSE), "")</f>
        <v>4</v>
      </c>
      <c r="O1325">
        <f>_xlfn.XLOOKUP(FACT_INCLUDES[[#This Row],[DW Product]],FACT_PRODUCT_REVIEWS!L:L,FACT_PRODUCT_REVIEWS!A:A,,0)</f>
        <v>125</v>
      </c>
      <c r="P1325">
        <f>_xlfn.XLOOKUP(FACT_INCLUDES[[#This Row],[customer_unique_id]],DIM_CUSTOMERS[customer_unique_id],DIM_CUSTOMERS[DW Customer],,0)</f>
        <v>301</v>
      </c>
      <c r="Q1325">
        <v>125</v>
      </c>
      <c r="R1325">
        <v>125</v>
      </c>
      <c r="S1325">
        <f>IF(FACT_INCLUDES[[#This Row],[order_delivered_customer_date]]&lt;=FACT_INCLUDES[[#This Row],[order_estimated_delivery_date]],1,0)</f>
        <v>1</v>
      </c>
      <c r="T1325" t="str">
        <f>VLOOKUP(FACT_INCLUDES[[#This Row],[DW Product]],DIM_PRODUCTS!A:I,3,FALSE)</f>
        <v>Sports</v>
      </c>
      <c r="U1325" t="str">
        <f>VLOOKUP(FACT_INCLUDES[[#This Row],[DW Seller]],DIM_SELLERS!A:I,4,FALSE)</f>
        <v>DF</v>
      </c>
      <c r="V1325" s="30">
        <f>IF(FACT_INCLUDES[[#This Row],[order_delivered_customer_date]]&lt;=FACT_INCLUDES[[#This Row],[order_estimated_delivery_date]], 1,0)</f>
        <v>1</v>
      </c>
    </row>
    <row r="1326" spans="1:22" ht="15.75" x14ac:dyDescent="0.25">
      <c r="A1326">
        <v>1325</v>
      </c>
      <c r="B1326" s="2" t="s">
        <v>1738</v>
      </c>
      <c r="C1326" s="10">
        <v>2</v>
      </c>
      <c r="D1326" s="13">
        <v>42783.679166666669</v>
      </c>
      <c r="E1326" s="20">
        <v>7.6</v>
      </c>
      <c r="F1326" s="20">
        <v>10.96</v>
      </c>
      <c r="G1326" t="str">
        <f>VLOOKUP(FACT_INCLUDES[[#This Row],[order_id]],ORDERS!A:B,2,FALSE)</f>
        <v>a590fdd68e210fa5f42764a2493f6223</v>
      </c>
      <c r="H1326" s="17">
        <f>VLOOKUP(FACT_INCLUDES[[#This Row],[order_id]],ORDERS!A:F,4,FALSE)</f>
        <v>43032.606249999997</v>
      </c>
      <c r="I1326" s="17">
        <f>VLOOKUP(FACT_INCLUDES[[#This Row],[order_id]],ORDERS!A:G,5,FALSE)</f>
        <v>43047.679166666669</v>
      </c>
      <c r="J1326" s="17">
        <f>VLOOKUP(FACT_INCLUDES[[#This Row],[order_id]],ORDERS!A:G,6,FALSE)</f>
        <v>43053</v>
      </c>
      <c r="K1326" t="str">
        <f>VLOOKUP(FACT_INCLUDES[[#This Row],[order_id]],ORDERS!A:G,3,FALSE)</f>
        <v>delivered</v>
      </c>
      <c r="L1326" s="18">
        <f>FACT_INCLUDES[[#This Row],[price]]+FACT_INCLUDES[[#This Row],[freight_value]]</f>
        <v>18.560000000000002</v>
      </c>
      <c r="M1326">
        <f ca="1">_xlfn.XLOOKUP(FACT_INCLUDES[[#This Row],[customer_unique_id]], DIM_CUSTOMERS[customer_unique_id], DIM_CUSTOMERS[Age],,0)</f>
        <v>57</v>
      </c>
      <c r="N1326">
        <f>IFERROR(VLOOKUP(FACT_INCLUDES[[#This Row],[order_id]], ORDERS!A:G, 7, FALSE), "")</f>
        <v>15</v>
      </c>
      <c r="O1326">
        <f>_xlfn.XLOOKUP(FACT_INCLUDES[[#This Row],[DW Product]],FACT_PRODUCT_REVIEWS!L:L,FACT_PRODUCT_REVIEWS!A:A,,0)</f>
        <v>126</v>
      </c>
      <c r="P1326">
        <f>_xlfn.XLOOKUP(FACT_INCLUDES[[#This Row],[customer_unique_id]],DIM_CUSTOMERS[customer_unique_id],DIM_CUSTOMERS[DW Customer],,0)</f>
        <v>112</v>
      </c>
      <c r="Q1326">
        <v>126</v>
      </c>
      <c r="R1326">
        <v>126</v>
      </c>
      <c r="S1326">
        <f>IF(FACT_INCLUDES[[#This Row],[order_delivered_customer_date]]&lt;=FACT_INCLUDES[[#This Row],[order_estimated_delivery_date]],1,0)</f>
        <v>1</v>
      </c>
      <c r="T1326" t="str">
        <f>VLOOKUP(FACT_INCLUDES[[#This Row],[DW Product]],DIM_PRODUCTS!A:I,3,FALSE)</f>
        <v>Clothing</v>
      </c>
      <c r="U1326" t="str">
        <f>VLOOKUP(FACT_INCLUDES[[#This Row],[DW Seller]],DIM_SELLERS!A:I,4,FALSE)</f>
        <v>SP</v>
      </c>
      <c r="V1326" s="30">
        <f>IF(FACT_INCLUDES[[#This Row],[order_delivered_customer_date]]&lt;=FACT_INCLUDES[[#This Row],[order_estimated_delivery_date]], 1,0)</f>
        <v>1</v>
      </c>
    </row>
    <row r="1327" spans="1:22" ht="15.75" x14ac:dyDescent="0.25">
      <c r="A1327">
        <v>1326</v>
      </c>
      <c r="B1327" s="2" t="s">
        <v>1257</v>
      </c>
      <c r="C1327" s="10">
        <v>2</v>
      </c>
      <c r="D1327" s="13">
        <v>43105.533333333333</v>
      </c>
      <c r="E1327" s="20">
        <v>49.9</v>
      </c>
      <c r="F1327" s="20">
        <v>17.600000000000001</v>
      </c>
      <c r="G1327" t="str">
        <f>VLOOKUP(FACT_INCLUDES[[#This Row],[order_id]],ORDERS!A:B,2,FALSE)</f>
        <v>bbdf651cbace0c9efc7fd3184235aa74</v>
      </c>
      <c r="H1327" s="17">
        <f>VLOOKUP(FACT_INCLUDES[[#This Row],[order_id]],ORDERS!A:F,4,FALSE)</f>
        <v>43063.524305555555</v>
      </c>
      <c r="I1327" s="17">
        <f>VLOOKUP(FACT_INCLUDES[[#This Row],[order_id]],ORDERS!A:G,5,FALSE)</f>
        <v>43098.718055555553</v>
      </c>
      <c r="J1327" s="17">
        <f>VLOOKUP(FACT_INCLUDES[[#This Row],[order_id]],ORDERS!A:G,6,FALSE)</f>
        <v>43096</v>
      </c>
      <c r="K1327" t="str">
        <f>VLOOKUP(FACT_INCLUDES[[#This Row],[order_id]],ORDERS!A:G,3,FALSE)</f>
        <v>delivered</v>
      </c>
      <c r="L1327" s="18">
        <f>FACT_INCLUDES[[#This Row],[price]]+FACT_INCLUDES[[#This Row],[freight_value]]</f>
        <v>67.5</v>
      </c>
      <c r="M1327">
        <f ca="1">_xlfn.XLOOKUP(FACT_INCLUDES[[#This Row],[customer_unique_id]], DIM_CUSTOMERS[customer_unique_id], DIM_CUSTOMERS[Age],,0)</f>
        <v>59</v>
      </c>
      <c r="N1327">
        <f>IFERROR(VLOOKUP(FACT_INCLUDES[[#This Row],[order_id]], ORDERS!A:G, 7, FALSE), "")</f>
        <v>35</v>
      </c>
      <c r="O1327">
        <f>_xlfn.XLOOKUP(FACT_INCLUDES[[#This Row],[DW Product]],FACT_PRODUCT_REVIEWS!L:L,FACT_PRODUCT_REVIEWS!A:A,,0)</f>
        <v>127</v>
      </c>
      <c r="P1327">
        <f>_xlfn.XLOOKUP(FACT_INCLUDES[[#This Row],[customer_unique_id]],DIM_CUSTOMERS[customer_unique_id],DIM_CUSTOMERS[DW Customer],,0)</f>
        <v>171</v>
      </c>
      <c r="Q1327">
        <v>127</v>
      </c>
      <c r="R1327">
        <v>127</v>
      </c>
      <c r="S1327">
        <f>IF(FACT_INCLUDES[[#This Row],[order_delivered_customer_date]]&lt;=FACT_INCLUDES[[#This Row],[order_estimated_delivery_date]],1,0)</f>
        <v>0</v>
      </c>
      <c r="T1327" t="str">
        <f>VLOOKUP(FACT_INCLUDES[[#This Row],[DW Product]],DIM_PRODUCTS!A:I,3,FALSE)</f>
        <v>Toys</v>
      </c>
      <c r="U1327" t="str">
        <f>VLOOKUP(FACT_INCLUDES[[#This Row],[DW Seller]],DIM_SELLERS!A:I,4,FALSE)</f>
        <v>SP</v>
      </c>
      <c r="V1327" s="30">
        <f>IF(FACT_INCLUDES[[#This Row],[order_delivered_customer_date]]&lt;=FACT_INCLUDES[[#This Row],[order_estimated_delivery_date]], 1,0)</f>
        <v>0</v>
      </c>
    </row>
    <row r="1328" spans="1:22" ht="15.75" x14ac:dyDescent="0.25">
      <c r="A1328">
        <v>1327</v>
      </c>
      <c r="B1328" s="2" t="s">
        <v>1665</v>
      </c>
      <c r="C1328" s="10">
        <v>2</v>
      </c>
      <c r="D1328" s="13">
        <v>43291.229861111111</v>
      </c>
      <c r="E1328" s="20">
        <v>110.32</v>
      </c>
      <c r="F1328" s="20">
        <v>8.0299999999999994</v>
      </c>
      <c r="G1328" t="str">
        <f>VLOOKUP(FACT_INCLUDES[[#This Row],[order_id]],ORDERS!A:B,2,FALSE)</f>
        <v>6e066424e17b2da4b735194531fb99a6</v>
      </c>
      <c r="H1328" s="17">
        <f>VLOOKUP(FACT_INCLUDES[[#This Row],[order_id]],ORDERS!A:F,4,FALSE)</f>
        <v>43194.607638888891</v>
      </c>
      <c r="I1328" s="17">
        <f>VLOOKUP(FACT_INCLUDES[[#This Row],[order_id]],ORDERS!A:G,5,FALSE)</f>
        <v>43201.661111111112</v>
      </c>
      <c r="J1328" s="17">
        <f>VLOOKUP(FACT_INCLUDES[[#This Row],[order_id]],ORDERS!A:G,6,FALSE)</f>
        <v>43210</v>
      </c>
      <c r="K1328" t="str">
        <f>VLOOKUP(FACT_INCLUDES[[#This Row],[order_id]],ORDERS!A:G,3,FALSE)</f>
        <v>delivered</v>
      </c>
      <c r="L1328" s="18">
        <f>FACT_INCLUDES[[#This Row],[price]]+FACT_INCLUDES[[#This Row],[freight_value]]</f>
        <v>118.35</v>
      </c>
      <c r="M1328">
        <f ca="1">_xlfn.XLOOKUP(FACT_INCLUDES[[#This Row],[customer_unique_id]], DIM_CUSTOMERS[customer_unique_id], DIM_CUSTOMERS[Age],,0)</f>
        <v>39</v>
      </c>
      <c r="N1328">
        <f>IFERROR(VLOOKUP(FACT_INCLUDES[[#This Row],[order_id]], ORDERS!A:G, 7, FALSE), "")</f>
        <v>7</v>
      </c>
      <c r="O1328">
        <f>_xlfn.XLOOKUP(FACT_INCLUDES[[#This Row],[DW Product]],FACT_PRODUCT_REVIEWS!L:L,FACT_PRODUCT_REVIEWS!A:A,,0)</f>
        <v>128</v>
      </c>
      <c r="P1328">
        <f>_xlfn.XLOOKUP(FACT_INCLUDES[[#This Row],[customer_unique_id]],DIM_CUSTOMERS[customer_unique_id],DIM_CUSTOMERS[DW Customer],,0)</f>
        <v>294</v>
      </c>
      <c r="Q1328">
        <v>128</v>
      </c>
      <c r="R1328">
        <v>128</v>
      </c>
      <c r="S1328">
        <f>IF(FACT_INCLUDES[[#This Row],[order_delivered_customer_date]]&lt;=FACT_INCLUDES[[#This Row],[order_estimated_delivery_date]],1,0)</f>
        <v>1</v>
      </c>
      <c r="T1328" t="str">
        <f>VLOOKUP(FACT_INCLUDES[[#This Row],[DW Product]],DIM_PRODUCTS!A:I,3,FALSE)</f>
        <v>Accessories</v>
      </c>
      <c r="U1328" t="str">
        <f>VLOOKUP(FACT_INCLUDES[[#This Row],[DW Seller]],DIM_SELLERS!A:I,4,FALSE)</f>
        <v>MT</v>
      </c>
      <c r="V1328" s="30">
        <f>IF(FACT_INCLUDES[[#This Row],[order_delivered_customer_date]]&lt;=FACT_INCLUDES[[#This Row],[order_estimated_delivery_date]], 1,0)</f>
        <v>1</v>
      </c>
    </row>
    <row r="1329" spans="1:22" ht="15.75" x14ac:dyDescent="0.25">
      <c r="A1329">
        <v>1328</v>
      </c>
      <c r="B1329" s="2" t="s">
        <v>1292</v>
      </c>
      <c r="C1329" s="10">
        <v>2</v>
      </c>
      <c r="D1329" s="13">
        <v>43098.866666666669</v>
      </c>
      <c r="E1329" s="20">
        <v>49</v>
      </c>
      <c r="F1329" s="20">
        <v>11.85</v>
      </c>
      <c r="G1329" t="str">
        <f>VLOOKUP(FACT_INCLUDES[[#This Row],[order_id]],ORDERS!A:B,2,FALSE)</f>
        <v>0a3f32fce9d5056b96a9fe604715982b</v>
      </c>
      <c r="H1329" s="17">
        <f>VLOOKUP(FACT_INCLUDES[[#This Row],[order_id]],ORDERS!A:F,4,FALSE)</f>
        <v>43025.371527777781</v>
      </c>
      <c r="I1329" s="17">
        <f>VLOOKUP(FACT_INCLUDES[[#This Row],[order_id]],ORDERS!A:G,5,FALSE)</f>
        <v>43034.882638888892</v>
      </c>
      <c r="J1329" s="17">
        <f>VLOOKUP(FACT_INCLUDES[[#This Row],[order_id]],ORDERS!A:G,6,FALSE)</f>
        <v>43046</v>
      </c>
      <c r="K1329" t="str">
        <f>VLOOKUP(FACT_INCLUDES[[#This Row],[order_id]],ORDERS!A:G,3,FALSE)</f>
        <v>delivered</v>
      </c>
      <c r="L1329" s="18">
        <f>FACT_INCLUDES[[#This Row],[price]]+FACT_INCLUDES[[#This Row],[freight_value]]</f>
        <v>60.85</v>
      </c>
      <c r="M1329">
        <f ca="1">_xlfn.XLOOKUP(FACT_INCLUDES[[#This Row],[customer_unique_id]], DIM_CUSTOMERS[customer_unique_id], DIM_CUSTOMERS[Age],,0)</f>
        <v>20</v>
      </c>
      <c r="N1329">
        <f>IFERROR(VLOOKUP(FACT_INCLUDES[[#This Row],[order_id]], ORDERS!A:G, 7, FALSE), "")</f>
        <v>9</v>
      </c>
      <c r="O1329">
        <f>_xlfn.XLOOKUP(FACT_INCLUDES[[#This Row],[DW Product]],FACT_PRODUCT_REVIEWS!L:L,FACT_PRODUCT_REVIEWS!A:A,,0)</f>
        <v>129</v>
      </c>
      <c r="P1329">
        <f>_xlfn.XLOOKUP(FACT_INCLUDES[[#This Row],[customer_unique_id]],DIM_CUSTOMERS[customer_unique_id],DIM_CUSTOMERS[DW Customer],,0)</f>
        <v>188</v>
      </c>
      <c r="Q1329">
        <v>129</v>
      </c>
      <c r="R1329">
        <v>129</v>
      </c>
      <c r="S1329">
        <f>IF(FACT_INCLUDES[[#This Row],[order_delivered_customer_date]]&lt;=FACT_INCLUDES[[#This Row],[order_estimated_delivery_date]],1,0)</f>
        <v>1</v>
      </c>
      <c r="T1329" t="str">
        <f>VLOOKUP(FACT_INCLUDES[[#This Row],[DW Product]],DIM_PRODUCTS!A:I,3,FALSE)</f>
        <v>Home Design</v>
      </c>
      <c r="U1329" t="str">
        <f>VLOOKUP(FACT_INCLUDES[[#This Row],[DW Seller]],DIM_SELLERS!A:I,4,FALSE)</f>
        <v>SP</v>
      </c>
      <c r="V1329" s="30">
        <f>IF(FACT_INCLUDES[[#This Row],[order_delivered_customer_date]]&lt;=FACT_INCLUDES[[#This Row],[order_estimated_delivery_date]], 1,0)</f>
        <v>1</v>
      </c>
    </row>
    <row r="1330" spans="1:22" ht="15.75" x14ac:dyDescent="0.25">
      <c r="A1330">
        <v>1329</v>
      </c>
      <c r="B1330" s="2" t="s">
        <v>1040</v>
      </c>
      <c r="C1330" s="10">
        <v>2</v>
      </c>
      <c r="D1330" s="13">
        <v>43265.786111111112</v>
      </c>
      <c r="E1330" s="20">
        <v>159.9</v>
      </c>
      <c r="F1330" s="20">
        <v>61.18</v>
      </c>
      <c r="G1330" t="str">
        <f>VLOOKUP(FACT_INCLUDES[[#This Row],[order_id]],ORDERS!A:B,2,FALSE)</f>
        <v>ba7ae7b528a2b8359ff63e3014da964c</v>
      </c>
      <c r="H1330" s="17">
        <f>VLOOKUP(FACT_INCLUDES[[#This Row],[order_id]],ORDERS!A:F,4,FALSE)</f>
        <v>42809.81527777778</v>
      </c>
      <c r="I1330" s="17">
        <f>VLOOKUP(FACT_INCLUDES[[#This Row],[order_id]],ORDERS!A:G,5,FALSE)</f>
        <v>42817.654166666667</v>
      </c>
      <c r="J1330" s="17">
        <f>VLOOKUP(FACT_INCLUDES[[#This Row],[order_id]],ORDERS!A:G,6,FALSE)</f>
        <v>42828</v>
      </c>
      <c r="K1330" t="str">
        <f>VLOOKUP(FACT_INCLUDES[[#This Row],[order_id]],ORDERS!A:G,3,FALSE)</f>
        <v>delivered</v>
      </c>
      <c r="L1330" s="18">
        <f>FACT_INCLUDES[[#This Row],[price]]+FACT_INCLUDES[[#This Row],[freight_value]]</f>
        <v>221.08</v>
      </c>
      <c r="M1330">
        <f ca="1">_xlfn.XLOOKUP(FACT_INCLUDES[[#This Row],[customer_unique_id]], DIM_CUSTOMERS[customer_unique_id], DIM_CUSTOMERS[Age],,0)</f>
        <v>48</v>
      </c>
      <c r="N1330">
        <f>IFERROR(VLOOKUP(FACT_INCLUDES[[#This Row],[order_id]], ORDERS!A:G, 7, FALSE), "")</f>
        <v>8</v>
      </c>
      <c r="O1330">
        <f>_xlfn.XLOOKUP(FACT_INCLUDES[[#This Row],[DW Product]],FACT_PRODUCT_REVIEWS!L:L,FACT_PRODUCT_REVIEWS!A:A,,0)</f>
        <v>130</v>
      </c>
      <c r="P1330">
        <f>_xlfn.XLOOKUP(FACT_INCLUDES[[#This Row],[customer_unique_id]],DIM_CUSTOMERS[customer_unique_id],DIM_CUSTOMERS[DW Customer],,0)</f>
        <v>41</v>
      </c>
      <c r="Q1330">
        <v>130</v>
      </c>
      <c r="R1330">
        <v>130</v>
      </c>
      <c r="S1330">
        <f>IF(FACT_INCLUDES[[#This Row],[order_delivered_customer_date]]&lt;=FACT_INCLUDES[[#This Row],[order_estimated_delivery_date]],1,0)</f>
        <v>1</v>
      </c>
      <c r="T1330" t="str">
        <f>VLOOKUP(FACT_INCLUDES[[#This Row],[DW Product]],DIM_PRODUCTS!A:I,3,FALSE)</f>
        <v>Decor</v>
      </c>
      <c r="U1330" t="str">
        <f>VLOOKUP(FACT_INCLUDES[[#This Row],[DW Seller]],DIM_SELLERS!A:I,4,FALSE)</f>
        <v>SP</v>
      </c>
      <c r="V1330" s="30">
        <f>IF(FACT_INCLUDES[[#This Row],[order_delivered_customer_date]]&lt;=FACT_INCLUDES[[#This Row],[order_estimated_delivery_date]], 1,0)</f>
        <v>1</v>
      </c>
    </row>
    <row r="1331" spans="1:22" ht="15.75" x14ac:dyDescent="0.25">
      <c r="A1331">
        <v>1330</v>
      </c>
      <c r="B1331" s="2" t="s">
        <v>1238</v>
      </c>
      <c r="C1331" s="10">
        <v>2</v>
      </c>
      <c r="D1331" s="13">
        <v>43096.465277777781</v>
      </c>
      <c r="E1331" s="20">
        <v>120</v>
      </c>
      <c r="F1331" s="20">
        <v>27.39</v>
      </c>
      <c r="G1331" t="str">
        <f>VLOOKUP(FACT_INCLUDES[[#This Row],[order_id]],ORDERS!A:B,2,FALSE)</f>
        <v>5608c8ba4ec9e036b755a199c5fd51ef</v>
      </c>
      <c r="H1331" s="17">
        <f>VLOOKUP(FACT_INCLUDES[[#This Row],[order_id]],ORDERS!A:F,4,FALSE)</f>
        <v>42948.419444444444</v>
      </c>
      <c r="I1331" s="17">
        <f>VLOOKUP(FACT_INCLUDES[[#This Row],[order_id]],ORDERS!A:G,5,FALSE)</f>
        <v>42961.498611111114</v>
      </c>
      <c r="J1331" s="17">
        <f>VLOOKUP(FACT_INCLUDES[[#This Row],[order_id]],ORDERS!A:G,6,FALSE)</f>
        <v>42972</v>
      </c>
      <c r="K1331" t="str">
        <f>VLOOKUP(FACT_INCLUDES[[#This Row],[order_id]],ORDERS!A:G,3,FALSE)</f>
        <v>delivered</v>
      </c>
      <c r="L1331" s="18">
        <f>FACT_INCLUDES[[#This Row],[price]]+FACT_INCLUDES[[#This Row],[freight_value]]</f>
        <v>147.38999999999999</v>
      </c>
      <c r="M1331">
        <f ca="1">_xlfn.XLOOKUP(FACT_INCLUDES[[#This Row],[customer_unique_id]], DIM_CUSTOMERS[customer_unique_id], DIM_CUSTOMERS[Age],,0)</f>
        <v>19</v>
      </c>
      <c r="N1331">
        <f>IFERROR(VLOOKUP(FACT_INCLUDES[[#This Row],[order_id]], ORDERS!A:G, 7, FALSE), "")</f>
        <v>13</v>
      </c>
      <c r="O1331">
        <f>_xlfn.XLOOKUP(FACT_INCLUDES[[#This Row],[DW Product]],FACT_PRODUCT_REVIEWS!L:L,FACT_PRODUCT_REVIEWS!A:A,,0)</f>
        <v>131</v>
      </c>
      <c r="P1331">
        <f>_xlfn.XLOOKUP(FACT_INCLUDES[[#This Row],[customer_unique_id]],DIM_CUSTOMERS[customer_unique_id],DIM_CUSTOMERS[DW Customer],,0)</f>
        <v>280</v>
      </c>
      <c r="Q1331">
        <v>131</v>
      </c>
      <c r="R1331">
        <v>131</v>
      </c>
      <c r="S1331">
        <f>IF(FACT_INCLUDES[[#This Row],[order_delivered_customer_date]]&lt;=FACT_INCLUDES[[#This Row],[order_estimated_delivery_date]],1,0)</f>
        <v>1</v>
      </c>
      <c r="T1331" t="str">
        <f>VLOOKUP(FACT_INCLUDES[[#This Row],[DW Product]],DIM_PRODUCTS!A:I,3,FALSE)</f>
        <v>Gadgets</v>
      </c>
      <c r="U1331" t="str">
        <f>VLOOKUP(FACT_INCLUDES[[#This Row],[DW Seller]],DIM_SELLERS!A:I,4,FALSE)</f>
        <v>SP</v>
      </c>
      <c r="V1331" s="30">
        <f>IF(FACT_INCLUDES[[#This Row],[order_delivered_customer_date]]&lt;=FACT_INCLUDES[[#This Row],[order_estimated_delivery_date]], 1,0)</f>
        <v>1</v>
      </c>
    </row>
    <row r="1332" spans="1:22" ht="15.75" x14ac:dyDescent="0.25">
      <c r="A1332">
        <v>1331</v>
      </c>
      <c r="B1332" s="2" t="s">
        <v>1275</v>
      </c>
      <c r="C1332" s="10">
        <v>2</v>
      </c>
      <c r="D1332" s="13">
        <v>42955.65625</v>
      </c>
      <c r="E1332" s="20">
        <v>21.5</v>
      </c>
      <c r="F1332" s="20">
        <v>11.98</v>
      </c>
      <c r="G1332" t="str">
        <f>VLOOKUP(FACT_INCLUDES[[#This Row],[order_id]],ORDERS!A:B,2,FALSE)</f>
        <v>02bc079a58dfe937bdc5d97c8bac00ac</v>
      </c>
      <c r="H1332" s="17">
        <f>VLOOKUP(FACT_INCLUDES[[#This Row],[order_id]],ORDERS!A:F,4,FALSE)</f>
        <v>43185.929166666669</v>
      </c>
      <c r="I1332" s="17">
        <f>VLOOKUP(FACT_INCLUDES[[#This Row],[order_id]],ORDERS!A:G,5,FALSE)</f>
        <v>43192.873611111114</v>
      </c>
      <c r="J1332" s="17">
        <f>VLOOKUP(FACT_INCLUDES[[#This Row],[order_id]],ORDERS!A:G,6,FALSE)</f>
        <v>43208</v>
      </c>
      <c r="K1332" t="str">
        <f>VLOOKUP(FACT_INCLUDES[[#This Row],[order_id]],ORDERS!A:G,3,FALSE)</f>
        <v>delivered</v>
      </c>
      <c r="L1332" s="18">
        <f>FACT_INCLUDES[[#This Row],[price]]+FACT_INCLUDES[[#This Row],[freight_value]]</f>
        <v>33.480000000000004</v>
      </c>
      <c r="M1332">
        <f ca="1">_xlfn.XLOOKUP(FACT_INCLUDES[[#This Row],[customer_unique_id]], DIM_CUSTOMERS[customer_unique_id], DIM_CUSTOMERS[Age],,0)</f>
        <v>24</v>
      </c>
      <c r="N1332">
        <f>IFERROR(VLOOKUP(FACT_INCLUDES[[#This Row],[order_id]], ORDERS!A:G, 7, FALSE), "")</f>
        <v>7</v>
      </c>
      <c r="O1332">
        <f>_xlfn.XLOOKUP(FACT_INCLUDES[[#This Row],[DW Product]],FACT_PRODUCT_REVIEWS!L:L,FACT_PRODUCT_REVIEWS!A:A,,0)</f>
        <v>132</v>
      </c>
      <c r="P1332">
        <f>_xlfn.XLOOKUP(FACT_INCLUDES[[#This Row],[customer_unique_id]],DIM_CUSTOMERS[customer_unique_id],DIM_CUSTOMERS[DW Customer],,0)</f>
        <v>268</v>
      </c>
      <c r="Q1332">
        <v>132</v>
      </c>
      <c r="R1332">
        <v>132</v>
      </c>
      <c r="S1332">
        <f>IF(FACT_INCLUDES[[#This Row],[order_delivered_customer_date]]&lt;=FACT_INCLUDES[[#This Row],[order_estimated_delivery_date]],1,0)</f>
        <v>1</v>
      </c>
      <c r="T1332" t="str">
        <f>VLOOKUP(FACT_INCLUDES[[#This Row],[DW Product]],DIM_PRODUCTS!A:I,3,FALSE)</f>
        <v>Books</v>
      </c>
      <c r="U1332" t="str">
        <f>VLOOKUP(FACT_INCLUDES[[#This Row],[DW Seller]],DIM_SELLERS!A:I,4,FALSE)</f>
        <v>RJ</v>
      </c>
      <c r="V1332" s="30">
        <f>IF(FACT_INCLUDES[[#This Row],[order_delivered_customer_date]]&lt;=FACT_INCLUDES[[#This Row],[order_estimated_delivery_date]], 1,0)</f>
        <v>1</v>
      </c>
    </row>
    <row r="1333" spans="1:22" ht="15.75" x14ac:dyDescent="0.25">
      <c r="A1333">
        <v>1332</v>
      </c>
      <c r="B1333" s="2" t="s">
        <v>1706</v>
      </c>
      <c r="C1333" s="10">
        <v>2</v>
      </c>
      <c r="D1333" s="13">
        <v>43165.395138888889</v>
      </c>
      <c r="E1333" s="20">
        <v>122.99</v>
      </c>
      <c r="F1333" s="20">
        <v>15.61</v>
      </c>
      <c r="G1333" t="str">
        <f>VLOOKUP(FACT_INCLUDES[[#This Row],[order_id]],ORDERS!A:B,2,FALSE)</f>
        <v>a1605a83a0e36258d7eb2da55bb5ff4c</v>
      </c>
      <c r="H1333" s="17">
        <f>VLOOKUP(FACT_INCLUDES[[#This Row],[order_id]],ORDERS!A:F,4,FALSE)</f>
        <v>43223.942361111112</v>
      </c>
      <c r="I1333" s="17">
        <f>VLOOKUP(FACT_INCLUDES[[#This Row],[order_id]],ORDERS!A:G,5,FALSE)</f>
        <v>43230.886805555558</v>
      </c>
      <c r="J1333" s="17">
        <f>VLOOKUP(FACT_INCLUDES[[#This Row],[order_id]],ORDERS!A:G,6,FALSE)</f>
        <v>43248</v>
      </c>
      <c r="K1333" t="str">
        <f>VLOOKUP(FACT_INCLUDES[[#This Row],[order_id]],ORDERS!A:G,3,FALSE)</f>
        <v>delivered</v>
      </c>
      <c r="L1333" s="18">
        <f>FACT_INCLUDES[[#This Row],[price]]+FACT_INCLUDES[[#This Row],[freight_value]]</f>
        <v>138.6</v>
      </c>
      <c r="M1333">
        <f ca="1">_xlfn.XLOOKUP(FACT_INCLUDES[[#This Row],[customer_unique_id]], DIM_CUSTOMERS[customer_unique_id], DIM_CUSTOMERS[Age],,0)</f>
        <v>20</v>
      </c>
      <c r="N1333">
        <f>IFERROR(VLOOKUP(FACT_INCLUDES[[#This Row],[order_id]], ORDERS!A:G, 7, FALSE), "")</f>
        <v>7</v>
      </c>
      <c r="O1333">
        <f>_xlfn.XLOOKUP(FACT_INCLUDES[[#This Row],[DW Product]],FACT_PRODUCT_REVIEWS!L:L,FACT_PRODUCT_REVIEWS!A:A,,0)</f>
        <v>133</v>
      </c>
      <c r="P1333">
        <f>_xlfn.XLOOKUP(FACT_INCLUDES[[#This Row],[customer_unique_id]],DIM_CUSTOMERS[customer_unique_id],DIM_CUSTOMERS[DW Customer],,0)</f>
        <v>217</v>
      </c>
      <c r="Q1333">
        <v>133</v>
      </c>
      <c r="R1333">
        <v>133</v>
      </c>
      <c r="S1333">
        <f>IF(FACT_INCLUDES[[#This Row],[order_delivered_customer_date]]&lt;=FACT_INCLUDES[[#This Row],[order_estimated_delivery_date]],1,0)</f>
        <v>1</v>
      </c>
      <c r="T1333" t="str">
        <f>VLOOKUP(FACT_INCLUDES[[#This Row],[DW Product]],DIM_PRODUCTS!A:I,3,FALSE)</f>
        <v>Appliances</v>
      </c>
      <c r="U1333" t="str">
        <f>VLOOKUP(FACT_INCLUDES[[#This Row],[DW Seller]],DIM_SELLERS!A:I,4,FALSE)</f>
        <v>PR</v>
      </c>
      <c r="V1333" s="30">
        <f>IF(FACT_INCLUDES[[#This Row],[order_delivered_customer_date]]&lt;=FACT_INCLUDES[[#This Row],[order_estimated_delivery_date]], 1,0)</f>
        <v>1</v>
      </c>
    </row>
    <row r="1334" spans="1:22" ht="15.75" x14ac:dyDescent="0.25">
      <c r="A1334">
        <v>1333</v>
      </c>
      <c r="B1334" s="2" t="s">
        <v>709</v>
      </c>
      <c r="C1334" s="10">
        <v>2</v>
      </c>
      <c r="D1334" s="13">
        <v>43069.594444444447</v>
      </c>
      <c r="E1334" s="20">
        <v>72.989999999999995</v>
      </c>
      <c r="F1334" s="20">
        <v>19.75</v>
      </c>
      <c r="G1334" t="str">
        <f>VLOOKUP(FACT_INCLUDES[[#This Row],[order_id]],ORDERS!A:B,2,FALSE)</f>
        <v>e8085241eb1297eaa9bfa9453ea0b1ca</v>
      </c>
      <c r="H1334" s="17">
        <f>VLOOKUP(FACT_INCLUDES[[#This Row],[order_id]],ORDERS!A:F,4,FALSE)</f>
        <v>42878.84652777778</v>
      </c>
      <c r="I1334" s="17">
        <f>VLOOKUP(FACT_INCLUDES[[#This Row],[order_id]],ORDERS!A:G,5,FALSE)</f>
        <v>42883.515277777777</v>
      </c>
      <c r="J1334" s="17">
        <f>VLOOKUP(FACT_INCLUDES[[#This Row],[order_id]],ORDERS!A:G,6,FALSE)</f>
        <v>42891</v>
      </c>
      <c r="K1334" t="str">
        <f>VLOOKUP(FACT_INCLUDES[[#This Row],[order_id]],ORDERS!A:G,3,FALSE)</f>
        <v>delivered</v>
      </c>
      <c r="L1334" s="18">
        <f>FACT_INCLUDES[[#This Row],[price]]+FACT_INCLUDES[[#This Row],[freight_value]]</f>
        <v>92.74</v>
      </c>
      <c r="M1334">
        <f ca="1">_xlfn.XLOOKUP(FACT_INCLUDES[[#This Row],[customer_unique_id]], DIM_CUSTOMERS[customer_unique_id], DIM_CUSTOMERS[Age],,0)</f>
        <v>51</v>
      </c>
      <c r="N1334">
        <f>IFERROR(VLOOKUP(FACT_INCLUDES[[#This Row],[order_id]], ORDERS!A:G, 7, FALSE), "")</f>
        <v>5</v>
      </c>
      <c r="O1334">
        <f>_xlfn.XLOOKUP(FACT_INCLUDES[[#This Row],[DW Product]],FACT_PRODUCT_REVIEWS!L:L,FACT_PRODUCT_REVIEWS!A:A,,0)</f>
        <v>134</v>
      </c>
      <c r="P1334">
        <f>_xlfn.XLOOKUP(FACT_INCLUDES[[#This Row],[customer_unique_id]],DIM_CUSTOMERS[customer_unique_id],DIM_CUSTOMERS[DW Customer],,0)</f>
        <v>204</v>
      </c>
      <c r="Q1334">
        <v>134</v>
      </c>
      <c r="R1334">
        <v>134</v>
      </c>
      <c r="S1334">
        <f>IF(FACT_INCLUDES[[#This Row],[order_delivered_customer_date]]&lt;=FACT_INCLUDES[[#This Row],[order_estimated_delivery_date]],1,0)</f>
        <v>1</v>
      </c>
      <c r="T1334" t="str">
        <f>VLOOKUP(FACT_INCLUDES[[#This Row],[DW Product]],DIM_PRODUCTS!A:I,3,FALSE)</f>
        <v>Home Design</v>
      </c>
      <c r="U1334" t="str">
        <f>VLOOKUP(FACT_INCLUDES[[#This Row],[DW Seller]],DIM_SELLERS!A:I,4,FALSE)</f>
        <v>RJ</v>
      </c>
      <c r="V1334" s="30">
        <f>IF(FACT_INCLUDES[[#This Row],[order_delivered_customer_date]]&lt;=FACT_INCLUDES[[#This Row],[order_estimated_delivery_date]], 1,0)</f>
        <v>1</v>
      </c>
    </row>
    <row r="1335" spans="1:22" ht="15.75" x14ac:dyDescent="0.25">
      <c r="A1335">
        <v>1334</v>
      </c>
      <c r="B1335" s="2" t="s">
        <v>1092</v>
      </c>
      <c r="C1335" s="10">
        <v>2</v>
      </c>
      <c r="D1335" s="13">
        <v>42901.418055555558</v>
      </c>
      <c r="E1335" s="20">
        <v>129.99</v>
      </c>
      <c r="F1335" s="20">
        <v>13.93</v>
      </c>
      <c r="G1335" t="str">
        <f>VLOOKUP(FACT_INCLUDES[[#This Row],[order_id]],ORDERS!A:B,2,FALSE)</f>
        <v>8bc183d9b9efac18f96f680940191c45</v>
      </c>
      <c r="H1335" s="17">
        <f>VLOOKUP(FACT_INCLUDES[[#This Row],[order_id]],ORDERS!A:F,4,FALSE)</f>
        <v>43303.717361111114</v>
      </c>
      <c r="I1335" s="17">
        <f>VLOOKUP(FACT_INCLUDES[[#This Row],[order_id]],ORDERS!A:G,5,FALSE)</f>
        <v>43320.022222222222</v>
      </c>
      <c r="J1335" s="17">
        <f>VLOOKUP(FACT_INCLUDES[[#This Row],[order_id]],ORDERS!A:G,6,FALSE)</f>
        <v>43329</v>
      </c>
      <c r="K1335" t="str">
        <f>VLOOKUP(FACT_INCLUDES[[#This Row],[order_id]],ORDERS!A:G,3,FALSE)</f>
        <v>delivered</v>
      </c>
      <c r="L1335" s="18">
        <f>FACT_INCLUDES[[#This Row],[price]]+FACT_INCLUDES[[#This Row],[freight_value]]</f>
        <v>143.92000000000002</v>
      </c>
      <c r="M1335">
        <f ca="1">_xlfn.XLOOKUP(FACT_INCLUDES[[#This Row],[customer_unique_id]], DIM_CUSTOMERS[customer_unique_id], DIM_CUSTOMERS[Age],,0)</f>
        <v>49</v>
      </c>
      <c r="N1335">
        <f>IFERROR(VLOOKUP(FACT_INCLUDES[[#This Row],[order_id]], ORDERS!A:G, 7, FALSE), "")</f>
        <v>17</v>
      </c>
      <c r="O1335">
        <f>_xlfn.XLOOKUP(FACT_INCLUDES[[#This Row],[DW Product]],FACT_PRODUCT_REVIEWS!L:L,FACT_PRODUCT_REVIEWS!A:A,,0)</f>
        <v>135</v>
      </c>
      <c r="P1335">
        <f>_xlfn.XLOOKUP(FACT_INCLUDES[[#This Row],[customer_unique_id]],DIM_CUSTOMERS[customer_unique_id],DIM_CUSTOMERS[DW Customer],,0)</f>
        <v>56</v>
      </c>
      <c r="Q1335">
        <v>135</v>
      </c>
      <c r="R1335">
        <v>135</v>
      </c>
      <c r="S1335">
        <f>IF(FACT_INCLUDES[[#This Row],[order_delivered_customer_date]]&lt;=FACT_INCLUDES[[#This Row],[order_estimated_delivery_date]],1,0)</f>
        <v>1</v>
      </c>
      <c r="T1335" t="str">
        <f>VLOOKUP(FACT_INCLUDES[[#This Row],[DW Product]],DIM_PRODUCTS!A:I,3,FALSE)</f>
        <v>Shoes</v>
      </c>
      <c r="U1335" t="str">
        <f>VLOOKUP(FACT_INCLUDES[[#This Row],[DW Seller]],DIM_SELLERS!A:I,4,FALSE)</f>
        <v>SP</v>
      </c>
      <c r="V1335" s="30">
        <f>IF(FACT_INCLUDES[[#This Row],[order_delivered_customer_date]]&lt;=FACT_INCLUDES[[#This Row],[order_estimated_delivery_date]], 1,0)</f>
        <v>1</v>
      </c>
    </row>
    <row r="1336" spans="1:22" ht="15.75" x14ac:dyDescent="0.25">
      <c r="A1336">
        <v>1335</v>
      </c>
      <c r="B1336" s="2" t="s">
        <v>1673</v>
      </c>
      <c r="C1336" s="10">
        <v>2</v>
      </c>
      <c r="D1336" s="13">
        <v>43143.770833333336</v>
      </c>
      <c r="E1336" s="20">
        <v>92</v>
      </c>
      <c r="F1336" s="20">
        <v>17.89</v>
      </c>
      <c r="G1336" t="str">
        <f>VLOOKUP(FACT_INCLUDES[[#This Row],[order_id]],ORDERS!A:B,2,FALSE)</f>
        <v>9e5f9798a71d8f5ec3020a5500d70430</v>
      </c>
      <c r="H1336" s="17">
        <f>VLOOKUP(FACT_INCLUDES[[#This Row],[order_id]],ORDERS!A:F,4,FALSE)</f>
        <v>43243.856944444444</v>
      </c>
      <c r="I1336" s="17">
        <f>VLOOKUP(FACT_INCLUDES[[#This Row],[order_id]],ORDERS!A:G,5,FALSE)</f>
        <v>43256.647916666669</v>
      </c>
      <c r="J1336" s="17">
        <f>VLOOKUP(FACT_INCLUDES[[#This Row],[order_id]],ORDERS!A:G,6,FALSE)</f>
        <v>43265</v>
      </c>
      <c r="K1336" t="str">
        <f>VLOOKUP(FACT_INCLUDES[[#This Row],[order_id]],ORDERS!A:G,3,FALSE)</f>
        <v>delivered</v>
      </c>
      <c r="L1336" s="18">
        <f>FACT_INCLUDES[[#This Row],[price]]+FACT_INCLUDES[[#This Row],[freight_value]]</f>
        <v>109.89</v>
      </c>
      <c r="M1336">
        <f ca="1">_xlfn.XLOOKUP(FACT_INCLUDES[[#This Row],[customer_unique_id]], DIM_CUSTOMERS[customer_unique_id], DIM_CUSTOMERS[Age],,0)</f>
        <v>27</v>
      </c>
      <c r="N1336">
        <f>IFERROR(VLOOKUP(FACT_INCLUDES[[#This Row],[order_id]], ORDERS!A:G, 7, FALSE), "")</f>
        <v>13</v>
      </c>
      <c r="O1336">
        <f>_xlfn.XLOOKUP(FACT_INCLUDES[[#This Row],[DW Product]],FACT_PRODUCT_REVIEWS!L:L,FACT_PRODUCT_REVIEWS!A:A,,0)</f>
        <v>136</v>
      </c>
      <c r="P1336">
        <f>_xlfn.XLOOKUP(FACT_INCLUDES[[#This Row],[customer_unique_id]],DIM_CUSTOMERS[customer_unique_id],DIM_CUSTOMERS[DW Customer],,0)</f>
        <v>105</v>
      </c>
      <c r="Q1336">
        <v>136</v>
      </c>
      <c r="R1336">
        <v>136</v>
      </c>
      <c r="S1336">
        <f>IF(FACT_INCLUDES[[#This Row],[order_delivered_customer_date]]&lt;=FACT_INCLUDES[[#This Row],[order_estimated_delivery_date]],1,0)</f>
        <v>1</v>
      </c>
      <c r="T1336" t="str">
        <f>VLOOKUP(FACT_INCLUDES[[#This Row],[DW Product]],DIM_PRODUCTS!A:I,3,FALSE)</f>
        <v>Musical Instruments</v>
      </c>
      <c r="U1336" t="str">
        <f>VLOOKUP(FACT_INCLUDES[[#This Row],[DW Seller]],DIM_SELLERS!A:I,4,FALSE)</f>
        <v>SP</v>
      </c>
      <c r="V1336" s="30">
        <f>IF(FACT_INCLUDES[[#This Row],[order_delivered_customer_date]]&lt;=FACT_INCLUDES[[#This Row],[order_estimated_delivery_date]], 1,0)</f>
        <v>1</v>
      </c>
    </row>
    <row r="1337" spans="1:22" ht="15.75" x14ac:dyDescent="0.25">
      <c r="A1337">
        <v>1336</v>
      </c>
      <c r="B1337" s="2" t="s">
        <v>1530</v>
      </c>
      <c r="C1337" s="10">
        <v>2</v>
      </c>
      <c r="D1337" s="13">
        <v>43143.770833333336</v>
      </c>
      <c r="E1337" s="20">
        <v>92</v>
      </c>
      <c r="F1337" s="20">
        <v>17.89</v>
      </c>
      <c r="G1337" t="str">
        <f>VLOOKUP(FACT_INCLUDES[[#This Row],[order_id]],ORDERS!A:B,2,FALSE)</f>
        <v>57f06135a2656bfab535243f705fc8f6</v>
      </c>
      <c r="H1337" s="17">
        <f>VLOOKUP(FACT_INCLUDES[[#This Row],[order_id]],ORDERS!A:F,4,FALSE)</f>
        <v>43088.438888888886</v>
      </c>
      <c r="I1337" s="17">
        <f>VLOOKUP(FACT_INCLUDES[[#This Row],[order_id]],ORDERS!A:G,5,FALSE)</f>
        <v>43098.906944444447</v>
      </c>
      <c r="J1337" s="17">
        <f>VLOOKUP(FACT_INCLUDES[[#This Row],[order_id]],ORDERS!A:G,6,FALSE)</f>
        <v>43119</v>
      </c>
      <c r="K1337" t="str">
        <f>VLOOKUP(FACT_INCLUDES[[#This Row],[order_id]],ORDERS!A:G,3,FALSE)</f>
        <v>delivered</v>
      </c>
      <c r="L1337" s="18">
        <f>FACT_INCLUDES[[#This Row],[price]]+FACT_INCLUDES[[#This Row],[freight_value]]</f>
        <v>109.89</v>
      </c>
      <c r="M1337">
        <f ca="1">_xlfn.XLOOKUP(FACT_INCLUDES[[#This Row],[customer_unique_id]], DIM_CUSTOMERS[customer_unique_id], DIM_CUSTOMERS[Age],,0)</f>
        <v>25</v>
      </c>
      <c r="N1337">
        <f>IFERROR(VLOOKUP(FACT_INCLUDES[[#This Row],[order_id]], ORDERS!A:G, 7, FALSE), "")</f>
        <v>10</v>
      </c>
      <c r="O1337">
        <f>_xlfn.XLOOKUP(FACT_INCLUDES[[#This Row],[DW Product]],FACT_PRODUCT_REVIEWS!L:L,FACT_PRODUCT_REVIEWS!A:A,,0)</f>
        <v>137</v>
      </c>
      <c r="P1337">
        <f>_xlfn.XLOOKUP(FACT_INCLUDES[[#This Row],[customer_unique_id]],DIM_CUSTOMERS[customer_unique_id],DIM_CUSTOMERS[DW Customer],,0)</f>
        <v>203</v>
      </c>
      <c r="Q1337">
        <v>137</v>
      </c>
      <c r="R1337">
        <v>137</v>
      </c>
      <c r="S1337">
        <f>IF(FACT_INCLUDES[[#This Row],[order_delivered_customer_date]]&lt;=FACT_INCLUDES[[#This Row],[order_estimated_delivery_date]],1,0)</f>
        <v>1</v>
      </c>
      <c r="T1337" t="str">
        <f>VLOOKUP(FACT_INCLUDES[[#This Row],[DW Product]],DIM_PRODUCTS!A:I,3,FALSE)</f>
        <v>Sports</v>
      </c>
      <c r="U1337" t="str">
        <f>VLOOKUP(FACT_INCLUDES[[#This Row],[DW Seller]],DIM_SELLERS!A:I,4,FALSE)</f>
        <v>GO</v>
      </c>
      <c r="V1337" s="30">
        <f>IF(FACT_INCLUDES[[#This Row],[order_delivered_customer_date]]&lt;=FACT_INCLUDES[[#This Row],[order_estimated_delivery_date]], 1,0)</f>
        <v>1</v>
      </c>
    </row>
    <row r="1338" spans="1:22" ht="15.75" x14ac:dyDescent="0.25">
      <c r="A1338">
        <v>1337</v>
      </c>
      <c r="B1338" s="2" t="s">
        <v>1227</v>
      </c>
      <c r="C1338" s="10">
        <v>2</v>
      </c>
      <c r="D1338" s="13">
        <v>43326.927083333336</v>
      </c>
      <c r="E1338" s="20">
        <v>33.89</v>
      </c>
      <c r="F1338" s="20">
        <v>8.4</v>
      </c>
      <c r="G1338" t="str">
        <f>VLOOKUP(FACT_INCLUDES[[#This Row],[order_id]],ORDERS!A:B,2,FALSE)</f>
        <v>7d373e92dd3086b4c37e9868fc8999c1</v>
      </c>
      <c r="H1338" s="17">
        <f>VLOOKUP(FACT_INCLUDES[[#This Row],[order_id]],ORDERS!A:F,4,FALSE)</f>
        <v>42836.350694444445</v>
      </c>
      <c r="I1338" s="17">
        <f>VLOOKUP(FACT_INCLUDES[[#This Row],[order_id]],ORDERS!A:G,5,FALSE)</f>
        <v>0</v>
      </c>
      <c r="J1338" s="17">
        <f>VLOOKUP(FACT_INCLUDES[[#This Row],[order_id]],ORDERS!A:G,6,FALSE)</f>
        <v>42858</v>
      </c>
      <c r="K1338" t="str">
        <f>VLOOKUP(FACT_INCLUDES[[#This Row],[order_id]],ORDERS!A:G,3,FALSE)</f>
        <v>unavailable</v>
      </c>
      <c r="L1338" s="18">
        <f>FACT_INCLUDES[[#This Row],[price]]+FACT_INCLUDES[[#This Row],[freight_value]]</f>
        <v>42.29</v>
      </c>
      <c r="M1338">
        <f ca="1">_xlfn.XLOOKUP(FACT_INCLUDES[[#This Row],[customer_unique_id]], DIM_CUSTOMERS[customer_unique_id], DIM_CUSTOMERS[Age],,0)</f>
        <v>28</v>
      </c>
      <c r="N1338" t="str">
        <f>IFERROR(VLOOKUP(FACT_INCLUDES[[#This Row],[order_id]], ORDERS!A:G, 7, FALSE), "")</f>
        <v/>
      </c>
      <c r="O1338">
        <f>_xlfn.XLOOKUP(FACT_INCLUDES[[#This Row],[DW Product]],FACT_PRODUCT_REVIEWS!L:L,FACT_PRODUCT_REVIEWS!A:A,,0)</f>
        <v>138</v>
      </c>
      <c r="P1338">
        <f>_xlfn.XLOOKUP(FACT_INCLUDES[[#This Row],[customer_unique_id]],DIM_CUSTOMERS[customer_unique_id],DIM_CUSTOMERS[DW Customer],,0)</f>
        <v>212</v>
      </c>
      <c r="Q1338">
        <v>138</v>
      </c>
      <c r="R1338">
        <v>138</v>
      </c>
      <c r="S1338">
        <f>IF(FACT_INCLUDES[[#This Row],[order_delivered_customer_date]]&lt;=FACT_INCLUDES[[#This Row],[order_estimated_delivery_date]],1,0)</f>
        <v>1</v>
      </c>
      <c r="T1338" t="str">
        <f>VLOOKUP(FACT_INCLUDES[[#This Row],[DW Product]],DIM_PRODUCTS!A:I,3,FALSE)</f>
        <v>Bathroom</v>
      </c>
      <c r="U1338" t="str">
        <f>VLOOKUP(FACT_INCLUDES[[#This Row],[DW Seller]],DIM_SELLERS!A:I,4,FALSE)</f>
        <v>PR</v>
      </c>
      <c r="V1338" s="30">
        <f>IF(FACT_INCLUDES[[#This Row],[order_delivered_customer_date]]&lt;=FACT_INCLUDES[[#This Row],[order_estimated_delivery_date]], 1,0)</f>
        <v>1</v>
      </c>
    </row>
    <row r="1339" spans="1:22" ht="15.75" x14ac:dyDescent="0.25">
      <c r="A1339">
        <v>1338</v>
      </c>
      <c r="B1339" s="2" t="s">
        <v>1473</v>
      </c>
      <c r="C1339" s="10">
        <v>2</v>
      </c>
      <c r="D1339" s="13">
        <v>43326.927083333336</v>
      </c>
      <c r="E1339" s="20">
        <v>33.89</v>
      </c>
      <c r="F1339" s="20">
        <v>8.4</v>
      </c>
      <c r="G1339" t="str">
        <f>VLOOKUP(FACT_INCLUDES[[#This Row],[order_id]],ORDERS!A:B,2,FALSE)</f>
        <v>9a7b819bc0d6d9e9ce14fc7bb3925ff8</v>
      </c>
      <c r="H1339" s="17">
        <f>VLOOKUP(FACT_INCLUDES[[#This Row],[order_id]],ORDERS!A:F,4,FALSE)</f>
        <v>43271.677083333336</v>
      </c>
      <c r="I1339" s="17">
        <f>VLOOKUP(FACT_INCLUDES[[#This Row],[order_id]],ORDERS!A:G,5,FALSE)</f>
        <v>43278.803472222222</v>
      </c>
      <c r="J1339" s="17">
        <f>VLOOKUP(FACT_INCLUDES[[#This Row],[order_id]],ORDERS!A:G,6,FALSE)</f>
        <v>43300</v>
      </c>
      <c r="K1339" t="str">
        <f>VLOOKUP(FACT_INCLUDES[[#This Row],[order_id]],ORDERS!A:G,3,FALSE)</f>
        <v>delivered</v>
      </c>
      <c r="L1339" s="18">
        <f>FACT_INCLUDES[[#This Row],[price]]+FACT_INCLUDES[[#This Row],[freight_value]]</f>
        <v>42.29</v>
      </c>
      <c r="M1339">
        <f ca="1">_xlfn.XLOOKUP(FACT_INCLUDES[[#This Row],[customer_unique_id]], DIM_CUSTOMERS[customer_unique_id], DIM_CUSTOMERS[Age],,0)</f>
        <v>22</v>
      </c>
      <c r="N1339">
        <f>IFERROR(VLOOKUP(FACT_INCLUDES[[#This Row],[order_id]], ORDERS!A:G, 7, FALSE), "")</f>
        <v>7</v>
      </c>
      <c r="O1339">
        <f>_xlfn.XLOOKUP(FACT_INCLUDES[[#This Row],[DW Product]],FACT_PRODUCT_REVIEWS!L:L,FACT_PRODUCT_REVIEWS!A:A,,0)</f>
        <v>139</v>
      </c>
      <c r="P1339">
        <f>_xlfn.XLOOKUP(FACT_INCLUDES[[#This Row],[customer_unique_id]],DIM_CUSTOMERS[customer_unique_id],DIM_CUSTOMERS[DW Customer],,0)</f>
        <v>314</v>
      </c>
      <c r="Q1339">
        <v>139</v>
      </c>
      <c r="R1339">
        <v>139</v>
      </c>
      <c r="S1339">
        <f>IF(FACT_INCLUDES[[#This Row],[order_delivered_customer_date]]&lt;=FACT_INCLUDES[[#This Row],[order_estimated_delivery_date]],1,0)</f>
        <v>1</v>
      </c>
      <c r="T1339" t="str">
        <f>VLOOKUP(FACT_INCLUDES[[#This Row],[DW Product]],DIM_PRODUCTS!A:I,3,FALSE)</f>
        <v>Appliances</v>
      </c>
      <c r="U1339" t="str">
        <f>VLOOKUP(FACT_INCLUDES[[#This Row],[DW Seller]],DIM_SELLERS!A:I,4,FALSE)</f>
        <v>SP</v>
      </c>
      <c r="V1339" s="30">
        <f>IF(FACT_INCLUDES[[#This Row],[order_delivered_customer_date]]&lt;=FACT_INCLUDES[[#This Row],[order_estimated_delivery_date]], 1,0)</f>
        <v>1</v>
      </c>
    </row>
    <row r="1340" spans="1:22" ht="15.75" x14ac:dyDescent="0.25">
      <c r="A1340">
        <v>1339</v>
      </c>
      <c r="B1340" s="2" t="s">
        <v>1563</v>
      </c>
      <c r="C1340" s="10">
        <v>2</v>
      </c>
      <c r="D1340" s="13">
        <v>43326.927083333336</v>
      </c>
      <c r="E1340" s="20">
        <v>33.89</v>
      </c>
      <c r="F1340" s="20">
        <v>8.4</v>
      </c>
      <c r="G1340" t="str">
        <f>VLOOKUP(FACT_INCLUDES[[#This Row],[order_id]],ORDERS!A:B,2,FALSE)</f>
        <v>8f20ece0099d6e5c22c1fd0c24a1e681</v>
      </c>
      <c r="H1340" s="17">
        <f>VLOOKUP(FACT_INCLUDES[[#This Row],[order_id]],ORDERS!A:F,4,FALSE)</f>
        <v>43169.836111111108</v>
      </c>
      <c r="I1340" s="17">
        <f>VLOOKUP(FACT_INCLUDES[[#This Row],[order_id]],ORDERS!A:G,5,FALSE)</f>
        <v>43193.677777777775</v>
      </c>
      <c r="J1340" s="17">
        <f>VLOOKUP(FACT_INCLUDES[[#This Row],[order_id]],ORDERS!A:G,6,FALSE)</f>
        <v>43188</v>
      </c>
      <c r="K1340" t="str">
        <f>VLOOKUP(FACT_INCLUDES[[#This Row],[order_id]],ORDERS!A:G,3,FALSE)</f>
        <v>delivered</v>
      </c>
      <c r="L1340" s="18">
        <f>FACT_INCLUDES[[#This Row],[price]]+FACT_INCLUDES[[#This Row],[freight_value]]</f>
        <v>42.29</v>
      </c>
      <c r="M1340">
        <f ca="1">_xlfn.XLOOKUP(FACT_INCLUDES[[#This Row],[customer_unique_id]], DIM_CUSTOMERS[customer_unique_id], DIM_CUSTOMERS[Age],,0)</f>
        <v>54</v>
      </c>
      <c r="N1340">
        <f>IFERROR(VLOOKUP(FACT_INCLUDES[[#This Row],[order_id]], ORDERS!A:G, 7, FALSE), "")</f>
        <v>24</v>
      </c>
      <c r="O1340">
        <f>_xlfn.XLOOKUP(FACT_INCLUDES[[#This Row],[DW Product]],FACT_PRODUCT_REVIEWS!L:L,FACT_PRODUCT_REVIEWS!A:A,,0)</f>
        <v>140</v>
      </c>
      <c r="P1340">
        <f>_xlfn.XLOOKUP(FACT_INCLUDES[[#This Row],[customer_unique_id]],DIM_CUSTOMERS[customer_unique_id],DIM_CUSTOMERS[DW Customer],,0)</f>
        <v>106</v>
      </c>
      <c r="Q1340">
        <v>140</v>
      </c>
      <c r="R1340">
        <v>140</v>
      </c>
      <c r="S1340">
        <f>IF(FACT_INCLUDES[[#This Row],[order_delivered_customer_date]]&lt;=FACT_INCLUDES[[#This Row],[order_estimated_delivery_date]],1,0)</f>
        <v>0</v>
      </c>
      <c r="T1340" t="str">
        <f>VLOOKUP(FACT_INCLUDES[[#This Row],[DW Product]],DIM_PRODUCTS!A:I,3,FALSE)</f>
        <v>Makeup</v>
      </c>
      <c r="U1340" t="str">
        <f>VLOOKUP(FACT_INCLUDES[[#This Row],[DW Seller]],DIM_SELLERS!A:I,4,FALSE)</f>
        <v>RS</v>
      </c>
      <c r="V1340" s="30">
        <f>IF(FACT_INCLUDES[[#This Row],[order_delivered_customer_date]]&lt;=FACT_INCLUDES[[#This Row],[order_estimated_delivery_date]], 1,0)</f>
        <v>0</v>
      </c>
    </row>
    <row r="1341" spans="1:22" ht="15.75" x14ac:dyDescent="0.25">
      <c r="A1341">
        <v>1340</v>
      </c>
      <c r="B1341" s="2" t="s">
        <v>1017</v>
      </c>
      <c r="C1341" s="10">
        <v>2</v>
      </c>
      <c r="D1341" s="13">
        <v>43326.927083333336</v>
      </c>
      <c r="E1341" s="20">
        <v>33.89</v>
      </c>
      <c r="F1341" s="20">
        <v>8.4</v>
      </c>
      <c r="G1341" t="str">
        <f>VLOOKUP(FACT_INCLUDES[[#This Row],[order_id]],ORDERS!A:B,2,FALSE)</f>
        <v>8d78819a02ccaa0243dbdb0888c7ba8b</v>
      </c>
      <c r="H1341" s="17">
        <f>VLOOKUP(FACT_INCLUDES[[#This Row],[order_id]],ORDERS!A:F,4,FALSE)</f>
        <v>42954.899305555555</v>
      </c>
      <c r="I1341" s="17">
        <f>VLOOKUP(FACT_INCLUDES[[#This Row],[order_id]],ORDERS!A:G,5,FALSE)</f>
        <v>42957.753472222219</v>
      </c>
      <c r="J1341" s="17">
        <f>VLOOKUP(FACT_INCLUDES[[#This Row],[order_id]],ORDERS!A:G,6,FALSE)</f>
        <v>42972</v>
      </c>
      <c r="K1341" t="str">
        <f>VLOOKUP(FACT_INCLUDES[[#This Row],[order_id]],ORDERS!A:G,3,FALSE)</f>
        <v>delivered</v>
      </c>
      <c r="L1341" s="18">
        <f>FACT_INCLUDES[[#This Row],[price]]+FACT_INCLUDES[[#This Row],[freight_value]]</f>
        <v>42.29</v>
      </c>
      <c r="M1341">
        <f ca="1">_xlfn.XLOOKUP(FACT_INCLUDES[[#This Row],[customer_unique_id]], DIM_CUSTOMERS[customer_unique_id], DIM_CUSTOMERS[Age],,0)</f>
        <v>53</v>
      </c>
      <c r="N1341">
        <f>IFERROR(VLOOKUP(FACT_INCLUDES[[#This Row],[order_id]], ORDERS!A:G, 7, FALSE), "")</f>
        <v>3</v>
      </c>
      <c r="O1341">
        <f>_xlfn.XLOOKUP(FACT_INCLUDES[[#This Row],[DW Product]],FACT_PRODUCT_REVIEWS!L:L,FACT_PRODUCT_REVIEWS!A:A,,0)</f>
        <v>141</v>
      </c>
      <c r="P1341">
        <f>_xlfn.XLOOKUP(FACT_INCLUDES[[#This Row],[customer_unique_id]],DIM_CUSTOMERS[customer_unique_id],DIM_CUSTOMERS[DW Customer],,0)</f>
        <v>230</v>
      </c>
      <c r="Q1341">
        <v>141</v>
      </c>
      <c r="R1341">
        <v>141</v>
      </c>
      <c r="S1341">
        <f>IF(FACT_INCLUDES[[#This Row],[order_delivered_customer_date]]&lt;=FACT_INCLUDES[[#This Row],[order_estimated_delivery_date]],1,0)</f>
        <v>1</v>
      </c>
      <c r="T1341" t="str">
        <f>VLOOKUP(FACT_INCLUDES[[#This Row],[DW Product]],DIM_PRODUCTS!A:I,3,FALSE)</f>
        <v>Art</v>
      </c>
      <c r="U1341" t="str">
        <f>VLOOKUP(FACT_INCLUDES[[#This Row],[DW Seller]],DIM_SELLERS!A:I,4,FALSE)</f>
        <v>SP</v>
      </c>
      <c r="V1341" s="30">
        <f>IF(FACT_INCLUDES[[#This Row],[order_delivered_customer_date]]&lt;=FACT_INCLUDES[[#This Row],[order_estimated_delivery_date]], 1,0)</f>
        <v>1</v>
      </c>
    </row>
    <row r="1342" spans="1:22" ht="15.75" x14ac:dyDescent="0.25">
      <c r="A1342">
        <v>1341</v>
      </c>
      <c r="B1342" s="2" t="s">
        <v>1803</v>
      </c>
      <c r="C1342" s="10">
        <v>2</v>
      </c>
      <c r="D1342" s="13">
        <v>43156.949305555558</v>
      </c>
      <c r="E1342" s="20">
        <v>149</v>
      </c>
      <c r="F1342" s="20">
        <v>40.369999999999997</v>
      </c>
      <c r="G1342" t="str">
        <f>VLOOKUP(FACT_INCLUDES[[#This Row],[order_id]],ORDERS!A:B,2,FALSE)</f>
        <v>32ea836b21bcefba824d2b279bc42e53</v>
      </c>
      <c r="H1342" s="17">
        <f>VLOOKUP(FACT_INCLUDES[[#This Row],[order_id]],ORDERS!A:F,4,FALSE)</f>
        <v>43125.659722222219</v>
      </c>
      <c r="I1342" s="17">
        <f>VLOOKUP(FACT_INCLUDES[[#This Row],[order_id]],ORDERS!A:G,5,FALSE)</f>
        <v>43149.806944444441</v>
      </c>
      <c r="J1342" s="17">
        <f>VLOOKUP(FACT_INCLUDES[[#This Row],[order_id]],ORDERS!A:G,6,FALSE)</f>
        <v>43164</v>
      </c>
      <c r="K1342" t="str">
        <f>VLOOKUP(FACT_INCLUDES[[#This Row],[order_id]],ORDERS!A:G,3,FALSE)</f>
        <v>delivered</v>
      </c>
      <c r="L1342" s="18">
        <f>FACT_INCLUDES[[#This Row],[price]]+FACT_INCLUDES[[#This Row],[freight_value]]</f>
        <v>189.37</v>
      </c>
      <c r="M1342">
        <f ca="1">_xlfn.XLOOKUP(FACT_INCLUDES[[#This Row],[customer_unique_id]], DIM_CUSTOMERS[customer_unique_id], DIM_CUSTOMERS[Age],,0)</f>
        <v>20</v>
      </c>
      <c r="N1342">
        <f>IFERROR(VLOOKUP(FACT_INCLUDES[[#This Row],[order_id]], ORDERS!A:G, 7, FALSE), "")</f>
        <v>24</v>
      </c>
      <c r="O1342">
        <f>_xlfn.XLOOKUP(FACT_INCLUDES[[#This Row],[DW Product]],FACT_PRODUCT_REVIEWS!L:L,FACT_PRODUCT_REVIEWS!A:A,,0)</f>
        <v>142</v>
      </c>
      <c r="P1342">
        <f>_xlfn.XLOOKUP(FACT_INCLUDES[[#This Row],[customer_unique_id]],DIM_CUSTOMERS[customer_unique_id],DIM_CUSTOMERS[DW Customer],,0)</f>
        <v>87</v>
      </c>
      <c r="Q1342">
        <v>142</v>
      </c>
      <c r="R1342">
        <v>142</v>
      </c>
      <c r="S1342">
        <f>IF(FACT_INCLUDES[[#This Row],[order_delivered_customer_date]]&lt;=FACT_INCLUDES[[#This Row],[order_estimated_delivery_date]],1,0)</f>
        <v>1</v>
      </c>
      <c r="T1342" t="str">
        <f>VLOOKUP(FACT_INCLUDES[[#This Row],[DW Product]],DIM_PRODUCTS!A:I,3,FALSE)</f>
        <v>Sports</v>
      </c>
      <c r="U1342" t="str">
        <f>VLOOKUP(FACT_INCLUDES[[#This Row],[DW Seller]],DIM_SELLERS!A:I,4,FALSE)</f>
        <v>SP</v>
      </c>
      <c r="V1342" s="30">
        <f>IF(FACT_INCLUDES[[#This Row],[order_delivered_customer_date]]&lt;=FACT_INCLUDES[[#This Row],[order_estimated_delivery_date]], 1,0)</f>
        <v>1</v>
      </c>
    </row>
    <row r="1343" spans="1:22" ht="15.75" x14ac:dyDescent="0.25">
      <c r="A1343">
        <v>1342</v>
      </c>
      <c r="B1343" s="2" t="s">
        <v>1656</v>
      </c>
      <c r="C1343" s="10">
        <v>2</v>
      </c>
      <c r="D1343" s="13">
        <v>43125.379861111112</v>
      </c>
      <c r="E1343" s="20">
        <v>20.3</v>
      </c>
      <c r="F1343" s="20">
        <v>16.79</v>
      </c>
      <c r="G1343" t="str">
        <f>VLOOKUP(FACT_INCLUDES[[#This Row],[order_id]],ORDERS!A:B,2,FALSE)</f>
        <v>66d201c13937598dd4e036788a10a203</v>
      </c>
      <c r="H1343" s="17">
        <f>VLOOKUP(FACT_INCLUDES[[#This Row],[order_id]],ORDERS!A:F,4,FALSE)</f>
        <v>43153.674305555556</v>
      </c>
      <c r="I1343" s="17">
        <f>VLOOKUP(FACT_INCLUDES[[#This Row],[order_id]],ORDERS!A:G,5,FALSE)</f>
        <v>43165.79583333333</v>
      </c>
      <c r="J1343" s="17">
        <f>VLOOKUP(FACT_INCLUDES[[#This Row],[order_id]],ORDERS!A:G,6,FALSE)</f>
        <v>43178</v>
      </c>
      <c r="K1343" t="str">
        <f>VLOOKUP(FACT_INCLUDES[[#This Row],[order_id]],ORDERS!A:G,3,FALSE)</f>
        <v>delivered</v>
      </c>
      <c r="L1343" s="18">
        <f>FACT_INCLUDES[[#This Row],[price]]+FACT_INCLUDES[[#This Row],[freight_value]]</f>
        <v>37.090000000000003</v>
      </c>
      <c r="M1343">
        <f ca="1">_xlfn.XLOOKUP(FACT_INCLUDES[[#This Row],[customer_unique_id]], DIM_CUSTOMERS[customer_unique_id], DIM_CUSTOMERS[Age],,0)</f>
        <v>24</v>
      </c>
      <c r="N1343">
        <f>IFERROR(VLOOKUP(FACT_INCLUDES[[#This Row],[order_id]], ORDERS!A:G, 7, FALSE), "")</f>
        <v>12</v>
      </c>
      <c r="O1343">
        <f>_xlfn.XLOOKUP(FACT_INCLUDES[[#This Row],[DW Product]],FACT_PRODUCT_REVIEWS!L:L,FACT_PRODUCT_REVIEWS!A:A,,0)</f>
        <v>143</v>
      </c>
      <c r="P1343">
        <f>_xlfn.XLOOKUP(FACT_INCLUDES[[#This Row],[customer_unique_id]],DIM_CUSTOMERS[customer_unique_id],DIM_CUSTOMERS[DW Customer],,0)</f>
        <v>286</v>
      </c>
      <c r="Q1343">
        <v>143</v>
      </c>
      <c r="R1343">
        <v>143</v>
      </c>
      <c r="S1343">
        <f>IF(FACT_INCLUDES[[#This Row],[order_delivered_customer_date]]&lt;=FACT_INCLUDES[[#This Row],[order_estimated_delivery_date]],1,0)</f>
        <v>1</v>
      </c>
      <c r="T1343" t="str">
        <f>VLOOKUP(FACT_INCLUDES[[#This Row],[DW Product]],DIM_PRODUCTS!A:I,3,FALSE)</f>
        <v>Art</v>
      </c>
      <c r="U1343" t="str">
        <f>VLOOKUP(FACT_INCLUDES[[#This Row],[DW Seller]],DIM_SELLERS!A:I,4,FALSE)</f>
        <v>MG</v>
      </c>
      <c r="V1343" s="30">
        <f>IF(FACT_INCLUDES[[#This Row],[order_delivered_customer_date]]&lt;=FACT_INCLUDES[[#This Row],[order_estimated_delivery_date]], 1,0)</f>
        <v>1</v>
      </c>
    </row>
    <row r="1344" spans="1:22" ht="15.75" x14ac:dyDescent="0.25">
      <c r="A1344">
        <v>1343</v>
      </c>
      <c r="B1344" s="2" t="s">
        <v>984</v>
      </c>
      <c r="C1344" s="10">
        <v>2</v>
      </c>
      <c r="D1344" s="13">
        <v>42880.881944444445</v>
      </c>
      <c r="E1344" s="20">
        <v>179.9</v>
      </c>
      <c r="F1344" s="20">
        <v>15.01</v>
      </c>
      <c r="G1344" t="str">
        <f>VLOOKUP(FACT_INCLUDES[[#This Row],[order_id]],ORDERS!A:B,2,FALSE)</f>
        <v>0181f57a87c6a2f0e0fe2807f67aef0e</v>
      </c>
      <c r="H1344" s="17">
        <f>VLOOKUP(FACT_INCLUDES[[#This Row],[order_id]],ORDERS!A:F,4,FALSE)</f>
        <v>43059.489583333336</v>
      </c>
      <c r="I1344" s="17">
        <f>VLOOKUP(FACT_INCLUDES[[#This Row],[order_id]],ORDERS!A:G,5,FALSE)</f>
        <v>43070.020138888889</v>
      </c>
      <c r="J1344" s="17">
        <f>VLOOKUP(FACT_INCLUDES[[#This Row],[order_id]],ORDERS!A:G,6,FALSE)</f>
        <v>43082</v>
      </c>
      <c r="K1344" t="str">
        <f>VLOOKUP(FACT_INCLUDES[[#This Row],[order_id]],ORDERS!A:G,3,FALSE)</f>
        <v>delivered</v>
      </c>
      <c r="L1344" s="18">
        <f>FACT_INCLUDES[[#This Row],[price]]+FACT_INCLUDES[[#This Row],[freight_value]]</f>
        <v>194.91</v>
      </c>
      <c r="M1344">
        <f ca="1">_xlfn.XLOOKUP(FACT_INCLUDES[[#This Row],[customer_unique_id]], DIM_CUSTOMERS[customer_unique_id], DIM_CUSTOMERS[Age],,0)</f>
        <v>22</v>
      </c>
      <c r="N1344">
        <f>IFERROR(VLOOKUP(FACT_INCLUDES[[#This Row],[order_id]], ORDERS!A:G, 7, FALSE), "")</f>
        <v>11</v>
      </c>
      <c r="O1344">
        <f>_xlfn.XLOOKUP(FACT_INCLUDES[[#This Row],[DW Product]],FACT_PRODUCT_REVIEWS!L:L,FACT_PRODUCT_REVIEWS!A:A,,0)</f>
        <v>144</v>
      </c>
      <c r="P1344">
        <f>_xlfn.XLOOKUP(FACT_INCLUDES[[#This Row],[customer_unique_id]],DIM_CUSTOMERS[customer_unique_id],DIM_CUSTOMERS[DW Customer],,0)</f>
        <v>300</v>
      </c>
      <c r="Q1344">
        <v>144</v>
      </c>
      <c r="R1344">
        <v>144</v>
      </c>
      <c r="S1344">
        <f>IF(FACT_INCLUDES[[#This Row],[order_delivered_customer_date]]&lt;=FACT_INCLUDES[[#This Row],[order_estimated_delivery_date]],1,0)</f>
        <v>1</v>
      </c>
      <c r="T1344" t="str">
        <f>VLOOKUP(FACT_INCLUDES[[#This Row],[DW Product]],DIM_PRODUCTS!A:I,3,FALSE)</f>
        <v>Accessories</v>
      </c>
      <c r="U1344" t="str">
        <f>VLOOKUP(FACT_INCLUDES[[#This Row],[DW Seller]],DIM_SELLERS!A:I,4,FALSE)</f>
        <v>RS</v>
      </c>
      <c r="V1344" s="30">
        <f>IF(FACT_INCLUDES[[#This Row],[order_delivered_customer_date]]&lt;=FACT_INCLUDES[[#This Row],[order_estimated_delivery_date]], 1,0)</f>
        <v>1</v>
      </c>
    </row>
    <row r="1345" spans="1:22" ht="15.75" x14ac:dyDescent="0.25">
      <c r="A1345">
        <v>1344</v>
      </c>
      <c r="B1345" s="2" t="s">
        <v>1433</v>
      </c>
      <c r="C1345" s="10">
        <v>2</v>
      </c>
      <c r="D1345" s="13">
        <v>42880.881944444445</v>
      </c>
      <c r="E1345" s="20">
        <v>179.9</v>
      </c>
      <c r="F1345" s="20">
        <v>15.01</v>
      </c>
      <c r="G1345" t="str">
        <f>VLOOKUP(FACT_INCLUDES[[#This Row],[order_id]],ORDERS!A:B,2,FALSE)</f>
        <v>a06d94b5d758fbc36c8f679d98ae1fc5</v>
      </c>
      <c r="H1345" s="17">
        <f>VLOOKUP(FACT_INCLUDES[[#This Row],[order_id]],ORDERS!A:F,4,FALSE)</f>
        <v>43014.706250000003</v>
      </c>
      <c r="I1345" s="17">
        <f>VLOOKUP(FACT_INCLUDES[[#This Row],[order_id]],ORDERS!A:G,5,FALSE)</f>
        <v>43026.75277777778</v>
      </c>
      <c r="J1345" s="17">
        <f>VLOOKUP(FACT_INCLUDES[[#This Row],[order_id]],ORDERS!A:G,6,FALSE)</f>
        <v>43039</v>
      </c>
      <c r="K1345" t="str">
        <f>VLOOKUP(FACT_INCLUDES[[#This Row],[order_id]],ORDERS!A:G,3,FALSE)</f>
        <v>delivered</v>
      </c>
      <c r="L1345" s="18">
        <f>FACT_INCLUDES[[#This Row],[price]]+FACT_INCLUDES[[#This Row],[freight_value]]</f>
        <v>194.91</v>
      </c>
      <c r="M1345">
        <f ca="1">_xlfn.XLOOKUP(FACT_INCLUDES[[#This Row],[customer_unique_id]], DIM_CUSTOMERS[customer_unique_id], DIM_CUSTOMERS[Age],,0)</f>
        <v>47</v>
      </c>
      <c r="N1345">
        <f>IFERROR(VLOOKUP(FACT_INCLUDES[[#This Row],[order_id]], ORDERS!A:G, 7, FALSE), "")</f>
        <v>12</v>
      </c>
      <c r="O1345">
        <f>_xlfn.XLOOKUP(FACT_INCLUDES[[#This Row],[DW Product]],FACT_PRODUCT_REVIEWS!L:L,FACT_PRODUCT_REVIEWS!A:A,,0)</f>
        <v>145</v>
      </c>
      <c r="P1345">
        <f>_xlfn.XLOOKUP(FACT_INCLUDES[[#This Row],[customer_unique_id]],DIM_CUSTOMERS[customer_unique_id],DIM_CUSTOMERS[DW Customer],,0)</f>
        <v>189</v>
      </c>
      <c r="Q1345">
        <v>145</v>
      </c>
      <c r="R1345">
        <v>145</v>
      </c>
      <c r="S1345">
        <f>IF(FACT_INCLUDES[[#This Row],[order_delivered_customer_date]]&lt;=FACT_INCLUDES[[#This Row],[order_estimated_delivery_date]],1,0)</f>
        <v>1</v>
      </c>
      <c r="T1345" t="str">
        <f>VLOOKUP(FACT_INCLUDES[[#This Row],[DW Product]],DIM_PRODUCTS!A:I,3,FALSE)</f>
        <v>Art</v>
      </c>
      <c r="U1345" t="str">
        <f>VLOOKUP(FACT_INCLUDES[[#This Row],[DW Seller]],DIM_SELLERS!A:I,4,FALSE)</f>
        <v>PE</v>
      </c>
      <c r="V1345" s="30">
        <f>IF(FACT_INCLUDES[[#This Row],[order_delivered_customer_date]]&lt;=FACT_INCLUDES[[#This Row],[order_estimated_delivery_date]], 1,0)</f>
        <v>1</v>
      </c>
    </row>
    <row r="1346" spans="1:22" ht="15.75" x14ac:dyDescent="0.25">
      <c r="A1346">
        <v>1345</v>
      </c>
      <c r="B1346" s="2" t="s">
        <v>841</v>
      </c>
      <c r="C1346" s="10">
        <v>2</v>
      </c>
      <c r="D1346" s="13">
        <v>42943.810416666667</v>
      </c>
      <c r="E1346" s="20">
        <v>109.9</v>
      </c>
      <c r="F1346" s="20">
        <v>12.27</v>
      </c>
      <c r="G1346" t="str">
        <f>VLOOKUP(FACT_INCLUDES[[#This Row],[order_id]],ORDERS!A:B,2,FALSE)</f>
        <v>af13324b5f4c0a838fe662c52a44b959</v>
      </c>
      <c r="H1346" s="17">
        <f>VLOOKUP(FACT_INCLUDES[[#This Row],[order_id]],ORDERS!A:F,4,FALSE)</f>
        <v>43166.363888888889</v>
      </c>
      <c r="I1346" s="17">
        <f>VLOOKUP(FACT_INCLUDES[[#This Row],[order_id]],ORDERS!A:G,5,FALSE)</f>
        <v>43232</v>
      </c>
      <c r="J1346" s="17">
        <f>VLOOKUP(FACT_INCLUDES[[#This Row],[order_id]],ORDERS!A:G,6,FALSE)</f>
        <v>43222</v>
      </c>
      <c r="K1346" t="str">
        <f>VLOOKUP(FACT_INCLUDES[[#This Row],[order_id]],ORDERS!A:G,3,FALSE)</f>
        <v>shipped</v>
      </c>
      <c r="L1346" s="18">
        <f>FACT_INCLUDES[[#This Row],[price]]+FACT_INCLUDES[[#This Row],[freight_value]]</f>
        <v>122.17</v>
      </c>
      <c r="M1346">
        <f ca="1">_xlfn.XLOOKUP(FACT_INCLUDES[[#This Row],[customer_unique_id]], DIM_CUSTOMERS[customer_unique_id], DIM_CUSTOMERS[Age],,0)</f>
        <v>38</v>
      </c>
      <c r="N1346">
        <f>IFERROR(VLOOKUP(FACT_INCLUDES[[#This Row],[order_id]], ORDERS!A:G, 7, FALSE), "")</f>
        <v>66</v>
      </c>
      <c r="O1346">
        <f>_xlfn.XLOOKUP(FACT_INCLUDES[[#This Row],[DW Product]],FACT_PRODUCT_REVIEWS!L:L,FACT_PRODUCT_REVIEWS!A:A,,0)</f>
        <v>146</v>
      </c>
      <c r="P1346">
        <f>_xlfn.XLOOKUP(FACT_INCLUDES[[#This Row],[customer_unique_id]],DIM_CUSTOMERS[customer_unique_id],DIM_CUSTOMERS[DW Customer],,0)</f>
        <v>295</v>
      </c>
      <c r="Q1346">
        <v>146</v>
      </c>
      <c r="R1346">
        <v>146</v>
      </c>
      <c r="S1346">
        <f>IF(FACT_INCLUDES[[#This Row],[order_delivered_customer_date]]&lt;=FACT_INCLUDES[[#This Row],[order_estimated_delivery_date]],1,0)</f>
        <v>0</v>
      </c>
      <c r="T1346" t="str">
        <f>VLOOKUP(FACT_INCLUDES[[#This Row],[DW Product]],DIM_PRODUCTS!A:I,3,FALSE)</f>
        <v>Home Design</v>
      </c>
      <c r="U1346" t="str">
        <f>VLOOKUP(FACT_INCLUDES[[#This Row],[DW Seller]],DIM_SELLERS!A:I,4,FALSE)</f>
        <v>PR</v>
      </c>
      <c r="V1346" s="30">
        <f>IF(FACT_INCLUDES[[#This Row],[order_delivered_customer_date]]&lt;=FACT_INCLUDES[[#This Row],[order_estimated_delivery_date]], 1,0)</f>
        <v>0</v>
      </c>
    </row>
    <row r="1347" spans="1:22" ht="15.75" x14ac:dyDescent="0.25">
      <c r="A1347">
        <v>1346</v>
      </c>
      <c r="B1347" s="2" t="s">
        <v>1428</v>
      </c>
      <c r="C1347" s="10">
        <v>2</v>
      </c>
      <c r="D1347" s="13">
        <v>42976.669444444444</v>
      </c>
      <c r="E1347" s="20">
        <v>89</v>
      </c>
      <c r="F1347" s="20">
        <v>25.9</v>
      </c>
      <c r="G1347" t="str">
        <f>VLOOKUP(FACT_INCLUDES[[#This Row],[order_id]],ORDERS!A:B,2,FALSE)</f>
        <v>10d5890ed5e7ec78a7db23b5ac579b17</v>
      </c>
      <c r="H1347" s="17">
        <f>VLOOKUP(FACT_INCLUDES[[#This Row],[order_id]],ORDERS!A:F,4,FALSE)</f>
        <v>43127.472222222219</v>
      </c>
      <c r="I1347" s="17">
        <f>VLOOKUP(FACT_INCLUDES[[#This Row],[order_id]],ORDERS!A:G,5,FALSE)</f>
        <v>43148.00277777778</v>
      </c>
      <c r="J1347" s="17">
        <f>VLOOKUP(FACT_INCLUDES[[#This Row],[order_id]],ORDERS!A:G,6,FALSE)</f>
        <v>43160</v>
      </c>
      <c r="K1347" t="str">
        <f>VLOOKUP(FACT_INCLUDES[[#This Row],[order_id]],ORDERS!A:G,3,FALSE)</f>
        <v>delivered</v>
      </c>
      <c r="L1347" s="18">
        <f>FACT_INCLUDES[[#This Row],[price]]+FACT_INCLUDES[[#This Row],[freight_value]]</f>
        <v>114.9</v>
      </c>
      <c r="M1347">
        <f ca="1">_xlfn.XLOOKUP(FACT_INCLUDES[[#This Row],[customer_unique_id]], DIM_CUSTOMERS[customer_unique_id], DIM_CUSTOMERS[Age],,0)</f>
        <v>18</v>
      </c>
      <c r="N1347">
        <f>IFERROR(VLOOKUP(FACT_INCLUDES[[#This Row],[order_id]], ORDERS!A:G, 7, FALSE), "")</f>
        <v>21</v>
      </c>
      <c r="O1347">
        <f>_xlfn.XLOOKUP(FACT_INCLUDES[[#This Row],[DW Product]],FACT_PRODUCT_REVIEWS!L:L,FACT_PRODUCT_REVIEWS!A:A,,0)</f>
        <v>147</v>
      </c>
      <c r="P1347">
        <f>_xlfn.XLOOKUP(FACT_INCLUDES[[#This Row],[customer_unique_id]],DIM_CUSTOMERS[customer_unique_id],DIM_CUSTOMERS[DW Customer],,0)</f>
        <v>234</v>
      </c>
      <c r="Q1347">
        <v>147</v>
      </c>
      <c r="R1347">
        <v>147</v>
      </c>
      <c r="S1347">
        <f>IF(FACT_INCLUDES[[#This Row],[order_delivered_customer_date]]&lt;=FACT_INCLUDES[[#This Row],[order_estimated_delivery_date]],1,0)</f>
        <v>1</v>
      </c>
      <c r="T1347" t="str">
        <f>VLOOKUP(FACT_INCLUDES[[#This Row],[DW Product]],DIM_PRODUCTS!A:I,3,FALSE)</f>
        <v>Home Design</v>
      </c>
      <c r="U1347" t="str">
        <f>VLOOKUP(FACT_INCLUDES[[#This Row],[DW Seller]],DIM_SELLERS!A:I,4,FALSE)</f>
        <v>SP</v>
      </c>
      <c r="V1347" s="30">
        <f>IF(FACT_INCLUDES[[#This Row],[order_delivered_customer_date]]&lt;=FACT_INCLUDES[[#This Row],[order_estimated_delivery_date]], 1,0)</f>
        <v>1</v>
      </c>
    </row>
    <row r="1348" spans="1:22" ht="15.75" x14ac:dyDescent="0.25">
      <c r="A1348">
        <v>1347</v>
      </c>
      <c r="B1348" s="2" t="s">
        <v>1052</v>
      </c>
      <c r="C1348" s="10">
        <v>2</v>
      </c>
      <c r="D1348" s="13">
        <v>43206.760416666664</v>
      </c>
      <c r="E1348" s="20">
        <v>120</v>
      </c>
      <c r="F1348" s="20">
        <v>13.75</v>
      </c>
      <c r="G1348" t="str">
        <f>VLOOKUP(FACT_INCLUDES[[#This Row],[order_id]],ORDERS!A:B,2,FALSE)</f>
        <v>d43e7cbf7354f1f46a7a1b30701017b3</v>
      </c>
      <c r="H1348" s="17">
        <f>VLOOKUP(FACT_INCLUDES[[#This Row],[order_id]],ORDERS!A:F,4,FALSE)</f>
        <v>43203.80972222222</v>
      </c>
      <c r="I1348" s="17">
        <f>VLOOKUP(FACT_INCLUDES[[#This Row],[order_id]],ORDERS!A:G,5,FALSE)</f>
        <v>43218.05972222222</v>
      </c>
      <c r="J1348" s="17">
        <f>VLOOKUP(FACT_INCLUDES[[#This Row],[order_id]],ORDERS!A:G,6,FALSE)</f>
        <v>43229</v>
      </c>
      <c r="K1348" t="str">
        <f>VLOOKUP(FACT_INCLUDES[[#This Row],[order_id]],ORDERS!A:G,3,FALSE)</f>
        <v>delivered</v>
      </c>
      <c r="L1348" s="18">
        <f>FACT_INCLUDES[[#This Row],[price]]+FACT_INCLUDES[[#This Row],[freight_value]]</f>
        <v>133.75</v>
      </c>
      <c r="M1348">
        <f ca="1">_xlfn.XLOOKUP(FACT_INCLUDES[[#This Row],[customer_unique_id]], DIM_CUSTOMERS[customer_unique_id], DIM_CUSTOMERS[Age],,0)</f>
        <v>26</v>
      </c>
      <c r="N1348">
        <f>IFERROR(VLOOKUP(FACT_INCLUDES[[#This Row],[order_id]], ORDERS!A:G, 7, FALSE), "")</f>
        <v>15</v>
      </c>
      <c r="O1348">
        <f>_xlfn.XLOOKUP(FACT_INCLUDES[[#This Row],[DW Product]],FACT_PRODUCT_REVIEWS!L:L,FACT_PRODUCT_REVIEWS!A:A,,0)</f>
        <v>148</v>
      </c>
      <c r="P1348">
        <f>_xlfn.XLOOKUP(FACT_INCLUDES[[#This Row],[customer_unique_id]],DIM_CUSTOMERS[customer_unique_id],DIM_CUSTOMERS[DW Customer],,0)</f>
        <v>259</v>
      </c>
      <c r="Q1348">
        <v>148</v>
      </c>
      <c r="R1348">
        <v>148</v>
      </c>
      <c r="S1348">
        <f>IF(FACT_INCLUDES[[#This Row],[order_delivered_customer_date]]&lt;=FACT_INCLUDES[[#This Row],[order_estimated_delivery_date]],1,0)</f>
        <v>1</v>
      </c>
      <c r="T1348" t="str">
        <f>VLOOKUP(FACT_INCLUDES[[#This Row],[DW Product]],DIM_PRODUCTS!A:I,3,FALSE)</f>
        <v>Pets</v>
      </c>
      <c r="U1348" t="str">
        <f>VLOOKUP(FACT_INCLUDES[[#This Row],[DW Seller]],DIM_SELLERS!A:I,4,FALSE)</f>
        <v>PR</v>
      </c>
      <c r="V1348" s="30">
        <f>IF(FACT_INCLUDES[[#This Row],[order_delivered_customer_date]]&lt;=FACT_INCLUDES[[#This Row],[order_estimated_delivery_date]], 1,0)</f>
        <v>1</v>
      </c>
    </row>
    <row r="1349" spans="1:22" ht="15.75" x14ac:dyDescent="0.25">
      <c r="A1349">
        <v>1348</v>
      </c>
      <c r="B1349" s="2" t="s">
        <v>1717</v>
      </c>
      <c r="C1349" s="10">
        <v>2</v>
      </c>
      <c r="D1349" s="13">
        <v>43146.756944444445</v>
      </c>
      <c r="E1349" s="20">
        <v>75</v>
      </c>
      <c r="F1349" s="20">
        <v>14.28</v>
      </c>
      <c r="G1349" t="str">
        <f>VLOOKUP(FACT_INCLUDES[[#This Row],[order_id]],ORDERS!A:B,2,FALSE)</f>
        <v>d5a1c9ee66337a40a8b95be64166da60</v>
      </c>
      <c r="H1349" s="17">
        <f>VLOOKUP(FACT_INCLUDES[[#This Row],[order_id]],ORDERS!A:F,4,FALSE)</f>
        <v>42998.042361111111</v>
      </c>
      <c r="I1349" s="17">
        <f>VLOOKUP(FACT_INCLUDES[[#This Row],[order_id]],ORDERS!A:G,5,FALSE)</f>
        <v>43001.740972222222</v>
      </c>
      <c r="J1349" s="17">
        <f>VLOOKUP(FACT_INCLUDES[[#This Row],[order_id]],ORDERS!A:G,6,FALSE)</f>
        <v>43010</v>
      </c>
      <c r="K1349" t="str">
        <f>VLOOKUP(FACT_INCLUDES[[#This Row],[order_id]],ORDERS!A:G,3,FALSE)</f>
        <v>delivered</v>
      </c>
      <c r="L1349" s="18">
        <f>FACT_INCLUDES[[#This Row],[price]]+FACT_INCLUDES[[#This Row],[freight_value]]</f>
        <v>89.28</v>
      </c>
      <c r="M1349">
        <f ca="1">_xlfn.XLOOKUP(FACT_INCLUDES[[#This Row],[customer_unique_id]], DIM_CUSTOMERS[customer_unique_id], DIM_CUSTOMERS[Age],,0)</f>
        <v>22</v>
      </c>
      <c r="N1349">
        <f>IFERROR(VLOOKUP(FACT_INCLUDES[[#This Row],[order_id]], ORDERS!A:G, 7, FALSE), "")</f>
        <v>3</v>
      </c>
      <c r="O1349">
        <f>_xlfn.XLOOKUP(FACT_INCLUDES[[#This Row],[DW Product]],FACT_PRODUCT_REVIEWS!L:L,FACT_PRODUCT_REVIEWS!A:A,,0)</f>
        <v>149</v>
      </c>
      <c r="P1349">
        <f>_xlfn.XLOOKUP(FACT_INCLUDES[[#This Row],[customer_unique_id]],DIM_CUSTOMERS[customer_unique_id],DIM_CUSTOMERS[DW Customer],,0)</f>
        <v>264</v>
      </c>
      <c r="Q1349">
        <v>149</v>
      </c>
      <c r="R1349">
        <v>149</v>
      </c>
      <c r="S1349">
        <f>IF(FACT_INCLUDES[[#This Row],[order_delivered_customer_date]]&lt;=FACT_INCLUDES[[#This Row],[order_estimated_delivery_date]],1,0)</f>
        <v>1</v>
      </c>
      <c r="T1349" t="str">
        <f>VLOOKUP(FACT_INCLUDES[[#This Row],[DW Product]],DIM_PRODUCTS!A:I,3,FALSE)</f>
        <v>Jewelry</v>
      </c>
      <c r="U1349" t="str">
        <f>VLOOKUP(FACT_INCLUDES[[#This Row],[DW Seller]],DIM_SELLERS!A:I,4,FALSE)</f>
        <v>BA</v>
      </c>
      <c r="V1349" s="30">
        <f>IF(FACT_INCLUDES[[#This Row],[order_delivered_customer_date]]&lt;=FACT_INCLUDES[[#This Row],[order_estimated_delivery_date]], 1,0)</f>
        <v>1</v>
      </c>
    </row>
    <row r="1350" spans="1:22" ht="15.75" x14ac:dyDescent="0.25">
      <c r="A1350">
        <v>1349</v>
      </c>
      <c r="B1350" s="2" t="s">
        <v>764</v>
      </c>
      <c r="C1350" s="10">
        <v>2</v>
      </c>
      <c r="D1350" s="13">
        <v>42838.576388888891</v>
      </c>
      <c r="E1350" s="20">
        <v>46.86</v>
      </c>
      <c r="F1350" s="20">
        <v>14.52</v>
      </c>
      <c r="G1350" t="str">
        <f>VLOOKUP(FACT_INCLUDES[[#This Row],[order_id]],ORDERS!A:B,2,FALSE)</f>
        <v>fcad3faa5c09b2baf9164b8fd20098b5</v>
      </c>
      <c r="H1350" s="17">
        <f>VLOOKUP(FACT_INCLUDES[[#This Row],[order_id]],ORDERS!A:F,4,FALSE)</f>
        <v>43205.95</v>
      </c>
      <c r="I1350" s="17">
        <f>VLOOKUP(FACT_INCLUDES[[#This Row],[order_id]],ORDERS!A:G,5,FALSE)</f>
        <v>43215.598611111112</v>
      </c>
      <c r="J1350" s="17">
        <f>VLOOKUP(FACT_INCLUDES[[#This Row],[order_id]],ORDERS!A:G,6,FALSE)</f>
        <v>43234</v>
      </c>
      <c r="K1350" t="str">
        <f>VLOOKUP(FACT_INCLUDES[[#This Row],[order_id]],ORDERS!A:G,3,FALSE)</f>
        <v>delivered</v>
      </c>
      <c r="L1350" s="18">
        <f>FACT_INCLUDES[[#This Row],[price]]+FACT_INCLUDES[[#This Row],[freight_value]]</f>
        <v>61.379999999999995</v>
      </c>
      <c r="M1350">
        <f ca="1">_xlfn.XLOOKUP(FACT_INCLUDES[[#This Row],[customer_unique_id]], DIM_CUSTOMERS[customer_unique_id], DIM_CUSTOMERS[Age],,0)</f>
        <v>49</v>
      </c>
      <c r="N1350">
        <f>IFERROR(VLOOKUP(FACT_INCLUDES[[#This Row],[order_id]], ORDERS!A:G, 7, FALSE), "")</f>
        <v>10</v>
      </c>
      <c r="O1350">
        <f>_xlfn.XLOOKUP(FACT_INCLUDES[[#This Row],[DW Product]],FACT_PRODUCT_REVIEWS!L:L,FACT_PRODUCT_REVIEWS!A:A,,0)</f>
        <v>150</v>
      </c>
      <c r="P1350">
        <f>_xlfn.XLOOKUP(FACT_INCLUDES[[#This Row],[customer_unique_id]],DIM_CUSTOMERS[customer_unique_id],DIM_CUSTOMERS[DW Customer],,0)</f>
        <v>179</v>
      </c>
      <c r="Q1350">
        <v>150</v>
      </c>
      <c r="R1350">
        <v>150</v>
      </c>
      <c r="S1350">
        <f>IF(FACT_INCLUDES[[#This Row],[order_delivered_customer_date]]&lt;=FACT_INCLUDES[[#This Row],[order_estimated_delivery_date]],1,0)</f>
        <v>1</v>
      </c>
      <c r="T1350" t="str">
        <f>VLOOKUP(FACT_INCLUDES[[#This Row],[DW Product]],DIM_PRODUCTS!A:I,3,FALSE)</f>
        <v>Jewelry</v>
      </c>
      <c r="U1350" t="str">
        <f>VLOOKUP(FACT_INCLUDES[[#This Row],[DW Seller]],DIM_SELLERS!A:I,4,FALSE)</f>
        <v>SP</v>
      </c>
      <c r="V1350" s="30">
        <f>IF(FACT_INCLUDES[[#This Row],[order_delivered_customer_date]]&lt;=FACT_INCLUDES[[#This Row],[order_estimated_delivery_date]], 1,0)</f>
        <v>1</v>
      </c>
    </row>
    <row r="1351" spans="1:22" ht="15.75" x14ac:dyDescent="0.25">
      <c r="A1351">
        <v>1350</v>
      </c>
      <c r="B1351" s="2" t="s">
        <v>830</v>
      </c>
      <c r="C1351" s="10">
        <v>2</v>
      </c>
      <c r="D1351" s="13">
        <v>42845.697916666664</v>
      </c>
      <c r="E1351" s="20">
        <v>96</v>
      </c>
      <c r="F1351" s="20">
        <v>14.84</v>
      </c>
      <c r="G1351" t="str">
        <f>VLOOKUP(FACT_INCLUDES[[#This Row],[order_id]],ORDERS!A:B,2,FALSE)</f>
        <v>be31ab006786747df81854035a1960f4</v>
      </c>
      <c r="H1351" s="17">
        <f>VLOOKUP(FACT_INCLUDES[[#This Row],[order_id]],ORDERS!A:F,4,FALSE)</f>
        <v>43101.993055555555</v>
      </c>
      <c r="I1351" s="17">
        <f>VLOOKUP(FACT_INCLUDES[[#This Row],[order_id]],ORDERS!A:G,5,FALSE)</f>
        <v>43115.802083333336</v>
      </c>
      <c r="J1351" s="17">
        <f>VLOOKUP(FACT_INCLUDES[[#This Row],[order_id]],ORDERS!A:G,6,FALSE)</f>
        <v>43131</v>
      </c>
      <c r="K1351" t="str">
        <f>VLOOKUP(FACT_INCLUDES[[#This Row],[order_id]],ORDERS!A:G,3,FALSE)</f>
        <v>delivered</v>
      </c>
      <c r="L1351" s="18">
        <f>FACT_INCLUDES[[#This Row],[price]]+FACT_INCLUDES[[#This Row],[freight_value]]</f>
        <v>110.84</v>
      </c>
      <c r="M1351">
        <f ca="1">_xlfn.XLOOKUP(FACT_INCLUDES[[#This Row],[customer_unique_id]], DIM_CUSTOMERS[customer_unique_id], DIM_CUSTOMERS[Age],,0)</f>
        <v>21</v>
      </c>
      <c r="N1351">
        <f>IFERROR(VLOOKUP(FACT_INCLUDES[[#This Row],[order_id]], ORDERS!A:G, 7, FALSE), "")</f>
        <v>14</v>
      </c>
      <c r="O1351">
        <f>_xlfn.XLOOKUP(FACT_INCLUDES[[#This Row],[DW Product]],FACT_PRODUCT_REVIEWS!L:L,FACT_PRODUCT_REVIEWS!A:A,,0)</f>
        <v>151</v>
      </c>
      <c r="P1351">
        <f>_xlfn.XLOOKUP(FACT_INCLUDES[[#This Row],[customer_unique_id]],DIM_CUSTOMERS[customer_unique_id],DIM_CUSTOMERS[DW Customer],,0)</f>
        <v>298</v>
      </c>
      <c r="Q1351">
        <v>151</v>
      </c>
      <c r="R1351">
        <v>151</v>
      </c>
      <c r="S1351">
        <f>IF(FACT_INCLUDES[[#This Row],[order_delivered_customer_date]]&lt;=FACT_INCLUDES[[#This Row],[order_estimated_delivery_date]],1,0)</f>
        <v>1</v>
      </c>
      <c r="T1351" t="str">
        <f>VLOOKUP(FACT_INCLUDES[[#This Row],[DW Product]],DIM_PRODUCTS!A:I,3,FALSE)</f>
        <v>Art</v>
      </c>
      <c r="U1351" t="str">
        <f>VLOOKUP(FACT_INCLUDES[[#This Row],[DW Seller]],DIM_SELLERS!A:I,4,FALSE)</f>
        <v>SP</v>
      </c>
      <c r="V1351" s="30">
        <f>IF(FACT_INCLUDES[[#This Row],[order_delivered_customer_date]]&lt;=FACT_INCLUDES[[#This Row],[order_estimated_delivery_date]], 1,0)</f>
        <v>1</v>
      </c>
    </row>
    <row r="1352" spans="1:22" ht="15.75" x14ac:dyDescent="0.25">
      <c r="A1352">
        <v>1351</v>
      </c>
      <c r="B1352" s="2" t="s">
        <v>1239</v>
      </c>
      <c r="C1352" s="10">
        <v>2</v>
      </c>
      <c r="D1352" s="13">
        <v>43032.519444444442</v>
      </c>
      <c r="E1352" s="20">
        <v>49.99</v>
      </c>
      <c r="F1352" s="20">
        <v>18.12</v>
      </c>
      <c r="G1352" t="str">
        <f>VLOOKUP(FACT_INCLUDES[[#This Row],[order_id]],ORDERS!A:B,2,FALSE)</f>
        <v>32ea836b21bcefba824d2b279bc42e53</v>
      </c>
      <c r="H1352" s="17">
        <f>VLOOKUP(FACT_INCLUDES[[#This Row],[order_id]],ORDERS!A:F,4,FALSE)</f>
        <v>43159.465277777781</v>
      </c>
      <c r="I1352" s="17">
        <f>VLOOKUP(FACT_INCLUDES[[#This Row],[order_id]],ORDERS!A:G,5,FALSE)</f>
        <v>43171.710416666669</v>
      </c>
      <c r="J1352" s="17">
        <f>VLOOKUP(FACT_INCLUDES[[#This Row],[order_id]],ORDERS!A:G,6,FALSE)</f>
        <v>43182</v>
      </c>
      <c r="K1352" t="str">
        <f>VLOOKUP(FACT_INCLUDES[[#This Row],[order_id]],ORDERS!A:G,3,FALSE)</f>
        <v>delivered</v>
      </c>
      <c r="L1352" s="18">
        <f>FACT_INCLUDES[[#This Row],[price]]+FACT_INCLUDES[[#This Row],[freight_value]]</f>
        <v>68.11</v>
      </c>
      <c r="M1352">
        <f ca="1">_xlfn.XLOOKUP(FACT_INCLUDES[[#This Row],[customer_unique_id]], DIM_CUSTOMERS[customer_unique_id], DIM_CUSTOMERS[Age],,0)</f>
        <v>20</v>
      </c>
      <c r="N1352">
        <f>IFERROR(VLOOKUP(FACT_INCLUDES[[#This Row],[order_id]], ORDERS!A:G, 7, FALSE), "")</f>
        <v>12</v>
      </c>
      <c r="O1352">
        <f>_xlfn.XLOOKUP(FACT_INCLUDES[[#This Row],[DW Product]],FACT_PRODUCT_REVIEWS!L:L,FACT_PRODUCT_REVIEWS!A:A,,0)</f>
        <v>152</v>
      </c>
      <c r="P1352">
        <f>_xlfn.XLOOKUP(FACT_INCLUDES[[#This Row],[customer_unique_id]],DIM_CUSTOMERS[customer_unique_id],DIM_CUSTOMERS[DW Customer],,0)</f>
        <v>87</v>
      </c>
      <c r="Q1352">
        <v>152</v>
      </c>
      <c r="R1352">
        <v>152</v>
      </c>
      <c r="S1352">
        <f>IF(FACT_INCLUDES[[#This Row],[order_delivered_customer_date]]&lt;=FACT_INCLUDES[[#This Row],[order_estimated_delivery_date]],1,0)</f>
        <v>1</v>
      </c>
      <c r="T1352" t="str">
        <f>VLOOKUP(FACT_INCLUDES[[#This Row],[DW Product]],DIM_PRODUCTS!A:I,3,FALSE)</f>
        <v>Makeup</v>
      </c>
      <c r="U1352" t="str">
        <f>VLOOKUP(FACT_INCLUDES[[#This Row],[DW Seller]],DIM_SELLERS!A:I,4,FALSE)</f>
        <v>SP</v>
      </c>
      <c r="V1352" s="30">
        <f>IF(FACT_INCLUDES[[#This Row],[order_delivered_customer_date]]&lt;=FACT_INCLUDES[[#This Row],[order_estimated_delivery_date]], 1,0)</f>
        <v>1</v>
      </c>
    </row>
    <row r="1353" spans="1:22" ht="15.75" x14ac:dyDescent="0.25">
      <c r="A1353">
        <v>1352</v>
      </c>
      <c r="B1353" s="2" t="s">
        <v>727</v>
      </c>
      <c r="C1353" s="10">
        <v>2</v>
      </c>
      <c r="D1353" s="13">
        <v>43032.519444444442</v>
      </c>
      <c r="E1353" s="20">
        <v>24.99</v>
      </c>
      <c r="F1353" s="20">
        <v>13.58</v>
      </c>
      <c r="G1353" t="str">
        <f>VLOOKUP(FACT_INCLUDES[[#This Row],[order_id]],ORDERS!A:B,2,FALSE)</f>
        <v>6f8b40e5fdbd4a4b4dbaadc56f4bf681</v>
      </c>
      <c r="H1353" s="17">
        <f>VLOOKUP(FACT_INCLUDES[[#This Row],[order_id]],ORDERS!A:F,4,FALSE)</f>
        <v>43117.414583333331</v>
      </c>
      <c r="I1353" s="17">
        <f>VLOOKUP(FACT_INCLUDES[[#This Row],[order_id]],ORDERS!A:G,5,FALSE)</f>
        <v>43129.865277777775</v>
      </c>
      <c r="J1353" s="17">
        <f>VLOOKUP(FACT_INCLUDES[[#This Row],[order_id]],ORDERS!A:G,6,FALSE)</f>
        <v>43146</v>
      </c>
      <c r="K1353" t="str">
        <f>VLOOKUP(FACT_INCLUDES[[#This Row],[order_id]],ORDERS!A:G,3,FALSE)</f>
        <v>delivered</v>
      </c>
      <c r="L1353" s="18">
        <f>FACT_INCLUDES[[#This Row],[price]]+FACT_INCLUDES[[#This Row],[freight_value]]</f>
        <v>38.57</v>
      </c>
      <c r="M1353">
        <f ca="1">_xlfn.XLOOKUP(FACT_INCLUDES[[#This Row],[customer_unique_id]], DIM_CUSTOMERS[customer_unique_id], DIM_CUSTOMERS[Age],,0)</f>
        <v>40</v>
      </c>
      <c r="N1353">
        <f>IFERROR(VLOOKUP(FACT_INCLUDES[[#This Row],[order_id]], ORDERS!A:G, 7, FALSE), "")</f>
        <v>12</v>
      </c>
      <c r="O1353">
        <f>_xlfn.XLOOKUP(FACT_INCLUDES[[#This Row],[DW Product]],FACT_PRODUCT_REVIEWS!L:L,FACT_PRODUCT_REVIEWS!A:A,,0)</f>
        <v>153</v>
      </c>
      <c r="P1353">
        <f>_xlfn.XLOOKUP(FACT_INCLUDES[[#This Row],[customer_unique_id]],DIM_CUSTOMERS[customer_unique_id],DIM_CUSTOMERS[DW Customer],,0)</f>
        <v>97</v>
      </c>
      <c r="Q1353">
        <v>153</v>
      </c>
      <c r="R1353">
        <v>153</v>
      </c>
      <c r="S1353">
        <f>IF(FACT_INCLUDES[[#This Row],[order_delivered_customer_date]]&lt;=FACT_INCLUDES[[#This Row],[order_estimated_delivery_date]],1,0)</f>
        <v>1</v>
      </c>
      <c r="T1353" t="str">
        <f>VLOOKUP(FACT_INCLUDES[[#This Row],[DW Product]],DIM_PRODUCTS!A:I,3,FALSE)</f>
        <v>Art</v>
      </c>
      <c r="U1353" t="str">
        <f>VLOOKUP(FACT_INCLUDES[[#This Row],[DW Seller]],DIM_SELLERS!A:I,4,FALSE)</f>
        <v>SP</v>
      </c>
      <c r="V1353" s="30">
        <f>IF(FACT_INCLUDES[[#This Row],[order_delivered_customer_date]]&lt;=FACT_INCLUDES[[#This Row],[order_estimated_delivery_date]], 1,0)</f>
        <v>1</v>
      </c>
    </row>
    <row r="1354" spans="1:22" ht="15.75" x14ac:dyDescent="0.25">
      <c r="A1354">
        <v>1353</v>
      </c>
      <c r="B1354" s="2" t="s">
        <v>1299</v>
      </c>
      <c r="C1354" s="10">
        <v>2</v>
      </c>
      <c r="D1354" s="13">
        <v>43032.519444444442</v>
      </c>
      <c r="E1354" s="20">
        <v>24.99</v>
      </c>
      <c r="F1354" s="20">
        <v>13.58</v>
      </c>
      <c r="G1354" t="str">
        <f>VLOOKUP(FACT_INCLUDES[[#This Row],[order_id]],ORDERS!A:B,2,FALSE)</f>
        <v>f807403776737da279aba36583afa4df</v>
      </c>
      <c r="H1354" s="17">
        <f>VLOOKUP(FACT_INCLUDES[[#This Row],[order_id]],ORDERS!A:F,4,FALSE)</f>
        <v>43110.519444444442</v>
      </c>
      <c r="I1354" s="17">
        <f>VLOOKUP(FACT_INCLUDES[[#This Row],[order_id]],ORDERS!A:G,5,FALSE)</f>
        <v>43122.753472222219</v>
      </c>
      <c r="J1354" s="17">
        <f>VLOOKUP(FACT_INCLUDES[[#This Row],[order_id]],ORDERS!A:G,6,FALSE)</f>
        <v>43140</v>
      </c>
      <c r="K1354" t="str">
        <f>VLOOKUP(FACT_INCLUDES[[#This Row],[order_id]],ORDERS!A:G,3,FALSE)</f>
        <v>delivered</v>
      </c>
      <c r="L1354" s="18">
        <f>FACT_INCLUDES[[#This Row],[price]]+FACT_INCLUDES[[#This Row],[freight_value]]</f>
        <v>38.57</v>
      </c>
      <c r="M1354">
        <f ca="1">_xlfn.XLOOKUP(FACT_INCLUDES[[#This Row],[customer_unique_id]], DIM_CUSTOMERS[customer_unique_id], DIM_CUSTOMERS[Age],,0)</f>
        <v>19</v>
      </c>
      <c r="N1354">
        <f>IFERROR(VLOOKUP(FACT_INCLUDES[[#This Row],[order_id]], ORDERS!A:G, 7, FALSE), "")</f>
        <v>12</v>
      </c>
      <c r="O1354">
        <f>_xlfn.XLOOKUP(FACT_INCLUDES[[#This Row],[DW Product]],FACT_PRODUCT_REVIEWS!L:L,FACT_PRODUCT_REVIEWS!A:A,,0)</f>
        <v>154</v>
      </c>
      <c r="P1354">
        <f>_xlfn.XLOOKUP(FACT_INCLUDES[[#This Row],[customer_unique_id]],DIM_CUSTOMERS[customer_unique_id],DIM_CUSTOMERS[DW Customer],,0)</f>
        <v>194</v>
      </c>
      <c r="Q1354">
        <v>154</v>
      </c>
      <c r="R1354">
        <v>154</v>
      </c>
      <c r="S1354">
        <f>IF(FACT_INCLUDES[[#This Row],[order_delivered_customer_date]]&lt;=FACT_INCLUDES[[#This Row],[order_estimated_delivery_date]],1,0)</f>
        <v>1</v>
      </c>
      <c r="T1354" t="str">
        <f>VLOOKUP(FACT_INCLUDES[[#This Row],[DW Product]],DIM_PRODUCTS!A:I,3,FALSE)</f>
        <v>Sports</v>
      </c>
      <c r="U1354" t="str">
        <f>VLOOKUP(FACT_INCLUDES[[#This Row],[DW Seller]],DIM_SELLERS!A:I,4,FALSE)</f>
        <v>SP</v>
      </c>
      <c r="V1354" s="30">
        <f>IF(FACT_INCLUDES[[#This Row],[order_delivered_customer_date]]&lt;=FACT_INCLUDES[[#This Row],[order_estimated_delivery_date]], 1,0)</f>
        <v>1</v>
      </c>
    </row>
    <row r="1355" spans="1:22" ht="15.75" x14ac:dyDescent="0.25">
      <c r="A1355">
        <v>1354</v>
      </c>
      <c r="B1355" s="2" t="s">
        <v>1454</v>
      </c>
      <c r="C1355" s="10">
        <v>2</v>
      </c>
      <c r="D1355" s="13">
        <v>43160.089583333334</v>
      </c>
      <c r="E1355" s="20">
        <v>120.1</v>
      </c>
      <c r="F1355" s="20">
        <v>16.600000000000001</v>
      </c>
      <c r="G1355" t="str">
        <f>VLOOKUP(FACT_INCLUDES[[#This Row],[order_id]],ORDERS!A:B,2,FALSE)</f>
        <v>217ffba1efeab7f634bde4c18d312bd8</v>
      </c>
      <c r="H1355" s="17">
        <f>VLOOKUP(FACT_INCLUDES[[#This Row],[order_id]],ORDERS!A:F,4,FALSE)</f>
        <v>43321.509027777778</v>
      </c>
      <c r="I1355" s="17">
        <f>VLOOKUP(FACT_INCLUDES[[#This Row],[order_id]],ORDERS!A:G,5,FALSE)</f>
        <v>43335.743750000001</v>
      </c>
      <c r="J1355" s="17">
        <f>VLOOKUP(FACT_INCLUDES[[#This Row],[order_id]],ORDERS!A:G,6,FALSE)</f>
        <v>43362</v>
      </c>
      <c r="K1355" t="str">
        <f>VLOOKUP(FACT_INCLUDES[[#This Row],[order_id]],ORDERS!A:G,3,FALSE)</f>
        <v>delivered</v>
      </c>
      <c r="L1355" s="18">
        <f>FACT_INCLUDES[[#This Row],[price]]+FACT_INCLUDES[[#This Row],[freight_value]]</f>
        <v>136.69999999999999</v>
      </c>
      <c r="M1355">
        <f ca="1">_xlfn.XLOOKUP(FACT_INCLUDES[[#This Row],[customer_unique_id]], DIM_CUSTOMERS[customer_unique_id], DIM_CUSTOMERS[Age],,0)</f>
        <v>54</v>
      </c>
      <c r="N1355">
        <f>IFERROR(VLOOKUP(FACT_INCLUDES[[#This Row],[order_id]], ORDERS!A:G, 7, FALSE), "")</f>
        <v>14</v>
      </c>
      <c r="O1355">
        <f>_xlfn.XLOOKUP(FACT_INCLUDES[[#This Row],[DW Product]],FACT_PRODUCT_REVIEWS!L:L,FACT_PRODUCT_REVIEWS!A:A,,0)</f>
        <v>155</v>
      </c>
      <c r="P1355">
        <f>_xlfn.XLOOKUP(FACT_INCLUDES[[#This Row],[customer_unique_id]],DIM_CUSTOMERS[customer_unique_id],DIM_CUSTOMERS[DW Customer],,0)</f>
        <v>229</v>
      </c>
      <c r="Q1355">
        <v>155</v>
      </c>
      <c r="R1355">
        <v>155</v>
      </c>
      <c r="S1355">
        <f>IF(FACT_INCLUDES[[#This Row],[order_delivered_customer_date]]&lt;=FACT_INCLUDES[[#This Row],[order_estimated_delivery_date]],1,0)</f>
        <v>1</v>
      </c>
      <c r="T1355" t="str">
        <f>VLOOKUP(FACT_INCLUDES[[#This Row],[DW Product]],DIM_PRODUCTS!A:I,3,FALSE)</f>
        <v>Sports</v>
      </c>
      <c r="U1355" t="str">
        <f>VLOOKUP(FACT_INCLUDES[[#This Row],[DW Seller]],DIM_SELLERS!A:I,4,FALSE)</f>
        <v>GO</v>
      </c>
      <c r="V1355" s="30">
        <f>IF(FACT_INCLUDES[[#This Row],[order_delivered_customer_date]]&lt;=FACT_INCLUDES[[#This Row],[order_estimated_delivery_date]], 1,0)</f>
        <v>1</v>
      </c>
    </row>
    <row r="1356" spans="1:22" ht="15.75" x14ac:dyDescent="0.25">
      <c r="A1356">
        <v>1355</v>
      </c>
      <c r="B1356" s="2" t="s">
        <v>1313</v>
      </c>
      <c r="C1356" s="10">
        <v>2</v>
      </c>
      <c r="D1356" s="13">
        <v>43167.618055555555</v>
      </c>
      <c r="E1356" s="20">
        <v>69.900000000000006</v>
      </c>
      <c r="F1356" s="20">
        <v>16.25</v>
      </c>
      <c r="G1356" t="str">
        <f>VLOOKUP(FACT_INCLUDES[[#This Row],[order_id]],ORDERS!A:B,2,FALSE)</f>
        <v>c573caf2e2c12c731885273e03dc5471</v>
      </c>
      <c r="H1356" s="17">
        <f>VLOOKUP(FACT_INCLUDES[[#This Row],[order_id]],ORDERS!A:F,4,FALSE)</f>
        <v>43302.522222222222</v>
      </c>
      <c r="I1356" s="17">
        <f>VLOOKUP(FACT_INCLUDES[[#This Row],[order_id]],ORDERS!A:G,5,FALSE)</f>
        <v>43314.827777777777</v>
      </c>
      <c r="J1356" s="17">
        <f>VLOOKUP(FACT_INCLUDES[[#This Row],[order_id]],ORDERS!A:G,6,FALSE)</f>
        <v>43334</v>
      </c>
      <c r="K1356" t="str">
        <f>VLOOKUP(FACT_INCLUDES[[#This Row],[order_id]],ORDERS!A:G,3,FALSE)</f>
        <v>delivered</v>
      </c>
      <c r="L1356" s="18">
        <f>FACT_INCLUDES[[#This Row],[price]]+FACT_INCLUDES[[#This Row],[freight_value]]</f>
        <v>86.15</v>
      </c>
      <c r="M1356">
        <f ca="1">_xlfn.XLOOKUP(FACT_INCLUDES[[#This Row],[customer_unique_id]], DIM_CUSTOMERS[customer_unique_id], DIM_CUSTOMERS[Age],,0)</f>
        <v>60</v>
      </c>
      <c r="N1356">
        <f>IFERROR(VLOOKUP(FACT_INCLUDES[[#This Row],[order_id]], ORDERS!A:G, 7, FALSE), "")</f>
        <v>12</v>
      </c>
      <c r="O1356">
        <f>_xlfn.XLOOKUP(FACT_INCLUDES[[#This Row],[DW Product]],FACT_PRODUCT_REVIEWS!L:L,FACT_PRODUCT_REVIEWS!A:A,,0)</f>
        <v>156</v>
      </c>
      <c r="P1356">
        <f>_xlfn.XLOOKUP(FACT_INCLUDES[[#This Row],[customer_unique_id]],DIM_CUSTOMERS[customer_unique_id],DIM_CUSTOMERS[DW Customer],,0)</f>
        <v>151</v>
      </c>
      <c r="Q1356">
        <v>156</v>
      </c>
      <c r="R1356">
        <v>156</v>
      </c>
      <c r="S1356">
        <f>IF(FACT_INCLUDES[[#This Row],[order_delivered_customer_date]]&lt;=FACT_INCLUDES[[#This Row],[order_estimated_delivery_date]],1,0)</f>
        <v>1</v>
      </c>
      <c r="T1356" t="str">
        <f>VLOOKUP(FACT_INCLUDES[[#This Row],[DW Product]],DIM_PRODUCTS!A:I,3,FALSE)</f>
        <v>Gadgets</v>
      </c>
      <c r="U1356" t="str">
        <f>VLOOKUP(FACT_INCLUDES[[#This Row],[DW Seller]],DIM_SELLERS!A:I,4,FALSE)</f>
        <v>SC</v>
      </c>
      <c r="V1356" s="30">
        <f>IF(FACT_INCLUDES[[#This Row],[order_delivered_customer_date]]&lt;=FACT_INCLUDES[[#This Row],[order_estimated_delivery_date]], 1,0)</f>
        <v>1</v>
      </c>
    </row>
    <row r="1357" spans="1:22" ht="15.75" x14ac:dyDescent="0.25">
      <c r="A1357">
        <v>1356</v>
      </c>
      <c r="B1357" s="2" t="s">
        <v>925</v>
      </c>
      <c r="C1357" s="10">
        <v>2</v>
      </c>
      <c r="D1357" s="13">
        <v>43047.104861111111</v>
      </c>
      <c r="E1357" s="20">
        <v>39.9</v>
      </c>
      <c r="F1357" s="20">
        <v>54.02</v>
      </c>
      <c r="G1357" t="str">
        <f>VLOOKUP(FACT_INCLUDES[[#This Row],[order_id]],ORDERS!A:B,2,FALSE)</f>
        <v>6f8b40e5fdbd4a4b4dbaadc56f4bf681</v>
      </c>
      <c r="H1357" s="17">
        <f>VLOOKUP(FACT_INCLUDES[[#This Row],[order_id]],ORDERS!A:F,4,FALSE)</f>
        <v>42828.805555555555</v>
      </c>
      <c r="I1357" s="17">
        <f>VLOOKUP(FACT_INCLUDES[[#This Row],[order_id]],ORDERS!A:G,5,FALSE)</f>
        <v>42838.779166666667</v>
      </c>
      <c r="J1357" s="17">
        <f>VLOOKUP(FACT_INCLUDES[[#This Row],[order_id]],ORDERS!A:G,6,FALSE)</f>
        <v>42859</v>
      </c>
      <c r="K1357" t="str">
        <f>VLOOKUP(FACT_INCLUDES[[#This Row],[order_id]],ORDERS!A:G,3,FALSE)</f>
        <v>delivered</v>
      </c>
      <c r="L1357" s="18">
        <f>FACT_INCLUDES[[#This Row],[price]]+FACT_INCLUDES[[#This Row],[freight_value]]</f>
        <v>93.92</v>
      </c>
      <c r="M1357">
        <f ca="1">_xlfn.XLOOKUP(FACT_INCLUDES[[#This Row],[customer_unique_id]], DIM_CUSTOMERS[customer_unique_id], DIM_CUSTOMERS[Age],,0)</f>
        <v>40</v>
      </c>
      <c r="N1357">
        <f>IFERROR(VLOOKUP(FACT_INCLUDES[[#This Row],[order_id]], ORDERS!A:G, 7, FALSE), "")</f>
        <v>10</v>
      </c>
      <c r="O1357">
        <f>_xlfn.XLOOKUP(FACT_INCLUDES[[#This Row],[DW Product]],FACT_PRODUCT_REVIEWS!L:L,FACT_PRODUCT_REVIEWS!A:A,,0)</f>
        <v>157</v>
      </c>
      <c r="P1357">
        <f>_xlfn.XLOOKUP(FACT_INCLUDES[[#This Row],[customer_unique_id]],DIM_CUSTOMERS[customer_unique_id],DIM_CUSTOMERS[DW Customer],,0)</f>
        <v>97</v>
      </c>
      <c r="Q1357">
        <v>157</v>
      </c>
      <c r="R1357">
        <v>157</v>
      </c>
      <c r="S1357">
        <f>IF(FACT_INCLUDES[[#This Row],[order_delivered_customer_date]]&lt;=FACT_INCLUDES[[#This Row],[order_estimated_delivery_date]],1,0)</f>
        <v>1</v>
      </c>
      <c r="T1357" t="str">
        <f>VLOOKUP(FACT_INCLUDES[[#This Row],[DW Product]],DIM_PRODUCTS!A:I,3,FALSE)</f>
        <v>Gadgets</v>
      </c>
      <c r="U1357" t="str">
        <f>VLOOKUP(FACT_INCLUDES[[#This Row],[DW Seller]],DIM_SELLERS!A:I,4,FALSE)</f>
        <v>SP</v>
      </c>
      <c r="V1357" s="30">
        <f>IF(FACT_INCLUDES[[#This Row],[order_delivered_customer_date]]&lt;=FACT_INCLUDES[[#This Row],[order_estimated_delivery_date]], 1,0)</f>
        <v>1</v>
      </c>
    </row>
    <row r="1358" spans="1:22" ht="15.75" x14ac:dyDescent="0.25">
      <c r="A1358">
        <v>1357</v>
      </c>
      <c r="B1358" s="2" t="s">
        <v>796</v>
      </c>
      <c r="C1358" s="10">
        <v>2</v>
      </c>
      <c r="D1358" s="13">
        <v>43315.576388888891</v>
      </c>
      <c r="E1358" s="20">
        <v>159.9</v>
      </c>
      <c r="F1358" s="20">
        <v>20.309999999999999</v>
      </c>
      <c r="G1358" t="str">
        <f>VLOOKUP(FACT_INCLUDES[[#This Row],[order_id]],ORDERS!A:B,2,FALSE)</f>
        <v>ffe254cc039740e17dd15a5305035928</v>
      </c>
      <c r="H1358" s="17">
        <f>VLOOKUP(FACT_INCLUDES[[#This Row],[order_id]],ORDERS!A:F,4,FALSE)</f>
        <v>43312.959722222222</v>
      </c>
      <c r="I1358" s="17">
        <f>VLOOKUP(FACT_INCLUDES[[#This Row],[order_id]],ORDERS!A:G,5,FALSE)</f>
        <v>43318.810416666667</v>
      </c>
      <c r="J1358" s="17">
        <f>VLOOKUP(FACT_INCLUDES[[#This Row],[order_id]],ORDERS!A:G,6,FALSE)</f>
        <v>43320</v>
      </c>
      <c r="K1358" t="str">
        <f>VLOOKUP(FACT_INCLUDES[[#This Row],[order_id]],ORDERS!A:G,3,FALSE)</f>
        <v>delivered</v>
      </c>
      <c r="L1358" s="18">
        <f>FACT_INCLUDES[[#This Row],[price]]+FACT_INCLUDES[[#This Row],[freight_value]]</f>
        <v>180.21</v>
      </c>
      <c r="M1358">
        <f ca="1">_xlfn.XLOOKUP(FACT_INCLUDES[[#This Row],[customer_unique_id]], DIM_CUSTOMERS[customer_unique_id], DIM_CUSTOMERS[Age],,0)</f>
        <v>35</v>
      </c>
      <c r="N1358">
        <f>IFERROR(VLOOKUP(FACT_INCLUDES[[#This Row],[order_id]], ORDERS!A:G, 7, FALSE), "")</f>
        <v>6</v>
      </c>
      <c r="O1358">
        <f>_xlfn.XLOOKUP(FACT_INCLUDES[[#This Row],[DW Product]],FACT_PRODUCT_REVIEWS!L:L,FACT_PRODUCT_REVIEWS!A:A,,0)</f>
        <v>158</v>
      </c>
      <c r="P1358">
        <f>_xlfn.XLOOKUP(FACT_INCLUDES[[#This Row],[customer_unique_id]],DIM_CUSTOMERS[customer_unique_id],DIM_CUSTOMERS[DW Customer],,0)</f>
        <v>205</v>
      </c>
      <c r="Q1358">
        <v>158</v>
      </c>
      <c r="R1358">
        <v>158</v>
      </c>
      <c r="S1358">
        <f>IF(FACT_INCLUDES[[#This Row],[order_delivered_customer_date]]&lt;=FACT_INCLUDES[[#This Row],[order_estimated_delivery_date]],1,0)</f>
        <v>1</v>
      </c>
      <c r="T1358" t="str">
        <f>VLOOKUP(FACT_INCLUDES[[#This Row],[DW Product]],DIM_PRODUCTS!A:I,3,FALSE)</f>
        <v>Jewelry</v>
      </c>
      <c r="U1358" t="str">
        <f>VLOOKUP(FACT_INCLUDES[[#This Row],[DW Seller]],DIM_SELLERS!A:I,4,FALSE)</f>
        <v>SP</v>
      </c>
      <c r="V1358" s="30">
        <f>IF(FACT_INCLUDES[[#This Row],[order_delivered_customer_date]]&lt;=FACT_INCLUDES[[#This Row],[order_estimated_delivery_date]], 1,0)</f>
        <v>1</v>
      </c>
    </row>
    <row r="1359" spans="1:22" ht="15.75" x14ac:dyDescent="0.25">
      <c r="A1359">
        <v>1358</v>
      </c>
      <c r="B1359" s="2" t="s">
        <v>1684</v>
      </c>
      <c r="C1359" s="10">
        <v>2</v>
      </c>
      <c r="D1359" s="13">
        <v>43174.104166666664</v>
      </c>
      <c r="E1359" s="20">
        <v>540</v>
      </c>
      <c r="F1359" s="20">
        <v>16.22</v>
      </c>
      <c r="G1359" t="str">
        <f>VLOOKUP(FACT_INCLUDES[[#This Row],[order_id]],ORDERS!A:B,2,FALSE)</f>
        <v>859a9b67726d9c9306eb28b8938c59a0</v>
      </c>
      <c r="H1359" s="17">
        <f>VLOOKUP(FACT_INCLUDES[[#This Row],[order_id]],ORDERS!A:F,4,FALSE)</f>
        <v>42899.911111111112</v>
      </c>
      <c r="I1359" s="17">
        <f>VLOOKUP(FACT_INCLUDES[[#This Row],[order_id]],ORDERS!A:G,5,FALSE)</f>
        <v>42909.396527777775</v>
      </c>
      <c r="J1359" s="17">
        <f>VLOOKUP(FACT_INCLUDES[[#This Row],[order_id]],ORDERS!A:G,6,FALSE)</f>
        <v>42920</v>
      </c>
      <c r="K1359" t="str">
        <f>VLOOKUP(FACT_INCLUDES[[#This Row],[order_id]],ORDERS!A:G,3,FALSE)</f>
        <v>delivered</v>
      </c>
      <c r="L1359" s="18">
        <f>FACT_INCLUDES[[#This Row],[price]]+FACT_INCLUDES[[#This Row],[freight_value]]</f>
        <v>556.22</v>
      </c>
      <c r="M1359">
        <f ca="1">_xlfn.XLOOKUP(FACT_INCLUDES[[#This Row],[customer_unique_id]], DIM_CUSTOMERS[customer_unique_id], DIM_CUSTOMERS[Age],,0)</f>
        <v>22</v>
      </c>
      <c r="N1359">
        <f>IFERROR(VLOOKUP(FACT_INCLUDES[[#This Row],[order_id]], ORDERS!A:G, 7, FALSE), "")</f>
        <v>10</v>
      </c>
      <c r="O1359">
        <f>_xlfn.XLOOKUP(FACT_INCLUDES[[#This Row],[DW Product]],FACT_PRODUCT_REVIEWS!L:L,FACT_PRODUCT_REVIEWS!A:A,,0)</f>
        <v>159</v>
      </c>
      <c r="P1359">
        <f>_xlfn.XLOOKUP(FACT_INCLUDES[[#This Row],[customer_unique_id]],DIM_CUSTOMERS[customer_unique_id],DIM_CUSTOMERS[DW Customer],,0)</f>
        <v>296</v>
      </c>
      <c r="Q1359">
        <v>159</v>
      </c>
      <c r="R1359">
        <v>159</v>
      </c>
      <c r="S1359">
        <f>IF(FACT_INCLUDES[[#This Row],[order_delivered_customer_date]]&lt;=FACT_INCLUDES[[#This Row],[order_estimated_delivery_date]],1,0)</f>
        <v>1</v>
      </c>
      <c r="T1359" t="str">
        <f>VLOOKUP(FACT_INCLUDES[[#This Row],[DW Product]],DIM_PRODUCTS!A:I,3,FALSE)</f>
        <v>Clothing</v>
      </c>
      <c r="U1359" t="str">
        <f>VLOOKUP(FACT_INCLUDES[[#This Row],[DW Seller]],DIM_SELLERS!A:I,4,FALSE)</f>
        <v>SP</v>
      </c>
      <c r="V1359" s="30">
        <f>IF(FACT_INCLUDES[[#This Row],[order_delivered_customer_date]]&lt;=FACT_INCLUDES[[#This Row],[order_estimated_delivery_date]], 1,0)</f>
        <v>1</v>
      </c>
    </row>
    <row r="1360" spans="1:22" ht="15.75" x14ac:dyDescent="0.25">
      <c r="A1360">
        <v>1359</v>
      </c>
      <c r="B1360" s="2" t="s">
        <v>1340</v>
      </c>
      <c r="C1360" s="10">
        <v>2</v>
      </c>
      <c r="D1360" s="13">
        <v>42992.913194444445</v>
      </c>
      <c r="E1360" s="20">
        <v>189.9</v>
      </c>
      <c r="F1360" s="20">
        <v>31.17</v>
      </c>
      <c r="G1360" t="str">
        <f>VLOOKUP(FACT_INCLUDES[[#This Row],[order_id]],ORDERS!A:B,2,FALSE)</f>
        <v>90a8e532133d8d1bb8a49c3ea08aaff6</v>
      </c>
      <c r="H1360" s="17">
        <f>VLOOKUP(FACT_INCLUDES[[#This Row],[order_id]],ORDERS!A:F,4,FALSE)</f>
        <v>42963.932638888888</v>
      </c>
      <c r="I1360" s="17">
        <f>VLOOKUP(FACT_INCLUDES[[#This Row],[order_id]],ORDERS!A:G,5,FALSE)</f>
        <v>42975.70208333333</v>
      </c>
      <c r="J1360" s="17">
        <f>VLOOKUP(FACT_INCLUDES[[#This Row],[order_id]],ORDERS!A:G,6,FALSE)</f>
        <v>42996</v>
      </c>
      <c r="K1360" t="str">
        <f>VLOOKUP(FACT_INCLUDES[[#This Row],[order_id]],ORDERS!A:G,3,FALSE)</f>
        <v>delivered</v>
      </c>
      <c r="L1360" s="18">
        <f>FACT_INCLUDES[[#This Row],[price]]+FACT_INCLUDES[[#This Row],[freight_value]]</f>
        <v>221.07</v>
      </c>
      <c r="M1360">
        <f ca="1">_xlfn.XLOOKUP(FACT_INCLUDES[[#This Row],[customer_unique_id]], DIM_CUSTOMERS[customer_unique_id], DIM_CUSTOMERS[Age],,0)</f>
        <v>30</v>
      </c>
      <c r="N1360">
        <f>IFERROR(VLOOKUP(FACT_INCLUDES[[#This Row],[order_id]], ORDERS!A:G, 7, FALSE), "")</f>
        <v>12</v>
      </c>
      <c r="O1360">
        <f>_xlfn.XLOOKUP(FACT_INCLUDES[[#This Row],[DW Product]],FACT_PRODUCT_REVIEWS!L:L,FACT_PRODUCT_REVIEWS!A:A,,0)</f>
        <v>160</v>
      </c>
      <c r="P1360">
        <f>_xlfn.XLOOKUP(FACT_INCLUDES[[#This Row],[customer_unique_id]],DIM_CUSTOMERS[customer_unique_id],DIM_CUSTOMERS[DW Customer],,0)</f>
        <v>320</v>
      </c>
      <c r="Q1360">
        <v>160</v>
      </c>
      <c r="R1360">
        <v>160</v>
      </c>
      <c r="S1360">
        <f>IF(FACT_INCLUDES[[#This Row],[order_delivered_customer_date]]&lt;=FACT_INCLUDES[[#This Row],[order_estimated_delivery_date]],1,0)</f>
        <v>1</v>
      </c>
      <c r="T1360" t="str">
        <f>VLOOKUP(FACT_INCLUDES[[#This Row],[DW Product]],DIM_PRODUCTS!A:I,3,FALSE)</f>
        <v>Appliances</v>
      </c>
      <c r="U1360" t="str">
        <f>VLOOKUP(FACT_INCLUDES[[#This Row],[DW Seller]],DIM_SELLERS!A:I,4,FALSE)</f>
        <v>PR</v>
      </c>
      <c r="V1360" s="30">
        <f>IF(FACT_INCLUDES[[#This Row],[order_delivered_customer_date]]&lt;=FACT_INCLUDES[[#This Row],[order_estimated_delivery_date]], 1,0)</f>
        <v>1</v>
      </c>
    </row>
    <row r="1361" spans="1:22" ht="15.75" x14ac:dyDescent="0.25">
      <c r="A1361">
        <v>1360</v>
      </c>
      <c r="B1361" s="2" t="s">
        <v>1588</v>
      </c>
      <c r="C1361" s="10">
        <v>2</v>
      </c>
      <c r="D1361" s="13">
        <v>43160.618750000001</v>
      </c>
      <c r="E1361" s="20">
        <v>14.9</v>
      </c>
      <c r="F1361" s="20">
        <v>8.27</v>
      </c>
      <c r="G1361" t="str">
        <f>VLOOKUP(FACT_INCLUDES[[#This Row],[order_id]],ORDERS!A:B,2,FALSE)</f>
        <v>3ee932c2f695c34affbbeb9a299c8166</v>
      </c>
      <c r="H1361" s="17">
        <f>VLOOKUP(FACT_INCLUDES[[#This Row],[order_id]],ORDERS!A:F,4,FALSE)</f>
        <v>42968.568055555559</v>
      </c>
      <c r="I1361" s="17">
        <f>VLOOKUP(FACT_INCLUDES[[#This Row],[order_id]],ORDERS!A:G,5,FALSE)</f>
        <v>42984.775000000001</v>
      </c>
      <c r="J1361" s="17">
        <f>VLOOKUP(FACT_INCLUDES[[#This Row],[order_id]],ORDERS!A:G,6,FALSE)</f>
        <v>42993</v>
      </c>
      <c r="K1361" t="str">
        <f>VLOOKUP(FACT_INCLUDES[[#This Row],[order_id]],ORDERS!A:G,3,FALSE)</f>
        <v>delivered</v>
      </c>
      <c r="L1361" s="18">
        <f>FACT_INCLUDES[[#This Row],[price]]+FACT_INCLUDES[[#This Row],[freight_value]]</f>
        <v>23.17</v>
      </c>
      <c r="M1361">
        <f ca="1">_xlfn.XLOOKUP(FACT_INCLUDES[[#This Row],[customer_unique_id]], DIM_CUSTOMERS[customer_unique_id], DIM_CUSTOMERS[Age],,0)</f>
        <v>49</v>
      </c>
      <c r="N1361">
        <f>IFERROR(VLOOKUP(FACT_INCLUDES[[#This Row],[order_id]], ORDERS!A:G, 7, FALSE), "")</f>
        <v>16</v>
      </c>
      <c r="O1361">
        <f>_xlfn.XLOOKUP(FACT_INCLUDES[[#This Row],[DW Product]],FACT_PRODUCT_REVIEWS!L:L,FACT_PRODUCT_REVIEWS!A:A,,0)</f>
        <v>161</v>
      </c>
      <c r="P1361">
        <f>_xlfn.XLOOKUP(FACT_INCLUDES[[#This Row],[customer_unique_id]],DIM_CUSTOMERS[customer_unique_id],DIM_CUSTOMERS[DW Customer],,0)</f>
        <v>214</v>
      </c>
      <c r="Q1361">
        <v>161</v>
      </c>
      <c r="R1361">
        <v>161</v>
      </c>
      <c r="S1361">
        <f>IF(FACT_INCLUDES[[#This Row],[order_delivered_customer_date]]&lt;=FACT_INCLUDES[[#This Row],[order_estimated_delivery_date]],1,0)</f>
        <v>1</v>
      </c>
      <c r="T1361" t="str">
        <f>VLOOKUP(FACT_INCLUDES[[#This Row],[DW Product]],DIM_PRODUCTS!A:I,3,FALSE)</f>
        <v>Home Design</v>
      </c>
      <c r="U1361" t="str">
        <f>VLOOKUP(FACT_INCLUDES[[#This Row],[DW Seller]],DIM_SELLERS!A:I,4,FALSE)</f>
        <v>PR</v>
      </c>
      <c r="V1361" s="30">
        <f>IF(FACT_INCLUDES[[#This Row],[order_delivered_customer_date]]&lt;=FACT_INCLUDES[[#This Row],[order_estimated_delivery_date]], 1,0)</f>
        <v>1</v>
      </c>
    </row>
    <row r="1362" spans="1:22" ht="15.75" x14ac:dyDescent="0.25">
      <c r="A1362">
        <v>1361</v>
      </c>
      <c r="B1362" s="2" t="s">
        <v>1607</v>
      </c>
      <c r="C1362" s="10">
        <v>2</v>
      </c>
      <c r="D1362" s="13">
        <v>43006.5625</v>
      </c>
      <c r="E1362" s="20">
        <v>43.9</v>
      </c>
      <c r="F1362" s="20">
        <v>11.85</v>
      </c>
      <c r="G1362" t="str">
        <f>VLOOKUP(FACT_INCLUDES[[#This Row],[order_id]],ORDERS!A:B,2,FALSE)</f>
        <v>0125fb08af5c9dd55731090aafc63ac8</v>
      </c>
      <c r="H1362" s="17">
        <f>VLOOKUP(FACT_INCLUDES[[#This Row],[order_id]],ORDERS!A:F,4,FALSE)</f>
        <v>43305.129861111112</v>
      </c>
      <c r="I1362" s="17">
        <f>VLOOKUP(FACT_INCLUDES[[#This Row],[order_id]],ORDERS!A:G,5,FALSE)</f>
        <v>43311.752083333333</v>
      </c>
      <c r="J1362" s="17">
        <f>VLOOKUP(FACT_INCLUDES[[#This Row],[order_id]],ORDERS!A:G,6,FALSE)</f>
        <v>43322</v>
      </c>
      <c r="K1362" t="str">
        <f>VLOOKUP(FACT_INCLUDES[[#This Row],[order_id]],ORDERS!A:G,3,FALSE)</f>
        <v>delivered</v>
      </c>
      <c r="L1362" s="18">
        <f>FACT_INCLUDES[[#This Row],[price]]+FACT_INCLUDES[[#This Row],[freight_value]]</f>
        <v>55.75</v>
      </c>
      <c r="M1362">
        <f ca="1">_xlfn.XLOOKUP(FACT_INCLUDES[[#This Row],[customer_unique_id]], DIM_CUSTOMERS[customer_unique_id], DIM_CUSTOMERS[Age],,0)</f>
        <v>59</v>
      </c>
      <c r="N1362">
        <f>IFERROR(VLOOKUP(FACT_INCLUDES[[#This Row],[order_id]], ORDERS!A:G, 7, FALSE), "")</f>
        <v>6</v>
      </c>
      <c r="O1362">
        <f>_xlfn.XLOOKUP(FACT_INCLUDES[[#This Row],[DW Product]],FACT_PRODUCT_REVIEWS!L:L,FACT_PRODUCT_REVIEWS!A:A,,0)</f>
        <v>162</v>
      </c>
      <c r="P1362">
        <f>_xlfn.XLOOKUP(FACT_INCLUDES[[#This Row],[customer_unique_id]],DIM_CUSTOMERS[customer_unique_id],DIM_CUSTOMERS[DW Customer],,0)</f>
        <v>99</v>
      </c>
      <c r="Q1362">
        <v>162</v>
      </c>
      <c r="R1362">
        <v>162</v>
      </c>
      <c r="S1362">
        <f>IF(FACT_INCLUDES[[#This Row],[order_delivered_customer_date]]&lt;=FACT_INCLUDES[[#This Row],[order_estimated_delivery_date]],1,0)</f>
        <v>1</v>
      </c>
      <c r="T1362" t="str">
        <f>VLOOKUP(FACT_INCLUDES[[#This Row],[DW Product]],DIM_PRODUCTS!A:I,3,FALSE)</f>
        <v>Art</v>
      </c>
      <c r="U1362" t="str">
        <f>VLOOKUP(FACT_INCLUDES[[#This Row],[DW Seller]],DIM_SELLERS!A:I,4,FALSE)</f>
        <v>SP</v>
      </c>
      <c r="V1362" s="30">
        <f>IF(FACT_INCLUDES[[#This Row],[order_delivered_customer_date]]&lt;=FACT_INCLUDES[[#This Row],[order_estimated_delivery_date]], 1,0)</f>
        <v>1</v>
      </c>
    </row>
    <row r="1363" spans="1:22" ht="15.75" x14ac:dyDescent="0.25">
      <c r="A1363">
        <v>1362</v>
      </c>
      <c r="B1363" s="2" t="s">
        <v>1080</v>
      </c>
      <c r="C1363" s="10">
        <v>2</v>
      </c>
      <c r="D1363" s="13">
        <v>43265.845138888886</v>
      </c>
      <c r="E1363" s="20">
        <v>139</v>
      </c>
      <c r="F1363" s="20">
        <v>87.28</v>
      </c>
      <c r="G1363" t="str">
        <f>VLOOKUP(FACT_INCLUDES[[#This Row],[order_id]],ORDERS!A:B,2,FALSE)</f>
        <v>76e5f3bca2b1f5c510c41563c2ea31a4</v>
      </c>
      <c r="H1363" s="17">
        <f>VLOOKUP(FACT_INCLUDES[[#This Row],[order_id]],ORDERS!A:F,4,FALSE)</f>
        <v>43353.743750000001</v>
      </c>
      <c r="I1363" s="17">
        <f>VLOOKUP(FACT_INCLUDES[[#This Row],[order_id]],ORDERS!A:G,5,FALSE)</f>
        <v>43364</v>
      </c>
      <c r="J1363" s="17">
        <f>VLOOKUP(FACT_INCLUDES[[#This Row],[order_id]],ORDERS!A:G,6,FALSE)</f>
        <v>43363</v>
      </c>
      <c r="K1363" t="str">
        <f>VLOOKUP(FACT_INCLUDES[[#This Row],[order_id]],ORDERS!A:G,3,FALSE)</f>
        <v>canceled</v>
      </c>
      <c r="L1363" s="18">
        <f>FACT_INCLUDES[[#This Row],[price]]+FACT_INCLUDES[[#This Row],[freight_value]]</f>
        <v>226.28</v>
      </c>
      <c r="M1363">
        <f ca="1">_xlfn.XLOOKUP(FACT_INCLUDES[[#This Row],[customer_unique_id]], DIM_CUSTOMERS[customer_unique_id], DIM_CUSTOMERS[Age],,0)</f>
        <v>51</v>
      </c>
      <c r="N1363">
        <f>IFERROR(VLOOKUP(FACT_INCLUDES[[#This Row],[order_id]], ORDERS!A:G, 7, FALSE), "")</f>
        <v>11</v>
      </c>
      <c r="O1363">
        <f>_xlfn.XLOOKUP(FACT_INCLUDES[[#This Row],[DW Product]],FACT_PRODUCT_REVIEWS!L:L,FACT_PRODUCT_REVIEWS!A:A,,0)</f>
        <v>163</v>
      </c>
      <c r="P1363">
        <f>_xlfn.XLOOKUP(FACT_INCLUDES[[#This Row],[customer_unique_id]],DIM_CUSTOMERS[customer_unique_id],DIM_CUSTOMERS[DW Customer],,0)</f>
        <v>61</v>
      </c>
      <c r="Q1363">
        <v>163</v>
      </c>
      <c r="R1363">
        <v>163</v>
      </c>
      <c r="S1363">
        <f>IF(FACT_INCLUDES[[#This Row],[order_delivered_customer_date]]&lt;=FACT_INCLUDES[[#This Row],[order_estimated_delivery_date]],1,0)</f>
        <v>0</v>
      </c>
      <c r="T1363" t="str">
        <f>VLOOKUP(FACT_INCLUDES[[#This Row],[DW Product]],DIM_PRODUCTS!A:I,3,FALSE)</f>
        <v>Bathroom</v>
      </c>
      <c r="U1363" t="str">
        <f>VLOOKUP(FACT_INCLUDES[[#This Row],[DW Seller]],DIM_SELLERS!A:I,4,FALSE)</f>
        <v>SP</v>
      </c>
      <c r="V1363" s="30">
        <f>IF(FACT_INCLUDES[[#This Row],[order_delivered_customer_date]]&lt;=FACT_INCLUDES[[#This Row],[order_estimated_delivery_date]], 1,0)</f>
        <v>0</v>
      </c>
    </row>
    <row r="1364" spans="1:22" ht="15.75" x14ac:dyDescent="0.25">
      <c r="A1364">
        <v>1363</v>
      </c>
      <c r="B1364" s="2" t="s">
        <v>1875</v>
      </c>
      <c r="C1364" s="10">
        <v>2</v>
      </c>
      <c r="D1364" s="13">
        <v>43223.911111111112</v>
      </c>
      <c r="E1364" s="20">
        <v>40.35</v>
      </c>
      <c r="F1364" s="20">
        <v>13.71</v>
      </c>
      <c r="G1364" t="str">
        <f>VLOOKUP(FACT_INCLUDES[[#This Row],[order_id]],ORDERS!A:B,2,FALSE)</f>
        <v>b228692e71b74a9931496bf59debce23</v>
      </c>
      <c r="H1364" s="17">
        <f>VLOOKUP(FACT_INCLUDES[[#This Row],[order_id]],ORDERS!A:F,4,FALSE)</f>
        <v>43034.961805555555</v>
      </c>
      <c r="I1364" s="17">
        <f>VLOOKUP(FACT_INCLUDES[[#This Row],[order_id]],ORDERS!A:G,5,FALSE)</f>
        <v>43048.722916666666</v>
      </c>
      <c r="J1364" s="17">
        <f>VLOOKUP(FACT_INCLUDES[[#This Row],[order_id]],ORDERS!A:G,6,FALSE)</f>
        <v>43063</v>
      </c>
      <c r="K1364" t="str">
        <f>VLOOKUP(FACT_INCLUDES[[#This Row],[order_id]],ORDERS!A:G,3,FALSE)</f>
        <v>delivered</v>
      </c>
      <c r="L1364" s="18">
        <f>FACT_INCLUDES[[#This Row],[price]]+FACT_INCLUDES[[#This Row],[freight_value]]</f>
        <v>54.06</v>
      </c>
      <c r="M1364">
        <f ca="1">_xlfn.XLOOKUP(FACT_INCLUDES[[#This Row],[customer_unique_id]], DIM_CUSTOMERS[customer_unique_id], DIM_CUSTOMERS[Age],,0)</f>
        <v>19</v>
      </c>
      <c r="N1364">
        <f>IFERROR(VLOOKUP(FACT_INCLUDES[[#This Row],[order_id]], ORDERS!A:G, 7, FALSE), "")</f>
        <v>14</v>
      </c>
      <c r="O1364">
        <f>_xlfn.XLOOKUP(FACT_INCLUDES[[#This Row],[DW Product]],FACT_PRODUCT_REVIEWS!L:L,FACT_PRODUCT_REVIEWS!A:A,,0)</f>
        <v>164</v>
      </c>
      <c r="P1364">
        <f>_xlfn.XLOOKUP(FACT_INCLUDES[[#This Row],[customer_unique_id]],DIM_CUSTOMERS[customer_unique_id],DIM_CUSTOMERS[DW Customer],,0)</f>
        <v>338</v>
      </c>
      <c r="Q1364">
        <v>164</v>
      </c>
      <c r="R1364">
        <v>164</v>
      </c>
      <c r="S1364">
        <f>IF(FACT_INCLUDES[[#This Row],[order_delivered_customer_date]]&lt;=FACT_INCLUDES[[#This Row],[order_estimated_delivery_date]],1,0)</f>
        <v>1</v>
      </c>
      <c r="T1364" t="str">
        <f>VLOOKUP(FACT_INCLUDES[[#This Row],[DW Product]],DIM_PRODUCTS!A:I,3,FALSE)</f>
        <v>Musical Instruments</v>
      </c>
      <c r="U1364" t="str">
        <f>VLOOKUP(FACT_INCLUDES[[#This Row],[DW Seller]],DIM_SELLERS!A:I,4,FALSE)</f>
        <v>SP</v>
      </c>
      <c r="V1364" s="30">
        <f>IF(FACT_INCLUDES[[#This Row],[order_delivered_customer_date]]&lt;=FACT_INCLUDES[[#This Row],[order_estimated_delivery_date]], 1,0)</f>
        <v>1</v>
      </c>
    </row>
    <row r="1365" spans="1:22" ht="15.75" x14ac:dyDescent="0.25">
      <c r="A1365">
        <v>1364</v>
      </c>
      <c r="B1365" s="2" t="s">
        <v>1042</v>
      </c>
      <c r="C1365" s="10">
        <v>2</v>
      </c>
      <c r="D1365" s="13">
        <v>43069.036111111112</v>
      </c>
      <c r="E1365" s="20">
        <v>469</v>
      </c>
      <c r="F1365" s="20">
        <v>20.85</v>
      </c>
      <c r="G1365" t="str">
        <f>VLOOKUP(FACT_INCLUDES[[#This Row],[order_id]],ORDERS!A:B,2,FALSE)</f>
        <v>754fd85b66cc83bb73ffb06a4bc729f8</v>
      </c>
      <c r="H1365" s="17">
        <f>VLOOKUP(FACT_INCLUDES[[#This Row],[order_id]],ORDERS!A:F,4,FALSE)</f>
        <v>43030.453472222223</v>
      </c>
      <c r="I1365" s="17">
        <f>VLOOKUP(FACT_INCLUDES[[#This Row],[order_id]],ORDERS!A:G,5,FALSE)</f>
        <v>43039.843055555553</v>
      </c>
      <c r="J1365" s="17">
        <f>VLOOKUP(FACT_INCLUDES[[#This Row],[order_id]],ORDERS!A:G,6,FALSE)</f>
        <v>43055</v>
      </c>
      <c r="K1365" t="str">
        <f>VLOOKUP(FACT_INCLUDES[[#This Row],[order_id]],ORDERS!A:G,3,FALSE)</f>
        <v>delivered</v>
      </c>
      <c r="L1365" s="18">
        <f>FACT_INCLUDES[[#This Row],[price]]+FACT_INCLUDES[[#This Row],[freight_value]]</f>
        <v>489.85</v>
      </c>
      <c r="M1365">
        <f ca="1">_xlfn.XLOOKUP(FACT_INCLUDES[[#This Row],[customer_unique_id]], DIM_CUSTOMERS[customer_unique_id], DIM_CUSTOMERS[Age],,0)</f>
        <v>32</v>
      </c>
      <c r="N1365">
        <f>IFERROR(VLOOKUP(FACT_INCLUDES[[#This Row],[order_id]], ORDERS!A:G, 7, FALSE), "")</f>
        <v>9</v>
      </c>
      <c r="O1365">
        <f>_xlfn.XLOOKUP(FACT_INCLUDES[[#This Row],[DW Product]],FACT_PRODUCT_REVIEWS!L:L,FACT_PRODUCT_REVIEWS!A:A,,0)</f>
        <v>165</v>
      </c>
      <c r="P1365">
        <f>_xlfn.XLOOKUP(FACT_INCLUDES[[#This Row],[customer_unique_id]],DIM_CUSTOMERS[customer_unique_id],DIM_CUSTOMERS[DW Customer],,0)</f>
        <v>225</v>
      </c>
      <c r="Q1365">
        <v>165</v>
      </c>
      <c r="R1365">
        <v>165</v>
      </c>
      <c r="S1365">
        <f>IF(FACT_INCLUDES[[#This Row],[order_delivered_customer_date]]&lt;=FACT_INCLUDES[[#This Row],[order_estimated_delivery_date]],1,0)</f>
        <v>1</v>
      </c>
      <c r="T1365" t="str">
        <f>VLOOKUP(FACT_INCLUDES[[#This Row],[DW Product]],DIM_PRODUCTS!A:I,3,FALSE)</f>
        <v>Home Design</v>
      </c>
      <c r="U1365" t="str">
        <f>VLOOKUP(FACT_INCLUDES[[#This Row],[DW Seller]],DIM_SELLERS!A:I,4,FALSE)</f>
        <v>PR</v>
      </c>
      <c r="V1365" s="30">
        <f>IF(FACT_INCLUDES[[#This Row],[order_delivered_customer_date]]&lt;=FACT_INCLUDES[[#This Row],[order_estimated_delivery_date]], 1,0)</f>
        <v>1</v>
      </c>
    </row>
    <row r="1366" spans="1:22" ht="15.75" x14ac:dyDescent="0.25">
      <c r="A1366">
        <v>1365</v>
      </c>
      <c r="B1366" s="2" t="s">
        <v>1565</v>
      </c>
      <c r="C1366" s="10">
        <v>2</v>
      </c>
      <c r="D1366" s="13">
        <v>42978.913194444445</v>
      </c>
      <c r="E1366" s="20">
        <v>59</v>
      </c>
      <c r="F1366" s="20">
        <v>16.170000000000002</v>
      </c>
      <c r="G1366" t="str">
        <f>VLOOKUP(FACT_INCLUDES[[#This Row],[order_id]],ORDERS!A:B,2,FALSE)</f>
        <v>fcad3faa5c09b2baf9164b8fd20098b5</v>
      </c>
      <c r="H1366" s="17">
        <f>VLOOKUP(FACT_INCLUDES[[#This Row],[order_id]],ORDERS!A:F,4,FALSE)</f>
        <v>43068.99722222222</v>
      </c>
      <c r="I1366" s="17">
        <f>VLOOKUP(FACT_INCLUDES[[#This Row],[order_id]],ORDERS!A:G,5,FALSE)</f>
        <v>43073.765972222223</v>
      </c>
      <c r="J1366" s="17">
        <f>VLOOKUP(FACT_INCLUDES[[#This Row],[order_id]],ORDERS!A:G,6,FALSE)</f>
        <v>43084</v>
      </c>
      <c r="K1366" t="str">
        <f>VLOOKUP(FACT_INCLUDES[[#This Row],[order_id]],ORDERS!A:G,3,FALSE)</f>
        <v>delivered</v>
      </c>
      <c r="L1366" s="18">
        <f>FACT_INCLUDES[[#This Row],[price]]+FACT_INCLUDES[[#This Row],[freight_value]]</f>
        <v>75.17</v>
      </c>
      <c r="M1366">
        <f ca="1">_xlfn.XLOOKUP(FACT_INCLUDES[[#This Row],[customer_unique_id]], DIM_CUSTOMERS[customer_unique_id], DIM_CUSTOMERS[Age],,0)</f>
        <v>49</v>
      </c>
      <c r="N1366">
        <f>IFERROR(VLOOKUP(FACT_INCLUDES[[#This Row],[order_id]], ORDERS!A:G, 7, FALSE), "")</f>
        <v>5</v>
      </c>
      <c r="O1366">
        <f>_xlfn.XLOOKUP(FACT_INCLUDES[[#This Row],[DW Product]],FACT_PRODUCT_REVIEWS!L:L,FACT_PRODUCT_REVIEWS!A:A,,0)</f>
        <v>166</v>
      </c>
      <c r="P1366">
        <f>_xlfn.XLOOKUP(FACT_INCLUDES[[#This Row],[customer_unique_id]],DIM_CUSTOMERS[customer_unique_id],DIM_CUSTOMERS[DW Customer],,0)</f>
        <v>179</v>
      </c>
      <c r="Q1366">
        <v>166</v>
      </c>
      <c r="R1366">
        <v>166</v>
      </c>
      <c r="S1366">
        <f>IF(FACT_INCLUDES[[#This Row],[order_delivered_customer_date]]&lt;=FACT_INCLUDES[[#This Row],[order_estimated_delivery_date]],1,0)</f>
        <v>1</v>
      </c>
      <c r="T1366" t="str">
        <f>VLOOKUP(FACT_INCLUDES[[#This Row],[DW Product]],DIM_PRODUCTS!A:I,3,FALSE)</f>
        <v>Pets</v>
      </c>
      <c r="U1366" t="str">
        <f>VLOOKUP(FACT_INCLUDES[[#This Row],[DW Seller]],DIM_SELLERS!A:I,4,FALSE)</f>
        <v>SP</v>
      </c>
      <c r="V1366" s="30">
        <f>IF(FACT_INCLUDES[[#This Row],[order_delivered_customer_date]]&lt;=FACT_INCLUDES[[#This Row],[order_estimated_delivery_date]], 1,0)</f>
        <v>1</v>
      </c>
    </row>
    <row r="1367" spans="1:22" ht="15.75" x14ac:dyDescent="0.25">
      <c r="A1367">
        <v>1366</v>
      </c>
      <c r="B1367" s="2" t="s">
        <v>1729</v>
      </c>
      <c r="C1367" s="10">
        <v>2</v>
      </c>
      <c r="D1367" s="13">
        <v>43130.120138888888</v>
      </c>
      <c r="E1367" s="20">
        <v>35.9</v>
      </c>
      <c r="F1367" s="20">
        <v>15.79</v>
      </c>
      <c r="G1367" t="str">
        <f>VLOOKUP(FACT_INCLUDES[[#This Row],[order_id]],ORDERS!A:B,2,FALSE)</f>
        <v>e3170caa179176b49f1265ffde5c27fc</v>
      </c>
      <c r="H1367" s="17">
        <f>VLOOKUP(FACT_INCLUDES[[#This Row],[order_id]],ORDERS!A:F,4,FALSE)</f>
        <v>43053.855555555558</v>
      </c>
      <c r="I1367" s="17">
        <f>VLOOKUP(FACT_INCLUDES[[#This Row],[order_id]],ORDERS!A:G,5,FALSE)</f>
        <v>43069.674305555556</v>
      </c>
      <c r="J1367" s="17">
        <f>VLOOKUP(FACT_INCLUDES[[#This Row],[order_id]],ORDERS!A:G,6,FALSE)</f>
        <v>43080</v>
      </c>
      <c r="K1367" t="str">
        <f>VLOOKUP(FACT_INCLUDES[[#This Row],[order_id]],ORDERS!A:G,3,FALSE)</f>
        <v>delivered</v>
      </c>
      <c r="L1367" s="18">
        <f>FACT_INCLUDES[[#This Row],[price]]+FACT_INCLUDES[[#This Row],[freight_value]]</f>
        <v>51.69</v>
      </c>
      <c r="M1367">
        <f ca="1">_xlfn.XLOOKUP(FACT_INCLUDES[[#This Row],[customer_unique_id]], DIM_CUSTOMERS[customer_unique_id], DIM_CUSTOMERS[Age],,0)</f>
        <v>19</v>
      </c>
      <c r="N1367">
        <f>IFERROR(VLOOKUP(FACT_INCLUDES[[#This Row],[order_id]], ORDERS!A:G, 7, FALSE), "")</f>
        <v>16</v>
      </c>
      <c r="O1367">
        <f>_xlfn.XLOOKUP(FACT_INCLUDES[[#This Row],[DW Product]],FACT_PRODUCT_REVIEWS!L:L,FACT_PRODUCT_REVIEWS!A:A,,0)</f>
        <v>167</v>
      </c>
      <c r="P1367">
        <f>_xlfn.XLOOKUP(FACT_INCLUDES[[#This Row],[customer_unique_id]],DIM_CUSTOMERS[customer_unique_id],DIM_CUSTOMERS[DW Customer],,0)</f>
        <v>299</v>
      </c>
      <c r="Q1367">
        <v>167</v>
      </c>
      <c r="R1367">
        <v>167</v>
      </c>
      <c r="S1367">
        <f>IF(FACT_INCLUDES[[#This Row],[order_delivered_customer_date]]&lt;=FACT_INCLUDES[[#This Row],[order_estimated_delivery_date]],1,0)</f>
        <v>1</v>
      </c>
      <c r="T1367" t="str">
        <f>VLOOKUP(FACT_INCLUDES[[#This Row],[DW Product]],DIM_PRODUCTS!A:I,3,FALSE)</f>
        <v>Accessories</v>
      </c>
      <c r="U1367" t="str">
        <f>VLOOKUP(FACT_INCLUDES[[#This Row],[DW Seller]],DIM_SELLERS!A:I,4,FALSE)</f>
        <v>SP</v>
      </c>
      <c r="V1367" s="30">
        <f>IF(FACT_INCLUDES[[#This Row],[order_delivered_customer_date]]&lt;=FACT_INCLUDES[[#This Row],[order_estimated_delivery_date]], 1,0)</f>
        <v>1</v>
      </c>
    </row>
    <row r="1368" spans="1:22" ht="15.75" x14ac:dyDescent="0.25">
      <c r="A1368">
        <v>1367</v>
      </c>
      <c r="B1368" s="2" t="s">
        <v>1494</v>
      </c>
      <c r="C1368" s="10">
        <v>2</v>
      </c>
      <c r="D1368" s="13">
        <v>43130.120138888888</v>
      </c>
      <c r="E1368" s="20">
        <v>35.9</v>
      </c>
      <c r="F1368" s="20">
        <v>15.79</v>
      </c>
      <c r="G1368" t="str">
        <f>VLOOKUP(FACT_INCLUDES[[#This Row],[order_id]],ORDERS!A:B,2,FALSE)</f>
        <v>5cc1fbd02e6b7cd1113dd836fbbbcc13</v>
      </c>
      <c r="H1368" s="17">
        <f>VLOOKUP(FACT_INCLUDES[[#This Row],[order_id]],ORDERS!A:F,4,FALSE)</f>
        <v>42828.946527777778</v>
      </c>
      <c r="I1368" s="17">
        <f>VLOOKUP(FACT_INCLUDES[[#This Row],[order_id]],ORDERS!A:G,5,FALSE)</f>
        <v>42870.470138888886</v>
      </c>
      <c r="J1368" s="17">
        <f>VLOOKUP(FACT_INCLUDES[[#This Row],[order_id]],ORDERS!A:G,6,FALSE)</f>
        <v>42852</v>
      </c>
      <c r="K1368" t="str">
        <f>VLOOKUP(FACT_INCLUDES[[#This Row],[order_id]],ORDERS!A:G,3,FALSE)</f>
        <v>delivered</v>
      </c>
      <c r="L1368" s="18">
        <f>FACT_INCLUDES[[#This Row],[price]]+FACT_INCLUDES[[#This Row],[freight_value]]</f>
        <v>51.69</v>
      </c>
      <c r="M1368">
        <f ca="1">_xlfn.XLOOKUP(FACT_INCLUDES[[#This Row],[customer_unique_id]], DIM_CUSTOMERS[customer_unique_id], DIM_CUSTOMERS[Age],,0)</f>
        <v>21</v>
      </c>
      <c r="N1368">
        <f>IFERROR(VLOOKUP(FACT_INCLUDES[[#This Row],[order_id]], ORDERS!A:G, 7, FALSE), "")</f>
        <v>42</v>
      </c>
      <c r="O1368">
        <f>_xlfn.XLOOKUP(FACT_INCLUDES[[#This Row],[DW Product]],FACT_PRODUCT_REVIEWS!L:L,FACT_PRODUCT_REVIEWS!A:A,,0)</f>
        <v>168</v>
      </c>
      <c r="P1368">
        <f>_xlfn.XLOOKUP(FACT_INCLUDES[[#This Row],[customer_unique_id]],DIM_CUSTOMERS[customer_unique_id],DIM_CUSTOMERS[DW Customer],,0)</f>
        <v>146</v>
      </c>
      <c r="Q1368">
        <v>168</v>
      </c>
      <c r="R1368">
        <v>168</v>
      </c>
      <c r="S1368">
        <f>IF(FACT_INCLUDES[[#This Row],[order_delivered_customer_date]]&lt;=FACT_INCLUDES[[#This Row],[order_estimated_delivery_date]],1,0)</f>
        <v>0</v>
      </c>
      <c r="T1368" t="str">
        <f>VLOOKUP(FACT_INCLUDES[[#This Row],[DW Product]],DIM_PRODUCTS!A:I,3,FALSE)</f>
        <v>Art</v>
      </c>
      <c r="U1368" t="str">
        <f>VLOOKUP(FACT_INCLUDES[[#This Row],[DW Seller]],DIM_SELLERS!A:I,4,FALSE)</f>
        <v>MG</v>
      </c>
      <c r="V1368" s="30">
        <f>IF(FACT_INCLUDES[[#This Row],[order_delivered_customer_date]]&lt;=FACT_INCLUDES[[#This Row],[order_estimated_delivery_date]], 1,0)</f>
        <v>0</v>
      </c>
    </row>
    <row r="1369" spans="1:22" ht="15.75" x14ac:dyDescent="0.25">
      <c r="A1369">
        <v>1368</v>
      </c>
      <c r="B1369" s="2" t="s">
        <v>1402</v>
      </c>
      <c r="C1369" s="10">
        <v>2</v>
      </c>
      <c r="D1369" s="13">
        <v>43013.1</v>
      </c>
      <c r="E1369" s="20">
        <v>96.99</v>
      </c>
      <c r="F1369" s="20">
        <v>16.440000000000001</v>
      </c>
      <c r="G1369" t="str">
        <f>VLOOKUP(FACT_INCLUDES[[#This Row],[order_id]],ORDERS!A:B,2,FALSE)</f>
        <v>934c19eeef04da89928f995df85cf3f8</v>
      </c>
      <c r="H1369" s="17">
        <f>VLOOKUP(FACT_INCLUDES[[#This Row],[order_id]],ORDERS!A:F,4,FALSE)</f>
        <v>43002.525694444441</v>
      </c>
      <c r="I1369" s="17">
        <f>VLOOKUP(FACT_INCLUDES[[#This Row],[order_id]],ORDERS!A:G,5,FALSE)</f>
        <v>43019.890277777777</v>
      </c>
      <c r="J1369" s="17">
        <f>VLOOKUP(FACT_INCLUDES[[#This Row],[order_id]],ORDERS!A:G,6,FALSE)</f>
        <v>43034</v>
      </c>
      <c r="K1369" t="str">
        <f>VLOOKUP(FACT_INCLUDES[[#This Row],[order_id]],ORDERS!A:G,3,FALSE)</f>
        <v>delivered</v>
      </c>
      <c r="L1369" s="18">
        <f>FACT_INCLUDES[[#This Row],[price]]+FACT_INCLUDES[[#This Row],[freight_value]]</f>
        <v>113.42999999999999</v>
      </c>
      <c r="M1369">
        <f ca="1">_xlfn.XLOOKUP(FACT_INCLUDES[[#This Row],[customer_unique_id]], DIM_CUSTOMERS[customer_unique_id], DIM_CUSTOMERS[Age],,0)</f>
        <v>25</v>
      </c>
      <c r="N1369">
        <f>IFERROR(VLOOKUP(FACT_INCLUDES[[#This Row],[order_id]], ORDERS!A:G, 7, FALSE), "")</f>
        <v>17</v>
      </c>
      <c r="O1369">
        <f>_xlfn.XLOOKUP(FACT_INCLUDES[[#This Row],[DW Product]],FACT_PRODUCT_REVIEWS!L:L,FACT_PRODUCT_REVIEWS!A:A,,0)</f>
        <v>169</v>
      </c>
      <c r="P1369">
        <f>_xlfn.XLOOKUP(FACT_INCLUDES[[#This Row],[customer_unique_id]],DIM_CUSTOMERS[customer_unique_id],DIM_CUSTOMERS[DW Customer],,0)</f>
        <v>48</v>
      </c>
      <c r="Q1369">
        <v>169</v>
      </c>
      <c r="R1369">
        <v>169</v>
      </c>
      <c r="S1369">
        <f>IF(FACT_INCLUDES[[#This Row],[order_delivered_customer_date]]&lt;=FACT_INCLUDES[[#This Row],[order_estimated_delivery_date]],1,0)</f>
        <v>1</v>
      </c>
      <c r="T1369" t="str">
        <f>VLOOKUP(FACT_INCLUDES[[#This Row],[DW Product]],DIM_PRODUCTS!A:I,3,FALSE)</f>
        <v>Accessories</v>
      </c>
      <c r="U1369" t="str">
        <f>VLOOKUP(FACT_INCLUDES[[#This Row],[DW Seller]],DIM_SELLERS!A:I,4,FALSE)</f>
        <v>SP</v>
      </c>
      <c r="V1369" s="30">
        <f>IF(FACT_INCLUDES[[#This Row],[order_delivered_customer_date]]&lt;=FACT_INCLUDES[[#This Row],[order_estimated_delivery_date]], 1,0)</f>
        <v>1</v>
      </c>
    </row>
    <row r="1370" spans="1:22" ht="15.75" x14ac:dyDescent="0.25">
      <c r="A1370">
        <v>1369</v>
      </c>
      <c r="B1370" s="5" t="s">
        <v>1836</v>
      </c>
      <c r="C1370" s="10">
        <v>2</v>
      </c>
      <c r="D1370" s="13">
        <v>43312.118055555555</v>
      </c>
      <c r="E1370" s="20">
        <v>77.900000000000006</v>
      </c>
      <c r="F1370" s="20">
        <v>13.89</v>
      </c>
      <c r="G1370" t="str">
        <f>VLOOKUP(FACT_INCLUDES[[#This Row],[order_id]],ORDERS!A:B,2,FALSE)</f>
        <v>b7c13491fd2aecd9308c75bb4de979d8</v>
      </c>
      <c r="H1370" s="17">
        <f>VLOOKUP(FACT_INCLUDES[[#This Row],[order_id]],ORDERS!A:F,4,FALSE)</f>
        <v>42979.39166666667</v>
      </c>
      <c r="I1370" s="17">
        <f>VLOOKUP(FACT_INCLUDES[[#This Row],[order_id]],ORDERS!A:G,5,FALSE)</f>
        <v>42992.772916666669</v>
      </c>
      <c r="J1370" s="17">
        <f>VLOOKUP(FACT_INCLUDES[[#This Row],[order_id]],ORDERS!A:G,6,FALSE)</f>
        <v>43005</v>
      </c>
      <c r="K1370" t="str">
        <f>VLOOKUP(FACT_INCLUDES[[#This Row],[order_id]],ORDERS!A:G,3,FALSE)</f>
        <v>delivered</v>
      </c>
      <c r="L1370" s="18">
        <f>FACT_INCLUDES[[#This Row],[price]]+FACT_INCLUDES[[#This Row],[freight_value]]</f>
        <v>91.79</v>
      </c>
      <c r="M1370">
        <f ca="1">_xlfn.XLOOKUP(FACT_INCLUDES[[#This Row],[customer_unique_id]], DIM_CUSTOMERS[customer_unique_id], DIM_CUSTOMERS[Age],,0)</f>
        <v>42</v>
      </c>
      <c r="N1370">
        <f>IFERROR(VLOOKUP(FACT_INCLUDES[[#This Row],[order_id]], ORDERS!A:G, 7, FALSE), "")</f>
        <v>13</v>
      </c>
      <c r="O1370">
        <f>_xlfn.XLOOKUP(FACT_INCLUDES[[#This Row],[DW Product]],FACT_PRODUCT_REVIEWS!L:L,FACT_PRODUCT_REVIEWS!A:A,,0)</f>
        <v>170</v>
      </c>
      <c r="P1370">
        <f>_xlfn.XLOOKUP(FACT_INCLUDES[[#This Row],[customer_unique_id]],DIM_CUSTOMERS[customer_unique_id],DIM_CUSTOMERS[DW Customer],,0)</f>
        <v>14</v>
      </c>
      <c r="Q1370">
        <v>170</v>
      </c>
      <c r="R1370">
        <v>170</v>
      </c>
      <c r="S1370">
        <f>IF(FACT_INCLUDES[[#This Row],[order_delivered_customer_date]]&lt;=FACT_INCLUDES[[#This Row],[order_estimated_delivery_date]],1,0)</f>
        <v>1</v>
      </c>
      <c r="T1370" t="str">
        <f>VLOOKUP(FACT_INCLUDES[[#This Row],[DW Product]],DIM_PRODUCTS!A:I,3,FALSE)</f>
        <v>Bathroom</v>
      </c>
      <c r="U1370" t="str">
        <f>VLOOKUP(FACT_INCLUDES[[#This Row],[DW Seller]],DIM_SELLERS!A:I,4,FALSE)</f>
        <v>SP</v>
      </c>
      <c r="V1370" s="30">
        <f>IF(FACT_INCLUDES[[#This Row],[order_delivered_customer_date]]&lt;=FACT_INCLUDES[[#This Row],[order_estimated_delivery_date]], 1,0)</f>
        <v>1</v>
      </c>
    </row>
    <row r="1371" spans="1:22" ht="15.75" x14ac:dyDescent="0.25">
      <c r="A1371">
        <v>1370</v>
      </c>
      <c r="B1371" s="2" t="s">
        <v>1159</v>
      </c>
      <c r="C1371" s="10">
        <v>2</v>
      </c>
      <c r="D1371" s="13">
        <v>43320.683333333334</v>
      </c>
      <c r="E1371" s="20">
        <v>229.99</v>
      </c>
      <c r="F1371" s="20">
        <v>20.8</v>
      </c>
      <c r="G1371" t="str">
        <f>VLOOKUP(FACT_INCLUDES[[#This Row],[order_id]],ORDERS!A:B,2,FALSE)</f>
        <v>e6fe68d7c7867dac3659cb4a8e06880c</v>
      </c>
      <c r="H1371" s="17">
        <f>VLOOKUP(FACT_INCLUDES[[#This Row],[order_id]],ORDERS!A:F,4,FALSE)</f>
        <v>43226.895138888889</v>
      </c>
      <c r="I1371" s="17">
        <f>VLOOKUP(FACT_INCLUDES[[#This Row],[order_id]],ORDERS!A:G,5,FALSE)</f>
        <v>43231.771527777775</v>
      </c>
      <c r="J1371" s="17">
        <f>VLOOKUP(FACT_INCLUDES[[#This Row],[order_id]],ORDERS!A:G,6,FALSE)</f>
        <v>43235</v>
      </c>
      <c r="K1371" t="str">
        <f>VLOOKUP(FACT_INCLUDES[[#This Row],[order_id]],ORDERS!A:G,3,FALSE)</f>
        <v>delivered</v>
      </c>
      <c r="L1371" s="18">
        <f>FACT_INCLUDES[[#This Row],[price]]+FACT_INCLUDES[[#This Row],[freight_value]]</f>
        <v>250.79000000000002</v>
      </c>
      <c r="M1371">
        <f ca="1">_xlfn.XLOOKUP(FACT_INCLUDES[[#This Row],[customer_unique_id]], DIM_CUSTOMERS[customer_unique_id], DIM_CUSTOMERS[Age],,0)</f>
        <v>54</v>
      </c>
      <c r="N1371">
        <f>IFERROR(VLOOKUP(FACT_INCLUDES[[#This Row],[order_id]], ORDERS!A:G, 7, FALSE), "")</f>
        <v>5</v>
      </c>
      <c r="O1371">
        <f>_xlfn.XLOOKUP(FACT_INCLUDES[[#This Row],[DW Product]],FACT_PRODUCT_REVIEWS!L:L,FACT_PRODUCT_REVIEWS!A:A,,0)</f>
        <v>171</v>
      </c>
      <c r="P1371">
        <f>_xlfn.XLOOKUP(FACT_INCLUDES[[#This Row],[customer_unique_id]],DIM_CUSTOMERS[customer_unique_id],DIM_CUSTOMERS[DW Customer],,0)</f>
        <v>156</v>
      </c>
      <c r="Q1371">
        <v>171</v>
      </c>
      <c r="R1371">
        <v>171</v>
      </c>
      <c r="S1371">
        <f>IF(FACT_INCLUDES[[#This Row],[order_delivered_customer_date]]&lt;=FACT_INCLUDES[[#This Row],[order_estimated_delivery_date]],1,0)</f>
        <v>1</v>
      </c>
      <c r="T1371" t="str">
        <f>VLOOKUP(FACT_INCLUDES[[#This Row],[DW Product]],DIM_PRODUCTS!A:I,3,FALSE)</f>
        <v>Appliances</v>
      </c>
      <c r="U1371" t="str">
        <f>VLOOKUP(FACT_INCLUDES[[#This Row],[DW Seller]],DIM_SELLERS!A:I,4,FALSE)</f>
        <v>SP</v>
      </c>
      <c r="V1371" s="30">
        <f>IF(FACT_INCLUDES[[#This Row],[order_delivered_customer_date]]&lt;=FACT_INCLUDES[[#This Row],[order_estimated_delivery_date]], 1,0)</f>
        <v>1</v>
      </c>
    </row>
    <row r="1372" spans="1:22" ht="15.75" x14ac:dyDescent="0.25">
      <c r="A1372">
        <v>1371</v>
      </c>
      <c r="B1372" s="2" t="s">
        <v>1354</v>
      </c>
      <c r="C1372" s="10">
        <v>2</v>
      </c>
      <c r="D1372" s="13">
        <v>43153.565972222219</v>
      </c>
      <c r="E1372" s="20">
        <v>56</v>
      </c>
      <c r="F1372" s="20">
        <v>14.14</v>
      </c>
      <c r="G1372" t="str">
        <f>VLOOKUP(FACT_INCLUDES[[#This Row],[order_id]],ORDERS!A:B,2,FALSE)</f>
        <v>6b2ef099439c81743bd02edd480829d5</v>
      </c>
      <c r="H1372" s="17">
        <f>VLOOKUP(FACT_INCLUDES[[#This Row],[order_id]],ORDERS!A:F,4,FALSE)</f>
        <v>43090.642361111109</v>
      </c>
      <c r="I1372" s="17">
        <f>VLOOKUP(FACT_INCLUDES[[#This Row],[order_id]],ORDERS!A:G,5,FALSE)</f>
        <v>43109.902083333334</v>
      </c>
      <c r="J1372" s="17">
        <f>VLOOKUP(FACT_INCLUDES[[#This Row],[order_id]],ORDERS!A:G,6,FALSE)</f>
        <v>43126</v>
      </c>
      <c r="K1372" t="str">
        <f>VLOOKUP(FACT_INCLUDES[[#This Row],[order_id]],ORDERS!A:G,3,FALSE)</f>
        <v>delivered</v>
      </c>
      <c r="L1372" s="18">
        <f>FACT_INCLUDES[[#This Row],[price]]+FACT_INCLUDES[[#This Row],[freight_value]]</f>
        <v>70.14</v>
      </c>
      <c r="M1372">
        <f ca="1">_xlfn.XLOOKUP(FACT_INCLUDES[[#This Row],[customer_unique_id]], DIM_CUSTOMERS[customer_unique_id], DIM_CUSTOMERS[Age],,0)</f>
        <v>42</v>
      </c>
      <c r="N1372">
        <f>IFERROR(VLOOKUP(FACT_INCLUDES[[#This Row],[order_id]], ORDERS!A:G, 7, FALSE), "")</f>
        <v>19</v>
      </c>
      <c r="O1372">
        <f>_xlfn.XLOOKUP(FACT_INCLUDES[[#This Row],[DW Product]],FACT_PRODUCT_REVIEWS!L:L,FACT_PRODUCT_REVIEWS!A:A,,0)</f>
        <v>172</v>
      </c>
      <c r="P1372">
        <f>_xlfn.XLOOKUP(FACT_INCLUDES[[#This Row],[customer_unique_id]],DIM_CUSTOMERS[customer_unique_id],DIM_CUSTOMERS[DW Customer],,0)</f>
        <v>218</v>
      </c>
      <c r="Q1372">
        <v>172</v>
      </c>
      <c r="R1372">
        <v>172</v>
      </c>
      <c r="S1372">
        <f>IF(FACT_INCLUDES[[#This Row],[order_delivered_customer_date]]&lt;=FACT_INCLUDES[[#This Row],[order_estimated_delivery_date]],1,0)</f>
        <v>1</v>
      </c>
      <c r="T1372" t="str">
        <f>VLOOKUP(FACT_INCLUDES[[#This Row],[DW Product]],DIM_PRODUCTS!A:I,3,FALSE)</f>
        <v>Decor</v>
      </c>
      <c r="U1372" t="str">
        <f>VLOOKUP(FACT_INCLUDES[[#This Row],[DW Seller]],DIM_SELLERS!A:I,4,FALSE)</f>
        <v>SP</v>
      </c>
      <c r="V1372" s="30">
        <f>IF(FACT_INCLUDES[[#This Row],[order_delivered_customer_date]]&lt;=FACT_INCLUDES[[#This Row],[order_estimated_delivery_date]], 1,0)</f>
        <v>1</v>
      </c>
    </row>
    <row r="1373" spans="1:22" ht="15.75" x14ac:dyDescent="0.25">
      <c r="A1373">
        <v>1372</v>
      </c>
      <c r="B1373" s="2" t="s">
        <v>1472</v>
      </c>
      <c r="C1373" s="10">
        <v>2</v>
      </c>
      <c r="D1373" s="13">
        <v>42967.878472222219</v>
      </c>
      <c r="E1373" s="20">
        <v>69.989999999999995</v>
      </c>
      <c r="F1373" s="20">
        <v>11.99</v>
      </c>
      <c r="G1373" t="str">
        <f>VLOOKUP(FACT_INCLUDES[[#This Row],[order_id]],ORDERS!A:B,2,FALSE)</f>
        <v>2ed2d94955614ec3262ce7575ef997f9</v>
      </c>
      <c r="H1373" s="17">
        <f>VLOOKUP(FACT_INCLUDES[[#This Row],[order_id]],ORDERS!A:F,4,FALSE)</f>
        <v>43215.779166666667</v>
      </c>
      <c r="I1373" s="17">
        <f>VLOOKUP(FACT_INCLUDES[[#This Row],[order_id]],ORDERS!A:G,5,FALSE)</f>
        <v>43222.829861111109</v>
      </c>
      <c r="J1373" s="17">
        <f>VLOOKUP(FACT_INCLUDES[[#This Row],[order_id]],ORDERS!A:G,6,FALSE)</f>
        <v>43235</v>
      </c>
      <c r="K1373" t="str">
        <f>VLOOKUP(FACT_INCLUDES[[#This Row],[order_id]],ORDERS!A:G,3,FALSE)</f>
        <v>delivered</v>
      </c>
      <c r="L1373" s="18">
        <f>FACT_INCLUDES[[#This Row],[price]]+FACT_INCLUDES[[#This Row],[freight_value]]</f>
        <v>81.97999999999999</v>
      </c>
      <c r="M1373">
        <f ca="1">_xlfn.XLOOKUP(FACT_INCLUDES[[#This Row],[customer_unique_id]], DIM_CUSTOMERS[customer_unique_id], DIM_CUSTOMERS[Age],,0)</f>
        <v>23</v>
      </c>
      <c r="N1373">
        <f>IFERROR(VLOOKUP(FACT_INCLUDES[[#This Row],[order_id]], ORDERS!A:G, 7, FALSE), "")</f>
        <v>7</v>
      </c>
      <c r="O1373">
        <f>_xlfn.XLOOKUP(FACT_INCLUDES[[#This Row],[DW Product]],FACT_PRODUCT_REVIEWS!L:L,FACT_PRODUCT_REVIEWS!A:A,,0)</f>
        <v>173</v>
      </c>
      <c r="P1373">
        <f>_xlfn.XLOOKUP(FACT_INCLUDES[[#This Row],[customer_unique_id]],DIM_CUSTOMERS[customer_unique_id],DIM_CUSTOMERS[DW Customer],,0)</f>
        <v>165</v>
      </c>
      <c r="Q1373">
        <v>173</v>
      </c>
      <c r="R1373">
        <v>173</v>
      </c>
      <c r="S1373">
        <f>IF(FACT_INCLUDES[[#This Row],[order_delivered_customer_date]]&lt;=FACT_INCLUDES[[#This Row],[order_estimated_delivery_date]],1,0)</f>
        <v>1</v>
      </c>
      <c r="T1373" t="str">
        <f>VLOOKUP(FACT_INCLUDES[[#This Row],[DW Product]],DIM_PRODUCTS!A:I,3,FALSE)</f>
        <v>Kitchen Products</v>
      </c>
      <c r="U1373" t="str">
        <f>VLOOKUP(FACT_INCLUDES[[#This Row],[DW Seller]],DIM_SELLERS!A:I,4,FALSE)</f>
        <v>SP</v>
      </c>
      <c r="V1373" s="30">
        <f>IF(FACT_INCLUDES[[#This Row],[order_delivered_customer_date]]&lt;=FACT_INCLUDES[[#This Row],[order_estimated_delivery_date]], 1,0)</f>
        <v>1</v>
      </c>
    </row>
    <row r="1374" spans="1:22" ht="15.75" x14ac:dyDescent="0.25">
      <c r="A1374">
        <v>1373</v>
      </c>
      <c r="B1374" s="5" t="s">
        <v>1722</v>
      </c>
      <c r="C1374" s="10">
        <v>2</v>
      </c>
      <c r="D1374" s="13">
        <v>43076.061805555553</v>
      </c>
      <c r="E1374" s="20">
        <v>49.9</v>
      </c>
      <c r="F1374" s="20">
        <v>7.78</v>
      </c>
      <c r="G1374" t="str">
        <f>VLOOKUP(FACT_INCLUDES[[#This Row],[order_id]],ORDERS!A:B,2,FALSE)</f>
        <v>2f53681bf01c5cff02bada5809fe302e</v>
      </c>
      <c r="H1374" s="17">
        <f>VLOOKUP(FACT_INCLUDES[[#This Row],[order_id]],ORDERS!A:F,4,FALSE)</f>
        <v>43039.918055555558</v>
      </c>
      <c r="I1374" s="17">
        <f>VLOOKUP(FACT_INCLUDES[[#This Row],[order_id]],ORDERS!A:G,5,FALSE)</f>
        <v>43045.847916666666</v>
      </c>
      <c r="J1374" s="17">
        <f>VLOOKUP(FACT_INCLUDES[[#This Row],[order_id]],ORDERS!A:G,6,FALSE)</f>
        <v>43049</v>
      </c>
      <c r="K1374" t="str">
        <f>VLOOKUP(FACT_INCLUDES[[#This Row],[order_id]],ORDERS!A:G,3,FALSE)</f>
        <v>delivered</v>
      </c>
      <c r="L1374" s="18">
        <f>FACT_INCLUDES[[#This Row],[price]]+FACT_INCLUDES[[#This Row],[freight_value]]</f>
        <v>57.68</v>
      </c>
      <c r="M1374">
        <f ca="1">_xlfn.XLOOKUP(FACT_INCLUDES[[#This Row],[customer_unique_id]], DIM_CUSTOMERS[customer_unique_id], DIM_CUSTOMERS[Age],,0)</f>
        <v>18</v>
      </c>
      <c r="N1374">
        <f>IFERROR(VLOOKUP(FACT_INCLUDES[[#This Row],[order_id]], ORDERS!A:G, 7, FALSE), "")</f>
        <v>6</v>
      </c>
      <c r="O1374">
        <f>_xlfn.XLOOKUP(FACT_INCLUDES[[#This Row],[DW Product]],FACT_PRODUCT_REVIEWS!L:L,FACT_PRODUCT_REVIEWS!A:A,,0)</f>
        <v>174</v>
      </c>
      <c r="P1374">
        <f>_xlfn.XLOOKUP(FACT_INCLUDES[[#This Row],[customer_unique_id]],DIM_CUSTOMERS[customer_unique_id],DIM_CUSTOMERS[DW Customer],,0)</f>
        <v>177</v>
      </c>
      <c r="Q1374">
        <v>174</v>
      </c>
      <c r="R1374">
        <v>174</v>
      </c>
      <c r="S1374">
        <f>IF(FACT_INCLUDES[[#This Row],[order_delivered_customer_date]]&lt;=FACT_INCLUDES[[#This Row],[order_estimated_delivery_date]],1,0)</f>
        <v>1</v>
      </c>
      <c r="T1374" t="str">
        <f>VLOOKUP(FACT_INCLUDES[[#This Row],[DW Product]],DIM_PRODUCTS!A:I,3,FALSE)</f>
        <v>Toys</v>
      </c>
      <c r="U1374" t="str">
        <f>VLOOKUP(FACT_INCLUDES[[#This Row],[DW Seller]],DIM_SELLERS!A:I,4,FALSE)</f>
        <v>SP</v>
      </c>
      <c r="V1374" s="30">
        <f>IF(FACT_INCLUDES[[#This Row],[order_delivered_customer_date]]&lt;=FACT_INCLUDES[[#This Row],[order_estimated_delivery_date]], 1,0)</f>
        <v>1</v>
      </c>
    </row>
    <row r="1375" spans="1:22" ht="15.75" x14ac:dyDescent="0.25">
      <c r="A1375">
        <v>1374</v>
      </c>
      <c r="B1375" s="2" t="s">
        <v>1562</v>
      </c>
      <c r="C1375" s="10">
        <v>2</v>
      </c>
      <c r="D1375" s="13">
        <v>43328.59375</v>
      </c>
      <c r="E1375" s="20">
        <v>14</v>
      </c>
      <c r="F1375" s="20">
        <v>7.39</v>
      </c>
      <c r="G1375" t="str">
        <f>VLOOKUP(FACT_INCLUDES[[#This Row],[order_id]],ORDERS!A:B,2,FALSE)</f>
        <v>36fbd29c230b156ac9b04a382bb20842</v>
      </c>
      <c r="H1375" s="17">
        <f>VLOOKUP(FACT_INCLUDES[[#This Row],[order_id]],ORDERS!A:F,4,FALSE)</f>
        <v>43216.245138888888</v>
      </c>
      <c r="I1375" s="17">
        <f>VLOOKUP(FACT_INCLUDES[[#This Row],[order_id]],ORDERS!A:G,5,FALSE)</f>
        <v>43229.956944444442</v>
      </c>
      <c r="J1375" s="17">
        <f>VLOOKUP(FACT_INCLUDES[[#This Row],[order_id]],ORDERS!A:G,6,FALSE)</f>
        <v>43236</v>
      </c>
      <c r="K1375" t="str">
        <f>VLOOKUP(FACT_INCLUDES[[#This Row],[order_id]],ORDERS!A:G,3,FALSE)</f>
        <v>delivered</v>
      </c>
      <c r="L1375" s="18">
        <f>FACT_INCLUDES[[#This Row],[price]]+FACT_INCLUDES[[#This Row],[freight_value]]</f>
        <v>21.39</v>
      </c>
      <c r="M1375">
        <f ca="1">_xlfn.XLOOKUP(FACT_INCLUDES[[#This Row],[customer_unique_id]], DIM_CUSTOMERS[customer_unique_id], DIM_CUSTOMERS[Age],,0)</f>
        <v>19</v>
      </c>
      <c r="N1375">
        <f>IFERROR(VLOOKUP(FACT_INCLUDES[[#This Row],[order_id]], ORDERS!A:G, 7, FALSE), "")</f>
        <v>13</v>
      </c>
      <c r="O1375">
        <f>_xlfn.XLOOKUP(FACT_INCLUDES[[#This Row],[DW Product]],FACT_PRODUCT_REVIEWS!L:L,FACT_PRODUCT_REVIEWS!A:A,,0)</f>
        <v>175</v>
      </c>
      <c r="P1375">
        <f>_xlfn.XLOOKUP(FACT_INCLUDES[[#This Row],[customer_unique_id]],DIM_CUSTOMERS[customer_unique_id],DIM_CUSTOMERS[DW Customer],,0)</f>
        <v>134</v>
      </c>
      <c r="Q1375">
        <v>175</v>
      </c>
      <c r="R1375">
        <v>175</v>
      </c>
      <c r="S1375">
        <f>IF(FACT_INCLUDES[[#This Row],[order_delivered_customer_date]]&lt;=FACT_INCLUDES[[#This Row],[order_estimated_delivery_date]],1,0)</f>
        <v>1</v>
      </c>
      <c r="T1375" t="str">
        <f>VLOOKUP(FACT_INCLUDES[[#This Row],[DW Product]],DIM_PRODUCTS!A:I,3,FALSE)</f>
        <v>Home Design</v>
      </c>
      <c r="U1375" t="str">
        <f>VLOOKUP(FACT_INCLUDES[[#This Row],[DW Seller]],DIM_SELLERS!A:I,4,FALSE)</f>
        <v>MG</v>
      </c>
      <c r="V1375" s="30">
        <f>IF(FACT_INCLUDES[[#This Row],[order_delivered_customer_date]]&lt;=FACT_INCLUDES[[#This Row],[order_estimated_delivery_date]], 1,0)</f>
        <v>1</v>
      </c>
    </row>
    <row r="1376" spans="1:22" ht="15.75" x14ac:dyDescent="0.25">
      <c r="A1376">
        <v>1375</v>
      </c>
      <c r="B1376" s="2" t="s">
        <v>857</v>
      </c>
      <c r="C1376" s="10">
        <v>2</v>
      </c>
      <c r="D1376" s="13">
        <v>43103.921527777777</v>
      </c>
      <c r="E1376" s="20">
        <v>29</v>
      </c>
      <c r="F1376" s="20">
        <v>14.1</v>
      </c>
      <c r="G1376" t="str">
        <f>VLOOKUP(FACT_INCLUDES[[#This Row],[order_id]],ORDERS!A:B,2,FALSE)</f>
        <v>422ce018570adf9fa031a7838717be81</v>
      </c>
      <c r="H1376" s="17">
        <f>VLOOKUP(FACT_INCLUDES[[#This Row],[order_id]],ORDERS!A:F,4,FALSE)</f>
        <v>43075.80972222222</v>
      </c>
      <c r="I1376" s="17">
        <f>VLOOKUP(FACT_INCLUDES[[#This Row],[order_id]],ORDERS!A:G,5,FALSE)</f>
        <v>43110.864583333336</v>
      </c>
      <c r="J1376" s="17">
        <f>VLOOKUP(FACT_INCLUDES[[#This Row],[order_id]],ORDERS!A:G,6,FALSE)</f>
        <v>43111</v>
      </c>
      <c r="K1376" t="str">
        <f>VLOOKUP(FACT_INCLUDES[[#This Row],[order_id]],ORDERS!A:G,3,FALSE)</f>
        <v>delivered</v>
      </c>
      <c r="L1376" s="18">
        <f>FACT_INCLUDES[[#This Row],[price]]+FACT_INCLUDES[[#This Row],[freight_value]]</f>
        <v>43.1</v>
      </c>
      <c r="M1376">
        <f ca="1">_xlfn.XLOOKUP(FACT_INCLUDES[[#This Row],[customer_unique_id]], DIM_CUSTOMERS[customer_unique_id], DIM_CUSTOMERS[Age],,0)</f>
        <v>31</v>
      </c>
      <c r="N1376">
        <f>IFERROR(VLOOKUP(FACT_INCLUDES[[#This Row],[order_id]], ORDERS!A:G, 7, FALSE), "")</f>
        <v>35</v>
      </c>
      <c r="O1376">
        <f>_xlfn.XLOOKUP(FACT_INCLUDES[[#This Row],[DW Product]],FACT_PRODUCT_REVIEWS!L:L,FACT_PRODUCT_REVIEWS!A:A,,0)</f>
        <v>176</v>
      </c>
      <c r="P1376">
        <f>_xlfn.XLOOKUP(FACT_INCLUDES[[#This Row],[customer_unique_id]],DIM_CUSTOMERS[customer_unique_id],DIM_CUSTOMERS[DW Customer],,0)</f>
        <v>84</v>
      </c>
      <c r="Q1376">
        <v>176</v>
      </c>
      <c r="R1376">
        <v>176</v>
      </c>
      <c r="S1376">
        <f>IF(FACT_INCLUDES[[#This Row],[order_delivered_customer_date]]&lt;=FACT_INCLUDES[[#This Row],[order_estimated_delivery_date]],1,0)</f>
        <v>1</v>
      </c>
      <c r="T1376" t="str">
        <f>VLOOKUP(FACT_INCLUDES[[#This Row],[DW Product]],DIM_PRODUCTS!A:I,3,FALSE)</f>
        <v>Kitchen Products</v>
      </c>
      <c r="U1376" t="str">
        <f>VLOOKUP(FACT_INCLUDES[[#This Row],[DW Seller]],DIM_SELLERS!A:I,4,FALSE)</f>
        <v>SP</v>
      </c>
      <c r="V1376" s="30">
        <f>IF(FACT_INCLUDES[[#This Row],[order_delivered_customer_date]]&lt;=FACT_INCLUDES[[#This Row],[order_estimated_delivery_date]], 1,0)</f>
        <v>1</v>
      </c>
    </row>
    <row r="1377" spans="1:22" ht="15.75" x14ac:dyDescent="0.25">
      <c r="A1377">
        <v>1376</v>
      </c>
      <c r="B1377" s="2" t="s">
        <v>1688</v>
      </c>
      <c r="C1377" s="10">
        <v>2</v>
      </c>
      <c r="D1377" s="13">
        <v>42872.0625</v>
      </c>
      <c r="E1377" s="20">
        <v>99</v>
      </c>
      <c r="F1377" s="20">
        <v>43.06</v>
      </c>
      <c r="G1377" t="str">
        <f>VLOOKUP(FACT_INCLUDES[[#This Row],[order_id]],ORDERS!A:B,2,FALSE)</f>
        <v>a73c5464692d3bc09d64e3edefae9015</v>
      </c>
      <c r="H1377" s="17">
        <f>VLOOKUP(FACT_INCLUDES[[#This Row],[order_id]],ORDERS!A:F,4,FALSE)</f>
        <v>43121.950694444444</v>
      </c>
      <c r="I1377" s="17">
        <f>VLOOKUP(FACT_INCLUDES[[#This Row],[order_id]],ORDERS!A:G,5,FALSE)</f>
        <v>43129.967361111114</v>
      </c>
      <c r="J1377" s="17">
        <f>VLOOKUP(FACT_INCLUDES[[#This Row],[order_id]],ORDERS!A:G,6,FALSE)</f>
        <v>43147</v>
      </c>
      <c r="K1377" t="str">
        <f>VLOOKUP(FACT_INCLUDES[[#This Row],[order_id]],ORDERS!A:G,3,FALSE)</f>
        <v>delivered</v>
      </c>
      <c r="L1377" s="18">
        <f>FACT_INCLUDES[[#This Row],[price]]+FACT_INCLUDES[[#This Row],[freight_value]]</f>
        <v>142.06</v>
      </c>
      <c r="M1377">
        <f ca="1">_xlfn.XLOOKUP(FACT_INCLUDES[[#This Row],[customer_unique_id]], DIM_CUSTOMERS[customer_unique_id], DIM_CUSTOMERS[Age],,0)</f>
        <v>47</v>
      </c>
      <c r="N1377">
        <f>IFERROR(VLOOKUP(FACT_INCLUDES[[#This Row],[order_id]], ORDERS!A:G, 7, FALSE), "")</f>
        <v>8</v>
      </c>
      <c r="O1377">
        <f>_xlfn.XLOOKUP(FACT_INCLUDES[[#This Row],[DW Product]],FACT_PRODUCT_REVIEWS!L:L,FACT_PRODUCT_REVIEWS!A:A,,0)</f>
        <v>177</v>
      </c>
      <c r="P1377">
        <f>_xlfn.XLOOKUP(FACT_INCLUDES[[#This Row],[customer_unique_id]],DIM_CUSTOMERS[customer_unique_id],DIM_CUSTOMERS[DW Customer],,0)</f>
        <v>85</v>
      </c>
      <c r="Q1377">
        <v>177</v>
      </c>
      <c r="R1377">
        <v>177</v>
      </c>
      <c r="S1377">
        <f>IF(FACT_INCLUDES[[#This Row],[order_delivered_customer_date]]&lt;=FACT_INCLUDES[[#This Row],[order_estimated_delivery_date]],1,0)</f>
        <v>1</v>
      </c>
      <c r="T1377" t="str">
        <f>VLOOKUP(FACT_INCLUDES[[#This Row],[DW Product]],DIM_PRODUCTS!A:I,3,FALSE)</f>
        <v>Toys</v>
      </c>
      <c r="U1377" t="str">
        <f>VLOOKUP(FACT_INCLUDES[[#This Row],[DW Seller]],DIM_SELLERS!A:I,4,FALSE)</f>
        <v>RJ</v>
      </c>
      <c r="V1377" s="30">
        <f>IF(FACT_INCLUDES[[#This Row],[order_delivered_customer_date]]&lt;=FACT_INCLUDES[[#This Row],[order_estimated_delivery_date]], 1,0)</f>
        <v>1</v>
      </c>
    </row>
    <row r="1378" spans="1:22" ht="15.75" x14ac:dyDescent="0.25">
      <c r="A1378">
        <v>1377</v>
      </c>
      <c r="B1378" s="2" t="s">
        <v>1252</v>
      </c>
      <c r="C1378" s="10">
        <v>2</v>
      </c>
      <c r="D1378" s="13">
        <v>43206.813194444447</v>
      </c>
      <c r="E1378" s="20">
        <v>499</v>
      </c>
      <c r="F1378" s="20">
        <v>30.35</v>
      </c>
      <c r="G1378" t="str">
        <f>VLOOKUP(FACT_INCLUDES[[#This Row],[order_id]],ORDERS!A:B,2,FALSE)</f>
        <v>c9aa56428d8b5bba23a9c7a435b09645</v>
      </c>
      <c r="H1378" s="17">
        <f>VLOOKUP(FACT_INCLUDES[[#This Row],[order_id]],ORDERS!A:F,4,FALSE)</f>
        <v>42961.95208333333</v>
      </c>
      <c r="I1378" s="17">
        <f>VLOOKUP(FACT_INCLUDES[[#This Row],[order_id]],ORDERS!A:G,5,FALSE)</f>
        <v>42968.859027777777</v>
      </c>
      <c r="J1378" s="17">
        <f>VLOOKUP(FACT_INCLUDES[[#This Row],[order_id]],ORDERS!A:G,6,FALSE)</f>
        <v>42983</v>
      </c>
      <c r="K1378" t="str">
        <f>VLOOKUP(FACT_INCLUDES[[#This Row],[order_id]],ORDERS!A:G,3,FALSE)</f>
        <v>delivered</v>
      </c>
      <c r="L1378" s="18">
        <f>FACT_INCLUDES[[#This Row],[price]]+FACT_INCLUDES[[#This Row],[freight_value]]</f>
        <v>529.35</v>
      </c>
      <c r="M1378">
        <f ca="1">_xlfn.XLOOKUP(FACT_INCLUDES[[#This Row],[customer_unique_id]], DIM_CUSTOMERS[customer_unique_id], DIM_CUSTOMERS[Age],,0)</f>
        <v>22</v>
      </c>
      <c r="N1378">
        <f>IFERROR(VLOOKUP(FACT_INCLUDES[[#This Row],[order_id]], ORDERS!A:G, 7, FALSE), "")</f>
        <v>7</v>
      </c>
      <c r="O1378">
        <f>_xlfn.XLOOKUP(FACT_INCLUDES[[#This Row],[DW Product]],FACT_PRODUCT_REVIEWS!L:L,FACT_PRODUCT_REVIEWS!A:A,,0)</f>
        <v>178</v>
      </c>
      <c r="P1378">
        <f>_xlfn.XLOOKUP(FACT_INCLUDES[[#This Row],[customer_unique_id]],DIM_CUSTOMERS[customer_unique_id],DIM_CUSTOMERS[DW Customer],,0)</f>
        <v>145</v>
      </c>
      <c r="Q1378">
        <v>178</v>
      </c>
      <c r="R1378">
        <v>178</v>
      </c>
      <c r="S1378">
        <f>IF(FACT_INCLUDES[[#This Row],[order_delivered_customer_date]]&lt;=FACT_INCLUDES[[#This Row],[order_estimated_delivery_date]],1,0)</f>
        <v>1</v>
      </c>
      <c r="T1378" t="str">
        <f>VLOOKUP(FACT_INCLUDES[[#This Row],[DW Product]],DIM_PRODUCTS!A:I,3,FALSE)</f>
        <v>Accessories</v>
      </c>
      <c r="U1378" t="str">
        <f>VLOOKUP(FACT_INCLUDES[[#This Row],[DW Seller]],DIM_SELLERS!A:I,4,FALSE)</f>
        <v>SP</v>
      </c>
      <c r="V1378" s="30">
        <f>IF(FACT_INCLUDES[[#This Row],[order_delivered_customer_date]]&lt;=FACT_INCLUDES[[#This Row],[order_estimated_delivery_date]], 1,0)</f>
        <v>1</v>
      </c>
    </row>
    <row r="1379" spans="1:22" ht="15.75" x14ac:dyDescent="0.25">
      <c r="A1379">
        <v>1378</v>
      </c>
      <c r="B1379" s="2" t="s">
        <v>954</v>
      </c>
      <c r="C1379" s="10">
        <v>2</v>
      </c>
      <c r="D1379" s="13">
        <v>43187.963194444441</v>
      </c>
      <c r="E1379" s="20">
        <v>39.85</v>
      </c>
      <c r="F1379" s="20">
        <v>12.79</v>
      </c>
      <c r="G1379" t="str">
        <f>VLOOKUP(FACT_INCLUDES[[#This Row],[order_id]],ORDERS!A:B,2,FALSE)</f>
        <v>6cc9821bbb49f3a6159c6bca3542f795</v>
      </c>
      <c r="H1379" s="17">
        <f>VLOOKUP(FACT_INCLUDES[[#This Row],[order_id]],ORDERS!A:F,4,FALSE)</f>
        <v>43221.563888888886</v>
      </c>
      <c r="I1379" s="17">
        <f>VLOOKUP(FACT_INCLUDES[[#This Row],[order_id]],ORDERS!A:G,5,FALSE)</f>
        <v>43241.820138888892</v>
      </c>
      <c r="J1379" s="17">
        <f>VLOOKUP(FACT_INCLUDES[[#This Row],[order_id]],ORDERS!A:G,6,FALSE)</f>
        <v>43249</v>
      </c>
      <c r="K1379" t="str">
        <f>VLOOKUP(FACT_INCLUDES[[#This Row],[order_id]],ORDERS!A:G,3,FALSE)</f>
        <v>delivered</v>
      </c>
      <c r="L1379" s="18">
        <f>FACT_INCLUDES[[#This Row],[price]]+FACT_INCLUDES[[#This Row],[freight_value]]</f>
        <v>52.64</v>
      </c>
      <c r="M1379">
        <f ca="1">_xlfn.XLOOKUP(FACT_INCLUDES[[#This Row],[customer_unique_id]], DIM_CUSTOMERS[customer_unique_id], DIM_CUSTOMERS[Age],,0)</f>
        <v>50</v>
      </c>
      <c r="N1379">
        <f>IFERROR(VLOOKUP(FACT_INCLUDES[[#This Row],[order_id]], ORDERS!A:G, 7, FALSE), "")</f>
        <v>20</v>
      </c>
      <c r="O1379">
        <f>_xlfn.XLOOKUP(FACT_INCLUDES[[#This Row],[DW Product]],FACT_PRODUCT_REVIEWS!L:L,FACT_PRODUCT_REVIEWS!A:A,,0)</f>
        <v>179</v>
      </c>
      <c r="P1379">
        <f>_xlfn.XLOOKUP(FACT_INCLUDES[[#This Row],[customer_unique_id]],DIM_CUSTOMERS[customer_unique_id],DIM_CUSTOMERS[DW Customer],,0)</f>
        <v>237</v>
      </c>
      <c r="Q1379">
        <v>179</v>
      </c>
      <c r="R1379">
        <v>179</v>
      </c>
      <c r="S1379">
        <f>IF(FACT_INCLUDES[[#This Row],[order_delivered_customer_date]]&lt;=FACT_INCLUDES[[#This Row],[order_estimated_delivery_date]],1,0)</f>
        <v>1</v>
      </c>
      <c r="T1379" t="str">
        <f>VLOOKUP(FACT_INCLUDES[[#This Row],[DW Product]],DIM_PRODUCTS!A:I,3,FALSE)</f>
        <v>Bathroom</v>
      </c>
      <c r="U1379" t="str">
        <f>VLOOKUP(FACT_INCLUDES[[#This Row],[DW Seller]],DIM_SELLERS!A:I,4,FALSE)</f>
        <v>SP</v>
      </c>
      <c r="V1379" s="30">
        <f>IF(FACT_INCLUDES[[#This Row],[order_delivered_customer_date]]&lt;=FACT_INCLUDES[[#This Row],[order_estimated_delivery_date]], 1,0)</f>
        <v>1</v>
      </c>
    </row>
    <row r="1380" spans="1:22" ht="15.75" x14ac:dyDescent="0.25">
      <c r="A1380">
        <v>1379</v>
      </c>
      <c r="B1380" s="2" t="s">
        <v>1369</v>
      </c>
      <c r="C1380" s="10">
        <v>2</v>
      </c>
      <c r="D1380" s="13">
        <v>42947.496527777781</v>
      </c>
      <c r="E1380" s="20">
        <v>149</v>
      </c>
      <c r="F1380" s="20">
        <v>14.06</v>
      </c>
      <c r="G1380" t="str">
        <f>VLOOKUP(FACT_INCLUDES[[#This Row],[order_id]],ORDERS!A:B,2,FALSE)</f>
        <v>3c4d7fdb25ab947c7ac866ba940f9c32</v>
      </c>
      <c r="H1380" s="17">
        <f>VLOOKUP(FACT_INCLUDES[[#This Row],[order_id]],ORDERS!A:F,4,FALSE)</f>
        <v>43309.912499999999</v>
      </c>
      <c r="I1380" s="17">
        <f>VLOOKUP(FACT_INCLUDES[[#This Row],[order_id]],ORDERS!A:G,5,FALSE)</f>
        <v>43319.619444444441</v>
      </c>
      <c r="J1380" s="17">
        <f>VLOOKUP(FACT_INCLUDES[[#This Row],[order_id]],ORDERS!A:G,6,FALSE)</f>
        <v>43340</v>
      </c>
      <c r="K1380" t="str">
        <f>VLOOKUP(FACT_INCLUDES[[#This Row],[order_id]],ORDERS!A:G,3,FALSE)</f>
        <v>delivered</v>
      </c>
      <c r="L1380" s="18">
        <f>FACT_INCLUDES[[#This Row],[price]]+FACT_INCLUDES[[#This Row],[freight_value]]</f>
        <v>163.06</v>
      </c>
      <c r="M1380">
        <f ca="1">_xlfn.XLOOKUP(FACT_INCLUDES[[#This Row],[customer_unique_id]], DIM_CUSTOMERS[customer_unique_id], DIM_CUSTOMERS[Age],,0)</f>
        <v>19</v>
      </c>
      <c r="N1380">
        <f>IFERROR(VLOOKUP(FACT_INCLUDES[[#This Row],[order_id]], ORDERS!A:G, 7, FALSE), "")</f>
        <v>10</v>
      </c>
      <c r="O1380">
        <f>_xlfn.XLOOKUP(FACT_INCLUDES[[#This Row],[DW Product]],FACT_PRODUCT_REVIEWS!L:L,FACT_PRODUCT_REVIEWS!A:A,,0)</f>
        <v>180</v>
      </c>
      <c r="P1380">
        <f>_xlfn.XLOOKUP(FACT_INCLUDES[[#This Row],[customer_unique_id]],DIM_CUSTOMERS[customer_unique_id],DIM_CUSTOMERS[DW Customer],,0)</f>
        <v>207</v>
      </c>
      <c r="Q1380">
        <v>180</v>
      </c>
      <c r="R1380">
        <v>180</v>
      </c>
      <c r="S1380">
        <f>IF(FACT_INCLUDES[[#This Row],[order_delivered_customer_date]]&lt;=FACT_INCLUDES[[#This Row],[order_estimated_delivery_date]],1,0)</f>
        <v>1</v>
      </c>
      <c r="T1380" t="str">
        <f>VLOOKUP(FACT_INCLUDES[[#This Row],[DW Product]],DIM_PRODUCTS!A:I,3,FALSE)</f>
        <v>Clothing</v>
      </c>
      <c r="U1380" t="str">
        <f>VLOOKUP(FACT_INCLUDES[[#This Row],[DW Seller]],DIM_SELLERS!A:I,4,FALSE)</f>
        <v>SP</v>
      </c>
      <c r="V1380" s="30">
        <f>IF(FACT_INCLUDES[[#This Row],[order_delivered_customer_date]]&lt;=FACT_INCLUDES[[#This Row],[order_estimated_delivery_date]], 1,0)</f>
        <v>1</v>
      </c>
    </row>
    <row r="1381" spans="1:22" ht="15.75" x14ac:dyDescent="0.25">
      <c r="A1381">
        <v>1380</v>
      </c>
      <c r="B1381" s="2" t="s">
        <v>1815</v>
      </c>
      <c r="C1381" s="10">
        <v>2</v>
      </c>
      <c r="D1381" s="13">
        <v>43126.595138888886</v>
      </c>
      <c r="E1381" s="20">
        <v>179.98</v>
      </c>
      <c r="F1381" s="20">
        <v>12.46</v>
      </c>
      <c r="G1381" t="str">
        <f>VLOOKUP(FACT_INCLUDES[[#This Row],[order_id]],ORDERS!A:B,2,FALSE)</f>
        <v>84ca742f08b69a3cff5b18ffe90551d3</v>
      </c>
      <c r="H1381" s="17">
        <f>VLOOKUP(FACT_INCLUDES[[#This Row],[order_id]],ORDERS!A:F,4,FALSE)</f>
        <v>42935.819444444445</v>
      </c>
      <c r="I1381" s="17">
        <f>VLOOKUP(FACT_INCLUDES[[#This Row],[order_id]],ORDERS!A:G,5,FALSE)</f>
        <v>42950.809027777781</v>
      </c>
      <c r="J1381" s="17">
        <f>VLOOKUP(FACT_INCLUDES[[#This Row],[order_id]],ORDERS!A:G,6,FALSE)</f>
        <v>42957</v>
      </c>
      <c r="K1381" t="str">
        <f>VLOOKUP(FACT_INCLUDES[[#This Row],[order_id]],ORDERS!A:G,3,FALSE)</f>
        <v>delivered</v>
      </c>
      <c r="L1381" s="18">
        <f>FACT_INCLUDES[[#This Row],[price]]+FACT_INCLUDES[[#This Row],[freight_value]]</f>
        <v>192.44</v>
      </c>
      <c r="M1381">
        <f ca="1">_xlfn.XLOOKUP(FACT_INCLUDES[[#This Row],[customer_unique_id]], DIM_CUSTOMERS[customer_unique_id], DIM_CUSTOMERS[Age],,0)</f>
        <v>48</v>
      </c>
      <c r="N1381">
        <f>IFERROR(VLOOKUP(FACT_INCLUDES[[#This Row],[order_id]], ORDERS!A:G, 7, FALSE), "")</f>
        <v>15</v>
      </c>
      <c r="O1381">
        <f>_xlfn.XLOOKUP(FACT_INCLUDES[[#This Row],[DW Product]],FACT_PRODUCT_REVIEWS!L:L,FACT_PRODUCT_REVIEWS!A:A,,0)</f>
        <v>181</v>
      </c>
      <c r="P1381">
        <f>_xlfn.XLOOKUP(FACT_INCLUDES[[#This Row],[customer_unique_id]],DIM_CUSTOMERS[customer_unique_id],DIM_CUSTOMERS[DW Customer],,0)</f>
        <v>303</v>
      </c>
      <c r="Q1381">
        <v>181</v>
      </c>
      <c r="R1381">
        <v>181</v>
      </c>
      <c r="S1381">
        <f>IF(FACT_INCLUDES[[#This Row],[order_delivered_customer_date]]&lt;=FACT_INCLUDES[[#This Row],[order_estimated_delivery_date]],1,0)</f>
        <v>1</v>
      </c>
      <c r="T1381" t="str">
        <f>VLOOKUP(FACT_INCLUDES[[#This Row],[DW Product]],DIM_PRODUCTS!A:I,3,FALSE)</f>
        <v>Shoes</v>
      </c>
      <c r="U1381" t="str">
        <f>VLOOKUP(FACT_INCLUDES[[#This Row],[DW Seller]],DIM_SELLERS!A:I,4,FALSE)</f>
        <v>RJ</v>
      </c>
      <c r="V1381" s="30">
        <f>IF(FACT_INCLUDES[[#This Row],[order_delivered_customer_date]]&lt;=FACT_INCLUDES[[#This Row],[order_estimated_delivery_date]], 1,0)</f>
        <v>1</v>
      </c>
    </row>
    <row r="1382" spans="1:22" ht="15.75" x14ac:dyDescent="0.25">
      <c r="A1382">
        <v>1381</v>
      </c>
      <c r="B1382" s="2" t="s">
        <v>1671</v>
      </c>
      <c r="C1382" s="10">
        <v>2</v>
      </c>
      <c r="D1382" s="13">
        <v>43238.202777777777</v>
      </c>
      <c r="E1382" s="20">
        <v>219.99</v>
      </c>
      <c r="F1382" s="20">
        <v>14.9</v>
      </c>
      <c r="G1382" t="str">
        <f>VLOOKUP(FACT_INCLUDES[[#This Row],[order_id]],ORDERS!A:B,2,FALSE)</f>
        <v>96d0aa18ee946b81f6b78e07830194a2</v>
      </c>
      <c r="H1382" s="17">
        <f>VLOOKUP(FACT_INCLUDES[[#This Row],[order_id]],ORDERS!A:F,4,FALSE)</f>
        <v>43227.637499999997</v>
      </c>
      <c r="I1382" s="17">
        <f>VLOOKUP(FACT_INCLUDES[[#This Row],[order_id]],ORDERS!A:G,5,FALSE)</f>
        <v>43258.525694444441</v>
      </c>
      <c r="J1382" s="17">
        <f>VLOOKUP(FACT_INCLUDES[[#This Row],[order_id]],ORDERS!A:G,6,FALSE)</f>
        <v>43257</v>
      </c>
      <c r="K1382" t="str">
        <f>VLOOKUP(FACT_INCLUDES[[#This Row],[order_id]],ORDERS!A:G,3,FALSE)</f>
        <v>delivered</v>
      </c>
      <c r="L1382" s="18">
        <f>FACT_INCLUDES[[#This Row],[price]]+FACT_INCLUDES[[#This Row],[freight_value]]</f>
        <v>234.89000000000001</v>
      </c>
      <c r="M1382">
        <f ca="1">_xlfn.XLOOKUP(FACT_INCLUDES[[#This Row],[customer_unique_id]], DIM_CUSTOMERS[customer_unique_id], DIM_CUSTOMERS[Age],,0)</f>
        <v>28</v>
      </c>
      <c r="N1382">
        <f>IFERROR(VLOOKUP(FACT_INCLUDES[[#This Row],[order_id]], ORDERS!A:G, 7, FALSE), "")</f>
        <v>31</v>
      </c>
      <c r="O1382">
        <f>_xlfn.XLOOKUP(FACT_INCLUDES[[#This Row],[DW Product]],FACT_PRODUCT_REVIEWS!L:L,FACT_PRODUCT_REVIEWS!A:A,,0)</f>
        <v>182</v>
      </c>
      <c r="P1382">
        <f>_xlfn.XLOOKUP(FACT_INCLUDES[[#This Row],[customer_unique_id]],DIM_CUSTOMERS[customer_unique_id],DIM_CUSTOMERS[DW Customer],,0)</f>
        <v>109</v>
      </c>
      <c r="Q1382">
        <v>182</v>
      </c>
      <c r="R1382">
        <v>182</v>
      </c>
      <c r="S1382">
        <f>IF(FACT_INCLUDES[[#This Row],[order_delivered_customer_date]]&lt;=FACT_INCLUDES[[#This Row],[order_estimated_delivery_date]],1,0)</f>
        <v>0</v>
      </c>
      <c r="T1382" t="str">
        <f>VLOOKUP(FACT_INCLUDES[[#This Row],[DW Product]],DIM_PRODUCTS!A:I,3,FALSE)</f>
        <v>Kitchen Products</v>
      </c>
      <c r="U1382" t="str">
        <f>VLOOKUP(FACT_INCLUDES[[#This Row],[DW Seller]],DIM_SELLERS!A:I,4,FALSE)</f>
        <v>MT</v>
      </c>
      <c r="V1382" s="30">
        <f>IF(FACT_INCLUDES[[#This Row],[order_delivered_customer_date]]&lt;=FACT_INCLUDES[[#This Row],[order_estimated_delivery_date]], 1,0)</f>
        <v>0</v>
      </c>
    </row>
    <row r="1383" spans="1:22" ht="15.75" x14ac:dyDescent="0.25">
      <c r="A1383">
        <v>1382</v>
      </c>
      <c r="B1383" s="2" t="s">
        <v>1109</v>
      </c>
      <c r="C1383" s="10">
        <v>2</v>
      </c>
      <c r="D1383" s="13">
        <v>43056.423611111109</v>
      </c>
      <c r="E1383" s="20">
        <v>129</v>
      </c>
      <c r="F1383" s="20">
        <v>8.16</v>
      </c>
      <c r="G1383" t="str">
        <f>VLOOKUP(FACT_INCLUDES[[#This Row],[order_id]],ORDERS!A:B,2,FALSE)</f>
        <v>0be419a69453900fff1337bc4c3e0f0f</v>
      </c>
      <c r="H1383" s="17">
        <f>VLOOKUP(FACT_INCLUDES[[#This Row],[order_id]],ORDERS!A:F,4,FALSE)</f>
        <v>42819.838194444441</v>
      </c>
      <c r="I1383" s="17">
        <f>VLOOKUP(FACT_INCLUDES[[#This Row],[order_id]],ORDERS!A:G,5,FALSE)</f>
        <v>42853.488194444442</v>
      </c>
      <c r="J1383" s="17">
        <f>VLOOKUP(FACT_INCLUDES[[#This Row],[order_id]],ORDERS!A:G,6,FALSE)</f>
        <v>42857</v>
      </c>
      <c r="K1383" t="str">
        <f>VLOOKUP(FACT_INCLUDES[[#This Row],[order_id]],ORDERS!A:G,3,FALSE)</f>
        <v>delivered</v>
      </c>
      <c r="L1383" s="18">
        <f>FACT_INCLUDES[[#This Row],[price]]+FACT_INCLUDES[[#This Row],[freight_value]]</f>
        <v>137.16</v>
      </c>
      <c r="M1383">
        <f ca="1">_xlfn.XLOOKUP(FACT_INCLUDES[[#This Row],[customer_unique_id]], DIM_CUSTOMERS[customer_unique_id], DIM_CUSTOMERS[Age],,0)</f>
        <v>30</v>
      </c>
      <c r="N1383">
        <f>IFERROR(VLOOKUP(FACT_INCLUDES[[#This Row],[order_id]], ORDERS!A:G, 7, FALSE), "")</f>
        <v>34</v>
      </c>
      <c r="O1383">
        <f>_xlfn.XLOOKUP(FACT_INCLUDES[[#This Row],[DW Product]],FACT_PRODUCT_REVIEWS!L:L,FACT_PRODUCT_REVIEWS!A:A,,0)</f>
        <v>183</v>
      </c>
      <c r="P1383">
        <f>_xlfn.XLOOKUP(FACT_INCLUDES[[#This Row],[customer_unique_id]],DIM_CUSTOMERS[customer_unique_id],DIM_CUSTOMERS[DW Customer],,0)</f>
        <v>181</v>
      </c>
      <c r="Q1383">
        <v>183</v>
      </c>
      <c r="R1383">
        <v>183</v>
      </c>
      <c r="S1383">
        <f>IF(FACT_INCLUDES[[#This Row],[order_delivered_customer_date]]&lt;=FACT_INCLUDES[[#This Row],[order_estimated_delivery_date]],1,0)</f>
        <v>1</v>
      </c>
      <c r="T1383" t="str">
        <f>VLOOKUP(FACT_INCLUDES[[#This Row],[DW Product]],DIM_PRODUCTS!A:I,3,FALSE)</f>
        <v>Toys</v>
      </c>
      <c r="U1383" t="str">
        <f>VLOOKUP(FACT_INCLUDES[[#This Row],[DW Seller]],DIM_SELLERS!A:I,4,FALSE)</f>
        <v>SC</v>
      </c>
      <c r="V1383" s="30">
        <f>IF(FACT_INCLUDES[[#This Row],[order_delivered_customer_date]]&lt;=FACT_INCLUDES[[#This Row],[order_estimated_delivery_date]], 1,0)</f>
        <v>1</v>
      </c>
    </row>
    <row r="1384" spans="1:22" ht="15.75" x14ac:dyDescent="0.25">
      <c r="A1384">
        <v>1383</v>
      </c>
      <c r="B1384" s="5" t="s">
        <v>934</v>
      </c>
      <c r="C1384" s="10">
        <v>2</v>
      </c>
      <c r="D1384" s="13">
        <v>43137.120138888888</v>
      </c>
      <c r="E1384" s="20">
        <v>137</v>
      </c>
      <c r="F1384" s="20">
        <v>15.71</v>
      </c>
      <c r="G1384" t="str">
        <f>VLOOKUP(FACT_INCLUDES[[#This Row],[order_id]],ORDERS!A:B,2,FALSE)</f>
        <v>19cb50ca8ff9afe19ce39c5d9562f3bd</v>
      </c>
      <c r="H1384" s="17">
        <f>VLOOKUP(FACT_INCLUDES[[#This Row],[order_id]],ORDERS!A:F,4,FALSE)</f>
        <v>43069.484722222223</v>
      </c>
      <c r="I1384" s="17">
        <f>VLOOKUP(FACT_INCLUDES[[#This Row],[order_id]],ORDERS!A:G,5,FALSE)</f>
        <v>43084.941666666666</v>
      </c>
      <c r="J1384" s="17">
        <f>VLOOKUP(FACT_INCLUDES[[#This Row],[order_id]],ORDERS!A:G,6,FALSE)</f>
        <v>43091</v>
      </c>
      <c r="K1384" t="str">
        <f>VLOOKUP(FACT_INCLUDES[[#This Row],[order_id]],ORDERS!A:G,3,FALSE)</f>
        <v>delivered</v>
      </c>
      <c r="L1384" s="18">
        <f>FACT_INCLUDES[[#This Row],[price]]+FACT_INCLUDES[[#This Row],[freight_value]]</f>
        <v>152.71</v>
      </c>
      <c r="M1384">
        <f ca="1">_xlfn.XLOOKUP(FACT_INCLUDES[[#This Row],[customer_unique_id]], DIM_CUSTOMERS[customer_unique_id], DIM_CUSTOMERS[Age],,0)</f>
        <v>21</v>
      </c>
      <c r="N1384">
        <f>IFERROR(VLOOKUP(FACT_INCLUDES[[#This Row],[order_id]], ORDERS!A:G, 7, FALSE), "")</f>
        <v>15</v>
      </c>
      <c r="O1384">
        <f>_xlfn.XLOOKUP(FACT_INCLUDES[[#This Row],[DW Product]],FACT_PRODUCT_REVIEWS!L:L,FACT_PRODUCT_REVIEWS!A:A,,0)</f>
        <v>184</v>
      </c>
      <c r="P1384">
        <f>_xlfn.XLOOKUP(FACT_INCLUDES[[#This Row],[customer_unique_id]],DIM_CUSTOMERS[customer_unique_id],DIM_CUSTOMERS[DW Customer],,0)</f>
        <v>170</v>
      </c>
      <c r="Q1384">
        <v>184</v>
      </c>
      <c r="R1384">
        <v>184</v>
      </c>
      <c r="S1384">
        <f>IF(FACT_INCLUDES[[#This Row],[order_delivered_customer_date]]&lt;=FACT_INCLUDES[[#This Row],[order_estimated_delivery_date]],1,0)</f>
        <v>1</v>
      </c>
      <c r="T1384" t="str">
        <f>VLOOKUP(FACT_INCLUDES[[#This Row],[DW Product]],DIM_PRODUCTS!A:I,3,FALSE)</f>
        <v>Decor</v>
      </c>
      <c r="U1384" t="str">
        <f>VLOOKUP(FACT_INCLUDES[[#This Row],[DW Seller]],DIM_SELLERS!A:I,4,FALSE)</f>
        <v>SP</v>
      </c>
      <c r="V1384" s="30">
        <f>IF(FACT_INCLUDES[[#This Row],[order_delivered_customer_date]]&lt;=FACT_INCLUDES[[#This Row],[order_estimated_delivery_date]], 1,0)</f>
        <v>1</v>
      </c>
    </row>
    <row r="1385" spans="1:22" ht="15.75" x14ac:dyDescent="0.25">
      <c r="A1385">
        <v>1384</v>
      </c>
      <c r="B1385" s="2" t="s">
        <v>1261</v>
      </c>
      <c r="C1385" s="10">
        <v>2</v>
      </c>
      <c r="D1385" s="13">
        <v>42857.461805555555</v>
      </c>
      <c r="E1385" s="20">
        <v>37</v>
      </c>
      <c r="F1385" s="20">
        <v>10.96</v>
      </c>
      <c r="G1385" t="str">
        <f>VLOOKUP(FACT_INCLUDES[[#This Row],[order_id]],ORDERS!A:B,2,FALSE)</f>
        <v>ccd9fc8fd74bc87817d864a5dfc1bf1d</v>
      </c>
      <c r="H1385" s="17">
        <f>VLOOKUP(FACT_INCLUDES[[#This Row],[order_id]],ORDERS!A:F,4,FALSE)</f>
        <v>42927.535416666666</v>
      </c>
      <c r="I1385" s="17">
        <f>VLOOKUP(FACT_INCLUDES[[#This Row],[order_id]],ORDERS!A:G,5,FALSE)</f>
        <v>42971</v>
      </c>
      <c r="J1385" s="17">
        <f>VLOOKUP(FACT_INCLUDES[[#This Row],[order_id]],ORDERS!A:G,6,FALSE)</f>
        <v>42961</v>
      </c>
      <c r="K1385" t="str">
        <f>VLOOKUP(FACT_INCLUDES[[#This Row],[order_id]],ORDERS!A:G,3,FALSE)</f>
        <v>canceled</v>
      </c>
      <c r="L1385" s="18">
        <f>FACT_INCLUDES[[#This Row],[price]]+FACT_INCLUDES[[#This Row],[freight_value]]</f>
        <v>47.96</v>
      </c>
      <c r="M1385">
        <f ca="1">_xlfn.XLOOKUP(FACT_INCLUDES[[#This Row],[customer_unique_id]], DIM_CUSTOMERS[customer_unique_id], DIM_CUSTOMERS[Age],,0)</f>
        <v>25</v>
      </c>
      <c r="N1385">
        <f>IFERROR(VLOOKUP(FACT_INCLUDES[[#This Row],[order_id]], ORDERS!A:G, 7, FALSE), "")</f>
        <v>44</v>
      </c>
      <c r="O1385">
        <f>_xlfn.XLOOKUP(FACT_INCLUDES[[#This Row],[DW Product]],FACT_PRODUCT_REVIEWS!L:L,FACT_PRODUCT_REVIEWS!A:A,,0)</f>
        <v>185</v>
      </c>
      <c r="P1385">
        <f>_xlfn.XLOOKUP(FACT_INCLUDES[[#This Row],[customer_unique_id]],DIM_CUSTOMERS[customer_unique_id],DIM_CUSTOMERS[DW Customer],,0)</f>
        <v>305</v>
      </c>
      <c r="Q1385">
        <v>185</v>
      </c>
      <c r="R1385">
        <v>185</v>
      </c>
      <c r="S1385">
        <f>IF(FACT_INCLUDES[[#This Row],[order_delivered_customer_date]]&lt;=FACT_INCLUDES[[#This Row],[order_estimated_delivery_date]],1,0)</f>
        <v>0</v>
      </c>
      <c r="T1385" t="str">
        <f>VLOOKUP(FACT_INCLUDES[[#This Row],[DW Product]],DIM_PRODUCTS!A:I,3,FALSE)</f>
        <v>Books</v>
      </c>
      <c r="U1385" t="str">
        <f>VLOOKUP(FACT_INCLUDES[[#This Row],[DW Seller]],DIM_SELLERS!A:I,4,FALSE)</f>
        <v>SC</v>
      </c>
      <c r="V1385" s="30">
        <f>IF(FACT_INCLUDES[[#This Row],[order_delivered_customer_date]]&lt;=FACT_INCLUDES[[#This Row],[order_estimated_delivery_date]], 1,0)</f>
        <v>0</v>
      </c>
    </row>
    <row r="1386" spans="1:22" ht="15.75" x14ac:dyDescent="0.25">
      <c r="A1386">
        <v>1385</v>
      </c>
      <c r="B1386" s="2" t="s">
        <v>1120</v>
      </c>
      <c r="C1386" s="10">
        <v>2</v>
      </c>
      <c r="D1386" s="13">
        <v>42920.988194444442</v>
      </c>
      <c r="E1386" s="20">
        <v>154</v>
      </c>
      <c r="F1386" s="20">
        <v>14.83</v>
      </c>
      <c r="G1386" t="str">
        <f>VLOOKUP(FACT_INCLUDES[[#This Row],[order_id]],ORDERS!A:B,2,FALSE)</f>
        <v>587547bf360f33a6466aac68caecdde3</v>
      </c>
      <c r="H1386" s="17">
        <f>VLOOKUP(FACT_INCLUDES[[#This Row],[order_id]],ORDERS!A:F,4,FALSE)</f>
        <v>43332.499305555553</v>
      </c>
      <c r="I1386" s="17">
        <f>VLOOKUP(FACT_INCLUDES[[#This Row],[order_id]],ORDERS!A:G,5,FALSE)</f>
        <v>43339.68472222222</v>
      </c>
      <c r="J1386" s="17">
        <f>VLOOKUP(FACT_INCLUDES[[#This Row],[order_id]],ORDERS!A:G,6,FALSE)</f>
        <v>43348</v>
      </c>
      <c r="K1386" t="str">
        <f>VLOOKUP(FACT_INCLUDES[[#This Row],[order_id]],ORDERS!A:G,3,FALSE)</f>
        <v>delivered</v>
      </c>
      <c r="L1386" s="18">
        <f>FACT_INCLUDES[[#This Row],[price]]+FACT_INCLUDES[[#This Row],[freight_value]]</f>
        <v>168.83</v>
      </c>
      <c r="M1386">
        <f ca="1">_xlfn.XLOOKUP(FACT_INCLUDES[[#This Row],[customer_unique_id]], DIM_CUSTOMERS[customer_unique_id], DIM_CUSTOMERS[Age],,0)</f>
        <v>18</v>
      </c>
      <c r="N1386">
        <f>IFERROR(VLOOKUP(FACT_INCLUDES[[#This Row],[order_id]], ORDERS!A:G, 7, FALSE), "")</f>
        <v>7</v>
      </c>
      <c r="O1386">
        <f>_xlfn.XLOOKUP(FACT_INCLUDES[[#This Row],[DW Product]],FACT_PRODUCT_REVIEWS!L:L,FACT_PRODUCT_REVIEWS!A:A,,0)</f>
        <v>186</v>
      </c>
      <c r="P1386">
        <f>_xlfn.XLOOKUP(FACT_INCLUDES[[#This Row],[customer_unique_id]],DIM_CUSTOMERS[customer_unique_id],DIM_CUSTOMERS[DW Customer],,0)</f>
        <v>154</v>
      </c>
      <c r="Q1386">
        <v>186</v>
      </c>
      <c r="R1386">
        <v>186</v>
      </c>
      <c r="S1386">
        <f>IF(FACT_INCLUDES[[#This Row],[order_delivered_customer_date]]&lt;=FACT_INCLUDES[[#This Row],[order_estimated_delivery_date]],1,0)</f>
        <v>1</v>
      </c>
      <c r="T1386" t="str">
        <f>VLOOKUP(FACT_INCLUDES[[#This Row],[DW Product]],DIM_PRODUCTS!A:I,3,FALSE)</f>
        <v>Sports</v>
      </c>
      <c r="U1386" t="str">
        <f>VLOOKUP(FACT_INCLUDES[[#This Row],[DW Seller]],DIM_SELLERS!A:I,4,FALSE)</f>
        <v>SP</v>
      </c>
      <c r="V1386" s="30">
        <f>IF(FACT_INCLUDES[[#This Row],[order_delivered_customer_date]]&lt;=FACT_INCLUDES[[#This Row],[order_estimated_delivery_date]], 1,0)</f>
        <v>1</v>
      </c>
    </row>
    <row r="1387" spans="1:22" ht="15.75" x14ac:dyDescent="0.25">
      <c r="A1387">
        <v>1386</v>
      </c>
      <c r="B1387" s="2" t="s">
        <v>713</v>
      </c>
      <c r="C1387" s="10">
        <v>2</v>
      </c>
      <c r="D1387" s="13">
        <v>43049.663194444445</v>
      </c>
      <c r="E1387" s="20">
        <v>253.52</v>
      </c>
      <c r="F1387" s="20">
        <v>82.86</v>
      </c>
      <c r="G1387" t="str">
        <f>VLOOKUP(FACT_INCLUDES[[#This Row],[order_id]],ORDERS!A:B,2,FALSE)</f>
        <v>616309b2eeb7bd9c05b0fdfbab28e6c6</v>
      </c>
      <c r="H1387" s="17">
        <f>VLOOKUP(FACT_INCLUDES[[#This Row],[order_id]],ORDERS!A:F,4,FALSE)</f>
        <v>43271.406944444447</v>
      </c>
      <c r="I1387" s="17">
        <f>VLOOKUP(FACT_INCLUDES[[#This Row],[order_id]],ORDERS!A:G,5,FALSE)</f>
        <v>43273.748611111114</v>
      </c>
      <c r="J1387" s="17">
        <f>VLOOKUP(FACT_INCLUDES[[#This Row],[order_id]],ORDERS!A:G,6,FALSE)</f>
        <v>43284</v>
      </c>
      <c r="K1387" t="str">
        <f>VLOOKUP(FACT_INCLUDES[[#This Row],[order_id]],ORDERS!A:G,3,FALSE)</f>
        <v>delivered</v>
      </c>
      <c r="L1387" s="18">
        <f>FACT_INCLUDES[[#This Row],[price]]+FACT_INCLUDES[[#This Row],[freight_value]]</f>
        <v>336.38</v>
      </c>
      <c r="M1387">
        <f ca="1">_xlfn.XLOOKUP(FACT_INCLUDES[[#This Row],[customer_unique_id]], DIM_CUSTOMERS[customer_unique_id], DIM_CUSTOMERS[Age],,0)</f>
        <v>39</v>
      </c>
      <c r="N1387">
        <f>IFERROR(VLOOKUP(FACT_INCLUDES[[#This Row],[order_id]], ORDERS!A:G, 7, FALSE), "")</f>
        <v>2</v>
      </c>
      <c r="O1387">
        <f>_xlfn.XLOOKUP(FACT_INCLUDES[[#This Row],[DW Product]],FACT_PRODUCT_REVIEWS!L:L,FACT_PRODUCT_REVIEWS!A:A,,0)</f>
        <v>187</v>
      </c>
      <c r="P1387">
        <f>_xlfn.XLOOKUP(FACT_INCLUDES[[#This Row],[customer_unique_id]],DIM_CUSTOMERS[customer_unique_id],DIM_CUSTOMERS[DW Customer],,0)</f>
        <v>11</v>
      </c>
      <c r="Q1387">
        <v>187</v>
      </c>
      <c r="R1387">
        <v>187</v>
      </c>
      <c r="S1387">
        <f>IF(FACT_INCLUDES[[#This Row],[order_delivered_customer_date]]&lt;=FACT_INCLUDES[[#This Row],[order_estimated_delivery_date]],1,0)</f>
        <v>1</v>
      </c>
      <c r="T1387" t="str">
        <f>VLOOKUP(FACT_INCLUDES[[#This Row],[DW Product]],DIM_PRODUCTS!A:I,3,FALSE)</f>
        <v>Pets</v>
      </c>
      <c r="U1387" t="str">
        <f>VLOOKUP(FACT_INCLUDES[[#This Row],[DW Seller]],DIM_SELLERS!A:I,4,FALSE)</f>
        <v>SP</v>
      </c>
      <c r="V1387" s="30">
        <f>IF(FACT_INCLUDES[[#This Row],[order_delivered_customer_date]]&lt;=FACT_INCLUDES[[#This Row],[order_estimated_delivery_date]], 1,0)</f>
        <v>1</v>
      </c>
    </row>
    <row r="1388" spans="1:22" ht="15.75" x14ac:dyDescent="0.25">
      <c r="A1388">
        <v>1387</v>
      </c>
      <c r="B1388" s="2" t="s">
        <v>1251</v>
      </c>
      <c r="C1388" s="10">
        <v>2</v>
      </c>
      <c r="D1388" s="13">
        <v>43230.146527777775</v>
      </c>
      <c r="E1388" s="20">
        <v>49.9</v>
      </c>
      <c r="F1388" s="20">
        <v>7.39</v>
      </c>
      <c r="G1388" t="str">
        <f>VLOOKUP(FACT_INCLUDES[[#This Row],[order_id]],ORDERS!A:B,2,FALSE)</f>
        <v>1973beff39565594011f9a0ef66f923e</v>
      </c>
      <c r="H1388" s="17">
        <f>VLOOKUP(FACT_INCLUDES[[#This Row],[order_id]],ORDERS!A:F,4,FALSE)</f>
        <v>43273.850694444445</v>
      </c>
      <c r="I1388" s="17">
        <f>VLOOKUP(FACT_INCLUDES[[#This Row],[order_id]],ORDERS!A:G,5,FALSE)</f>
        <v>43315.915972222225</v>
      </c>
      <c r="J1388" s="17">
        <f>VLOOKUP(FACT_INCLUDES[[#This Row],[order_id]],ORDERS!A:G,6,FALSE)</f>
        <v>43305</v>
      </c>
      <c r="K1388" t="str">
        <f>VLOOKUP(FACT_INCLUDES[[#This Row],[order_id]],ORDERS!A:G,3,FALSE)</f>
        <v>delivered</v>
      </c>
      <c r="L1388" s="18">
        <f>FACT_INCLUDES[[#This Row],[price]]+FACT_INCLUDES[[#This Row],[freight_value]]</f>
        <v>57.29</v>
      </c>
      <c r="M1388">
        <f ca="1">_xlfn.XLOOKUP(FACT_INCLUDES[[#This Row],[customer_unique_id]], DIM_CUSTOMERS[customer_unique_id], DIM_CUSTOMERS[Age],,0)</f>
        <v>60</v>
      </c>
      <c r="N1388">
        <f>IFERROR(VLOOKUP(FACT_INCLUDES[[#This Row],[order_id]], ORDERS!A:G, 7, FALSE), "")</f>
        <v>42</v>
      </c>
      <c r="O1388">
        <f>_xlfn.XLOOKUP(FACT_INCLUDES[[#This Row],[DW Product]],FACT_PRODUCT_REVIEWS!L:L,FACT_PRODUCT_REVIEWS!A:A,,0)</f>
        <v>188</v>
      </c>
      <c r="P1388">
        <f>_xlfn.XLOOKUP(FACT_INCLUDES[[#This Row],[customer_unique_id]],DIM_CUSTOMERS[customer_unique_id],DIM_CUSTOMERS[DW Customer],,0)</f>
        <v>301</v>
      </c>
      <c r="Q1388">
        <v>188</v>
      </c>
      <c r="R1388">
        <v>188</v>
      </c>
      <c r="S1388">
        <f>IF(FACT_INCLUDES[[#This Row],[order_delivered_customer_date]]&lt;=FACT_INCLUDES[[#This Row],[order_estimated_delivery_date]],1,0)</f>
        <v>0</v>
      </c>
      <c r="T1388" t="str">
        <f>VLOOKUP(FACT_INCLUDES[[#This Row],[DW Product]],DIM_PRODUCTS!A:I,3,FALSE)</f>
        <v>Art</v>
      </c>
      <c r="U1388" t="str">
        <f>VLOOKUP(FACT_INCLUDES[[#This Row],[DW Seller]],DIM_SELLERS!A:I,4,FALSE)</f>
        <v>RS</v>
      </c>
      <c r="V1388" s="30">
        <f>IF(FACT_INCLUDES[[#This Row],[order_delivered_customer_date]]&lt;=FACT_INCLUDES[[#This Row],[order_estimated_delivery_date]], 1,0)</f>
        <v>0</v>
      </c>
    </row>
    <row r="1389" spans="1:22" ht="15.75" x14ac:dyDescent="0.25">
      <c r="A1389">
        <v>1388</v>
      </c>
      <c r="B1389" s="2" t="s">
        <v>758</v>
      </c>
      <c r="C1389" s="10">
        <v>2</v>
      </c>
      <c r="D1389" s="13">
        <v>43220.479861111111</v>
      </c>
      <c r="E1389" s="20">
        <v>148.9</v>
      </c>
      <c r="F1389" s="20">
        <v>13.95</v>
      </c>
      <c r="G1389" t="str">
        <f>VLOOKUP(FACT_INCLUDES[[#This Row],[order_id]],ORDERS!A:B,2,FALSE)</f>
        <v>449cc26294cc2d6e2e88a82cea3e42c0</v>
      </c>
      <c r="H1389" s="17">
        <f>VLOOKUP(FACT_INCLUDES[[#This Row],[order_id]],ORDERS!A:F,4,FALSE)</f>
        <v>43276.497916666667</v>
      </c>
      <c r="I1389" s="17">
        <f>VLOOKUP(FACT_INCLUDES[[#This Row],[order_id]],ORDERS!A:G,5,FALSE)</f>
        <v>43280.568055555559</v>
      </c>
      <c r="J1389" s="17">
        <f>VLOOKUP(FACT_INCLUDES[[#This Row],[order_id]],ORDERS!A:G,6,FALSE)</f>
        <v>43293</v>
      </c>
      <c r="K1389" t="str">
        <f>VLOOKUP(FACT_INCLUDES[[#This Row],[order_id]],ORDERS!A:G,3,FALSE)</f>
        <v>delivered</v>
      </c>
      <c r="L1389" s="18">
        <f>FACT_INCLUDES[[#This Row],[price]]+FACT_INCLUDES[[#This Row],[freight_value]]</f>
        <v>162.85</v>
      </c>
      <c r="M1389">
        <f ca="1">_xlfn.XLOOKUP(FACT_INCLUDES[[#This Row],[customer_unique_id]], DIM_CUSTOMERS[customer_unique_id], DIM_CUSTOMERS[Age],,0)</f>
        <v>26</v>
      </c>
      <c r="N1389">
        <f>IFERROR(VLOOKUP(FACT_INCLUDES[[#This Row],[order_id]], ORDERS!A:G, 7, FALSE), "")</f>
        <v>4</v>
      </c>
      <c r="O1389">
        <f>_xlfn.XLOOKUP(FACT_INCLUDES[[#This Row],[DW Product]],FACT_PRODUCT_REVIEWS!L:L,FACT_PRODUCT_REVIEWS!A:A,,0)</f>
        <v>189</v>
      </c>
      <c r="P1389">
        <f>_xlfn.XLOOKUP(FACT_INCLUDES[[#This Row],[customer_unique_id]],DIM_CUSTOMERS[customer_unique_id],DIM_CUSTOMERS[DW Customer],,0)</f>
        <v>143</v>
      </c>
      <c r="Q1389">
        <v>189</v>
      </c>
      <c r="R1389">
        <v>189</v>
      </c>
      <c r="S1389">
        <f>IF(FACT_INCLUDES[[#This Row],[order_delivered_customer_date]]&lt;=FACT_INCLUDES[[#This Row],[order_estimated_delivery_date]],1,0)</f>
        <v>1</v>
      </c>
      <c r="T1389" t="str">
        <f>VLOOKUP(FACT_INCLUDES[[#This Row],[DW Product]],DIM_PRODUCTS!A:I,3,FALSE)</f>
        <v>Toys</v>
      </c>
      <c r="U1389" t="str">
        <f>VLOOKUP(FACT_INCLUDES[[#This Row],[DW Seller]],DIM_SELLERS!A:I,4,FALSE)</f>
        <v>CE</v>
      </c>
      <c r="V1389" s="30">
        <f>IF(FACT_INCLUDES[[#This Row],[order_delivered_customer_date]]&lt;=FACT_INCLUDES[[#This Row],[order_estimated_delivery_date]], 1,0)</f>
        <v>1</v>
      </c>
    </row>
    <row r="1390" spans="1:22" ht="15.75" x14ac:dyDescent="0.25">
      <c r="A1390">
        <v>1389</v>
      </c>
      <c r="B1390" s="2" t="s">
        <v>1660</v>
      </c>
      <c r="C1390" s="10">
        <v>2</v>
      </c>
      <c r="D1390" s="13">
        <v>43006.368055555555</v>
      </c>
      <c r="E1390" s="20">
        <v>64.900000000000006</v>
      </c>
      <c r="F1390" s="20">
        <v>18.690000000000001</v>
      </c>
      <c r="G1390" t="str">
        <f>VLOOKUP(FACT_INCLUDES[[#This Row],[order_id]],ORDERS!A:B,2,FALSE)</f>
        <v>36fbd29c230b156ac9b04a382bb20842</v>
      </c>
      <c r="H1390" s="17">
        <f>VLOOKUP(FACT_INCLUDES[[#This Row],[order_id]],ORDERS!A:F,4,FALSE)</f>
        <v>43146.599305555559</v>
      </c>
      <c r="I1390" s="17">
        <f>VLOOKUP(FACT_INCLUDES[[#This Row],[order_id]],ORDERS!A:G,5,FALSE)</f>
        <v>43164.981944444444</v>
      </c>
      <c r="J1390" s="17">
        <f>VLOOKUP(FACT_INCLUDES[[#This Row],[order_id]],ORDERS!A:G,6,FALSE)</f>
        <v>43166</v>
      </c>
      <c r="K1390" t="str">
        <f>VLOOKUP(FACT_INCLUDES[[#This Row],[order_id]],ORDERS!A:G,3,FALSE)</f>
        <v>delivered</v>
      </c>
      <c r="L1390" s="18">
        <f>FACT_INCLUDES[[#This Row],[price]]+FACT_INCLUDES[[#This Row],[freight_value]]</f>
        <v>83.59</v>
      </c>
      <c r="M1390">
        <f ca="1">_xlfn.XLOOKUP(FACT_INCLUDES[[#This Row],[customer_unique_id]], DIM_CUSTOMERS[customer_unique_id], DIM_CUSTOMERS[Age],,0)</f>
        <v>19</v>
      </c>
      <c r="N1390">
        <f>IFERROR(VLOOKUP(FACT_INCLUDES[[#This Row],[order_id]], ORDERS!A:G, 7, FALSE), "")</f>
        <v>18</v>
      </c>
      <c r="O1390">
        <f>_xlfn.XLOOKUP(FACT_INCLUDES[[#This Row],[DW Product]],FACT_PRODUCT_REVIEWS!L:L,FACT_PRODUCT_REVIEWS!A:A,,0)</f>
        <v>190</v>
      </c>
      <c r="P1390">
        <f>_xlfn.XLOOKUP(FACT_INCLUDES[[#This Row],[customer_unique_id]],DIM_CUSTOMERS[customer_unique_id],DIM_CUSTOMERS[DW Customer],,0)</f>
        <v>134</v>
      </c>
      <c r="Q1390">
        <v>190</v>
      </c>
      <c r="R1390">
        <v>190</v>
      </c>
      <c r="S1390">
        <f>IF(FACT_INCLUDES[[#This Row],[order_delivered_customer_date]]&lt;=FACT_INCLUDES[[#This Row],[order_estimated_delivery_date]],1,0)</f>
        <v>1</v>
      </c>
      <c r="T1390" t="str">
        <f>VLOOKUP(FACT_INCLUDES[[#This Row],[DW Product]],DIM_PRODUCTS!A:I,3,FALSE)</f>
        <v>Shoes</v>
      </c>
      <c r="U1390" t="str">
        <f>VLOOKUP(FACT_INCLUDES[[#This Row],[DW Seller]],DIM_SELLERS!A:I,4,FALSE)</f>
        <v>SP</v>
      </c>
      <c r="V1390" s="30">
        <f>IF(FACT_INCLUDES[[#This Row],[order_delivered_customer_date]]&lt;=FACT_INCLUDES[[#This Row],[order_estimated_delivery_date]], 1,0)</f>
        <v>1</v>
      </c>
    </row>
    <row r="1391" spans="1:22" ht="15.75" x14ac:dyDescent="0.25">
      <c r="A1391">
        <v>1390</v>
      </c>
      <c r="B1391" s="5" t="s">
        <v>1735</v>
      </c>
      <c r="C1391" s="10">
        <v>2</v>
      </c>
      <c r="D1391" s="13">
        <v>43157.490972222222</v>
      </c>
      <c r="E1391" s="20">
        <v>179</v>
      </c>
      <c r="F1391" s="20">
        <v>16</v>
      </c>
      <c r="G1391" t="str">
        <f>VLOOKUP(FACT_INCLUDES[[#This Row],[order_id]],ORDERS!A:B,2,FALSE)</f>
        <v>bace01b0aa7c98f2a7fce9db19555eb9</v>
      </c>
      <c r="H1391" s="17">
        <f>VLOOKUP(FACT_INCLUDES[[#This Row],[order_id]],ORDERS!A:F,4,FALSE)</f>
        <v>43047.261111111111</v>
      </c>
      <c r="I1391" s="17">
        <f>VLOOKUP(FACT_INCLUDES[[#This Row],[order_id]],ORDERS!A:G,5,FALSE)</f>
        <v>43067.859027777777</v>
      </c>
      <c r="J1391" s="17">
        <f>VLOOKUP(FACT_INCLUDES[[#This Row],[order_id]],ORDERS!A:G,6,FALSE)</f>
        <v>43067</v>
      </c>
      <c r="K1391" t="str">
        <f>VLOOKUP(FACT_INCLUDES[[#This Row],[order_id]],ORDERS!A:G,3,FALSE)</f>
        <v>delivered</v>
      </c>
      <c r="L1391" s="18">
        <f>FACT_INCLUDES[[#This Row],[price]]+FACT_INCLUDES[[#This Row],[freight_value]]</f>
        <v>195</v>
      </c>
      <c r="M1391">
        <f ca="1">_xlfn.XLOOKUP(FACT_INCLUDES[[#This Row],[customer_unique_id]], DIM_CUSTOMERS[customer_unique_id], DIM_CUSTOMERS[Age],,0)</f>
        <v>22</v>
      </c>
      <c r="N1391">
        <f>IFERROR(VLOOKUP(FACT_INCLUDES[[#This Row],[order_id]], ORDERS!A:G, 7, FALSE), "")</f>
        <v>20</v>
      </c>
      <c r="O1391">
        <f>_xlfn.XLOOKUP(FACT_INCLUDES[[#This Row],[DW Product]],FACT_PRODUCT_REVIEWS!L:L,FACT_PRODUCT_REVIEWS!A:A,,0)</f>
        <v>191</v>
      </c>
      <c r="P1391">
        <f>_xlfn.XLOOKUP(FACT_INCLUDES[[#This Row],[customer_unique_id]],DIM_CUSTOMERS[customer_unique_id],DIM_CUSTOMERS[DW Customer],,0)</f>
        <v>120</v>
      </c>
      <c r="Q1391">
        <v>191</v>
      </c>
      <c r="R1391">
        <v>191</v>
      </c>
      <c r="S1391">
        <f>IF(FACT_INCLUDES[[#This Row],[order_delivered_customer_date]]&lt;=FACT_INCLUDES[[#This Row],[order_estimated_delivery_date]],1,0)</f>
        <v>0</v>
      </c>
      <c r="T1391" t="str">
        <f>VLOOKUP(FACT_INCLUDES[[#This Row],[DW Product]],DIM_PRODUCTS!A:I,3,FALSE)</f>
        <v>Gadgets</v>
      </c>
      <c r="U1391" t="str">
        <f>VLOOKUP(FACT_INCLUDES[[#This Row],[DW Seller]],DIM_SELLERS!A:I,4,FALSE)</f>
        <v>SP</v>
      </c>
      <c r="V1391" s="30">
        <f>IF(FACT_INCLUDES[[#This Row],[order_delivered_customer_date]]&lt;=FACT_INCLUDES[[#This Row],[order_estimated_delivery_date]], 1,0)</f>
        <v>0</v>
      </c>
    </row>
    <row r="1392" spans="1:22" ht="15.75" x14ac:dyDescent="0.25">
      <c r="A1392">
        <v>1391</v>
      </c>
      <c r="B1392" s="2" t="s">
        <v>1195</v>
      </c>
      <c r="C1392" s="10">
        <v>2</v>
      </c>
      <c r="D1392" s="13">
        <v>43069.177083333336</v>
      </c>
      <c r="E1392" s="20">
        <v>27.9</v>
      </c>
      <c r="F1392" s="20">
        <v>15.1</v>
      </c>
      <c r="G1392" t="str">
        <f>VLOOKUP(FACT_INCLUDES[[#This Row],[order_id]],ORDERS!A:B,2,FALSE)</f>
        <v>c118a3dba2fb79861a948df731adc128</v>
      </c>
      <c r="H1392" s="17">
        <f>VLOOKUP(FACT_INCLUDES[[#This Row],[order_id]],ORDERS!A:F,4,FALSE)</f>
        <v>42842.89166666667</v>
      </c>
      <c r="I1392" s="17">
        <f>VLOOKUP(FACT_INCLUDES[[#This Row],[order_id]],ORDERS!A:G,5,FALSE)</f>
        <v>42861.379861111112</v>
      </c>
      <c r="J1392" s="17">
        <f>VLOOKUP(FACT_INCLUDES[[#This Row],[order_id]],ORDERS!A:G,6,FALSE)</f>
        <v>42870</v>
      </c>
      <c r="K1392" t="str">
        <f>VLOOKUP(FACT_INCLUDES[[#This Row],[order_id]],ORDERS!A:G,3,FALSE)</f>
        <v>delivered</v>
      </c>
      <c r="L1392" s="18">
        <f>FACT_INCLUDES[[#This Row],[price]]+FACT_INCLUDES[[#This Row],[freight_value]]</f>
        <v>43</v>
      </c>
      <c r="M1392">
        <f ca="1">_xlfn.XLOOKUP(FACT_INCLUDES[[#This Row],[customer_unique_id]], DIM_CUSTOMERS[customer_unique_id], DIM_CUSTOMERS[Age],,0)</f>
        <v>48</v>
      </c>
      <c r="N1392">
        <f>IFERROR(VLOOKUP(FACT_INCLUDES[[#This Row],[order_id]], ORDERS!A:G, 7, FALSE), "")</f>
        <v>19</v>
      </c>
      <c r="O1392">
        <f>_xlfn.XLOOKUP(FACT_INCLUDES[[#This Row],[DW Product]],FACT_PRODUCT_REVIEWS!L:L,FACT_PRODUCT_REVIEWS!A:A,,0)</f>
        <v>192</v>
      </c>
      <c r="P1392">
        <f>_xlfn.XLOOKUP(FACT_INCLUDES[[#This Row],[customer_unique_id]],DIM_CUSTOMERS[customer_unique_id],DIM_CUSTOMERS[DW Customer],,0)</f>
        <v>315</v>
      </c>
      <c r="Q1392">
        <v>192</v>
      </c>
      <c r="R1392">
        <v>192</v>
      </c>
      <c r="S1392">
        <f>IF(FACT_INCLUDES[[#This Row],[order_delivered_customer_date]]&lt;=FACT_INCLUDES[[#This Row],[order_estimated_delivery_date]],1,0)</f>
        <v>1</v>
      </c>
      <c r="T1392" t="str">
        <f>VLOOKUP(FACT_INCLUDES[[#This Row],[DW Product]],DIM_PRODUCTS!A:I,3,FALSE)</f>
        <v>Sports</v>
      </c>
      <c r="U1392" t="str">
        <f>VLOOKUP(FACT_INCLUDES[[#This Row],[DW Seller]],DIM_SELLERS!A:I,4,FALSE)</f>
        <v>SP</v>
      </c>
      <c r="V1392" s="30">
        <f>IF(FACT_INCLUDES[[#This Row],[order_delivered_customer_date]]&lt;=FACT_INCLUDES[[#This Row],[order_estimated_delivery_date]], 1,0)</f>
        <v>1</v>
      </c>
    </row>
    <row r="1393" spans="1:22" ht="15.75" x14ac:dyDescent="0.25">
      <c r="A1393">
        <v>1392</v>
      </c>
      <c r="B1393" s="2" t="s">
        <v>1844</v>
      </c>
      <c r="C1393" s="10">
        <v>2</v>
      </c>
      <c r="D1393" s="13">
        <v>43139.840277777781</v>
      </c>
      <c r="E1393" s="20">
        <v>39</v>
      </c>
      <c r="F1393" s="20">
        <v>16.11</v>
      </c>
      <c r="G1393" t="str">
        <f>VLOOKUP(FACT_INCLUDES[[#This Row],[order_id]],ORDERS!A:B,2,FALSE)</f>
        <v>9e8993ba2665307b71bd1641c2e1cb3d</v>
      </c>
      <c r="H1393" s="17">
        <f>VLOOKUP(FACT_INCLUDES[[#This Row],[order_id]],ORDERS!A:F,4,FALSE)</f>
        <v>42775.679861111108</v>
      </c>
      <c r="I1393" s="17">
        <f>VLOOKUP(FACT_INCLUDES[[#This Row],[order_id]],ORDERS!A:G,5,FALSE)</f>
        <v>42797.44027777778</v>
      </c>
      <c r="J1393" s="17">
        <f>VLOOKUP(FACT_INCLUDES[[#This Row],[order_id]],ORDERS!A:G,6,FALSE)</f>
        <v>42811</v>
      </c>
      <c r="K1393" t="str">
        <f>VLOOKUP(FACT_INCLUDES[[#This Row],[order_id]],ORDERS!A:G,3,FALSE)</f>
        <v>delivered</v>
      </c>
      <c r="L1393" s="18">
        <f>FACT_INCLUDES[[#This Row],[price]]+FACT_INCLUDES[[#This Row],[freight_value]]</f>
        <v>55.11</v>
      </c>
      <c r="M1393">
        <f ca="1">_xlfn.XLOOKUP(FACT_INCLUDES[[#This Row],[customer_unique_id]], DIM_CUSTOMERS[customer_unique_id], DIM_CUSTOMERS[Age],,0)</f>
        <v>29</v>
      </c>
      <c r="N1393">
        <f>IFERROR(VLOOKUP(FACT_INCLUDES[[#This Row],[order_id]], ORDERS!A:G, 7, FALSE), "")</f>
        <v>22</v>
      </c>
      <c r="O1393">
        <f>_xlfn.XLOOKUP(FACT_INCLUDES[[#This Row],[DW Product]],FACT_PRODUCT_REVIEWS!L:L,FACT_PRODUCT_REVIEWS!A:A,,0)</f>
        <v>193</v>
      </c>
      <c r="P1393">
        <f>_xlfn.XLOOKUP(FACT_INCLUDES[[#This Row],[customer_unique_id]],DIM_CUSTOMERS[customer_unique_id],DIM_CUSTOMERS[DW Customer],,0)</f>
        <v>137</v>
      </c>
      <c r="Q1393">
        <v>193</v>
      </c>
      <c r="R1393">
        <v>193</v>
      </c>
      <c r="S1393">
        <f>IF(FACT_INCLUDES[[#This Row],[order_delivered_customer_date]]&lt;=FACT_INCLUDES[[#This Row],[order_estimated_delivery_date]],1,0)</f>
        <v>1</v>
      </c>
      <c r="T1393" t="str">
        <f>VLOOKUP(FACT_INCLUDES[[#This Row],[DW Product]],DIM_PRODUCTS!A:I,3,FALSE)</f>
        <v>Toys</v>
      </c>
      <c r="U1393" t="str">
        <f>VLOOKUP(FACT_INCLUDES[[#This Row],[DW Seller]],DIM_SELLERS!A:I,4,FALSE)</f>
        <v>SP</v>
      </c>
      <c r="V1393" s="30">
        <f>IF(FACT_INCLUDES[[#This Row],[order_delivered_customer_date]]&lt;=FACT_INCLUDES[[#This Row],[order_estimated_delivery_date]], 1,0)</f>
        <v>1</v>
      </c>
    </row>
    <row r="1394" spans="1:22" ht="15.75" x14ac:dyDescent="0.25">
      <c r="A1394">
        <v>1393</v>
      </c>
      <c r="B1394" s="2" t="s">
        <v>1020</v>
      </c>
      <c r="C1394" s="10">
        <v>2</v>
      </c>
      <c r="D1394" s="13">
        <v>42968.739583333336</v>
      </c>
      <c r="E1394" s="20">
        <v>7</v>
      </c>
      <c r="F1394" s="20">
        <v>14.1</v>
      </c>
      <c r="G1394" t="str">
        <f>VLOOKUP(FACT_INCLUDES[[#This Row],[order_id]],ORDERS!A:B,2,FALSE)</f>
        <v>8d2cc82dae0f2b1bb8667a2eedcd8c71</v>
      </c>
      <c r="H1394" s="17">
        <f>VLOOKUP(FACT_INCLUDES[[#This Row],[order_id]],ORDERS!A:F,4,FALSE)</f>
        <v>43199.642361111109</v>
      </c>
      <c r="I1394" s="17">
        <f>VLOOKUP(FACT_INCLUDES[[#This Row],[order_id]],ORDERS!A:G,5,FALSE)</f>
        <v>43229.755555555559</v>
      </c>
      <c r="J1394" s="17">
        <f>VLOOKUP(FACT_INCLUDES[[#This Row],[order_id]],ORDERS!A:G,6,FALSE)</f>
        <v>43224</v>
      </c>
      <c r="K1394" t="str">
        <f>VLOOKUP(FACT_INCLUDES[[#This Row],[order_id]],ORDERS!A:G,3,FALSE)</f>
        <v>delivered</v>
      </c>
      <c r="L1394" s="18">
        <f>FACT_INCLUDES[[#This Row],[price]]+FACT_INCLUDES[[#This Row],[freight_value]]</f>
        <v>21.1</v>
      </c>
      <c r="M1394">
        <f ca="1">_xlfn.XLOOKUP(FACT_INCLUDES[[#This Row],[customer_unique_id]], DIM_CUSTOMERS[customer_unique_id], DIM_CUSTOMERS[Age],,0)</f>
        <v>18</v>
      </c>
      <c r="N1394">
        <f>IFERROR(VLOOKUP(FACT_INCLUDES[[#This Row],[order_id]], ORDERS!A:G, 7, FALSE), "")</f>
        <v>30</v>
      </c>
      <c r="O1394">
        <f>_xlfn.XLOOKUP(FACT_INCLUDES[[#This Row],[DW Product]],FACT_PRODUCT_REVIEWS!L:L,FACT_PRODUCT_REVIEWS!A:A,,0)</f>
        <v>194</v>
      </c>
      <c r="P1394">
        <f>_xlfn.XLOOKUP(FACT_INCLUDES[[#This Row],[customer_unique_id]],DIM_CUSTOMERS[customer_unique_id],DIM_CUSTOMERS[DW Customer],,0)</f>
        <v>187</v>
      </c>
      <c r="Q1394">
        <v>194</v>
      </c>
      <c r="R1394">
        <v>194</v>
      </c>
      <c r="S1394">
        <f>IF(FACT_INCLUDES[[#This Row],[order_delivered_customer_date]]&lt;=FACT_INCLUDES[[#This Row],[order_estimated_delivery_date]],1,0)</f>
        <v>0</v>
      </c>
      <c r="T1394" t="str">
        <f>VLOOKUP(FACT_INCLUDES[[#This Row],[DW Product]],DIM_PRODUCTS!A:I,3,FALSE)</f>
        <v>Jewelry</v>
      </c>
      <c r="U1394" t="str">
        <f>VLOOKUP(FACT_INCLUDES[[#This Row],[DW Seller]],DIM_SELLERS!A:I,4,FALSE)</f>
        <v>SC</v>
      </c>
      <c r="V1394" s="30">
        <f>IF(FACT_INCLUDES[[#This Row],[order_delivered_customer_date]]&lt;=FACT_INCLUDES[[#This Row],[order_estimated_delivery_date]], 1,0)</f>
        <v>0</v>
      </c>
    </row>
    <row r="1395" spans="1:22" ht="15.75" x14ac:dyDescent="0.25">
      <c r="A1395">
        <v>1394</v>
      </c>
      <c r="B1395" s="2" t="s">
        <v>1107</v>
      </c>
      <c r="C1395" s="10">
        <v>2</v>
      </c>
      <c r="D1395" s="13">
        <v>43151.979861111111</v>
      </c>
      <c r="E1395" s="20">
        <v>269</v>
      </c>
      <c r="F1395" s="20">
        <v>10.7</v>
      </c>
      <c r="G1395" t="str">
        <f>VLOOKUP(FACT_INCLUDES[[#This Row],[order_id]],ORDERS!A:B,2,FALSE)</f>
        <v>f4118facd33f966e80b9fabbf0ca2547</v>
      </c>
      <c r="H1395" s="17">
        <f>VLOOKUP(FACT_INCLUDES[[#This Row],[order_id]],ORDERS!A:F,4,FALSE)</f>
        <v>42994.472222222219</v>
      </c>
      <c r="I1395" s="17">
        <f>VLOOKUP(FACT_INCLUDES[[#This Row],[order_id]],ORDERS!A:G,5,FALSE)</f>
        <v>43016.650694444441</v>
      </c>
      <c r="J1395" s="17">
        <f>VLOOKUP(FACT_INCLUDES[[#This Row],[order_id]],ORDERS!A:G,6,FALSE)</f>
        <v>43014</v>
      </c>
      <c r="K1395" t="str">
        <f>VLOOKUP(FACT_INCLUDES[[#This Row],[order_id]],ORDERS!A:G,3,FALSE)</f>
        <v>delivered</v>
      </c>
      <c r="L1395" s="18">
        <f>FACT_INCLUDES[[#This Row],[price]]+FACT_INCLUDES[[#This Row],[freight_value]]</f>
        <v>279.7</v>
      </c>
      <c r="M1395">
        <f ca="1">_xlfn.XLOOKUP(FACT_INCLUDES[[#This Row],[customer_unique_id]], DIM_CUSTOMERS[customer_unique_id], DIM_CUSTOMERS[Age],,0)</f>
        <v>51</v>
      </c>
      <c r="N1395">
        <f>IFERROR(VLOOKUP(FACT_INCLUDES[[#This Row],[order_id]], ORDERS!A:G, 7, FALSE), "")</f>
        <v>22</v>
      </c>
      <c r="O1395">
        <f>_xlfn.XLOOKUP(FACT_INCLUDES[[#This Row],[DW Product]],FACT_PRODUCT_REVIEWS!L:L,FACT_PRODUCT_REVIEWS!A:A,,0)</f>
        <v>195</v>
      </c>
      <c r="P1395">
        <f>_xlfn.XLOOKUP(FACT_INCLUDES[[#This Row],[customer_unique_id]],DIM_CUSTOMERS[customer_unique_id],DIM_CUSTOMERS[DW Customer],,0)</f>
        <v>195</v>
      </c>
      <c r="Q1395">
        <v>195</v>
      </c>
      <c r="R1395">
        <v>195</v>
      </c>
      <c r="S1395">
        <f>IF(FACT_INCLUDES[[#This Row],[order_delivered_customer_date]]&lt;=FACT_INCLUDES[[#This Row],[order_estimated_delivery_date]],1,0)</f>
        <v>0</v>
      </c>
      <c r="T1395" t="str">
        <f>VLOOKUP(FACT_INCLUDES[[#This Row],[DW Product]],DIM_PRODUCTS!A:I,3,FALSE)</f>
        <v>Makeup</v>
      </c>
      <c r="U1395" t="str">
        <f>VLOOKUP(FACT_INCLUDES[[#This Row],[DW Seller]],DIM_SELLERS!A:I,4,FALSE)</f>
        <v>MG</v>
      </c>
      <c r="V1395" s="30">
        <f>IF(FACT_INCLUDES[[#This Row],[order_delivered_customer_date]]&lt;=FACT_INCLUDES[[#This Row],[order_estimated_delivery_date]], 1,0)</f>
        <v>0</v>
      </c>
    </row>
    <row r="1396" spans="1:22" ht="15.75" x14ac:dyDescent="0.25">
      <c r="A1396">
        <v>1395</v>
      </c>
      <c r="B1396" s="2" t="s">
        <v>990</v>
      </c>
      <c r="C1396" s="10">
        <v>2</v>
      </c>
      <c r="D1396" s="13">
        <v>43055.118750000001</v>
      </c>
      <c r="E1396" s="20">
        <v>99.9</v>
      </c>
      <c r="F1396" s="20">
        <v>17.95</v>
      </c>
      <c r="G1396" t="str">
        <f>VLOOKUP(FACT_INCLUDES[[#This Row],[order_id]],ORDERS!A:B,2,FALSE)</f>
        <v>e8085241eb1297eaa9bfa9453ea0b1ca</v>
      </c>
      <c r="H1396" s="17">
        <f>VLOOKUP(FACT_INCLUDES[[#This Row],[order_id]],ORDERS!A:F,4,FALSE)</f>
        <v>43063.012499999997</v>
      </c>
      <c r="I1396" s="17">
        <f>VLOOKUP(FACT_INCLUDES[[#This Row],[order_id]],ORDERS!A:G,5,FALSE)</f>
        <v>43087.498611111114</v>
      </c>
      <c r="J1396" s="17">
        <f>VLOOKUP(FACT_INCLUDES[[#This Row],[order_id]],ORDERS!A:G,6,FALSE)</f>
        <v>43083</v>
      </c>
      <c r="K1396" t="str">
        <f>VLOOKUP(FACT_INCLUDES[[#This Row],[order_id]],ORDERS!A:G,3,FALSE)</f>
        <v>delivered</v>
      </c>
      <c r="L1396" s="18">
        <f>FACT_INCLUDES[[#This Row],[price]]+FACT_INCLUDES[[#This Row],[freight_value]]</f>
        <v>117.85000000000001</v>
      </c>
      <c r="M1396">
        <f ca="1">_xlfn.XLOOKUP(FACT_INCLUDES[[#This Row],[customer_unique_id]], DIM_CUSTOMERS[customer_unique_id], DIM_CUSTOMERS[Age],,0)</f>
        <v>51</v>
      </c>
      <c r="N1396">
        <f>IFERROR(VLOOKUP(FACT_INCLUDES[[#This Row],[order_id]], ORDERS!A:G, 7, FALSE), "")</f>
        <v>24</v>
      </c>
      <c r="O1396">
        <f>_xlfn.XLOOKUP(FACT_INCLUDES[[#This Row],[DW Product]],FACT_PRODUCT_REVIEWS!L:L,FACT_PRODUCT_REVIEWS!A:A,,0)</f>
        <v>196</v>
      </c>
      <c r="P1396">
        <f>_xlfn.XLOOKUP(FACT_INCLUDES[[#This Row],[customer_unique_id]],DIM_CUSTOMERS[customer_unique_id],DIM_CUSTOMERS[DW Customer],,0)</f>
        <v>204</v>
      </c>
      <c r="Q1396">
        <v>196</v>
      </c>
      <c r="R1396">
        <v>196</v>
      </c>
      <c r="S1396">
        <f>IF(FACT_INCLUDES[[#This Row],[order_delivered_customer_date]]&lt;=FACT_INCLUDES[[#This Row],[order_estimated_delivery_date]],1,0)</f>
        <v>0</v>
      </c>
      <c r="T1396" t="str">
        <f>VLOOKUP(FACT_INCLUDES[[#This Row],[DW Product]],DIM_PRODUCTS!A:I,3,FALSE)</f>
        <v>Home Design</v>
      </c>
      <c r="U1396" t="str">
        <f>VLOOKUP(FACT_INCLUDES[[#This Row],[DW Seller]],DIM_SELLERS!A:I,4,FALSE)</f>
        <v>SP</v>
      </c>
      <c r="V1396" s="30">
        <f>IF(FACT_INCLUDES[[#This Row],[order_delivered_customer_date]]&lt;=FACT_INCLUDES[[#This Row],[order_estimated_delivery_date]], 1,0)</f>
        <v>0</v>
      </c>
    </row>
    <row r="1397" spans="1:22" ht="15.75" x14ac:dyDescent="0.25">
      <c r="A1397">
        <v>1396</v>
      </c>
      <c r="B1397" s="2" t="s">
        <v>798</v>
      </c>
      <c r="C1397" s="10">
        <v>2</v>
      </c>
      <c r="D1397" s="13">
        <v>42927.734722222223</v>
      </c>
      <c r="E1397" s="20">
        <v>69.900000000000006</v>
      </c>
      <c r="F1397" s="20">
        <v>15.24</v>
      </c>
      <c r="G1397" t="str">
        <f>VLOOKUP(FACT_INCLUDES[[#This Row],[order_id]],ORDERS!A:B,2,FALSE)</f>
        <v>e97f8593167749c6900418a170670da8</v>
      </c>
      <c r="H1397" s="17">
        <f>VLOOKUP(FACT_INCLUDES[[#This Row],[order_id]],ORDERS!A:F,4,FALSE)</f>
        <v>43327.814583333333</v>
      </c>
      <c r="I1397" s="17">
        <f>VLOOKUP(FACT_INCLUDES[[#This Row],[order_id]],ORDERS!A:G,5,FALSE)</f>
        <v>43341.729861111111</v>
      </c>
      <c r="J1397" s="17">
        <f>VLOOKUP(FACT_INCLUDES[[#This Row],[order_id]],ORDERS!A:G,6,FALSE)</f>
        <v>43342</v>
      </c>
      <c r="K1397" t="str">
        <f>VLOOKUP(FACT_INCLUDES[[#This Row],[order_id]],ORDERS!A:G,3,FALSE)</f>
        <v>delivered</v>
      </c>
      <c r="L1397" s="18">
        <f>FACT_INCLUDES[[#This Row],[price]]+FACT_INCLUDES[[#This Row],[freight_value]]</f>
        <v>85.14</v>
      </c>
      <c r="M1397">
        <f ca="1">_xlfn.XLOOKUP(FACT_INCLUDES[[#This Row],[customer_unique_id]], DIM_CUSTOMERS[customer_unique_id], DIM_CUSTOMERS[Age],,0)</f>
        <v>51</v>
      </c>
      <c r="N1397">
        <f>IFERROR(VLOOKUP(FACT_INCLUDES[[#This Row],[order_id]], ORDERS!A:G, 7, FALSE), "")</f>
        <v>14</v>
      </c>
      <c r="O1397">
        <f>_xlfn.XLOOKUP(FACT_INCLUDES[[#This Row],[DW Product]],FACT_PRODUCT_REVIEWS!L:L,FACT_PRODUCT_REVIEWS!A:A,,0)</f>
        <v>197</v>
      </c>
      <c r="P1397">
        <f>_xlfn.XLOOKUP(FACT_INCLUDES[[#This Row],[customer_unique_id]],DIM_CUSTOMERS[customer_unique_id],DIM_CUSTOMERS[DW Customer],,0)</f>
        <v>271</v>
      </c>
      <c r="Q1397">
        <v>197</v>
      </c>
      <c r="R1397">
        <v>197</v>
      </c>
      <c r="S1397">
        <f>IF(FACT_INCLUDES[[#This Row],[order_delivered_customer_date]]&lt;=FACT_INCLUDES[[#This Row],[order_estimated_delivery_date]],1,0)</f>
        <v>1</v>
      </c>
      <c r="T1397" t="str">
        <f>VLOOKUP(FACT_INCLUDES[[#This Row],[DW Product]],DIM_PRODUCTS!A:I,3,FALSE)</f>
        <v>Kitchen Products</v>
      </c>
      <c r="U1397" t="str">
        <f>VLOOKUP(FACT_INCLUDES[[#This Row],[DW Seller]],DIM_SELLERS!A:I,4,FALSE)</f>
        <v>SP</v>
      </c>
      <c r="V1397" s="30">
        <f>IF(FACT_INCLUDES[[#This Row],[order_delivered_customer_date]]&lt;=FACT_INCLUDES[[#This Row],[order_estimated_delivery_date]], 1,0)</f>
        <v>1</v>
      </c>
    </row>
    <row r="1398" spans="1:22" ht="15.75" x14ac:dyDescent="0.25">
      <c r="A1398">
        <v>1397</v>
      </c>
      <c r="B1398" s="2" t="s">
        <v>1115</v>
      </c>
      <c r="C1398" s="10">
        <v>2</v>
      </c>
      <c r="D1398" s="13">
        <v>43180.006944444445</v>
      </c>
      <c r="E1398" s="20">
        <v>89.9</v>
      </c>
      <c r="F1398" s="20">
        <v>23.13</v>
      </c>
      <c r="G1398" t="str">
        <f>VLOOKUP(FACT_INCLUDES[[#This Row],[order_id]],ORDERS!A:B,2,FALSE)</f>
        <v>b66facc84d03ec2aabda4c102d9ecb53</v>
      </c>
      <c r="H1398" s="17">
        <f>VLOOKUP(FACT_INCLUDES[[#This Row],[order_id]],ORDERS!A:F,4,FALSE)</f>
        <v>43067.75</v>
      </c>
      <c r="I1398" s="17">
        <f>VLOOKUP(FACT_INCLUDES[[#This Row],[order_id]],ORDERS!A:G,5,FALSE)</f>
        <v>43084.845833333333</v>
      </c>
      <c r="J1398" s="17">
        <f>VLOOKUP(FACT_INCLUDES[[#This Row],[order_id]],ORDERS!A:G,6,FALSE)</f>
        <v>43088</v>
      </c>
      <c r="K1398" t="str">
        <f>VLOOKUP(FACT_INCLUDES[[#This Row],[order_id]],ORDERS!A:G,3,FALSE)</f>
        <v>delivered</v>
      </c>
      <c r="L1398" s="18">
        <f>FACT_INCLUDES[[#This Row],[price]]+FACT_INCLUDES[[#This Row],[freight_value]]</f>
        <v>113.03</v>
      </c>
      <c r="M1398">
        <f ca="1">_xlfn.XLOOKUP(FACT_INCLUDES[[#This Row],[customer_unique_id]], DIM_CUSTOMERS[customer_unique_id], DIM_CUSTOMERS[Age],,0)</f>
        <v>23</v>
      </c>
      <c r="N1398">
        <f>IFERROR(VLOOKUP(FACT_INCLUDES[[#This Row],[order_id]], ORDERS!A:G, 7, FALSE), "")</f>
        <v>17</v>
      </c>
      <c r="O1398">
        <f>_xlfn.XLOOKUP(FACT_INCLUDES[[#This Row],[DW Product]],FACT_PRODUCT_REVIEWS!L:L,FACT_PRODUCT_REVIEWS!A:A,,0)</f>
        <v>198</v>
      </c>
      <c r="P1398">
        <f>_xlfn.XLOOKUP(FACT_INCLUDES[[#This Row],[customer_unique_id]],DIM_CUSTOMERS[customer_unique_id],DIM_CUSTOMERS[DW Customer],,0)</f>
        <v>262</v>
      </c>
      <c r="Q1398">
        <v>198</v>
      </c>
      <c r="R1398">
        <v>198</v>
      </c>
      <c r="S1398">
        <f>IF(FACT_INCLUDES[[#This Row],[order_delivered_customer_date]]&lt;=FACT_INCLUDES[[#This Row],[order_estimated_delivery_date]],1,0)</f>
        <v>1</v>
      </c>
      <c r="T1398" t="str">
        <f>VLOOKUP(FACT_INCLUDES[[#This Row],[DW Product]],DIM_PRODUCTS!A:I,3,FALSE)</f>
        <v>Home Design</v>
      </c>
      <c r="U1398" t="str">
        <f>VLOOKUP(FACT_INCLUDES[[#This Row],[DW Seller]],DIM_SELLERS!A:I,4,FALSE)</f>
        <v>SP</v>
      </c>
      <c r="V1398" s="30">
        <f>IF(FACT_INCLUDES[[#This Row],[order_delivered_customer_date]]&lt;=FACT_INCLUDES[[#This Row],[order_estimated_delivery_date]], 1,0)</f>
        <v>1</v>
      </c>
    </row>
    <row r="1399" spans="1:22" ht="15.75" x14ac:dyDescent="0.25">
      <c r="A1399">
        <v>1398</v>
      </c>
      <c r="B1399" s="2" t="s">
        <v>1572</v>
      </c>
      <c r="C1399" s="10">
        <v>2</v>
      </c>
      <c r="D1399" s="13">
        <v>43179.964583333334</v>
      </c>
      <c r="E1399" s="20">
        <v>165</v>
      </c>
      <c r="F1399" s="20">
        <v>19.03</v>
      </c>
      <c r="G1399" t="str">
        <f>VLOOKUP(FACT_INCLUDES[[#This Row],[order_id]],ORDERS!A:B,2,FALSE)</f>
        <v>0cbd5dfde4c06bbe2960d2c0c95e5e7d</v>
      </c>
      <c r="H1399" s="17">
        <f>VLOOKUP(FACT_INCLUDES[[#This Row],[order_id]],ORDERS!A:F,4,FALSE)</f>
        <v>42770.628472222219</v>
      </c>
      <c r="I1399" s="17">
        <f>VLOOKUP(FACT_INCLUDES[[#This Row],[order_id]],ORDERS!A:G,5,FALSE)</f>
        <v>42773.420138888891</v>
      </c>
      <c r="J1399" s="17">
        <f>VLOOKUP(FACT_INCLUDES[[#This Row],[order_id]],ORDERS!A:G,6,FALSE)</f>
        <v>42795</v>
      </c>
      <c r="K1399" t="str">
        <f>VLOOKUP(FACT_INCLUDES[[#This Row],[order_id]],ORDERS!A:G,3,FALSE)</f>
        <v>delivered</v>
      </c>
      <c r="L1399" s="18">
        <f>FACT_INCLUDES[[#This Row],[price]]+FACT_INCLUDES[[#This Row],[freight_value]]</f>
        <v>184.03</v>
      </c>
      <c r="M1399">
        <f ca="1">_xlfn.XLOOKUP(FACT_INCLUDES[[#This Row],[customer_unique_id]], DIM_CUSTOMERS[customer_unique_id], DIM_CUSTOMERS[Age],,0)</f>
        <v>22</v>
      </c>
      <c r="N1399">
        <f>IFERROR(VLOOKUP(FACT_INCLUDES[[#This Row],[order_id]], ORDERS!A:G, 7, FALSE), "")</f>
        <v>3</v>
      </c>
      <c r="O1399">
        <f>_xlfn.XLOOKUP(FACT_INCLUDES[[#This Row],[DW Product]],FACT_PRODUCT_REVIEWS!L:L,FACT_PRODUCT_REVIEWS!A:A,,0)</f>
        <v>199</v>
      </c>
      <c r="P1399">
        <f>_xlfn.XLOOKUP(FACT_INCLUDES[[#This Row],[customer_unique_id]],DIM_CUSTOMERS[customer_unique_id],DIM_CUSTOMERS[DW Customer],,0)</f>
        <v>288</v>
      </c>
      <c r="Q1399">
        <v>199</v>
      </c>
      <c r="R1399">
        <v>199</v>
      </c>
      <c r="S1399">
        <f>IF(FACT_INCLUDES[[#This Row],[order_delivered_customer_date]]&lt;=FACT_INCLUDES[[#This Row],[order_estimated_delivery_date]],1,0)</f>
        <v>1</v>
      </c>
      <c r="T1399" t="str">
        <f>VLOOKUP(FACT_INCLUDES[[#This Row],[DW Product]],DIM_PRODUCTS!A:I,3,FALSE)</f>
        <v>Musical Instruments</v>
      </c>
      <c r="U1399" t="str">
        <f>VLOOKUP(FACT_INCLUDES[[#This Row],[DW Seller]],DIM_SELLERS!A:I,4,FALSE)</f>
        <v>SP</v>
      </c>
      <c r="V1399" s="30">
        <f>IF(FACT_INCLUDES[[#This Row],[order_delivered_customer_date]]&lt;=FACT_INCLUDES[[#This Row],[order_estimated_delivery_date]], 1,0)</f>
        <v>1</v>
      </c>
    </row>
    <row r="1400" spans="1:22" ht="15.75" x14ac:dyDescent="0.25">
      <c r="A1400">
        <v>1399</v>
      </c>
      <c r="B1400" s="2" t="s">
        <v>1876</v>
      </c>
      <c r="C1400" s="10">
        <v>2</v>
      </c>
      <c r="D1400" s="13">
        <v>42964.704861111109</v>
      </c>
      <c r="E1400" s="20">
        <v>57.99</v>
      </c>
      <c r="F1400" s="20">
        <v>11.73</v>
      </c>
      <c r="G1400" t="str">
        <f>VLOOKUP(FACT_INCLUDES[[#This Row],[order_id]],ORDERS!A:B,2,FALSE)</f>
        <v>40b5e9eed4db7f956359145971056f5d</v>
      </c>
      <c r="H1400" s="17">
        <f>VLOOKUP(FACT_INCLUDES[[#This Row],[order_id]],ORDERS!A:F,4,FALSE)</f>
        <v>43176.921527777777</v>
      </c>
      <c r="I1400" s="17">
        <f>VLOOKUP(FACT_INCLUDES[[#This Row],[order_id]],ORDERS!A:G,5,FALSE)</f>
        <v>43188.945138888892</v>
      </c>
      <c r="J1400" s="17">
        <f>VLOOKUP(FACT_INCLUDES[[#This Row],[order_id]],ORDERS!A:G,6,FALSE)</f>
        <v>43199</v>
      </c>
      <c r="K1400" t="str">
        <f>VLOOKUP(FACT_INCLUDES[[#This Row],[order_id]],ORDERS!A:G,3,FALSE)</f>
        <v>delivered</v>
      </c>
      <c r="L1400" s="18">
        <f>FACT_INCLUDES[[#This Row],[price]]+FACT_INCLUDES[[#This Row],[freight_value]]</f>
        <v>69.72</v>
      </c>
      <c r="M1400">
        <f ca="1">_xlfn.XLOOKUP(FACT_INCLUDES[[#This Row],[customer_unique_id]], DIM_CUSTOMERS[customer_unique_id], DIM_CUSTOMERS[Age],,0)</f>
        <v>19</v>
      </c>
      <c r="N1400">
        <f>IFERROR(VLOOKUP(FACT_INCLUDES[[#This Row],[order_id]], ORDERS!A:G, 7, FALSE), "")</f>
        <v>12</v>
      </c>
      <c r="O1400">
        <f>_xlfn.XLOOKUP(FACT_INCLUDES[[#This Row],[DW Product]],FACT_PRODUCT_REVIEWS!L:L,FACT_PRODUCT_REVIEWS!A:A,,0)</f>
        <v>200</v>
      </c>
      <c r="P1400">
        <f>_xlfn.XLOOKUP(FACT_INCLUDES[[#This Row],[customer_unique_id]],DIM_CUSTOMERS[customer_unique_id],DIM_CUSTOMERS[DW Customer],,0)</f>
        <v>282</v>
      </c>
      <c r="Q1400">
        <v>200</v>
      </c>
      <c r="R1400">
        <v>200</v>
      </c>
      <c r="S1400">
        <f>IF(FACT_INCLUDES[[#This Row],[order_delivered_customer_date]]&lt;=FACT_INCLUDES[[#This Row],[order_estimated_delivery_date]],1,0)</f>
        <v>1</v>
      </c>
      <c r="T1400" t="str">
        <f>VLOOKUP(FACT_INCLUDES[[#This Row],[DW Product]],DIM_PRODUCTS!A:I,3,FALSE)</f>
        <v>Art</v>
      </c>
      <c r="U1400" t="str">
        <f>VLOOKUP(FACT_INCLUDES[[#This Row],[DW Seller]],DIM_SELLERS!A:I,4,FALSE)</f>
        <v>SP</v>
      </c>
      <c r="V1400" s="30">
        <f>IF(FACT_INCLUDES[[#This Row],[order_delivered_customer_date]]&lt;=FACT_INCLUDES[[#This Row],[order_estimated_delivery_date]], 1,0)</f>
        <v>1</v>
      </c>
    </row>
    <row r="1401" spans="1:22" ht="15.75" x14ac:dyDescent="0.25">
      <c r="A1401">
        <v>1400</v>
      </c>
      <c r="B1401" s="2" t="s">
        <v>1114</v>
      </c>
      <c r="C1401" s="10">
        <v>2</v>
      </c>
      <c r="D1401" s="13">
        <v>43035.482638888891</v>
      </c>
      <c r="E1401" s="20">
        <v>259</v>
      </c>
      <c r="F1401" s="20">
        <v>10.63</v>
      </c>
      <c r="G1401" t="str">
        <f>VLOOKUP(FACT_INCLUDES[[#This Row],[order_id]],ORDERS!A:B,2,FALSE)</f>
        <v>4ea5df5937187bd3176aee08d4782104</v>
      </c>
      <c r="H1401" s="17">
        <f>VLOOKUP(FACT_INCLUDES[[#This Row],[order_id]],ORDERS!A:F,4,FALSE)</f>
        <v>43250.388194444444</v>
      </c>
      <c r="I1401" s="17">
        <f>VLOOKUP(FACT_INCLUDES[[#This Row],[order_id]],ORDERS!A:G,5,FALSE)</f>
        <v>43255.797222222223</v>
      </c>
      <c r="J1401" s="17">
        <f>VLOOKUP(FACT_INCLUDES[[#This Row],[order_id]],ORDERS!A:G,6,FALSE)</f>
        <v>43285</v>
      </c>
      <c r="K1401" t="str">
        <f>VLOOKUP(FACT_INCLUDES[[#This Row],[order_id]],ORDERS!A:G,3,FALSE)</f>
        <v>delivered</v>
      </c>
      <c r="L1401" s="18">
        <f>FACT_INCLUDES[[#This Row],[price]]+FACT_INCLUDES[[#This Row],[freight_value]]</f>
        <v>269.63</v>
      </c>
      <c r="M1401">
        <f ca="1">_xlfn.XLOOKUP(FACT_INCLUDES[[#This Row],[customer_unique_id]], DIM_CUSTOMERS[customer_unique_id], DIM_CUSTOMERS[Age],,0)</f>
        <v>20</v>
      </c>
      <c r="N1401">
        <f>IFERROR(VLOOKUP(FACT_INCLUDES[[#This Row],[order_id]], ORDERS!A:G, 7, FALSE), "")</f>
        <v>5</v>
      </c>
      <c r="O1401">
        <f>_xlfn.XLOOKUP(FACT_INCLUDES[[#This Row],[DW Product]],FACT_PRODUCT_REVIEWS!L:L,FACT_PRODUCT_REVIEWS!A:A,,0)</f>
        <v>201</v>
      </c>
      <c r="P1401">
        <f>_xlfn.XLOOKUP(FACT_INCLUDES[[#This Row],[customer_unique_id]],DIM_CUSTOMERS[customer_unique_id],DIM_CUSTOMERS[DW Customer],,0)</f>
        <v>23</v>
      </c>
      <c r="Q1401">
        <v>201</v>
      </c>
      <c r="R1401">
        <v>201</v>
      </c>
      <c r="S1401">
        <f>IF(FACT_INCLUDES[[#This Row],[order_delivered_customer_date]]&lt;=FACT_INCLUDES[[#This Row],[order_estimated_delivery_date]],1,0)</f>
        <v>1</v>
      </c>
      <c r="T1401" t="str">
        <f>VLOOKUP(FACT_INCLUDES[[#This Row],[DW Product]],DIM_PRODUCTS!A:I,3,FALSE)</f>
        <v>Appliances</v>
      </c>
      <c r="U1401" t="str">
        <f>VLOOKUP(FACT_INCLUDES[[#This Row],[DW Seller]],DIM_SELLERS!A:I,4,FALSE)</f>
        <v>SC</v>
      </c>
      <c r="V1401" s="30">
        <f>IF(FACT_INCLUDES[[#This Row],[order_delivered_customer_date]]&lt;=FACT_INCLUDES[[#This Row],[order_estimated_delivery_date]], 1,0)</f>
        <v>1</v>
      </c>
    </row>
    <row r="1402" spans="1:22" ht="15.75" x14ac:dyDescent="0.25">
      <c r="A1402">
        <v>1401</v>
      </c>
      <c r="B1402" s="2" t="s">
        <v>1093</v>
      </c>
      <c r="C1402" s="10">
        <v>2</v>
      </c>
      <c r="D1402" s="13">
        <v>43318.909722222219</v>
      </c>
      <c r="E1402" s="20">
        <v>55</v>
      </c>
      <c r="F1402" s="20">
        <v>7.65</v>
      </c>
      <c r="G1402" t="str">
        <f>VLOOKUP(FACT_INCLUDES[[#This Row],[order_id]],ORDERS!A:B,2,FALSE)</f>
        <v>73e879f10191d104c98f767f967b1e63</v>
      </c>
      <c r="H1402" s="17">
        <f>VLOOKUP(FACT_INCLUDES[[#This Row],[order_id]],ORDERS!A:F,4,FALSE)</f>
        <v>43094.848611111112</v>
      </c>
      <c r="I1402" s="17">
        <f>VLOOKUP(FACT_INCLUDES[[#This Row],[order_id]],ORDERS!A:G,5,FALSE)</f>
        <v>43103.756944444445</v>
      </c>
      <c r="J1402" s="17">
        <f>VLOOKUP(FACT_INCLUDES[[#This Row],[order_id]],ORDERS!A:G,6,FALSE)</f>
        <v>43136</v>
      </c>
      <c r="K1402" t="str">
        <f>VLOOKUP(FACT_INCLUDES[[#This Row],[order_id]],ORDERS!A:G,3,FALSE)</f>
        <v>delivered</v>
      </c>
      <c r="L1402" s="18">
        <f>FACT_INCLUDES[[#This Row],[price]]+FACT_INCLUDES[[#This Row],[freight_value]]</f>
        <v>62.65</v>
      </c>
      <c r="M1402">
        <f ca="1">_xlfn.XLOOKUP(FACT_INCLUDES[[#This Row],[customer_unique_id]], DIM_CUSTOMERS[customer_unique_id], DIM_CUSTOMERS[Age],,0)</f>
        <v>30</v>
      </c>
      <c r="N1402">
        <f>IFERROR(VLOOKUP(FACT_INCLUDES[[#This Row],[order_id]], ORDERS!A:G, 7, FALSE), "")</f>
        <v>9</v>
      </c>
      <c r="O1402">
        <f>_xlfn.XLOOKUP(FACT_INCLUDES[[#This Row],[DW Product]],FACT_PRODUCT_REVIEWS!L:L,FACT_PRODUCT_REVIEWS!A:A,,0)</f>
        <v>202</v>
      </c>
      <c r="P1402">
        <f>_xlfn.XLOOKUP(FACT_INCLUDES[[#This Row],[customer_unique_id]],DIM_CUSTOMERS[customer_unique_id],DIM_CUSTOMERS[DW Customer],,0)</f>
        <v>335</v>
      </c>
      <c r="Q1402">
        <v>202</v>
      </c>
      <c r="R1402">
        <v>202</v>
      </c>
      <c r="S1402">
        <f>IF(FACT_INCLUDES[[#This Row],[order_delivered_customer_date]]&lt;=FACT_INCLUDES[[#This Row],[order_estimated_delivery_date]],1,0)</f>
        <v>1</v>
      </c>
      <c r="T1402" t="str">
        <f>VLOOKUP(FACT_INCLUDES[[#This Row],[DW Product]],DIM_PRODUCTS!A:I,3,FALSE)</f>
        <v>Kitchen Products</v>
      </c>
      <c r="U1402" t="str">
        <f>VLOOKUP(FACT_INCLUDES[[#This Row],[DW Seller]],DIM_SELLERS!A:I,4,FALSE)</f>
        <v>SC</v>
      </c>
      <c r="V1402" s="30">
        <f>IF(FACT_INCLUDES[[#This Row],[order_delivered_customer_date]]&lt;=FACT_INCLUDES[[#This Row],[order_estimated_delivery_date]], 1,0)</f>
        <v>1</v>
      </c>
    </row>
    <row r="1403" spans="1:22" ht="15.75" x14ac:dyDescent="0.25">
      <c r="A1403">
        <v>1402</v>
      </c>
      <c r="B1403" s="2" t="s">
        <v>1687</v>
      </c>
      <c r="C1403" s="10">
        <v>2</v>
      </c>
      <c r="D1403" s="13">
        <v>42874.732638888891</v>
      </c>
      <c r="E1403" s="20">
        <v>133</v>
      </c>
      <c r="F1403" s="20">
        <v>16.690000000000001</v>
      </c>
      <c r="G1403" t="str">
        <f>VLOOKUP(FACT_INCLUDES[[#This Row],[order_id]],ORDERS!A:B,2,FALSE)</f>
        <v>84ca742f08b69a3cff5b18ffe90551d3</v>
      </c>
      <c r="H1403" s="17">
        <f>VLOOKUP(FACT_INCLUDES[[#This Row],[order_id]],ORDERS!A:F,4,FALSE)</f>
        <v>42995.598611111112</v>
      </c>
      <c r="I1403" s="17">
        <f>VLOOKUP(FACT_INCLUDES[[#This Row],[order_id]],ORDERS!A:G,5,FALSE)</f>
        <v>43000.911805555559</v>
      </c>
      <c r="J1403" s="17">
        <f>VLOOKUP(FACT_INCLUDES[[#This Row],[order_id]],ORDERS!A:G,6,FALSE)</f>
        <v>43014</v>
      </c>
      <c r="K1403" t="str">
        <f>VLOOKUP(FACT_INCLUDES[[#This Row],[order_id]],ORDERS!A:G,3,FALSE)</f>
        <v>delivered</v>
      </c>
      <c r="L1403" s="18">
        <f>FACT_INCLUDES[[#This Row],[price]]+FACT_INCLUDES[[#This Row],[freight_value]]</f>
        <v>149.69</v>
      </c>
      <c r="M1403">
        <f ca="1">_xlfn.XLOOKUP(FACT_INCLUDES[[#This Row],[customer_unique_id]], DIM_CUSTOMERS[customer_unique_id], DIM_CUSTOMERS[Age],,0)</f>
        <v>48</v>
      </c>
      <c r="N1403">
        <f>IFERROR(VLOOKUP(FACT_INCLUDES[[#This Row],[order_id]], ORDERS!A:G, 7, FALSE), "")</f>
        <v>5</v>
      </c>
      <c r="O1403">
        <f>_xlfn.XLOOKUP(FACT_INCLUDES[[#This Row],[DW Product]],FACT_PRODUCT_REVIEWS!L:L,FACT_PRODUCT_REVIEWS!A:A,,0)</f>
        <v>203</v>
      </c>
      <c r="P1403">
        <f>_xlfn.XLOOKUP(FACT_INCLUDES[[#This Row],[customer_unique_id]],DIM_CUSTOMERS[customer_unique_id],DIM_CUSTOMERS[DW Customer],,0)</f>
        <v>303</v>
      </c>
      <c r="Q1403">
        <v>203</v>
      </c>
      <c r="R1403">
        <v>203</v>
      </c>
      <c r="S1403">
        <f>IF(FACT_INCLUDES[[#This Row],[order_delivered_customer_date]]&lt;=FACT_INCLUDES[[#This Row],[order_estimated_delivery_date]],1,0)</f>
        <v>1</v>
      </c>
      <c r="T1403" t="str">
        <f>VLOOKUP(FACT_INCLUDES[[#This Row],[DW Product]],DIM_PRODUCTS!A:I,3,FALSE)</f>
        <v>Kitchen Products</v>
      </c>
      <c r="U1403" t="str">
        <f>VLOOKUP(FACT_INCLUDES[[#This Row],[DW Seller]],DIM_SELLERS!A:I,4,FALSE)</f>
        <v>SP</v>
      </c>
      <c r="V1403" s="30">
        <f>IF(FACT_INCLUDES[[#This Row],[order_delivered_customer_date]]&lt;=FACT_INCLUDES[[#This Row],[order_estimated_delivery_date]], 1,0)</f>
        <v>1</v>
      </c>
    </row>
    <row r="1404" spans="1:22" ht="15.75" x14ac:dyDescent="0.25">
      <c r="A1404">
        <v>1403</v>
      </c>
      <c r="B1404" s="2" t="s">
        <v>1082</v>
      </c>
      <c r="C1404" s="10">
        <v>2</v>
      </c>
      <c r="D1404" s="13">
        <v>43252.817361111112</v>
      </c>
      <c r="E1404" s="20">
        <v>35.9</v>
      </c>
      <c r="F1404" s="20">
        <v>18.23</v>
      </c>
      <c r="G1404" t="str">
        <f>VLOOKUP(FACT_INCLUDES[[#This Row],[order_id]],ORDERS!A:B,2,FALSE)</f>
        <v>3ee932c2f695c34affbbeb9a299c8166</v>
      </c>
      <c r="H1404" s="17">
        <f>VLOOKUP(FACT_INCLUDES[[#This Row],[order_id]],ORDERS!A:F,4,FALSE)</f>
        <v>43083.630555555559</v>
      </c>
      <c r="I1404" s="17">
        <f>VLOOKUP(FACT_INCLUDES[[#This Row],[order_id]],ORDERS!A:G,5,FALSE)</f>
        <v>43110.818749999999</v>
      </c>
      <c r="J1404" s="17">
        <f>VLOOKUP(FACT_INCLUDES[[#This Row],[order_id]],ORDERS!A:G,6,FALSE)</f>
        <v>43115</v>
      </c>
      <c r="K1404" t="str">
        <f>VLOOKUP(FACT_INCLUDES[[#This Row],[order_id]],ORDERS!A:G,3,FALSE)</f>
        <v>delivered</v>
      </c>
      <c r="L1404" s="18">
        <f>FACT_INCLUDES[[#This Row],[price]]+FACT_INCLUDES[[#This Row],[freight_value]]</f>
        <v>54.129999999999995</v>
      </c>
      <c r="M1404">
        <f ca="1">_xlfn.XLOOKUP(FACT_INCLUDES[[#This Row],[customer_unique_id]], DIM_CUSTOMERS[customer_unique_id], DIM_CUSTOMERS[Age],,0)</f>
        <v>49</v>
      </c>
      <c r="N1404">
        <f>IFERROR(VLOOKUP(FACT_INCLUDES[[#This Row],[order_id]], ORDERS!A:G, 7, FALSE), "")</f>
        <v>27</v>
      </c>
      <c r="O1404">
        <f>_xlfn.XLOOKUP(FACT_INCLUDES[[#This Row],[DW Product]],FACT_PRODUCT_REVIEWS!L:L,FACT_PRODUCT_REVIEWS!A:A,,0)</f>
        <v>204</v>
      </c>
      <c r="P1404">
        <f>_xlfn.XLOOKUP(FACT_INCLUDES[[#This Row],[customer_unique_id]],DIM_CUSTOMERS[customer_unique_id],DIM_CUSTOMERS[DW Customer],,0)</f>
        <v>214</v>
      </c>
      <c r="Q1404">
        <v>204</v>
      </c>
      <c r="R1404">
        <v>204</v>
      </c>
      <c r="S1404">
        <f>IF(FACT_INCLUDES[[#This Row],[order_delivered_customer_date]]&lt;=FACT_INCLUDES[[#This Row],[order_estimated_delivery_date]],1,0)</f>
        <v>1</v>
      </c>
      <c r="T1404" t="str">
        <f>VLOOKUP(FACT_INCLUDES[[#This Row],[DW Product]],DIM_PRODUCTS!A:I,3,FALSE)</f>
        <v>Toys</v>
      </c>
      <c r="U1404" t="str">
        <f>VLOOKUP(FACT_INCLUDES[[#This Row],[DW Seller]],DIM_SELLERS!A:I,4,FALSE)</f>
        <v>PB</v>
      </c>
      <c r="V1404" s="30">
        <f>IF(FACT_INCLUDES[[#This Row],[order_delivered_customer_date]]&lt;=FACT_INCLUDES[[#This Row],[order_estimated_delivery_date]], 1,0)</f>
        <v>1</v>
      </c>
    </row>
    <row r="1405" spans="1:22" ht="15.75" x14ac:dyDescent="0.25">
      <c r="A1405">
        <v>1404</v>
      </c>
      <c r="B1405" s="2" t="s">
        <v>996</v>
      </c>
      <c r="C1405" s="10">
        <v>2</v>
      </c>
      <c r="D1405" s="13">
        <v>43196.408333333333</v>
      </c>
      <c r="E1405" s="20">
        <v>14.89</v>
      </c>
      <c r="F1405" s="20">
        <v>18.23</v>
      </c>
      <c r="G1405" t="str">
        <f>VLOOKUP(FACT_INCLUDES[[#This Row],[order_id]],ORDERS!A:B,2,FALSE)</f>
        <v>8d2cc82dae0f2b1bb8667a2eedcd8c71</v>
      </c>
      <c r="H1405" s="17">
        <f>VLOOKUP(FACT_INCLUDES[[#This Row],[order_id]],ORDERS!A:F,4,FALSE)</f>
        <v>43016.539583333331</v>
      </c>
      <c r="I1405" s="17">
        <f>VLOOKUP(FACT_INCLUDES[[#This Row],[order_id]],ORDERS!A:G,5,FALSE)</f>
        <v>43031.481249999997</v>
      </c>
      <c r="J1405" s="17">
        <f>VLOOKUP(FACT_INCLUDES[[#This Row],[order_id]],ORDERS!A:G,6,FALSE)</f>
        <v>43048</v>
      </c>
      <c r="K1405" t="str">
        <f>VLOOKUP(FACT_INCLUDES[[#This Row],[order_id]],ORDERS!A:G,3,FALSE)</f>
        <v>delivered</v>
      </c>
      <c r="L1405" s="18">
        <f>FACT_INCLUDES[[#This Row],[price]]+FACT_INCLUDES[[#This Row],[freight_value]]</f>
        <v>33.120000000000005</v>
      </c>
      <c r="M1405">
        <f ca="1">_xlfn.XLOOKUP(FACT_INCLUDES[[#This Row],[customer_unique_id]], DIM_CUSTOMERS[customer_unique_id], DIM_CUSTOMERS[Age],,0)</f>
        <v>18</v>
      </c>
      <c r="N1405">
        <f>IFERROR(VLOOKUP(FACT_INCLUDES[[#This Row],[order_id]], ORDERS!A:G, 7, FALSE), "")</f>
        <v>15</v>
      </c>
      <c r="O1405">
        <f>_xlfn.XLOOKUP(FACT_INCLUDES[[#This Row],[DW Product]],FACT_PRODUCT_REVIEWS!L:L,FACT_PRODUCT_REVIEWS!A:A,,0)</f>
        <v>205</v>
      </c>
      <c r="P1405">
        <f>_xlfn.XLOOKUP(FACT_INCLUDES[[#This Row],[customer_unique_id]],DIM_CUSTOMERS[customer_unique_id],DIM_CUSTOMERS[DW Customer],,0)</f>
        <v>187</v>
      </c>
      <c r="Q1405">
        <v>205</v>
      </c>
      <c r="R1405">
        <v>205</v>
      </c>
      <c r="S1405">
        <f>IF(FACT_INCLUDES[[#This Row],[order_delivered_customer_date]]&lt;=FACT_INCLUDES[[#This Row],[order_estimated_delivery_date]],1,0)</f>
        <v>1</v>
      </c>
      <c r="T1405" t="str">
        <f>VLOOKUP(FACT_INCLUDES[[#This Row],[DW Product]],DIM_PRODUCTS!A:I,3,FALSE)</f>
        <v>Accessories</v>
      </c>
      <c r="U1405" t="str">
        <f>VLOOKUP(FACT_INCLUDES[[#This Row],[DW Seller]],DIM_SELLERS!A:I,4,FALSE)</f>
        <v>SP</v>
      </c>
      <c r="V1405" s="30">
        <f>IF(FACT_INCLUDES[[#This Row],[order_delivered_customer_date]]&lt;=FACT_INCLUDES[[#This Row],[order_estimated_delivery_date]], 1,0)</f>
        <v>1</v>
      </c>
    </row>
    <row r="1406" spans="1:22" ht="15.75" x14ac:dyDescent="0.25">
      <c r="A1406">
        <v>1405</v>
      </c>
      <c r="B1406" s="2" t="s">
        <v>1609</v>
      </c>
      <c r="C1406" s="10">
        <v>2</v>
      </c>
      <c r="D1406" s="13">
        <v>43224.870833333334</v>
      </c>
      <c r="E1406" s="20">
        <v>99</v>
      </c>
      <c r="F1406" s="20">
        <v>13</v>
      </c>
      <c r="G1406" t="str">
        <f>VLOOKUP(FACT_INCLUDES[[#This Row],[order_id]],ORDERS!A:B,2,FALSE)</f>
        <v>b2c9b1bf57d5e980f6ec3975c65e40ed</v>
      </c>
      <c r="H1406" s="17">
        <f>VLOOKUP(FACT_INCLUDES[[#This Row],[order_id]],ORDERS!A:F,4,FALSE)</f>
        <v>43131.489583333336</v>
      </c>
      <c r="I1406" s="17">
        <f>VLOOKUP(FACT_INCLUDES[[#This Row],[order_id]],ORDERS!A:G,5,FALSE)</f>
        <v>43147.888194444444</v>
      </c>
      <c r="J1406" s="17">
        <f>VLOOKUP(FACT_INCLUDES[[#This Row],[order_id]],ORDERS!A:G,6,FALSE)</f>
        <v>43154</v>
      </c>
      <c r="K1406" t="str">
        <f>VLOOKUP(FACT_INCLUDES[[#This Row],[order_id]],ORDERS!A:G,3,FALSE)</f>
        <v>delivered</v>
      </c>
      <c r="L1406" s="18">
        <f>FACT_INCLUDES[[#This Row],[price]]+FACT_INCLUDES[[#This Row],[freight_value]]</f>
        <v>112</v>
      </c>
      <c r="M1406">
        <f ca="1">_xlfn.XLOOKUP(FACT_INCLUDES[[#This Row],[customer_unique_id]], DIM_CUSTOMERS[customer_unique_id], DIM_CUSTOMERS[Age],,0)</f>
        <v>41</v>
      </c>
      <c r="N1406">
        <f>IFERROR(VLOOKUP(FACT_INCLUDES[[#This Row],[order_id]], ORDERS!A:G, 7, FALSE), "")</f>
        <v>16</v>
      </c>
      <c r="O1406">
        <f>_xlfn.XLOOKUP(FACT_INCLUDES[[#This Row],[DW Product]],FACT_PRODUCT_REVIEWS!L:L,FACT_PRODUCT_REVIEWS!A:A,,0)</f>
        <v>206</v>
      </c>
      <c r="P1406">
        <f>_xlfn.XLOOKUP(FACT_INCLUDES[[#This Row],[customer_unique_id]],DIM_CUSTOMERS[customer_unique_id],DIM_CUSTOMERS[DW Customer],,0)</f>
        <v>142</v>
      </c>
      <c r="Q1406">
        <v>206</v>
      </c>
      <c r="R1406">
        <v>206</v>
      </c>
      <c r="S1406">
        <f>IF(FACT_INCLUDES[[#This Row],[order_delivered_customer_date]]&lt;=FACT_INCLUDES[[#This Row],[order_estimated_delivery_date]],1,0)</f>
        <v>1</v>
      </c>
      <c r="T1406" t="str">
        <f>VLOOKUP(FACT_INCLUDES[[#This Row],[DW Product]],DIM_PRODUCTS!A:I,3,FALSE)</f>
        <v>Pets</v>
      </c>
      <c r="U1406" t="str">
        <f>VLOOKUP(FACT_INCLUDES[[#This Row],[DW Seller]],DIM_SELLERS!A:I,4,FALSE)</f>
        <v>MG</v>
      </c>
      <c r="V1406" s="30">
        <f>IF(FACT_INCLUDES[[#This Row],[order_delivered_customer_date]]&lt;=FACT_INCLUDES[[#This Row],[order_estimated_delivery_date]], 1,0)</f>
        <v>1</v>
      </c>
    </row>
    <row r="1407" spans="1:22" ht="15.75" x14ac:dyDescent="0.25">
      <c r="A1407">
        <v>1406</v>
      </c>
      <c r="B1407" s="2" t="s">
        <v>898</v>
      </c>
      <c r="C1407" s="10">
        <v>2</v>
      </c>
      <c r="D1407" s="13">
        <v>43171.172222222223</v>
      </c>
      <c r="E1407" s="20">
        <v>90</v>
      </c>
      <c r="F1407" s="20">
        <v>9.44</v>
      </c>
      <c r="G1407" t="str">
        <f>VLOOKUP(FACT_INCLUDES[[#This Row],[order_id]],ORDERS!A:B,2,FALSE)</f>
        <v>28e2041c0f17e12da80a0146305c9259</v>
      </c>
      <c r="H1407" s="17">
        <f>VLOOKUP(FACT_INCLUDES[[#This Row],[order_id]],ORDERS!A:F,4,FALSE)</f>
        <v>42903.572916666664</v>
      </c>
      <c r="I1407" s="17">
        <f>VLOOKUP(FACT_INCLUDES[[#This Row],[order_id]],ORDERS!A:G,5,FALSE)</f>
        <v>42909.456250000003</v>
      </c>
      <c r="J1407" s="17">
        <f>VLOOKUP(FACT_INCLUDES[[#This Row],[order_id]],ORDERS!A:G,6,FALSE)</f>
        <v>42923</v>
      </c>
      <c r="K1407" t="str">
        <f>VLOOKUP(FACT_INCLUDES[[#This Row],[order_id]],ORDERS!A:G,3,FALSE)</f>
        <v>delivered</v>
      </c>
      <c r="L1407" s="18">
        <f>FACT_INCLUDES[[#This Row],[price]]+FACT_INCLUDES[[#This Row],[freight_value]]</f>
        <v>99.44</v>
      </c>
      <c r="M1407">
        <f ca="1">_xlfn.XLOOKUP(FACT_INCLUDES[[#This Row],[customer_unique_id]], DIM_CUSTOMERS[customer_unique_id], DIM_CUSTOMERS[Age],,0)</f>
        <v>21</v>
      </c>
      <c r="N1407">
        <f>IFERROR(VLOOKUP(FACT_INCLUDES[[#This Row],[order_id]], ORDERS!A:G, 7, FALSE), "")</f>
        <v>6</v>
      </c>
      <c r="O1407">
        <f>_xlfn.XLOOKUP(FACT_INCLUDES[[#This Row],[DW Product]],FACT_PRODUCT_REVIEWS!L:L,FACT_PRODUCT_REVIEWS!A:A,,0)</f>
        <v>207</v>
      </c>
      <c r="P1407">
        <f>_xlfn.XLOOKUP(FACT_INCLUDES[[#This Row],[customer_unique_id]],DIM_CUSTOMERS[customer_unique_id],DIM_CUSTOMERS[DW Customer],,0)</f>
        <v>96</v>
      </c>
      <c r="Q1407">
        <v>207</v>
      </c>
      <c r="R1407">
        <v>207</v>
      </c>
      <c r="S1407">
        <f>IF(FACT_INCLUDES[[#This Row],[order_delivered_customer_date]]&lt;=FACT_INCLUDES[[#This Row],[order_estimated_delivery_date]],1,0)</f>
        <v>1</v>
      </c>
      <c r="T1407" t="str">
        <f>VLOOKUP(FACT_INCLUDES[[#This Row],[DW Product]],DIM_PRODUCTS!A:I,3,FALSE)</f>
        <v>Appliances</v>
      </c>
      <c r="U1407" t="str">
        <f>VLOOKUP(FACT_INCLUDES[[#This Row],[DW Seller]],DIM_SELLERS!A:I,4,FALSE)</f>
        <v>SP</v>
      </c>
      <c r="V1407" s="30">
        <f>IF(FACT_INCLUDES[[#This Row],[order_delivered_customer_date]]&lt;=FACT_INCLUDES[[#This Row],[order_estimated_delivery_date]], 1,0)</f>
        <v>1</v>
      </c>
    </row>
    <row r="1408" spans="1:22" ht="15.75" x14ac:dyDescent="0.25">
      <c r="A1408">
        <v>1407</v>
      </c>
      <c r="B1408" s="2" t="s">
        <v>1615</v>
      </c>
      <c r="C1408" s="10">
        <v>2</v>
      </c>
      <c r="D1408" s="13">
        <v>43242.872916666667</v>
      </c>
      <c r="E1408" s="20">
        <v>43.49</v>
      </c>
      <c r="F1408" s="20">
        <v>27.39</v>
      </c>
      <c r="G1408" t="str">
        <f>VLOOKUP(FACT_INCLUDES[[#This Row],[order_id]],ORDERS!A:B,2,FALSE)</f>
        <v>35757a3cfd70b9aeab443c4dc1d8ad30</v>
      </c>
      <c r="H1408" s="17">
        <f>VLOOKUP(FACT_INCLUDES[[#This Row],[order_id]],ORDERS!A:F,4,FALSE)</f>
        <v>43063.602777777778</v>
      </c>
      <c r="I1408" s="17">
        <f>VLOOKUP(FACT_INCLUDES[[#This Row],[order_id]],ORDERS!A:G,5,FALSE)</f>
        <v>43089.883333333331</v>
      </c>
      <c r="J1408" s="17">
        <f>VLOOKUP(FACT_INCLUDES[[#This Row],[order_id]],ORDERS!A:G,6,FALSE)</f>
        <v>43091</v>
      </c>
      <c r="K1408" t="str">
        <f>VLOOKUP(FACT_INCLUDES[[#This Row],[order_id]],ORDERS!A:G,3,FALSE)</f>
        <v>delivered</v>
      </c>
      <c r="L1408" s="18">
        <f>FACT_INCLUDES[[#This Row],[price]]+FACT_INCLUDES[[#This Row],[freight_value]]</f>
        <v>70.88</v>
      </c>
      <c r="M1408">
        <f ca="1">_xlfn.XLOOKUP(FACT_INCLUDES[[#This Row],[customer_unique_id]], DIM_CUSTOMERS[customer_unique_id], DIM_CUSTOMERS[Age],,0)</f>
        <v>18</v>
      </c>
      <c r="N1408">
        <f>IFERROR(VLOOKUP(FACT_INCLUDES[[#This Row],[order_id]], ORDERS!A:G, 7, FALSE), "")</f>
        <v>26</v>
      </c>
      <c r="O1408">
        <f>_xlfn.XLOOKUP(FACT_INCLUDES[[#This Row],[DW Product]],FACT_PRODUCT_REVIEWS!L:L,FACT_PRODUCT_REVIEWS!A:A,,0)</f>
        <v>208</v>
      </c>
      <c r="P1408">
        <f>_xlfn.XLOOKUP(FACT_INCLUDES[[#This Row],[customer_unique_id]],DIM_CUSTOMERS[customer_unique_id],DIM_CUSTOMERS[DW Customer],,0)</f>
        <v>209</v>
      </c>
      <c r="Q1408">
        <v>208</v>
      </c>
      <c r="R1408">
        <v>208</v>
      </c>
      <c r="S1408">
        <f>IF(FACT_INCLUDES[[#This Row],[order_delivered_customer_date]]&lt;=FACT_INCLUDES[[#This Row],[order_estimated_delivery_date]],1,0)</f>
        <v>1</v>
      </c>
      <c r="T1408" t="str">
        <f>VLOOKUP(FACT_INCLUDES[[#This Row],[DW Product]],DIM_PRODUCTS!A:I,3,FALSE)</f>
        <v>Accessories</v>
      </c>
      <c r="U1408" t="str">
        <f>VLOOKUP(FACT_INCLUDES[[#This Row],[DW Seller]],DIM_SELLERS!A:I,4,FALSE)</f>
        <v>SP</v>
      </c>
      <c r="V1408" s="30">
        <f>IF(FACT_INCLUDES[[#This Row],[order_delivered_customer_date]]&lt;=FACT_INCLUDES[[#This Row],[order_estimated_delivery_date]], 1,0)</f>
        <v>1</v>
      </c>
    </row>
    <row r="1409" spans="1:22" ht="15.75" x14ac:dyDescent="0.25">
      <c r="A1409">
        <v>1408</v>
      </c>
      <c r="B1409" s="2" t="s">
        <v>1657</v>
      </c>
      <c r="C1409" s="10">
        <v>2</v>
      </c>
      <c r="D1409" s="13">
        <v>43322.336805555555</v>
      </c>
      <c r="E1409" s="20">
        <v>109.99</v>
      </c>
      <c r="F1409" s="20">
        <v>36.85</v>
      </c>
      <c r="G1409" t="str">
        <f>VLOOKUP(FACT_INCLUDES[[#This Row],[order_id]],ORDERS!A:B,2,FALSE)</f>
        <v>3899fc7fcad23e796f29ac0f2ec6c231</v>
      </c>
      <c r="H1409" s="17">
        <f>VLOOKUP(FACT_INCLUDES[[#This Row],[order_id]],ORDERS!A:F,4,FALSE)</f>
        <v>43175.979166666664</v>
      </c>
      <c r="I1409" s="17">
        <f>VLOOKUP(FACT_INCLUDES[[#This Row],[order_id]],ORDERS!A:G,5,FALSE)</f>
        <v>43193.102083333331</v>
      </c>
      <c r="J1409" s="17">
        <f>VLOOKUP(FACT_INCLUDES[[#This Row],[order_id]],ORDERS!A:G,6,FALSE)</f>
        <v>43199</v>
      </c>
      <c r="K1409" t="str">
        <f>VLOOKUP(FACT_INCLUDES[[#This Row],[order_id]],ORDERS!A:G,3,FALSE)</f>
        <v>delivered</v>
      </c>
      <c r="L1409" s="18">
        <f>FACT_INCLUDES[[#This Row],[price]]+FACT_INCLUDES[[#This Row],[freight_value]]</f>
        <v>146.84</v>
      </c>
      <c r="M1409">
        <f ca="1">_xlfn.XLOOKUP(FACT_INCLUDES[[#This Row],[customer_unique_id]], DIM_CUSTOMERS[customer_unique_id], DIM_CUSTOMERS[Age],,0)</f>
        <v>24</v>
      </c>
      <c r="N1409">
        <f>IFERROR(VLOOKUP(FACT_INCLUDES[[#This Row],[order_id]], ORDERS!A:G, 7, FALSE), "")</f>
        <v>18</v>
      </c>
      <c r="O1409">
        <f>_xlfn.XLOOKUP(FACT_INCLUDES[[#This Row],[DW Product]],FACT_PRODUCT_REVIEWS!L:L,FACT_PRODUCT_REVIEWS!A:A,,0)</f>
        <v>209</v>
      </c>
      <c r="P1409">
        <f>_xlfn.XLOOKUP(FACT_INCLUDES[[#This Row],[customer_unique_id]],DIM_CUSTOMERS[customer_unique_id],DIM_CUSTOMERS[DW Customer],,0)</f>
        <v>318</v>
      </c>
      <c r="Q1409">
        <v>209</v>
      </c>
      <c r="R1409">
        <v>209</v>
      </c>
      <c r="S1409">
        <f>IF(FACT_INCLUDES[[#This Row],[order_delivered_customer_date]]&lt;=FACT_INCLUDES[[#This Row],[order_estimated_delivery_date]],1,0)</f>
        <v>1</v>
      </c>
      <c r="T1409" t="str">
        <f>VLOOKUP(FACT_INCLUDES[[#This Row],[DW Product]],DIM_PRODUCTS!A:I,3,FALSE)</f>
        <v>Bathroom</v>
      </c>
      <c r="U1409" t="str">
        <f>VLOOKUP(FACT_INCLUDES[[#This Row],[DW Seller]],DIM_SELLERS!A:I,4,FALSE)</f>
        <v>SP</v>
      </c>
      <c r="V1409" s="30">
        <f>IF(FACT_INCLUDES[[#This Row],[order_delivered_customer_date]]&lt;=FACT_INCLUDES[[#This Row],[order_estimated_delivery_date]], 1,0)</f>
        <v>1</v>
      </c>
    </row>
    <row r="1410" spans="1:22" ht="15.75" x14ac:dyDescent="0.25">
      <c r="A1410">
        <v>1409</v>
      </c>
      <c r="B1410" s="2" t="s">
        <v>1349</v>
      </c>
      <c r="C1410" s="10">
        <v>2</v>
      </c>
      <c r="D1410" s="13">
        <v>43263.382638888892</v>
      </c>
      <c r="E1410" s="20">
        <v>9.99</v>
      </c>
      <c r="F1410" s="20">
        <v>15.23</v>
      </c>
      <c r="G1410" t="str">
        <f>VLOOKUP(FACT_INCLUDES[[#This Row],[order_id]],ORDERS!A:B,2,FALSE)</f>
        <v>6a798e7cd7c78b8893eec42fc5bdeff9</v>
      </c>
      <c r="H1410" s="17">
        <f>VLOOKUP(FACT_INCLUDES[[#This Row],[order_id]],ORDERS!A:F,4,FALSE)</f>
        <v>43263.552083333336</v>
      </c>
      <c r="I1410" s="17">
        <f>VLOOKUP(FACT_INCLUDES[[#This Row],[order_id]],ORDERS!A:G,5,FALSE)</f>
        <v>43269.698611111111</v>
      </c>
      <c r="J1410" s="17">
        <f>VLOOKUP(FACT_INCLUDES[[#This Row],[order_id]],ORDERS!A:G,6,FALSE)</f>
        <v>43292</v>
      </c>
      <c r="K1410" t="str">
        <f>VLOOKUP(FACT_INCLUDES[[#This Row],[order_id]],ORDERS!A:G,3,FALSE)</f>
        <v>delivered</v>
      </c>
      <c r="L1410" s="18">
        <f>FACT_INCLUDES[[#This Row],[price]]+FACT_INCLUDES[[#This Row],[freight_value]]</f>
        <v>25.22</v>
      </c>
      <c r="M1410">
        <f ca="1">_xlfn.XLOOKUP(FACT_INCLUDES[[#This Row],[customer_unique_id]], DIM_CUSTOMERS[customer_unique_id], DIM_CUSTOMERS[Age],,0)</f>
        <v>19</v>
      </c>
      <c r="N1410">
        <f>IFERROR(VLOOKUP(FACT_INCLUDES[[#This Row],[order_id]], ORDERS!A:G, 7, FALSE), "")</f>
        <v>6</v>
      </c>
      <c r="O1410">
        <f>_xlfn.XLOOKUP(FACT_INCLUDES[[#This Row],[DW Product]],FACT_PRODUCT_REVIEWS!L:L,FACT_PRODUCT_REVIEWS!A:A,,0)</f>
        <v>210</v>
      </c>
      <c r="P1410">
        <f>_xlfn.XLOOKUP(FACT_INCLUDES[[#This Row],[customer_unique_id]],DIM_CUSTOMERS[customer_unique_id],DIM_CUSTOMERS[DW Customer],,0)</f>
        <v>257</v>
      </c>
      <c r="Q1410">
        <v>210</v>
      </c>
      <c r="R1410">
        <v>210</v>
      </c>
      <c r="S1410">
        <f>IF(FACT_INCLUDES[[#This Row],[order_delivered_customer_date]]&lt;=FACT_INCLUDES[[#This Row],[order_estimated_delivery_date]],1,0)</f>
        <v>1</v>
      </c>
      <c r="T1410" t="str">
        <f>VLOOKUP(FACT_INCLUDES[[#This Row],[DW Product]],DIM_PRODUCTS!A:I,3,FALSE)</f>
        <v>Accessories</v>
      </c>
      <c r="U1410" t="str">
        <f>VLOOKUP(FACT_INCLUDES[[#This Row],[DW Seller]],DIM_SELLERS!A:I,4,FALSE)</f>
        <v>GO</v>
      </c>
      <c r="V1410" s="30">
        <f>IF(FACT_INCLUDES[[#This Row],[order_delivered_customer_date]]&lt;=FACT_INCLUDES[[#This Row],[order_estimated_delivery_date]], 1,0)</f>
        <v>1</v>
      </c>
    </row>
    <row r="1411" spans="1:22" ht="15.75" x14ac:dyDescent="0.25">
      <c r="A1411">
        <v>1410</v>
      </c>
      <c r="B1411" s="2" t="s">
        <v>765</v>
      </c>
      <c r="C1411" s="10">
        <v>2</v>
      </c>
      <c r="D1411" s="13">
        <v>43263.382638888892</v>
      </c>
      <c r="E1411" s="20">
        <v>9.99</v>
      </c>
      <c r="F1411" s="20">
        <v>15.23</v>
      </c>
      <c r="G1411" t="str">
        <f>VLOOKUP(FACT_INCLUDES[[#This Row],[order_id]],ORDERS!A:B,2,FALSE)</f>
        <v>9e5f9798a71d8f5ec3020a5500d70430</v>
      </c>
      <c r="H1411" s="17">
        <f>VLOOKUP(FACT_INCLUDES[[#This Row],[order_id]],ORDERS!A:F,4,FALSE)</f>
        <v>43149.459722222222</v>
      </c>
      <c r="I1411" s="17">
        <f>VLOOKUP(FACT_INCLUDES[[#This Row],[order_id]],ORDERS!A:G,5,FALSE)</f>
        <v>43179.981944444444</v>
      </c>
      <c r="J1411" s="17">
        <f>VLOOKUP(FACT_INCLUDES[[#This Row],[order_id]],ORDERS!A:G,6,FALSE)</f>
        <v>43178</v>
      </c>
      <c r="K1411" t="str">
        <f>VLOOKUP(FACT_INCLUDES[[#This Row],[order_id]],ORDERS!A:G,3,FALSE)</f>
        <v>delivered</v>
      </c>
      <c r="L1411" s="18">
        <f>FACT_INCLUDES[[#This Row],[price]]+FACT_INCLUDES[[#This Row],[freight_value]]</f>
        <v>25.22</v>
      </c>
      <c r="M1411">
        <f ca="1">_xlfn.XLOOKUP(FACT_INCLUDES[[#This Row],[customer_unique_id]], DIM_CUSTOMERS[customer_unique_id], DIM_CUSTOMERS[Age],,0)</f>
        <v>27</v>
      </c>
      <c r="N1411">
        <f>IFERROR(VLOOKUP(FACT_INCLUDES[[#This Row],[order_id]], ORDERS!A:G, 7, FALSE), "")</f>
        <v>30</v>
      </c>
      <c r="O1411">
        <f>_xlfn.XLOOKUP(FACT_INCLUDES[[#This Row],[DW Product]],FACT_PRODUCT_REVIEWS!L:L,FACT_PRODUCT_REVIEWS!A:A,,0)</f>
        <v>211</v>
      </c>
      <c r="P1411">
        <f>_xlfn.XLOOKUP(FACT_INCLUDES[[#This Row],[customer_unique_id]],DIM_CUSTOMERS[customer_unique_id],DIM_CUSTOMERS[DW Customer],,0)</f>
        <v>105</v>
      </c>
      <c r="Q1411">
        <v>211</v>
      </c>
      <c r="R1411">
        <v>211</v>
      </c>
      <c r="S1411">
        <f>IF(FACT_INCLUDES[[#This Row],[order_delivered_customer_date]]&lt;=FACT_INCLUDES[[#This Row],[order_estimated_delivery_date]],1,0)</f>
        <v>0</v>
      </c>
      <c r="T1411" t="str">
        <f>VLOOKUP(FACT_INCLUDES[[#This Row],[DW Product]],DIM_PRODUCTS!A:I,3,FALSE)</f>
        <v>Sports</v>
      </c>
      <c r="U1411" t="str">
        <f>VLOOKUP(FACT_INCLUDES[[#This Row],[DW Seller]],DIM_SELLERS!A:I,4,FALSE)</f>
        <v>SP</v>
      </c>
      <c r="V1411" s="30">
        <f>IF(FACT_INCLUDES[[#This Row],[order_delivered_customer_date]]&lt;=FACT_INCLUDES[[#This Row],[order_estimated_delivery_date]], 1,0)</f>
        <v>0</v>
      </c>
    </row>
    <row r="1412" spans="1:22" ht="15.75" x14ac:dyDescent="0.25">
      <c r="A1412">
        <v>1411</v>
      </c>
      <c r="B1412" s="2" t="s">
        <v>1250</v>
      </c>
      <c r="C1412" s="10">
        <v>2</v>
      </c>
      <c r="D1412" s="13">
        <v>43111.481249999997</v>
      </c>
      <c r="E1412" s="20">
        <v>28.5</v>
      </c>
      <c r="F1412" s="20">
        <v>34.15</v>
      </c>
      <c r="G1412" t="str">
        <f>VLOOKUP(FACT_INCLUDES[[#This Row],[order_id]],ORDERS!A:B,2,FALSE)</f>
        <v>72ce629a45d8ae96d22c2946aaf876f2</v>
      </c>
      <c r="H1412" s="17">
        <f>VLOOKUP(FACT_INCLUDES[[#This Row],[order_id]],ORDERS!A:F,4,FALSE)</f>
        <v>42791.892361111109</v>
      </c>
      <c r="I1412" s="17">
        <f>VLOOKUP(FACT_INCLUDES[[#This Row],[order_id]],ORDERS!A:G,5,FALSE)</f>
        <v>42814.435416666667</v>
      </c>
      <c r="J1412" s="17">
        <f>VLOOKUP(FACT_INCLUDES[[#This Row],[order_id]],ORDERS!A:G,6,FALSE)</f>
        <v>42818</v>
      </c>
      <c r="K1412" t="str">
        <f>VLOOKUP(FACT_INCLUDES[[#This Row],[order_id]],ORDERS!A:G,3,FALSE)</f>
        <v>delivered</v>
      </c>
      <c r="L1412" s="18">
        <f>FACT_INCLUDES[[#This Row],[price]]+FACT_INCLUDES[[#This Row],[freight_value]]</f>
        <v>62.65</v>
      </c>
      <c r="M1412">
        <f ca="1">_xlfn.XLOOKUP(FACT_INCLUDES[[#This Row],[customer_unique_id]], DIM_CUSTOMERS[customer_unique_id], DIM_CUSTOMERS[Age],,0)</f>
        <v>33</v>
      </c>
      <c r="N1412">
        <f>IFERROR(VLOOKUP(FACT_INCLUDES[[#This Row],[order_id]], ORDERS!A:G, 7, FALSE), "")</f>
        <v>23</v>
      </c>
      <c r="O1412">
        <f>_xlfn.XLOOKUP(FACT_INCLUDES[[#This Row],[DW Product]],FACT_PRODUCT_REVIEWS!L:L,FACT_PRODUCT_REVIEWS!A:A,,0)</f>
        <v>212</v>
      </c>
      <c r="P1412">
        <f>_xlfn.XLOOKUP(FACT_INCLUDES[[#This Row],[customer_unique_id]],DIM_CUSTOMERS[customer_unique_id],DIM_CUSTOMERS[DW Customer],,0)</f>
        <v>216</v>
      </c>
      <c r="Q1412">
        <v>212</v>
      </c>
      <c r="R1412">
        <v>212</v>
      </c>
      <c r="S1412">
        <f>IF(FACT_INCLUDES[[#This Row],[order_delivered_customer_date]]&lt;=FACT_INCLUDES[[#This Row],[order_estimated_delivery_date]],1,0)</f>
        <v>1</v>
      </c>
      <c r="T1412" t="str">
        <f>VLOOKUP(FACT_INCLUDES[[#This Row],[DW Product]],DIM_PRODUCTS!A:I,3,FALSE)</f>
        <v>Furniture</v>
      </c>
      <c r="U1412" t="str">
        <f>VLOOKUP(FACT_INCLUDES[[#This Row],[DW Seller]],DIM_SELLERS!A:I,4,FALSE)</f>
        <v>RJ</v>
      </c>
      <c r="V1412" s="30">
        <f>IF(FACT_INCLUDES[[#This Row],[order_delivered_customer_date]]&lt;=FACT_INCLUDES[[#This Row],[order_estimated_delivery_date]], 1,0)</f>
        <v>1</v>
      </c>
    </row>
    <row r="1413" spans="1:22" ht="15.75" x14ac:dyDescent="0.25">
      <c r="A1413">
        <v>1412</v>
      </c>
      <c r="B1413" s="2" t="s">
        <v>1140</v>
      </c>
      <c r="C1413" s="10">
        <v>2</v>
      </c>
      <c r="D1413" s="13">
        <v>43187.12222222222</v>
      </c>
      <c r="E1413" s="20">
        <v>199</v>
      </c>
      <c r="F1413" s="20">
        <v>8.74</v>
      </c>
      <c r="G1413" t="str">
        <f>VLOOKUP(FACT_INCLUDES[[#This Row],[order_id]],ORDERS!A:B,2,FALSE)</f>
        <v>9f67d6145893e41e7ada2e646b84f658</v>
      </c>
      <c r="H1413" s="17">
        <f>VLOOKUP(FACT_INCLUDES[[#This Row],[order_id]],ORDERS!A:F,4,FALSE)</f>
        <v>42961.513194444444</v>
      </c>
      <c r="I1413" s="17">
        <f>VLOOKUP(FACT_INCLUDES[[#This Row],[order_id]],ORDERS!A:G,5,FALSE)</f>
        <v>42968.96875</v>
      </c>
      <c r="J1413" s="17">
        <f>VLOOKUP(FACT_INCLUDES[[#This Row],[order_id]],ORDERS!A:G,6,FALSE)</f>
        <v>42983</v>
      </c>
      <c r="K1413" t="str">
        <f>VLOOKUP(FACT_INCLUDES[[#This Row],[order_id]],ORDERS!A:G,3,FALSE)</f>
        <v>delivered</v>
      </c>
      <c r="L1413" s="18">
        <f>FACT_INCLUDES[[#This Row],[price]]+FACT_INCLUDES[[#This Row],[freight_value]]</f>
        <v>207.74</v>
      </c>
      <c r="M1413">
        <f ca="1">_xlfn.XLOOKUP(FACT_INCLUDES[[#This Row],[customer_unique_id]], DIM_CUSTOMERS[customer_unique_id], DIM_CUSTOMERS[Age],,0)</f>
        <v>47</v>
      </c>
      <c r="N1413">
        <f>IFERROR(VLOOKUP(FACT_INCLUDES[[#This Row],[order_id]], ORDERS!A:G, 7, FALSE), "")</f>
        <v>7</v>
      </c>
      <c r="O1413">
        <f>_xlfn.XLOOKUP(FACT_INCLUDES[[#This Row],[DW Product]],FACT_PRODUCT_REVIEWS!L:L,FACT_PRODUCT_REVIEWS!A:A,,0)</f>
        <v>213</v>
      </c>
      <c r="P1413">
        <f>_xlfn.XLOOKUP(FACT_INCLUDES[[#This Row],[customer_unique_id]],DIM_CUSTOMERS[customer_unique_id],DIM_CUSTOMERS[DW Customer],,0)</f>
        <v>248</v>
      </c>
      <c r="Q1413">
        <v>213</v>
      </c>
      <c r="R1413">
        <v>213</v>
      </c>
      <c r="S1413">
        <f>IF(FACT_INCLUDES[[#This Row],[order_delivered_customer_date]]&lt;=FACT_INCLUDES[[#This Row],[order_estimated_delivery_date]],1,0)</f>
        <v>1</v>
      </c>
      <c r="T1413" t="str">
        <f>VLOOKUP(FACT_INCLUDES[[#This Row],[DW Product]],DIM_PRODUCTS!A:I,3,FALSE)</f>
        <v>Shoes</v>
      </c>
      <c r="U1413" t="str">
        <f>VLOOKUP(FACT_INCLUDES[[#This Row],[DW Seller]],DIM_SELLERS!A:I,4,FALSE)</f>
        <v>SP</v>
      </c>
      <c r="V1413" s="30">
        <f>IF(FACT_INCLUDES[[#This Row],[order_delivered_customer_date]]&lt;=FACT_INCLUDES[[#This Row],[order_estimated_delivery_date]], 1,0)</f>
        <v>1</v>
      </c>
    </row>
    <row r="1414" spans="1:22" ht="15.75" x14ac:dyDescent="0.25">
      <c r="A1414">
        <v>1413</v>
      </c>
      <c r="B1414" s="2" t="s">
        <v>1383</v>
      </c>
      <c r="C1414" s="10">
        <v>2</v>
      </c>
      <c r="D1414" s="13">
        <v>42934.090277777781</v>
      </c>
      <c r="E1414" s="20">
        <v>135.9</v>
      </c>
      <c r="F1414" s="20">
        <v>21.44</v>
      </c>
      <c r="G1414" t="str">
        <f>VLOOKUP(FACT_INCLUDES[[#This Row],[order_id]],ORDERS!A:B,2,FALSE)</f>
        <v>442bdd695caba6183fc44d6cfdd4f094</v>
      </c>
      <c r="H1414" s="17">
        <f>VLOOKUP(FACT_INCLUDES[[#This Row],[order_id]],ORDERS!A:F,4,FALSE)</f>
        <v>43227.361805555556</v>
      </c>
      <c r="I1414" s="17">
        <f>VLOOKUP(FACT_INCLUDES[[#This Row],[order_id]],ORDERS!A:G,5,FALSE)</f>
        <v>43231.719444444447</v>
      </c>
      <c r="J1414" s="17">
        <f>VLOOKUP(FACT_INCLUDES[[#This Row],[order_id]],ORDERS!A:G,6,FALSE)</f>
        <v>43248</v>
      </c>
      <c r="K1414" t="str">
        <f>VLOOKUP(FACT_INCLUDES[[#This Row],[order_id]],ORDERS!A:G,3,FALSE)</f>
        <v>delivered</v>
      </c>
      <c r="L1414" s="18">
        <f>FACT_INCLUDES[[#This Row],[price]]+FACT_INCLUDES[[#This Row],[freight_value]]</f>
        <v>157.34</v>
      </c>
      <c r="M1414">
        <f ca="1">_xlfn.XLOOKUP(FACT_INCLUDES[[#This Row],[customer_unique_id]], DIM_CUSTOMERS[customer_unique_id], DIM_CUSTOMERS[Age],,0)</f>
        <v>19</v>
      </c>
      <c r="N1414">
        <f>IFERROR(VLOOKUP(FACT_INCLUDES[[#This Row],[order_id]], ORDERS!A:G, 7, FALSE), "")</f>
        <v>4</v>
      </c>
      <c r="O1414">
        <f>_xlfn.XLOOKUP(FACT_INCLUDES[[#This Row],[DW Product]],FACT_PRODUCT_REVIEWS!L:L,FACT_PRODUCT_REVIEWS!A:A,,0)</f>
        <v>214</v>
      </c>
      <c r="P1414">
        <f>_xlfn.XLOOKUP(FACT_INCLUDES[[#This Row],[customer_unique_id]],DIM_CUSTOMERS[customer_unique_id],DIM_CUSTOMERS[DW Customer],,0)</f>
        <v>86</v>
      </c>
      <c r="Q1414">
        <v>214</v>
      </c>
      <c r="R1414">
        <v>214</v>
      </c>
      <c r="S1414">
        <f>IF(FACT_INCLUDES[[#This Row],[order_delivered_customer_date]]&lt;=FACT_INCLUDES[[#This Row],[order_estimated_delivery_date]],1,0)</f>
        <v>1</v>
      </c>
      <c r="T1414" t="str">
        <f>VLOOKUP(FACT_INCLUDES[[#This Row],[DW Product]],DIM_PRODUCTS!A:I,3,FALSE)</f>
        <v>Accessories</v>
      </c>
      <c r="U1414" t="str">
        <f>VLOOKUP(FACT_INCLUDES[[#This Row],[DW Seller]],DIM_SELLERS!A:I,4,FALSE)</f>
        <v>SP</v>
      </c>
      <c r="V1414" s="30">
        <f>IF(FACT_INCLUDES[[#This Row],[order_delivered_customer_date]]&lt;=FACT_INCLUDES[[#This Row],[order_estimated_delivery_date]], 1,0)</f>
        <v>1</v>
      </c>
    </row>
    <row r="1415" spans="1:22" ht="15.75" x14ac:dyDescent="0.25">
      <c r="A1415">
        <v>1414</v>
      </c>
      <c r="B1415" s="2" t="s">
        <v>724</v>
      </c>
      <c r="C1415" s="10">
        <v>2</v>
      </c>
      <c r="D1415" s="13">
        <v>43284.493055555555</v>
      </c>
      <c r="E1415" s="20">
        <v>249</v>
      </c>
      <c r="F1415" s="20">
        <v>37.090000000000003</v>
      </c>
      <c r="G1415" t="str">
        <f>VLOOKUP(FACT_INCLUDES[[#This Row],[order_id]],ORDERS!A:B,2,FALSE)</f>
        <v>5616f75d22507069b5383854a1d8c414</v>
      </c>
      <c r="H1415" s="17">
        <f>VLOOKUP(FACT_INCLUDES[[#This Row],[order_id]],ORDERS!A:F,4,FALSE)</f>
        <v>43187.478472222225</v>
      </c>
      <c r="I1415" s="17">
        <f>VLOOKUP(FACT_INCLUDES[[#This Row],[order_id]],ORDERS!A:G,5,FALSE)</f>
        <v>43249.956944444442</v>
      </c>
      <c r="J1415" s="17">
        <f>VLOOKUP(FACT_INCLUDES[[#This Row],[order_id]],ORDERS!A:G,6,FALSE)</f>
        <v>43208</v>
      </c>
      <c r="K1415" t="str">
        <f>VLOOKUP(FACT_INCLUDES[[#This Row],[order_id]],ORDERS!A:G,3,FALSE)</f>
        <v>delivered</v>
      </c>
      <c r="L1415" s="18">
        <f>FACT_INCLUDES[[#This Row],[price]]+FACT_INCLUDES[[#This Row],[freight_value]]</f>
        <v>286.09000000000003</v>
      </c>
      <c r="M1415">
        <f ca="1">_xlfn.XLOOKUP(FACT_INCLUDES[[#This Row],[customer_unique_id]], DIM_CUSTOMERS[customer_unique_id], DIM_CUSTOMERS[Age],,0)</f>
        <v>30</v>
      </c>
      <c r="N1415">
        <f>IFERROR(VLOOKUP(FACT_INCLUDES[[#This Row],[order_id]], ORDERS!A:G, 7, FALSE), "")</f>
        <v>62</v>
      </c>
      <c r="O1415">
        <f>_xlfn.XLOOKUP(FACT_INCLUDES[[#This Row],[DW Product]],FACT_PRODUCT_REVIEWS!L:L,FACT_PRODUCT_REVIEWS!A:A,,0)</f>
        <v>215</v>
      </c>
      <c r="P1415">
        <f>_xlfn.XLOOKUP(FACT_INCLUDES[[#This Row],[customer_unique_id]],DIM_CUSTOMERS[customer_unique_id],DIM_CUSTOMERS[DW Customer],,0)</f>
        <v>30</v>
      </c>
      <c r="Q1415">
        <v>215</v>
      </c>
      <c r="R1415">
        <v>215</v>
      </c>
      <c r="S1415">
        <f>IF(FACT_INCLUDES[[#This Row],[order_delivered_customer_date]]&lt;=FACT_INCLUDES[[#This Row],[order_estimated_delivery_date]],1,0)</f>
        <v>0</v>
      </c>
      <c r="T1415" t="str">
        <f>VLOOKUP(FACT_INCLUDES[[#This Row],[DW Product]],DIM_PRODUCTS!A:I,3,FALSE)</f>
        <v>Accessories</v>
      </c>
      <c r="U1415" t="str">
        <f>VLOOKUP(FACT_INCLUDES[[#This Row],[DW Seller]],DIM_SELLERS!A:I,4,FALSE)</f>
        <v>RS</v>
      </c>
      <c r="V1415" s="30">
        <f>IF(FACT_INCLUDES[[#This Row],[order_delivered_customer_date]]&lt;=FACT_INCLUDES[[#This Row],[order_estimated_delivery_date]], 1,0)</f>
        <v>0</v>
      </c>
    </row>
    <row r="1416" spans="1:22" ht="15.75" x14ac:dyDescent="0.25">
      <c r="A1416">
        <v>1415</v>
      </c>
      <c r="B1416" s="2" t="s">
        <v>782</v>
      </c>
      <c r="C1416" s="10">
        <v>2</v>
      </c>
      <c r="D1416" s="13">
        <v>42792.442361111112</v>
      </c>
      <c r="E1416" s="20">
        <v>49.99</v>
      </c>
      <c r="F1416" s="20">
        <v>15.56</v>
      </c>
      <c r="G1416" t="str">
        <f>VLOOKUP(FACT_INCLUDES[[#This Row],[order_id]],ORDERS!A:B,2,FALSE)</f>
        <v>d7dca5075c207d22e930c7ab977c80e5</v>
      </c>
      <c r="H1416" s="17">
        <f>VLOOKUP(FACT_INCLUDES[[#This Row],[order_id]],ORDERS!A:F,4,FALSE)</f>
        <v>43146.463194444441</v>
      </c>
      <c r="I1416" s="17">
        <f>VLOOKUP(FACT_INCLUDES[[#This Row],[order_id]],ORDERS!A:G,5,FALSE)</f>
        <v>43166.706944444442</v>
      </c>
      <c r="J1416" s="17">
        <f>VLOOKUP(FACT_INCLUDES[[#This Row],[order_id]],ORDERS!A:G,6,FALSE)</f>
        <v>43174</v>
      </c>
      <c r="K1416" t="str">
        <f>VLOOKUP(FACT_INCLUDES[[#This Row],[order_id]],ORDERS!A:G,3,FALSE)</f>
        <v>delivered</v>
      </c>
      <c r="L1416" s="18">
        <f>FACT_INCLUDES[[#This Row],[price]]+FACT_INCLUDES[[#This Row],[freight_value]]</f>
        <v>65.55</v>
      </c>
      <c r="M1416">
        <f ca="1">_xlfn.XLOOKUP(FACT_INCLUDES[[#This Row],[customer_unique_id]], DIM_CUSTOMERS[customer_unique_id], DIM_CUSTOMERS[Age],,0)</f>
        <v>47</v>
      </c>
      <c r="N1416">
        <f>IFERROR(VLOOKUP(FACT_INCLUDES[[#This Row],[order_id]], ORDERS!A:G, 7, FALSE), "")</f>
        <v>20</v>
      </c>
      <c r="O1416">
        <f>_xlfn.XLOOKUP(FACT_INCLUDES[[#This Row],[DW Product]],FACT_PRODUCT_REVIEWS!L:L,FACT_PRODUCT_REVIEWS!A:A,,0)</f>
        <v>216</v>
      </c>
      <c r="P1416">
        <f>_xlfn.XLOOKUP(FACT_INCLUDES[[#This Row],[customer_unique_id]],DIM_CUSTOMERS[customer_unique_id],DIM_CUSTOMERS[DW Customer],,0)</f>
        <v>197</v>
      </c>
      <c r="Q1416">
        <v>216</v>
      </c>
      <c r="R1416">
        <v>216</v>
      </c>
      <c r="S1416">
        <f>IF(FACT_INCLUDES[[#This Row],[order_delivered_customer_date]]&lt;=FACT_INCLUDES[[#This Row],[order_estimated_delivery_date]],1,0)</f>
        <v>1</v>
      </c>
      <c r="T1416" t="str">
        <f>VLOOKUP(FACT_INCLUDES[[#This Row],[DW Product]],DIM_PRODUCTS!A:I,3,FALSE)</f>
        <v>Accessories</v>
      </c>
      <c r="U1416" t="str">
        <f>VLOOKUP(FACT_INCLUDES[[#This Row],[DW Seller]],DIM_SELLERS!A:I,4,FALSE)</f>
        <v>SP</v>
      </c>
      <c r="V1416" s="30">
        <f>IF(FACT_INCLUDES[[#This Row],[order_delivered_customer_date]]&lt;=FACT_INCLUDES[[#This Row],[order_estimated_delivery_date]], 1,0)</f>
        <v>1</v>
      </c>
    </row>
    <row r="1417" spans="1:22" ht="15.75" x14ac:dyDescent="0.25">
      <c r="A1417">
        <v>1416</v>
      </c>
      <c r="B1417" s="2" t="s">
        <v>982</v>
      </c>
      <c r="C1417" s="10">
        <v>2</v>
      </c>
      <c r="D1417" s="13">
        <v>43340.572222222225</v>
      </c>
      <c r="E1417" s="20">
        <v>38</v>
      </c>
      <c r="F1417" s="20">
        <v>7.53</v>
      </c>
      <c r="G1417" t="str">
        <f>VLOOKUP(FACT_INCLUDES[[#This Row],[order_id]],ORDERS!A:B,2,FALSE)</f>
        <v>6dade60d28a0f5b8ae7e8d67321b4141</v>
      </c>
      <c r="H1417" s="17">
        <f>VLOOKUP(FACT_INCLUDES[[#This Row],[order_id]],ORDERS!A:F,4,FALSE)</f>
        <v>42862.727083333331</v>
      </c>
      <c r="I1417" s="17">
        <f>VLOOKUP(FACT_INCLUDES[[#This Row],[order_id]],ORDERS!A:G,5,FALSE)</f>
        <v>42871.725694444445</v>
      </c>
      <c r="J1417" s="17">
        <f>VLOOKUP(FACT_INCLUDES[[#This Row],[order_id]],ORDERS!A:G,6,FALSE)</f>
        <v>42887</v>
      </c>
      <c r="K1417" t="str">
        <f>VLOOKUP(FACT_INCLUDES[[#This Row],[order_id]],ORDERS!A:G,3,FALSE)</f>
        <v>delivered</v>
      </c>
      <c r="L1417" s="18">
        <f>FACT_INCLUDES[[#This Row],[price]]+FACT_INCLUDES[[#This Row],[freight_value]]</f>
        <v>45.53</v>
      </c>
      <c r="M1417">
        <f ca="1">_xlfn.XLOOKUP(FACT_INCLUDES[[#This Row],[customer_unique_id]], DIM_CUSTOMERS[customer_unique_id], DIM_CUSTOMERS[Age],,0)</f>
        <v>18</v>
      </c>
      <c r="N1417">
        <f>IFERROR(VLOOKUP(FACT_INCLUDES[[#This Row],[order_id]], ORDERS!A:G, 7, FALSE), "")</f>
        <v>9</v>
      </c>
      <c r="O1417">
        <f>_xlfn.XLOOKUP(FACT_INCLUDES[[#This Row],[DW Product]],FACT_PRODUCT_REVIEWS!L:L,FACT_PRODUCT_REVIEWS!A:A,,0)</f>
        <v>217</v>
      </c>
      <c r="P1417">
        <f>_xlfn.XLOOKUP(FACT_INCLUDES[[#This Row],[customer_unique_id]],DIM_CUSTOMERS[customer_unique_id],DIM_CUSTOMERS[DW Customer],,0)</f>
        <v>102</v>
      </c>
      <c r="Q1417">
        <v>217</v>
      </c>
      <c r="R1417">
        <v>217</v>
      </c>
      <c r="S1417">
        <f>IF(FACT_INCLUDES[[#This Row],[order_delivered_customer_date]]&lt;=FACT_INCLUDES[[#This Row],[order_estimated_delivery_date]],1,0)</f>
        <v>1</v>
      </c>
      <c r="T1417" t="str">
        <f>VLOOKUP(FACT_INCLUDES[[#This Row],[DW Product]],DIM_PRODUCTS!A:I,3,FALSE)</f>
        <v>Kitchen Products</v>
      </c>
      <c r="U1417" t="str">
        <f>VLOOKUP(FACT_INCLUDES[[#This Row],[DW Seller]],DIM_SELLERS!A:I,4,FALSE)</f>
        <v>PB</v>
      </c>
      <c r="V1417" s="30">
        <f>IF(FACT_INCLUDES[[#This Row],[order_delivered_customer_date]]&lt;=FACT_INCLUDES[[#This Row],[order_estimated_delivery_date]], 1,0)</f>
        <v>1</v>
      </c>
    </row>
    <row r="1418" spans="1:22" ht="15.75" x14ac:dyDescent="0.25">
      <c r="A1418">
        <v>1417</v>
      </c>
      <c r="B1418" s="2" t="s">
        <v>1832</v>
      </c>
      <c r="C1418" s="10">
        <v>2</v>
      </c>
      <c r="D1418" s="13">
        <v>43270.595138888886</v>
      </c>
      <c r="E1418" s="20">
        <v>85</v>
      </c>
      <c r="F1418" s="20">
        <v>11.62</v>
      </c>
      <c r="G1418" t="str">
        <f>VLOOKUP(FACT_INCLUDES[[#This Row],[order_id]],ORDERS!A:B,2,FALSE)</f>
        <v>c60c5563690f2a27a76f4d8ba53c2a85</v>
      </c>
      <c r="H1418" s="17">
        <f>VLOOKUP(FACT_INCLUDES[[#This Row],[order_id]],ORDERS!A:F,4,FALSE)</f>
        <v>43173.925000000003</v>
      </c>
      <c r="I1418" s="17">
        <f>VLOOKUP(FACT_INCLUDES[[#This Row],[order_id]],ORDERS!A:G,5,FALSE)</f>
        <v>43179.804166666669</v>
      </c>
      <c r="J1418" s="17">
        <f>VLOOKUP(FACT_INCLUDES[[#This Row],[order_id]],ORDERS!A:G,6,FALSE)</f>
        <v>43185</v>
      </c>
      <c r="K1418" t="str">
        <f>VLOOKUP(FACT_INCLUDES[[#This Row],[order_id]],ORDERS!A:G,3,FALSE)</f>
        <v>delivered</v>
      </c>
      <c r="L1418" s="18">
        <f>FACT_INCLUDES[[#This Row],[price]]+FACT_INCLUDES[[#This Row],[freight_value]]</f>
        <v>96.62</v>
      </c>
      <c r="M1418">
        <f ca="1">_xlfn.XLOOKUP(FACT_INCLUDES[[#This Row],[customer_unique_id]], DIM_CUSTOMERS[customer_unique_id], DIM_CUSTOMERS[Age],,0)</f>
        <v>19</v>
      </c>
      <c r="N1418">
        <f>IFERROR(VLOOKUP(FACT_INCLUDES[[#This Row],[order_id]], ORDERS!A:G, 7, FALSE), "")</f>
        <v>6</v>
      </c>
      <c r="O1418">
        <f>_xlfn.XLOOKUP(FACT_INCLUDES[[#This Row],[DW Product]],FACT_PRODUCT_REVIEWS!L:L,FACT_PRODUCT_REVIEWS!A:A,,0)</f>
        <v>218</v>
      </c>
      <c r="P1418">
        <f>_xlfn.XLOOKUP(FACT_INCLUDES[[#This Row],[customer_unique_id]],DIM_CUSTOMERS[customer_unique_id],DIM_CUSTOMERS[DW Customer],,0)</f>
        <v>293</v>
      </c>
      <c r="Q1418">
        <v>218</v>
      </c>
      <c r="R1418">
        <v>218</v>
      </c>
      <c r="S1418">
        <f>IF(FACT_INCLUDES[[#This Row],[order_delivered_customer_date]]&lt;=FACT_INCLUDES[[#This Row],[order_estimated_delivery_date]],1,0)</f>
        <v>1</v>
      </c>
      <c r="T1418" t="str">
        <f>VLOOKUP(FACT_INCLUDES[[#This Row],[DW Product]],DIM_PRODUCTS!A:I,3,FALSE)</f>
        <v>Shoes</v>
      </c>
      <c r="U1418" t="str">
        <f>VLOOKUP(FACT_INCLUDES[[#This Row],[DW Seller]],DIM_SELLERS!A:I,4,FALSE)</f>
        <v>RS</v>
      </c>
      <c r="V1418" s="30">
        <f>IF(FACT_INCLUDES[[#This Row],[order_delivered_customer_date]]&lt;=FACT_INCLUDES[[#This Row],[order_estimated_delivery_date]], 1,0)</f>
        <v>1</v>
      </c>
    </row>
    <row r="1419" spans="1:22" ht="15.75" x14ac:dyDescent="0.25">
      <c r="A1419">
        <v>1418</v>
      </c>
      <c r="B1419" s="2" t="s">
        <v>993</v>
      </c>
      <c r="C1419" s="10">
        <v>2</v>
      </c>
      <c r="D1419" s="13">
        <v>43056.55972222222</v>
      </c>
      <c r="E1419" s="20">
        <v>117.3</v>
      </c>
      <c r="F1419" s="20">
        <v>25.66</v>
      </c>
      <c r="G1419" t="str">
        <f>VLOOKUP(FACT_INCLUDES[[#This Row],[order_id]],ORDERS!A:B,2,FALSE)</f>
        <v>9595c4a04247bc9a1930529085323033</v>
      </c>
      <c r="H1419" s="17">
        <f>VLOOKUP(FACT_INCLUDES[[#This Row],[order_id]],ORDERS!A:F,4,FALSE)</f>
        <v>43209.930555555555</v>
      </c>
      <c r="I1419" s="17">
        <f>VLOOKUP(FACT_INCLUDES[[#This Row],[order_id]],ORDERS!A:G,5,FALSE)</f>
        <v>43223.694444444445</v>
      </c>
      <c r="J1419" s="17">
        <f>VLOOKUP(FACT_INCLUDES[[#This Row],[order_id]],ORDERS!A:G,6,FALSE)</f>
        <v>43237</v>
      </c>
      <c r="K1419" t="str">
        <f>VLOOKUP(FACT_INCLUDES[[#This Row],[order_id]],ORDERS!A:G,3,FALSE)</f>
        <v>delivered</v>
      </c>
      <c r="L1419" s="18">
        <f>FACT_INCLUDES[[#This Row],[price]]+FACT_INCLUDES[[#This Row],[freight_value]]</f>
        <v>142.96</v>
      </c>
      <c r="M1419">
        <f ca="1">_xlfn.XLOOKUP(FACT_INCLUDES[[#This Row],[customer_unique_id]], DIM_CUSTOMERS[customer_unique_id], DIM_CUSTOMERS[Age],,0)</f>
        <v>19</v>
      </c>
      <c r="N1419">
        <f>IFERROR(VLOOKUP(FACT_INCLUDES[[#This Row],[order_id]], ORDERS!A:G, 7, FALSE), "")</f>
        <v>14</v>
      </c>
      <c r="O1419">
        <f>_xlfn.XLOOKUP(FACT_INCLUDES[[#This Row],[DW Product]],FACT_PRODUCT_REVIEWS!L:L,FACT_PRODUCT_REVIEWS!A:A,,0)</f>
        <v>219</v>
      </c>
      <c r="P1419">
        <f>_xlfn.XLOOKUP(FACT_INCLUDES[[#This Row],[customer_unique_id]],DIM_CUSTOMERS[customer_unique_id],DIM_CUSTOMERS[DW Customer],,0)</f>
        <v>321</v>
      </c>
      <c r="Q1419">
        <v>219</v>
      </c>
      <c r="R1419">
        <v>219</v>
      </c>
      <c r="S1419">
        <f>IF(FACT_INCLUDES[[#This Row],[order_delivered_customer_date]]&lt;=FACT_INCLUDES[[#This Row],[order_estimated_delivery_date]],1,0)</f>
        <v>1</v>
      </c>
      <c r="T1419" t="str">
        <f>VLOOKUP(FACT_INCLUDES[[#This Row],[DW Product]],DIM_PRODUCTS!A:I,3,FALSE)</f>
        <v>Pets</v>
      </c>
      <c r="U1419" t="str">
        <f>VLOOKUP(FACT_INCLUDES[[#This Row],[DW Seller]],DIM_SELLERS!A:I,4,FALSE)</f>
        <v>RJ</v>
      </c>
      <c r="V1419" s="30">
        <f>IF(FACT_INCLUDES[[#This Row],[order_delivered_customer_date]]&lt;=FACT_INCLUDES[[#This Row],[order_estimated_delivery_date]], 1,0)</f>
        <v>1</v>
      </c>
    </row>
    <row r="1420" spans="1:22" ht="15.75" x14ac:dyDescent="0.25">
      <c r="A1420">
        <v>1419</v>
      </c>
      <c r="B1420" s="2" t="s">
        <v>885</v>
      </c>
      <c r="C1420" s="10">
        <v>2</v>
      </c>
      <c r="D1420" s="13">
        <v>43083.8125</v>
      </c>
      <c r="E1420" s="20">
        <v>99.9</v>
      </c>
      <c r="F1420" s="20">
        <v>18.57</v>
      </c>
      <c r="G1420" t="str">
        <f>VLOOKUP(FACT_INCLUDES[[#This Row],[order_id]],ORDERS!A:B,2,FALSE)</f>
        <v>0125fb08af5c9dd55731090aafc63ac8</v>
      </c>
      <c r="H1420" s="17">
        <f>VLOOKUP(FACT_INCLUDES[[#This Row],[order_id]],ORDERS!A:F,4,FALSE)</f>
        <v>43250.666666666664</v>
      </c>
      <c r="I1420" s="17">
        <f>VLOOKUP(FACT_INCLUDES[[#This Row],[order_id]],ORDERS!A:G,5,FALSE)</f>
        <v>43256.486805555556</v>
      </c>
      <c r="J1420" s="17">
        <f>VLOOKUP(FACT_INCLUDES[[#This Row],[order_id]],ORDERS!A:G,6,FALSE)</f>
        <v>43285</v>
      </c>
      <c r="K1420" t="str">
        <f>VLOOKUP(FACT_INCLUDES[[#This Row],[order_id]],ORDERS!A:G,3,FALSE)</f>
        <v>delivered</v>
      </c>
      <c r="L1420" s="18">
        <f>FACT_INCLUDES[[#This Row],[price]]+FACT_INCLUDES[[#This Row],[freight_value]]</f>
        <v>118.47</v>
      </c>
      <c r="M1420">
        <f ca="1">_xlfn.XLOOKUP(FACT_INCLUDES[[#This Row],[customer_unique_id]], DIM_CUSTOMERS[customer_unique_id], DIM_CUSTOMERS[Age],,0)</f>
        <v>59</v>
      </c>
      <c r="N1420">
        <f>IFERROR(VLOOKUP(FACT_INCLUDES[[#This Row],[order_id]], ORDERS!A:G, 7, FALSE), "")</f>
        <v>6</v>
      </c>
      <c r="O1420">
        <f>_xlfn.XLOOKUP(FACT_INCLUDES[[#This Row],[DW Product]],FACT_PRODUCT_REVIEWS!L:L,FACT_PRODUCT_REVIEWS!A:A,,0)</f>
        <v>220</v>
      </c>
      <c r="P1420">
        <f>_xlfn.XLOOKUP(FACT_INCLUDES[[#This Row],[customer_unique_id]],DIM_CUSTOMERS[customer_unique_id],DIM_CUSTOMERS[DW Customer],,0)</f>
        <v>99</v>
      </c>
      <c r="Q1420">
        <v>220</v>
      </c>
      <c r="R1420">
        <v>220</v>
      </c>
      <c r="S1420">
        <f>IF(FACT_INCLUDES[[#This Row],[order_delivered_customer_date]]&lt;=FACT_INCLUDES[[#This Row],[order_estimated_delivery_date]],1,0)</f>
        <v>1</v>
      </c>
      <c r="T1420" t="str">
        <f>VLOOKUP(FACT_INCLUDES[[#This Row],[DW Product]],DIM_PRODUCTS!A:I,3,FALSE)</f>
        <v>Pets</v>
      </c>
      <c r="U1420" t="str">
        <f>VLOOKUP(FACT_INCLUDES[[#This Row],[DW Seller]],DIM_SELLERS!A:I,4,FALSE)</f>
        <v>SC</v>
      </c>
      <c r="V1420" s="30">
        <f>IF(FACT_INCLUDES[[#This Row],[order_delivered_customer_date]]&lt;=FACT_INCLUDES[[#This Row],[order_estimated_delivery_date]], 1,0)</f>
        <v>1</v>
      </c>
    </row>
    <row r="1421" spans="1:22" ht="15.75" x14ac:dyDescent="0.25">
      <c r="A1421">
        <v>1420</v>
      </c>
      <c r="B1421" s="2" t="s">
        <v>1790</v>
      </c>
      <c r="C1421" s="10">
        <v>2</v>
      </c>
      <c r="D1421" s="13">
        <v>43083.8125</v>
      </c>
      <c r="E1421" s="20">
        <v>99.9</v>
      </c>
      <c r="F1421" s="20">
        <v>14.35</v>
      </c>
      <c r="G1421" t="str">
        <f>VLOOKUP(FACT_INCLUDES[[#This Row],[order_id]],ORDERS!A:B,2,FALSE)</f>
        <v>197572fc8f1878d0a94195ac840dd947</v>
      </c>
      <c r="H1421" s="17">
        <f>VLOOKUP(FACT_INCLUDES[[#This Row],[order_id]],ORDERS!A:F,4,FALSE)</f>
        <v>43215.50277777778</v>
      </c>
      <c r="I1421" s="17">
        <f>VLOOKUP(FACT_INCLUDES[[#This Row],[order_id]],ORDERS!A:G,5,FALSE)</f>
        <v>43222.752083333333</v>
      </c>
      <c r="J1421" s="17">
        <f>VLOOKUP(FACT_INCLUDES[[#This Row],[order_id]],ORDERS!A:G,6,FALSE)</f>
        <v>43234</v>
      </c>
      <c r="K1421" t="str">
        <f>VLOOKUP(FACT_INCLUDES[[#This Row],[order_id]],ORDERS!A:G,3,FALSE)</f>
        <v>delivered</v>
      </c>
      <c r="L1421" s="18">
        <f>FACT_INCLUDES[[#This Row],[price]]+FACT_INCLUDES[[#This Row],[freight_value]]</f>
        <v>114.25</v>
      </c>
      <c r="M1421">
        <f ca="1">_xlfn.XLOOKUP(FACT_INCLUDES[[#This Row],[customer_unique_id]], DIM_CUSTOMERS[customer_unique_id], DIM_CUSTOMERS[Age],,0)</f>
        <v>31</v>
      </c>
      <c r="N1421">
        <f>IFERROR(VLOOKUP(FACT_INCLUDES[[#This Row],[order_id]], ORDERS!A:G, 7, FALSE), "")</f>
        <v>7</v>
      </c>
      <c r="O1421">
        <f>_xlfn.XLOOKUP(FACT_INCLUDES[[#This Row],[DW Product]],FACT_PRODUCT_REVIEWS!L:L,FACT_PRODUCT_REVIEWS!A:A,,0)</f>
        <v>221</v>
      </c>
      <c r="P1421">
        <f>_xlfn.XLOOKUP(FACT_INCLUDES[[#This Row],[customer_unique_id]],DIM_CUSTOMERS[customer_unique_id],DIM_CUSTOMERS[DW Customer],,0)</f>
        <v>213</v>
      </c>
      <c r="Q1421">
        <v>221</v>
      </c>
      <c r="R1421">
        <v>221</v>
      </c>
      <c r="S1421">
        <f>IF(FACT_INCLUDES[[#This Row],[order_delivered_customer_date]]&lt;=FACT_INCLUDES[[#This Row],[order_estimated_delivery_date]],1,0)</f>
        <v>1</v>
      </c>
      <c r="T1421" t="str">
        <f>VLOOKUP(FACT_INCLUDES[[#This Row],[DW Product]],DIM_PRODUCTS!A:I,3,FALSE)</f>
        <v>Shoes</v>
      </c>
      <c r="U1421" t="str">
        <f>VLOOKUP(FACT_INCLUDES[[#This Row],[DW Seller]],DIM_SELLERS!A:I,4,FALSE)</f>
        <v>SP</v>
      </c>
      <c r="V1421" s="30">
        <f>IF(FACT_INCLUDES[[#This Row],[order_delivered_customer_date]]&lt;=FACT_INCLUDES[[#This Row],[order_estimated_delivery_date]], 1,0)</f>
        <v>1</v>
      </c>
    </row>
    <row r="1422" spans="1:22" ht="15.75" x14ac:dyDescent="0.25">
      <c r="A1422">
        <v>1421</v>
      </c>
      <c r="B1422" s="2" t="s">
        <v>1364</v>
      </c>
      <c r="C1422" s="10">
        <v>2</v>
      </c>
      <c r="D1422" s="13">
        <v>43280.146527777775</v>
      </c>
      <c r="E1422" s="20">
        <v>18</v>
      </c>
      <c r="F1422" s="20">
        <v>7.87</v>
      </c>
      <c r="G1422" t="str">
        <f>VLOOKUP(FACT_INCLUDES[[#This Row],[order_id]],ORDERS!A:B,2,FALSE)</f>
        <v>6e066424e17b2da4b735194531fb99a6</v>
      </c>
      <c r="H1422" s="17">
        <f>VLOOKUP(FACT_INCLUDES[[#This Row],[order_id]],ORDERS!A:F,4,FALSE)</f>
        <v>43154.371527777781</v>
      </c>
      <c r="I1422" s="17">
        <f>VLOOKUP(FACT_INCLUDES[[#This Row],[order_id]],ORDERS!A:G,5,FALSE)</f>
        <v>43167.731944444444</v>
      </c>
      <c r="J1422" s="17">
        <f>VLOOKUP(FACT_INCLUDES[[#This Row],[order_id]],ORDERS!A:G,6,FALSE)</f>
        <v>43179</v>
      </c>
      <c r="K1422" t="str">
        <f>VLOOKUP(FACT_INCLUDES[[#This Row],[order_id]],ORDERS!A:G,3,FALSE)</f>
        <v>delivered</v>
      </c>
      <c r="L1422" s="18">
        <f>FACT_INCLUDES[[#This Row],[price]]+FACT_INCLUDES[[#This Row],[freight_value]]</f>
        <v>25.87</v>
      </c>
      <c r="M1422">
        <f ca="1">_xlfn.XLOOKUP(FACT_INCLUDES[[#This Row],[customer_unique_id]], DIM_CUSTOMERS[customer_unique_id], DIM_CUSTOMERS[Age],,0)</f>
        <v>39</v>
      </c>
      <c r="N1422">
        <f>IFERROR(VLOOKUP(FACT_INCLUDES[[#This Row],[order_id]], ORDERS!A:G, 7, FALSE), "")</f>
        <v>13</v>
      </c>
      <c r="O1422">
        <f>_xlfn.XLOOKUP(FACT_INCLUDES[[#This Row],[DW Product]],FACT_PRODUCT_REVIEWS!L:L,FACT_PRODUCT_REVIEWS!A:A,,0)</f>
        <v>222</v>
      </c>
      <c r="P1422">
        <f>_xlfn.XLOOKUP(FACT_INCLUDES[[#This Row],[customer_unique_id]],DIM_CUSTOMERS[customer_unique_id],DIM_CUSTOMERS[DW Customer],,0)</f>
        <v>294</v>
      </c>
      <c r="Q1422">
        <v>222</v>
      </c>
      <c r="R1422">
        <v>222</v>
      </c>
      <c r="S1422">
        <f>IF(FACT_INCLUDES[[#This Row],[order_delivered_customer_date]]&lt;=FACT_INCLUDES[[#This Row],[order_estimated_delivery_date]],1,0)</f>
        <v>1</v>
      </c>
      <c r="T1422" t="str">
        <f>VLOOKUP(FACT_INCLUDES[[#This Row],[DW Product]],DIM_PRODUCTS!A:I,3,FALSE)</f>
        <v>Kitchen Products</v>
      </c>
      <c r="U1422" t="str">
        <f>VLOOKUP(FACT_INCLUDES[[#This Row],[DW Seller]],DIM_SELLERS!A:I,4,FALSE)</f>
        <v>SP</v>
      </c>
      <c r="V1422" s="30">
        <f>IF(FACT_INCLUDES[[#This Row],[order_delivered_customer_date]]&lt;=FACT_INCLUDES[[#This Row],[order_estimated_delivery_date]], 1,0)</f>
        <v>1</v>
      </c>
    </row>
    <row r="1423" spans="1:22" ht="15.75" x14ac:dyDescent="0.25">
      <c r="A1423">
        <v>1422</v>
      </c>
      <c r="B1423" s="2" t="s">
        <v>1701</v>
      </c>
      <c r="C1423" s="10">
        <v>2</v>
      </c>
      <c r="D1423" s="13">
        <v>43229.175000000003</v>
      </c>
      <c r="E1423" s="20">
        <v>11.53</v>
      </c>
      <c r="F1423" s="20">
        <v>7.39</v>
      </c>
      <c r="G1423" t="str">
        <f>VLOOKUP(FACT_INCLUDES[[#This Row],[order_id]],ORDERS!A:B,2,FALSE)</f>
        <v>8d78819a02ccaa0243dbdb0888c7ba8b</v>
      </c>
      <c r="H1423" s="17">
        <f>VLOOKUP(FACT_INCLUDES[[#This Row],[order_id]],ORDERS!A:F,4,FALSE)</f>
        <v>43255.655555555553</v>
      </c>
      <c r="I1423" s="17">
        <f>VLOOKUP(FACT_INCLUDES[[#This Row],[order_id]],ORDERS!A:G,5,FALSE)</f>
        <v>43264.779861111114</v>
      </c>
      <c r="J1423" s="17">
        <f>VLOOKUP(FACT_INCLUDES[[#This Row],[order_id]],ORDERS!A:G,6,FALSE)</f>
        <v>43294</v>
      </c>
      <c r="K1423" t="str">
        <f>VLOOKUP(FACT_INCLUDES[[#This Row],[order_id]],ORDERS!A:G,3,FALSE)</f>
        <v>delivered</v>
      </c>
      <c r="L1423" s="18">
        <f>FACT_INCLUDES[[#This Row],[price]]+FACT_INCLUDES[[#This Row],[freight_value]]</f>
        <v>18.919999999999998</v>
      </c>
      <c r="M1423">
        <f ca="1">_xlfn.XLOOKUP(FACT_INCLUDES[[#This Row],[customer_unique_id]], DIM_CUSTOMERS[customer_unique_id], DIM_CUSTOMERS[Age],,0)</f>
        <v>53</v>
      </c>
      <c r="N1423">
        <f>IFERROR(VLOOKUP(FACT_INCLUDES[[#This Row],[order_id]], ORDERS!A:G, 7, FALSE), "")</f>
        <v>9</v>
      </c>
      <c r="O1423">
        <f>_xlfn.XLOOKUP(FACT_INCLUDES[[#This Row],[DW Product]],FACT_PRODUCT_REVIEWS!L:L,FACT_PRODUCT_REVIEWS!A:A,,0)</f>
        <v>223</v>
      </c>
      <c r="P1423">
        <f>_xlfn.XLOOKUP(FACT_INCLUDES[[#This Row],[customer_unique_id]],DIM_CUSTOMERS[customer_unique_id],DIM_CUSTOMERS[DW Customer],,0)</f>
        <v>230</v>
      </c>
      <c r="Q1423">
        <v>223</v>
      </c>
      <c r="R1423">
        <v>223</v>
      </c>
      <c r="S1423">
        <f>IF(FACT_INCLUDES[[#This Row],[order_delivered_customer_date]]&lt;=FACT_INCLUDES[[#This Row],[order_estimated_delivery_date]],1,0)</f>
        <v>1</v>
      </c>
      <c r="T1423" t="str">
        <f>VLOOKUP(FACT_INCLUDES[[#This Row],[DW Product]],DIM_PRODUCTS!A:I,3,FALSE)</f>
        <v>Shoes</v>
      </c>
      <c r="U1423" t="str">
        <f>VLOOKUP(FACT_INCLUDES[[#This Row],[DW Seller]],DIM_SELLERS!A:I,4,FALSE)</f>
        <v>RJ</v>
      </c>
      <c r="V1423" s="30">
        <f>IF(FACT_INCLUDES[[#This Row],[order_delivered_customer_date]]&lt;=FACT_INCLUDES[[#This Row],[order_estimated_delivery_date]], 1,0)</f>
        <v>1</v>
      </c>
    </row>
    <row r="1424" spans="1:22" ht="15.75" x14ac:dyDescent="0.25">
      <c r="A1424">
        <v>1423</v>
      </c>
      <c r="B1424" s="2" t="s">
        <v>1147</v>
      </c>
      <c r="C1424" s="10">
        <v>2</v>
      </c>
      <c r="D1424" s="13">
        <v>43130.926388888889</v>
      </c>
      <c r="E1424" s="20">
        <v>269.99</v>
      </c>
      <c r="F1424" s="20">
        <v>39.409999999999997</v>
      </c>
      <c r="G1424" t="str">
        <f>VLOOKUP(FACT_INCLUDES[[#This Row],[order_id]],ORDERS!A:B,2,FALSE)</f>
        <v>befb041460ac63f542e98b664f5d4d68</v>
      </c>
      <c r="H1424" s="17">
        <f>VLOOKUP(FACT_INCLUDES[[#This Row],[order_id]],ORDERS!A:F,4,FALSE)</f>
        <v>43166.947222222225</v>
      </c>
      <c r="I1424" s="17">
        <f>VLOOKUP(FACT_INCLUDES[[#This Row],[order_id]],ORDERS!A:G,5,FALSE)</f>
        <v>43178.839583333334</v>
      </c>
      <c r="J1424" s="17">
        <f>VLOOKUP(FACT_INCLUDES[[#This Row],[order_id]],ORDERS!A:G,6,FALSE)</f>
        <v>43228</v>
      </c>
      <c r="K1424" t="str">
        <f>VLOOKUP(FACT_INCLUDES[[#This Row],[order_id]],ORDERS!A:G,3,FALSE)</f>
        <v>delivered</v>
      </c>
      <c r="L1424" s="18">
        <f>FACT_INCLUDES[[#This Row],[price]]+FACT_INCLUDES[[#This Row],[freight_value]]</f>
        <v>309.39999999999998</v>
      </c>
      <c r="M1424">
        <f ca="1">_xlfn.XLOOKUP(FACT_INCLUDES[[#This Row],[customer_unique_id]], DIM_CUSTOMERS[customer_unique_id], DIM_CUSTOMERS[Age],,0)</f>
        <v>44</v>
      </c>
      <c r="N1424">
        <f>IFERROR(VLOOKUP(FACT_INCLUDES[[#This Row],[order_id]], ORDERS!A:G, 7, FALSE), "")</f>
        <v>12</v>
      </c>
      <c r="O1424">
        <f>_xlfn.XLOOKUP(FACT_INCLUDES[[#This Row],[DW Product]],FACT_PRODUCT_REVIEWS!L:L,FACT_PRODUCT_REVIEWS!A:A,,0)</f>
        <v>224</v>
      </c>
      <c r="P1424">
        <f>_xlfn.XLOOKUP(FACT_INCLUDES[[#This Row],[customer_unique_id]],DIM_CUSTOMERS[customer_unique_id],DIM_CUSTOMERS[DW Customer],,0)</f>
        <v>276</v>
      </c>
      <c r="Q1424">
        <v>224</v>
      </c>
      <c r="R1424">
        <v>224</v>
      </c>
      <c r="S1424">
        <f>IF(FACT_INCLUDES[[#This Row],[order_delivered_customer_date]]&lt;=FACT_INCLUDES[[#This Row],[order_estimated_delivery_date]],1,0)</f>
        <v>1</v>
      </c>
      <c r="T1424" t="str">
        <f>VLOOKUP(FACT_INCLUDES[[#This Row],[DW Product]],DIM_PRODUCTS!A:I,3,FALSE)</f>
        <v>Kitchen Products</v>
      </c>
      <c r="U1424" t="str">
        <f>VLOOKUP(FACT_INCLUDES[[#This Row],[DW Seller]],DIM_SELLERS!A:I,4,FALSE)</f>
        <v>SP</v>
      </c>
      <c r="V1424" s="30">
        <f>IF(FACT_INCLUDES[[#This Row],[order_delivered_customer_date]]&lt;=FACT_INCLUDES[[#This Row],[order_estimated_delivery_date]], 1,0)</f>
        <v>1</v>
      </c>
    </row>
    <row r="1425" spans="1:22" ht="15.75" x14ac:dyDescent="0.25">
      <c r="A1425">
        <v>1424</v>
      </c>
      <c r="B1425" s="2" t="s">
        <v>1446</v>
      </c>
      <c r="C1425" s="10">
        <v>2</v>
      </c>
      <c r="D1425" s="13">
        <v>42809.913194444445</v>
      </c>
      <c r="E1425" s="20">
        <v>89.99</v>
      </c>
      <c r="F1425" s="20">
        <v>14.8</v>
      </c>
      <c r="G1425" t="str">
        <f>VLOOKUP(FACT_INCLUDES[[#This Row],[order_id]],ORDERS!A:B,2,FALSE)</f>
        <v>b66ebea9fad19535d1134154668d4129</v>
      </c>
      <c r="H1425" s="17">
        <f>VLOOKUP(FACT_INCLUDES[[#This Row],[order_id]],ORDERS!A:F,4,FALSE)</f>
        <v>42829.536111111112</v>
      </c>
      <c r="I1425" s="17">
        <f>VLOOKUP(FACT_INCLUDES[[#This Row],[order_id]],ORDERS!A:G,5,FALSE)</f>
        <v>42854.56527777778</v>
      </c>
      <c r="J1425" s="17">
        <f>VLOOKUP(FACT_INCLUDES[[#This Row],[order_id]],ORDERS!A:G,6,FALSE)</f>
        <v>42851</v>
      </c>
      <c r="K1425" t="str">
        <f>VLOOKUP(FACT_INCLUDES[[#This Row],[order_id]],ORDERS!A:G,3,FALSE)</f>
        <v>delivered</v>
      </c>
      <c r="L1425" s="18">
        <f>FACT_INCLUDES[[#This Row],[price]]+FACT_INCLUDES[[#This Row],[freight_value]]</f>
        <v>104.78999999999999</v>
      </c>
      <c r="M1425">
        <f ca="1">_xlfn.XLOOKUP(FACT_INCLUDES[[#This Row],[customer_unique_id]], DIM_CUSTOMERS[customer_unique_id], DIM_CUSTOMERS[Age],,0)</f>
        <v>45</v>
      </c>
      <c r="N1425">
        <f>IFERROR(VLOOKUP(FACT_INCLUDES[[#This Row],[order_id]], ORDERS!A:G, 7, FALSE), "")</f>
        <v>25</v>
      </c>
      <c r="O1425">
        <f>_xlfn.XLOOKUP(FACT_INCLUDES[[#This Row],[DW Product]],FACT_PRODUCT_REVIEWS!L:L,FACT_PRODUCT_REVIEWS!A:A,,0)</f>
        <v>225</v>
      </c>
      <c r="P1425">
        <f>_xlfn.XLOOKUP(FACT_INCLUDES[[#This Row],[customer_unique_id]],DIM_CUSTOMERS[customer_unique_id],DIM_CUSTOMERS[DW Customer],,0)</f>
        <v>232</v>
      </c>
      <c r="Q1425">
        <v>225</v>
      </c>
      <c r="R1425">
        <v>225</v>
      </c>
      <c r="S1425">
        <f>IF(FACT_INCLUDES[[#This Row],[order_delivered_customer_date]]&lt;=FACT_INCLUDES[[#This Row],[order_estimated_delivery_date]],1,0)</f>
        <v>0</v>
      </c>
      <c r="T1425" t="str">
        <f>VLOOKUP(FACT_INCLUDES[[#This Row],[DW Product]],DIM_PRODUCTS!A:I,3,FALSE)</f>
        <v>Shoes</v>
      </c>
      <c r="U1425" t="str">
        <f>VLOOKUP(FACT_INCLUDES[[#This Row],[DW Seller]],DIM_SELLERS!A:I,4,FALSE)</f>
        <v>SP</v>
      </c>
      <c r="V1425" s="30">
        <f>IF(FACT_INCLUDES[[#This Row],[order_delivered_customer_date]]&lt;=FACT_INCLUDES[[#This Row],[order_estimated_delivery_date]], 1,0)</f>
        <v>0</v>
      </c>
    </row>
    <row r="1426" spans="1:22" ht="15.75" x14ac:dyDescent="0.25">
      <c r="A1426">
        <v>1425</v>
      </c>
      <c r="B1426" s="2" t="s">
        <v>1223</v>
      </c>
      <c r="C1426" s="10">
        <v>2</v>
      </c>
      <c r="D1426" s="13">
        <v>43060.576388888891</v>
      </c>
      <c r="E1426" s="20">
        <v>19.899999999999999</v>
      </c>
      <c r="F1426" s="20">
        <v>42.76</v>
      </c>
      <c r="G1426" t="str">
        <f>VLOOKUP(FACT_INCLUDES[[#This Row],[order_id]],ORDERS!A:B,2,FALSE)</f>
        <v>717bebcdcbf23f37f3fba2a88f397678</v>
      </c>
      <c r="H1426" s="17">
        <f>VLOOKUP(FACT_INCLUDES[[#This Row],[order_id]],ORDERS!A:F,4,FALSE)</f>
        <v>43118.859027777777</v>
      </c>
      <c r="I1426" s="17">
        <f>VLOOKUP(FACT_INCLUDES[[#This Row],[order_id]],ORDERS!A:G,5,FALSE)</f>
        <v>43130.838888888888</v>
      </c>
      <c r="J1426" s="17">
        <f>VLOOKUP(FACT_INCLUDES[[#This Row],[order_id]],ORDERS!A:G,6,FALSE)</f>
        <v>43146</v>
      </c>
      <c r="K1426" t="str">
        <f>VLOOKUP(FACT_INCLUDES[[#This Row],[order_id]],ORDERS!A:G,3,FALSE)</f>
        <v>delivered</v>
      </c>
      <c r="L1426" s="18">
        <f>FACT_INCLUDES[[#This Row],[price]]+FACT_INCLUDES[[#This Row],[freight_value]]</f>
        <v>62.66</v>
      </c>
      <c r="M1426">
        <f ca="1">_xlfn.XLOOKUP(FACT_INCLUDES[[#This Row],[customer_unique_id]], DIM_CUSTOMERS[customer_unique_id], DIM_CUSTOMERS[Age],,0)</f>
        <v>25</v>
      </c>
      <c r="N1426">
        <f>IFERROR(VLOOKUP(FACT_INCLUDES[[#This Row],[order_id]], ORDERS!A:G, 7, FALSE), "")</f>
        <v>12</v>
      </c>
      <c r="O1426">
        <f>_xlfn.XLOOKUP(FACT_INCLUDES[[#This Row],[DW Product]],FACT_PRODUCT_REVIEWS!L:L,FACT_PRODUCT_REVIEWS!A:A,,0)</f>
        <v>226</v>
      </c>
      <c r="P1426">
        <f>_xlfn.XLOOKUP(FACT_INCLUDES[[#This Row],[customer_unique_id]],DIM_CUSTOMERS[customer_unique_id],DIM_CUSTOMERS[DW Customer],,0)</f>
        <v>180</v>
      </c>
      <c r="Q1426">
        <v>226</v>
      </c>
      <c r="R1426">
        <v>226</v>
      </c>
      <c r="S1426">
        <f>IF(FACT_INCLUDES[[#This Row],[order_delivered_customer_date]]&lt;=FACT_INCLUDES[[#This Row],[order_estimated_delivery_date]],1,0)</f>
        <v>1</v>
      </c>
      <c r="T1426" t="str">
        <f>VLOOKUP(FACT_INCLUDES[[#This Row],[DW Product]],DIM_PRODUCTS!A:I,3,FALSE)</f>
        <v>Appliances</v>
      </c>
      <c r="U1426" t="str">
        <f>VLOOKUP(FACT_INCLUDES[[#This Row],[DW Seller]],DIM_SELLERS!A:I,4,FALSE)</f>
        <v>SC</v>
      </c>
      <c r="V1426" s="30">
        <f>IF(FACT_INCLUDES[[#This Row],[order_delivered_customer_date]]&lt;=FACT_INCLUDES[[#This Row],[order_estimated_delivery_date]], 1,0)</f>
        <v>1</v>
      </c>
    </row>
    <row r="1427" spans="1:22" ht="15.75" x14ac:dyDescent="0.25">
      <c r="A1427">
        <v>1426</v>
      </c>
      <c r="B1427" s="2" t="s">
        <v>1745</v>
      </c>
      <c r="C1427" s="10">
        <v>2</v>
      </c>
      <c r="D1427" s="13">
        <v>43294.573611111111</v>
      </c>
      <c r="E1427" s="20">
        <v>166.9</v>
      </c>
      <c r="F1427" s="20">
        <v>13.47</v>
      </c>
      <c r="G1427" t="str">
        <f>VLOOKUP(FACT_INCLUDES[[#This Row],[order_id]],ORDERS!A:B,2,FALSE)</f>
        <v>40b5e9eed4db7f956359145971056f5d</v>
      </c>
      <c r="H1427" s="17">
        <f>VLOOKUP(FACT_INCLUDES[[#This Row],[order_id]],ORDERS!A:F,4,FALSE)</f>
        <v>43292.496527777781</v>
      </c>
      <c r="I1427" s="17">
        <f>VLOOKUP(FACT_INCLUDES[[#This Row],[order_id]],ORDERS!A:G,5,FALSE)</f>
        <v>43307.643750000003</v>
      </c>
      <c r="J1427" s="17">
        <f>VLOOKUP(FACT_INCLUDES[[#This Row],[order_id]],ORDERS!A:G,6,FALSE)</f>
        <v>43320</v>
      </c>
      <c r="K1427" t="str">
        <f>VLOOKUP(FACT_INCLUDES[[#This Row],[order_id]],ORDERS!A:G,3,FALSE)</f>
        <v>delivered</v>
      </c>
      <c r="L1427" s="18">
        <f>FACT_INCLUDES[[#This Row],[price]]+FACT_INCLUDES[[#This Row],[freight_value]]</f>
        <v>180.37</v>
      </c>
      <c r="M1427">
        <f ca="1">_xlfn.XLOOKUP(FACT_INCLUDES[[#This Row],[customer_unique_id]], DIM_CUSTOMERS[customer_unique_id], DIM_CUSTOMERS[Age],,0)</f>
        <v>19</v>
      </c>
      <c r="N1427">
        <f>IFERROR(VLOOKUP(FACT_INCLUDES[[#This Row],[order_id]], ORDERS!A:G, 7, FALSE), "")</f>
        <v>15</v>
      </c>
      <c r="O1427">
        <f>_xlfn.XLOOKUP(FACT_INCLUDES[[#This Row],[DW Product]],FACT_PRODUCT_REVIEWS!L:L,FACT_PRODUCT_REVIEWS!A:A,,0)</f>
        <v>227</v>
      </c>
      <c r="P1427">
        <f>_xlfn.XLOOKUP(FACT_INCLUDES[[#This Row],[customer_unique_id]],DIM_CUSTOMERS[customer_unique_id],DIM_CUSTOMERS[DW Customer],,0)</f>
        <v>282</v>
      </c>
      <c r="Q1427">
        <v>227</v>
      </c>
      <c r="R1427">
        <v>227</v>
      </c>
      <c r="S1427">
        <f>IF(FACT_INCLUDES[[#This Row],[order_delivered_customer_date]]&lt;=FACT_INCLUDES[[#This Row],[order_estimated_delivery_date]],1,0)</f>
        <v>1</v>
      </c>
      <c r="T1427" t="str">
        <f>VLOOKUP(FACT_INCLUDES[[#This Row],[DW Product]],DIM_PRODUCTS!A:I,3,FALSE)</f>
        <v>Decor</v>
      </c>
      <c r="U1427" t="str">
        <f>VLOOKUP(FACT_INCLUDES[[#This Row],[DW Seller]],DIM_SELLERS!A:I,4,FALSE)</f>
        <v>SP</v>
      </c>
      <c r="V1427" s="30">
        <f>IF(FACT_INCLUDES[[#This Row],[order_delivered_customer_date]]&lt;=FACT_INCLUDES[[#This Row],[order_estimated_delivery_date]], 1,0)</f>
        <v>1</v>
      </c>
    </row>
    <row r="1428" spans="1:22" ht="15.75" x14ac:dyDescent="0.25">
      <c r="A1428">
        <v>1427</v>
      </c>
      <c r="B1428" s="2" t="s">
        <v>1492</v>
      </c>
      <c r="C1428" s="10">
        <v>3</v>
      </c>
      <c r="D1428" s="13">
        <v>43040.131249999999</v>
      </c>
      <c r="E1428" s="20">
        <v>133.74</v>
      </c>
      <c r="F1428" s="20">
        <v>12.44</v>
      </c>
      <c r="G1428" t="str">
        <f>VLOOKUP(FACT_INCLUDES[[#This Row],[order_id]],ORDERS!A:B,2,FALSE)</f>
        <v>46dd28b3f7e33b789acf42d3093b7773</v>
      </c>
      <c r="H1428" s="17">
        <f>VLOOKUP(FACT_INCLUDES[[#This Row],[order_id]],ORDERS!A:F,4,FALSE)</f>
        <v>43203.761111111111</v>
      </c>
      <c r="I1428" s="17">
        <f>VLOOKUP(FACT_INCLUDES[[#This Row],[order_id]],ORDERS!A:G,5,FALSE)</f>
        <v>43207.688194444447</v>
      </c>
      <c r="J1428" s="17">
        <f>VLOOKUP(FACT_INCLUDES[[#This Row],[order_id]],ORDERS!A:G,6,FALSE)</f>
        <v>43222</v>
      </c>
      <c r="K1428" t="str">
        <f>VLOOKUP(FACT_INCLUDES[[#This Row],[order_id]],ORDERS!A:G,3,FALSE)</f>
        <v>delivered</v>
      </c>
      <c r="L1428" s="18">
        <f>FACT_INCLUDES[[#This Row],[price]]+FACT_INCLUDES[[#This Row],[freight_value]]</f>
        <v>146.18</v>
      </c>
      <c r="M1428">
        <f ca="1">_xlfn.XLOOKUP(FACT_INCLUDES[[#This Row],[customer_unique_id]], DIM_CUSTOMERS[customer_unique_id], DIM_CUSTOMERS[Age],,0)</f>
        <v>19</v>
      </c>
      <c r="N1428">
        <f>IFERROR(VLOOKUP(FACT_INCLUDES[[#This Row],[order_id]], ORDERS!A:G, 7, FALSE), "")</f>
        <v>4</v>
      </c>
      <c r="O1428">
        <f>_xlfn.XLOOKUP(FACT_INCLUDES[[#This Row],[DW Product]],FACT_PRODUCT_REVIEWS!L:L,FACT_PRODUCT_REVIEWS!A:A,,0)</f>
        <v>228</v>
      </c>
      <c r="P1428">
        <f>_xlfn.XLOOKUP(FACT_INCLUDES[[#This Row],[customer_unique_id]],DIM_CUSTOMERS[customer_unique_id],DIM_CUSTOMERS[DW Customer],,0)</f>
        <v>190</v>
      </c>
      <c r="Q1428">
        <v>228</v>
      </c>
      <c r="R1428">
        <v>228</v>
      </c>
      <c r="S1428">
        <f>IF(FACT_INCLUDES[[#This Row],[order_delivered_customer_date]]&lt;=FACT_INCLUDES[[#This Row],[order_estimated_delivery_date]],1,0)</f>
        <v>1</v>
      </c>
      <c r="T1428" t="str">
        <f>VLOOKUP(FACT_INCLUDES[[#This Row],[DW Product]],DIM_PRODUCTS!A:I,3,FALSE)</f>
        <v>Art</v>
      </c>
      <c r="U1428" t="str">
        <f>VLOOKUP(FACT_INCLUDES[[#This Row],[DW Seller]],DIM_SELLERS!A:I,4,FALSE)</f>
        <v>SP</v>
      </c>
      <c r="V1428" s="30">
        <f>IF(FACT_INCLUDES[[#This Row],[order_delivered_customer_date]]&lt;=FACT_INCLUDES[[#This Row],[order_estimated_delivery_date]], 1,0)</f>
        <v>1</v>
      </c>
    </row>
    <row r="1429" spans="1:22" ht="15.75" x14ac:dyDescent="0.25">
      <c r="A1429">
        <v>1428</v>
      </c>
      <c r="B1429" s="2" t="s">
        <v>925</v>
      </c>
      <c r="C1429" s="10">
        <v>3</v>
      </c>
      <c r="D1429" s="13">
        <v>43047.104861111111</v>
      </c>
      <c r="E1429" s="20">
        <v>39.9</v>
      </c>
      <c r="F1429" s="20">
        <v>54.02</v>
      </c>
      <c r="G1429" t="str">
        <f>VLOOKUP(FACT_INCLUDES[[#This Row],[order_id]],ORDERS!A:B,2,FALSE)</f>
        <v>6f8b40e5fdbd4a4b4dbaadc56f4bf681</v>
      </c>
      <c r="H1429" s="17">
        <f>VLOOKUP(FACT_INCLUDES[[#This Row],[order_id]],ORDERS!A:F,4,FALSE)</f>
        <v>42828.805555555555</v>
      </c>
      <c r="I1429" s="17">
        <f>VLOOKUP(FACT_INCLUDES[[#This Row],[order_id]],ORDERS!A:G,5,FALSE)</f>
        <v>42838.779166666667</v>
      </c>
      <c r="J1429" s="17">
        <f>VLOOKUP(FACT_INCLUDES[[#This Row],[order_id]],ORDERS!A:G,6,FALSE)</f>
        <v>42859</v>
      </c>
      <c r="K1429" t="str">
        <f>VLOOKUP(FACT_INCLUDES[[#This Row],[order_id]],ORDERS!A:G,3,FALSE)</f>
        <v>delivered</v>
      </c>
      <c r="L1429" s="18">
        <f>FACT_INCLUDES[[#This Row],[price]]+FACT_INCLUDES[[#This Row],[freight_value]]</f>
        <v>93.92</v>
      </c>
      <c r="M1429">
        <f ca="1">_xlfn.XLOOKUP(FACT_INCLUDES[[#This Row],[customer_unique_id]], DIM_CUSTOMERS[customer_unique_id], DIM_CUSTOMERS[Age],,0)</f>
        <v>40</v>
      </c>
      <c r="N1429">
        <f>IFERROR(VLOOKUP(FACT_INCLUDES[[#This Row],[order_id]], ORDERS!A:G, 7, FALSE), "")</f>
        <v>10</v>
      </c>
      <c r="O1429">
        <f>_xlfn.XLOOKUP(FACT_INCLUDES[[#This Row],[DW Product]],FACT_PRODUCT_REVIEWS!L:L,FACT_PRODUCT_REVIEWS!A:A,,0)</f>
        <v>157</v>
      </c>
      <c r="P1429">
        <f>_xlfn.XLOOKUP(FACT_INCLUDES[[#This Row],[customer_unique_id]],DIM_CUSTOMERS[customer_unique_id],DIM_CUSTOMERS[DW Customer],,0)</f>
        <v>97</v>
      </c>
      <c r="Q1429">
        <v>157</v>
      </c>
      <c r="R1429">
        <v>157</v>
      </c>
      <c r="S1429">
        <f>IF(FACT_INCLUDES[[#This Row],[order_delivered_customer_date]]&lt;=FACT_INCLUDES[[#This Row],[order_estimated_delivery_date]],1,0)</f>
        <v>1</v>
      </c>
      <c r="T1429" t="str">
        <f>VLOOKUP(FACT_INCLUDES[[#This Row],[DW Product]],DIM_PRODUCTS!A:I,3,FALSE)</f>
        <v>Gadgets</v>
      </c>
      <c r="U1429" t="str">
        <f>VLOOKUP(FACT_INCLUDES[[#This Row],[DW Seller]],DIM_SELLERS!A:I,4,FALSE)</f>
        <v>SP</v>
      </c>
      <c r="V1429" s="30">
        <f>IF(FACT_INCLUDES[[#This Row],[order_delivered_customer_date]]&lt;=FACT_INCLUDES[[#This Row],[order_estimated_delivery_date]], 1,0)</f>
        <v>1</v>
      </c>
    </row>
    <row r="1430" spans="1:22" ht="15.75" x14ac:dyDescent="0.25">
      <c r="A1430">
        <v>1429</v>
      </c>
      <c r="B1430" s="2" t="s">
        <v>796</v>
      </c>
      <c r="C1430" s="10">
        <v>3</v>
      </c>
      <c r="D1430" s="13">
        <v>43315.576388888891</v>
      </c>
      <c r="E1430" s="20">
        <v>159.9</v>
      </c>
      <c r="F1430" s="20">
        <v>20.309999999999999</v>
      </c>
      <c r="G1430" t="str">
        <f>VLOOKUP(FACT_INCLUDES[[#This Row],[order_id]],ORDERS!A:B,2,FALSE)</f>
        <v>ffe254cc039740e17dd15a5305035928</v>
      </c>
      <c r="H1430" s="17">
        <f>VLOOKUP(FACT_INCLUDES[[#This Row],[order_id]],ORDERS!A:F,4,FALSE)</f>
        <v>43312.959722222222</v>
      </c>
      <c r="I1430" s="17">
        <f>VLOOKUP(FACT_INCLUDES[[#This Row],[order_id]],ORDERS!A:G,5,FALSE)</f>
        <v>43318.810416666667</v>
      </c>
      <c r="J1430" s="17">
        <f>VLOOKUP(FACT_INCLUDES[[#This Row],[order_id]],ORDERS!A:G,6,FALSE)</f>
        <v>43320</v>
      </c>
      <c r="K1430" t="str">
        <f>VLOOKUP(FACT_INCLUDES[[#This Row],[order_id]],ORDERS!A:G,3,FALSE)</f>
        <v>delivered</v>
      </c>
      <c r="L1430" s="18">
        <f>FACT_INCLUDES[[#This Row],[price]]+FACT_INCLUDES[[#This Row],[freight_value]]</f>
        <v>180.21</v>
      </c>
      <c r="M1430">
        <f ca="1">_xlfn.XLOOKUP(FACT_INCLUDES[[#This Row],[customer_unique_id]], DIM_CUSTOMERS[customer_unique_id], DIM_CUSTOMERS[Age],,0)</f>
        <v>35</v>
      </c>
      <c r="N1430">
        <f>IFERROR(VLOOKUP(FACT_INCLUDES[[#This Row],[order_id]], ORDERS!A:G, 7, FALSE), "")</f>
        <v>6</v>
      </c>
      <c r="O1430">
        <f>_xlfn.XLOOKUP(FACT_INCLUDES[[#This Row],[DW Product]],FACT_PRODUCT_REVIEWS!L:L,FACT_PRODUCT_REVIEWS!A:A,,0)</f>
        <v>158</v>
      </c>
      <c r="P1430">
        <f>_xlfn.XLOOKUP(FACT_INCLUDES[[#This Row],[customer_unique_id]],DIM_CUSTOMERS[customer_unique_id],DIM_CUSTOMERS[DW Customer],,0)</f>
        <v>205</v>
      </c>
      <c r="Q1430">
        <v>158</v>
      </c>
      <c r="R1430">
        <v>158</v>
      </c>
      <c r="S1430">
        <f>IF(FACT_INCLUDES[[#This Row],[order_delivered_customer_date]]&lt;=FACT_INCLUDES[[#This Row],[order_estimated_delivery_date]],1,0)</f>
        <v>1</v>
      </c>
      <c r="T1430" t="str">
        <f>VLOOKUP(FACT_INCLUDES[[#This Row],[DW Product]],DIM_PRODUCTS!A:I,3,FALSE)</f>
        <v>Jewelry</v>
      </c>
      <c r="U1430" t="str">
        <f>VLOOKUP(FACT_INCLUDES[[#This Row],[DW Seller]],DIM_SELLERS!A:I,4,FALSE)</f>
        <v>SP</v>
      </c>
      <c r="V1430" s="30">
        <f>IF(FACT_INCLUDES[[#This Row],[order_delivered_customer_date]]&lt;=FACT_INCLUDES[[#This Row],[order_estimated_delivery_date]], 1,0)</f>
        <v>1</v>
      </c>
    </row>
    <row r="1431" spans="1:22" ht="15.75" x14ac:dyDescent="0.25">
      <c r="A1431">
        <v>1430</v>
      </c>
      <c r="B1431" s="2" t="s">
        <v>1684</v>
      </c>
      <c r="C1431" s="10">
        <v>3</v>
      </c>
      <c r="D1431" s="13">
        <v>43174.104166666664</v>
      </c>
      <c r="E1431" s="20">
        <v>540</v>
      </c>
      <c r="F1431" s="20">
        <v>16.22</v>
      </c>
      <c r="G1431" t="str">
        <f>VLOOKUP(FACT_INCLUDES[[#This Row],[order_id]],ORDERS!A:B,2,FALSE)</f>
        <v>859a9b67726d9c9306eb28b8938c59a0</v>
      </c>
      <c r="H1431" s="17">
        <f>VLOOKUP(FACT_INCLUDES[[#This Row],[order_id]],ORDERS!A:F,4,FALSE)</f>
        <v>42899.911111111112</v>
      </c>
      <c r="I1431" s="17">
        <f>VLOOKUP(FACT_INCLUDES[[#This Row],[order_id]],ORDERS!A:G,5,FALSE)</f>
        <v>42909.396527777775</v>
      </c>
      <c r="J1431" s="17">
        <f>VLOOKUP(FACT_INCLUDES[[#This Row],[order_id]],ORDERS!A:G,6,FALSE)</f>
        <v>42920</v>
      </c>
      <c r="K1431" t="str">
        <f>VLOOKUP(FACT_INCLUDES[[#This Row],[order_id]],ORDERS!A:G,3,FALSE)</f>
        <v>delivered</v>
      </c>
      <c r="L1431" s="18">
        <f>FACT_INCLUDES[[#This Row],[price]]+FACT_INCLUDES[[#This Row],[freight_value]]</f>
        <v>556.22</v>
      </c>
      <c r="M1431">
        <f ca="1">_xlfn.XLOOKUP(FACT_INCLUDES[[#This Row],[customer_unique_id]], DIM_CUSTOMERS[customer_unique_id], DIM_CUSTOMERS[Age],,0)</f>
        <v>22</v>
      </c>
      <c r="N1431">
        <f>IFERROR(VLOOKUP(FACT_INCLUDES[[#This Row],[order_id]], ORDERS!A:G, 7, FALSE), "")</f>
        <v>10</v>
      </c>
      <c r="O1431">
        <f>_xlfn.XLOOKUP(FACT_INCLUDES[[#This Row],[DW Product]],FACT_PRODUCT_REVIEWS!L:L,FACT_PRODUCT_REVIEWS!A:A,,0)</f>
        <v>159</v>
      </c>
      <c r="P1431">
        <f>_xlfn.XLOOKUP(FACT_INCLUDES[[#This Row],[customer_unique_id]],DIM_CUSTOMERS[customer_unique_id],DIM_CUSTOMERS[DW Customer],,0)</f>
        <v>296</v>
      </c>
      <c r="Q1431">
        <v>159</v>
      </c>
      <c r="R1431">
        <v>159</v>
      </c>
      <c r="S1431">
        <f>IF(FACT_INCLUDES[[#This Row],[order_delivered_customer_date]]&lt;=FACT_INCLUDES[[#This Row],[order_estimated_delivery_date]],1,0)</f>
        <v>1</v>
      </c>
      <c r="T1431" t="str">
        <f>VLOOKUP(FACT_INCLUDES[[#This Row],[DW Product]],DIM_PRODUCTS!A:I,3,FALSE)</f>
        <v>Clothing</v>
      </c>
      <c r="U1431" t="str">
        <f>VLOOKUP(FACT_INCLUDES[[#This Row],[DW Seller]],DIM_SELLERS!A:I,4,FALSE)</f>
        <v>SP</v>
      </c>
      <c r="V1431" s="30">
        <f>IF(FACT_INCLUDES[[#This Row],[order_delivered_customer_date]]&lt;=FACT_INCLUDES[[#This Row],[order_estimated_delivery_date]], 1,0)</f>
        <v>1</v>
      </c>
    </row>
    <row r="1432" spans="1:22" ht="15.75" x14ac:dyDescent="0.25">
      <c r="A1432">
        <v>1431</v>
      </c>
      <c r="B1432" s="2" t="s">
        <v>1340</v>
      </c>
      <c r="C1432" s="10">
        <v>3</v>
      </c>
      <c r="D1432" s="13">
        <v>42992.913194444445</v>
      </c>
      <c r="E1432" s="20">
        <v>189.9</v>
      </c>
      <c r="F1432" s="20">
        <v>31.17</v>
      </c>
      <c r="G1432" t="str">
        <f>VLOOKUP(FACT_INCLUDES[[#This Row],[order_id]],ORDERS!A:B,2,FALSE)</f>
        <v>90a8e532133d8d1bb8a49c3ea08aaff6</v>
      </c>
      <c r="H1432" s="17">
        <f>VLOOKUP(FACT_INCLUDES[[#This Row],[order_id]],ORDERS!A:F,4,FALSE)</f>
        <v>42963.932638888888</v>
      </c>
      <c r="I1432" s="17">
        <f>VLOOKUP(FACT_INCLUDES[[#This Row],[order_id]],ORDERS!A:G,5,FALSE)</f>
        <v>42975.70208333333</v>
      </c>
      <c r="J1432" s="17">
        <f>VLOOKUP(FACT_INCLUDES[[#This Row],[order_id]],ORDERS!A:G,6,FALSE)</f>
        <v>42996</v>
      </c>
      <c r="K1432" t="str">
        <f>VLOOKUP(FACT_INCLUDES[[#This Row],[order_id]],ORDERS!A:G,3,FALSE)</f>
        <v>delivered</v>
      </c>
      <c r="L1432" s="18">
        <f>FACT_INCLUDES[[#This Row],[price]]+FACT_INCLUDES[[#This Row],[freight_value]]</f>
        <v>221.07</v>
      </c>
      <c r="M1432">
        <f ca="1">_xlfn.XLOOKUP(FACT_INCLUDES[[#This Row],[customer_unique_id]], DIM_CUSTOMERS[customer_unique_id], DIM_CUSTOMERS[Age],,0)</f>
        <v>30</v>
      </c>
      <c r="N1432">
        <f>IFERROR(VLOOKUP(FACT_INCLUDES[[#This Row],[order_id]], ORDERS!A:G, 7, FALSE), "")</f>
        <v>12</v>
      </c>
      <c r="O1432">
        <f>_xlfn.XLOOKUP(FACT_INCLUDES[[#This Row],[DW Product]],FACT_PRODUCT_REVIEWS!L:L,FACT_PRODUCT_REVIEWS!A:A,,0)</f>
        <v>160</v>
      </c>
      <c r="P1432">
        <f>_xlfn.XLOOKUP(FACT_INCLUDES[[#This Row],[customer_unique_id]],DIM_CUSTOMERS[customer_unique_id],DIM_CUSTOMERS[DW Customer],,0)</f>
        <v>320</v>
      </c>
      <c r="Q1432">
        <v>160</v>
      </c>
      <c r="R1432">
        <v>160</v>
      </c>
      <c r="S1432">
        <f>IF(FACT_INCLUDES[[#This Row],[order_delivered_customer_date]]&lt;=FACT_INCLUDES[[#This Row],[order_estimated_delivery_date]],1,0)</f>
        <v>1</v>
      </c>
      <c r="T1432" t="str">
        <f>VLOOKUP(FACT_INCLUDES[[#This Row],[DW Product]],DIM_PRODUCTS!A:I,3,FALSE)</f>
        <v>Appliances</v>
      </c>
      <c r="U1432" t="str">
        <f>VLOOKUP(FACT_INCLUDES[[#This Row],[DW Seller]],DIM_SELLERS!A:I,4,FALSE)</f>
        <v>PR</v>
      </c>
      <c r="V1432" s="30">
        <f>IF(FACT_INCLUDES[[#This Row],[order_delivered_customer_date]]&lt;=FACT_INCLUDES[[#This Row],[order_estimated_delivery_date]], 1,0)</f>
        <v>1</v>
      </c>
    </row>
    <row r="1433" spans="1:22" ht="15.75" x14ac:dyDescent="0.25">
      <c r="A1433">
        <v>1432</v>
      </c>
      <c r="B1433" s="2" t="s">
        <v>1588</v>
      </c>
      <c r="C1433" s="10">
        <v>3</v>
      </c>
      <c r="D1433" s="13">
        <v>43160.618750000001</v>
      </c>
      <c r="E1433" s="20">
        <v>14.9</v>
      </c>
      <c r="F1433" s="20">
        <v>8.27</v>
      </c>
      <c r="G1433" t="str">
        <f>VLOOKUP(FACT_INCLUDES[[#This Row],[order_id]],ORDERS!A:B,2,FALSE)</f>
        <v>3ee932c2f695c34affbbeb9a299c8166</v>
      </c>
      <c r="H1433" s="17">
        <f>VLOOKUP(FACT_INCLUDES[[#This Row],[order_id]],ORDERS!A:F,4,FALSE)</f>
        <v>42968.568055555559</v>
      </c>
      <c r="I1433" s="17">
        <f>VLOOKUP(FACT_INCLUDES[[#This Row],[order_id]],ORDERS!A:G,5,FALSE)</f>
        <v>42984.775000000001</v>
      </c>
      <c r="J1433" s="17">
        <f>VLOOKUP(FACT_INCLUDES[[#This Row],[order_id]],ORDERS!A:G,6,FALSE)</f>
        <v>42993</v>
      </c>
      <c r="K1433" t="str">
        <f>VLOOKUP(FACT_INCLUDES[[#This Row],[order_id]],ORDERS!A:G,3,FALSE)</f>
        <v>delivered</v>
      </c>
      <c r="L1433" s="18">
        <f>FACT_INCLUDES[[#This Row],[price]]+FACT_INCLUDES[[#This Row],[freight_value]]</f>
        <v>23.17</v>
      </c>
      <c r="M1433">
        <f ca="1">_xlfn.XLOOKUP(FACT_INCLUDES[[#This Row],[customer_unique_id]], DIM_CUSTOMERS[customer_unique_id], DIM_CUSTOMERS[Age],,0)</f>
        <v>49</v>
      </c>
      <c r="N1433">
        <f>IFERROR(VLOOKUP(FACT_INCLUDES[[#This Row],[order_id]], ORDERS!A:G, 7, FALSE), "")</f>
        <v>16</v>
      </c>
      <c r="O1433">
        <f>_xlfn.XLOOKUP(FACT_INCLUDES[[#This Row],[DW Product]],FACT_PRODUCT_REVIEWS!L:L,FACT_PRODUCT_REVIEWS!A:A,,0)</f>
        <v>161</v>
      </c>
      <c r="P1433">
        <f>_xlfn.XLOOKUP(FACT_INCLUDES[[#This Row],[customer_unique_id]],DIM_CUSTOMERS[customer_unique_id],DIM_CUSTOMERS[DW Customer],,0)</f>
        <v>214</v>
      </c>
      <c r="Q1433">
        <v>161</v>
      </c>
      <c r="R1433">
        <v>161</v>
      </c>
      <c r="S1433">
        <f>IF(FACT_INCLUDES[[#This Row],[order_delivered_customer_date]]&lt;=FACT_INCLUDES[[#This Row],[order_estimated_delivery_date]],1,0)</f>
        <v>1</v>
      </c>
      <c r="T1433" t="str">
        <f>VLOOKUP(FACT_INCLUDES[[#This Row],[DW Product]],DIM_PRODUCTS!A:I,3,FALSE)</f>
        <v>Home Design</v>
      </c>
      <c r="U1433" t="str">
        <f>VLOOKUP(FACT_INCLUDES[[#This Row],[DW Seller]],DIM_SELLERS!A:I,4,FALSE)</f>
        <v>PR</v>
      </c>
      <c r="V1433" s="30">
        <f>IF(FACT_INCLUDES[[#This Row],[order_delivered_customer_date]]&lt;=FACT_INCLUDES[[#This Row],[order_estimated_delivery_date]], 1,0)</f>
        <v>1</v>
      </c>
    </row>
    <row r="1434" spans="1:22" ht="15.75" x14ac:dyDescent="0.25">
      <c r="A1434">
        <v>1433</v>
      </c>
      <c r="B1434" s="2" t="s">
        <v>1607</v>
      </c>
      <c r="C1434" s="10">
        <v>3</v>
      </c>
      <c r="D1434" s="13">
        <v>43006.5625</v>
      </c>
      <c r="E1434" s="20">
        <v>43.9</v>
      </c>
      <c r="F1434" s="20">
        <v>11.85</v>
      </c>
      <c r="G1434" t="str">
        <f>VLOOKUP(FACT_INCLUDES[[#This Row],[order_id]],ORDERS!A:B,2,FALSE)</f>
        <v>0125fb08af5c9dd55731090aafc63ac8</v>
      </c>
      <c r="H1434" s="17">
        <f>VLOOKUP(FACT_INCLUDES[[#This Row],[order_id]],ORDERS!A:F,4,FALSE)</f>
        <v>43305.129861111112</v>
      </c>
      <c r="I1434" s="17">
        <f>VLOOKUP(FACT_INCLUDES[[#This Row],[order_id]],ORDERS!A:G,5,FALSE)</f>
        <v>43311.752083333333</v>
      </c>
      <c r="J1434" s="17">
        <f>VLOOKUP(FACT_INCLUDES[[#This Row],[order_id]],ORDERS!A:G,6,FALSE)</f>
        <v>43322</v>
      </c>
      <c r="K1434" t="str">
        <f>VLOOKUP(FACT_INCLUDES[[#This Row],[order_id]],ORDERS!A:G,3,FALSE)</f>
        <v>delivered</v>
      </c>
      <c r="L1434" s="18">
        <f>FACT_INCLUDES[[#This Row],[price]]+FACT_INCLUDES[[#This Row],[freight_value]]</f>
        <v>55.75</v>
      </c>
      <c r="M1434">
        <f ca="1">_xlfn.XLOOKUP(FACT_INCLUDES[[#This Row],[customer_unique_id]], DIM_CUSTOMERS[customer_unique_id], DIM_CUSTOMERS[Age],,0)</f>
        <v>59</v>
      </c>
      <c r="N1434">
        <f>IFERROR(VLOOKUP(FACT_INCLUDES[[#This Row],[order_id]], ORDERS!A:G, 7, FALSE), "")</f>
        <v>6</v>
      </c>
      <c r="O1434">
        <f>_xlfn.XLOOKUP(FACT_INCLUDES[[#This Row],[DW Product]],FACT_PRODUCT_REVIEWS!L:L,FACT_PRODUCT_REVIEWS!A:A,,0)</f>
        <v>162</v>
      </c>
      <c r="P1434">
        <f>_xlfn.XLOOKUP(FACT_INCLUDES[[#This Row],[customer_unique_id]],DIM_CUSTOMERS[customer_unique_id],DIM_CUSTOMERS[DW Customer],,0)</f>
        <v>99</v>
      </c>
      <c r="Q1434">
        <v>162</v>
      </c>
      <c r="R1434">
        <v>162</v>
      </c>
      <c r="S1434">
        <f>IF(FACT_INCLUDES[[#This Row],[order_delivered_customer_date]]&lt;=FACT_INCLUDES[[#This Row],[order_estimated_delivery_date]],1,0)</f>
        <v>1</v>
      </c>
      <c r="T1434" t="str">
        <f>VLOOKUP(FACT_INCLUDES[[#This Row],[DW Product]],DIM_PRODUCTS!A:I,3,FALSE)</f>
        <v>Art</v>
      </c>
      <c r="U1434" t="str">
        <f>VLOOKUP(FACT_INCLUDES[[#This Row],[DW Seller]],DIM_SELLERS!A:I,4,FALSE)</f>
        <v>SP</v>
      </c>
      <c r="V1434" s="30">
        <f>IF(FACT_INCLUDES[[#This Row],[order_delivered_customer_date]]&lt;=FACT_INCLUDES[[#This Row],[order_estimated_delivery_date]], 1,0)</f>
        <v>1</v>
      </c>
    </row>
    <row r="1435" spans="1:22" ht="15.75" x14ac:dyDescent="0.25">
      <c r="A1435">
        <v>1434</v>
      </c>
      <c r="B1435" s="2" t="s">
        <v>1080</v>
      </c>
      <c r="C1435" s="10">
        <v>3</v>
      </c>
      <c r="D1435" s="13">
        <v>43265.845138888886</v>
      </c>
      <c r="E1435" s="20">
        <v>139</v>
      </c>
      <c r="F1435" s="20">
        <v>87.28</v>
      </c>
      <c r="G1435" t="str">
        <f>VLOOKUP(FACT_INCLUDES[[#This Row],[order_id]],ORDERS!A:B,2,FALSE)</f>
        <v>76e5f3bca2b1f5c510c41563c2ea31a4</v>
      </c>
      <c r="H1435" s="17">
        <f>VLOOKUP(FACT_INCLUDES[[#This Row],[order_id]],ORDERS!A:F,4,FALSE)</f>
        <v>43353.743750000001</v>
      </c>
      <c r="I1435" s="17">
        <f>VLOOKUP(FACT_INCLUDES[[#This Row],[order_id]],ORDERS!A:G,5,FALSE)</f>
        <v>43364</v>
      </c>
      <c r="J1435" s="17">
        <f>VLOOKUP(FACT_INCLUDES[[#This Row],[order_id]],ORDERS!A:G,6,FALSE)</f>
        <v>43363</v>
      </c>
      <c r="K1435" t="str">
        <f>VLOOKUP(FACT_INCLUDES[[#This Row],[order_id]],ORDERS!A:G,3,FALSE)</f>
        <v>canceled</v>
      </c>
      <c r="L1435" s="18">
        <f>FACT_INCLUDES[[#This Row],[price]]+FACT_INCLUDES[[#This Row],[freight_value]]</f>
        <v>226.28</v>
      </c>
      <c r="M1435">
        <f ca="1">_xlfn.XLOOKUP(FACT_INCLUDES[[#This Row],[customer_unique_id]], DIM_CUSTOMERS[customer_unique_id], DIM_CUSTOMERS[Age],,0)</f>
        <v>51</v>
      </c>
      <c r="N1435">
        <f>IFERROR(VLOOKUP(FACT_INCLUDES[[#This Row],[order_id]], ORDERS!A:G, 7, FALSE), "")</f>
        <v>11</v>
      </c>
      <c r="O1435">
        <f>_xlfn.XLOOKUP(FACT_INCLUDES[[#This Row],[DW Product]],FACT_PRODUCT_REVIEWS!L:L,FACT_PRODUCT_REVIEWS!A:A,,0)</f>
        <v>163</v>
      </c>
      <c r="P1435">
        <f>_xlfn.XLOOKUP(FACT_INCLUDES[[#This Row],[customer_unique_id]],DIM_CUSTOMERS[customer_unique_id],DIM_CUSTOMERS[DW Customer],,0)</f>
        <v>61</v>
      </c>
      <c r="Q1435">
        <v>163</v>
      </c>
      <c r="R1435">
        <v>163</v>
      </c>
      <c r="S1435">
        <f>IF(FACT_INCLUDES[[#This Row],[order_delivered_customer_date]]&lt;=FACT_INCLUDES[[#This Row],[order_estimated_delivery_date]],1,0)</f>
        <v>0</v>
      </c>
      <c r="T1435" t="str">
        <f>VLOOKUP(FACT_INCLUDES[[#This Row],[DW Product]],DIM_PRODUCTS!A:I,3,FALSE)</f>
        <v>Bathroom</v>
      </c>
      <c r="U1435" t="str">
        <f>VLOOKUP(FACT_INCLUDES[[#This Row],[DW Seller]],DIM_SELLERS!A:I,4,FALSE)</f>
        <v>SP</v>
      </c>
      <c r="V1435" s="30">
        <f>IF(FACT_INCLUDES[[#This Row],[order_delivered_customer_date]]&lt;=FACT_INCLUDES[[#This Row],[order_estimated_delivery_date]], 1,0)</f>
        <v>0</v>
      </c>
    </row>
    <row r="1436" spans="1:22" ht="15.75" x14ac:dyDescent="0.25">
      <c r="A1436">
        <v>1435</v>
      </c>
      <c r="B1436" s="2" t="s">
        <v>1875</v>
      </c>
      <c r="C1436" s="10">
        <v>3</v>
      </c>
      <c r="D1436" s="13">
        <v>43223.911111111112</v>
      </c>
      <c r="E1436" s="20">
        <v>40.35</v>
      </c>
      <c r="F1436" s="20">
        <v>13.71</v>
      </c>
      <c r="G1436" t="str">
        <f>VLOOKUP(FACT_INCLUDES[[#This Row],[order_id]],ORDERS!A:B,2,FALSE)</f>
        <v>b228692e71b74a9931496bf59debce23</v>
      </c>
      <c r="H1436" s="17">
        <f>VLOOKUP(FACT_INCLUDES[[#This Row],[order_id]],ORDERS!A:F,4,FALSE)</f>
        <v>43034.961805555555</v>
      </c>
      <c r="I1436" s="17">
        <f>VLOOKUP(FACT_INCLUDES[[#This Row],[order_id]],ORDERS!A:G,5,FALSE)</f>
        <v>43048.722916666666</v>
      </c>
      <c r="J1436" s="17">
        <f>VLOOKUP(FACT_INCLUDES[[#This Row],[order_id]],ORDERS!A:G,6,FALSE)</f>
        <v>43063</v>
      </c>
      <c r="K1436" t="str">
        <f>VLOOKUP(FACT_INCLUDES[[#This Row],[order_id]],ORDERS!A:G,3,FALSE)</f>
        <v>delivered</v>
      </c>
      <c r="L1436" s="18">
        <f>FACT_INCLUDES[[#This Row],[price]]+FACT_INCLUDES[[#This Row],[freight_value]]</f>
        <v>54.06</v>
      </c>
      <c r="M1436">
        <f ca="1">_xlfn.XLOOKUP(FACT_INCLUDES[[#This Row],[customer_unique_id]], DIM_CUSTOMERS[customer_unique_id], DIM_CUSTOMERS[Age],,0)</f>
        <v>19</v>
      </c>
      <c r="N1436">
        <f>IFERROR(VLOOKUP(FACT_INCLUDES[[#This Row],[order_id]], ORDERS!A:G, 7, FALSE), "")</f>
        <v>14</v>
      </c>
      <c r="O1436">
        <f>_xlfn.XLOOKUP(FACT_INCLUDES[[#This Row],[DW Product]],FACT_PRODUCT_REVIEWS!L:L,FACT_PRODUCT_REVIEWS!A:A,,0)</f>
        <v>164</v>
      </c>
      <c r="P1436">
        <f>_xlfn.XLOOKUP(FACT_INCLUDES[[#This Row],[customer_unique_id]],DIM_CUSTOMERS[customer_unique_id],DIM_CUSTOMERS[DW Customer],,0)</f>
        <v>338</v>
      </c>
      <c r="Q1436">
        <v>164</v>
      </c>
      <c r="R1436">
        <v>164</v>
      </c>
      <c r="S1436">
        <f>IF(FACT_INCLUDES[[#This Row],[order_delivered_customer_date]]&lt;=FACT_INCLUDES[[#This Row],[order_estimated_delivery_date]],1,0)</f>
        <v>1</v>
      </c>
      <c r="T1436" t="str">
        <f>VLOOKUP(FACT_INCLUDES[[#This Row],[DW Product]],DIM_PRODUCTS!A:I,3,FALSE)</f>
        <v>Musical Instruments</v>
      </c>
      <c r="U1436" t="str">
        <f>VLOOKUP(FACT_INCLUDES[[#This Row],[DW Seller]],DIM_SELLERS!A:I,4,FALSE)</f>
        <v>SP</v>
      </c>
      <c r="V1436" s="30">
        <f>IF(FACT_INCLUDES[[#This Row],[order_delivered_customer_date]]&lt;=FACT_INCLUDES[[#This Row],[order_estimated_delivery_date]], 1,0)</f>
        <v>1</v>
      </c>
    </row>
    <row r="1437" spans="1:22" ht="15.75" x14ac:dyDescent="0.25">
      <c r="A1437">
        <v>1436</v>
      </c>
      <c r="B1437" s="2" t="s">
        <v>1042</v>
      </c>
      <c r="C1437" s="10">
        <v>3</v>
      </c>
      <c r="D1437" s="13">
        <v>43069.036111111112</v>
      </c>
      <c r="E1437" s="20">
        <v>469</v>
      </c>
      <c r="F1437" s="20">
        <v>20.85</v>
      </c>
      <c r="G1437" t="str">
        <f>VLOOKUP(FACT_INCLUDES[[#This Row],[order_id]],ORDERS!A:B,2,FALSE)</f>
        <v>754fd85b66cc83bb73ffb06a4bc729f8</v>
      </c>
      <c r="H1437" s="17">
        <f>VLOOKUP(FACT_INCLUDES[[#This Row],[order_id]],ORDERS!A:F,4,FALSE)</f>
        <v>43030.453472222223</v>
      </c>
      <c r="I1437" s="17">
        <f>VLOOKUP(FACT_INCLUDES[[#This Row],[order_id]],ORDERS!A:G,5,FALSE)</f>
        <v>43039.843055555553</v>
      </c>
      <c r="J1437" s="17">
        <f>VLOOKUP(FACT_INCLUDES[[#This Row],[order_id]],ORDERS!A:G,6,FALSE)</f>
        <v>43055</v>
      </c>
      <c r="K1437" t="str">
        <f>VLOOKUP(FACT_INCLUDES[[#This Row],[order_id]],ORDERS!A:G,3,FALSE)</f>
        <v>delivered</v>
      </c>
      <c r="L1437" s="18">
        <f>FACT_INCLUDES[[#This Row],[price]]+FACT_INCLUDES[[#This Row],[freight_value]]</f>
        <v>489.85</v>
      </c>
      <c r="M1437">
        <f ca="1">_xlfn.XLOOKUP(FACT_INCLUDES[[#This Row],[customer_unique_id]], DIM_CUSTOMERS[customer_unique_id], DIM_CUSTOMERS[Age],,0)</f>
        <v>32</v>
      </c>
      <c r="N1437">
        <f>IFERROR(VLOOKUP(FACT_INCLUDES[[#This Row],[order_id]], ORDERS!A:G, 7, FALSE), "")</f>
        <v>9</v>
      </c>
      <c r="O1437">
        <f>_xlfn.XLOOKUP(FACT_INCLUDES[[#This Row],[DW Product]],FACT_PRODUCT_REVIEWS!L:L,FACT_PRODUCT_REVIEWS!A:A,,0)</f>
        <v>165</v>
      </c>
      <c r="P1437">
        <f>_xlfn.XLOOKUP(FACT_INCLUDES[[#This Row],[customer_unique_id]],DIM_CUSTOMERS[customer_unique_id],DIM_CUSTOMERS[DW Customer],,0)</f>
        <v>225</v>
      </c>
      <c r="Q1437">
        <v>165</v>
      </c>
      <c r="R1437">
        <v>165</v>
      </c>
      <c r="S1437">
        <f>IF(FACT_INCLUDES[[#This Row],[order_delivered_customer_date]]&lt;=FACT_INCLUDES[[#This Row],[order_estimated_delivery_date]],1,0)</f>
        <v>1</v>
      </c>
      <c r="T1437" t="str">
        <f>VLOOKUP(FACT_INCLUDES[[#This Row],[DW Product]],DIM_PRODUCTS!A:I,3,FALSE)</f>
        <v>Home Design</v>
      </c>
      <c r="U1437" t="str">
        <f>VLOOKUP(FACT_INCLUDES[[#This Row],[DW Seller]],DIM_SELLERS!A:I,4,FALSE)</f>
        <v>PR</v>
      </c>
      <c r="V1437" s="30">
        <f>IF(FACT_INCLUDES[[#This Row],[order_delivered_customer_date]]&lt;=FACT_INCLUDES[[#This Row],[order_estimated_delivery_date]], 1,0)</f>
        <v>1</v>
      </c>
    </row>
    <row r="1438" spans="1:22" ht="15.75" x14ac:dyDescent="0.25">
      <c r="A1438">
        <v>1437</v>
      </c>
      <c r="B1438" s="2" t="s">
        <v>1565</v>
      </c>
      <c r="C1438" s="10">
        <v>3</v>
      </c>
      <c r="D1438" s="13">
        <v>42978.913194444445</v>
      </c>
      <c r="E1438" s="20">
        <v>59</v>
      </c>
      <c r="F1438" s="20">
        <v>16.170000000000002</v>
      </c>
      <c r="G1438" t="str">
        <f>VLOOKUP(FACT_INCLUDES[[#This Row],[order_id]],ORDERS!A:B,2,FALSE)</f>
        <v>fcad3faa5c09b2baf9164b8fd20098b5</v>
      </c>
      <c r="H1438" s="17">
        <f>VLOOKUP(FACT_INCLUDES[[#This Row],[order_id]],ORDERS!A:F,4,FALSE)</f>
        <v>43068.99722222222</v>
      </c>
      <c r="I1438" s="17">
        <f>VLOOKUP(FACT_INCLUDES[[#This Row],[order_id]],ORDERS!A:G,5,FALSE)</f>
        <v>43073.765972222223</v>
      </c>
      <c r="J1438" s="17">
        <f>VLOOKUP(FACT_INCLUDES[[#This Row],[order_id]],ORDERS!A:G,6,FALSE)</f>
        <v>43084</v>
      </c>
      <c r="K1438" t="str">
        <f>VLOOKUP(FACT_INCLUDES[[#This Row],[order_id]],ORDERS!A:G,3,FALSE)</f>
        <v>delivered</v>
      </c>
      <c r="L1438" s="18">
        <f>FACT_INCLUDES[[#This Row],[price]]+FACT_INCLUDES[[#This Row],[freight_value]]</f>
        <v>75.17</v>
      </c>
      <c r="M1438">
        <f ca="1">_xlfn.XLOOKUP(FACT_INCLUDES[[#This Row],[customer_unique_id]], DIM_CUSTOMERS[customer_unique_id], DIM_CUSTOMERS[Age],,0)</f>
        <v>49</v>
      </c>
      <c r="N1438">
        <f>IFERROR(VLOOKUP(FACT_INCLUDES[[#This Row],[order_id]], ORDERS!A:G, 7, FALSE), "")</f>
        <v>5</v>
      </c>
      <c r="O1438">
        <f>_xlfn.XLOOKUP(FACT_INCLUDES[[#This Row],[DW Product]],FACT_PRODUCT_REVIEWS!L:L,FACT_PRODUCT_REVIEWS!A:A,,0)</f>
        <v>166</v>
      </c>
      <c r="P1438">
        <f>_xlfn.XLOOKUP(FACT_INCLUDES[[#This Row],[customer_unique_id]],DIM_CUSTOMERS[customer_unique_id],DIM_CUSTOMERS[DW Customer],,0)</f>
        <v>179</v>
      </c>
      <c r="Q1438">
        <v>166</v>
      </c>
      <c r="R1438">
        <v>166</v>
      </c>
      <c r="S1438">
        <f>IF(FACT_INCLUDES[[#This Row],[order_delivered_customer_date]]&lt;=FACT_INCLUDES[[#This Row],[order_estimated_delivery_date]],1,0)</f>
        <v>1</v>
      </c>
      <c r="T1438" t="str">
        <f>VLOOKUP(FACT_INCLUDES[[#This Row],[DW Product]],DIM_PRODUCTS!A:I,3,FALSE)</f>
        <v>Pets</v>
      </c>
      <c r="U1438" t="str">
        <f>VLOOKUP(FACT_INCLUDES[[#This Row],[DW Seller]],DIM_SELLERS!A:I,4,FALSE)</f>
        <v>SP</v>
      </c>
      <c r="V1438" s="30">
        <f>IF(FACT_INCLUDES[[#This Row],[order_delivered_customer_date]]&lt;=FACT_INCLUDES[[#This Row],[order_estimated_delivery_date]], 1,0)</f>
        <v>1</v>
      </c>
    </row>
    <row r="1439" spans="1:22" ht="15.75" x14ac:dyDescent="0.25">
      <c r="A1439">
        <v>1438</v>
      </c>
      <c r="B1439" s="2" t="s">
        <v>1729</v>
      </c>
      <c r="C1439" s="10">
        <v>3</v>
      </c>
      <c r="D1439" s="13">
        <v>43130.120138888888</v>
      </c>
      <c r="E1439" s="20">
        <v>35.9</v>
      </c>
      <c r="F1439" s="20">
        <v>15.79</v>
      </c>
      <c r="G1439" t="str">
        <f>VLOOKUP(FACT_INCLUDES[[#This Row],[order_id]],ORDERS!A:B,2,FALSE)</f>
        <v>e3170caa179176b49f1265ffde5c27fc</v>
      </c>
      <c r="H1439" s="17">
        <f>VLOOKUP(FACT_INCLUDES[[#This Row],[order_id]],ORDERS!A:F,4,FALSE)</f>
        <v>43053.855555555558</v>
      </c>
      <c r="I1439" s="17">
        <f>VLOOKUP(FACT_INCLUDES[[#This Row],[order_id]],ORDERS!A:G,5,FALSE)</f>
        <v>43069.674305555556</v>
      </c>
      <c r="J1439" s="17">
        <f>VLOOKUP(FACT_INCLUDES[[#This Row],[order_id]],ORDERS!A:G,6,FALSE)</f>
        <v>43080</v>
      </c>
      <c r="K1439" t="str">
        <f>VLOOKUP(FACT_INCLUDES[[#This Row],[order_id]],ORDERS!A:G,3,FALSE)</f>
        <v>delivered</v>
      </c>
      <c r="L1439" s="18">
        <f>FACT_INCLUDES[[#This Row],[price]]+FACT_INCLUDES[[#This Row],[freight_value]]</f>
        <v>51.69</v>
      </c>
      <c r="M1439">
        <f ca="1">_xlfn.XLOOKUP(FACT_INCLUDES[[#This Row],[customer_unique_id]], DIM_CUSTOMERS[customer_unique_id], DIM_CUSTOMERS[Age],,0)</f>
        <v>19</v>
      </c>
      <c r="N1439">
        <f>IFERROR(VLOOKUP(FACT_INCLUDES[[#This Row],[order_id]], ORDERS!A:G, 7, FALSE), "")</f>
        <v>16</v>
      </c>
      <c r="O1439">
        <f>_xlfn.XLOOKUP(FACT_INCLUDES[[#This Row],[DW Product]],FACT_PRODUCT_REVIEWS!L:L,FACT_PRODUCT_REVIEWS!A:A,,0)</f>
        <v>167</v>
      </c>
      <c r="P1439">
        <f>_xlfn.XLOOKUP(FACT_INCLUDES[[#This Row],[customer_unique_id]],DIM_CUSTOMERS[customer_unique_id],DIM_CUSTOMERS[DW Customer],,0)</f>
        <v>299</v>
      </c>
      <c r="Q1439">
        <v>167</v>
      </c>
      <c r="R1439">
        <v>167</v>
      </c>
      <c r="S1439">
        <f>IF(FACT_INCLUDES[[#This Row],[order_delivered_customer_date]]&lt;=FACT_INCLUDES[[#This Row],[order_estimated_delivery_date]],1,0)</f>
        <v>1</v>
      </c>
      <c r="T1439" t="str">
        <f>VLOOKUP(FACT_INCLUDES[[#This Row],[DW Product]],DIM_PRODUCTS!A:I,3,FALSE)</f>
        <v>Accessories</v>
      </c>
      <c r="U1439" t="str">
        <f>VLOOKUP(FACT_INCLUDES[[#This Row],[DW Seller]],DIM_SELLERS!A:I,4,FALSE)</f>
        <v>SP</v>
      </c>
      <c r="V1439" s="30">
        <f>IF(FACT_INCLUDES[[#This Row],[order_delivered_customer_date]]&lt;=FACT_INCLUDES[[#This Row],[order_estimated_delivery_date]], 1,0)</f>
        <v>1</v>
      </c>
    </row>
    <row r="1440" spans="1:22" ht="15.75" x14ac:dyDescent="0.25">
      <c r="A1440">
        <v>1439</v>
      </c>
      <c r="B1440" s="2" t="s">
        <v>1494</v>
      </c>
      <c r="C1440" s="10">
        <v>3</v>
      </c>
      <c r="D1440" s="13">
        <v>43130.120138888888</v>
      </c>
      <c r="E1440" s="20">
        <v>35.9</v>
      </c>
      <c r="F1440" s="20">
        <v>15.79</v>
      </c>
      <c r="G1440" t="str">
        <f>VLOOKUP(FACT_INCLUDES[[#This Row],[order_id]],ORDERS!A:B,2,FALSE)</f>
        <v>5cc1fbd02e6b7cd1113dd836fbbbcc13</v>
      </c>
      <c r="H1440" s="17">
        <f>VLOOKUP(FACT_INCLUDES[[#This Row],[order_id]],ORDERS!A:F,4,FALSE)</f>
        <v>42828.946527777778</v>
      </c>
      <c r="I1440" s="17">
        <f>VLOOKUP(FACT_INCLUDES[[#This Row],[order_id]],ORDERS!A:G,5,FALSE)</f>
        <v>42870.470138888886</v>
      </c>
      <c r="J1440" s="17">
        <f>VLOOKUP(FACT_INCLUDES[[#This Row],[order_id]],ORDERS!A:G,6,FALSE)</f>
        <v>42852</v>
      </c>
      <c r="K1440" t="str">
        <f>VLOOKUP(FACT_INCLUDES[[#This Row],[order_id]],ORDERS!A:G,3,FALSE)</f>
        <v>delivered</v>
      </c>
      <c r="L1440" s="18">
        <f>FACT_INCLUDES[[#This Row],[price]]+FACT_INCLUDES[[#This Row],[freight_value]]</f>
        <v>51.69</v>
      </c>
      <c r="M1440">
        <f ca="1">_xlfn.XLOOKUP(FACT_INCLUDES[[#This Row],[customer_unique_id]], DIM_CUSTOMERS[customer_unique_id], DIM_CUSTOMERS[Age],,0)</f>
        <v>21</v>
      </c>
      <c r="N1440">
        <f>IFERROR(VLOOKUP(FACT_INCLUDES[[#This Row],[order_id]], ORDERS!A:G, 7, FALSE), "")</f>
        <v>42</v>
      </c>
      <c r="O1440">
        <f>_xlfn.XLOOKUP(FACT_INCLUDES[[#This Row],[DW Product]],FACT_PRODUCT_REVIEWS!L:L,FACT_PRODUCT_REVIEWS!A:A,,0)</f>
        <v>168</v>
      </c>
      <c r="P1440">
        <f>_xlfn.XLOOKUP(FACT_INCLUDES[[#This Row],[customer_unique_id]],DIM_CUSTOMERS[customer_unique_id],DIM_CUSTOMERS[DW Customer],,0)</f>
        <v>146</v>
      </c>
      <c r="Q1440">
        <v>168</v>
      </c>
      <c r="R1440">
        <v>168</v>
      </c>
      <c r="S1440">
        <f>IF(FACT_INCLUDES[[#This Row],[order_delivered_customer_date]]&lt;=FACT_INCLUDES[[#This Row],[order_estimated_delivery_date]],1,0)</f>
        <v>0</v>
      </c>
      <c r="T1440" t="str">
        <f>VLOOKUP(FACT_INCLUDES[[#This Row],[DW Product]],DIM_PRODUCTS!A:I,3,FALSE)</f>
        <v>Art</v>
      </c>
      <c r="U1440" t="str">
        <f>VLOOKUP(FACT_INCLUDES[[#This Row],[DW Seller]],DIM_SELLERS!A:I,4,FALSE)</f>
        <v>MG</v>
      </c>
      <c r="V1440" s="30">
        <f>IF(FACT_INCLUDES[[#This Row],[order_delivered_customer_date]]&lt;=FACT_INCLUDES[[#This Row],[order_estimated_delivery_date]], 1,0)</f>
        <v>0</v>
      </c>
    </row>
    <row r="1441" spans="1:22" ht="15.75" x14ac:dyDescent="0.25">
      <c r="A1441">
        <v>1440</v>
      </c>
      <c r="B1441" s="2" t="s">
        <v>1402</v>
      </c>
      <c r="C1441" s="10">
        <v>3</v>
      </c>
      <c r="D1441" s="13">
        <v>43013.1</v>
      </c>
      <c r="E1441" s="20">
        <v>96.99</v>
      </c>
      <c r="F1441" s="20">
        <v>16.440000000000001</v>
      </c>
      <c r="G1441" t="str">
        <f>VLOOKUP(FACT_INCLUDES[[#This Row],[order_id]],ORDERS!A:B,2,FALSE)</f>
        <v>934c19eeef04da89928f995df85cf3f8</v>
      </c>
      <c r="H1441" s="17">
        <f>VLOOKUP(FACT_INCLUDES[[#This Row],[order_id]],ORDERS!A:F,4,FALSE)</f>
        <v>43002.525694444441</v>
      </c>
      <c r="I1441" s="17">
        <f>VLOOKUP(FACT_INCLUDES[[#This Row],[order_id]],ORDERS!A:G,5,FALSE)</f>
        <v>43019.890277777777</v>
      </c>
      <c r="J1441" s="17">
        <f>VLOOKUP(FACT_INCLUDES[[#This Row],[order_id]],ORDERS!A:G,6,FALSE)</f>
        <v>43034</v>
      </c>
      <c r="K1441" t="str">
        <f>VLOOKUP(FACT_INCLUDES[[#This Row],[order_id]],ORDERS!A:G,3,FALSE)</f>
        <v>delivered</v>
      </c>
      <c r="L1441" s="18">
        <f>FACT_INCLUDES[[#This Row],[price]]+FACT_INCLUDES[[#This Row],[freight_value]]</f>
        <v>113.42999999999999</v>
      </c>
      <c r="M1441">
        <f ca="1">_xlfn.XLOOKUP(FACT_INCLUDES[[#This Row],[customer_unique_id]], DIM_CUSTOMERS[customer_unique_id], DIM_CUSTOMERS[Age],,0)</f>
        <v>25</v>
      </c>
      <c r="N1441">
        <f>IFERROR(VLOOKUP(FACT_INCLUDES[[#This Row],[order_id]], ORDERS!A:G, 7, FALSE), "")</f>
        <v>17</v>
      </c>
      <c r="O1441">
        <f>_xlfn.XLOOKUP(FACT_INCLUDES[[#This Row],[DW Product]],FACT_PRODUCT_REVIEWS!L:L,FACT_PRODUCT_REVIEWS!A:A,,0)</f>
        <v>169</v>
      </c>
      <c r="P1441">
        <f>_xlfn.XLOOKUP(FACT_INCLUDES[[#This Row],[customer_unique_id]],DIM_CUSTOMERS[customer_unique_id],DIM_CUSTOMERS[DW Customer],,0)</f>
        <v>48</v>
      </c>
      <c r="Q1441">
        <v>169</v>
      </c>
      <c r="R1441">
        <v>169</v>
      </c>
      <c r="S1441">
        <f>IF(FACT_INCLUDES[[#This Row],[order_delivered_customer_date]]&lt;=FACT_INCLUDES[[#This Row],[order_estimated_delivery_date]],1,0)</f>
        <v>1</v>
      </c>
      <c r="T1441" t="str">
        <f>VLOOKUP(FACT_INCLUDES[[#This Row],[DW Product]],DIM_PRODUCTS!A:I,3,FALSE)</f>
        <v>Accessories</v>
      </c>
      <c r="U1441" t="str">
        <f>VLOOKUP(FACT_INCLUDES[[#This Row],[DW Seller]],DIM_SELLERS!A:I,4,FALSE)</f>
        <v>SP</v>
      </c>
      <c r="V1441" s="30">
        <f>IF(FACT_INCLUDES[[#This Row],[order_delivered_customer_date]]&lt;=FACT_INCLUDES[[#This Row],[order_estimated_delivery_date]], 1,0)</f>
        <v>1</v>
      </c>
    </row>
    <row r="1442" spans="1:22" ht="15.75" x14ac:dyDescent="0.25">
      <c r="A1442">
        <v>1441</v>
      </c>
      <c r="B1442" s="5" t="s">
        <v>1836</v>
      </c>
      <c r="C1442" s="10">
        <v>3</v>
      </c>
      <c r="D1442" s="13">
        <v>43312.118055555555</v>
      </c>
      <c r="E1442" s="20">
        <v>77.900000000000006</v>
      </c>
      <c r="F1442" s="20">
        <v>13.89</v>
      </c>
      <c r="G1442" t="str">
        <f>VLOOKUP(FACT_INCLUDES[[#This Row],[order_id]],ORDERS!A:B,2,FALSE)</f>
        <v>b7c13491fd2aecd9308c75bb4de979d8</v>
      </c>
      <c r="H1442" s="17">
        <f>VLOOKUP(FACT_INCLUDES[[#This Row],[order_id]],ORDERS!A:F,4,FALSE)</f>
        <v>42979.39166666667</v>
      </c>
      <c r="I1442" s="17">
        <f>VLOOKUP(FACT_INCLUDES[[#This Row],[order_id]],ORDERS!A:G,5,FALSE)</f>
        <v>42992.772916666669</v>
      </c>
      <c r="J1442" s="17">
        <f>VLOOKUP(FACT_INCLUDES[[#This Row],[order_id]],ORDERS!A:G,6,FALSE)</f>
        <v>43005</v>
      </c>
      <c r="K1442" t="str">
        <f>VLOOKUP(FACT_INCLUDES[[#This Row],[order_id]],ORDERS!A:G,3,FALSE)</f>
        <v>delivered</v>
      </c>
      <c r="L1442" s="18">
        <f>FACT_INCLUDES[[#This Row],[price]]+FACT_INCLUDES[[#This Row],[freight_value]]</f>
        <v>91.79</v>
      </c>
      <c r="M1442">
        <f ca="1">_xlfn.XLOOKUP(FACT_INCLUDES[[#This Row],[customer_unique_id]], DIM_CUSTOMERS[customer_unique_id], DIM_CUSTOMERS[Age],,0)</f>
        <v>42</v>
      </c>
      <c r="N1442">
        <f>IFERROR(VLOOKUP(FACT_INCLUDES[[#This Row],[order_id]], ORDERS!A:G, 7, FALSE), "")</f>
        <v>13</v>
      </c>
      <c r="O1442">
        <f>_xlfn.XLOOKUP(FACT_INCLUDES[[#This Row],[DW Product]],FACT_PRODUCT_REVIEWS!L:L,FACT_PRODUCT_REVIEWS!A:A,,0)</f>
        <v>170</v>
      </c>
      <c r="P1442">
        <f>_xlfn.XLOOKUP(FACT_INCLUDES[[#This Row],[customer_unique_id]],DIM_CUSTOMERS[customer_unique_id],DIM_CUSTOMERS[DW Customer],,0)</f>
        <v>14</v>
      </c>
      <c r="Q1442">
        <v>170</v>
      </c>
      <c r="R1442">
        <v>170</v>
      </c>
      <c r="S1442">
        <f>IF(FACT_INCLUDES[[#This Row],[order_delivered_customer_date]]&lt;=FACT_INCLUDES[[#This Row],[order_estimated_delivery_date]],1,0)</f>
        <v>1</v>
      </c>
      <c r="T1442" t="str">
        <f>VLOOKUP(FACT_INCLUDES[[#This Row],[DW Product]],DIM_PRODUCTS!A:I,3,FALSE)</f>
        <v>Bathroom</v>
      </c>
      <c r="U1442" t="str">
        <f>VLOOKUP(FACT_INCLUDES[[#This Row],[DW Seller]],DIM_SELLERS!A:I,4,FALSE)</f>
        <v>SP</v>
      </c>
      <c r="V1442" s="30">
        <f>IF(FACT_INCLUDES[[#This Row],[order_delivered_customer_date]]&lt;=FACT_INCLUDES[[#This Row],[order_estimated_delivery_date]], 1,0)</f>
        <v>1</v>
      </c>
    </row>
    <row r="1443" spans="1:22" ht="15.75" x14ac:dyDescent="0.25">
      <c r="A1443">
        <v>1442</v>
      </c>
      <c r="B1443" s="2" t="s">
        <v>1159</v>
      </c>
      <c r="C1443" s="10">
        <v>3</v>
      </c>
      <c r="D1443" s="13">
        <v>43320.683333333334</v>
      </c>
      <c r="E1443" s="20">
        <v>229.99</v>
      </c>
      <c r="F1443" s="20">
        <v>20.8</v>
      </c>
      <c r="G1443" t="str">
        <f>VLOOKUP(FACT_INCLUDES[[#This Row],[order_id]],ORDERS!A:B,2,FALSE)</f>
        <v>e6fe68d7c7867dac3659cb4a8e06880c</v>
      </c>
      <c r="H1443" s="17">
        <f>VLOOKUP(FACT_INCLUDES[[#This Row],[order_id]],ORDERS!A:F,4,FALSE)</f>
        <v>43226.895138888889</v>
      </c>
      <c r="I1443" s="17">
        <f>VLOOKUP(FACT_INCLUDES[[#This Row],[order_id]],ORDERS!A:G,5,FALSE)</f>
        <v>43231.771527777775</v>
      </c>
      <c r="J1443" s="17">
        <f>VLOOKUP(FACT_INCLUDES[[#This Row],[order_id]],ORDERS!A:G,6,FALSE)</f>
        <v>43235</v>
      </c>
      <c r="K1443" t="str">
        <f>VLOOKUP(FACT_INCLUDES[[#This Row],[order_id]],ORDERS!A:G,3,FALSE)</f>
        <v>delivered</v>
      </c>
      <c r="L1443" s="18">
        <f>FACT_INCLUDES[[#This Row],[price]]+FACT_INCLUDES[[#This Row],[freight_value]]</f>
        <v>250.79000000000002</v>
      </c>
      <c r="M1443">
        <f ca="1">_xlfn.XLOOKUP(FACT_INCLUDES[[#This Row],[customer_unique_id]], DIM_CUSTOMERS[customer_unique_id], DIM_CUSTOMERS[Age],,0)</f>
        <v>54</v>
      </c>
      <c r="N1443">
        <f>IFERROR(VLOOKUP(FACT_INCLUDES[[#This Row],[order_id]], ORDERS!A:G, 7, FALSE), "")</f>
        <v>5</v>
      </c>
      <c r="O1443">
        <f>_xlfn.XLOOKUP(FACT_INCLUDES[[#This Row],[DW Product]],FACT_PRODUCT_REVIEWS!L:L,FACT_PRODUCT_REVIEWS!A:A,,0)</f>
        <v>171</v>
      </c>
      <c r="P1443">
        <f>_xlfn.XLOOKUP(FACT_INCLUDES[[#This Row],[customer_unique_id]],DIM_CUSTOMERS[customer_unique_id],DIM_CUSTOMERS[DW Customer],,0)</f>
        <v>156</v>
      </c>
      <c r="Q1443">
        <v>171</v>
      </c>
      <c r="R1443">
        <v>171</v>
      </c>
      <c r="S1443">
        <f>IF(FACT_INCLUDES[[#This Row],[order_delivered_customer_date]]&lt;=FACT_INCLUDES[[#This Row],[order_estimated_delivery_date]],1,0)</f>
        <v>1</v>
      </c>
      <c r="T1443" t="str">
        <f>VLOOKUP(FACT_INCLUDES[[#This Row],[DW Product]],DIM_PRODUCTS!A:I,3,FALSE)</f>
        <v>Appliances</v>
      </c>
      <c r="U1443" t="str">
        <f>VLOOKUP(FACT_INCLUDES[[#This Row],[DW Seller]],DIM_SELLERS!A:I,4,FALSE)</f>
        <v>SP</v>
      </c>
      <c r="V1443" s="30">
        <f>IF(FACT_INCLUDES[[#This Row],[order_delivered_customer_date]]&lt;=FACT_INCLUDES[[#This Row],[order_estimated_delivery_date]], 1,0)</f>
        <v>1</v>
      </c>
    </row>
    <row r="1444" spans="1:22" ht="15.75" x14ac:dyDescent="0.25">
      <c r="A1444">
        <v>1443</v>
      </c>
      <c r="B1444" s="2" t="s">
        <v>1354</v>
      </c>
      <c r="C1444" s="10">
        <v>3</v>
      </c>
      <c r="D1444" s="13">
        <v>43153.565972222219</v>
      </c>
      <c r="E1444" s="20">
        <v>56</v>
      </c>
      <c r="F1444" s="20">
        <v>14.14</v>
      </c>
      <c r="G1444" t="str">
        <f>VLOOKUP(FACT_INCLUDES[[#This Row],[order_id]],ORDERS!A:B,2,FALSE)</f>
        <v>6b2ef099439c81743bd02edd480829d5</v>
      </c>
      <c r="H1444" s="17">
        <f>VLOOKUP(FACT_INCLUDES[[#This Row],[order_id]],ORDERS!A:F,4,FALSE)</f>
        <v>43090.642361111109</v>
      </c>
      <c r="I1444" s="17">
        <f>VLOOKUP(FACT_INCLUDES[[#This Row],[order_id]],ORDERS!A:G,5,FALSE)</f>
        <v>43109.902083333334</v>
      </c>
      <c r="J1444" s="17">
        <f>VLOOKUP(FACT_INCLUDES[[#This Row],[order_id]],ORDERS!A:G,6,FALSE)</f>
        <v>43126</v>
      </c>
      <c r="K1444" t="str">
        <f>VLOOKUP(FACT_INCLUDES[[#This Row],[order_id]],ORDERS!A:G,3,FALSE)</f>
        <v>delivered</v>
      </c>
      <c r="L1444" s="18">
        <f>FACT_INCLUDES[[#This Row],[price]]+FACT_INCLUDES[[#This Row],[freight_value]]</f>
        <v>70.14</v>
      </c>
      <c r="M1444">
        <f ca="1">_xlfn.XLOOKUP(FACT_INCLUDES[[#This Row],[customer_unique_id]], DIM_CUSTOMERS[customer_unique_id], DIM_CUSTOMERS[Age],,0)</f>
        <v>42</v>
      </c>
      <c r="N1444">
        <f>IFERROR(VLOOKUP(FACT_INCLUDES[[#This Row],[order_id]], ORDERS!A:G, 7, FALSE), "")</f>
        <v>19</v>
      </c>
      <c r="O1444">
        <f>_xlfn.XLOOKUP(FACT_INCLUDES[[#This Row],[DW Product]],FACT_PRODUCT_REVIEWS!L:L,FACT_PRODUCT_REVIEWS!A:A,,0)</f>
        <v>172</v>
      </c>
      <c r="P1444">
        <f>_xlfn.XLOOKUP(FACT_INCLUDES[[#This Row],[customer_unique_id]],DIM_CUSTOMERS[customer_unique_id],DIM_CUSTOMERS[DW Customer],,0)</f>
        <v>218</v>
      </c>
      <c r="Q1444">
        <v>172</v>
      </c>
      <c r="R1444">
        <v>172</v>
      </c>
      <c r="S1444">
        <f>IF(FACT_INCLUDES[[#This Row],[order_delivered_customer_date]]&lt;=FACT_INCLUDES[[#This Row],[order_estimated_delivery_date]],1,0)</f>
        <v>1</v>
      </c>
      <c r="T1444" t="str">
        <f>VLOOKUP(FACT_INCLUDES[[#This Row],[DW Product]],DIM_PRODUCTS!A:I,3,FALSE)</f>
        <v>Decor</v>
      </c>
      <c r="U1444" t="str">
        <f>VLOOKUP(FACT_INCLUDES[[#This Row],[DW Seller]],DIM_SELLERS!A:I,4,FALSE)</f>
        <v>SP</v>
      </c>
      <c r="V1444" s="30">
        <f>IF(FACT_INCLUDES[[#This Row],[order_delivered_customer_date]]&lt;=FACT_INCLUDES[[#This Row],[order_estimated_delivery_date]], 1,0)</f>
        <v>1</v>
      </c>
    </row>
    <row r="1445" spans="1:22" ht="15.75" x14ac:dyDescent="0.25">
      <c r="A1445">
        <v>1444</v>
      </c>
      <c r="B1445" s="2" t="s">
        <v>1472</v>
      </c>
      <c r="C1445" s="10">
        <v>3</v>
      </c>
      <c r="D1445" s="13">
        <v>42967.878472222219</v>
      </c>
      <c r="E1445" s="20">
        <v>69.989999999999995</v>
      </c>
      <c r="F1445" s="20">
        <v>11.99</v>
      </c>
      <c r="G1445" t="str">
        <f>VLOOKUP(FACT_INCLUDES[[#This Row],[order_id]],ORDERS!A:B,2,FALSE)</f>
        <v>2ed2d94955614ec3262ce7575ef997f9</v>
      </c>
      <c r="H1445" s="17">
        <f>VLOOKUP(FACT_INCLUDES[[#This Row],[order_id]],ORDERS!A:F,4,FALSE)</f>
        <v>43215.779166666667</v>
      </c>
      <c r="I1445" s="17">
        <f>VLOOKUP(FACT_INCLUDES[[#This Row],[order_id]],ORDERS!A:G,5,FALSE)</f>
        <v>43222.829861111109</v>
      </c>
      <c r="J1445" s="17">
        <f>VLOOKUP(FACT_INCLUDES[[#This Row],[order_id]],ORDERS!A:G,6,FALSE)</f>
        <v>43235</v>
      </c>
      <c r="K1445" t="str">
        <f>VLOOKUP(FACT_INCLUDES[[#This Row],[order_id]],ORDERS!A:G,3,FALSE)</f>
        <v>delivered</v>
      </c>
      <c r="L1445" s="18">
        <f>FACT_INCLUDES[[#This Row],[price]]+FACT_INCLUDES[[#This Row],[freight_value]]</f>
        <v>81.97999999999999</v>
      </c>
      <c r="M1445">
        <f ca="1">_xlfn.XLOOKUP(FACT_INCLUDES[[#This Row],[customer_unique_id]], DIM_CUSTOMERS[customer_unique_id], DIM_CUSTOMERS[Age],,0)</f>
        <v>23</v>
      </c>
      <c r="N1445">
        <f>IFERROR(VLOOKUP(FACT_INCLUDES[[#This Row],[order_id]], ORDERS!A:G, 7, FALSE), "")</f>
        <v>7</v>
      </c>
      <c r="O1445">
        <f>_xlfn.XLOOKUP(FACT_INCLUDES[[#This Row],[DW Product]],FACT_PRODUCT_REVIEWS!L:L,FACT_PRODUCT_REVIEWS!A:A,,0)</f>
        <v>173</v>
      </c>
      <c r="P1445">
        <f>_xlfn.XLOOKUP(FACT_INCLUDES[[#This Row],[customer_unique_id]],DIM_CUSTOMERS[customer_unique_id],DIM_CUSTOMERS[DW Customer],,0)</f>
        <v>165</v>
      </c>
      <c r="Q1445">
        <v>173</v>
      </c>
      <c r="R1445">
        <v>173</v>
      </c>
      <c r="S1445">
        <f>IF(FACT_INCLUDES[[#This Row],[order_delivered_customer_date]]&lt;=FACT_INCLUDES[[#This Row],[order_estimated_delivery_date]],1,0)</f>
        <v>1</v>
      </c>
      <c r="T1445" t="str">
        <f>VLOOKUP(FACT_INCLUDES[[#This Row],[DW Product]],DIM_PRODUCTS!A:I,3,FALSE)</f>
        <v>Kitchen Products</v>
      </c>
      <c r="U1445" t="str">
        <f>VLOOKUP(FACT_INCLUDES[[#This Row],[DW Seller]],DIM_SELLERS!A:I,4,FALSE)</f>
        <v>SP</v>
      </c>
      <c r="V1445" s="30">
        <f>IF(FACT_INCLUDES[[#This Row],[order_delivered_customer_date]]&lt;=FACT_INCLUDES[[#This Row],[order_estimated_delivery_date]], 1,0)</f>
        <v>1</v>
      </c>
    </row>
    <row r="1446" spans="1:22" ht="15.75" x14ac:dyDescent="0.25">
      <c r="A1446">
        <v>1445</v>
      </c>
      <c r="B1446" s="5" t="s">
        <v>1722</v>
      </c>
      <c r="C1446" s="10">
        <v>3</v>
      </c>
      <c r="D1446" s="13">
        <v>43076.061805555553</v>
      </c>
      <c r="E1446" s="20">
        <v>49.9</v>
      </c>
      <c r="F1446" s="20">
        <v>7.78</v>
      </c>
      <c r="G1446" t="str">
        <f>VLOOKUP(FACT_INCLUDES[[#This Row],[order_id]],ORDERS!A:B,2,FALSE)</f>
        <v>2f53681bf01c5cff02bada5809fe302e</v>
      </c>
      <c r="H1446" s="17">
        <f>VLOOKUP(FACT_INCLUDES[[#This Row],[order_id]],ORDERS!A:F,4,FALSE)</f>
        <v>43039.918055555558</v>
      </c>
      <c r="I1446" s="17">
        <f>VLOOKUP(FACT_INCLUDES[[#This Row],[order_id]],ORDERS!A:G,5,FALSE)</f>
        <v>43045.847916666666</v>
      </c>
      <c r="J1446" s="17">
        <f>VLOOKUP(FACT_INCLUDES[[#This Row],[order_id]],ORDERS!A:G,6,FALSE)</f>
        <v>43049</v>
      </c>
      <c r="K1446" t="str">
        <f>VLOOKUP(FACT_INCLUDES[[#This Row],[order_id]],ORDERS!A:G,3,FALSE)</f>
        <v>delivered</v>
      </c>
      <c r="L1446" s="18">
        <f>FACT_INCLUDES[[#This Row],[price]]+FACT_INCLUDES[[#This Row],[freight_value]]</f>
        <v>57.68</v>
      </c>
      <c r="M1446">
        <f ca="1">_xlfn.XLOOKUP(FACT_INCLUDES[[#This Row],[customer_unique_id]], DIM_CUSTOMERS[customer_unique_id], DIM_CUSTOMERS[Age],,0)</f>
        <v>18</v>
      </c>
      <c r="N1446">
        <f>IFERROR(VLOOKUP(FACT_INCLUDES[[#This Row],[order_id]], ORDERS!A:G, 7, FALSE), "")</f>
        <v>6</v>
      </c>
      <c r="O1446">
        <f>_xlfn.XLOOKUP(FACT_INCLUDES[[#This Row],[DW Product]],FACT_PRODUCT_REVIEWS!L:L,FACT_PRODUCT_REVIEWS!A:A,,0)</f>
        <v>174</v>
      </c>
      <c r="P1446">
        <f>_xlfn.XLOOKUP(FACT_INCLUDES[[#This Row],[customer_unique_id]],DIM_CUSTOMERS[customer_unique_id],DIM_CUSTOMERS[DW Customer],,0)</f>
        <v>177</v>
      </c>
      <c r="Q1446">
        <v>174</v>
      </c>
      <c r="R1446">
        <v>174</v>
      </c>
      <c r="S1446">
        <f>IF(FACT_INCLUDES[[#This Row],[order_delivered_customer_date]]&lt;=FACT_INCLUDES[[#This Row],[order_estimated_delivery_date]],1,0)</f>
        <v>1</v>
      </c>
      <c r="T1446" t="str">
        <f>VLOOKUP(FACT_INCLUDES[[#This Row],[DW Product]],DIM_PRODUCTS!A:I,3,FALSE)</f>
        <v>Toys</v>
      </c>
      <c r="U1446" t="str">
        <f>VLOOKUP(FACT_INCLUDES[[#This Row],[DW Seller]],DIM_SELLERS!A:I,4,FALSE)</f>
        <v>SP</v>
      </c>
      <c r="V1446" s="30">
        <f>IF(FACT_INCLUDES[[#This Row],[order_delivered_customer_date]]&lt;=FACT_INCLUDES[[#This Row],[order_estimated_delivery_date]], 1,0)</f>
        <v>1</v>
      </c>
    </row>
    <row r="1447" spans="1:22" ht="15.75" x14ac:dyDescent="0.25">
      <c r="A1447">
        <v>1446</v>
      </c>
      <c r="B1447" s="2" t="s">
        <v>1562</v>
      </c>
      <c r="C1447" s="10">
        <v>3</v>
      </c>
      <c r="D1447" s="13">
        <v>43328.59375</v>
      </c>
      <c r="E1447" s="20">
        <v>14</v>
      </c>
      <c r="F1447" s="20">
        <v>7.39</v>
      </c>
      <c r="G1447" t="str">
        <f>VLOOKUP(FACT_INCLUDES[[#This Row],[order_id]],ORDERS!A:B,2,FALSE)</f>
        <v>36fbd29c230b156ac9b04a382bb20842</v>
      </c>
      <c r="H1447" s="17">
        <f>VLOOKUP(FACT_INCLUDES[[#This Row],[order_id]],ORDERS!A:F,4,FALSE)</f>
        <v>43216.245138888888</v>
      </c>
      <c r="I1447" s="17">
        <f>VLOOKUP(FACT_INCLUDES[[#This Row],[order_id]],ORDERS!A:G,5,FALSE)</f>
        <v>43229.956944444442</v>
      </c>
      <c r="J1447" s="17">
        <f>VLOOKUP(FACT_INCLUDES[[#This Row],[order_id]],ORDERS!A:G,6,FALSE)</f>
        <v>43236</v>
      </c>
      <c r="K1447" t="str">
        <f>VLOOKUP(FACT_INCLUDES[[#This Row],[order_id]],ORDERS!A:G,3,FALSE)</f>
        <v>delivered</v>
      </c>
      <c r="L1447" s="18">
        <f>FACT_INCLUDES[[#This Row],[price]]+FACT_INCLUDES[[#This Row],[freight_value]]</f>
        <v>21.39</v>
      </c>
      <c r="M1447">
        <f ca="1">_xlfn.XLOOKUP(FACT_INCLUDES[[#This Row],[customer_unique_id]], DIM_CUSTOMERS[customer_unique_id], DIM_CUSTOMERS[Age],,0)</f>
        <v>19</v>
      </c>
      <c r="N1447">
        <f>IFERROR(VLOOKUP(FACT_INCLUDES[[#This Row],[order_id]], ORDERS!A:G, 7, FALSE), "")</f>
        <v>13</v>
      </c>
      <c r="O1447">
        <f>_xlfn.XLOOKUP(FACT_INCLUDES[[#This Row],[DW Product]],FACT_PRODUCT_REVIEWS!L:L,FACT_PRODUCT_REVIEWS!A:A,,0)</f>
        <v>175</v>
      </c>
      <c r="P1447">
        <f>_xlfn.XLOOKUP(FACT_INCLUDES[[#This Row],[customer_unique_id]],DIM_CUSTOMERS[customer_unique_id],DIM_CUSTOMERS[DW Customer],,0)</f>
        <v>134</v>
      </c>
      <c r="Q1447">
        <v>175</v>
      </c>
      <c r="R1447">
        <v>175</v>
      </c>
      <c r="S1447">
        <f>IF(FACT_INCLUDES[[#This Row],[order_delivered_customer_date]]&lt;=FACT_INCLUDES[[#This Row],[order_estimated_delivery_date]],1,0)</f>
        <v>1</v>
      </c>
      <c r="T1447" t="str">
        <f>VLOOKUP(FACT_INCLUDES[[#This Row],[DW Product]],DIM_PRODUCTS!A:I,3,FALSE)</f>
        <v>Home Design</v>
      </c>
      <c r="U1447" t="str">
        <f>VLOOKUP(FACT_INCLUDES[[#This Row],[DW Seller]],DIM_SELLERS!A:I,4,FALSE)</f>
        <v>MG</v>
      </c>
      <c r="V1447" s="30">
        <f>IF(FACT_INCLUDES[[#This Row],[order_delivered_customer_date]]&lt;=FACT_INCLUDES[[#This Row],[order_estimated_delivery_date]], 1,0)</f>
        <v>1</v>
      </c>
    </row>
    <row r="1448" spans="1:22" ht="15.75" x14ac:dyDescent="0.25">
      <c r="A1448">
        <v>1447</v>
      </c>
      <c r="B1448" s="2" t="s">
        <v>857</v>
      </c>
      <c r="C1448" s="10">
        <v>3</v>
      </c>
      <c r="D1448" s="13">
        <v>43103.921527777777</v>
      </c>
      <c r="E1448" s="20">
        <v>29</v>
      </c>
      <c r="F1448" s="20">
        <v>14.1</v>
      </c>
      <c r="G1448" t="str">
        <f>VLOOKUP(FACT_INCLUDES[[#This Row],[order_id]],ORDERS!A:B,2,FALSE)</f>
        <v>422ce018570adf9fa031a7838717be81</v>
      </c>
      <c r="H1448" s="17">
        <f>VLOOKUP(FACT_INCLUDES[[#This Row],[order_id]],ORDERS!A:F,4,FALSE)</f>
        <v>43075.80972222222</v>
      </c>
      <c r="I1448" s="17">
        <f>VLOOKUP(FACT_INCLUDES[[#This Row],[order_id]],ORDERS!A:G,5,FALSE)</f>
        <v>43110.864583333336</v>
      </c>
      <c r="J1448" s="17">
        <f>VLOOKUP(FACT_INCLUDES[[#This Row],[order_id]],ORDERS!A:G,6,FALSE)</f>
        <v>43111</v>
      </c>
      <c r="K1448" t="str">
        <f>VLOOKUP(FACT_INCLUDES[[#This Row],[order_id]],ORDERS!A:G,3,FALSE)</f>
        <v>delivered</v>
      </c>
      <c r="L1448" s="18">
        <f>FACT_INCLUDES[[#This Row],[price]]+FACT_INCLUDES[[#This Row],[freight_value]]</f>
        <v>43.1</v>
      </c>
      <c r="M1448">
        <f ca="1">_xlfn.XLOOKUP(FACT_INCLUDES[[#This Row],[customer_unique_id]], DIM_CUSTOMERS[customer_unique_id], DIM_CUSTOMERS[Age],,0)</f>
        <v>31</v>
      </c>
      <c r="N1448">
        <f>IFERROR(VLOOKUP(FACT_INCLUDES[[#This Row],[order_id]], ORDERS!A:G, 7, FALSE), "")</f>
        <v>35</v>
      </c>
      <c r="O1448">
        <f>_xlfn.XLOOKUP(FACT_INCLUDES[[#This Row],[DW Product]],FACT_PRODUCT_REVIEWS!L:L,FACT_PRODUCT_REVIEWS!A:A,,0)</f>
        <v>176</v>
      </c>
      <c r="P1448">
        <f>_xlfn.XLOOKUP(FACT_INCLUDES[[#This Row],[customer_unique_id]],DIM_CUSTOMERS[customer_unique_id],DIM_CUSTOMERS[DW Customer],,0)</f>
        <v>84</v>
      </c>
      <c r="Q1448">
        <v>176</v>
      </c>
      <c r="R1448">
        <v>176</v>
      </c>
      <c r="S1448">
        <f>IF(FACT_INCLUDES[[#This Row],[order_delivered_customer_date]]&lt;=FACT_INCLUDES[[#This Row],[order_estimated_delivery_date]],1,0)</f>
        <v>1</v>
      </c>
      <c r="T1448" t="str">
        <f>VLOOKUP(FACT_INCLUDES[[#This Row],[DW Product]],DIM_PRODUCTS!A:I,3,FALSE)</f>
        <v>Kitchen Products</v>
      </c>
      <c r="U1448" t="str">
        <f>VLOOKUP(FACT_INCLUDES[[#This Row],[DW Seller]],DIM_SELLERS!A:I,4,FALSE)</f>
        <v>SP</v>
      </c>
      <c r="V1448" s="30">
        <f>IF(FACT_INCLUDES[[#This Row],[order_delivered_customer_date]]&lt;=FACT_INCLUDES[[#This Row],[order_estimated_delivery_date]], 1,0)</f>
        <v>1</v>
      </c>
    </row>
    <row r="1449" spans="1:22" ht="15.75" x14ac:dyDescent="0.25">
      <c r="A1449">
        <v>1448</v>
      </c>
      <c r="B1449" s="2" t="s">
        <v>1688</v>
      </c>
      <c r="C1449" s="10">
        <v>3</v>
      </c>
      <c r="D1449" s="13">
        <v>42872.0625</v>
      </c>
      <c r="E1449" s="20">
        <v>99</v>
      </c>
      <c r="F1449" s="20">
        <v>43.06</v>
      </c>
      <c r="G1449" t="str">
        <f>VLOOKUP(FACT_INCLUDES[[#This Row],[order_id]],ORDERS!A:B,2,FALSE)</f>
        <v>a73c5464692d3bc09d64e3edefae9015</v>
      </c>
      <c r="H1449" s="17">
        <f>VLOOKUP(FACT_INCLUDES[[#This Row],[order_id]],ORDERS!A:F,4,FALSE)</f>
        <v>43121.950694444444</v>
      </c>
      <c r="I1449" s="17">
        <f>VLOOKUP(FACT_INCLUDES[[#This Row],[order_id]],ORDERS!A:G,5,FALSE)</f>
        <v>43129.967361111114</v>
      </c>
      <c r="J1449" s="17">
        <f>VLOOKUP(FACT_INCLUDES[[#This Row],[order_id]],ORDERS!A:G,6,FALSE)</f>
        <v>43147</v>
      </c>
      <c r="K1449" t="str">
        <f>VLOOKUP(FACT_INCLUDES[[#This Row],[order_id]],ORDERS!A:G,3,FALSE)</f>
        <v>delivered</v>
      </c>
      <c r="L1449" s="18">
        <f>FACT_INCLUDES[[#This Row],[price]]+FACT_INCLUDES[[#This Row],[freight_value]]</f>
        <v>142.06</v>
      </c>
      <c r="M1449">
        <f ca="1">_xlfn.XLOOKUP(FACT_INCLUDES[[#This Row],[customer_unique_id]], DIM_CUSTOMERS[customer_unique_id], DIM_CUSTOMERS[Age],,0)</f>
        <v>47</v>
      </c>
      <c r="N1449">
        <f>IFERROR(VLOOKUP(FACT_INCLUDES[[#This Row],[order_id]], ORDERS!A:G, 7, FALSE), "")</f>
        <v>8</v>
      </c>
      <c r="O1449">
        <f>_xlfn.XLOOKUP(FACT_INCLUDES[[#This Row],[DW Product]],FACT_PRODUCT_REVIEWS!L:L,FACT_PRODUCT_REVIEWS!A:A,,0)</f>
        <v>177</v>
      </c>
      <c r="P1449">
        <f>_xlfn.XLOOKUP(FACT_INCLUDES[[#This Row],[customer_unique_id]],DIM_CUSTOMERS[customer_unique_id],DIM_CUSTOMERS[DW Customer],,0)</f>
        <v>85</v>
      </c>
      <c r="Q1449">
        <v>177</v>
      </c>
      <c r="R1449">
        <v>177</v>
      </c>
      <c r="S1449">
        <f>IF(FACT_INCLUDES[[#This Row],[order_delivered_customer_date]]&lt;=FACT_INCLUDES[[#This Row],[order_estimated_delivery_date]],1,0)</f>
        <v>1</v>
      </c>
      <c r="T1449" t="str">
        <f>VLOOKUP(FACT_INCLUDES[[#This Row],[DW Product]],DIM_PRODUCTS!A:I,3,FALSE)</f>
        <v>Toys</v>
      </c>
      <c r="U1449" t="str">
        <f>VLOOKUP(FACT_INCLUDES[[#This Row],[DW Seller]],DIM_SELLERS!A:I,4,FALSE)</f>
        <v>RJ</v>
      </c>
      <c r="V1449" s="30">
        <f>IF(FACT_INCLUDES[[#This Row],[order_delivered_customer_date]]&lt;=FACT_INCLUDES[[#This Row],[order_estimated_delivery_date]], 1,0)</f>
        <v>1</v>
      </c>
    </row>
    <row r="1450" spans="1:22" ht="15.75" x14ac:dyDescent="0.25">
      <c r="A1450">
        <v>1449</v>
      </c>
      <c r="B1450" s="2" t="s">
        <v>1252</v>
      </c>
      <c r="C1450" s="10">
        <v>3</v>
      </c>
      <c r="D1450" s="13">
        <v>43206.813194444447</v>
      </c>
      <c r="E1450" s="20">
        <v>499</v>
      </c>
      <c r="F1450" s="20">
        <v>30.35</v>
      </c>
      <c r="G1450" t="str">
        <f>VLOOKUP(FACT_INCLUDES[[#This Row],[order_id]],ORDERS!A:B,2,FALSE)</f>
        <v>c9aa56428d8b5bba23a9c7a435b09645</v>
      </c>
      <c r="H1450" s="17">
        <f>VLOOKUP(FACT_INCLUDES[[#This Row],[order_id]],ORDERS!A:F,4,FALSE)</f>
        <v>42961.95208333333</v>
      </c>
      <c r="I1450" s="17">
        <f>VLOOKUP(FACT_INCLUDES[[#This Row],[order_id]],ORDERS!A:G,5,FALSE)</f>
        <v>42968.859027777777</v>
      </c>
      <c r="J1450" s="17">
        <f>VLOOKUP(FACT_INCLUDES[[#This Row],[order_id]],ORDERS!A:G,6,FALSE)</f>
        <v>42983</v>
      </c>
      <c r="K1450" t="str">
        <f>VLOOKUP(FACT_INCLUDES[[#This Row],[order_id]],ORDERS!A:G,3,FALSE)</f>
        <v>delivered</v>
      </c>
      <c r="L1450" s="18">
        <f>FACT_INCLUDES[[#This Row],[price]]+FACT_INCLUDES[[#This Row],[freight_value]]</f>
        <v>529.35</v>
      </c>
      <c r="M1450">
        <f ca="1">_xlfn.XLOOKUP(FACT_INCLUDES[[#This Row],[customer_unique_id]], DIM_CUSTOMERS[customer_unique_id], DIM_CUSTOMERS[Age],,0)</f>
        <v>22</v>
      </c>
      <c r="N1450">
        <f>IFERROR(VLOOKUP(FACT_INCLUDES[[#This Row],[order_id]], ORDERS!A:G, 7, FALSE), "")</f>
        <v>7</v>
      </c>
      <c r="O1450">
        <f>_xlfn.XLOOKUP(FACT_INCLUDES[[#This Row],[DW Product]],FACT_PRODUCT_REVIEWS!L:L,FACT_PRODUCT_REVIEWS!A:A,,0)</f>
        <v>178</v>
      </c>
      <c r="P1450">
        <f>_xlfn.XLOOKUP(FACT_INCLUDES[[#This Row],[customer_unique_id]],DIM_CUSTOMERS[customer_unique_id],DIM_CUSTOMERS[DW Customer],,0)</f>
        <v>145</v>
      </c>
      <c r="Q1450">
        <v>178</v>
      </c>
      <c r="R1450">
        <v>178</v>
      </c>
      <c r="S1450">
        <f>IF(FACT_INCLUDES[[#This Row],[order_delivered_customer_date]]&lt;=FACT_INCLUDES[[#This Row],[order_estimated_delivery_date]],1,0)</f>
        <v>1</v>
      </c>
      <c r="T1450" t="str">
        <f>VLOOKUP(FACT_INCLUDES[[#This Row],[DW Product]],DIM_PRODUCTS!A:I,3,FALSE)</f>
        <v>Accessories</v>
      </c>
      <c r="U1450" t="str">
        <f>VLOOKUP(FACT_INCLUDES[[#This Row],[DW Seller]],DIM_SELLERS!A:I,4,FALSE)</f>
        <v>SP</v>
      </c>
      <c r="V1450" s="30">
        <f>IF(FACT_INCLUDES[[#This Row],[order_delivered_customer_date]]&lt;=FACT_INCLUDES[[#This Row],[order_estimated_delivery_date]], 1,0)</f>
        <v>1</v>
      </c>
    </row>
    <row r="1451" spans="1:22" ht="15.75" x14ac:dyDescent="0.25">
      <c r="A1451">
        <v>1450</v>
      </c>
      <c r="B1451" s="2" t="s">
        <v>954</v>
      </c>
      <c r="C1451" s="10">
        <v>3</v>
      </c>
      <c r="D1451" s="13">
        <v>43187.963194444441</v>
      </c>
      <c r="E1451" s="20">
        <v>39.85</v>
      </c>
      <c r="F1451" s="20">
        <v>12.79</v>
      </c>
      <c r="G1451" t="str">
        <f>VLOOKUP(FACT_INCLUDES[[#This Row],[order_id]],ORDERS!A:B,2,FALSE)</f>
        <v>6cc9821bbb49f3a6159c6bca3542f795</v>
      </c>
      <c r="H1451" s="17">
        <f>VLOOKUP(FACT_INCLUDES[[#This Row],[order_id]],ORDERS!A:F,4,FALSE)</f>
        <v>43221.563888888886</v>
      </c>
      <c r="I1451" s="17">
        <f>VLOOKUP(FACT_INCLUDES[[#This Row],[order_id]],ORDERS!A:G,5,FALSE)</f>
        <v>43241.820138888892</v>
      </c>
      <c r="J1451" s="17">
        <f>VLOOKUP(FACT_INCLUDES[[#This Row],[order_id]],ORDERS!A:G,6,FALSE)</f>
        <v>43249</v>
      </c>
      <c r="K1451" t="str">
        <f>VLOOKUP(FACT_INCLUDES[[#This Row],[order_id]],ORDERS!A:G,3,FALSE)</f>
        <v>delivered</v>
      </c>
      <c r="L1451" s="18">
        <f>FACT_INCLUDES[[#This Row],[price]]+FACT_INCLUDES[[#This Row],[freight_value]]</f>
        <v>52.64</v>
      </c>
      <c r="M1451">
        <f ca="1">_xlfn.XLOOKUP(FACT_INCLUDES[[#This Row],[customer_unique_id]], DIM_CUSTOMERS[customer_unique_id], DIM_CUSTOMERS[Age],,0)</f>
        <v>50</v>
      </c>
      <c r="N1451">
        <f>IFERROR(VLOOKUP(FACT_INCLUDES[[#This Row],[order_id]], ORDERS!A:G, 7, FALSE), "")</f>
        <v>20</v>
      </c>
      <c r="O1451">
        <f>_xlfn.XLOOKUP(FACT_INCLUDES[[#This Row],[DW Product]],FACT_PRODUCT_REVIEWS!L:L,FACT_PRODUCT_REVIEWS!A:A,,0)</f>
        <v>179</v>
      </c>
      <c r="P1451">
        <f>_xlfn.XLOOKUP(FACT_INCLUDES[[#This Row],[customer_unique_id]],DIM_CUSTOMERS[customer_unique_id],DIM_CUSTOMERS[DW Customer],,0)</f>
        <v>237</v>
      </c>
      <c r="Q1451">
        <v>179</v>
      </c>
      <c r="R1451">
        <v>179</v>
      </c>
      <c r="S1451">
        <f>IF(FACT_INCLUDES[[#This Row],[order_delivered_customer_date]]&lt;=FACT_INCLUDES[[#This Row],[order_estimated_delivery_date]],1,0)</f>
        <v>1</v>
      </c>
      <c r="T1451" t="str">
        <f>VLOOKUP(FACT_INCLUDES[[#This Row],[DW Product]],DIM_PRODUCTS!A:I,3,FALSE)</f>
        <v>Bathroom</v>
      </c>
      <c r="U1451" t="str">
        <f>VLOOKUP(FACT_INCLUDES[[#This Row],[DW Seller]],DIM_SELLERS!A:I,4,FALSE)</f>
        <v>SP</v>
      </c>
      <c r="V1451" s="30">
        <f>IF(FACT_INCLUDES[[#This Row],[order_delivered_customer_date]]&lt;=FACT_INCLUDES[[#This Row],[order_estimated_delivery_date]], 1,0)</f>
        <v>1</v>
      </c>
    </row>
    <row r="1452" spans="1:22" ht="15.75" x14ac:dyDescent="0.25">
      <c r="A1452">
        <v>1451</v>
      </c>
      <c r="B1452" s="2" t="s">
        <v>1369</v>
      </c>
      <c r="C1452" s="10">
        <v>3</v>
      </c>
      <c r="D1452" s="13">
        <v>42947.496527777781</v>
      </c>
      <c r="E1452" s="20">
        <v>149</v>
      </c>
      <c r="F1452" s="20">
        <v>14.06</v>
      </c>
      <c r="G1452" t="str">
        <f>VLOOKUP(FACT_INCLUDES[[#This Row],[order_id]],ORDERS!A:B,2,FALSE)</f>
        <v>3c4d7fdb25ab947c7ac866ba940f9c32</v>
      </c>
      <c r="H1452" s="17">
        <f>VLOOKUP(FACT_INCLUDES[[#This Row],[order_id]],ORDERS!A:F,4,FALSE)</f>
        <v>43309.912499999999</v>
      </c>
      <c r="I1452" s="17">
        <f>VLOOKUP(FACT_INCLUDES[[#This Row],[order_id]],ORDERS!A:G,5,FALSE)</f>
        <v>43319.619444444441</v>
      </c>
      <c r="J1452" s="17">
        <f>VLOOKUP(FACT_INCLUDES[[#This Row],[order_id]],ORDERS!A:G,6,FALSE)</f>
        <v>43340</v>
      </c>
      <c r="K1452" t="str">
        <f>VLOOKUP(FACT_INCLUDES[[#This Row],[order_id]],ORDERS!A:G,3,FALSE)</f>
        <v>delivered</v>
      </c>
      <c r="L1452" s="18">
        <f>FACT_INCLUDES[[#This Row],[price]]+FACT_INCLUDES[[#This Row],[freight_value]]</f>
        <v>163.06</v>
      </c>
      <c r="M1452">
        <f ca="1">_xlfn.XLOOKUP(FACT_INCLUDES[[#This Row],[customer_unique_id]], DIM_CUSTOMERS[customer_unique_id], DIM_CUSTOMERS[Age],,0)</f>
        <v>19</v>
      </c>
      <c r="N1452">
        <f>IFERROR(VLOOKUP(FACT_INCLUDES[[#This Row],[order_id]], ORDERS!A:G, 7, FALSE), "")</f>
        <v>10</v>
      </c>
      <c r="O1452">
        <f>_xlfn.XLOOKUP(FACT_INCLUDES[[#This Row],[DW Product]],FACT_PRODUCT_REVIEWS!L:L,FACT_PRODUCT_REVIEWS!A:A,,0)</f>
        <v>180</v>
      </c>
      <c r="P1452">
        <f>_xlfn.XLOOKUP(FACT_INCLUDES[[#This Row],[customer_unique_id]],DIM_CUSTOMERS[customer_unique_id],DIM_CUSTOMERS[DW Customer],,0)</f>
        <v>207</v>
      </c>
      <c r="Q1452">
        <v>180</v>
      </c>
      <c r="R1452">
        <v>180</v>
      </c>
      <c r="S1452">
        <f>IF(FACT_INCLUDES[[#This Row],[order_delivered_customer_date]]&lt;=FACT_INCLUDES[[#This Row],[order_estimated_delivery_date]],1,0)</f>
        <v>1</v>
      </c>
      <c r="T1452" t="str">
        <f>VLOOKUP(FACT_INCLUDES[[#This Row],[DW Product]],DIM_PRODUCTS!A:I,3,FALSE)</f>
        <v>Clothing</v>
      </c>
      <c r="U1452" t="str">
        <f>VLOOKUP(FACT_INCLUDES[[#This Row],[DW Seller]],DIM_SELLERS!A:I,4,FALSE)</f>
        <v>SP</v>
      </c>
      <c r="V1452" s="30">
        <f>IF(FACT_INCLUDES[[#This Row],[order_delivered_customer_date]]&lt;=FACT_INCLUDES[[#This Row],[order_estimated_delivery_date]], 1,0)</f>
        <v>1</v>
      </c>
    </row>
    <row r="1453" spans="1:22" ht="15.75" x14ac:dyDescent="0.25">
      <c r="A1453">
        <v>1452</v>
      </c>
      <c r="B1453" s="2" t="s">
        <v>1815</v>
      </c>
      <c r="C1453" s="10">
        <v>3</v>
      </c>
      <c r="D1453" s="13">
        <v>43126.595138888886</v>
      </c>
      <c r="E1453" s="20">
        <v>179.98</v>
      </c>
      <c r="F1453" s="20">
        <v>12.46</v>
      </c>
      <c r="G1453" t="str">
        <f>VLOOKUP(FACT_INCLUDES[[#This Row],[order_id]],ORDERS!A:B,2,FALSE)</f>
        <v>84ca742f08b69a3cff5b18ffe90551d3</v>
      </c>
      <c r="H1453" s="17">
        <f>VLOOKUP(FACT_INCLUDES[[#This Row],[order_id]],ORDERS!A:F,4,FALSE)</f>
        <v>42935.819444444445</v>
      </c>
      <c r="I1453" s="17">
        <f>VLOOKUP(FACT_INCLUDES[[#This Row],[order_id]],ORDERS!A:G,5,FALSE)</f>
        <v>42950.809027777781</v>
      </c>
      <c r="J1453" s="17">
        <f>VLOOKUP(FACT_INCLUDES[[#This Row],[order_id]],ORDERS!A:G,6,FALSE)</f>
        <v>42957</v>
      </c>
      <c r="K1453" t="str">
        <f>VLOOKUP(FACT_INCLUDES[[#This Row],[order_id]],ORDERS!A:G,3,FALSE)</f>
        <v>delivered</v>
      </c>
      <c r="L1453" s="18">
        <f>FACT_INCLUDES[[#This Row],[price]]+FACT_INCLUDES[[#This Row],[freight_value]]</f>
        <v>192.44</v>
      </c>
      <c r="M1453">
        <f ca="1">_xlfn.XLOOKUP(FACT_INCLUDES[[#This Row],[customer_unique_id]], DIM_CUSTOMERS[customer_unique_id], DIM_CUSTOMERS[Age],,0)</f>
        <v>48</v>
      </c>
      <c r="N1453">
        <f>IFERROR(VLOOKUP(FACT_INCLUDES[[#This Row],[order_id]], ORDERS!A:G, 7, FALSE), "")</f>
        <v>15</v>
      </c>
      <c r="O1453">
        <f>_xlfn.XLOOKUP(FACT_INCLUDES[[#This Row],[DW Product]],FACT_PRODUCT_REVIEWS!L:L,FACT_PRODUCT_REVIEWS!A:A,,0)</f>
        <v>181</v>
      </c>
      <c r="P1453">
        <f>_xlfn.XLOOKUP(FACT_INCLUDES[[#This Row],[customer_unique_id]],DIM_CUSTOMERS[customer_unique_id],DIM_CUSTOMERS[DW Customer],,0)</f>
        <v>303</v>
      </c>
      <c r="Q1453">
        <v>181</v>
      </c>
      <c r="R1453">
        <v>181</v>
      </c>
      <c r="S1453">
        <f>IF(FACT_INCLUDES[[#This Row],[order_delivered_customer_date]]&lt;=FACT_INCLUDES[[#This Row],[order_estimated_delivery_date]],1,0)</f>
        <v>1</v>
      </c>
      <c r="T1453" t="str">
        <f>VLOOKUP(FACT_INCLUDES[[#This Row],[DW Product]],DIM_PRODUCTS!A:I,3,FALSE)</f>
        <v>Shoes</v>
      </c>
      <c r="U1453" t="str">
        <f>VLOOKUP(FACT_INCLUDES[[#This Row],[DW Seller]],DIM_SELLERS!A:I,4,FALSE)</f>
        <v>RJ</v>
      </c>
      <c r="V1453" s="30">
        <f>IF(FACT_INCLUDES[[#This Row],[order_delivered_customer_date]]&lt;=FACT_INCLUDES[[#This Row],[order_estimated_delivery_date]], 1,0)</f>
        <v>1</v>
      </c>
    </row>
    <row r="1454" spans="1:22" ht="15.75" x14ac:dyDescent="0.25">
      <c r="A1454">
        <v>1453</v>
      </c>
      <c r="B1454" s="2" t="s">
        <v>1671</v>
      </c>
      <c r="C1454" s="10">
        <v>3</v>
      </c>
      <c r="D1454" s="13">
        <v>43238.202777777777</v>
      </c>
      <c r="E1454" s="20">
        <v>219.99</v>
      </c>
      <c r="F1454" s="20">
        <v>14.9</v>
      </c>
      <c r="G1454" t="str">
        <f>VLOOKUP(FACT_INCLUDES[[#This Row],[order_id]],ORDERS!A:B,2,FALSE)</f>
        <v>96d0aa18ee946b81f6b78e07830194a2</v>
      </c>
      <c r="H1454" s="17">
        <f>VLOOKUP(FACT_INCLUDES[[#This Row],[order_id]],ORDERS!A:F,4,FALSE)</f>
        <v>43227.637499999997</v>
      </c>
      <c r="I1454" s="17">
        <f>VLOOKUP(FACT_INCLUDES[[#This Row],[order_id]],ORDERS!A:G,5,FALSE)</f>
        <v>43258.525694444441</v>
      </c>
      <c r="J1454" s="17">
        <f>VLOOKUP(FACT_INCLUDES[[#This Row],[order_id]],ORDERS!A:G,6,FALSE)</f>
        <v>43257</v>
      </c>
      <c r="K1454" t="str">
        <f>VLOOKUP(FACT_INCLUDES[[#This Row],[order_id]],ORDERS!A:G,3,FALSE)</f>
        <v>delivered</v>
      </c>
      <c r="L1454" s="18">
        <f>FACT_INCLUDES[[#This Row],[price]]+FACT_INCLUDES[[#This Row],[freight_value]]</f>
        <v>234.89000000000001</v>
      </c>
      <c r="M1454">
        <f ca="1">_xlfn.XLOOKUP(FACT_INCLUDES[[#This Row],[customer_unique_id]], DIM_CUSTOMERS[customer_unique_id], DIM_CUSTOMERS[Age],,0)</f>
        <v>28</v>
      </c>
      <c r="N1454">
        <f>IFERROR(VLOOKUP(FACT_INCLUDES[[#This Row],[order_id]], ORDERS!A:G, 7, FALSE), "")</f>
        <v>31</v>
      </c>
      <c r="O1454">
        <f>_xlfn.XLOOKUP(FACT_INCLUDES[[#This Row],[DW Product]],FACT_PRODUCT_REVIEWS!L:L,FACT_PRODUCT_REVIEWS!A:A,,0)</f>
        <v>182</v>
      </c>
      <c r="P1454">
        <f>_xlfn.XLOOKUP(FACT_INCLUDES[[#This Row],[customer_unique_id]],DIM_CUSTOMERS[customer_unique_id],DIM_CUSTOMERS[DW Customer],,0)</f>
        <v>109</v>
      </c>
      <c r="Q1454">
        <v>182</v>
      </c>
      <c r="R1454">
        <v>182</v>
      </c>
      <c r="S1454">
        <f>IF(FACT_INCLUDES[[#This Row],[order_delivered_customer_date]]&lt;=FACT_INCLUDES[[#This Row],[order_estimated_delivery_date]],1,0)</f>
        <v>0</v>
      </c>
      <c r="T1454" t="str">
        <f>VLOOKUP(FACT_INCLUDES[[#This Row],[DW Product]],DIM_PRODUCTS!A:I,3,FALSE)</f>
        <v>Kitchen Products</v>
      </c>
      <c r="U1454" t="str">
        <f>VLOOKUP(FACT_INCLUDES[[#This Row],[DW Seller]],DIM_SELLERS!A:I,4,FALSE)</f>
        <v>MT</v>
      </c>
      <c r="V1454" s="30">
        <f>IF(FACT_INCLUDES[[#This Row],[order_delivered_customer_date]]&lt;=FACT_INCLUDES[[#This Row],[order_estimated_delivery_date]], 1,0)</f>
        <v>0</v>
      </c>
    </row>
    <row r="1455" spans="1:22" ht="15.75" x14ac:dyDescent="0.25">
      <c r="A1455">
        <v>1454</v>
      </c>
      <c r="B1455" s="2" t="s">
        <v>1109</v>
      </c>
      <c r="C1455" s="10">
        <v>3</v>
      </c>
      <c r="D1455" s="13">
        <v>43056.423611111109</v>
      </c>
      <c r="E1455" s="20">
        <v>129</v>
      </c>
      <c r="F1455" s="20">
        <v>8.16</v>
      </c>
      <c r="G1455" t="str">
        <f>VLOOKUP(FACT_INCLUDES[[#This Row],[order_id]],ORDERS!A:B,2,FALSE)</f>
        <v>0be419a69453900fff1337bc4c3e0f0f</v>
      </c>
      <c r="H1455" s="17">
        <f>VLOOKUP(FACT_INCLUDES[[#This Row],[order_id]],ORDERS!A:F,4,FALSE)</f>
        <v>42819.838194444441</v>
      </c>
      <c r="I1455" s="17">
        <f>VLOOKUP(FACT_INCLUDES[[#This Row],[order_id]],ORDERS!A:G,5,FALSE)</f>
        <v>42853.488194444442</v>
      </c>
      <c r="J1455" s="17">
        <f>VLOOKUP(FACT_INCLUDES[[#This Row],[order_id]],ORDERS!A:G,6,FALSE)</f>
        <v>42857</v>
      </c>
      <c r="K1455" t="str">
        <f>VLOOKUP(FACT_INCLUDES[[#This Row],[order_id]],ORDERS!A:G,3,FALSE)</f>
        <v>delivered</v>
      </c>
      <c r="L1455" s="18">
        <f>FACT_INCLUDES[[#This Row],[price]]+FACT_INCLUDES[[#This Row],[freight_value]]</f>
        <v>137.16</v>
      </c>
      <c r="M1455">
        <f ca="1">_xlfn.XLOOKUP(FACT_INCLUDES[[#This Row],[customer_unique_id]], DIM_CUSTOMERS[customer_unique_id], DIM_CUSTOMERS[Age],,0)</f>
        <v>30</v>
      </c>
      <c r="N1455">
        <f>IFERROR(VLOOKUP(FACT_INCLUDES[[#This Row],[order_id]], ORDERS!A:G, 7, FALSE), "")</f>
        <v>34</v>
      </c>
      <c r="O1455">
        <f>_xlfn.XLOOKUP(FACT_INCLUDES[[#This Row],[DW Product]],FACT_PRODUCT_REVIEWS!L:L,FACT_PRODUCT_REVIEWS!A:A,,0)</f>
        <v>183</v>
      </c>
      <c r="P1455">
        <f>_xlfn.XLOOKUP(FACT_INCLUDES[[#This Row],[customer_unique_id]],DIM_CUSTOMERS[customer_unique_id],DIM_CUSTOMERS[DW Customer],,0)</f>
        <v>181</v>
      </c>
      <c r="Q1455">
        <v>183</v>
      </c>
      <c r="R1455">
        <v>183</v>
      </c>
      <c r="S1455">
        <f>IF(FACT_INCLUDES[[#This Row],[order_delivered_customer_date]]&lt;=FACT_INCLUDES[[#This Row],[order_estimated_delivery_date]],1,0)</f>
        <v>1</v>
      </c>
      <c r="T1455" t="str">
        <f>VLOOKUP(FACT_INCLUDES[[#This Row],[DW Product]],DIM_PRODUCTS!A:I,3,FALSE)</f>
        <v>Toys</v>
      </c>
      <c r="U1455" t="str">
        <f>VLOOKUP(FACT_INCLUDES[[#This Row],[DW Seller]],DIM_SELLERS!A:I,4,FALSE)</f>
        <v>SC</v>
      </c>
      <c r="V1455" s="30">
        <f>IF(FACT_INCLUDES[[#This Row],[order_delivered_customer_date]]&lt;=FACT_INCLUDES[[#This Row],[order_estimated_delivery_date]], 1,0)</f>
        <v>1</v>
      </c>
    </row>
    <row r="1456" spans="1:22" ht="15.75" x14ac:dyDescent="0.25">
      <c r="A1456">
        <v>1455</v>
      </c>
      <c r="B1456" s="5" t="s">
        <v>934</v>
      </c>
      <c r="C1456" s="10">
        <v>3</v>
      </c>
      <c r="D1456" s="13">
        <v>43137.120138888888</v>
      </c>
      <c r="E1456" s="20">
        <v>137</v>
      </c>
      <c r="F1456" s="20">
        <v>15.71</v>
      </c>
      <c r="G1456" t="str">
        <f>VLOOKUP(FACT_INCLUDES[[#This Row],[order_id]],ORDERS!A:B,2,FALSE)</f>
        <v>19cb50ca8ff9afe19ce39c5d9562f3bd</v>
      </c>
      <c r="H1456" s="17">
        <f>VLOOKUP(FACT_INCLUDES[[#This Row],[order_id]],ORDERS!A:F,4,FALSE)</f>
        <v>43069.484722222223</v>
      </c>
      <c r="I1456" s="17">
        <f>VLOOKUP(FACT_INCLUDES[[#This Row],[order_id]],ORDERS!A:G,5,FALSE)</f>
        <v>43084.941666666666</v>
      </c>
      <c r="J1456" s="17">
        <f>VLOOKUP(FACT_INCLUDES[[#This Row],[order_id]],ORDERS!A:G,6,FALSE)</f>
        <v>43091</v>
      </c>
      <c r="K1456" t="str">
        <f>VLOOKUP(FACT_INCLUDES[[#This Row],[order_id]],ORDERS!A:G,3,FALSE)</f>
        <v>delivered</v>
      </c>
      <c r="L1456" s="18">
        <f>FACT_INCLUDES[[#This Row],[price]]+FACT_INCLUDES[[#This Row],[freight_value]]</f>
        <v>152.71</v>
      </c>
      <c r="M1456">
        <f ca="1">_xlfn.XLOOKUP(FACT_INCLUDES[[#This Row],[customer_unique_id]], DIM_CUSTOMERS[customer_unique_id], DIM_CUSTOMERS[Age],,0)</f>
        <v>21</v>
      </c>
      <c r="N1456">
        <f>IFERROR(VLOOKUP(FACT_INCLUDES[[#This Row],[order_id]], ORDERS!A:G, 7, FALSE), "")</f>
        <v>15</v>
      </c>
      <c r="O1456">
        <f>_xlfn.XLOOKUP(FACT_INCLUDES[[#This Row],[DW Product]],FACT_PRODUCT_REVIEWS!L:L,FACT_PRODUCT_REVIEWS!A:A,,0)</f>
        <v>184</v>
      </c>
      <c r="P1456">
        <f>_xlfn.XLOOKUP(FACT_INCLUDES[[#This Row],[customer_unique_id]],DIM_CUSTOMERS[customer_unique_id],DIM_CUSTOMERS[DW Customer],,0)</f>
        <v>170</v>
      </c>
      <c r="Q1456">
        <v>184</v>
      </c>
      <c r="R1456">
        <v>184</v>
      </c>
      <c r="S1456">
        <f>IF(FACT_INCLUDES[[#This Row],[order_delivered_customer_date]]&lt;=FACT_INCLUDES[[#This Row],[order_estimated_delivery_date]],1,0)</f>
        <v>1</v>
      </c>
      <c r="T1456" t="str">
        <f>VLOOKUP(FACT_INCLUDES[[#This Row],[DW Product]],DIM_PRODUCTS!A:I,3,FALSE)</f>
        <v>Decor</v>
      </c>
      <c r="U1456" t="str">
        <f>VLOOKUP(FACT_INCLUDES[[#This Row],[DW Seller]],DIM_SELLERS!A:I,4,FALSE)</f>
        <v>SP</v>
      </c>
      <c r="V1456" s="30">
        <f>IF(FACT_INCLUDES[[#This Row],[order_delivered_customer_date]]&lt;=FACT_INCLUDES[[#This Row],[order_estimated_delivery_date]], 1,0)</f>
        <v>1</v>
      </c>
    </row>
    <row r="1457" spans="1:22" ht="15.75" x14ac:dyDescent="0.25">
      <c r="A1457">
        <v>1456</v>
      </c>
      <c r="B1457" s="2" t="s">
        <v>1261</v>
      </c>
      <c r="C1457" s="10">
        <v>3</v>
      </c>
      <c r="D1457" s="13">
        <v>42857.461805555555</v>
      </c>
      <c r="E1457" s="20">
        <v>37</v>
      </c>
      <c r="F1457" s="20">
        <v>10.96</v>
      </c>
      <c r="G1457" t="str">
        <f>VLOOKUP(FACT_INCLUDES[[#This Row],[order_id]],ORDERS!A:B,2,FALSE)</f>
        <v>ccd9fc8fd74bc87817d864a5dfc1bf1d</v>
      </c>
      <c r="H1457" s="17">
        <f>VLOOKUP(FACT_INCLUDES[[#This Row],[order_id]],ORDERS!A:F,4,FALSE)</f>
        <v>42927.535416666666</v>
      </c>
      <c r="I1457" s="17">
        <f>VLOOKUP(FACT_INCLUDES[[#This Row],[order_id]],ORDERS!A:G,5,FALSE)</f>
        <v>42971</v>
      </c>
      <c r="J1457" s="17">
        <f>VLOOKUP(FACT_INCLUDES[[#This Row],[order_id]],ORDERS!A:G,6,FALSE)</f>
        <v>42961</v>
      </c>
      <c r="K1457" t="str">
        <f>VLOOKUP(FACT_INCLUDES[[#This Row],[order_id]],ORDERS!A:G,3,FALSE)</f>
        <v>canceled</v>
      </c>
      <c r="L1457" s="18">
        <f>FACT_INCLUDES[[#This Row],[price]]+FACT_INCLUDES[[#This Row],[freight_value]]</f>
        <v>47.96</v>
      </c>
      <c r="M1457">
        <f ca="1">_xlfn.XLOOKUP(FACT_INCLUDES[[#This Row],[customer_unique_id]], DIM_CUSTOMERS[customer_unique_id], DIM_CUSTOMERS[Age],,0)</f>
        <v>25</v>
      </c>
      <c r="N1457">
        <f>IFERROR(VLOOKUP(FACT_INCLUDES[[#This Row],[order_id]], ORDERS!A:G, 7, FALSE), "")</f>
        <v>44</v>
      </c>
      <c r="O1457">
        <f>_xlfn.XLOOKUP(FACT_INCLUDES[[#This Row],[DW Product]],FACT_PRODUCT_REVIEWS!L:L,FACT_PRODUCT_REVIEWS!A:A,,0)</f>
        <v>185</v>
      </c>
      <c r="P1457">
        <f>_xlfn.XLOOKUP(FACT_INCLUDES[[#This Row],[customer_unique_id]],DIM_CUSTOMERS[customer_unique_id],DIM_CUSTOMERS[DW Customer],,0)</f>
        <v>305</v>
      </c>
      <c r="Q1457">
        <v>185</v>
      </c>
      <c r="R1457">
        <v>185</v>
      </c>
      <c r="S1457">
        <f>IF(FACT_INCLUDES[[#This Row],[order_delivered_customer_date]]&lt;=FACT_INCLUDES[[#This Row],[order_estimated_delivery_date]],1,0)</f>
        <v>0</v>
      </c>
      <c r="T1457" t="str">
        <f>VLOOKUP(FACT_INCLUDES[[#This Row],[DW Product]],DIM_PRODUCTS!A:I,3,FALSE)</f>
        <v>Books</v>
      </c>
      <c r="U1457" t="str">
        <f>VLOOKUP(FACT_INCLUDES[[#This Row],[DW Seller]],DIM_SELLERS!A:I,4,FALSE)</f>
        <v>SC</v>
      </c>
      <c r="V1457" s="30">
        <f>IF(FACT_INCLUDES[[#This Row],[order_delivered_customer_date]]&lt;=FACT_INCLUDES[[#This Row],[order_estimated_delivery_date]], 1,0)</f>
        <v>0</v>
      </c>
    </row>
    <row r="1458" spans="1:22" ht="15.75" x14ac:dyDescent="0.25">
      <c r="A1458">
        <v>1457</v>
      </c>
      <c r="B1458" s="2" t="s">
        <v>1120</v>
      </c>
      <c r="C1458" s="10">
        <v>3</v>
      </c>
      <c r="D1458" s="13">
        <v>42920.988194444442</v>
      </c>
      <c r="E1458" s="20">
        <v>154</v>
      </c>
      <c r="F1458" s="20">
        <v>14.83</v>
      </c>
      <c r="G1458" t="str">
        <f>VLOOKUP(FACT_INCLUDES[[#This Row],[order_id]],ORDERS!A:B,2,FALSE)</f>
        <v>587547bf360f33a6466aac68caecdde3</v>
      </c>
      <c r="H1458" s="17">
        <f>VLOOKUP(FACT_INCLUDES[[#This Row],[order_id]],ORDERS!A:F,4,FALSE)</f>
        <v>43332.499305555553</v>
      </c>
      <c r="I1458" s="17">
        <f>VLOOKUP(FACT_INCLUDES[[#This Row],[order_id]],ORDERS!A:G,5,FALSE)</f>
        <v>43339.68472222222</v>
      </c>
      <c r="J1458" s="17">
        <f>VLOOKUP(FACT_INCLUDES[[#This Row],[order_id]],ORDERS!A:G,6,FALSE)</f>
        <v>43348</v>
      </c>
      <c r="K1458" t="str">
        <f>VLOOKUP(FACT_INCLUDES[[#This Row],[order_id]],ORDERS!A:G,3,FALSE)</f>
        <v>delivered</v>
      </c>
      <c r="L1458" s="18">
        <f>FACT_INCLUDES[[#This Row],[price]]+FACT_INCLUDES[[#This Row],[freight_value]]</f>
        <v>168.83</v>
      </c>
      <c r="M1458">
        <f ca="1">_xlfn.XLOOKUP(FACT_INCLUDES[[#This Row],[customer_unique_id]], DIM_CUSTOMERS[customer_unique_id], DIM_CUSTOMERS[Age],,0)</f>
        <v>18</v>
      </c>
      <c r="N1458">
        <f>IFERROR(VLOOKUP(FACT_INCLUDES[[#This Row],[order_id]], ORDERS!A:G, 7, FALSE), "")</f>
        <v>7</v>
      </c>
      <c r="O1458">
        <f>_xlfn.XLOOKUP(FACT_INCLUDES[[#This Row],[DW Product]],FACT_PRODUCT_REVIEWS!L:L,FACT_PRODUCT_REVIEWS!A:A,,0)</f>
        <v>186</v>
      </c>
      <c r="P1458">
        <f>_xlfn.XLOOKUP(FACT_INCLUDES[[#This Row],[customer_unique_id]],DIM_CUSTOMERS[customer_unique_id],DIM_CUSTOMERS[DW Customer],,0)</f>
        <v>154</v>
      </c>
      <c r="Q1458">
        <v>186</v>
      </c>
      <c r="R1458">
        <v>186</v>
      </c>
      <c r="S1458">
        <f>IF(FACT_INCLUDES[[#This Row],[order_delivered_customer_date]]&lt;=FACT_INCLUDES[[#This Row],[order_estimated_delivery_date]],1,0)</f>
        <v>1</v>
      </c>
      <c r="T1458" t="str">
        <f>VLOOKUP(FACT_INCLUDES[[#This Row],[DW Product]],DIM_PRODUCTS!A:I,3,FALSE)</f>
        <v>Sports</v>
      </c>
      <c r="U1458" t="str">
        <f>VLOOKUP(FACT_INCLUDES[[#This Row],[DW Seller]],DIM_SELLERS!A:I,4,FALSE)</f>
        <v>SP</v>
      </c>
      <c r="V1458" s="30">
        <f>IF(FACT_INCLUDES[[#This Row],[order_delivered_customer_date]]&lt;=FACT_INCLUDES[[#This Row],[order_estimated_delivery_date]], 1,0)</f>
        <v>1</v>
      </c>
    </row>
    <row r="1459" spans="1:22" ht="15.75" x14ac:dyDescent="0.25">
      <c r="A1459">
        <v>1458</v>
      </c>
      <c r="B1459" s="2" t="s">
        <v>713</v>
      </c>
      <c r="C1459" s="10">
        <v>3</v>
      </c>
      <c r="D1459" s="13">
        <v>43049.663194444445</v>
      </c>
      <c r="E1459" s="20">
        <v>253.52</v>
      </c>
      <c r="F1459" s="20">
        <v>82.86</v>
      </c>
      <c r="G1459" t="str">
        <f>VLOOKUP(FACT_INCLUDES[[#This Row],[order_id]],ORDERS!A:B,2,FALSE)</f>
        <v>616309b2eeb7bd9c05b0fdfbab28e6c6</v>
      </c>
      <c r="H1459" s="17">
        <f>VLOOKUP(FACT_INCLUDES[[#This Row],[order_id]],ORDERS!A:F,4,FALSE)</f>
        <v>43271.406944444447</v>
      </c>
      <c r="I1459" s="17">
        <f>VLOOKUP(FACT_INCLUDES[[#This Row],[order_id]],ORDERS!A:G,5,FALSE)</f>
        <v>43273.748611111114</v>
      </c>
      <c r="J1459" s="17">
        <f>VLOOKUP(FACT_INCLUDES[[#This Row],[order_id]],ORDERS!A:G,6,FALSE)</f>
        <v>43284</v>
      </c>
      <c r="K1459" t="str">
        <f>VLOOKUP(FACT_INCLUDES[[#This Row],[order_id]],ORDERS!A:G,3,FALSE)</f>
        <v>delivered</v>
      </c>
      <c r="L1459" s="18">
        <f>FACT_INCLUDES[[#This Row],[price]]+FACT_INCLUDES[[#This Row],[freight_value]]</f>
        <v>336.38</v>
      </c>
      <c r="M1459">
        <f ca="1">_xlfn.XLOOKUP(FACT_INCLUDES[[#This Row],[customer_unique_id]], DIM_CUSTOMERS[customer_unique_id], DIM_CUSTOMERS[Age],,0)</f>
        <v>39</v>
      </c>
      <c r="N1459">
        <f>IFERROR(VLOOKUP(FACT_INCLUDES[[#This Row],[order_id]], ORDERS!A:G, 7, FALSE), "")</f>
        <v>2</v>
      </c>
      <c r="O1459">
        <f>_xlfn.XLOOKUP(FACT_INCLUDES[[#This Row],[DW Product]],FACT_PRODUCT_REVIEWS!L:L,FACT_PRODUCT_REVIEWS!A:A,,0)</f>
        <v>187</v>
      </c>
      <c r="P1459">
        <f>_xlfn.XLOOKUP(FACT_INCLUDES[[#This Row],[customer_unique_id]],DIM_CUSTOMERS[customer_unique_id],DIM_CUSTOMERS[DW Customer],,0)</f>
        <v>11</v>
      </c>
      <c r="Q1459">
        <v>187</v>
      </c>
      <c r="R1459">
        <v>187</v>
      </c>
      <c r="S1459">
        <f>IF(FACT_INCLUDES[[#This Row],[order_delivered_customer_date]]&lt;=FACT_INCLUDES[[#This Row],[order_estimated_delivery_date]],1,0)</f>
        <v>1</v>
      </c>
      <c r="T1459" t="str">
        <f>VLOOKUP(FACT_INCLUDES[[#This Row],[DW Product]],DIM_PRODUCTS!A:I,3,FALSE)</f>
        <v>Pets</v>
      </c>
      <c r="U1459" t="str">
        <f>VLOOKUP(FACT_INCLUDES[[#This Row],[DW Seller]],DIM_SELLERS!A:I,4,FALSE)</f>
        <v>SP</v>
      </c>
      <c r="V1459" s="30">
        <f>IF(FACT_INCLUDES[[#This Row],[order_delivered_customer_date]]&lt;=FACT_INCLUDES[[#This Row],[order_estimated_delivery_date]], 1,0)</f>
        <v>1</v>
      </c>
    </row>
    <row r="1460" spans="1:22" ht="15.75" x14ac:dyDescent="0.25">
      <c r="A1460">
        <v>1459</v>
      </c>
      <c r="B1460" s="2" t="s">
        <v>1251</v>
      </c>
      <c r="C1460" s="10">
        <v>3</v>
      </c>
      <c r="D1460" s="13">
        <v>43230.146527777775</v>
      </c>
      <c r="E1460" s="20">
        <v>49.9</v>
      </c>
      <c r="F1460" s="20">
        <v>7.39</v>
      </c>
      <c r="G1460" t="str">
        <f>VLOOKUP(FACT_INCLUDES[[#This Row],[order_id]],ORDERS!A:B,2,FALSE)</f>
        <v>1973beff39565594011f9a0ef66f923e</v>
      </c>
      <c r="H1460" s="17">
        <f>VLOOKUP(FACT_INCLUDES[[#This Row],[order_id]],ORDERS!A:F,4,FALSE)</f>
        <v>43273.850694444445</v>
      </c>
      <c r="I1460" s="17">
        <f>VLOOKUP(FACT_INCLUDES[[#This Row],[order_id]],ORDERS!A:G,5,FALSE)</f>
        <v>43315.915972222225</v>
      </c>
      <c r="J1460" s="17">
        <f>VLOOKUP(FACT_INCLUDES[[#This Row],[order_id]],ORDERS!A:G,6,FALSE)</f>
        <v>43305</v>
      </c>
      <c r="K1460" t="str">
        <f>VLOOKUP(FACT_INCLUDES[[#This Row],[order_id]],ORDERS!A:G,3,FALSE)</f>
        <v>delivered</v>
      </c>
      <c r="L1460" s="18">
        <f>FACT_INCLUDES[[#This Row],[price]]+FACT_INCLUDES[[#This Row],[freight_value]]</f>
        <v>57.29</v>
      </c>
      <c r="M1460">
        <f ca="1">_xlfn.XLOOKUP(FACT_INCLUDES[[#This Row],[customer_unique_id]], DIM_CUSTOMERS[customer_unique_id], DIM_CUSTOMERS[Age],,0)</f>
        <v>60</v>
      </c>
      <c r="N1460">
        <f>IFERROR(VLOOKUP(FACT_INCLUDES[[#This Row],[order_id]], ORDERS!A:G, 7, FALSE), "")</f>
        <v>42</v>
      </c>
      <c r="O1460">
        <f>_xlfn.XLOOKUP(FACT_INCLUDES[[#This Row],[DW Product]],FACT_PRODUCT_REVIEWS!L:L,FACT_PRODUCT_REVIEWS!A:A,,0)</f>
        <v>188</v>
      </c>
      <c r="P1460">
        <f>_xlfn.XLOOKUP(FACT_INCLUDES[[#This Row],[customer_unique_id]],DIM_CUSTOMERS[customer_unique_id],DIM_CUSTOMERS[DW Customer],,0)</f>
        <v>301</v>
      </c>
      <c r="Q1460">
        <v>188</v>
      </c>
      <c r="R1460">
        <v>188</v>
      </c>
      <c r="S1460">
        <f>IF(FACT_INCLUDES[[#This Row],[order_delivered_customer_date]]&lt;=FACT_INCLUDES[[#This Row],[order_estimated_delivery_date]],1,0)</f>
        <v>0</v>
      </c>
      <c r="T1460" t="str">
        <f>VLOOKUP(FACT_INCLUDES[[#This Row],[DW Product]],DIM_PRODUCTS!A:I,3,FALSE)</f>
        <v>Art</v>
      </c>
      <c r="U1460" t="str">
        <f>VLOOKUP(FACT_INCLUDES[[#This Row],[DW Seller]],DIM_SELLERS!A:I,4,FALSE)</f>
        <v>RS</v>
      </c>
      <c r="V1460" s="30">
        <f>IF(FACT_INCLUDES[[#This Row],[order_delivered_customer_date]]&lt;=FACT_INCLUDES[[#This Row],[order_estimated_delivery_date]], 1,0)</f>
        <v>0</v>
      </c>
    </row>
    <row r="1461" spans="1:22" ht="15.75" x14ac:dyDescent="0.25">
      <c r="A1461">
        <v>1460</v>
      </c>
      <c r="B1461" s="2" t="s">
        <v>758</v>
      </c>
      <c r="C1461" s="10">
        <v>3</v>
      </c>
      <c r="D1461" s="13">
        <v>43220.479861111111</v>
      </c>
      <c r="E1461" s="20">
        <v>148.9</v>
      </c>
      <c r="F1461" s="20">
        <v>13.95</v>
      </c>
      <c r="G1461" t="str">
        <f>VLOOKUP(FACT_INCLUDES[[#This Row],[order_id]],ORDERS!A:B,2,FALSE)</f>
        <v>449cc26294cc2d6e2e88a82cea3e42c0</v>
      </c>
      <c r="H1461" s="17">
        <f>VLOOKUP(FACT_INCLUDES[[#This Row],[order_id]],ORDERS!A:F,4,FALSE)</f>
        <v>43276.497916666667</v>
      </c>
      <c r="I1461" s="17">
        <f>VLOOKUP(FACT_INCLUDES[[#This Row],[order_id]],ORDERS!A:G,5,FALSE)</f>
        <v>43280.568055555559</v>
      </c>
      <c r="J1461" s="17">
        <f>VLOOKUP(FACT_INCLUDES[[#This Row],[order_id]],ORDERS!A:G,6,FALSE)</f>
        <v>43293</v>
      </c>
      <c r="K1461" t="str">
        <f>VLOOKUP(FACT_INCLUDES[[#This Row],[order_id]],ORDERS!A:G,3,FALSE)</f>
        <v>delivered</v>
      </c>
      <c r="L1461" s="18">
        <f>FACT_INCLUDES[[#This Row],[price]]+FACT_INCLUDES[[#This Row],[freight_value]]</f>
        <v>162.85</v>
      </c>
      <c r="M1461">
        <f ca="1">_xlfn.XLOOKUP(FACT_INCLUDES[[#This Row],[customer_unique_id]], DIM_CUSTOMERS[customer_unique_id], DIM_CUSTOMERS[Age],,0)</f>
        <v>26</v>
      </c>
      <c r="N1461">
        <f>IFERROR(VLOOKUP(FACT_INCLUDES[[#This Row],[order_id]], ORDERS!A:G, 7, FALSE), "")</f>
        <v>4</v>
      </c>
      <c r="O1461">
        <f>_xlfn.XLOOKUP(FACT_INCLUDES[[#This Row],[DW Product]],FACT_PRODUCT_REVIEWS!L:L,FACT_PRODUCT_REVIEWS!A:A,,0)</f>
        <v>189</v>
      </c>
      <c r="P1461">
        <f>_xlfn.XLOOKUP(FACT_INCLUDES[[#This Row],[customer_unique_id]],DIM_CUSTOMERS[customer_unique_id],DIM_CUSTOMERS[DW Customer],,0)</f>
        <v>143</v>
      </c>
      <c r="Q1461">
        <v>189</v>
      </c>
      <c r="R1461">
        <v>189</v>
      </c>
      <c r="S1461">
        <f>IF(FACT_INCLUDES[[#This Row],[order_delivered_customer_date]]&lt;=FACT_INCLUDES[[#This Row],[order_estimated_delivery_date]],1,0)</f>
        <v>1</v>
      </c>
      <c r="T1461" t="str">
        <f>VLOOKUP(FACT_INCLUDES[[#This Row],[DW Product]],DIM_PRODUCTS!A:I,3,FALSE)</f>
        <v>Toys</v>
      </c>
      <c r="U1461" t="str">
        <f>VLOOKUP(FACT_INCLUDES[[#This Row],[DW Seller]],DIM_SELLERS!A:I,4,FALSE)</f>
        <v>CE</v>
      </c>
      <c r="V1461" s="30">
        <f>IF(FACT_INCLUDES[[#This Row],[order_delivered_customer_date]]&lt;=FACT_INCLUDES[[#This Row],[order_estimated_delivery_date]], 1,0)</f>
        <v>1</v>
      </c>
    </row>
    <row r="1462" spans="1:22" ht="15.75" x14ac:dyDescent="0.25">
      <c r="A1462">
        <v>1461</v>
      </c>
      <c r="B1462" s="2" t="s">
        <v>1660</v>
      </c>
      <c r="C1462" s="10">
        <v>3</v>
      </c>
      <c r="D1462" s="13">
        <v>43006.368055555555</v>
      </c>
      <c r="E1462" s="20">
        <v>64.900000000000006</v>
      </c>
      <c r="F1462" s="20">
        <v>18.690000000000001</v>
      </c>
      <c r="G1462" t="str">
        <f>VLOOKUP(FACT_INCLUDES[[#This Row],[order_id]],ORDERS!A:B,2,FALSE)</f>
        <v>36fbd29c230b156ac9b04a382bb20842</v>
      </c>
      <c r="H1462" s="17">
        <f>VLOOKUP(FACT_INCLUDES[[#This Row],[order_id]],ORDERS!A:F,4,FALSE)</f>
        <v>43146.599305555559</v>
      </c>
      <c r="I1462" s="17">
        <f>VLOOKUP(FACT_INCLUDES[[#This Row],[order_id]],ORDERS!A:G,5,FALSE)</f>
        <v>43164.981944444444</v>
      </c>
      <c r="J1462" s="17">
        <f>VLOOKUP(FACT_INCLUDES[[#This Row],[order_id]],ORDERS!A:G,6,FALSE)</f>
        <v>43166</v>
      </c>
      <c r="K1462" t="str">
        <f>VLOOKUP(FACT_INCLUDES[[#This Row],[order_id]],ORDERS!A:G,3,FALSE)</f>
        <v>delivered</v>
      </c>
      <c r="L1462" s="18">
        <f>FACT_INCLUDES[[#This Row],[price]]+FACT_INCLUDES[[#This Row],[freight_value]]</f>
        <v>83.59</v>
      </c>
      <c r="M1462">
        <f ca="1">_xlfn.XLOOKUP(FACT_INCLUDES[[#This Row],[customer_unique_id]], DIM_CUSTOMERS[customer_unique_id], DIM_CUSTOMERS[Age],,0)</f>
        <v>19</v>
      </c>
      <c r="N1462">
        <f>IFERROR(VLOOKUP(FACT_INCLUDES[[#This Row],[order_id]], ORDERS!A:G, 7, FALSE), "")</f>
        <v>18</v>
      </c>
      <c r="O1462">
        <f>_xlfn.XLOOKUP(FACT_INCLUDES[[#This Row],[DW Product]],FACT_PRODUCT_REVIEWS!L:L,FACT_PRODUCT_REVIEWS!A:A,,0)</f>
        <v>190</v>
      </c>
      <c r="P1462">
        <f>_xlfn.XLOOKUP(FACT_INCLUDES[[#This Row],[customer_unique_id]],DIM_CUSTOMERS[customer_unique_id],DIM_CUSTOMERS[DW Customer],,0)</f>
        <v>134</v>
      </c>
      <c r="Q1462">
        <v>190</v>
      </c>
      <c r="R1462">
        <v>190</v>
      </c>
      <c r="S1462">
        <f>IF(FACT_INCLUDES[[#This Row],[order_delivered_customer_date]]&lt;=FACT_INCLUDES[[#This Row],[order_estimated_delivery_date]],1,0)</f>
        <v>1</v>
      </c>
      <c r="T1462" t="str">
        <f>VLOOKUP(FACT_INCLUDES[[#This Row],[DW Product]],DIM_PRODUCTS!A:I,3,FALSE)</f>
        <v>Shoes</v>
      </c>
      <c r="U1462" t="str">
        <f>VLOOKUP(FACT_INCLUDES[[#This Row],[DW Seller]],DIM_SELLERS!A:I,4,FALSE)</f>
        <v>SP</v>
      </c>
      <c r="V1462" s="30">
        <f>IF(FACT_INCLUDES[[#This Row],[order_delivered_customer_date]]&lt;=FACT_INCLUDES[[#This Row],[order_estimated_delivery_date]], 1,0)</f>
        <v>1</v>
      </c>
    </row>
    <row r="1463" spans="1:22" ht="15.75" x14ac:dyDescent="0.25">
      <c r="A1463">
        <v>1462</v>
      </c>
      <c r="B1463" s="5" t="s">
        <v>1735</v>
      </c>
      <c r="C1463" s="10">
        <v>3</v>
      </c>
      <c r="D1463" s="13">
        <v>43157.490972222222</v>
      </c>
      <c r="E1463" s="20">
        <v>179</v>
      </c>
      <c r="F1463" s="20">
        <v>16</v>
      </c>
      <c r="G1463" t="str">
        <f>VLOOKUP(FACT_INCLUDES[[#This Row],[order_id]],ORDERS!A:B,2,FALSE)</f>
        <v>bace01b0aa7c98f2a7fce9db19555eb9</v>
      </c>
      <c r="H1463" s="17">
        <f>VLOOKUP(FACT_INCLUDES[[#This Row],[order_id]],ORDERS!A:F,4,FALSE)</f>
        <v>43047.261111111111</v>
      </c>
      <c r="I1463" s="17">
        <f>VLOOKUP(FACT_INCLUDES[[#This Row],[order_id]],ORDERS!A:G,5,FALSE)</f>
        <v>43067.859027777777</v>
      </c>
      <c r="J1463" s="17">
        <f>VLOOKUP(FACT_INCLUDES[[#This Row],[order_id]],ORDERS!A:G,6,FALSE)</f>
        <v>43067</v>
      </c>
      <c r="K1463" t="str">
        <f>VLOOKUP(FACT_INCLUDES[[#This Row],[order_id]],ORDERS!A:G,3,FALSE)</f>
        <v>delivered</v>
      </c>
      <c r="L1463" s="18">
        <f>FACT_INCLUDES[[#This Row],[price]]+FACT_INCLUDES[[#This Row],[freight_value]]</f>
        <v>195</v>
      </c>
      <c r="M1463">
        <f ca="1">_xlfn.XLOOKUP(FACT_INCLUDES[[#This Row],[customer_unique_id]], DIM_CUSTOMERS[customer_unique_id], DIM_CUSTOMERS[Age],,0)</f>
        <v>22</v>
      </c>
      <c r="N1463">
        <f>IFERROR(VLOOKUP(FACT_INCLUDES[[#This Row],[order_id]], ORDERS!A:G, 7, FALSE), "")</f>
        <v>20</v>
      </c>
      <c r="O1463">
        <f>_xlfn.XLOOKUP(FACT_INCLUDES[[#This Row],[DW Product]],FACT_PRODUCT_REVIEWS!L:L,FACT_PRODUCT_REVIEWS!A:A,,0)</f>
        <v>191</v>
      </c>
      <c r="P1463">
        <f>_xlfn.XLOOKUP(FACT_INCLUDES[[#This Row],[customer_unique_id]],DIM_CUSTOMERS[customer_unique_id],DIM_CUSTOMERS[DW Customer],,0)</f>
        <v>120</v>
      </c>
      <c r="Q1463">
        <v>191</v>
      </c>
      <c r="R1463">
        <v>191</v>
      </c>
      <c r="S1463">
        <f>IF(FACT_INCLUDES[[#This Row],[order_delivered_customer_date]]&lt;=FACT_INCLUDES[[#This Row],[order_estimated_delivery_date]],1,0)</f>
        <v>0</v>
      </c>
      <c r="T1463" t="str">
        <f>VLOOKUP(FACT_INCLUDES[[#This Row],[DW Product]],DIM_PRODUCTS!A:I,3,FALSE)</f>
        <v>Gadgets</v>
      </c>
      <c r="U1463" t="str">
        <f>VLOOKUP(FACT_INCLUDES[[#This Row],[DW Seller]],DIM_SELLERS!A:I,4,FALSE)</f>
        <v>SP</v>
      </c>
      <c r="V1463" s="30">
        <f>IF(FACT_INCLUDES[[#This Row],[order_delivered_customer_date]]&lt;=FACT_INCLUDES[[#This Row],[order_estimated_delivery_date]], 1,0)</f>
        <v>0</v>
      </c>
    </row>
    <row r="1464" spans="1:22" ht="15.75" x14ac:dyDescent="0.25">
      <c r="A1464">
        <v>1463</v>
      </c>
      <c r="B1464" s="2" t="s">
        <v>1195</v>
      </c>
      <c r="C1464" s="10">
        <v>3</v>
      </c>
      <c r="D1464" s="13">
        <v>43069.177083333336</v>
      </c>
      <c r="E1464" s="20">
        <v>27.9</v>
      </c>
      <c r="F1464" s="20">
        <v>15.1</v>
      </c>
      <c r="G1464" t="str">
        <f>VLOOKUP(FACT_INCLUDES[[#This Row],[order_id]],ORDERS!A:B,2,FALSE)</f>
        <v>c118a3dba2fb79861a948df731adc128</v>
      </c>
      <c r="H1464" s="17">
        <f>VLOOKUP(FACT_INCLUDES[[#This Row],[order_id]],ORDERS!A:F,4,FALSE)</f>
        <v>42842.89166666667</v>
      </c>
      <c r="I1464" s="17">
        <f>VLOOKUP(FACT_INCLUDES[[#This Row],[order_id]],ORDERS!A:G,5,FALSE)</f>
        <v>42861.379861111112</v>
      </c>
      <c r="J1464" s="17">
        <f>VLOOKUP(FACT_INCLUDES[[#This Row],[order_id]],ORDERS!A:G,6,FALSE)</f>
        <v>42870</v>
      </c>
      <c r="K1464" t="str">
        <f>VLOOKUP(FACT_INCLUDES[[#This Row],[order_id]],ORDERS!A:G,3,FALSE)</f>
        <v>delivered</v>
      </c>
      <c r="L1464" s="18">
        <f>FACT_INCLUDES[[#This Row],[price]]+FACT_INCLUDES[[#This Row],[freight_value]]</f>
        <v>43</v>
      </c>
      <c r="M1464">
        <f ca="1">_xlfn.XLOOKUP(FACT_INCLUDES[[#This Row],[customer_unique_id]], DIM_CUSTOMERS[customer_unique_id], DIM_CUSTOMERS[Age],,0)</f>
        <v>48</v>
      </c>
      <c r="N1464">
        <f>IFERROR(VLOOKUP(FACT_INCLUDES[[#This Row],[order_id]], ORDERS!A:G, 7, FALSE), "")</f>
        <v>19</v>
      </c>
      <c r="O1464">
        <f>_xlfn.XLOOKUP(FACT_INCLUDES[[#This Row],[DW Product]],FACT_PRODUCT_REVIEWS!L:L,FACT_PRODUCT_REVIEWS!A:A,,0)</f>
        <v>192</v>
      </c>
      <c r="P1464">
        <f>_xlfn.XLOOKUP(FACT_INCLUDES[[#This Row],[customer_unique_id]],DIM_CUSTOMERS[customer_unique_id],DIM_CUSTOMERS[DW Customer],,0)</f>
        <v>315</v>
      </c>
      <c r="Q1464">
        <v>192</v>
      </c>
      <c r="R1464">
        <v>192</v>
      </c>
      <c r="S1464">
        <f>IF(FACT_INCLUDES[[#This Row],[order_delivered_customer_date]]&lt;=FACT_INCLUDES[[#This Row],[order_estimated_delivery_date]],1,0)</f>
        <v>1</v>
      </c>
      <c r="T1464" t="str">
        <f>VLOOKUP(FACT_INCLUDES[[#This Row],[DW Product]],DIM_PRODUCTS!A:I,3,FALSE)</f>
        <v>Sports</v>
      </c>
      <c r="U1464" t="str">
        <f>VLOOKUP(FACT_INCLUDES[[#This Row],[DW Seller]],DIM_SELLERS!A:I,4,FALSE)</f>
        <v>SP</v>
      </c>
      <c r="V1464" s="30">
        <f>IF(FACT_INCLUDES[[#This Row],[order_delivered_customer_date]]&lt;=FACT_INCLUDES[[#This Row],[order_estimated_delivery_date]], 1,0)</f>
        <v>1</v>
      </c>
    </row>
    <row r="1465" spans="1:22" ht="15.75" x14ac:dyDescent="0.25">
      <c r="A1465">
        <v>1464</v>
      </c>
      <c r="B1465" s="2" t="s">
        <v>1844</v>
      </c>
      <c r="C1465" s="10">
        <v>3</v>
      </c>
      <c r="D1465" s="13">
        <v>43139.840277777781</v>
      </c>
      <c r="E1465" s="20">
        <v>39</v>
      </c>
      <c r="F1465" s="20">
        <v>16.11</v>
      </c>
      <c r="G1465" t="str">
        <f>VLOOKUP(FACT_INCLUDES[[#This Row],[order_id]],ORDERS!A:B,2,FALSE)</f>
        <v>9e8993ba2665307b71bd1641c2e1cb3d</v>
      </c>
      <c r="H1465" s="17">
        <f>VLOOKUP(FACT_INCLUDES[[#This Row],[order_id]],ORDERS!A:F,4,FALSE)</f>
        <v>42775.679861111108</v>
      </c>
      <c r="I1465" s="17">
        <f>VLOOKUP(FACT_INCLUDES[[#This Row],[order_id]],ORDERS!A:G,5,FALSE)</f>
        <v>42797.44027777778</v>
      </c>
      <c r="J1465" s="17">
        <f>VLOOKUP(FACT_INCLUDES[[#This Row],[order_id]],ORDERS!A:G,6,FALSE)</f>
        <v>42811</v>
      </c>
      <c r="K1465" t="str">
        <f>VLOOKUP(FACT_INCLUDES[[#This Row],[order_id]],ORDERS!A:G,3,FALSE)</f>
        <v>delivered</v>
      </c>
      <c r="L1465" s="18">
        <f>FACT_INCLUDES[[#This Row],[price]]+FACT_INCLUDES[[#This Row],[freight_value]]</f>
        <v>55.11</v>
      </c>
      <c r="M1465">
        <f ca="1">_xlfn.XLOOKUP(FACT_INCLUDES[[#This Row],[customer_unique_id]], DIM_CUSTOMERS[customer_unique_id], DIM_CUSTOMERS[Age],,0)</f>
        <v>29</v>
      </c>
      <c r="N1465">
        <f>IFERROR(VLOOKUP(FACT_INCLUDES[[#This Row],[order_id]], ORDERS!A:G, 7, FALSE), "")</f>
        <v>22</v>
      </c>
      <c r="O1465">
        <f>_xlfn.XLOOKUP(FACT_INCLUDES[[#This Row],[DW Product]],FACT_PRODUCT_REVIEWS!L:L,FACT_PRODUCT_REVIEWS!A:A,,0)</f>
        <v>193</v>
      </c>
      <c r="P1465">
        <f>_xlfn.XLOOKUP(FACT_INCLUDES[[#This Row],[customer_unique_id]],DIM_CUSTOMERS[customer_unique_id],DIM_CUSTOMERS[DW Customer],,0)</f>
        <v>137</v>
      </c>
      <c r="Q1465">
        <v>193</v>
      </c>
      <c r="R1465">
        <v>193</v>
      </c>
      <c r="S1465">
        <f>IF(FACT_INCLUDES[[#This Row],[order_delivered_customer_date]]&lt;=FACT_INCLUDES[[#This Row],[order_estimated_delivery_date]],1,0)</f>
        <v>1</v>
      </c>
      <c r="T1465" t="str">
        <f>VLOOKUP(FACT_INCLUDES[[#This Row],[DW Product]],DIM_PRODUCTS!A:I,3,FALSE)</f>
        <v>Toys</v>
      </c>
      <c r="U1465" t="str">
        <f>VLOOKUP(FACT_INCLUDES[[#This Row],[DW Seller]],DIM_SELLERS!A:I,4,FALSE)</f>
        <v>SP</v>
      </c>
      <c r="V1465" s="30">
        <f>IF(FACT_INCLUDES[[#This Row],[order_delivered_customer_date]]&lt;=FACT_INCLUDES[[#This Row],[order_estimated_delivery_date]], 1,0)</f>
        <v>1</v>
      </c>
    </row>
    <row r="1466" spans="1:22" ht="15.75" x14ac:dyDescent="0.25">
      <c r="A1466">
        <v>1465</v>
      </c>
      <c r="B1466" s="2" t="s">
        <v>1020</v>
      </c>
      <c r="C1466" s="10">
        <v>3</v>
      </c>
      <c r="D1466" s="13">
        <v>42968.739583333336</v>
      </c>
      <c r="E1466" s="20">
        <v>7</v>
      </c>
      <c r="F1466" s="20">
        <v>14.1</v>
      </c>
      <c r="G1466" t="str">
        <f>VLOOKUP(FACT_INCLUDES[[#This Row],[order_id]],ORDERS!A:B,2,FALSE)</f>
        <v>8d2cc82dae0f2b1bb8667a2eedcd8c71</v>
      </c>
      <c r="H1466" s="17">
        <f>VLOOKUP(FACT_INCLUDES[[#This Row],[order_id]],ORDERS!A:F,4,FALSE)</f>
        <v>43199.642361111109</v>
      </c>
      <c r="I1466" s="17">
        <f>VLOOKUP(FACT_INCLUDES[[#This Row],[order_id]],ORDERS!A:G,5,FALSE)</f>
        <v>43229.755555555559</v>
      </c>
      <c r="J1466" s="17">
        <f>VLOOKUP(FACT_INCLUDES[[#This Row],[order_id]],ORDERS!A:G,6,FALSE)</f>
        <v>43224</v>
      </c>
      <c r="K1466" t="str">
        <f>VLOOKUP(FACT_INCLUDES[[#This Row],[order_id]],ORDERS!A:G,3,FALSE)</f>
        <v>delivered</v>
      </c>
      <c r="L1466" s="18">
        <f>FACT_INCLUDES[[#This Row],[price]]+FACT_INCLUDES[[#This Row],[freight_value]]</f>
        <v>21.1</v>
      </c>
      <c r="M1466">
        <f ca="1">_xlfn.XLOOKUP(FACT_INCLUDES[[#This Row],[customer_unique_id]], DIM_CUSTOMERS[customer_unique_id], DIM_CUSTOMERS[Age],,0)</f>
        <v>18</v>
      </c>
      <c r="N1466">
        <f>IFERROR(VLOOKUP(FACT_INCLUDES[[#This Row],[order_id]], ORDERS!A:G, 7, FALSE), "")</f>
        <v>30</v>
      </c>
      <c r="O1466">
        <f>_xlfn.XLOOKUP(FACT_INCLUDES[[#This Row],[DW Product]],FACT_PRODUCT_REVIEWS!L:L,FACT_PRODUCT_REVIEWS!A:A,,0)</f>
        <v>194</v>
      </c>
      <c r="P1466">
        <f>_xlfn.XLOOKUP(FACT_INCLUDES[[#This Row],[customer_unique_id]],DIM_CUSTOMERS[customer_unique_id],DIM_CUSTOMERS[DW Customer],,0)</f>
        <v>187</v>
      </c>
      <c r="Q1466">
        <v>194</v>
      </c>
      <c r="R1466">
        <v>194</v>
      </c>
      <c r="S1466">
        <f>IF(FACT_INCLUDES[[#This Row],[order_delivered_customer_date]]&lt;=FACT_INCLUDES[[#This Row],[order_estimated_delivery_date]],1,0)</f>
        <v>0</v>
      </c>
      <c r="T1466" t="str">
        <f>VLOOKUP(FACT_INCLUDES[[#This Row],[DW Product]],DIM_PRODUCTS!A:I,3,FALSE)</f>
        <v>Jewelry</v>
      </c>
      <c r="U1466" t="str">
        <f>VLOOKUP(FACT_INCLUDES[[#This Row],[DW Seller]],DIM_SELLERS!A:I,4,FALSE)</f>
        <v>SC</v>
      </c>
      <c r="V1466" s="30">
        <f>IF(FACT_INCLUDES[[#This Row],[order_delivered_customer_date]]&lt;=FACT_INCLUDES[[#This Row],[order_estimated_delivery_date]], 1,0)</f>
        <v>0</v>
      </c>
    </row>
    <row r="1467" spans="1:22" ht="15.75" x14ac:dyDescent="0.25">
      <c r="A1467">
        <v>1466</v>
      </c>
      <c r="B1467" s="2" t="s">
        <v>1107</v>
      </c>
      <c r="C1467" s="10">
        <v>3</v>
      </c>
      <c r="D1467" s="13">
        <v>43151.979861111111</v>
      </c>
      <c r="E1467" s="20">
        <v>269</v>
      </c>
      <c r="F1467" s="20">
        <v>10.7</v>
      </c>
      <c r="G1467" t="str">
        <f>VLOOKUP(FACT_INCLUDES[[#This Row],[order_id]],ORDERS!A:B,2,FALSE)</f>
        <v>f4118facd33f966e80b9fabbf0ca2547</v>
      </c>
      <c r="H1467" s="17">
        <f>VLOOKUP(FACT_INCLUDES[[#This Row],[order_id]],ORDERS!A:F,4,FALSE)</f>
        <v>42994.472222222219</v>
      </c>
      <c r="I1467" s="17">
        <f>VLOOKUP(FACT_INCLUDES[[#This Row],[order_id]],ORDERS!A:G,5,FALSE)</f>
        <v>43016.650694444441</v>
      </c>
      <c r="J1467" s="17">
        <f>VLOOKUP(FACT_INCLUDES[[#This Row],[order_id]],ORDERS!A:G,6,FALSE)</f>
        <v>43014</v>
      </c>
      <c r="K1467" t="str">
        <f>VLOOKUP(FACT_INCLUDES[[#This Row],[order_id]],ORDERS!A:G,3,FALSE)</f>
        <v>delivered</v>
      </c>
      <c r="L1467" s="18">
        <f>FACT_INCLUDES[[#This Row],[price]]+FACT_INCLUDES[[#This Row],[freight_value]]</f>
        <v>279.7</v>
      </c>
      <c r="M1467">
        <f ca="1">_xlfn.XLOOKUP(FACT_INCLUDES[[#This Row],[customer_unique_id]], DIM_CUSTOMERS[customer_unique_id], DIM_CUSTOMERS[Age],,0)</f>
        <v>51</v>
      </c>
      <c r="N1467">
        <f>IFERROR(VLOOKUP(FACT_INCLUDES[[#This Row],[order_id]], ORDERS!A:G, 7, FALSE), "")</f>
        <v>22</v>
      </c>
      <c r="O1467">
        <f>_xlfn.XLOOKUP(FACT_INCLUDES[[#This Row],[DW Product]],FACT_PRODUCT_REVIEWS!L:L,FACT_PRODUCT_REVIEWS!A:A,,0)</f>
        <v>195</v>
      </c>
      <c r="P1467">
        <f>_xlfn.XLOOKUP(FACT_INCLUDES[[#This Row],[customer_unique_id]],DIM_CUSTOMERS[customer_unique_id],DIM_CUSTOMERS[DW Customer],,0)</f>
        <v>195</v>
      </c>
      <c r="Q1467">
        <v>195</v>
      </c>
      <c r="R1467">
        <v>195</v>
      </c>
      <c r="S1467">
        <f>IF(FACT_INCLUDES[[#This Row],[order_delivered_customer_date]]&lt;=FACT_INCLUDES[[#This Row],[order_estimated_delivery_date]],1,0)</f>
        <v>0</v>
      </c>
      <c r="T1467" t="str">
        <f>VLOOKUP(FACT_INCLUDES[[#This Row],[DW Product]],DIM_PRODUCTS!A:I,3,FALSE)</f>
        <v>Makeup</v>
      </c>
      <c r="U1467" t="str">
        <f>VLOOKUP(FACT_INCLUDES[[#This Row],[DW Seller]],DIM_SELLERS!A:I,4,FALSE)</f>
        <v>MG</v>
      </c>
      <c r="V1467" s="30">
        <f>IF(FACT_INCLUDES[[#This Row],[order_delivered_customer_date]]&lt;=FACT_INCLUDES[[#This Row],[order_estimated_delivery_date]], 1,0)</f>
        <v>0</v>
      </c>
    </row>
    <row r="1468" spans="1:22" ht="15.75" x14ac:dyDescent="0.25">
      <c r="A1468">
        <v>1467</v>
      </c>
      <c r="B1468" s="2" t="s">
        <v>990</v>
      </c>
      <c r="C1468" s="10">
        <v>3</v>
      </c>
      <c r="D1468" s="13">
        <v>43055.118750000001</v>
      </c>
      <c r="E1468" s="20">
        <v>99.9</v>
      </c>
      <c r="F1468" s="20">
        <v>17.95</v>
      </c>
      <c r="G1468" t="str">
        <f>VLOOKUP(FACT_INCLUDES[[#This Row],[order_id]],ORDERS!A:B,2,FALSE)</f>
        <v>e8085241eb1297eaa9bfa9453ea0b1ca</v>
      </c>
      <c r="H1468" s="17">
        <f>VLOOKUP(FACT_INCLUDES[[#This Row],[order_id]],ORDERS!A:F,4,FALSE)</f>
        <v>43063.012499999997</v>
      </c>
      <c r="I1468" s="17">
        <f>VLOOKUP(FACT_INCLUDES[[#This Row],[order_id]],ORDERS!A:G,5,FALSE)</f>
        <v>43087.498611111114</v>
      </c>
      <c r="J1468" s="17">
        <f>VLOOKUP(FACT_INCLUDES[[#This Row],[order_id]],ORDERS!A:G,6,FALSE)</f>
        <v>43083</v>
      </c>
      <c r="K1468" t="str">
        <f>VLOOKUP(FACT_INCLUDES[[#This Row],[order_id]],ORDERS!A:G,3,FALSE)</f>
        <v>delivered</v>
      </c>
      <c r="L1468" s="18">
        <f>FACT_INCLUDES[[#This Row],[price]]+FACT_INCLUDES[[#This Row],[freight_value]]</f>
        <v>117.85000000000001</v>
      </c>
      <c r="M1468">
        <f ca="1">_xlfn.XLOOKUP(FACT_INCLUDES[[#This Row],[customer_unique_id]], DIM_CUSTOMERS[customer_unique_id], DIM_CUSTOMERS[Age],,0)</f>
        <v>51</v>
      </c>
      <c r="N1468">
        <f>IFERROR(VLOOKUP(FACT_INCLUDES[[#This Row],[order_id]], ORDERS!A:G, 7, FALSE), "")</f>
        <v>24</v>
      </c>
      <c r="O1468">
        <f>_xlfn.XLOOKUP(FACT_INCLUDES[[#This Row],[DW Product]],FACT_PRODUCT_REVIEWS!L:L,FACT_PRODUCT_REVIEWS!A:A,,0)</f>
        <v>196</v>
      </c>
      <c r="P1468">
        <f>_xlfn.XLOOKUP(FACT_INCLUDES[[#This Row],[customer_unique_id]],DIM_CUSTOMERS[customer_unique_id],DIM_CUSTOMERS[DW Customer],,0)</f>
        <v>204</v>
      </c>
      <c r="Q1468">
        <v>196</v>
      </c>
      <c r="R1468">
        <v>196</v>
      </c>
      <c r="S1468">
        <f>IF(FACT_INCLUDES[[#This Row],[order_delivered_customer_date]]&lt;=FACT_INCLUDES[[#This Row],[order_estimated_delivery_date]],1,0)</f>
        <v>0</v>
      </c>
      <c r="T1468" t="str">
        <f>VLOOKUP(FACT_INCLUDES[[#This Row],[DW Product]],DIM_PRODUCTS!A:I,3,FALSE)</f>
        <v>Home Design</v>
      </c>
      <c r="U1468" t="str">
        <f>VLOOKUP(FACT_INCLUDES[[#This Row],[DW Seller]],DIM_SELLERS!A:I,4,FALSE)</f>
        <v>SP</v>
      </c>
      <c r="V1468" s="30">
        <f>IF(FACT_INCLUDES[[#This Row],[order_delivered_customer_date]]&lt;=FACT_INCLUDES[[#This Row],[order_estimated_delivery_date]], 1,0)</f>
        <v>0</v>
      </c>
    </row>
    <row r="1469" spans="1:22" ht="15.75" x14ac:dyDescent="0.25">
      <c r="A1469">
        <v>1468</v>
      </c>
      <c r="B1469" s="2" t="s">
        <v>798</v>
      </c>
      <c r="C1469" s="10">
        <v>3</v>
      </c>
      <c r="D1469" s="13">
        <v>42927.734722222223</v>
      </c>
      <c r="E1469" s="20">
        <v>69.900000000000006</v>
      </c>
      <c r="F1469" s="20">
        <v>15.24</v>
      </c>
      <c r="G1469" t="str">
        <f>VLOOKUP(FACT_INCLUDES[[#This Row],[order_id]],ORDERS!A:B,2,FALSE)</f>
        <v>e97f8593167749c6900418a170670da8</v>
      </c>
      <c r="H1469" s="17">
        <f>VLOOKUP(FACT_INCLUDES[[#This Row],[order_id]],ORDERS!A:F,4,FALSE)</f>
        <v>43327.814583333333</v>
      </c>
      <c r="I1469" s="17">
        <f>VLOOKUP(FACT_INCLUDES[[#This Row],[order_id]],ORDERS!A:G,5,FALSE)</f>
        <v>43341.729861111111</v>
      </c>
      <c r="J1469" s="17">
        <f>VLOOKUP(FACT_INCLUDES[[#This Row],[order_id]],ORDERS!A:G,6,FALSE)</f>
        <v>43342</v>
      </c>
      <c r="K1469" t="str">
        <f>VLOOKUP(FACT_INCLUDES[[#This Row],[order_id]],ORDERS!A:G,3,FALSE)</f>
        <v>delivered</v>
      </c>
      <c r="L1469" s="18">
        <f>FACT_INCLUDES[[#This Row],[price]]+FACT_INCLUDES[[#This Row],[freight_value]]</f>
        <v>85.14</v>
      </c>
      <c r="M1469">
        <f ca="1">_xlfn.XLOOKUP(FACT_INCLUDES[[#This Row],[customer_unique_id]], DIM_CUSTOMERS[customer_unique_id], DIM_CUSTOMERS[Age],,0)</f>
        <v>51</v>
      </c>
      <c r="N1469">
        <f>IFERROR(VLOOKUP(FACT_INCLUDES[[#This Row],[order_id]], ORDERS!A:G, 7, FALSE), "")</f>
        <v>14</v>
      </c>
      <c r="O1469">
        <f>_xlfn.XLOOKUP(FACT_INCLUDES[[#This Row],[DW Product]],FACT_PRODUCT_REVIEWS!L:L,FACT_PRODUCT_REVIEWS!A:A,,0)</f>
        <v>197</v>
      </c>
      <c r="P1469">
        <f>_xlfn.XLOOKUP(FACT_INCLUDES[[#This Row],[customer_unique_id]],DIM_CUSTOMERS[customer_unique_id],DIM_CUSTOMERS[DW Customer],,0)</f>
        <v>271</v>
      </c>
      <c r="Q1469">
        <v>197</v>
      </c>
      <c r="R1469">
        <v>197</v>
      </c>
      <c r="S1469">
        <f>IF(FACT_INCLUDES[[#This Row],[order_delivered_customer_date]]&lt;=FACT_INCLUDES[[#This Row],[order_estimated_delivery_date]],1,0)</f>
        <v>1</v>
      </c>
      <c r="T1469" t="str">
        <f>VLOOKUP(FACT_INCLUDES[[#This Row],[DW Product]],DIM_PRODUCTS!A:I,3,FALSE)</f>
        <v>Kitchen Products</v>
      </c>
      <c r="U1469" t="str">
        <f>VLOOKUP(FACT_INCLUDES[[#This Row],[DW Seller]],DIM_SELLERS!A:I,4,FALSE)</f>
        <v>SP</v>
      </c>
      <c r="V1469" s="30">
        <f>IF(FACT_INCLUDES[[#This Row],[order_delivered_customer_date]]&lt;=FACT_INCLUDES[[#This Row],[order_estimated_delivery_date]], 1,0)</f>
        <v>1</v>
      </c>
    </row>
    <row r="1470" spans="1:22" ht="15.75" x14ac:dyDescent="0.25">
      <c r="A1470">
        <v>1469</v>
      </c>
      <c r="B1470" s="2" t="s">
        <v>1115</v>
      </c>
      <c r="C1470" s="10">
        <v>3</v>
      </c>
      <c r="D1470" s="13">
        <v>43180.006944444445</v>
      </c>
      <c r="E1470" s="20">
        <v>89.9</v>
      </c>
      <c r="F1470" s="20">
        <v>23.13</v>
      </c>
      <c r="G1470" t="str">
        <f>VLOOKUP(FACT_INCLUDES[[#This Row],[order_id]],ORDERS!A:B,2,FALSE)</f>
        <v>b66facc84d03ec2aabda4c102d9ecb53</v>
      </c>
      <c r="H1470" s="17">
        <f>VLOOKUP(FACT_INCLUDES[[#This Row],[order_id]],ORDERS!A:F,4,FALSE)</f>
        <v>43067.75</v>
      </c>
      <c r="I1470" s="17">
        <f>VLOOKUP(FACT_INCLUDES[[#This Row],[order_id]],ORDERS!A:G,5,FALSE)</f>
        <v>43084.845833333333</v>
      </c>
      <c r="J1470" s="17">
        <f>VLOOKUP(FACT_INCLUDES[[#This Row],[order_id]],ORDERS!A:G,6,FALSE)</f>
        <v>43088</v>
      </c>
      <c r="K1470" t="str">
        <f>VLOOKUP(FACT_INCLUDES[[#This Row],[order_id]],ORDERS!A:G,3,FALSE)</f>
        <v>delivered</v>
      </c>
      <c r="L1470" s="18">
        <f>FACT_INCLUDES[[#This Row],[price]]+FACT_INCLUDES[[#This Row],[freight_value]]</f>
        <v>113.03</v>
      </c>
      <c r="M1470">
        <f ca="1">_xlfn.XLOOKUP(FACT_INCLUDES[[#This Row],[customer_unique_id]], DIM_CUSTOMERS[customer_unique_id], DIM_CUSTOMERS[Age],,0)</f>
        <v>23</v>
      </c>
      <c r="N1470">
        <f>IFERROR(VLOOKUP(FACT_INCLUDES[[#This Row],[order_id]], ORDERS!A:G, 7, FALSE), "")</f>
        <v>17</v>
      </c>
      <c r="O1470">
        <f>_xlfn.XLOOKUP(FACT_INCLUDES[[#This Row],[DW Product]],FACT_PRODUCT_REVIEWS!L:L,FACT_PRODUCT_REVIEWS!A:A,,0)</f>
        <v>198</v>
      </c>
      <c r="P1470">
        <f>_xlfn.XLOOKUP(FACT_INCLUDES[[#This Row],[customer_unique_id]],DIM_CUSTOMERS[customer_unique_id],DIM_CUSTOMERS[DW Customer],,0)</f>
        <v>262</v>
      </c>
      <c r="Q1470">
        <v>198</v>
      </c>
      <c r="R1470">
        <v>198</v>
      </c>
      <c r="S1470">
        <f>IF(FACT_INCLUDES[[#This Row],[order_delivered_customer_date]]&lt;=FACT_INCLUDES[[#This Row],[order_estimated_delivery_date]],1,0)</f>
        <v>1</v>
      </c>
      <c r="T1470" t="str">
        <f>VLOOKUP(FACT_INCLUDES[[#This Row],[DW Product]],DIM_PRODUCTS!A:I,3,FALSE)</f>
        <v>Home Design</v>
      </c>
      <c r="U1470" t="str">
        <f>VLOOKUP(FACT_INCLUDES[[#This Row],[DW Seller]],DIM_SELLERS!A:I,4,FALSE)</f>
        <v>SP</v>
      </c>
      <c r="V1470" s="30">
        <f>IF(FACT_INCLUDES[[#This Row],[order_delivered_customer_date]]&lt;=FACT_INCLUDES[[#This Row],[order_estimated_delivery_date]], 1,0)</f>
        <v>1</v>
      </c>
    </row>
    <row r="1471" spans="1:22" ht="15.75" x14ac:dyDescent="0.25">
      <c r="A1471">
        <v>1470</v>
      </c>
      <c r="B1471" s="2" t="s">
        <v>1572</v>
      </c>
      <c r="C1471" s="10">
        <v>3</v>
      </c>
      <c r="D1471" s="13">
        <v>43179.964583333334</v>
      </c>
      <c r="E1471" s="20">
        <v>165</v>
      </c>
      <c r="F1471" s="20">
        <v>19.03</v>
      </c>
      <c r="G1471" t="str">
        <f>VLOOKUP(FACT_INCLUDES[[#This Row],[order_id]],ORDERS!A:B,2,FALSE)</f>
        <v>0cbd5dfde4c06bbe2960d2c0c95e5e7d</v>
      </c>
      <c r="H1471" s="17">
        <f>VLOOKUP(FACT_INCLUDES[[#This Row],[order_id]],ORDERS!A:F,4,FALSE)</f>
        <v>42770.628472222219</v>
      </c>
      <c r="I1471" s="17">
        <f>VLOOKUP(FACT_INCLUDES[[#This Row],[order_id]],ORDERS!A:G,5,FALSE)</f>
        <v>42773.420138888891</v>
      </c>
      <c r="J1471" s="17">
        <f>VLOOKUP(FACT_INCLUDES[[#This Row],[order_id]],ORDERS!A:G,6,FALSE)</f>
        <v>42795</v>
      </c>
      <c r="K1471" t="str">
        <f>VLOOKUP(FACT_INCLUDES[[#This Row],[order_id]],ORDERS!A:G,3,FALSE)</f>
        <v>delivered</v>
      </c>
      <c r="L1471" s="18">
        <f>FACT_INCLUDES[[#This Row],[price]]+FACT_INCLUDES[[#This Row],[freight_value]]</f>
        <v>184.03</v>
      </c>
      <c r="M1471">
        <f ca="1">_xlfn.XLOOKUP(FACT_INCLUDES[[#This Row],[customer_unique_id]], DIM_CUSTOMERS[customer_unique_id], DIM_CUSTOMERS[Age],,0)</f>
        <v>22</v>
      </c>
      <c r="N1471">
        <f>IFERROR(VLOOKUP(FACT_INCLUDES[[#This Row],[order_id]], ORDERS!A:G, 7, FALSE), "")</f>
        <v>3</v>
      </c>
      <c r="O1471">
        <f>_xlfn.XLOOKUP(FACT_INCLUDES[[#This Row],[DW Product]],FACT_PRODUCT_REVIEWS!L:L,FACT_PRODUCT_REVIEWS!A:A,,0)</f>
        <v>199</v>
      </c>
      <c r="P1471">
        <f>_xlfn.XLOOKUP(FACT_INCLUDES[[#This Row],[customer_unique_id]],DIM_CUSTOMERS[customer_unique_id],DIM_CUSTOMERS[DW Customer],,0)</f>
        <v>288</v>
      </c>
      <c r="Q1471">
        <v>199</v>
      </c>
      <c r="R1471">
        <v>199</v>
      </c>
      <c r="S1471">
        <f>IF(FACT_INCLUDES[[#This Row],[order_delivered_customer_date]]&lt;=FACT_INCLUDES[[#This Row],[order_estimated_delivery_date]],1,0)</f>
        <v>1</v>
      </c>
      <c r="T1471" t="str">
        <f>VLOOKUP(FACT_INCLUDES[[#This Row],[DW Product]],DIM_PRODUCTS!A:I,3,FALSE)</f>
        <v>Musical Instruments</v>
      </c>
      <c r="U1471" t="str">
        <f>VLOOKUP(FACT_INCLUDES[[#This Row],[DW Seller]],DIM_SELLERS!A:I,4,FALSE)</f>
        <v>SP</v>
      </c>
      <c r="V1471" s="30">
        <f>IF(FACT_INCLUDES[[#This Row],[order_delivered_customer_date]]&lt;=FACT_INCLUDES[[#This Row],[order_estimated_delivery_date]], 1,0)</f>
        <v>1</v>
      </c>
    </row>
    <row r="1472" spans="1:22" ht="15.75" x14ac:dyDescent="0.25">
      <c r="A1472">
        <v>1471</v>
      </c>
      <c r="B1472" s="2" t="s">
        <v>1876</v>
      </c>
      <c r="C1472" s="10">
        <v>3</v>
      </c>
      <c r="D1472" s="13">
        <v>42964.704861111109</v>
      </c>
      <c r="E1472" s="20">
        <v>57.99</v>
      </c>
      <c r="F1472" s="20">
        <v>11.73</v>
      </c>
      <c r="G1472" t="str">
        <f>VLOOKUP(FACT_INCLUDES[[#This Row],[order_id]],ORDERS!A:B,2,FALSE)</f>
        <v>40b5e9eed4db7f956359145971056f5d</v>
      </c>
      <c r="H1472" s="17">
        <f>VLOOKUP(FACT_INCLUDES[[#This Row],[order_id]],ORDERS!A:F,4,FALSE)</f>
        <v>43176.921527777777</v>
      </c>
      <c r="I1472" s="17">
        <f>VLOOKUP(FACT_INCLUDES[[#This Row],[order_id]],ORDERS!A:G,5,FALSE)</f>
        <v>43188.945138888892</v>
      </c>
      <c r="J1472" s="17">
        <f>VLOOKUP(FACT_INCLUDES[[#This Row],[order_id]],ORDERS!A:G,6,FALSE)</f>
        <v>43199</v>
      </c>
      <c r="K1472" t="str">
        <f>VLOOKUP(FACT_INCLUDES[[#This Row],[order_id]],ORDERS!A:G,3,FALSE)</f>
        <v>delivered</v>
      </c>
      <c r="L1472" s="18">
        <f>FACT_INCLUDES[[#This Row],[price]]+FACT_INCLUDES[[#This Row],[freight_value]]</f>
        <v>69.72</v>
      </c>
      <c r="M1472">
        <f ca="1">_xlfn.XLOOKUP(FACT_INCLUDES[[#This Row],[customer_unique_id]], DIM_CUSTOMERS[customer_unique_id], DIM_CUSTOMERS[Age],,0)</f>
        <v>19</v>
      </c>
      <c r="N1472">
        <f>IFERROR(VLOOKUP(FACT_INCLUDES[[#This Row],[order_id]], ORDERS!A:G, 7, FALSE), "")</f>
        <v>12</v>
      </c>
      <c r="O1472">
        <f>_xlfn.XLOOKUP(FACT_INCLUDES[[#This Row],[DW Product]],FACT_PRODUCT_REVIEWS!L:L,FACT_PRODUCT_REVIEWS!A:A,,0)</f>
        <v>200</v>
      </c>
      <c r="P1472">
        <f>_xlfn.XLOOKUP(FACT_INCLUDES[[#This Row],[customer_unique_id]],DIM_CUSTOMERS[customer_unique_id],DIM_CUSTOMERS[DW Customer],,0)</f>
        <v>282</v>
      </c>
      <c r="Q1472">
        <v>200</v>
      </c>
      <c r="R1472">
        <v>200</v>
      </c>
      <c r="S1472">
        <f>IF(FACT_INCLUDES[[#This Row],[order_delivered_customer_date]]&lt;=FACT_INCLUDES[[#This Row],[order_estimated_delivery_date]],1,0)</f>
        <v>1</v>
      </c>
      <c r="T1472" t="str">
        <f>VLOOKUP(FACT_INCLUDES[[#This Row],[DW Product]],DIM_PRODUCTS!A:I,3,FALSE)</f>
        <v>Art</v>
      </c>
      <c r="U1472" t="str">
        <f>VLOOKUP(FACT_INCLUDES[[#This Row],[DW Seller]],DIM_SELLERS!A:I,4,FALSE)</f>
        <v>SP</v>
      </c>
      <c r="V1472" s="30">
        <f>IF(FACT_INCLUDES[[#This Row],[order_delivered_customer_date]]&lt;=FACT_INCLUDES[[#This Row],[order_estimated_delivery_date]], 1,0)</f>
        <v>1</v>
      </c>
    </row>
    <row r="1473" spans="1:22" ht="15.75" x14ac:dyDescent="0.25">
      <c r="A1473">
        <v>1472</v>
      </c>
      <c r="B1473" s="2" t="s">
        <v>1114</v>
      </c>
      <c r="C1473" s="10">
        <v>3</v>
      </c>
      <c r="D1473" s="13">
        <v>43035.482638888891</v>
      </c>
      <c r="E1473" s="20">
        <v>259</v>
      </c>
      <c r="F1473" s="20">
        <v>10.63</v>
      </c>
      <c r="G1473" t="str">
        <f>VLOOKUP(FACT_INCLUDES[[#This Row],[order_id]],ORDERS!A:B,2,FALSE)</f>
        <v>4ea5df5937187bd3176aee08d4782104</v>
      </c>
      <c r="H1473" s="17">
        <f>VLOOKUP(FACT_INCLUDES[[#This Row],[order_id]],ORDERS!A:F,4,FALSE)</f>
        <v>43250.388194444444</v>
      </c>
      <c r="I1473" s="17">
        <f>VLOOKUP(FACT_INCLUDES[[#This Row],[order_id]],ORDERS!A:G,5,FALSE)</f>
        <v>43255.797222222223</v>
      </c>
      <c r="J1473" s="17">
        <f>VLOOKUP(FACT_INCLUDES[[#This Row],[order_id]],ORDERS!A:G,6,FALSE)</f>
        <v>43285</v>
      </c>
      <c r="K1473" t="str">
        <f>VLOOKUP(FACT_INCLUDES[[#This Row],[order_id]],ORDERS!A:G,3,FALSE)</f>
        <v>delivered</v>
      </c>
      <c r="L1473" s="18">
        <f>FACT_INCLUDES[[#This Row],[price]]+FACT_INCLUDES[[#This Row],[freight_value]]</f>
        <v>269.63</v>
      </c>
      <c r="M1473">
        <f ca="1">_xlfn.XLOOKUP(FACT_INCLUDES[[#This Row],[customer_unique_id]], DIM_CUSTOMERS[customer_unique_id], DIM_CUSTOMERS[Age],,0)</f>
        <v>20</v>
      </c>
      <c r="N1473">
        <f>IFERROR(VLOOKUP(FACT_INCLUDES[[#This Row],[order_id]], ORDERS!A:G, 7, FALSE), "")</f>
        <v>5</v>
      </c>
      <c r="O1473">
        <f>_xlfn.XLOOKUP(FACT_INCLUDES[[#This Row],[DW Product]],FACT_PRODUCT_REVIEWS!L:L,FACT_PRODUCT_REVIEWS!A:A,,0)</f>
        <v>201</v>
      </c>
      <c r="P1473">
        <f>_xlfn.XLOOKUP(FACT_INCLUDES[[#This Row],[customer_unique_id]],DIM_CUSTOMERS[customer_unique_id],DIM_CUSTOMERS[DW Customer],,0)</f>
        <v>23</v>
      </c>
      <c r="Q1473">
        <v>201</v>
      </c>
      <c r="R1473">
        <v>201</v>
      </c>
      <c r="S1473">
        <f>IF(FACT_INCLUDES[[#This Row],[order_delivered_customer_date]]&lt;=FACT_INCLUDES[[#This Row],[order_estimated_delivery_date]],1,0)</f>
        <v>1</v>
      </c>
      <c r="T1473" t="str">
        <f>VLOOKUP(FACT_INCLUDES[[#This Row],[DW Product]],DIM_PRODUCTS!A:I,3,FALSE)</f>
        <v>Appliances</v>
      </c>
      <c r="U1473" t="str">
        <f>VLOOKUP(FACT_INCLUDES[[#This Row],[DW Seller]],DIM_SELLERS!A:I,4,FALSE)</f>
        <v>SC</v>
      </c>
      <c r="V1473" s="30">
        <f>IF(FACT_INCLUDES[[#This Row],[order_delivered_customer_date]]&lt;=FACT_INCLUDES[[#This Row],[order_estimated_delivery_date]], 1,0)</f>
        <v>1</v>
      </c>
    </row>
    <row r="1474" spans="1:22" ht="15.75" x14ac:dyDescent="0.25">
      <c r="A1474">
        <v>1473</v>
      </c>
      <c r="B1474" s="2" t="s">
        <v>1093</v>
      </c>
      <c r="C1474" s="10">
        <v>3</v>
      </c>
      <c r="D1474" s="13">
        <v>43318.909722222219</v>
      </c>
      <c r="E1474" s="20">
        <v>55</v>
      </c>
      <c r="F1474" s="20">
        <v>7.65</v>
      </c>
      <c r="G1474" t="str">
        <f>VLOOKUP(FACT_INCLUDES[[#This Row],[order_id]],ORDERS!A:B,2,FALSE)</f>
        <v>73e879f10191d104c98f767f967b1e63</v>
      </c>
      <c r="H1474" s="17">
        <f>VLOOKUP(FACT_INCLUDES[[#This Row],[order_id]],ORDERS!A:F,4,FALSE)</f>
        <v>43094.848611111112</v>
      </c>
      <c r="I1474" s="17">
        <f>VLOOKUP(FACT_INCLUDES[[#This Row],[order_id]],ORDERS!A:G,5,FALSE)</f>
        <v>43103.756944444445</v>
      </c>
      <c r="J1474" s="17">
        <f>VLOOKUP(FACT_INCLUDES[[#This Row],[order_id]],ORDERS!A:G,6,FALSE)</f>
        <v>43136</v>
      </c>
      <c r="K1474" t="str">
        <f>VLOOKUP(FACT_INCLUDES[[#This Row],[order_id]],ORDERS!A:G,3,FALSE)</f>
        <v>delivered</v>
      </c>
      <c r="L1474" s="18">
        <f>FACT_INCLUDES[[#This Row],[price]]+FACT_INCLUDES[[#This Row],[freight_value]]</f>
        <v>62.65</v>
      </c>
      <c r="M1474">
        <f ca="1">_xlfn.XLOOKUP(FACT_INCLUDES[[#This Row],[customer_unique_id]], DIM_CUSTOMERS[customer_unique_id], DIM_CUSTOMERS[Age],,0)</f>
        <v>30</v>
      </c>
      <c r="N1474">
        <f>IFERROR(VLOOKUP(FACT_INCLUDES[[#This Row],[order_id]], ORDERS!A:G, 7, FALSE), "")</f>
        <v>9</v>
      </c>
      <c r="O1474">
        <f>_xlfn.XLOOKUP(FACT_INCLUDES[[#This Row],[DW Product]],FACT_PRODUCT_REVIEWS!L:L,FACT_PRODUCT_REVIEWS!A:A,,0)</f>
        <v>202</v>
      </c>
      <c r="P1474">
        <f>_xlfn.XLOOKUP(FACT_INCLUDES[[#This Row],[customer_unique_id]],DIM_CUSTOMERS[customer_unique_id],DIM_CUSTOMERS[DW Customer],,0)</f>
        <v>335</v>
      </c>
      <c r="Q1474">
        <v>202</v>
      </c>
      <c r="R1474">
        <v>202</v>
      </c>
      <c r="S1474">
        <f>IF(FACT_INCLUDES[[#This Row],[order_delivered_customer_date]]&lt;=FACT_INCLUDES[[#This Row],[order_estimated_delivery_date]],1,0)</f>
        <v>1</v>
      </c>
      <c r="T1474" t="str">
        <f>VLOOKUP(FACT_INCLUDES[[#This Row],[DW Product]],DIM_PRODUCTS!A:I,3,FALSE)</f>
        <v>Kitchen Products</v>
      </c>
      <c r="U1474" t="str">
        <f>VLOOKUP(FACT_INCLUDES[[#This Row],[DW Seller]],DIM_SELLERS!A:I,4,FALSE)</f>
        <v>SC</v>
      </c>
      <c r="V1474" s="30">
        <f>IF(FACT_INCLUDES[[#This Row],[order_delivered_customer_date]]&lt;=FACT_INCLUDES[[#This Row],[order_estimated_delivery_date]], 1,0)</f>
        <v>1</v>
      </c>
    </row>
    <row r="1475" spans="1:22" ht="15.75" x14ac:dyDescent="0.25">
      <c r="A1475">
        <v>1474</v>
      </c>
      <c r="B1475" s="2" t="s">
        <v>1687</v>
      </c>
      <c r="C1475" s="10">
        <v>3</v>
      </c>
      <c r="D1475" s="13">
        <v>42874.732638888891</v>
      </c>
      <c r="E1475" s="20">
        <v>133</v>
      </c>
      <c r="F1475" s="20">
        <v>16.690000000000001</v>
      </c>
      <c r="G1475" t="str">
        <f>VLOOKUP(FACT_INCLUDES[[#This Row],[order_id]],ORDERS!A:B,2,FALSE)</f>
        <v>84ca742f08b69a3cff5b18ffe90551d3</v>
      </c>
      <c r="H1475" s="17">
        <f>VLOOKUP(FACT_INCLUDES[[#This Row],[order_id]],ORDERS!A:F,4,FALSE)</f>
        <v>42995.598611111112</v>
      </c>
      <c r="I1475" s="17">
        <f>VLOOKUP(FACT_INCLUDES[[#This Row],[order_id]],ORDERS!A:G,5,FALSE)</f>
        <v>43000.911805555559</v>
      </c>
      <c r="J1475" s="17">
        <f>VLOOKUP(FACT_INCLUDES[[#This Row],[order_id]],ORDERS!A:G,6,FALSE)</f>
        <v>43014</v>
      </c>
      <c r="K1475" t="str">
        <f>VLOOKUP(FACT_INCLUDES[[#This Row],[order_id]],ORDERS!A:G,3,FALSE)</f>
        <v>delivered</v>
      </c>
      <c r="L1475" s="18">
        <f>FACT_INCLUDES[[#This Row],[price]]+FACT_INCLUDES[[#This Row],[freight_value]]</f>
        <v>149.69</v>
      </c>
      <c r="M1475">
        <f ca="1">_xlfn.XLOOKUP(FACT_INCLUDES[[#This Row],[customer_unique_id]], DIM_CUSTOMERS[customer_unique_id], DIM_CUSTOMERS[Age],,0)</f>
        <v>48</v>
      </c>
      <c r="N1475">
        <f>IFERROR(VLOOKUP(FACT_INCLUDES[[#This Row],[order_id]], ORDERS!A:G, 7, FALSE), "")</f>
        <v>5</v>
      </c>
      <c r="O1475">
        <f>_xlfn.XLOOKUP(FACT_INCLUDES[[#This Row],[DW Product]],FACT_PRODUCT_REVIEWS!L:L,FACT_PRODUCT_REVIEWS!A:A,,0)</f>
        <v>203</v>
      </c>
      <c r="P1475">
        <f>_xlfn.XLOOKUP(FACT_INCLUDES[[#This Row],[customer_unique_id]],DIM_CUSTOMERS[customer_unique_id],DIM_CUSTOMERS[DW Customer],,0)</f>
        <v>303</v>
      </c>
      <c r="Q1475">
        <v>203</v>
      </c>
      <c r="R1475">
        <v>203</v>
      </c>
      <c r="S1475">
        <f>IF(FACT_INCLUDES[[#This Row],[order_delivered_customer_date]]&lt;=FACT_INCLUDES[[#This Row],[order_estimated_delivery_date]],1,0)</f>
        <v>1</v>
      </c>
      <c r="T1475" t="str">
        <f>VLOOKUP(FACT_INCLUDES[[#This Row],[DW Product]],DIM_PRODUCTS!A:I,3,FALSE)</f>
        <v>Kitchen Products</v>
      </c>
      <c r="U1475" t="str">
        <f>VLOOKUP(FACT_INCLUDES[[#This Row],[DW Seller]],DIM_SELLERS!A:I,4,FALSE)</f>
        <v>SP</v>
      </c>
      <c r="V1475" s="30">
        <f>IF(FACT_INCLUDES[[#This Row],[order_delivered_customer_date]]&lt;=FACT_INCLUDES[[#This Row],[order_estimated_delivery_date]], 1,0)</f>
        <v>1</v>
      </c>
    </row>
    <row r="1476" spans="1:22" ht="15.75" x14ac:dyDescent="0.25">
      <c r="A1476">
        <v>1475</v>
      </c>
      <c r="B1476" s="2" t="s">
        <v>1082</v>
      </c>
      <c r="C1476" s="10">
        <v>3</v>
      </c>
      <c r="D1476" s="13">
        <v>43252.817361111112</v>
      </c>
      <c r="E1476" s="20">
        <v>35.9</v>
      </c>
      <c r="F1476" s="20">
        <v>18.23</v>
      </c>
      <c r="G1476" t="str">
        <f>VLOOKUP(FACT_INCLUDES[[#This Row],[order_id]],ORDERS!A:B,2,FALSE)</f>
        <v>3ee932c2f695c34affbbeb9a299c8166</v>
      </c>
      <c r="H1476" s="17">
        <f>VLOOKUP(FACT_INCLUDES[[#This Row],[order_id]],ORDERS!A:F,4,FALSE)</f>
        <v>43083.630555555559</v>
      </c>
      <c r="I1476" s="17">
        <f>VLOOKUP(FACT_INCLUDES[[#This Row],[order_id]],ORDERS!A:G,5,FALSE)</f>
        <v>43110.818749999999</v>
      </c>
      <c r="J1476" s="17">
        <f>VLOOKUP(FACT_INCLUDES[[#This Row],[order_id]],ORDERS!A:G,6,FALSE)</f>
        <v>43115</v>
      </c>
      <c r="K1476" t="str">
        <f>VLOOKUP(FACT_INCLUDES[[#This Row],[order_id]],ORDERS!A:G,3,FALSE)</f>
        <v>delivered</v>
      </c>
      <c r="L1476" s="18">
        <f>FACT_INCLUDES[[#This Row],[price]]+FACT_INCLUDES[[#This Row],[freight_value]]</f>
        <v>54.129999999999995</v>
      </c>
      <c r="M1476">
        <f ca="1">_xlfn.XLOOKUP(FACT_INCLUDES[[#This Row],[customer_unique_id]], DIM_CUSTOMERS[customer_unique_id], DIM_CUSTOMERS[Age],,0)</f>
        <v>49</v>
      </c>
      <c r="N1476">
        <f>IFERROR(VLOOKUP(FACT_INCLUDES[[#This Row],[order_id]], ORDERS!A:G, 7, FALSE), "")</f>
        <v>27</v>
      </c>
      <c r="O1476">
        <f>_xlfn.XLOOKUP(FACT_INCLUDES[[#This Row],[DW Product]],FACT_PRODUCT_REVIEWS!L:L,FACT_PRODUCT_REVIEWS!A:A,,0)</f>
        <v>204</v>
      </c>
      <c r="P1476">
        <f>_xlfn.XLOOKUP(FACT_INCLUDES[[#This Row],[customer_unique_id]],DIM_CUSTOMERS[customer_unique_id],DIM_CUSTOMERS[DW Customer],,0)</f>
        <v>214</v>
      </c>
      <c r="Q1476">
        <v>204</v>
      </c>
      <c r="R1476">
        <v>204</v>
      </c>
      <c r="S1476">
        <f>IF(FACT_INCLUDES[[#This Row],[order_delivered_customer_date]]&lt;=FACT_INCLUDES[[#This Row],[order_estimated_delivery_date]],1,0)</f>
        <v>1</v>
      </c>
      <c r="T1476" t="str">
        <f>VLOOKUP(FACT_INCLUDES[[#This Row],[DW Product]],DIM_PRODUCTS!A:I,3,FALSE)</f>
        <v>Toys</v>
      </c>
      <c r="U1476" t="str">
        <f>VLOOKUP(FACT_INCLUDES[[#This Row],[DW Seller]],DIM_SELLERS!A:I,4,FALSE)</f>
        <v>PB</v>
      </c>
      <c r="V1476" s="30">
        <f>IF(FACT_INCLUDES[[#This Row],[order_delivered_customer_date]]&lt;=FACT_INCLUDES[[#This Row],[order_estimated_delivery_date]], 1,0)</f>
        <v>1</v>
      </c>
    </row>
    <row r="1477" spans="1:22" ht="15.75" x14ac:dyDescent="0.25">
      <c r="A1477">
        <v>1476</v>
      </c>
      <c r="B1477" s="2" t="s">
        <v>996</v>
      </c>
      <c r="C1477" s="10">
        <v>3</v>
      </c>
      <c r="D1477" s="13">
        <v>43196.408333333333</v>
      </c>
      <c r="E1477" s="20">
        <v>14.89</v>
      </c>
      <c r="F1477" s="20">
        <v>18.23</v>
      </c>
      <c r="G1477" t="str">
        <f>VLOOKUP(FACT_INCLUDES[[#This Row],[order_id]],ORDERS!A:B,2,FALSE)</f>
        <v>8d2cc82dae0f2b1bb8667a2eedcd8c71</v>
      </c>
      <c r="H1477" s="17">
        <f>VLOOKUP(FACT_INCLUDES[[#This Row],[order_id]],ORDERS!A:F,4,FALSE)</f>
        <v>43016.539583333331</v>
      </c>
      <c r="I1477" s="17">
        <f>VLOOKUP(FACT_INCLUDES[[#This Row],[order_id]],ORDERS!A:G,5,FALSE)</f>
        <v>43031.481249999997</v>
      </c>
      <c r="J1477" s="17">
        <f>VLOOKUP(FACT_INCLUDES[[#This Row],[order_id]],ORDERS!A:G,6,FALSE)</f>
        <v>43048</v>
      </c>
      <c r="K1477" t="str">
        <f>VLOOKUP(FACT_INCLUDES[[#This Row],[order_id]],ORDERS!A:G,3,FALSE)</f>
        <v>delivered</v>
      </c>
      <c r="L1477" s="18">
        <f>FACT_INCLUDES[[#This Row],[price]]+FACT_INCLUDES[[#This Row],[freight_value]]</f>
        <v>33.120000000000005</v>
      </c>
      <c r="M1477">
        <f ca="1">_xlfn.XLOOKUP(FACT_INCLUDES[[#This Row],[customer_unique_id]], DIM_CUSTOMERS[customer_unique_id], DIM_CUSTOMERS[Age],,0)</f>
        <v>18</v>
      </c>
      <c r="N1477">
        <f>IFERROR(VLOOKUP(FACT_INCLUDES[[#This Row],[order_id]], ORDERS!A:G, 7, FALSE), "")</f>
        <v>15</v>
      </c>
      <c r="O1477">
        <f>_xlfn.XLOOKUP(FACT_INCLUDES[[#This Row],[DW Product]],FACT_PRODUCT_REVIEWS!L:L,FACT_PRODUCT_REVIEWS!A:A,,0)</f>
        <v>205</v>
      </c>
      <c r="P1477">
        <f>_xlfn.XLOOKUP(FACT_INCLUDES[[#This Row],[customer_unique_id]],DIM_CUSTOMERS[customer_unique_id],DIM_CUSTOMERS[DW Customer],,0)</f>
        <v>187</v>
      </c>
      <c r="Q1477">
        <v>205</v>
      </c>
      <c r="R1477">
        <v>205</v>
      </c>
      <c r="S1477">
        <f>IF(FACT_INCLUDES[[#This Row],[order_delivered_customer_date]]&lt;=FACT_INCLUDES[[#This Row],[order_estimated_delivery_date]],1,0)</f>
        <v>1</v>
      </c>
      <c r="T1477" t="str">
        <f>VLOOKUP(FACT_INCLUDES[[#This Row],[DW Product]],DIM_PRODUCTS!A:I,3,FALSE)</f>
        <v>Accessories</v>
      </c>
      <c r="U1477" t="str">
        <f>VLOOKUP(FACT_INCLUDES[[#This Row],[DW Seller]],DIM_SELLERS!A:I,4,FALSE)</f>
        <v>SP</v>
      </c>
      <c r="V1477" s="30">
        <f>IF(FACT_INCLUDES[[#This Row],[order_delivered_customer_date]]&lt;=FACT_INCLUDES[[#This Row],[order_estimated_delivery_date]], 1,0)</f>
        <v>1</v>
      </c>
    </row>
    <row r="1478" spans="1:22" ht="15.75" x14ac:dyDescent="0.25">
      <c r="A1478">
        <v>1477</v>
      </c>
      <c r="B1478" s="2" t="s">
        <v>1609</v>
      </c>
      <c r="C1478" s="10">
        <v>3</v>
      </c>
      <c r="D1478" s="13">
        <v>43224.870833333334</v>
      </c>
      <c r="E1478" s="20">
        <v>99</v>
      </c>
      <c r="F1478" s="20">
        <v>13</v>
      </c>
      <c r="G1478" t="str">
        <f>VLOOKUP(FACT_INCLUDES[[#This Row],[order_id]],ORDERS!A:B,2,FALSE)</f>
        <v>b2c9b1bf57d5e980f6ec3975c65e40ed</v>
      </c>
      <c r="H1478" s="17">
        <f>VLOOKUP(FACT_INCLUDES[[#This Row],[order_id]],ORDERS!A:F,4,FALSE)</f>
        <v>43131.489583333336</v>
      </c>
      <c r="I1478" s="17">
        <f>VLOOKUP(FACT_INCLUDES[[#This Row],[order_id]],ORDERS!A:G,5,FALSE)</f>
        <v>43147.888194444444</v>
      </c>
      <c r="J1478" s="17">
        <f>VLOOKUP(FACT_INCLUDES[[#This Row],[order_id]],ORDERS!A:G,6,FALSE)</f>
        <v>43154</v>
      </c>
      <c r="K1478" t="str">
        <f>VLOOKUP(FACT_INCLUDES[[#This Row],[order_id]],ORDERS!A:G,3,FALSE)</f>
        <v>delivered</v>
      </c>
      <c r="L1478" s="18">
        <f>FACT_INCLUDES[[#This Row],[price]]+FACT_INCLUDES[[#This Row],[freight_value]]</f>
        <v>112</v>
      </c>
      <c r="M1478">
        <f ca="1">_xlfn.XLOOKUP(FACT_INCLUDES[[#This Row],[customer_unique_id]], DIM_CUSTOMERS[customer_unique_id], DIM_CUSTOMERS[Age],,0)</f>
        <v>41</v>
      </c>
      <c r="N1478">
        <f>IFERROR(VLOOKUP(FACT_INCLUDES[[#This Row],[order_id]], ORDERS!A:G, 7, FALSE), "")</f>
        <v>16</v>
      </c>
      <c r="O1478">
        <f>_xlfn.XLOOKUP(FACT_INCLUDES[[#This Row],[DW Product]],FACT_PRODUCT_REVIEWS!L:L,FACT_PRODUCT_REVIEWS!A:A,,0)</f>
        <v>206</v>
      </c>
      <c r="P1478">
        <f>_xlfn.XLOOKUP(FACT_INCLUDES[[#This Row],[customer_unique_id]],DIM_CUSTOMERS[customer_unique_id],DIM_CUSTOMERS[DW Customer],,0)</f>
        <v>142</v>
      </c>
      <c r="Q1478">
        <v>206</v>
      </c>
      <c r="R1478">
        <v>206</v>
      </c>
      <c r="S1478">
        <f>IF(FACT_INCLUDES[[#This Row],[order_delivered_customer_date]]&lt;=FACT_INCLUDES[[#This Row],[order_estimated_delivery_date]],1,0)</f>
        <v>1</v>
      </c>
      <c r="T1478" t="str">
        <f>VLOOKUP(FACT_INCLUDES[[#This Row],[DW Product]],DIM_PRODUCTS!A:I,3,FALSE)</f>
        <v>Pets</v>
      </c>
      <c r="U1478" t="str">
        <f>VLOOKUP(FACT_INCLUDES[[#This Row],[DW Seller]],DIM_SELLERS!A:I,4,FALSE)</f>
        <v>MG</v>
      </c>
      <c r="V1478" s="30">
        <f>IF(FACT_INCLUDES[[#This Row],[order_delivered_customer_date]]&lt;=FACT_INCLUDES[[#This Row],[order_estimated_delivery_date]], 1,0)</f>
        <v>1</v>
      </c>
    </row>
    <row r="1479" spans="1:22" ht="15.75" x14ac:dyDescent="0.25">
      <c r="A1479">
        <v>1478</v>
      </c>
      <c r="B1479" s="2" t="s">
        <v>898</v>
      </c>
      <c r="C1479" s="10">
        <v>3</v>
      </c>
      <c r="D1479" s="13">
        <v>43171.172222222223</v>
      </c>
      <c r="E1479" s="20">
        <v>90</v>
      </c>
      <c r="F1479" s="20">
        <v>9.44</v>
      </c>
      <c r="G1479" t="str">
        <f>VLOOKUP(FACT_INCLUDES[[#This Row],[order_id]],ORDERS!A:B,2,FALSE)</f>
        <v>28e2041c0f17e12da80a0146305c9259</v>
      </c>
      <c r="H1479" s="17">
        <f>VLOOKUP(FACT_INCLUDES[[#This Row],[order_id]],ORDERS!A:F,4,FALSE)</f>
        <v>42903.572916666664</v>
      </c>
      <c r="I1479" s="17">
        <f>VLOOKUP(FACT_INCLUDES[[#This Row],[order_id]],ORDERS!A:G,5,FALSE)</f>
        <v>42909.456250000003</v>
      </c>
      <c r="J1479" s="17">
        <f>VLOOKUP(FACT_INCLUDES[[#This Row],[order_id]],ORDERS!A:G,6,FALSE)</f>
        <v>42923</v>
      </c>
      <c r="K1479" t="str">
        <f>VLOOKUP(FACT_INCLUDES[[#This Row],[order_id]],ORDERS!A:G,3,FALSE)</f>
        <v>delivered</v>
      </c>
      <c r="L1479" s="18">
        <f>FACT_INCLUDES[[#This Row],[price]]+FACT_INCLUDES[[#This Row],[freight_value]]</f>
        <v>99.44</v>
      </c>
      <c r="M1479">
        <f ca="1">_xlfn.XLOOKUP(FACT_INCLUDES[[#This Row],[customer_unique_id]], DIM_CUSTOMERS[customer_unique_id], DIM_CUSTOMERS[Age],,0)</f>
        <v>21</v>
      </c>
      <c r="N1479">
        <f>IFERROR(VLOOKUP(FACT_INCLUDES[[#This Row],[order_id]], ORDERS!A:G, 7, FALSE), "")</f>
        <v>6</v>
      </c>
      <c r="O1479">
        <f>_xlfn.XLOOKUP(FACT_INCLUDES[[#This Row],[DW Product]],FACT_PRODUCT_REVIEWS!L:L,FACT_PRODUCT_REVIEWS!A:A,,0)</f>
        <v>207</v>
      </c>
      <c r="P1479">
        <f>_xlfn.XLOOKUP(FACT_INCLUDES[[#This Row],[customer_unique_id]],DIM_CUSTOMERS[customer_unique_id],DIM_CUSTOMERS[DW Customer],,0)</f>
        <v>96</v>
      </c>
      <c r="Q1479">
        <v>207</v>
      </c>
      <c r="R1479">
        <v>207</v>
      </c>
      <c r="S1479">
        <f>IF(FACT_INCLUDES[[#This Row],[order_delivered_customer_date]]&lt;=FACT_INCLUDES[[#This Row],[order_estimated_delivery_date]],1,0)</f>
        <v>1</v>
      </c>
      <c r="T1479" t="str">
        <f>VLOOKUP(FACT_INCLUDES[[#This Row],[DW Product]],DIM_PRODUCTS!A:I,3,FALSE)</f>
        <v>Appliances</v>
      </c>
      <c r="U1479" t="str">
        <f>VLOOKUP(FACT_INCLUDES[[#This Row],[DW Seller]],DIM_SELLERS!A:I,4,FALSE)</f>
        <v>SP</v>
      </c>
      <c r="V1479" s="30">
        <f>IF(FACT_INCLUDES[[#This Row],[order_delivered_customer_date]]&lt;=FACT_INCLUDES[[#This Row],[order_estimated_delivery_date]], 1,0)</f>
        <v>1</v>
      </c>
    </row>
    <row r="1480" spans="1:22" ht="15.75" x14ac:dyDescent="0.25">
      <c r="A1480">
        <v>1479</v>
      </c>
      <c r="B1480" s="2" t="s">
        <v>1615</v>
      </c>
      <c r="C1480" s="10">
        <v>3</v>
      </c>
      <c r="D1480" s="13">
        <v>43242.872916666667</v>
      </c>
      <c r="E1480" s="20">
        <v>43.49</v>
      </c>
      <c r="F1480" s="20">
        <v>27.39</v>
      </c>
      <c r="G1480" t="str">
        <f>VLOOKUP(FACT_INCLUDES[[#This Row],[order_id]],ORDERS!A:B,2,FALSE)</f>
        <v>35757a3cfd70b9aeab443c4dc1d8ad30</v>
      </c>
      <c r="H1480" s="17">
        <f>VLOOKUP(FACT_INCLUDES[[#This Row],[order_id]],ORDERS!A:F,4,FALSE)</f>
        <v>43063.602777777778</v>
      </c>
      <c r="I1480" s="17">
        <f>VLOOKUP(FACT_INCLUDES[[#This Row],[order_id]],ORDERS!A:G,5,FALSE)</f>
        <v>43089.883333333331</v>
      </c>
      <c r="J1480" s="17">
        <f>VLOOKUP(FACT_INCLUDES[[#This Row],[order_id]],ORDERS!A:G,6,FALSE)</f>
        <v>43091</v>
      </c>
      <c r="K1480" t="str">
        <f>VLOOKUP(FACT_INCLUDES[[#This Row],[order_id]],ORDERS!A:G,3,FALSE)</f>
        <v>delivered</v>
      </c>
      <c r="L1480" s="18">
        <f>FACT_INCLUDES[[#This Row],[price]]+FACT_INCLUDES[[#This Row],[freight_value]]</f>
        <v>70.88</v>
      </c>
      <c r="M1480">
        <f ca="1">_xlfn.XLOOKUP(FACT_INCLUDES[[#This Row],[customer_unique_id]], DIM_CUSTOMERS[customer_unique_id], DIM_CUSTOMERS[Age],,0)</f>
        <v>18</v>
      </c>
      <c r="N1480">
        <f>IFERROR(VLOOKUP(FACT_INCLUDES[[#This Row],[order_id]], ORDERS!A:G, 7, FALSE), "")</f>
        <v>26</v>
      </c>
      <c r="O1480">
        <f>_xlfn.XLOOKUP(FACT_INCLUDES[[#This Row],[DW Product]],FACT_PRODUCT_REVIEWS!L:L,FACT_PRODUCT_REVIEWS!A:A,,0)</f>
        <v>208</v>
      </c>
      <c r="P1480">
        <f>_xlfn.XLOOKUP(FACT_INCLUDES[[#This Row],[customer_unique_id]],DIM_CUSTOMERS[customer_unique_id],DIM_CUSTOMERS[DW Customer],,0)</f>
        <v>209</v>
      </c>
      <c r="Q1480">
        <v>208</v>
      </c>
      <c r="R1480">
        <v>208</v>
      </c>
      <c r="S1480">
        <f>IF(FACT_INCLUDES[[#This Row],[order_delivered_customer_date]]&lt;=FACT_INCLUDES[[#This Row],[order_estimated_delivery_date]],1,0)</f>
        <v>1</v>
      </c>
      <c r="T1480" t="str">
        <f>VLOOKUP(FACT_INCLUDES[[#This Row],[DW Product]],DIM_PRODUCTS!A:I,3,FALSE)</f>
        <v>Accessories</v>
      </c>
      <c r="U1480" t="str">
        <f>VLOOKUP(FACT_INCLUDES[[#This Row],[DW Seller]],DIM_SELLERS!A:I,4,FALSE)</f>
        <v>SP</v>
      </c>
      <c r="V1480" s="30">
        <f>IF(FACT_INCLUDES[[#This Row],[order_delivered_customer_date]]&lt;=FACT_INCLUDES[[#This Row],[order_estimated_delivery_date]], 1,0)</f>
        <v>1</v>
      </c>
    </row>
    <row r="1481" spans="1:22" ht="15.75" x14ac:dyDescent="0.25">
      <c r="A1481">
        <v>1480</v>
      </c>
      <c r="B1481" s="2" t="s">
        <v>1657</v>
      </c>
      <c r="C1481" s="10">
        <v>3</v>
      </c>
      <c r="D1481" s="13">
        <v>43322.336805555555</v>
      </c>
      <c r="E1481" s="20">
        <v>109.99</v>
      </c>
      <c r="F1481" s="20">
        <v>36.85</v>
      </c>
      <c r="G1481" t="str">
        <f>VLOOKUP(FACT_INCLUDES[[#This Row],[order_id]],ORDERS!A:B,2,FALSE)</f>
        <v>3899fc7fcad23e796f29ac0f2ec6c231</v>
      </c>
      <c r="H1481" s="17">
        <f>VLOOKUP(FACT_INCLUDES[[#This Row],[order_id]],ORDERS!A:F,4,FALSE)</f>
        <v>43175.979166666664</v>
      </c>
      <c r="I1481" s="17">
        <f>VLOOKUP(FACT_INCLUDES[[#This Row],[order_id]],ORDERS!A:G,5,FALSE)</f>
        <v>43193.102083333331</v>
      </c>
      <c r="J1481" s="17">
        <f>VLOOKUP(FACT_INCLUDES[[#This Row],[order_id]],ORDERS!A:G,6,FALSE)</f>
        <v>43199</v>
      </c>
      <c r="K1481" t="str">
        <f>VLOOKUP(FACT_INCLUDES[[#This Row],[order_id]],ORDERS!A:G,3,FALSE)</f>
        <v>delivered</v>
      </c>
      <c r="L1481" s="18">
        <f>FACT_INCLUDES[[#This Row],[price]]+FACT_INCLUDES[[#This Row],[freight_value]]</f>
        <v>146.84</v>
      </c>
      <c r="M1481">
        <f ca="1">_xlfn.XLOOKUP(FACT_INCLUDES[[#This Row],[customer_unique_id]], DIM_CUSTOMERS[customer_unique_id], DIM_CUSTOMERS[Age],,0)</f>
        <v>24</v>
      </c>
      <c r="N1481">
        <f>IFERROR(VLOOKUP(FACT_INCLUDES[[#This Row],[order_id]], ORDERS!A:G, 7, FALSE), "")</f>
        <v>18</v>
      </c>
      <c r="O1481">
        <f>_xlfn.XLOOKUP(FACT_INCLUDES[[#This Row],[DW Product]],FACT_PRODUCT_REVIEWS!L:L,FACT_PRODUCT_REVIEWS!A:A,,0)</f>
        <v>209</v>
      </c>
      <c r="P1481">
        <f>_xlfn.XLOOKUP(FACT_INCLUDES[[#This Row],[customer_unique_id]],DIM_CUSTOMERS[customer_unique_id],DIM_CUSTOMERS[DW Customer],,0)</f>
        <v>318</v>
      </c>
      <c r="Q1481">
        <v>209</v>
      </c>
      <c r="R1481">
        <v>209</v>
      </c>
      <c r="S1481">
        <f>IF(FACT_INCLUDES[[#This Row],[order_delivered_customer_date]]&lt;=FACT_INCLUDES[[#This Row],[order_estimated_delivery_date]],1,0)</f>
        <v>1</v>
      </c>
      <c r="T1481" t="str">
        <f>VLOOKUP(FACT_INCLUDES[[#This Row],[DW Product]],DIM_PRODUCTS!A:I,3,FALSE)</f>
        <v>Bathroom</v>
      </c>
      <c r="U1481" t="str">
        <f>VLOOKUP(FACT_INCLUDES[[#This Row],[DW Seller]],DIM_SELLERS!A:I,4,FALSE)</f>
        <v>SP</v>
      </c>
      <c r="V1481" s="30">
        <f>IF(FACT_INCLUDES[[#This Row],[order_delivered_customer_date]]&lt;=FACT_INCLUDES[[#This Row],[order_estimated_delivery_date]], 1,0)</f>
        <v>1</v>
      </c>
    </row>
    <row r="1482" spans="1:22" ht="15.75" x14ac:dyDescent="0.25">
      <c r="A1482">
        <v>1481</v>
      </c>
      <c r="B1482" s="2" t="s">
        <v>1349</v>
      </c>
      <c r="C1482" s="10">
        <v>3</v>
      </c>
      <c r="D1482" s="13">
        <v>43263.382638888892</v>
      </c>
      <c r="E1482" s="20">
        <v>9.99</v>
      </c>
      <c r="F1482" s="20">
        <v>15.23</v>
      </c>
      <c r="G1482" t="str">
        <f>VLOOKUP(FACT_INCLUDES[[#This Row],[order_id]],ORDERS!A:B,2,FALSE)</f>
        <v>6a798e7cd7c78b8893eec42fc5bdeff9</v>
      </c>
      <c r="H1482" s="17">
        <f>VLOOKUP(FACT_INCLUDES[[#This Row],[order_id]],ORDERS!A:F,4,FALSE)</f>
        <v>43263.552083333336</v>
      </c>
      <c r="I1482" s="17">
        <f>VLOOKUP(FACT_INCLUDES[[#This Row],[order_id]],ORDERS!A:G,5,FALSE)</f>
        <v>43269.698611111111</v>
      </c>
      <c r="J1482" s="17">
        <f>VLOOKUP(FACT_INCLUDES[[#This Row],[order_id]],ORDERS!A:G,6,FALSE)</f>
        <v>43292</v>
      </c>
      <c r="K1482" t="str">
        <f>VLOOKUP(FACT_INCLUDES[[#This Row],[order_id]],ORDERS!A:G,3,FALSE)</f>
        <v>delivered</v>
      </c>
      <c r="L1482" s="18">
        <f>FACT_INCLUDES[[#This Row],[price]]+FACT_INCLUDES[[#This Row],[freight_value]]</f>
        <v>25.22</v>
      </c>
      <c r="M1482">
        <f ca="1">_xlfn.XLOOKUP(FACT_INCLUDES[[#This Row],[customer_unique_id]], DIM_CUSTOMERS[customer_unique_id], DIM_CUSTOMERS[Age],,0)</f>
        <v>19</v>
      </c>
      <c r="N1482">
        <f>IFERROR(VLOOKUP(FACT_INCLUDES[[#This Row],[order_id]], ORDERS!A:G, 7, FALSE), "")</f>
        <v>6</v>
      </c>
      <c r="O1482">
        <f>_xlfn.XLOOKUP(FACT_INCLUDES[[#This Row],[DW Product]],FACT_PRODUCT_REVIEWS!L:L,FACT_PRODUCT_REVIEWS!A:A,,0)</f>
        <v>210</v>
      </c>
      <c r="P1482">
        <f>_xlfn.XLOOKUP(FACT_INCLUDES[[#This Row],[customer_unique_id]],DIM_CUSTOMERS[customer_unique_id],DIM_CUSTOMERS[DW Customer],,0)</f>
        <v>257</v>
      </c>
      <c r="Q1482">
        <v>210</v>
      </c>
      <c r="R1482">
        <v>210</v>
      </c>
      <c r="S1482">
        <f>IF(FACT_INCLUDES[[#This Row],[order_delivered_customer_date]]&lt;=FACT_INCLUDES[[#This Row],[order_estimated_delivery_date]],1,0)</f>
        <v>1</v>
      </c>
      <c r="T1482" t="str">
        <f>VLOOKUP(FACT_INCLUDES[[#This Row],[DW Product]],DIM_PRODUCTS!A:I,3,FALSE)</f>
        <v>Accessories</v>
      </c>
      <c r="U1482" t="str">
        <f>VLOOKUP(FACT_INCLUDES[[#This Row],[DW Seller]],DIM_SELLERS!A:I,4,FALSE)</f>
        <v>GO</v>
      </c>
      <c r="V1482" s="30">
        <f>IF(FACT_INCLUDES[[#This Row],[order_delivered_customer_date]]&lt;=FACT_INCLUDES[[#This Row],[order_estimated_delivery_date]], 1,0)</f>
        <v>1</v>
      </c>
    </row>
    <row r="1483" spans="1:22" ht="15.75" x14ac:dyDescent="0.25">
      <c r="A1483">
        <v>1482</v>
      </c>
      <c r="B1483" s="2" t="s">
        <v>765</v>
      </c>
      <c r="C1483" s="10">
        <v>3</v>
      </c>
      <c r="D1483" s="13">
        <v>43263.382638888892</v>
      </c>
      <c r="E1483" s="20">
        <v>9.99</v>
      </c>
      <c r="F1483" s="20">
        <v>15.23</v>
      </c>
      <c r="G1483" t="str">
        <f>VLOOKUP(FACT_INCLUDES[[#This Row],[order_id]],ORDERS!A:B,2,FALSE)</f>
        <v>9e5f9798a71d8f5ec3020a5500d70430</v>
      </c>
      <c r="H1483" s="17">
        <f>VLOOKUP(FACT_INCLUDES[[#This Row],[order_id]],ORDERS!A:F,4,FALSE)</f>
        <v>43149.459722222222</v>
      </c>
      <c r="I1483" s="17">
        <f>VLOOKUP(FACT_INCLUDES[[#This Row],[order_id]],ORDERS!A:G,5,FALSE)</f>
        <v>43179.981944444444</v>
      </c>
      <c r="J1483" s="17">
        <f>VLOOKUP(FACT_INCLUDES[[#This Row],[order_id]],ORDERS!A:G,6,FALSE)</f>
        <v>43178</v>
      </c>
      <c r="K1483" t="str">
        <f>VLOOKUP(FACT_INCLUDES[[#This Row],[order_id]],ORDERS!A:G,3,FALSE)</f>
        <v>delivered</v>
      </c>
      <c r="L1483" s="18">
        <f>FACT_INCLUDES[[#This Row],[price]]+FACT_INCLUDES[[#This Row],[freight_value]]</f>
        <v>25.22</v>
      </c>
      <c r="M1483">
        <f ca="1">_xlfn.XLOOKUP(FACT_INCLUDES[[#This Row],[customer_unique_id]], DIM_CUSTOMERS[customer_unique_id], DIM_CUSTOMERS[Age],,0)</f>
        <v>27</v>
      </c>
      <c r="N1483">
        <f>IFERROR(VLOOKUP(FACT_INCLUDES[[#This Row],[order_id]], ORDERS!A:G, 7, FALSE), "")</f>
        <v>30</v>
      </c>
      <c r="O1483">
        <f>_xlfn.XLOOKUP(FACT_INCLUDES[[#This Row],[DW Product]],FACT_PRODUCT_REVIEWS!L:L,FACT_PRODUCT_REVIEWS!A:A,,0)</f>
        <v>211</v>
      </c>
      <c r="P1483">
        <f>_xlfn.XLOOKUP(FACT_INCLUDES[[#This Row],[customer_unique_id]],DIM_CUSTOMERS[customer_unique_id],DIM_CUSTOMERS[DW Customer],,0)</f>
        <v>105</v>
      </c>
      <c r="Q1483">
        <v>211</v>
      </c>
      <c r="R1483">
        <v>211</v>
      </c>
      <c r="S1483">
        <f>IF(FACT_INCLUDES[[#This Row],[order_delivered_customer_date]]&lt;=FACT_INCLUDES[[#This Row],[order_estimated_delivery_date]],1,0)</f>
        <v>0</v>
      </c>
      <c r="T1483" t="str">
        <f>VLOOKUP(FACT_INCLUDES[[#This Row],[DW Product]],DIM_PRODUCTS!A:I,3,FALSE)</f>
        <v>Sports</v>
      </c>
      <c r="U1483" t="str">
        <f>VLOOKUP(FACT_INCLUDES[[#This Row],[DW Seller]],DIM_SELLERS!A:I,4,FALSE)</f>
        <v>SP</v>
      </c>
      <c r="V1483" s="30">
        <f>IF(FACT_INCLUDES[[#This Row],[order_delivered_customer_date]]&lt;=FACT_INCLUDES[[#This Row],[order_estimated_delivery_date]], 1,0)</f>
        <v>0</v>
      </c>
    </row>
    <row r="1484" spans="1:22" ht="15.75" x14ac:dyDescent="0.25">
      <c r="A1484">
        <v>1483</v>
      </c>
      <c r="B1484" s="2" t="s">
        <v>1250</v>
      </c>
      <c r="C1484" s="10">
        <v>3</v>
      </c>
      <c r="D1484" s="13">
        <v>43111.481249999997</v>
      </c>
      <c r="E1484" s="20">
        <v>28.5</v>
      </c>
      <c r="F1484" s="20">
        <v>34.15</v>
      </c>
      <c r="G1484" t="str">
        <f>VLOOKUP(FACT_INCLUDES[[#This Row],[order_id]],ORDERS!A:B,2,FALSE)</f>
        <v>72ce629a45d8ae96d22c2946aaf876f2</v>
      </c>
      <c r="H1484" s="17">
        <f>VLOOKUP(FACT_INCLUDES[[#This Row],[order_id]],ORDERS!A:F,4,FALSE)</f>
        <v>42791.892361111109</v>
      </c>
      <c r="I1484" s="17">
        <f>VLOOKUP(FACT_INCLUDES[[#This Row],[order_id]],ORDERS!A:G,5,FALSE)</f>
        <v>42814.435416666667</v>
      </c>
      <c r="J1484" s="17">
        <f>VLOOKUP(FACT_INCLUDES[[#This Row],[order_id]],ORDERS!A:G,6,FALSE)</f>
        <v>42818</v>
      </c>
      <c r="K1484" t="str">
        <f>VLOOKUP(FACT_INCLUDES[[#This Row],[order_id]],ORDERS!A:G,3,FALSE)</f>
        <v>delivered</v>
      </c>
      <c r="L1484" s="18">
        <f>FACT_INCLUDES[[#This Row],[price]]+FACT_INCLUDES[[#This Row],[freight_value]]</f>
        <v>62.65</v>
      </c>
      <c r="M1484">
        <f ca="1">_xlfn.XLOOKUP(FACT_INCLUDES[[#This Row],[customer_unique_id]], DIM_CUSTOMERS[customer_unique_id], DIM_CUSTOMERS[Age],,0)</f>
        <v>33</v>
      </c>
      <c r="N1484">
        <f>IFERROR(VLOOKUP(FACT_INCLUDES[[#This Row],[order_id]], ORDERS!A:G, 7, FALSE), "")</f>
        <v>23</v>
      </c>
      <c r="O1484">
        <f>_xlfn.XLOOKUP(FACT_INCLUDES[[#This Row],[DW Product]],FACT_PRODUCT_REVIEWS!L:L,FACT_PRODUCT_REVIEWS!A:A,,0)</f>
        <v>212</v>
      </c>
      <c r="P1484">
        <f>_xlfn.XLOOKUP(FACT_INCLUDES[[#This Row],[customer_unique_id]],DIM_CUSTOMERS[customer_unique_id],DIM_CUSTOMERS[DW Customer],,0)</f>
        <v>216</v>
      </c>
      <c r="Q1484">
        <v>212</v>
      </c>
      <c r="R1484">
        <v>212</v>
      </c>
      <c r="S1484">
        <f>IF(FACT_INCLUDES[[#This Row],[order_delivered_customer_date]]&lt;=FACT_INCLUDES[[#This Row],[order_estimated_delivery_date]],1,0)</f>
        <v>1</v>
      </c>
      <c r="T1484" t="str">
        <f>VLOOKUP(FACT_INCLUDES[[#This Row],[DW Product]],DIM_PRODUCTS!A:I,3,FALSE)</f>
        <v>Furniture</v>
      </c>
      <c r="U1484" t="str">
        <f>VLOOKUP(FACT_INCLUDES[[#This Row],[DW Seller]],DIM_SELLERS!A:I,4,FALSE)</f>
        <v>RJ</v>
      </c>
      <c r="V1484" s="30">
        <f>IF(FACT_INCLUDES[[#This Row],[order_delivered_customer_date]]&lt;=FACT_INCLUDES[[#This Row],[order_estimated_delivery_date]], 1,0)</f>
        <v>1</v>
      </c>
    </row>
    <row r="1485" spans="1:22" ht="15.75" x14ac:dyDescent="0.25">
      <c r="A1485">
        <v>1484</v>
      </c>
      <c r="B1485" s="2" t="s">
        <v>1140</v>
      </c>
      <c r="C1485" s="10">
        <v>3</v>
      </c>
      <c r="D1485" s="13">
        <v>43187.12222222222</v>
      </c>
      <c r="E1485" s="20">
        <v>199</v>
      </c>
      <c r="F1485" s="20">
        <v>8.74</v>
      </c>
      <c r="G1485" t="str">
        <f>VLOOKUP(FACT_INCLUDES[[#This Row],[order_id]],ORDERS!A:B,2,FALSE)</f>
        <v>9f67d6145893e41e7ada2e646b84f658</v>
      </c>
      <c r="H1485" s="17">
        <f>VLOOKUP(FACT_INCLUDES[[#This Row],[order_id]],ORDERS!A:F,4,FALSE)</f>
        <v>42961.513194444444</v>
      </c>
      <c r="I1485" s="17">
        <f>VLOOKUP(FACT_INCLUDES[[#This Row],[order_id]],ORDERS!A:G,5,FALSE)</f>
        <v>42968.96875</v>
      </c>
      <c r="J1485" s="17">
        <f>VLOOKUP(FACT_INCLUDES[[#This Row],[order_id]],ORDERS!A:G,6,FALSE)</f>
        <v>42983</v>
      </c>
      <c r="K1485" t="str">
        <f>VLOOKUP(FACT_INCLUDES[[#This Row],[order_id]],ORDERS!A:G,3,FALSE)</f>
        <v>delivered</v>
      </c>
      <c r="L1485" s="18">
        <f>FACT_INCLUDES[[#This Row],[price]]+FACT_INCLUDES[[#This Row],[freight_value]]</f>
        <v>207.74</v>
      </c>
      <c r="M1485">
        <f ca="1">_xlfn.XLOOKUP(FACT_INCLUDES[[#This Row],[customer_unique_id]], DIM_CUSTOMERS[customer_unique_id], DIM_CUSTOMERS[Age],,0)</f>
        <v>47</v>
      </c>
      <c r="N1485">
        <f>IFERROR(VLOOKUP(FACT_INCLUDES[[#This Row],[order_id]], ORDERS!A:G, 7, FALSE), "")</f>
        <v>7</v>
      </c>
      <c r="O1485">
        <f>_xlfn.XLOOKUP(FACT_INCLUDES[[#This Row],[DW Product]],FACT_PRODUCT_REVIEWS!L:L,FACT_PRODUCT_REVIEWS!A:A,,0)</f>
        <v>213</v>
      </c>
      <c r="P1485">
        <f>_xlfn.XLOOKUP(FACT_INCLUDES[[#This Row],[customer_unique_id]],DIM_CUSTOMERS[customer_unique_id],DIM_CUSTOMERS[DW Customer],,0)</f>
        <v>248</v>
      </c>
      <c r="Q1485">
        <v>213</v>
      </c>
      <c r="R1485">
        <v>213</v>
      </c>
      <c r="S1485">
        <f>IF(FACT_INCLUDES[[#This Row],[order_delivered_customer_date]]&lt;=FACT_INCLUDES[[#This Row],[order_estimated_delivery_date]],1,0)</f>
        <v>1</v>
      </c>
      <c r="T1485" t="str">
        <f>VLOOKUP(FACT_INCLUDES[[#This Row],[DW Product]],DIM_PRODUCTS!A:I,3,FALSE)</f>
        <v>Shoes</v>
      </c>
      <c r="U1485" t="str">
        <f>VLOOKUP(FACT_INCLUDES[[#This Row],[DW Seller]],DIM_SELLERS!A:I,4,FALSE)</f>
        <v>SP</v>
      </c>
      <c r="V1485" s="30">
        <f>IF(FACT_INCLUDES[[#This Row],[order_delivered_customer_date]]&lt;=FACT_INCLUDES[[#This Row],[order_estimated_delivery_date]], 1,0)</f>
        <v>1</v>
      </c>
    </row>
    <row r="1486" spans="1:22" ht="15.75" x14ac:dyDescent="0.25">
      <c r="A1486">
        <v>1485</v>
      </c>
      <c r="B1486" s="2" t="s">
        <v>1383</v>
      </c>
      <c r="C1486" s="10">
        <v>3</v>
      </c>
      <c r="D1486" s="13">
        <v>42934.090277777781</v>
      </c>
      <c r="E1486" s="20">
        <v>135.9</v>
      </c>
      <c r="F1486" s="20">
        <v>21.44</v>
      </c>
      <c r="G1486" t="str">
        <f>VLOOKUP(FACT_INCLUDES[[#This Row],[order_id]],ORDERS!A:B,2,FALSE)</f>
        <v>442bdd695caba6183fc44d6cfdd4f094</v>
      </c>
      <c r="H1486" s="17">
        <f>VLOOKUP(FACT_INCLUDES[[#This Row],[order_id]],ORDERS!A:F,4,FALSE)</f>
        <v>43227.361805555556</v>
      </c>
      <c r="I1486" s="17">
        <f>VLOOKUP(FACT_INCLUDES[[#This Row],[order_id]],ORDERS!A:G,5,FALSE)</f>
        <v>43231.719444444447</v>
      </c>
      <c r="J1486" s="17">
        <f>VLOOKUP(FACT_INCLUDES[[#This Row],[order_id]],ORDERS!A:G,6,FALSE)</f>
        <v>43248</v>
      </c>
      <c r="K1486" t="str">
        <f>VLOOKUP(FACT_INCLUDES[[#This Row],[order_id]],ORDERS!A:G,3,FALSE)</f>
        <v>delivered</v>
      </c>
      <c r="L1486" s="18">
        <f>FACT_INCLUDES[[#This Row],[price]]+FACT_INCLUDES[[#This Row],[freight_value]]</f>
        <v>157.34</v>
      </c>
      <c r="M1486">
        <f ca="1">_xlfn.XLOOKUP(FACT_INCLUDES[[#This Row],[customer_unique_id]], DIM_CUSTOMERS[customer_unique_id], DIM_CUSTOMERS[Age],,0)</f>
        <v>19</v>
      </c>
      <c r="N1486">
        <f>IFERROR(VLOOKUP(FACT_INCLUDES[[#This Row],[order_id]], ORDERS!A:G, 7, FALSE), "")</f>
        <v>4</v>
      </c>
      <c r="O1486">
        <f>_xlfn.XLOOKUP(FACT_INCLUDES[[#This Row],[DW Product]],FACT_PRODUCT_REVIEWS!L:L,FACT_PRODUCT_REVIEWS!A:A,,0)</f>
        <v>214</v>
      </c>
      <c r="P1486">
        <f>_xlfn.XLOOKUP(FACT_INCLUDES[[#This Row],[customer_unique_id]],DIM_CUSTOMERS[customer_unique_id],DIM_CUSTOMERS[DW Customer],,0)</f>
        <v>86</v>
      </c>
      <c r="Q1486">
        <v>214</v>
      </c>
      <c r="R1486">
        <v>214</v>
      </c>
      <c r="S1486">
        <f>IF(FACT_INCLUDES[[#This Row],[order_delivered_customer_date]]&lt;=FACT_INCLUDES[[#This Row],[order_estimated_delivery_date]],1,0)</f>
        <v>1</v>
      </c>
      <c r="T1486" t="str">
        <f>VLOOKUP(FACT_INCLUDES[[#This Row],[DW Product]],DIM_PRODUCTS!A:I,3,FALSE)</f>
        <v>Accessories</v>
      </c>
      <c r="U1486" t="str">
        <f>VLOOKUP(FACT_INCLUDES[[#This Row],[DW Seller]],DIM_SELLERS!A:I,4,FALSE)</f>
        <v>SP</v>
      </c>
      <c r="V1486" s="30">
        <f>IF(FACT_INCLUDES[[#This Row],[order_delivered_customer_date]]&lt;=FACT_INCLUDES[[#This Row],[order_estimated_delivery_date]], 1,0)</f>
        <v>1</v>
      </c>
    </row>
    <row r="1487" spans="1:22" ht="15.75" x14ac:dyDescent="0.25">
      <c r="A1487">
        <v>1486</v>
      </c>
      <c r="B1487" s="2" t="s">
        <v>724</v>
      </c>
      <c r="C1487" s="10">
        <v>3</v>
      </c>
      <c r="D1487" s="13">
        <v>43284.493055555555</v>
      </c>
      <c r="E1487" s="20">
        <v>249</v>
      </c>
      <c r="F1487" s="20">
        <v>37.090000000000003</v>
      </c>
      <c r="G1487" t="str">
        <f>VLOOKUP(FACT_INCLUDES[[#This Row],[order_id]],ORDERS!A:B,2,FALSE)</f>
        <v>5616f75d22507069b5383854a1d8c414</v>
      </c>
      <c r="H1487" s="17">
        <f>VLOOKUP(FACT_INCLUDES[[#This Row],[order_id]],ORDERS!A:F,4,FALSE)</f>
        <v>43187.478472222225</v>
      </c>
      <c r="I1487" s="17">
        <f>VLOOKUP(FACT_INCLUDES[[#This Row],[order_id]],ORDERS!A:G,5,FALSE)</f>
        <v>43249.956944444442</v>
      </c>
      <c r="J1487" s="17">
        <f>VLOOKUP(FACT_INCLUDES[[#This Row],[order_id]],ORDERS!A:G,6,FALSE)</f>
        <v>43208</v>
      </c>
      <c r="K1487" t="str">
        <f>VLOOKUP(FACT_INCLUDES[[#This Row],[order_id]],ORDERS!A:G,3,FALSE)</f>
        <v>delivered</v>
      </c>
      <c r="L1487" s="18">
        <f>FACT_INCLUDES[[#This Row],[price]]+FACT_INCLUDES[[#This Row],[freight_value]]</f>
        <v>286.09000000000003</v>
      </c>
      <c r="M1487">
        <f ca="1">_xlfn.XLOOKUP(FACT_INCLUDES[[#This Row],[customer_unique_id]], DIM_CUSTOMERS[customer_unique_id], DIM_CUSTOMERS[Age],,0)</f>
        <v>30</v>
      </c>
      <c r="N1487">
        <f>IFERROR(VLOOKUP(FACT_INCLUDES[[#This Row],[order_id]], ORDERS!A:G, 7, FALSE), "")</f>
        <v>62</v>
      </c>
      <c r="O1487">
        <f>_xlfn.XLOOKUP(FACT_INCLUDES[[#This Row],[DW Product]],FACT_PRODUCT_REVIEWS!L:L,FACT_PRODUCT_REVIEWS!A:A,,0)</f>
        <v>215</v>
      </c>
      <c r="P1487">
        <f>_xlfn.XLOOKUP(FACT_INCLUDES[[#This Row],[customer_unique_id]],DIM_CUSTOMERS[customer_unique_id],DIM_CUSTOMERS[DW Customer],,0)</f>
        <v>30</v>
      </c>
      <c r="Q1487">
        <v>215</v>
      </c>
      <c r="R1487">
        <v>215</v>
      </c>
      <c r="S1487">
        <f>IF(FACT_INCLUDES[[#This Row],[order_delivered_customer_date]]&lt;=FACT_INCLUDES[[#This Row],[order_estimated_delivery_date]],1,0)</f>
        <v>0</v>
      </c>
      <c r="T1487" t="str">
        <f>VLOOKUP(FACT_INCLUDES[[#This Row],[DW Product]],DIM_PRODUCTS!A:I,3,FALSE)</f>
        <v>Accessories</v>
      </c>
      <c r="U1487" t="str">
        <f>VLOOKUP(FACT_INCLUDES[[#This Row],[DW Seller]],DIM_SELLERS!A:I,4,FALSE)</f>
        <v>RS</v>
      </c>
      <c r="V1487" s="30">
        <f>IF(FACT_INCLUDES[[#This Row],[order_delivered_customer_date]]&lt;=FACT_INCLUDES[[#This Row],[order_estimated_delivery_date]], 1,0)</f>
        <v>0</v>
      </c>
    </row>
    <row r="1488" spans="1:22" ht="15.75" x14ac:dyDescent="0.25">
      <c r="A1488">
        <v>1487</v>
      </c>
      <c r="B1488" s="2" t="s">
        <v>782</v>
      </c>
      <c r="C1488" s="10">
        <v>3</v>
      </c>
      <c r="D1488" s="13">
        <v>42792.442361111112</v>
      </c>
      <c r="E1488" s="20">
        <v>49.99</v>
      </c>
      <c r="F1488" s="20">
        <v>15.56</v>
      </c>
      <c r="G1488" t="str">
        <f>VLOOKUP(FACT_INCLUDES[[#This Row],[order_id]],ORDERS!A:B,2,FALSE)</f>
        <v>d7dca5075c207d22e930c7ab977c80e5</v>
      </c>
      <c r="H1488" s="17">
        <f>VLOOKUP(FACT_INCLUDES[[#This Row],[order_id]],ORDERS!A:F,4,FALSE)</f>
        <v>43146.463194444441</v>
      </c>
      <c r="I1488" s="17">
        <f>VLOOKUP(FACT_INCLUDES[[#This Row],[order_id]],ORDERS!A:G,5,FALSE)</f>
        <v>43166.706944444442</v>
      </c>
      <c r="J1488" s="17">
        <f>VLOOKUP(FACT_INCLUDES[[#This Row],[order_id]],ORDERS!A:G,6,FALSE)</f>
        <v>43174</v>
      </c>
      <c r="K1488" t="str">
        <f>VLOOKUP(FACT_INCLUDES[[#This Row],[order_id]],ORDERS!A:G,3,FALSE)</f>
        <v>delivered</v>
      </c>
      <c r="L1488" s="18">
        <f>FACT_INCLUDES[[#This Row],[price]]+FACT_INCLUDES[[#This Row],[freight_value]]</f>
        <v>65.55</v>
      </c>
      <c r="M1488">
        <f ca="1">_xlfn.XLOOKUP(FACT_INCLUDES[[#This Row],[customer_unique_id]], DIM_CUSTOMERS[customer_unique_id], DIM_CUSTOMERS[Age],,0)</f>
        <v>47</v>
      </c>
      <c r="N1488">
        <f>IFERROR(VLOOKUP(FACT_INCLUDES[[#This Row],[order_id]], ORDERS!A:G, 7, FALSE), "")</f>
        <v>20</v>
      </c>
      <c r="O1488">
        <f>_xlfn.XLOOKUP(FACT_INCLUDES[[#This Row],[DW Product]],FACT_PRODUCT_REVIEWS!L:L,FACT_PRODUCT_REVIEWS!A:A,,0)</f>
        <v>216</v>
      </c>
      <c r="P1488">
        <f>_xlfn.XLOOKUP(FACT_INCLUDES[[#This Row],[customer_unique_id]],DIM_CUSTOMERS[customer_unique_id],DIM_CUSTOMERS[DW Customer],,0)</f>
        <v>197</v>
      </c>
      <c r="Q1488">
        <v>216</v>
      </c>
      <c r="R1488">
        <v>216</v>
      </c>
      <c r="S1488">
        <f>IF(FACT_INCLUDES[[#This Row],[order_delivered_customer_date]]&lt;=FACT_INCLUDES[[#This Row],[order_estimated_delivery_date]],1,0)</f>
        <v>1</v>
      </c>
      <c r="T1488" t="str">
        <f>VLOOKUP(FACT_INCLUDES[[#This Row],[DW Product]],DIM_PRODUCTS!A:I,3,FALSE)</f>
        <v>Accessories</v>
      </c>
      <c r="U1488" t="str">
        <f>VLOOKUP(FACT_INCLUDES[[#This Row],[DW Seller]],DIM_SELLERS!A:I,4,FALSE)</f>
        <v>SP</v>
      </c>
      <c r="V1488" s="30">
        <f>IF(FACT_INCLUDES[[#This Row],[order_delivered_customer_date]]&lt;=FACT_INCLUDES[[#This Row],[order_estimated_delivery_date]], 1,0)</f>
        <v>1</v>
      </c>
    </row>
    <row r="1489" spans="1:22" ht="15.75" x14ac:dyDescent="0.25">
      <c r="A1489">
        <v>1488</v>
      </c>
      <c r="B1489" s="2" t="s">
        <v>982</v>
      </c>
      <c r="C1489" s="10">
        <v>3</v>
      </c>
      <c r="D1489" s="13">
        <v>43340.572222222225</v>
      </c>
      <c r="E1489" s="20">
        <v>38</v>
      </c>
      <c r="F1489" s="20">
        <v>7.53</v>
      </c>
      <c r="G1489" t="str">
        <f>VLOOKUP(FACT_INCLUDES[[#This Row],[order_id]],ORDERS!A:B,2,FALSE)</f>
        <v>6dade60d28a0f5b8ae7e8d67321b4141</v>
      </c>
      <c r="H1489" s="17">
        <f>VLOOKUP(FACT_INCLUDES[[#This Row],[order_id]],ORDERS!A:F,4,FALSE)</f>
        <v>42862.727083333331</v>
      </c>
      <c r="I1489" s="17">
        <f>VLOOKUP(FACT_INCLUDES[[#This Row],[order_id]],ORDERS!A:G,5,FALSE)</f>
        <v>42871.725694444445</v>
      </c>
      <c r="J1489" s="17">
        <f>VLOOKUP(FACT_INCLUDES[[#This Row],[order_id]],ORDERS!A:G,6,FALSE)</f>
        <v>42887</v>
      </c>
      <c r="K1489" t="str">
        <f>VLOOKUP(FACT_INCLUDES[[#This Row],[order_id]],ORDERS!A:G,3,FALSE)</f>
        <v>delivered</v>
      </c>
      <c r="L1489" s="18">
        <f>FACT_INCLUDES[[#This Row],[price]]+FACT_INCLUDES[[#This Row],[freight_value]]</f>
        <v>45.53</v>
      </c>
      <c r="M1489">
        <f ca="1">_xlfn.XLOOKUP(FACT_INCLUDES[[#This Row],[customer_unique_id]], DIM_CUSTOMERS[customer_unique_id], DIM_CUSTOMERS[Age],,0)</f>
        <v>18</v>
      </c>
      <c r="N1489">
        <f>IFERROR(VLOOKUP(FACT_INCLUDES[[#This Row],[order_id]], ORDERS!A:G, 7, FALSE), "")</f>
        <v>9</v>
      </c>
      <c r="O1489">
        <f>_xlfn.XLOOKUP(FACT_INCLUDES[[#This Row],[DW Product]],FACT_PRODUCT_REVIEWS!L:L,FACT_PRODUCT_REVIEWS!A:A,,0)</f>
        <v>217</v>
      </c>
      <c r="P1489">
        <f>_xlfn.XLOOKUP(FACT_INCLUDES[[#This Row],[customer_unique_id]],DIM_CUSTOMERS[customer_unique_id],DIM_CUSTOMERS[DW Customer],,0)</f>
        <v>102</v>
      </c>
      <c r="Q1489">
        <v>217</v>
      </c>
      <c r="R1489">
        <v>217</v>
      </c>
      <c r="S1489">
        <f>IF(FACT_INCLUDES[[#This Row],[order_delivered_customer_date]]&lt;=FACT_INCLUDES[[#This Row],[order_estimated_delivery_date]],1,0)</f>
        <v>1</v>
      </c>
      <c r="T1489" t="str">
        <f>VLOOKUP(FACT_INCLUDES[[#This Row],[DW Product]],DIM_PRODUCTS!A:I,3,FALSE)</f>
        <v>Kitchen Products</v>
      </c>
      <c r="U1489" t="str">
        <f>VLOOKUP(FACT_INCLUDES[[#This Row],[DW Seller]],DIM_SELLERS!A:I,4,FALSE)</f>
        <v>PB</v>
      </c>
      <c r="V1489" s="30">
        <f>IF(FACT_INCLUDES[[#This Row],[order_delivered_customer_date]]&lt;=FACT_INCLUDES[[#This Row],[order_estimated_delivery_date]], 1,0)</f>
        <v>1</v>
      </c>
    </row>
    <row r="1490" spans="1:22" ht="15.75" x14ac:dyDescent="0.25">
      <c r="A1490">
        <v>1489</v>
      </c>
      <c r="B1490" s="2" t="s">
        <v>1832</v>
      </c>
      <c r="C1490" s="10">
        <v>3</v>
      </c>
      <c r="D1490" s="13">
        <v>43270.595138888886</v>
      </c>
      <c r="E1490" s="20">
        <v>85</v>
      </c>
      <c r="F1490" s="20">
        <v>11.62</v>
      </c>
      <c r="G1490" t="str">
        <f>VLOOKUP(FACT_INCLUDES[[#This Row],[order_id]],ORDERS!A:B,2,FALSE)</f>
        <v>c60c5563690f2a27a76f4d8ba53c2a85</v>
      </c>
      <c r="H1490" s="17">
        <f>VLOOKUP(FACT_INCLUDES[[#This Row],[order_id]],ORDERS!A:F,4,FALSE)</f>
        <v>43173.925000000003</v>
      </c>
      <c r="I1490" s="17">
        <f>VLOOKUP(FACT_INCLUDES[[#This Row],[order_id]],ORDERS!A:G,5,FALSE)</f>
        <v>43179.804166666669</v>
      </c>
      <c r="J1490" s="17">
        <f>VLOOKUP(FACT_INCLUDES[[#This Row],[order_id]],ORDERS!A:G,6,FALSE)</f>
        <v>43185</v>
      </c>
      <c r="K1490" t="str">
        <f>VLOOKUP(FACT_INCLUDES[[#This Row],[order_id]],ORDERS!A:G,3,FALSE)</f>
        <v>delivered</v>
      </c>
      <c r="L1490" s="18">
        <f>FACT_INCLUDES[[#This Row],[price]]+FACT_INCLUDES[[#This Row],[freight_value]]</f>
        <v>96.62</v>
      </c>
      <c r="M1490">
        <f ca="1">_xlfn.XLOOKUP(FACT_INCLUDES[[#This Row],[customer_unique_id]], DIM_CUSTOMERS[customer_unique_id], DIM_CUSTOMERS[Age],,0)</f>
        <v>19</v>
      </c>
      <c r="N1490">
        <f>IFERROR(VLOOKUP(FACT_INCLUDES[[#This Row],[order_id]], ORDERS!A:G, 7, FALSE), "")</f>
        <v>6</v>
      </c>
      <c r="O1490">
        <f>_xlfn.XLOOKUP(FACT_INCLUDES[[#This Row],[DW Product]],FACT_PRODUCT_REVIEWS!L:L,FACT_PRODUCT_REVIEWS!A:A,,0)</f>
        <v>218</v>
      </c>
      <c r="P1490">
        <f>_xlfn.XLOOKUP(FACT_INCLUDES[[#This Row],[customer_unique_id]],DIM_CUSTOMERS[customer_unique_id],DIM_CUSTOMERS[DW Customer],,0)</f>
        <v>293</v>
      </c>
      <c r="Q1490">
        <v>218</v>
      </c>
      <c r="R1490">
        <v>218</v>
      </c>
      <c r="S1490">
        <f>IF(FACT_INCLUDES[[#This Row],[order_delivered_customer_date]]&lt;=FACT_INCLUDES[[#This Row],[order_estimated_delivery_date]],1,0)</f>
        <v>1</v>
      </c>
      <c r="T1490" t="str">
        <f>VLOOKUP(FACT_INCLUDES[[#This Row],[DW Product]],DIM_PRODUCTS!A:I,3,FALSE)</f>
        <v>Shoes</v>
      </c>
      <c r="U1490" t="str">
        <f>VLOOKUP(FACT_INCLUDES[[#This Row],[DW Seller]],DIM_SELLERS!A:I,4,FALSE)</f>
        <v>RS</v>
      </c>
      <c r="V1490" s="30">
        <f>IF(FACT_INCLUDES[[#This Row],[order_delivered_customer_date]]&lt;=FACT_INCLUDES[[#This Row],[order_estimated_delivery_date]], 1,0)</f>
        <v>1</v>
      </c>
    </row>
    <row r="1491" spans="1:22" ht="15.75" x14ac:dyDescent="0.25">
      <c r="A1491">
        <v>1490</v>
      </c>
      <c r="B1491" s="2" t="s">
        <v>993</v>
      </c>
      <c r="C1491" s="10">
        <v>3</v>
      </c>
      <c r="D1491" s="13">
        <v>43056.55972222222</v>
      </c>
      <c r="E1491" s="20">
        <v>117.3</v>
      </c>
      <c r="F1491" s="20">
        <v>25.66</v>
      </c>
      <c r="G1491" t="str">
        <f>VLOOKUP(FACT_INCLUDES[[#This Row],[order_id]],ORDERS!A:B,2,FALSE)</f>
        <v>9595c4a04247bc9a1930529085323033</v>
      </c>
      <c r="H1491" s="17">
        <f>VLOOKUP(FACT_INCLUDES[[#This Row],[order_id]],ORDERS!A:F,4,FALSE)</f>
        <v>43209.930555555555</v>
      </c>
      <c r="I1491" s="17">
        <f>VLOOKUP(FACT_INCLUDES[[#This Row],[order_id]],ORDERS!A:G,5,FALSE)</f>
        <v>43223.694444444445</v>
      </c>
      <c r="J1491" s="17">
        <f>VLOOKUP(FACT_INCLUDES[[#This Row],[order_id]],ORDERS!A:G,6,FALSE)</f>
        <v>43237</v>
      </c>
      <c r="K1491" t="str">
        <f>VLOOKUP(FACT_INCLUDES[[#This Row],[order_id]],ORDERS!A:G,3,FALSE)</f>
        <v>delivered</v>
      </c>
      <c r="L1491" s="18">
        <f>FACT_INCLUDES[[#This Row],[price]]+FACT_INCLUDES[[#This Row],[freight_value]]</f>
        <v>142.96</v>
      </c>
      <c r="M1491">
        <f ca="1">_xlfn.XLOOKUP(FACT_INCLUDES[[#This Row],[customer_unique_id]], DIM_CUSTOMERS[customer_unique_id], DIM_CUSTOMERS[Age],,0)</f>
        <v>19</v>
      </c>
      <c r="N1491">
        <f>IFERROR(VLOOKUP(FACT_INCLUDES[[#This Row],[order_id]], ORDERS!A:G, 7, FALSE), "")</f>
        <v>14</v>
      </c>
      <c r="O1491">
        <f>_xlfn.XLOOKUP(FACT_INCLUDES[[#This Row],[DW Product]],FACT_PRODUCT_REVIEWS!L:L,FACT_PRODUCT_REVIEWS!A:A,,0)</f>
        <v>219</v>
      </c>
      <c r="P1491">
        <f>_xlfn.XLOOKUP(FACT_INCLUDES[[#This Row],[customer_unique_id]],DIM_CUSTOMERS[customer_unique_id],DIM_CUSTOMERS[DW Customer],,0)</f>
        <v>321</v>
      </c>
      <c r="Q1491">
        <v>219</v>
      </c>
      <c r="R1491">
        <v>219</v>
      </c>
      <c r="S1491">
        <f>IF(FACT_INCLUDES[[#This Row],[order_delivered_customer_date]]&lt;=FACT_INCLUDES[[#This Row],[order_estimated_delivery_date]],1,0)</f>
        <v>1</v>
      </c>
      <c r="T1491" t="str">
        <f>VLOOKUP(FACT_INCLUDES[[#This Row],[DW Product]],DIM_PRODUCTS!A:I,3,FALSE)</f>
        <v>Pets</v>
      </c>
      <c r="U1491" t="str">
        <f>VLOOKUP(FACT_INCLUDES[[#This Row],[DW Seller]],DIM_SELLERS!A:I,4,FALSE)</f>
        <v>RJ</v>
      </c>
      <c r="V1491" s="30">
        <f>IF(FACT_INCLUDES[[#This Row],[order_delivered_customer_date]]&lt;=FACT_INCLUDES[[#This Row],[order_estimated_delivery_date]], 1,0)</f>
        <v>1</v>
      </c>
    </row>
    <row r="1492" spans="1:22" ht="15.75" x14ac:dyDescent="0.25">
      <c r="A1492">
        <v>1491</v>
      </c>
      <c r="B1492" s="2" t="s">
        <v>885</v>
      </c>
      <c r="C1492" s="10">
        <v>3</v>
      </c>
      <c r="D1492" s="13">
        <v>43083.8125</v>
      </c>
      <c r="E1492" s="20">
        <v>99.9</v>
      </c>
      <c r="F1492" s="20">
        <v>18.57</v>
      </c>
      <c r="G1492" t="str">
        <f>VLOOKUP(FACT_INCLUDES[[#This Row],[order_id]],ORDERS!A:B,2,FALSE)</f>
        <v>0125fb08af5c9dd55731090aafc63ac8</v>
      </c>
      <c r="H1492" s="17">
        <f>VLOOKUP(FACT_INCLUDES[[#This Row],[order_id]],ORDERS!A:F,4,FALSE)</f>
        <v>43250.666666666664</v>
      </c>
      <c r="I1492" s="17">
        <f>VLOOKUP(FACT_INCLUDES[[#This Row],[order_id]],ORDERS!A:G,5,FALSE)</f>
        <v>43256.486805555556</v>
      </c>
      <c r="J1492" s="17">
        <f>VLOOKUP(FACT_INCLUDES[[#This Row],[order_id]],ORDERS!A:G,6,FALSE)</f>
        <v>43285</v>
      </c>
      <c r="K1492" t="str">
        <f>VLOOKUP(FACT_INCLUDES[[#This Row],[order_id]],ORDERS!A:G,3,FALSE)</f>
        <v>delivered</v>
      </c>
      <c r="L1492" s="18">
        <f>FACT_INCLUDES[[#This Row],[price]]+FACT_INCLUDES[[#This Row],[freight_value]]</f>
        <v>118.47</v>
      </c>
      <c r="M1492">
        <f ca="1">_xlfn.XLOOKUP(FACT_INCLUDES[[#This Row],[customer_unique_id]], DIM_CUSTOMERS[customer_unique_id], DIM_CUSTOMERS[Age],,0)</f>
        <v>59</v>
      </c>
      <c r="N1492">
        <f>IFERROR(VLOOKUP(FACT_INCLUDES[[#This Row],[order_id]], ORDERS!A:G, 7, FALSE), "")</f>
        <v>6</v>
      </c>
      <c r="O1492">
        <f>_xlfn.XLOOKUP(FACT_INCLUDES[[#This Row],[DW Product]],FACT_PRODUCT_REVIEWS!L:L,FACT_PRODUCT_REVIEWS!A:A,,0)</f>
        <v>220</v>
      </c>
      <c r="P1492">
        <f>_xlfn.XLOOKUP(FACT_INCLUDES[[#This Row],[customer_unique_id]],DIM_CUSTOMERS[customer_unique_id],DIM_CUSTOMERS[DW Customer],,0)</f>
        <v>99</v>
      </c>
      <c r="Q1492">
        <v>220</v>
      </c>
      <c r="R1492">
        <v>220</v>
      </c>
      <c r="S1492">
        <f>IF(FACT_INCLUDES[[#This Row],[order_delivered_customer_date]]&lt;=FACT_INCLUDES[[#This Row],[order_estimated_delivery_date]],1,0)</f>
        <v>1</v>
      </c>
      <c r="T1492" t="str">
        <f>VLOOKUP(FACT_INCLUDES[[#This Row],[DW Product]],DIM_PRODUCTS!A:I,3,FALSE)</f>
        <v>Pets</v>
      </c>
      <c r="U1492" t="str">
        <f>VLOOKUP(FACT_INCLUDES[[#This Row],[DW Seller]],DIM_SELLERS!A:I,4,FALSE)</f>
        <v>SC</v>
      </c>
      <c r="V1492" s="30">
        <f>IF(FACT_INCLUDES[[#This Row],[order_delivered_customer_date]]&lt;=FACT_INCLUDES[[#This Row],[order_estimated_delivery_date]], 1,0)</f>
        <v>1</v>
      </c>
    </row>
    <row r="1493" spans="1:22" ht="15.75" x14ac:dyDescent="0.25">
      <c r="A1493">
        <v>1492</v>
      </c>
      <c r="B1493" s="2" t="s">
        <v>1790</v>
      </c>
      <c r="C1493" s="10">
        <v>3</v>
      </c>
      <c r="D1493" s="13">
        <v>43083.8125</v>
      </c>
      <c r="E1493" s="20">
        <v>99.9</v>
      </c>
      <c r="F1493" s="20">
        <v>14.35</v>
      </c>
      <c r="G1493" t="str">
        <f>VLOOKUP(FACT_INCLUDES[[#This Row],[order_id]],ORDERS!A:B,2,FALSE)</f>
        <v>197572fc8f1878d0a94195ac840dd947</v>
      </c>
      <c r="H1493" s="17">
        <f>VLOOKUP(FACT_INCLUDES[[#This Row],[order_id]],ORDERS!A:F,4,FALSE)</f>
        <v>43215.50277777778</v>
      </c>
      <c r="I1493" s="17">
        <f>VLOOKUP(FACT_INCLUDES[[#This Row],[order_id]],ORDERS!A:G,5,FALSE)</f>
        <v>43222.752083333333</v>
      </c>
      <c r="J1493" s="17">
        <f>VLOOKUP(FACT_INCLUDES[[#This Row],[order_id]],ORDERS!A:G,6,FALSE)</f>
        <v>43234</v>
      </c>
      <c r="K1493" t="str">
        <f>VLOOKUP(FACT_INCLUDES[[#This Row],[order_id]],ORDERS!A:G,3,FALSE)</f>
        <v>delivered</v>
      </c>
      <c r="L1493" s="18">
        <f>FACT_INCLUDES[[#This Row],[price]]+FACT_INCLUDES[[#This Row],[freight_value]]</f>
        <v>114.25</v>
      </c>
      <c r="M1493">
        <f ca="1">_xlfn.XLOOKUP(FACT_INCLUDES[[#This Row],[customer_unique_id]], DIM_CUSTOMERS[customer_unique_id], DIM_CUSTOMERS[Age],,0)</f>
        <v>31</v>
      </c>
      <c r="N1493">
        <f>IFERROR(VLOOKUP(FACT_INCLUDES[[#This Row],[order_id]], ORDERS!A:G, 7, FALSE), "")</f>
        <v>7</v>
      </c>
      <c r="O1493">
        <f>_xlfn.XLOOKUP(FACT_INCLUDES[[#This Row],[DW Product]],FACT_PRODUCT_REVIEWS!L:L,FACT_PRODUCT_REVIEWS!A:A,,0)</f>
        <v>221</v>
      </c>
      <c r="P1493">
        <f>_xlfn.XLOOKUP(FACT_INCLUDES[[#This Row],[customer_unique_id]],DIM_CUSTOMERS[customer_unique_id],DIM_CUSTOMERS[DW Customer],,0)</f>
        <v>213</v>
      </c>
      <c r="Q1493">
        <v>221</v>
      </c>
      <c r="R1493">
        <v>221</v>
      </c>
      <c r="S1493">
        <f>IF(FACT_INCLUDES[[#This Row],[order_delivered_customer_date]]&lt;=FACT_INCLUDES[[#This Row],[order_estimated_delivery_date]],1,0)</f>
        <v>1</v>
      </c>
      <c r="T1493" t="str">
        <f>VLOOKUP(FACT_INCLUDES[[#This Row],[DW Product]],DIM_PRODUCTS!A:I,3,FALSE)</f>
        <v>Shoes</v>
      </c>
      <c r="U1493" t="str">
        <f>VLOOKUP(FACT_INCLUDES[[#This Row],[DW Seller]],DIM_SELLERS!A:I,4,FALSE)</f>
        <v>SP</v>
      </c>
      <c r="V1493" s="30">
        <f>IF(FACT_INCLUDES[[#This Row],[order_delivered_customer_date]]&lt;=FACT_INCLUDES[[#This Row],[order_estimated_delivery_date]], 1,0)</f>
        <v>1</v>
      </c>
    </row>
    <row r="1494" spans="1:22" ht="15.75" x14ac:dyDescent="0.25">
      <c r="A1494">
        <v>1493</v>
      </c>
      <c r="B1494" s="2" t="s">
        <v>1364</v>
      </c>
      <c r="C1494" s="10">
        <v>3</v>
      </c>
      <c r="D1494" s="13">
        <v>43280.146527777775</v>
      </c>
      <c r="E1494" s="20">
        <v>18</v>
      </c>
      <c r="F1494" s="20">
        <v>7.87</v>
      </c>
      <c r="G1494" t="str">
        <f>VLOOKUP(FACT_INCLUDES[[#This Row],[order_id]],ORDERS!A:B,2,FALSE)</f>
        <v>6e066424e17b2da4b735194531fb99a6</v>
      </c>
      <c r="H1494" s="17">
        <f>VLOOKUP(FACT_INCLUDES[[#This Row],[order_id]],ORDERS!A:F,4,FALSE)</f>
        <v>43154.371527777781</v>
      </c>
      <c r="I1494" s="17">
        <f>VLOOKUP(FACT_INCLUDES[[#This Row],[order_id]],ORDERS!A:G,5,FALSE)</f>
        <v>43167.731944444444</v>
      </c>
      <c r="J1494" s="17">
        <f>VLOOKUP(FACT_INCLUDES[[#This Row],[order_id]],ORDERS!A:G,6,FALSE)</f>
        <v>43179</v>
      </c>
      <c r="K1494" t="str">
        <f>VLOOKUP(FACT_INCLUDES[[#This Row],[order_id]],ORDERS!A:G,3,FALSE)</f>
        <v>delivered</v>
      </c>
      <c r="L1494" s="18">
        <f>FACT_INCLUDES[[#This Row],[price]]+FACT_INCLUDES[[#This Row],[freight_value]]</f>
        <v>25.87</v>
      </c>
      <c r="M1494">
        <f ca="1">_xlfn.XLOOKUP(FACT_INCLUDES[[#This Row],[customer_unique_id]], DIM_CUSTOMERS[customer_unique_id], DIM_CUSTOMERS[Age],,0)</f>
        <v>39</v>
      </c>
      <c r="N1494">
        <f>IFERROR(VLOOKUP(FACT_INCLUDES[[#This Row],[order_id]], ORDERS!A:G, 7, FALSE), "")</f>
        <v>13</v>
      </c>
      <c r="O1494">
        <f>_xlfn.XLOOKUP(FACT_INCLUDES[[#This Row],[DW Product]],FACT_PRODUCT_REVIEWS!L:L,FACT_PRODUCT_REVIEWS!A:A,,0)</f>
        <v>222</v>
      </c>
      <c r="P1494">
        <f>_xlfn.XLOOKUP(FACT_INCLUDES[[#This Row],[customer_unique_id]],DIM_CUSTOMERS[customer_unique_id],DIM_CUSTOMERS[DW Customer],,0)</f>
        <v>294</v>
      </c>
      <c r="Q1494">
        <v>222</v>
      </c>
      <c r="R1494">
        <v>222</v>
      </c>
      <c r="S1494">
        <f>IF(FACT_INCLUDES[[#This Row],[order_delivered_customer_date]]&lt;=FACT_INCLUDES[[#This Row],[order_estimated_delivery_date]],1,0)</f>
        <v>1</v>
      </c>
      <c r="T1494" t="str">
        <f>VLOOKUP(FACT_INCLUDES[[#This Row],[DW Product]],DIM_PRODUCTS!A:I,3,FALSE)</f>
        <v>Kitchen Products</v>
      </c>
      <c r="U1494" t="str">
        <f>VLOOKUP(FACT_INCLUDES[[#This Row],[DW Seller]],DIM_SELLERS!A:I,4,FALSE)</f>
        <v>SP</v>
      </c>
      <c r="V1494" s="30">
        <f>IF(FACT_INCLUDES[[#This Row],[order_delivered_customer_date]]&lt;=FACT_INCLUDES[[#This Row],[order_estimated_delivery_date]], 1,0)</f>
        <v>1</v>
      </c>
    </row>
    <row r="1495" spans="1:22" ht="15.75" x14ac:dyDescent="0.25">
      <c r="A1495">
        <v>1494</v>
      </c>
      <c r="B1495" s="2" t="s">
        <v>1701</v>
      </c>
      <c r="C1495" s="10">
        <v>3</v>
      </c>
      <c r="D1495" s="13">
        <v>43229.175000000003</v>
      </c>
      <c r="E1495" s="20">
        <v>11.53</v>
      </c>
      <c r="F1495" s="20">
        <v>7.39</v>
      </c>
      <c r="G1495" t="str">
        <f>VLOOKUP(FACT_INCLUDES[[#This Row],[order_id]],ORDERS!A:B,2,FALSE)</f>
        <v>8d78819a02ccaa0243dbdb0888c7ba8b</v>
      </c>
      <c r="H1495" s="17">
        <f>VLOOKUP(FACT_INCLUDES[[#This Row],[order_id]],ORDERS!A:F,4,FALSE)</f>
        <v>43255.655555555553</v>
      </c>
      <c r="I1495" s="17">
        <f>VLOOKUP(FACT_INCLUDES[[#This Row],[order_id]],ORDERS!A:G,5,FALSE)</f>
        <v>43264.779861111114</v>
      </c>
      <c r="J1495" s="17">
        <f>VLOOKUP(FACT_INCLUDES[[#This Row],[order_id]],ORDERS!A:G,6,FALSE)</f>
        <v>43294</v>
      </c>
      <c r="K1495" t="str">
        <f>VLOOKUP(FACT_INCLUDES[[#This Row],[order_id]],ORDERS!A:G,3,FALSE)</f>
        <v>delivered</v>
      </c>
      <c r="L1495" s="18">
        <f>FACT_INCLUDES[[#This Row],[price]]+FACT_INCLUDES[[#This Row],[freight_value]]</f>
        <v>18.919999999999998</v>
      </c>
      <c r="M1495">
        <f ca="1">_xlfn.XLOOKUP(FACT_INCLUDES[[#This Row],[customer_unique_id]], DIM_CUSTOMERS[customer_unique_id], DIM_CUSTOMERS[Age],,0)</f>
        <v>53</v>
      </c>
      <c r="N1495">
        <f>IFERROR(VLOOKUP(FACT_INCLUDES[[#This Row],[order_id]], ORDERS!A:G, 7, FALSE), "")</f>
        <v>9</v>
      </c>
      <c r="O1495">
        <f>_xlfn.XLOOKUP(FACT_INCLUDES[[#This Row],[DW Product]],FACT_PRODUCT_REVIEWS!L:L,FACT_PRODUCT_REVIEWS!A:A,,0)</f>
        <v>223</v>
      </c>
      <c r="P1495">
        <f>_xlfn.XLOOKUP(FACT_INCLUDES[[#This Row],[customer_unique_id]],DIM_CUSTOMERS[customer_unique_id],DIM_CUSTOMERS[DW Customer],,0)</f>
        <v>230</v>
      </c>
      <c r="Q1495">
        <v>223</v>
      </c>
      <c r="R1495">
        <v>223</v>
      </c>
      <c r="S1495">
        <f>IF(FACT_INCLUDES[[#This Row],[order_delivered_customer_date]]&lt;=FACT_INCLUDES[[#This Row],[order_estimated_delivery_date]],1,0)</f>
        <v>1</v>
      </c>
      <c r="T1495" t="str">
        <f>VLOOKUP(FACT_INCLUDES[[#This Row],[DW Product]],DIM_PRODUCTS!A:I,3,FALSE)</f>
        <v>Shoes</v>
      </c>
      <c r="U1495" t="str">
        <f>VLOOKUP(FACT_INCLUDES[[#This Row],[DW Seller]],DIM_SELLERS!A:I,4,FALSE)</f>
        <v>RJ</v>
      </c>
      <c r="V1495" s="30">
        <f>IF(FACT_INCLUDES[[#This Row],[order_delivered_customer_date]]&lt;=FACT_INCLUDES[[#This Row],[order_estimated_delivery_date]], 1,0)</f>
        <v>1</v>
      </c>
    </row>
    <row r="1496" spans="1:22" ht="15.75" x14ac:dyDescent="0.25">
      <c r="A1496">
        <v>1495</v>
      </c>
      <c r="B1496" s="2" t="s">
        <v>1147</v>
      </c>
      <c r="C1496" s="10">
        <v>3</v>
      </c>
      <c r="D1496" s="13">
        <v>43130.926388888889</v>
      </c>
      <c r="E1496" s="20">
        <v>269.99</v>
      </c>
      <c r="F1496" s="20">
        <v>39.409999999999997</v>
      </c>
      <c r="G1496" t="str">
        <f>VLOOKUP(FACT_INCLUDES[[#This Row],[order_id]],ORDERS!A:B,2,FALSE)</f>
        <v>befb041460ac63f542e98b664f5d4d68</v>
      </c>
      <c r="H1496" s="17">
        <f>VLOOKUP(FACT_INCLUDES[[#This Row],[order_id]],ORDERS!A:F,4,FALSE)</f>
        <v>43166.947222222225</v>
      </c>
      <c r="I1496" s="17">
        <f>VLOOKUP(FACT_INCLUDES[[#This Row],[order_id]],ORDERS!A:G,5,FALSE)</f>
        <v>43178.839583333334</v>
      </c>
      <c r="J1496" s="17">
        <f>VLOOKUP(FACT_INCLUDES[[#This Row],[order_id]],ORDERS!A:G,6,FALSE)</f>
        <v>43228</v>
      </c>
      <c r="K1496" t="str">
        <f>VLOOKUP(FACT_INCLUDES[[#This Row],[order_id]],ORDERS!A:G,3,FALSE)</f>
        <v>delivered</v>
      </c>
      <c r="L1496" s="18">
        <f>FACT_INCLUDES[[#This Row],[price]]+FACT_INCLUDES[[#This Row],[freight_value]]</f>
        <v>309.39999999999998</v>
      </c>
      <c r="M1496">
        <f ca="1">_xlfn.XLOOKUP(FACT_INCLUDES[[#This Row],[customer_unique_id]], DIM_CUSTOMERS[customer_unique_id], DIM_CUSTOMERS[Age],,0)</f>
        <v>44</v>
      </c>
      <c r="N1496">
        <f>IFERROR(VLOOKUP(FACT_INCLUDES[[#This Row],[order_id]], ORDERS!A:G, 7, FALSE), "")</f>
        <v>12</v>
      </c>
      <c r="O1496">
        <f>_xlfn.XLOOKUP(FACT_INCLUDES[[#This Row],[DW Product]],FACT_PRODUCT_REVIEWS!L:L,FACT_PRODUCT_REVIEWS!A:A,,0)</f>
        <v>224</v>
      </c>
      <c r="P1496">
        <f>_xlfn.XLOOKUP(FACT_INCLUDES[[#This Row],[customer_unique_id]],DIM_CUSTOMERS[customer_unique_id],DIM_CUSTOMERS[DW Customer],,0)</f>
        <v>276</v>
      </c>
      <c r="Q1496">
        <v>224</v>
      </c>
      <c r="R1496">
        <v>224</v>
      </c>
      <c r="S1496">
        <f>IF(FACT_INCLUDES[[#This Row],[order_delivered_customer_date]]&lt;=FACT_INCLUDES[[#This Row],[order_estimated_delivery_date]],1,0)</f>
        <v>1</v>
      </c>
      <c r="T1496" t="str">
        <f>VLOOKUP(FACT_INCLUDES[[#This Row],[DW Product]],DIM_PRODUCTS!A:I,3,FALSE)</f>
        <v>Kitchen Products</v>
      </c>
      <c r="U1496" t="str">
        <f>VLOOKUP(FACT_INCLUDES[[#This Row],[DW Seller]],DIM_SELLERS!A:I,4,FALSE)</f>
        <v>SP</v>
      </c>
      <c r="V1496" s="30">
        <f>IF(FACT_INCLUDES[[#This Row],[order_delivered_customer_date]]&lt;=FACT_INCLUDES[[#This Row],[order_estimated_delivery_date]], 1,0)</f>
        <v>1</v>
      </c>
    </row>
    <row r="1497" spans="1:22" ht="15.75" x14ac:dyDescent="0.25">
      <c r="A1497">
        <v>1496</v>
      </c>
      <c r="B1497" s="2" t="s">
        <v>1446</v>
      </c>
      <c r="C1497" s="10">
        <v>3</v>
      </c>
      <c r="D1497" s="13">
        <v>42809.913194444445</v>
      </c>
      <c r="E1497" s="20">
        <v>89.99</v>
      </c>
      <c r="F1497" s="20">
        <v>14.8</v>
      </c>
      <c r="G1497" t="str">
        <f>VLOOKUP(FACT_INCLUDES[[#This Row],[order_id]],ORDERS!A:B,2,FALSE)</f>
        <v>b66ebea9fad19535d1134154668d4129</v>
      </c>
      <c r="H1497" s="17">
        <f>VLOOKUP(FACT_INCLUDES[[#This Row],[order_id]],ORDERS!A:F,4,FALSE)</f>
        <v>42829.536111111112</v>
      </c>
      <c r="I1497" s="17">
        <f>VLOOKUP(FACT_INCLUDES[[#This Row],[order_id]],ORDERS!A:G,5,FALSE)</f>
        <v>42854.56527777778</v>
      </c>
      <c r="J1497" s="17">
        <f>VLOOKUP(FACT_INCLUDES[[#This Row],[order_id]],ORDERS!A:G,6,FALSE)</f>
        <v>42851</v>
      </c>
      <c r="K1497" t="str">
        <f>VLOOKUP(FACT_INCLUDES[[#This Row],[order_id]],ORDERS!A:G,3,FALSE)</f>
        <v>delivered</v>
      </c>
      <c r="L1497" s="18">
        <f>FACT_INCLUDES[[#This Row],[price]]+FACT_INCLUDES[[#This Row],[freight_value]]</f>
        <v>104.78999999999999</v>
      </c>
      <c r="M1497">
        <f ca="1">_xlfn.XLOOKUP(FACT_INCLUDES[[#This Row],[customer_unique_id]], DIM_CUSTOMERS[customer_unique_id], DIM_CUSTOMERS[Age],,0)</f>
        <v>45</v>
      </c>
      <c r="N1497">
        <f>IFERROR(VLOOKUP(FACT_INCLUDES[[#This Row],[order_id]], ORDERS!A:G, 7, FALSE), "")</f>
        <v>25</v>
      </c>
      <c r="O1497">
        <f>_xlfn.XLOOKUP(FACT_INCLUDES[[#This Row],[DW Product]],FACT_PRODUCT_REVIEWS!L:L,FACT_PRODUCT_REVIEWS!A:A,,0)</f>
        <v>225</v>
      </c>
      <c r="P1497">
        <f>_xlfn.XLOOKUP(FACT_INCLUDES[[#This Row],[customer_unique_id]],DIM_CUSTOMERS[customer_unique_id],DIM_CUSTOMERS[DW Customer],,0)</f>
        <v>232</v>
      </c>
      <c r="Q1497">
        <v>225</v>
      </c>
      <c r="R1497">
        <v>225</v>
      </c>
      <c r="S1497">
        <f>IF(FACT_INCLUDES[[#This Row],[order_delivered_customer_date]]&lt;=FACT_INCLUDES[[#This Row],[order_estimated_delivery_date]],1,0)</f>
        <v>0</v>
      </c>
      <c r="T1497" t="str">
        <f>VLOOKUP(FACT_INCLUDES[[#This Row],[DW Product]],DIM_PRODUCTS!A:I,3,FALSE)</f>
        <v>Shoes</v>
      </c>
      <c r="U1497" t="str">
        <f>VLOOKUP(FACT_INCLUDES[[#This Row],[DW Seller]],DIM_SELLERS!A:I,4,FALSE)</f>
        <v>SP</v>
      </c>
      <c r="V1497" s="30">
        <f>IF(FACT_INCLUDES[[#This Row],[order_delivered_customer_date]]&lt;=FACT_INCLUDES[[#This Row],[order_estimated_delivery_date]], 1,0)</f>
        <v>0</v>
      </c>
    </row>
    <row r="1498" spans="1:22" ht="15.75" x14ac:dyDescent="0.25">
      <c r="A1498">
        <v>1497</v>
      </c>
      <c r="B1498" s="2" t="s">
        <v>1223</v>
      </c>
      <c r="C1498" s="10">
        <v>3</v>
      </c>
      <c r="D1498" s="13">
        <v>43060.576388888891</v>
      </c>
      <c r="E1498" s="20">
        <v>19.899999999999999</v>
      </c>
      <c r="F1498" s="20">
        <v>42.76</v>
      </c>
      <c r="G1498" t="str">
        <f>VLOOKUP(FACT_INCLUDES[[#This Row],[order_id]],ORDERS!A:B,2,FALSE)</f>
        <v>717bebcdcbf23f37f3fba2a88f397678</v>
      </c>
      <c r="H1498" s="17">
        <f>VLOOKUP(FACT_INCLUDES[[#This Row],[order_id]],ORDERS!A:F,4,FALSE)</f>
        <v>43118.859027777777</v>
      </c>
      <c r="I1498" s="17">
        <f>VLOOKUP(FACT_INCLUDES[[#This Row],[order_id]],ORDERS!A:G,5,FALSE)</f>
        <v>43130.838888888888</v>
      </c>
      <c r="J1498" s="17">
        <f>VLOOKUP(FACT_INCLUDES[[#This Row],[order_id]],ORDERS!A:G,6,FALSE)</f>
        <v>43146</v>
      </c>
      <c r="K1498" t="str">
        <f>VLOOKUP(FACT_INCLUDES[[#This Row],[order_id]],ORDERS!A:G,3,FALSE)</f>
        <v>delivered</v>
      </c>
      <c r="L1498" s="18">
        <f>FACT_INCLUDES[[#This Row],[price]]+FACT_INCLUDES[[#This Row],[freight_value]]</f>
        <v>62.66</v>
      </c>
      <c r="M1498">
        <f ca="1">_xlfn.XLOOKUP(FACT_INCLUDES[[#This Row],[customer_unique_id]], DIM_CUSTOMERS[customer_unique_id], DIM_CUSTOMERS[Age],,0)</f>
        <v>25</v>
      </c>
      <c r="N1498">
        <f>IFERROR(VLOOKUP(FACT_INCLUDES[[#This Row],[order_id]], ORDERS!A:G, 7, FALSE), "")</f>
        <v>12</v>
      </c>
      <c r="O1498">
        <f>_xlfn.XLOOKUP(FACT_INCLUDES[[#This Row],[DW Product]],FACT_PRODUCT_REVIEWS!L:L,FACT_PRODUCT_REVIEWS!A:A,,0)</f>
        <v>226</v>
      </c>
      <c r="P1498">
        <f>_xlfn.XLOOKUP(FACT_INCLUDES[[#This Row],[customer_unique_id]],DIM_CUSTOMERS[customer_unique_id],DIM_CUSTOMERS[DW Customer],,0)</f>
        <v>180</v>
      </c>
      <c r="Q1498">
        <v>226</v>
      </c>
      <c r="R1498">
        <v>226</v>
      </c>
      <c r="S1498">
        <f>IF(FACT_INCLUDES[[#This Row],[order_delivered_customer_date]]&lt;=FACT_INCLUDES[[#This Row],[order_estimated_delivery_date]],1,0)</f>
        <v>1</v>
      </c>
      <c r="T1498" t="str">
        <f>VLOOKUP(FACT_INCLUDES[[#This Row],[DW Product]],DIM_PRODUCTS!A:I,3,FALSE)</f>
        <v>Appliances</v>
      </c>
      <c r="U1498" t="str">
        <f>VLOOKUP(FACT_INCLUDES[[#This Row],[DW Seller]],DIM_SELLERS!A:I,4,FALSE)</f>
        <v>SC</v>
      </c>
      <c r="V1498" s="30">
        <f>IF(FACT_INCLUDES[[#This Row],[order_delivered_customer_date]]&lt;=FACT_INCLUDES[[#This Row],[order_estimated_delivery_date]], 1,0)</f>
        <v>1</v>
      </c>
    </row>
    <row r="1499" spans="1:22" ht="15.75" x14ac:dyDescent="0.25">
      <c r="A1499">
        <v>1498</v>
      </c>
      <c r="B1499" s="2" t="s">
        <v>1745</v>
      </c>
      <c r="C1499" s="10">
        <v>3</v>
      </c>
      <c r="D1499" s="13">
        <v>43294.573611111111</v>
      </c>
      <c r="E1499" s="20">
        <v>166.9</v>
      </c>
      <c r="F1499" s="20">
        <v>13.47</v>
      </c>
      <c r="G1499" t="str">
        <f>VLOOKUP(FACT_INCLUDES[[#This Row],[order_id]],ORDERS!A:B,2,FALSE)</f>
        <v>40b5e9eed4db7f956359145971056f5d</v>
      </c>
      <c r="H1499" s="17">
        <f>VLOOKUP(FACT_INCLUDES[[#This Row],[order_id]],ORDERS!A:F,4,FALSE)</f>
        <v>43292.496527777781</v>
      </c>
      <c r="I1499" s="17">
        <f>VLOOKUP(FACT_INCLUDES[[#This Row],[order_id]],ORDERS!A:G,5,FALSE)</f>
        <v>43307.643750000003</v>
      </c>
      <c r="J1499" s="17">
        <f>VLOOKUP(FACT_INCLUDES[[#This Row],[order_id]],ORDERS!A:G,6,FALSE)</f>
        <v>43320</v>
      </c>
      <c r="K1499" t="str">
        <f>VLOOKUP(FACT_INCLUDES[[#This Row],[order_id]],ORDERS!A:G,3,FALSE)</f>
        <v>delivered</v>
      </c>
      <c r="L1499" s="18">
        <f>FACT_INCLUDES[[#This Row],[price]]+FACT_INCLUDES[[#This Row],[freight_value]]</f>
        <v>180.37</v>
      </c>
      <c r="M1499">
        <f ca="1">_xlfn.XLOOKUP(FACT_INCLUDES[[#This Row],[customer_unique_id]], DIM_CUSTOMERS[customer_unique_id], DIM_CUSTOMERS[Age],,0)</f>
        <v>19</v>
      </c>
      <c r="N1499">
        <f>IFERROR(VLOOKUP(FACT_INCLUDES[[#This Row],[order_id]], ORDERS!A:G, 7, FALSE), "")</f>
        <v>15</v>
      </c>
      <c r="O1499">
        <f>_xlfn.XLOOKUP(FACT_INCLUDES[[#This Row],[DW Product]],FACT_PRODUCT_REVIEWS!L:L,FACT_PRODUCT_REVIEWS!A:A,,0)</f>
        <v>227</v>
      </c>
      <c r="P1499">
        <f>_xlfn.XLOOKUP(FACT_INCLUDES[[#This Row],[customer_unique_id]],DIM_CUSTOMERS[customer_unique_id],DIM_CUSTOMERS[DW Customer],,0)</f>
        <v>282</v>
      </c>
      <c r="Q1499">
        <v>227</v>
      </c>
      <c r="R1499">
        <v>227</v>
      </c>
      <c r="S1499">
        <f>IF(FACT_INCLUDES[[#This Row],[order_delivered_customer_date]]&lt;=FACT_INCLUDES[[#This Row],[order_estimated_delivery_date]],1,0)</f>
        <v>1</v>
      </c>
      <c r="T1499" t="str">
        <f>VLOOKUP(FACT_INCLUDES[[#This Row],[DW Product]],DIM_PRODUCTS!A:I,3,FALSE)</f>
        <v>Decor</v>
      </c>
      <c r="U1499" t="str">
        <f>VLOOKUP(FACT_INCLUDES[[#This Row],[DW Seller]],DIM_SELLERS!A:I,4,FALSE)</f>
        <v>SP</v>
      </c>
      <c r="V1499" s="30">
        <f>IF(FACT_INCLUDES[[#This Row],[order_delivered_customer_date]]&lt;=FACT_INCLUDES[[#This Row],[order_estimated_delivery_date]], 1,0)</f>
        <v>1</v>
      </c>
    </row>
    <row r="1500" spans="1:22" ht="15.75" x14ac:dyDescent="0.25">
      <c r="A1500">
        <v>1499</v>
      </c>
      <c r="B1500" s="2" t="s">
        <v>1492</v>
      </c>
      <c r="C1500" s="10">
        <v>3</v>
      </c>
      <c r="D1500" s="13">
        <v>43040.131249999999</v>
      </c>
      <c r="E1500" s="20">
        <v>133.74</v>
      </c>
      <c r="F1500" s="20">
        <v>12.44</v>
      </c>
      <c r="G1500" t="str">
        <f>VLOOKUP(FACT_INCLUDES[[#This Row],[order_id]],ORDERS!A:B,2,FALSE)</f>
        <v>46dd28b3f7e33b789acf42d3093b7773</v>
      </c>
      <c r="H1500" s="17">
        <f>VLOOKUP(FACT_INCLUDES[[#This Row],[order_id]],ORDERS!A:F,4,FALSE)</f>
        <v>43203.761111111111</v>
      </c>
      <c r="I1500" s="17">
        <f>VLOOKUP(FACT_INCLUDES[[#This Row],[order_id]],ORDERS!A:G,5,FALSE)</f>
        <v>43207.688194444447</v>
      </c>
      <c r="J1500" s="17">
        <f>VLOOKUP(FACT_INCLUDES[[#This Row],[order_id]],ORDERS!A:G,6,FALSE)</f>
        <v>43222</v>
      </c>
      <c r="K1500" t="str">
        <f>VLOOKUP(FACT_INCLUDES[[#This Row],[order_id]],ORDERS!A:G,3,FALSE)</f>
        <v>delivered</v>
      </c>
      <c r="L1500" s="18">
        <f>FACT_INCLUDES[[#This Row],[price]]+FACT_INCLUDES[[#This Row],[freight_value]]</f>
        <v>146.18</v>
      </c>
      <c r="M1500">
        <f ca="1">_xlfn.XLOOKUP(FACT_INCLUDES[[#This Row],[customer_unique_id]], DIM_CUSTOMERS[customer_unique_id], DIM_CUSTOMERS[Age],,0)</f>
        <v>19</v>
      </c>
      <c r="N1500">
        <f>IFERROR(VLOOKUP(FACT_INCLUDES[[#This Row],[order_id]], ORDERS!A:G, 7, FALSE), "")</f>
        <v>4</v>
      </c>
      <c r="O1500">
        <f>_xlfn.XLOOKUP(FACT_INCLUDES[[#This Row],[DW Product]],FACT_PRODUCT_REVIEWS!L:L,FACT_PRODUCT_REVIEWS!A:A,,0)</f>
        <v>228</v>
      </c>
      <c r="P1500">
        <f>_xlfn.XLOOKUP(FACT_INCLUDES[[#This Row],[customer_unique_id]],DIM_CUSTOMERS[customer_unique_id],DIM_CUSTOMERS[DW Customer],,0)</f>
        <v>190</v>
      </c>
      <c r="Q1500">
        <v>228</v>
      </c>
      <c r="R1500">
        <v>228</v>
      </c>
      <c r="S1500">
        <f>IF(FACT_INCLUDES[[#This Row],[order_delivered_customer_date]]&lt;=FACT_INCLUDES[[#This Row],[order_estimated_delivery_date]],1,0)</f>
        <v>1</v>
      </c>
      <c r="T1500" t="str">
        <f>VLOOKUP(FACT_INCLUDES[[#This Row],[DW Product]],DIM_PRODUCTS!A:I,3,FALSE)</f>
        <v>Art</v>
      </c>
      <c r="U1500" t="str">
        <f>VLOOKUP(FACT_INCLUDES[[#This Row],[DW Seller]],DIM_SELLERS!A:I,4,FALSE)</f>
        <v>SP</v>
      </c>
      <c r="V1500" s="30">
        <f>IF(FACT_INCLUDES[[#This Row],[order_delivered_customer_date]]&lt;=FACT_INCLUDES[[#This Row],[order_estimated_delivery_date]], 1,0)</f>
        <v>1</v>
      </c>
    </row>
    <row r="1501" spans="1:22" ht="15.75" x14ac:dyDescent="0.25">
      <c r="B1501" s="2"/>
      <c r="C1501" s="10"/>
      <c r="D1501" s="13"/>
      <c r="E1501" s="20"/>
      <c r="F1501" s="20"/>
    </row>
    <row r="1502" spans="1:22" ht="15.75" x14ac:dyDescent="0.25">
      <c r="B1502" s="2"/>
      <c r="C1502" s="10"/>
      <c r="D1502" s="13"/>
      <c r="E1502" s="20"/>
      <c r="F1502" s="20"/>
    </row>
    <row r="1503" spans="1:22" ht="15.75" x14ac:dyDescent="0.25">
      <c r="B1503" s="2"/>
      <c r="C1503" s="10"/>
      <c r="D1503" s="13"/>
      <c r="E1503" s="20"/>
      <c r="F1503" s="20"/>
    </row>
    <row r="1504" spans="1:22" ht="15.75" x14ac:dyDescent="0.25">
      <c r="B1504" s="2"/>
      <c r="C1504" s="10"/>
      <c r="D1504" s="13"/>
      <c r="E1504" s="20"/>
      <c r="F1504" s="20"/>
    </row>
    <row r="1505" spans="2:6" ht="15.75" x14ac:dyDescent="0.25">
      <c r="B1505" s="2"/>
      <c r="C1505" s="10"/>
      <c r="D1505" s="13"/>
      <c r="E1505" s="20"/>
      <c r="F1505" s="20"/>
    </row>
    <row r="1506" spans="2:6" ht="15.75" x14ac:dyDescent="0.25">
      <c r="B1506" s="2"/>
      <c r="C1506" s="10"/>
      <c r="D1506" s="13"/>
      <c r="E1506" s="20"/>
      <c r="F1506" s="20"/>
    </row>
    <row r="1507" spans="2:6" ht="15.75" x14ac:dyDescent="0.25">
      <c r="B1507" s="2"/>
      <c r="C1507" s="10"/>
      <c r="D1507" s="13"/>
      <c r="E1507" s="20"/>
      <c r="F1507" s="20"/>
    </row>
    <row r="1508" spans="2:6" ht="15.75" x14ac:dyDescent="0.25">
      <c r="B1508" s="2"/>
      <c r="C1508" s="10"/>
      <c r="D1508" s="13"/>
      <c r="E1508" s="20"/>
      <c r="F1508" s="20"/>
    </row>
    <row r="1509" spans="2:6" ht="15.75" x14ac:dyDescent="0.25">
      <c r="B1509" s="2"/>
      <c r="C1509" s="10"/>
      <c r="D1509" s="13"/>
      <c r="E1509" s="20"/>
      <c r="F1509" s="20"/>
    </row>
    <row r="1510" spans="2:6" ht="15.75" x14ac:dyDescent="0.25">
      <c r="B1510" s="2"/>
      <c r="C1510" s="10"/>
      <c r="D1510" s="13"/>
      <c r="E1510" s="20"/>
      <c r="F1510" s="20"/>
    </row>
    <row r="1511" spans="2:6" ht="15.75" x14ac:dyDescent="0.25">
      <c r="B1511" s="2"/>
      <c r="C1511" s="10"/>
      <c r="D1511" s="13"/>
      <c r="E1511" s="20"/>
      <c r="F1511" s="20"/>
    </row>
    <row r="1512" spans="2:6" ht="15.75" x14ac:dyDescent="0.25">
      <c r="B1512" s="2"/>
      <c r="C1512" s="10"/>
      <c r="D1512" s="13"/>
      <c r="E1512" s="20"/>
      <c r="F1512" s="20"/>
    </row>
    <row r="1513" spans="2:6" ht="15.75" x14ac:dyDescent="0.25">
      <c r="B1513" s="2"/>
      <c r="C1513" s="10"/>
      <c r="D1513" s="13"/>
      <c r="E1513" s="20"/>
      <c r="F1513" s="20"/>
    </row>
    <row r="1514" spans="2:6" ht="15.75" x14ac:dyDescent="0.25">
      <c r="B1514" s="2"/>
      <c r="C1514" s="10"/>
      <c r="D1514" s="13"/>
      <c r="E1514" s="20"/>
      <c r="F1514" s="20"/>
    </row>
    <row r="1515" spans="2:6" ht="15.75" x14ac:dyDescent="0.25">
      <c r="B1515" s="2"/>
      <c r="C1515" s="10"/>
      <c r="D1515" s="13"/>
      <c r="E1515" s="20"/>
      <c r="F1515" s="20"/>
    </row>
    <row r="1516" spans="2:6" ht="15.75" x14ac:dyDescent="0.25">
      <c r="B1516" s="2"/>
      <c r="C1516" s="10"/>
      <c r="D1516" s="13"/>
      <c r="E1516" s="20"/>
      <c r="F1516" s="20"/>
    </row>
    <row r="1517" spans="2:6" ht="15.75" x14ac:dyDescent="0.25">
      <c r="B1517" s="2"/>
      <c r="C1517" s="10"/>
      <c r="D1517" s="13"/>
      <c r="E1517" s="20"/>
      <c r="F1517" s="20"/>
    </row>
    <row r="1518" spans="2:6" ht="15.75" x14ac:dyDescent="0.25">
      <c r="B1518" s="2"/>
      <c r="C1518" s="10"/>
      <c r="D1518" s="13"/>
      <c r="E1518" s="20"/>
      <c r="F1518" s="20"/>
    </row>
    <row r="1519" spans="2:6" ht="15.75" x14ac:dyDescent="0.25">
      <c r="B1519" s="2"/>
      <c r="C1519" s="10"/>
      <c r="D1519" s="13"/>
      <c r="E1519" s="20"/>
      <c r="F1519" s="20"/>
    </row>
    <row r="1520" spans="2:6" ht="15.75" x14ac:dyDescent="0.25">
      <c r="B1520" s="2"/>
      <c r="C1520" s="10"/>
      <c r="D1520" s="13"/>
      <c r="E1520" s="20"/>
      <c r="F1520" s="20"/>
    </row>
    <row r="1521" spans="2:6" ht="15.75" x14ac:dyDescent="0.25">
      <c r="B1521" s="2"/>
      <c r="C1521" s="10"/>
      <c r="D1521" s="13"/>
      <c r="E1521" s="20"/>
      <c r="F1521" s="20"/>
    </row>
    <row r="1522" spans="2:6" ht="15.75" x14ac:dyDescent="0.25">
      <c r="B1522" s="2"/>
      <c r="C1522" s="10"/>
      <c r="D1522" s="13"/>
      <c r="E1522" s="20"/>
      <c r="F1522" s="20"/>
    </row>
    <row r="1523" spans="2:6" ht="15.75" x14ac:dyDescent="0.25">
      <c r="B1523" s="2"/>
      <c r="C1523" s="10"/>
      <c r="D1523" s="13"/>
      <c r="E1523" s="20"/>
      <c r="F1523" s="20"/>
    </row>
    <row r="1524" spans="2:6" ht="15.75" x14ac:dyDescent="0.25">
      <c r="B1524" s="2"/>
      <c r="C1524" s="10"/>
      <c r="D1524" s="13"/>
      <c r="E1524" s="20"/>
      <c r="F1524" s="20"/>
    </row>
    <row r="1525" spans="2:6" ht="15.75" x14ac:dyDescent="0.25">
      <c r="B1525" s="2"/>
      <c r="C1525" s="10"/>
      <c r="D1525" s="13"/>
      <c r="E1525" s="20"/>
      <c r="F1525" s="20"/>
    </row>
    <row r="1526" spans="2:6" ht="15.75" x14ac:dyDescent="0.25">
      <c r="B1526" s="5"/>
      <c r="C1526" s="10"/>
      <c r="D1526" s="13"/>
      <c r="E1526" s="20"/>
      <c r="F1526" s="20"/>
    </row>
    <row r="1527" spans="2:6" ht="15.75" x14ac:dyDescent="0.25">
      <c r="B1527" s="2"/>
      <c r="C1527" s="10"/>
      <c r="D1527" s="13"/>
      <c r="E1527" s="20"/>
      <c r="F1527" s="20"/>
    </row>
    <row r="1528" spans="2:6" ht="15.75" x14ac:dyDescent="0.25">
      <c r="B1528" s="2"/>
      <c r="C1528" s="10"/>
      <c r="D1528" s="13"/>
      <c r="E1528" s="20"/>
      <c r="F1528" s="20"/>
    </row>
    <row r="1529" spans="2:6" ht="15.75" x14ac:dyDescent="0.25">
      <c r="B1529" s="2"/>
      <c r="C1529" s="10"/>
      <c r="D1529" s="13"/>
      <c r="E1529" s="20"/>
      <c r="F1529" s="20"/>
    </row>
    <row r="1530" spans="2:6" ht="15.75" x14ac:dyDescent="0.25">
      <c r="B1530" s="2"/>
      <c r="C1530" s="10"/>
      <c r="D1530" s="13"/>
      <c r="E1530" s="20"/>
      <c r="F1530" s="20"/>
    </row>
    <row r="1531" spans="2:6" ht="15.75" x14ac:dyDescent="0.25">
      <c r="B1531" s="2"/>
      <c r="C1531" s="10"/>
      <c r="D1531" s="13"/>
      <c r="E1531" s="20"/>
      <c r="F1531" s="20"/>
    </row>
    <row r="1532" spans="2:6" ht="15.75" x14ac:dyDescent="0.25">
      <c r="B1532" s="2"/>
      <c r="C1532" s="10"/>
      <c r="D1532" s="13"/>
      <c r="E1532" s="20"/>
      <c r="F1532" s="20"/>
    </row>
    <row r="1533" spans="2:6" ht="15.75" x14ac:dyDescent="0.25">
      <c r="B1533" s="2"/>
      <c r="C1533" s="10"/>
      <c r="D1533" s="13"/>
      <c r="E1533" s="20"/>
      <c r="F1533" s="20"/>
    </row>
    <row r="1534" spans="2:6" ht="15.75" x14ac:dyDescent="0.25">
      <c r="B1534" s="2"/>
      <c r="C1534" s="10"/>
      <c r="D1534" s="13"/>
      <c r="E1534" s="20"/>
      <c r="F1534" s="20"/>
    </row>
    <row r="1535" spans="2:6" ht="15.75" x14ac:dyDescent="0.25">
      <c r="B1535" s="2"/>
      <c r="C1535" s="10"/>
      <c r="D1535" s="13"/>
      <c r="E1535" s="20"/>
      <c r="F1535" s="20"/>
    </row>
    <row r="1536" spans="2:6" ht="15.75" x14ac:dyDescent="0.25">
      <c r="B1536" s="2"/>
      <c r="C1536" s="10"/>
      <c r="D1536" s="13"/>
      <c r="E1536" s="20"/>
      <c r="F1536" s="20"/>
    </row>
    <row r="1537" spans="2:6" ht="15.75" x14ac:dyDescent="0.25">
      <c r="B1537" s="2"/>
      <c r="C1537" s="10"/>
      <c r="D1537" s="13"/>
      <c r="E1537" s="20"/>
      <c r="F1537" s="20"/>
    </row>
    <row r="1538" spans="2:6" ht="15.75" x14ac:dyDescent="0.25">
      <c r="B1538" s="2"/>
      <c r="C1538" s="10"/>
      <c r="D1538" s="13"/>
      <c r="E1538" s="20"/>
      <c r="F1538" s="20"/>
    </row>
    <row r="1539" spans="2:6" ht="15.75" x14ac:dyDescent="0.25">
      <c r="B1539" s="2"/>
      <c r="C1539" s="10"/>
      <c r="D1539" s="13"/>
      <c r="E1539" s="20"/>
      <c r="F1539" s="20"/>
    </row>
    <row r="1540" spans="2:6" ht="15.75" x14ac:dyDescent="0.25">
      <c r="B1540" s="2"/>
      <c r="C1540" s="10"/>
      <c r="D1540" s="13"/>
      <c r="E1540" s="20"/>
      <c r="F1540" s="20"/>
    </row>
    <row r="1541" spans="2:6" ht="15.75" x14ac:dyDescent="0.25">
      <c r="B1541" s="2"/>
      <c r="C1541" s="10"/>
      <c r="D1541" s="13"/>
      <c r="E1541" s="20"/>
      <c r="F1541" s="20"/>
    </row>
    <row r="1542" spans="2:6" ht="15.75" x14ac:dyDescent="0.25">
      <c r="B1542" s="2"/>
      <c r="C1542" s="10"/>
      <c r="D1542" s="13"/>
      <c r="E1542" s="20"/>
      <c r="F1542" s="20"/>
    </row>
    <row r="1543" spans="2:6" ht="15.75" x14ac:dyDescent="0.25">
      <c r="B1543" s="2"/>
      <c r="C1543" s="10"/>
      <c r="D1543" s="13"/>
      <c r="E1543" s="20"/>
      <c r="F1543" s="20"/>
    </row>
    <row r="1544" spans="2:6" ht="15.75" x14ac:dyDescent="0.25">
      <c r="B1544" s="2"/>
      <c r="C1544" s="10"/>
      <c r="D1544" s="13"/>
      <c r="E1544" s="20"/>
      <c r="F1544" s="20"/>
    </row>
    <row r="1545" spans="2:6" ht="15.75" x14ac:dyDescent="0.25">
      <c r="B1545" s="2"/>
      <c r="C1545" s="10"/>
      <c r="D1545" s="13"/>
      <c r="E1545" s="20"/>
      <c r="F1545" s="20"/>
    </row>
    <row r="1546" spans="2:6" ht="15.75" x14ac:dyDescent="0.25">
      <c r="B1546" s="2"/>
      <c r="C1546" s="10"/>
      <c r="D1546" s="13"/>
      <c r="E1546" s="20"/>
      <c r="F1546" s="20"/>
    </row>
    <row r="1547" spans="2:6" ht="15.75" x14ac:dyDescent="0.25">
      <c r="B1547" s="2"/>
      <c r="C1547" s="10"/>
      <c r="D1547" s="13"/>
      <c r="E1547" s="20"/>
      <c r="F1547" s="20"/>
    </row>
    <row r="1548" spans="2:6" ht="15.75" x14ac:dyDescent="0.25">
      <c r="B1548" s="2"/>
      <c r="C1548" s="10"/>
      <c r="D1548" s="13"/>
      <c r="E1548" s="20"/>
      <c r="F1548" s="20"/>
    </row>
    <row r="1549" spans="2:6" ht="15.75" x14ac:dyDescent="0.25">
      <c r="B1549" s="2"/>
      <c r="C1549" s="10"/>
      <c r="D1549" s="13"/>
      <c r="E1549" s="20"/>
      <c r="F1549" s="20"/>
    </row>
    <row r="1550" spans="2:6" ht="15.75" x14ac:dyDescent="0.25">
      <c r="B1550" s="2"/>
      <c r="C1550" s="10"/>
      <c r="D1550" s="13"/>
      <c r="E1550" s="20"/>
      <c r="F1550" s="20"/>
    </row>
    <row r="1551" spans="2:6" ht="15.75" x14ac:dyDescent="0.25">
      <c r="B1551" s="2"/>
      <c r="C1551" s="10"/>
      <c r="D1551" s="13"/>
      <c r="E1551" s="20"/>
      <c r="F1551" s="20"/>
    </row>
    <row r="1552" spans="2:6" ht="15.75" x14ac:dyDescent="0.25">
      <c r="B1552" s="2"/>
      <c r="C1552" s="10"/>
      <c r="D1552" s="13"/>
      <c r="E1552" s="20"/>
      <c r="F1552" s="20"/>
    </row>
    <row r="1553" spans="2:6" ht="15.75" x14ac:dyDescent="0.25">
      <c r="B1553" s="2"/>
      <c r="C1553" s="10"/>
      <c r="D1553" s="13"/>
      <c r="E1553" s="20"/>
      <c r="F1553" s="20"/>
    </row>
    <row r="1554" spans="2:6" ht="15.75" x14ac:dyDescent="0.25">
      <c r="B1554" s="2"/>
      <c r="C1554" s="10"/>
      <c r="D1554" s="13"/>
      <c r="E1554" s="20"/>
      <c r="F1554" s="20"/>
    </row>
    <row r="1555" spans="2:6" ht="15.75" x14ac:dyDescent="0.25">
      <c r="B1555" s="5"/>
      <c r="C1555" s="10"/>
      <c r="D1555" s="13"/>
      <c r="E1555" s="20"/>
      <c r="F1555" s="20"/>
    </row>
    <row r="1556" spans="2:6" ht="15.75" x14ac:dyDescent="0.25">
      <c r="B1556" s="2"/>
      <c r="C1556" s="10"/>
      <c r="D1556" s="13"/>
      <c r="E1556" s="20"/>
      <c r="F1556" s="20"/>
    </row>
    <row r="1557" spans="2:6" ht="15.75" x14ac:dyDescent="0.25">
      <c r="B1557" s="2"/>
      <c r="C1557" s="10"/>
      <c r="D1557" s="13"/>
      <c r="E1557" s="20"/>
      <c r="F1557" s="20"/>
    </row>
    <row r="1558" spans="2:6" ht="15.75" x14ac:dyDescent="0.25">
      <c r="B1558" s="2"/>
      <c r="C1558" s="10"/>
      <c r="D1558" s="13"/>
      <c r="E1558" s="20"/>
      <c r="F1558" s="20"/>
    </row>
    <row r="1559" spans="2:6" ht="15.75" x14ac:dyDescent="0.25">
      <c r="B1559" s="2"/>
      <c r="C1559" s="10"/>
      <c r="D1559" s="13"/>
      <c r="E1559" s="20"/>
      <c r="F1559" s="20"/>
    </row>
    <row r="1560" spans="2:6" ht="15.75" x14ac:dyDescent="0.25">
      <c r="B1560" s="2"/>
      <c r="C1560" s="10"/>
      <c r="D1560" s="13"/>
      <c r="E1560" s="20"/>
      <c r="F1560" s="20"/>
    </row>
    <row r="1561" spans="2:6" ht="15.75" x14ac:dyDescent="0.25">
      <c r="B1561" s="2"/>
      <c r="C1561" s="10"/>
      <c r="D1561" s="13"/>
      <c r="E1561" s="20"/>
      <c r="F1561" s="20"/>
    </row>
    <row r="1562" spans="2:6" ht="15.75" x14ac:dyDescent="0.25">
      <c r="B1562" s="2"/>
      <c r="C1562" s="10"/>
      <c r="D1562" s="13"/>
      <c r="E1562" s="20"/>
      <c r="F1562" s="20"/>
    </row>
    <row r="1563" spans="2:6" ht="15.75" x14ac:dyDescent="0.25">
      <c r="B1563" s="2"/>
      <c r="C1563" s="10"/>
      <c r="D1563" s="13"/>
      <c r="E1563" s="20"/>
      <c r="F1563" s="20"/>
    </row>
    <row r="1564" spans="2:6" ht="15.75" x14ac:dyDescent="0.25">
      <c r="B1564" s="2"/>
      <c r="C1564" s="10"/>
      <c r="D1564" s="13"/>
      <c r="E1564" s="20"/>
      <c r="F1564" s="20"/>
    </row>
    <row r="1565" spans="2:6" ht="15.75" x14ac:dyDescent="0.25">
      <c r="B1565" s="2"/>
      <c r="C1565" s="10"/>
      <c r="D1565" s="13"/>
      <c r="E1565" s="20"/>
      <c r="F1565" s="20"/>
    </row>
    <row r="1566" spans="2:6" ht="15.75" x14ac:dyDescent="0.25">
      <c r="B1566" s="2"/>
      <c r="C1566" s="10"/>
      <c r="D1566" s="13"/>
      <c r="E1566" s="20"/>
      <c r="F1566" s="20"/>
    </row>
    <row r="1567" spans="2:6" ht="15.75" x14ac:dyDescent="0.25">
      <c r="B1567" s="2"/>
      <c r="C1567" s="10"/>
      <c r="D1567" s="13"/>
      <c r="E1567" s="20"/>
      <c r="F1567" s="20"/>
    </row>
    <row r="1568" spans="2:6" ht="15.75" x14ac:dyDescent="0.25">
      <c r="B1568" s="2"/>
      <c r="C1568" s="10"/>
      <c r="D1568" s="13"/>
      <c r="E1568" s="20"/>
      <c r="F1568" s="20"/>
    </row>
    <row r="1569" spans="2:6" ht="15.75" x14ac:dyDescent="0.25">
      <c r="B1569" s="2"/>
      <c r="C1569" s="10"/>
      <c r="D1569" s="13"/>
      <c r="E1569" s="20"/>
      <c r="F1569" s="20"/>
    </row>
    <row r="1570" spans="2:6" ht="15.75" x14ac:dyDescent="0.25">
      <c r="B1570" s="2"/>
      <c r="C1570" s="10"/>
      <c r="D1570" s="13"/>
      <c r="E1570" s="20"/>
      <c r="F1570" s="20"/>
    </row>
    <row r="1571" spans="2:6" ht="15.75" x14ac:dyDescent="0.25">
      <c r="B1571" s="2"/>
      <c r="C1571" s="10"/>
      <c r="D1571" s="13"/>
      <c r="E1571" s="20"/>
      <c r="F1571" s="20"/>
    </row>
    <row r="1572" spans="2:6" ht="15.75" x14ac:dyDescent="0.25">
      <c r="B1572" s="2"/>
      <c r="C1572" s="10"/>
      <c r="D1572" s="13"/>
      <c r="E1572" s="20"/>
      <c r="F1572" s="20"/>
    </row>
    <row r="1573" spans="2:6" ht="15.75" x14ac:dyDescent="0.25">
      <c r="B1573" s="2"/>
      <c r="C1573" s="10"/>
      <c r="D1573" s="13"/>
      <c r="E1573" s="20"/>
      <c r="F1573" s="20"/>
    </row>
    <row r="1574" spans="2:6" ht="15.75" x14ac:dyDescent="0.25">
      <c r="B1574" s="2"/>
      <c r="C1574" s="10"/>
      <c r="D1574" s="13"/>
      <c r="E1574" s="20"/>
      <c r="F1574" s="20"/>
    </row>
    <row r="1575" spans="2:6" ht="15.75" x14ac:dyDescent="0.25">
      <c r="B1575" s="2"/>
      <c r="C1575" s="10"/>
      <c r="D1575" s="13"/>
      <c r="E1575" s="20"/>
      <c r="F1575" s="20"/>
    </row>
    <row r="1576" spans="2:6" ht="15.75" x14ac:dyDescent="0.25">
      <c r="B1576" s="2"/>
      <c r="C1576" s="10"/>
      <c r="D1576" s="13"/>
      <c r="E1576" s="20"/>
      <c r="F1576" s="20"/>
    </row>
    <row r="1577" spans="2:6" ht="15.75" x14ac:dyDescent="0.25">
      <c r="B1577" s="2"/>
      <c r="C1577" s="10"/>
      <c r="D1577" s="13"/>
      <c r="E1577" s="20"/>
      <c r="F1577" s="20"/>
    </row>
    <row r="1578" spans="2:6" ht="15.75" x14ac:dyDescent="0.25">
      <c r="B1578" s="2"/>
      <c r="C1578" s="10"/>
      <c r="D1578" s="13"/>
      <c r="E1578" s="20"/>
      <c r="F1578" s="20"/>
    </row>
    <row r="1579" spans="2:6" ht="15.75" x14ac:dyDescent="0.25">
      <c r="B1579" s="2"/>
      <c r="C1579" s="10"/>
      <c r="D1579" s="13"/>
      <c r="E1579" s="20"/>
      <c r="F1579" s="20"/>
    </row>
    <row r="1580" spans="2:6" ht="15.75" x14ac:dyDescent="0.25">
      <c r="B1580" s="2"/>
      <c r="C1580" s="10"/>
      <c r="D1580" s="13"/>
      <c r="E1580" s="20"/>
      <c r="F1580" s="20"/>
    </row>
    <row r="1581" spans="2:6" ht="15.75" x14ac:dyDescent="0.25">
      <c r="B1581" s="2"/>
      <c r="C1581" s="10"/>
      <c r="D1581" s="13"/>
      <c r="E1581" s="20"/>
      <c r="F1581" s="20"/>
    </row>
    <row r="1582" spans="2:6" ht="15.75" x14ac:dyDescent="0.25">
      <c r="B1582" s="2"/>
      <c r="C1582" s="10"/>
      <c r="D1582" s="13"/>
      <c r="E1582" s="20"/>
      <c r="F1582" s="20"/>
    </row>
    <row r="1583" spans="2:6" ht="15.75" x14ac:dyDescent="0.25">
      <c r="B1583" s="2"/>
      <c r="C1583" s="10"/>
      <c r="D1583" s="13"/>
      <c r="E1583" s="20"/>
      <c r="F1583" s="20"/>
    </row>
    <row r="1584" spans="2:6" ht="15.75" x14ac:dyDescent="0.25">
      <c r="B1584" s="2"/>
      <c r="C1584" s="10"/>
      <c r="D1584" s="13"/>
      <c r="E1584" s="20"/>
      <c r="F1584" s="20"/>
    </row>
    <row r="1585" spans="2:6" ht="15.75" x14ac:dyDescent="0.25">
      <c r="B1585" s="2"/>
      <c r="C1585" s="10"/>
      <c r="D1585" s="13"/>
      <c r="E1585" s="20"/>
      <c r="F1585" s="20"/>
    </row>
    <row r="1586" spans="2:6" ht="15.75" x14ac:dyDescent="0.25">
      <c r="B1586" s="2"/>
      <c r="C1586" s="10"/>
      <c r="D1586" s="13"/>
      <c r="E1586" s="20"/>
      <c r="F1586" s="20"/>
    </row>
    <row r="1587" spans="2:6" ht="15.75" x14ac:dyDescent="0.25">
      <c r="B1587" s="2"/>
      <c r="C1587" s="10"/>
      <c r="D1587" s="13"/>
      <c r="E1587" s="20"/>
      <c r="F1587" s="20"/>
    </row>
    <row r="1588" spans="2:6" ht="15.75" x14ac:dyDescent="0.25">
      <c r="B1588" s="2"/>
      <c r="C1588" s="10"/>
      <c r="D1588" s="13"/>
      <c r="E1588" s="20"/>
      <c r="F1588" s="20"/>
    </row>
    <row r="1589" spans="2:6" ht="15.75" x14ac:dyDescent="0.25">
      <c r="B1589" s="2"/>
      <c r="C1589" s="10"/>
      <c r="D1589" s="13"/>
      <c r="E1589" s="20"/>
      <c r="F1589" s="20"/>
    </row>
    <row r="1590" spans="2:6" ht="15.75" x14ac:dyDescent="0.25">
      <c r="B1590" s="2"/>
      <c r="C1590" s="10"/>
      <c r="D1590" s="13"/>
      <c r="E1590" s="20"/>
      <c r="F1590" s="20"/>
    </row>
    <row r="1591" spans="2:6" ht="15.75" x14ac:dyDescent="0.25">
      <c r="B1591" s="2"/>
      <c r="C1591" s="10"/>
      <c r="D1591" s="13"/>
      <c r="E1591" s="20"/>
      <c r="F1591" s="20"/>
    </row>
    <row r="1592" spans="2:6" ht="15.75" x14ac:dyDescent="0.25">
      <c r="B1592" s="2"/>
      <c r="C1592" s="10"/>
      <c r="D1592" s="13"/>
      <c r="E1592" s="20"/>
      <c r="F1592" s="20"/>
    </row>
    <row r="1593" spans="2:6" ht="15.75" x14ac:dyDescent="0.25">
      <c r="B1593" s="2"/>
      <c r="C1593" s="10"/>
      <c r="D1593" s="13"/>
      <c r="E1593" s="20"/>
      <c r="F1593" s="20"/>
    </row>
    <row r="1594" spans="2:6" ht="15.75" x14ac:dyDescent="0.25">
      <c r="B1594" s="2"/>
      <c r="C1594" s="10"/>
      <c r="D1594" s="13"/>
      <c r="E1594" s="20"/>
      <c r="F1594" s="20"/>
    </row>
    <row r="1595" spans="2:6" ht="15.75" x14ac:dyDescent="0.25">
      <c r="B1595" s="2"/>
      <c r="C1595" s="10"/>
      <c r="D1595" s="13"/>
      <c r="E1595" s="20"/>
      <c r="F1595" s="20"/>
    </row>
    <row r="1596" spans="2:6" ht="15.75" x14ac:dyDescent="0.25">
      <c r="B1596" s="2"/>
      <c r="C1596" s="10"/>
      <c r="D1596" s="13"/>
      <c r="E1596" s="20"/>
      <c r="F1596" s="20"/>
    </row>
    <row r="1597" spans="2:6" ht="15.75" x14ac:dyDescent="0.25">
      <c r="B1597" s="2"/>
      <c r="C1597" s="10"/>
      <c r="D1597" s="13"/>
      <c r="E1597" s="20"/>
      <c r="F1597" s="20"/>
    </row>
    <row r="1598" spans="2:6" ht="15.75" x14ac:dyDescent="0.25">
      <c r="B1598" s="2"/>
      <c r="C1598" s="10"/>
      <c r="D1598" s="13"/>
      <c r="E1598" s="20"/>
      <c r="F1598" s="20"/>
    </row>
    <row r="1599" spans="2:6" ht="15.75" x14ac:dyDescent="0.25">
      <c r="B1599" s="2"/>
      <c r="C1599" s="10"/>
      <c r="D1599" s="13"/>
      <c r="E1599" s="20"/>
      <c r="F1599" s="20"/>
    </row>
    <row r="1600" spans="2:6" ht="15.75" x14ac:dyDescent="0.25">
      <c r="B1600" s="2"/>
      <c r="C1600" s="10"/>
      <c r="D1600" s="13"/>
      <c r="E1600" s="20"/>
      <c r="F1600" s="20"/>
    </row>
    <row r="1601" spans="2:6" ht="15.75" x14ac:dyDescent="0.25">
      <c r="B1601" s="2"/>
      <c r="C1601" s="10"/>
      <c r="D1601" s="13"/>
      <c r="E1601" s="20"/>
      <c r="F1601" s="20"/>
    </row>
    <row r="1602" spans="2:6" ht="15.75" x14ac:dyDescent="0.25">
      <c r="B1602" s="2"/>
      <c r="C1602" s="10"/>
      <c r="D1602" s="13"/>
      <c r="E1602" s="20"/>
      <c r="F1602" s="20"/>
    </row>
    <row r="1603" spans="2:6" ht="15.75" x14ac:dyDescent="0.25">
      <c r="B1603" s="2"/>
      <c r="C1603" s="10"/>
      <c r="D1603" s="13"/>
      <c r="E1603" s="20"/>
      <c r="F1603" s="20"/>
    </row>
    <row r="1604" spans="2:6" ht="15.75" x14ac:dyDescent="0.25">
      <c r="B1604" s="2"/>
      <c r="C1604" s="10"/>
      <c r="D1604" s="13"/>
      <c r="E1604" s="20"/>
      <c r="F1604" s="20"/>
    </row>
    <row r="1605" spans="2:6" ht="15.75" x14ac:dyDescent="0.25">
      <c r="B1605" s="2"/>
      <c r="C1605" s="10"/>
      <c r="D1605" s="13"/>
      <c r="E1605" s="20"/>
      <c r="F1605" s="20"/>
    </row>
    <row r="1606" spans="2:6" ht="15.75" x14ac:dyDescent="0.25">
      <c r="B1606" s="2"/>
      <c r="C1606" s="10"/>
      <c r="D1606" s="13"/>
      <c r="E1606" s="20"/>
      <c r="F1606" s="20"/>
    </row>
    <row r="1607" spans="2:6" ht="15.75" x14ac:dyDescent="0.25">
      <c r="B1607" s="2"/>
      <c r="C1607" s="10"/>
      <c r="D1607" s="13"/>
      <c r="E1607" s="20"/>
      <c r="F1607" s="20"/>
    </row>
    <row r="1608" spans="2:6" ht="15.75" x14ac:dyDescent="0.25">
      <c r="B1608" s="2"/>
      <c r="C1608" s="10"/>
      <c r="D1608" s="13"/>
      <c r="E1608" s="20"/>
      <c r="F1608" s="20"/>
    </row>
    <row r="1609" spans="2:6" ht="15.75" x14ac:dyDescent="0.25">
      <c r="B1609" s="2"/>
      <c r="C1609" s="10"/>
      <c r="D1609" s="13"/>
      <c r="E1609" s="20"/>
      <c r="F1609" s="20"/>
    </row>
    <row r="1610" spans="2:6" ht="15.75" x14ac:dyDescent="0.25">
      <c r="B1610" s="2"/>
      <c r="C1610" s="10"/>
      <c r="D1610" s="13"/>
      <c r="E1610" s="20"/>
      <c r="F1610" s="20"/>
    </row>
    <row r="1611" spans="2:6" ht="15.75" x14ac:dyDescent="0.25">
      <c r="B1611" s="2"/>
      <c r="C1611" s="10"/>
      <c r="D1611" s="13"/>
      <c r="E1611" s="20"/>
      <c r="F1611" s="20"/>
    </row>
    <row r="1612" spans="2:6" ht="15.75" x14ac:dyDescent="0.25">
      <c r="B1612" s="2"/>
      <c r="C1612" s="10"/>
      <c r="D1612" s="13"/>
      <c r="E1612" s="20"/>
      <c r="F1612" s="20"/>
    </row>
    <row r="1613" spans="2:6" ht="15.75" x14ac:dyDescent="0.25">
      <c r="B1613" s="2"/>
      <c r="C1613" s="10"/>
      <c r="D1613" s="13"/>
      <c r="E1613" s="20"/>
      <c r="F1613" s="20"/>
    </row>
    <row r="1614" spans="2:6" ht="15.75" x14ac:dyDescent="0.25">
      <c r="B1614" s="2"/>
      <c r="C1614" s="10"/>
      <c r="D1614" s="13"/>
      <c r="E1614" s="20"/>
      <c r="F1614" s="20"/>
    </row>
    <row r="1615" spans="2:6" ht="15.75" x14ac:dyDescent="0.25">
      <c r="B1615" s="2"/>
      <c r="C1615" s="10"/>
      <c r="D1615" s="13"/>
      <c r="E1615" s="20"/>
      <c r="F1615" s="20"/>
    </row>
    <row r="1616" spans="2:6" ht="15.75" x14ac:dyDescent="0.25">
      <c r="B1616" s="2"/>
      <c r="C1616" s="10"/>
      <c r="D1616" s="13"/>
      <c r="E1616" s="20"/>
      <c r="F1616" s="20"/>
    </row>
    <row r="1617" spans="2:6" ht="15.75" x14ac:dyDescent="0.25">
      <c r="B1617" s="2"/>
      <c r="C1617" s="10"/>
      <c r="D1617" s="13"/>
      <c r="E1617" s="20"/>
      <c r="F1617" s="20"/>
    </row>
    <row r="1618" spans="2:6" ht="15.75" x14ac:dyDescent="0.25">
      <c r="B1618" s="2"/>
      <c r="C1618" s="10"/>
      <c r="D1618" s="13"/>
      <c r="E1618" s="20"/>
      <c r="F1618" s="20"/>
    </row>
    <row r="1619" spans="2:6" ht="15.75" x14ac:dyDescent="0.25">
      <c r="B1619" s="2"/>
      <c r="C1619" s="10"/>
      <c r="D1619" s="13"/>
      <c r="E1619" s="20"/>
      <c r="F1619" s="20"/>
    </row>
    <row r="1620" spans="2:6" ht="15.75" x14ac:dyDescent="0.25">
      <c r="B1620" s="2"/>
      <c r="C1620" s="10"/>
      <c r="D1620" s="13"/>
      <c r="E1620" s="20"/>
      <c r="F1620" s="20"/>
    </row>
    <row r="1621" spans="2:6" ht="15.75" x14ac:dyDescent="0.25">
      <c r="B1621" s="2"/>
      <c r="C1621" s="10"/>
      <c r="D1621" s="13"/>
      <c r="E1621" s="20"/>
      <c r="F1621" s="20"/>
    </row>
    <row r="1622" spans="2:6" ht="15.75" x14ac:dyDescent="0.25">
      <c r="B1622" s="2"/>
      <c r="C1622" s="10"/>
      <c r="D1622" s="13"/>
      <c r="E1622" s="20"/>
      <c r="F1622" s="20"/>
    </row>
    <row r="1623" spans="2:6" ht="15.75" x14ac:dyDescent="0.25">
      <c r="B1623" s="2"/>
      <c r="C1623" s="10"/>
      <c r="D1623" s="13"/>
      <c r="E1623" s="20"/>
      <c r="F1623" s="20"/>
    </row>
    <row r="1624" spans="2:6" ht="15.75" x14ac:dyDescent="0.25">
      <c r="B1624" s="2"/>
      <c r="C1624" s="10"/>
      <c r="D1624" s="13"/>
      <c r="E1624" s="20"/>
      <c r="F1624" s="20"/>
    </row>
    <row r="1625" spans="2:6" ht="15.75" x14ac:dyDescent="0.25">
      <c r="B1625" s="2"/>
      <c r="C1625" s="10"/>
      <c r="D1625" s="13"/>
      <c r="E1625" s="20"/>
      <c r="F1625" s="20"/>
    </row>
    <row r="1626" spans="2:6" ht="15.75" x14ac:dyDescent="0.25">
      <c r="B1626" s="2"/>
      <c r="C1626" s="10"/>
      <c r="D1626" s="13"/>
      <c r="E1626" s="20"/>
      <c r="F1626" s="20"/>
    </row>
    <row r="1627" spans="2:6" ht="15.75" x14ac:dyDescent="0.25">
      <c r="B1627" s="2"/>
      <c r="C1627" s="10"/>
      <c r="D1627" s="13"/>
      <c r="E1627" s="20"/>
      <c r="F1627" s="20"/>
    </row>
    <row r="1628" spans="2:6" ht="15.75" x14ac:dyDescent="0.25">
      <c r="B1628" s="2"/>
      <c r="C1628" s="10"/>
      <c r="D1628" s="13"/>
      <c r="E1628" s="20"/>
      <c r="F1628" s="20"/>
    </row>
    <row r="1629" spans="2:6" ht="15.75" x14ac:dyDescent="0.25">
      <c r="B1629" s="2"/>
      <c r="C1629" s="10"/>
      <c r="D1629" s="13"/>
      <c r="E1629" s="20"/>
      <c r="F1629" s="20"/>
    </row>
    <row r="1630" spans="2:6" ht="15.75" x14ac:dyDescent="0.25">
      <c r="B1630" s="2"/>
      <c r="C1630" s="10"/>
      <c r="D1630" s="13"/>
      <c r="E1630" s="20"/>
      <c r="F1630" s="20"/>
    </row>
    <row r="1631" spans="2:6" ht="15.75" x14ac:dyDescent="0.25">
      <c r="B1631" s="2"/>
      <c r="C1631" s="10"/>
      <c r="D1631" s="13"/>
      <c r="E1631" s="20"/>
      <c r="F1631" s="20"/>
    </row>
    <row r="1632" spans="2:6" ht="15.75" x14ac:dyDescent="0.25">
      <c r="B1632" s="2"/>
      <c r="C1632" s="10"/>
      <c r="D1632" s="13"/>
      <c r="E1632" s="20"/>
      <c r="F1632" s="20"/>
    </row>
    <row r="1633" spans="2:6" ht="15.75" x14ac:dyDescent="0.25">
      <c r="B1633" s="2"/>
      <c r="C1633" s="10"/>
      <c r="D1633" s="13"/>
      <c r="E1633" s="20"/>
      <c r="F1633" s="20"/>
    </row>
    <row r="1634" spans="2:6" ht="15.75" x14ac:dyDescent="0.25">
      <c r="B1634" s="2"/>
      <c r="C1634" s="10"/>
      <c r="D1634" s="13"/>
      <c r="E1634" s="20"/>
      <c r="F1634" s="20"/>
    </row>
    <row r="1635" spans="2:6" ht="15.75" x14ac:dyDescent="0.25">
      <c r="B1635" s="2"/>
      <c r="C1635" s="10"/>
      <c r="D1635" s="13"/>
      <c r="E1635" s="20"/>
      <c r="F1635" s="20"/>
    </row>
    <row r="1636" spans="2:6" ht="15.75" x14ac:dyDescent="0.25">
      <c r="B1636" s="2"/>
      <c r="C1636" s="10"/>
      <c r="D1636" s="13"/>
      <c r="E1636" s="20"/>
      <c r="F1636" s="20"/>
    </row>
    <row r="1637" spans="2:6" ht="15.75" x14ac:dyDescent="0.25">
      <c r="B1637" s="2"/>
      <c r="C1637" s="10"/>
      <c r="D1637" s="13"/>
      <c r="E1637" s="20"/>
      <c r="F1637" s="20"/>
    </row>
    <row r="1638" spans="2:6" ht="15.75" x14ac:dyDescent="0.25">
      <c r="B1638" s="2"/>
      <c r="C1638" s="10"/>
      <c r="D1638" s="13"/>
      <c r="E1638" s="20"/>
      <c r="F1638" s="20"/>
    </row>
    <row r="1639" spans="2:6" ht="15.75" x14ac:dyDescent="0.25">
      <c r="B1639" s="2"/>
      <c r="C1639" s="10"/>
      <c r="D1639" s="13"/>
      <c r="E1639" s="20"/>
      <c r="F1639" s="20"/>
    </row>
    <row r="1640" spans="2:6" ht="15.75" x14ac:dyDescent="0.25">
      <c r="B1640" s="2"/>
      <c r="C1640" s="10"/>
      <c r="D1640" s="13"/>
      <c r="E1640" s="20"/>
      <c r="F1640" s="20"/>
    </row>
    <row r="1641" spans="2:6" ht="15.75" x14ac:dyDescent="0.25">
      <c r="B1641" s="2"/>
      <c r="C1641" s="10"/>
      <c r="D1641" s="13"/>
      <c r="E1641" s="20"/>
      <c r="F1641" s="20"/>
    </row>
    <row r="1642" spans="2:6" ht="15.75" x14ac:dyDescent="0.25">
      <c r="B1642" s="2"/>
      <c r="C1642" s="10"/>
      <c r="D1642" s="13"/>
      <c r="E1642" s="20"/>
      <c r="F1642" s="20"/>
    </row>
    <row r="1643" spans="2:6" ht="15.75" x14ac:dyDescent="0.25">
      <c r="B1643" s="2"/>
      <c r="C1643" s="10"/>
      <c r="D1643" s="13"/>
      <c r="E1643" s="20"/>
      <c r="F1643" s="20"/>
    </row>
    <row r="1644" spans="2:6" ht="15.75" x14ac:dyDescent="0.25">
      <c r="B1644" s="2"/>
      <c r="C1644" s="10"/>
      <c r="D1644" s="13"/>
      <c r="E1644" s="20"/>
      <c r="F1644" s="20"/>
    </row>
    <row r="1645" spans="2:6" ht="15.75" x14ac:dyDescent="0.25">
      <c r="B1645" s="2"/>
      <c r="C1645" s="10"/>
      <c r="D1645" s="13"/>
      <c r="E1645" s="20"/>
      <c r="F1645" s="20"/>
    </row>
    <row r="1646" spans="2:6" ht="15.75" x14ac:dyDescent="0.25">
      <c r="B1646" s="2"/>
      <c r="C1646" s="10"/>
      <c r="D1646" s="13"/>
      <c r="E1646" s="20"/>
      <c r="F1646" s="20"/>
    </row>
    <row r="1647" spans="2:6" ht="15.75" x14ac:dyDescent="0.25">
      <c r="B1647" s="2"/>
      <c r="C1647" s="10"/>
      <c r="D1647" s="13"/>
      <c r="E1647" s="20"/>
      <c r="F1647" s="20"/>
    </row>
    <row r="1648" spans="2:6" ht="15.75" x14ac:dyDescent="0.25">
      <c r="B1648" s="2"/>
      <c r="C1648" s="10"/>
      <c r="D1648" s="13"/>
      <c r="E1648" s="20"/>
      <c r="F1648" s="20"/>
    </row>
    <row r="1649" spans="2:6" ht="15.75" x14ac:dyDescent="0.25">
      <c r="B1649" s="2"/>
      <c r="C1649" s="10"/>
      <c r="D1649" s="13"/>
      <c r="E1649" s="20"/>
      <c r="F1649" s="20"/>
    </row>
    <row r="1650" spans="2:6" ht="15.75" x14ac:dyDescent="0.25">
      <c r="B1650" s="2"/>
      <c r="C1650" s="10"/>
      <c r="D1650" s="13"/>
      <c r="E1650" s="20"/>
      <c r="F1650" s="20"/>
    </row>
    <row r="1651" spans="2:6" ht="15.75" x14ac:dyDescent="0.25">
      <c r="B1651" s="2"/>
      <c r="C1651" s="10"/>
      <c r="D1651" s="13"/>
      <c r="E1651" s="20"/>
      <c r="F1651" s="20"/>
    </row>
    <row r="1652" spans="2:6" ht="15.75" x14ac:dyDescent="0.25">
      <c r="B1652" s="2"/>
      <c r="C1652" s="10"/>
      <c r="D1652" s="13"/>
      <c r="E1652" s="20"/>
      <c r="F1652" s="20"/>
    </row>
    <row r="1653" spans="2:6" ht="15.75" x14ac:dyDescent="0.25">
      <c r="B1653" s="2"/>
      <c r="C1653" s="10"/>
      <c r="D1653" s="13"/>
      <c r="E1653" s="20"/>
      <c r="F1653" s="20"/>
    </row>
    <row r="1654" spans="2:6" ht="15.75" x14ac:dyDescent="0.25">
      <c r="B1654" s="2"/>
      <c r="C1654" s="10"/>
      <c r="D1654" s="13"/>
      <c r="E1654" s="20"/>
      <c r="F1654" s="20"/>
    </row>
    <row r="1655" spans="2:6" ht="15.75" x14ac:dyDescent="0.25">
      <c r="B1655" s="2"/>
      <c r="C1655" s="10"/>
      <c r="D1655" s="13"/>
      <c r="E1655" s="20"/>
      <c r="F1655" s="20"/>
    </row>
    <row r="1656" spans="2:6" ht="15.75" x14ac:dyDescent="0.25">
      <c r="B1656" s="2"/>
      <c r="C1656" s="10"/>
      <c r="D1656" s="13"/>
      <c r="E1656" s="20"/>
      <c r="F1656" s="20"/>
    </row>
    <row r="1657" spans="2:6" ht="15.75" x14ac:dyDescent="0.25">
      <c r="B1657" s="2"/>
      <c r="C1657" s="10"/>
      <c r="D1657" s="13"/>
      <c r="E1657" s="20"/>
      <c r="F1657" s="20"/>
    </row>
    <row r="1658" spans="2:6" ht="15.75" x14ac:dyDescent="0.25">
      <c r="B1658" s="2"/>
      <c r="C1658" s="10"/>
      <c r="D1658" s="13"/>
      <c r="E1658" s="20"/>
      <c r="F1658" s="20"/>
    </row>
    <row r="1659" spans="2:6" ht="15.75" x14ac:dyDescent="0.25">
      <c r="B1659" s="2"/>
      <c r="C1659" s="10"/>
      <c r="D1659" s="13"/>
      <c r="E1659" s="20"/>
      <c r="F1659" s="20"/>
    </row>
    <row r="1660" spans="2:6" ht="15.75" x14ac:dyDescent="0.25">
      <c r="B1660" s="2"/>
      <c r="C1660" s="10"/>
      <c r="D1660" s="13"/>
      <c r="E1660" s="20"/>
      <c r="F1660" s="20"/>
    </row>
    <row r="1661" spans="2:6" ht="15.75" x14ac:dyDescent="0.25">
      <c r="B1661" s="2"/>
      <c r="C1661" s="10"/>
      <c r="D1661" s="13"/>
      <c r="E1661" s="20"/>
      <c r="F1661" s="20"/>
    </row>
    <row r="1662" spans="2:6" ht="15.75" x14ac:dyDescent="0.25">
      <c r="B1662" s="2"/>
      <c r="C1662" s="10"/>
      <c r="D1662" s="13"/>
      <c r="E1662" s="20"/>
      <c r="F1662" s="20"/>
    </row>
    <row r="1663" spans="2:6" ht="15.75" x14ac:dyDescent="0.25">
      <c r="B1663" s="2"/>
      <c r="C1663" s="10"/>
      <c r="D1663" s="13"/>
      <c r="E1663" s="20"/>
      <c r="F1663" s="20"/>
    </row>
    <row r="1664" spans="2:6" ht="15.75" x14ac:dyDescent="0.25">
      <c r="B1664" s="2"/>
      <c r="C1664" s="10"/>
      <c r="D1664" s="13"/>
      <c r="E1664" s="20"/>
      <c r="F1664" s="20"/>
    </row>
    <row r="1665" spans="2:6" ht="15.75" x14ac:dyDescent="0.25">
      <c r="B1665" s="2"/>
      <c r="C1665" s="10"/>
      <c r="D1665" s="13"/>
      <c r="E1665" s="20"/>
      <c r="F1665" s="20"/>
    </row>
    <row r="1666" spans="2:6" ht="15.75" x14ac:dyDescent="0.25">
      <c r="B1666" s="2"/>
      <c r="C1666" s="10"/>
      <c r="D1666" s="13"/>
      <c r="E1666" s="20"/>
      <c r="F1666" s="20"/>
    </row>
    <row r="1667" spans="2:6" ht="15.75" x14ac:dyDescent="0.25">
      <c r="B1667" s="2"/>
      <c r="C1667" s="10"/>
      <c r="D1667" s="13"/>
      <c r="E1667" s="20"/>
      <c r="F1667" s="20"/>
    </row>
    <row r="1668" spans="2:6" ht="15.75" x14ac:dyDescent="0.25">
      <c r="B1668" s="2"/>
      <c r="C1668" s="10"/>
      <c r="D1668" s="13"/>
      <c r="E1668" s="20"/>
      <c r="F1668" s="20"/>
    </row>
    <row r="1669" spans="2:6" ht="15.75" x14ac:dyDescent="0.25">
      <c r="B1669" s="2"/>
      <c r="C1669" s="10"/>
      <c r="D1669" s="13"/>
      <c r="E1669" s="20"/>
      <c r="F1669" s="20"/>
    </row>
    <row r="1670" spans="2:6" ht="15.75" x14ac:dyDescent="0.25">
      <c r="B1670" s="2"/>
      <c r="C1670" s="10"/>
      <c r="D1670" s="13"/>
      <c r="E1670" s="20"/>
      <c r="F1670" s="20"/>
    </row>
    <row r="1671" spans="2:6" ht="15.75" x14ac:dyDescent="0.25">
      <c r="B1671" s="2"/>
      <c r="C1671" s="10"/>
      <c r="D1671" s="13"/>
      <c r="E1671" s="20"/>
      <c r="F1671" s="20"/>
    </row>
    <row r="1672" spans="2:6" ht="15.75" x14ac:dyDescent="0.25">
      <c r="B1672" s="2"/>
      <c r="C1672" s="10"/>
      <c r="D1672" s="13"/>
      <c r="E1672" s="20"/>
      <c r="F1672" s="20"/>
    </row>
    <row r="1673" spans="2:6" ht="15.75" x14ac:dyDescent="0.25">
      <c r="B1673" s="2"/>
      <c r="C1673" s="10"/>
      <c r="D1673" s="13"/>
      <c r="E1673" s="20"/>
      <c r="F1673" s="20"/>
    </row>
    <row r="1674" spans="2:6" ht="15.75" x14ac:dyDescent="0.25">
      <c r="B1674" s="2"/>
      <c r="C1674" s="10"/>
      <c r="D1674" s="13"/>
      <c r="E1674" s="20"/>
      <c r="F1674" s="20"/>
    </row>
    <row r="1675" spans="2:6" ht="15.75" x14ac:dyDescent="0.25">
      <c r="B1675" s="2"/>
      <c r="C1675" s="10"/>
      <c r="D1675" s="13"/>
      <c r="E1675" s="20"/>
      <c r="F1675" s="20"/>
    </row>
    <row r="1676" spans="2:6" ht="15.75" x14ac:dyDescent="0.25">
      <c r="B1676" s="2"/>
      <c r="C1676" s="10"/>
      <c r="D1676" s="13"/>
      <c r="E1676" s="20"/>
      <c r="F1676" s="20"/>
    </row>
    <row r="1677" spans="2:6" ht="15.75" x14ac:dyDescent="0.25">
      <c r="B1677" s="2"/>
      <c r="C1677" s="10"/>
      <c r="D1677" s="13"/>
      <c r="E1677" s="20"/>
      <c r="F1677" s="20"/>
    </row>
    <row r="1678" spans="2:6" ht="15.75" x14ac:dyDescent="0.25">
      <c r="B1678" s="2"/>
      <c r="C1678" s="10"/>
      <c r="D1678" s="13"/>
      <c r="E1678" s="20"/>
      <c r="F1678" s="20"/>
    </row>
    <row r="1679" spans="2:6" ht="15.75" x14ac:dyDescent="0.25">
      <c r="B1679" s="2"/>
      <c r="C1679" s="10"/>
      <c r="D1679" s="13"/>
      <c r="E1679" s="20"/>
      <c r="F1679" s="20"/>
    </row>
    <row r="1680" spans="2:6" ht="15.75" x14ac:dyDescent="0.25">
      <c r="B1680" s="2"/>
      <c r="C1680" s="10"/>
      <c r="D1680" s="13"/>
      <c r="E1680" s="20"/>
      <c r="F1680" s="20"/>
    </row>
    <row r="1681" spans="2:6" ht="15.75" x14ac:dyDescent="0.25">
      <c r="B1681" s="2"/>
      <c r="C1681" s="10"/>
      <c r="D1681" s="13"/>
      <c r="E1681" s="20"/>
      <c r="F1681" s="20"/>
    </row>
    <row r="1682" spans="2:6" ht="15.75" x14ac:dyDescent="0.25">
      <c r="B1682" s="2"/>
      <c r="C1682" s="10"/>
      <c r="D1682" s="13"/>
      <c r="E1682" s="20"/>
      <c r="F1682" s="20"/>
    </row>
    <row r="1683" spans="2:6" ht="15.75" x14ac:dyDescent="0.25">
      <c r="B1683" s="2"/>
      <c r="C1683" s="10"/>
      <c r="D1683" s="13"/>
      <c r="E1683" s="20"/>
      <c r="F1683" s="20"/>
    </row>
    <row r="1684" spans="2:6" ht="15.75" x14ac:dyDescent="0.25">
      <c r="B1684" s="2"/>
      <c r="C1684" s="10"/>
      <c r="D1684" s="13"/>
      <c r="E1684" s="20"/>
      <c r="F1684" s="20"/>
    </row>
    <row r="1685" spans="2:6" ht="15.75" x14ac:dyDescent="0.25">
      <c r="B1685" s="2"/>
      <c r="C1685" s="10"/>
      <c r="D1685" s="13"/>
      <c r="E1685" s="20"/>
      <c r="F1685" s="20"/>
    </row>
    <row r="1686" spans="2:6" ht="15.75" x14ac:dyDescent="0.25">
      <c r="B1686" s="2"/>
      <c r="C1686" s="10"/>
      <c r="D1686" s="13"/>
      <c r="E1686" s="20"/>
      <c r="F1686" s="20"/>
    </row>
    <row r="1687" spans="2:6" ht="15.75" x14ac:dyDescent="0.25">
      <c r="B1687" s="2"/>
      <c r="C1687" s="10"/>
      <c r="D1687" s="13"/>
      <c r="E1687" s="20"/>
      <c r="F1687" s="20"/>
    </row>
    <row r="1688" spans="2:6" ht="15.75" x14ac:dyDescent="0.25">
      <c r="B1688" s="2"/>
      <c r="C1688" s="10"/>
      <c r="D1688" s="13"/>
      <c r="E1688" s="20"/>
      <c r="F1688" s="20"/>
    </row>
    <row r="1689" spans="2:6" ht="15.75" x14ac:dyDescent="0.25">
      <c r="B1689" s="2"/>
      <c r="C1689" s="10"/>
      <c r="D1689" s="13"/>
      <c r="E1689" s="20"/>
      <c r="F1689" s="20"/>
    </row>
    <row r="1690" spans="2:6" ht="15.75" x14ac:dyDescent="0.25">
      <c r="B1690" s="2"/>
      <c r="C1690" s="10"/>
      <c r="D1690" s="13"/>
      <c r="E1690" s="20"/>
      <c r="F1690" s="20"/>
    </row>
    <row r="1691" spans="2:6" ht="15.75" x14ac:dyDescent="0.25">
      <c r="B1691" s="2"/>
      <c r="C1691" s="10"/>
      <c r="D1691" s="13"/>
      <c r="E1691" s="20"/>
      <c r="F1691" s="20"/>
    </row>
    <row r="1692" spans="2:6" ht="15.75" x14ac:dyDescent="0.25">
      <c r="B1692" s="2"/>
      <c r="C1692" s="10"/>
      <c r="D1692" s="13"/>
      <c r="E1692" s="20"/>
      <c r="F1692" s="20"/>
    </row>
    <row r="1693" spans="2:6" ht="15.75" x14ac:dyDescent="0.25">
      <c r="B1693" s="2"/>
      <c r="C1693" s="10"/>
      <c r="D1693" s="13"/>
      <c r="E1693" s="20"/>
      <c r="F1693" s="20"/>
    </row>
    <row r="1694" spans="2:6" ht="15.75" x14ac:dyDescent="0.25">
      <c r="B1694" s="5"/>
      <c r="C1694" s="10"/>
      <c r="D1694" s="13"/>
      <c r="E1694" s="20"/>
      <c r="F1694" s="20"/>
    </row>
    <row r="1695" spans="2:6" ht="15.75" x14ac:dyDescent="0.25">
      <c r="B1695" s="2"/>
      <c r="C1695" s="10"/>
      <c r="D1695" s="13"/>
      <c r="E1695" s="20"/>
      <c r="F1695" s="20"/>
    </row>
    <row r="1696" spans="2:6" ht="15.75" x14ac:dyDescent="0.25">
      <c r="B1696" s="2"/>
      <c r="C1696" s="10"/>
      <c r="D1696" s="13"/>
      <c r="E1696" s="20"/>
      <c r="F1696" s="20"/>
    </row>
    <row r="1697" spans="2:6" ht="15.75" x14ac:dyDescent="0.25">
      <c r="B1697" s="2"/>
      <c r="C1697" s="10"/>
      <c r="D1697" s="13"/>
      <c r="E1697" s="20"/>
      <c r="F1697" s="20"/>
    </row>
    <row r="1698" spans="2:6" ht="15.75" x14ac:dyDescent="0.25">
      <c r="B1698" s="5"/>
      <c r="C1698" s="10"/>
      <c r="D1698" s="13"/>
      <c r="E1698" s="20"/>
      <c r="F1698" s="20"/>
    </row>
    <row r="1699" spans="2:6" ht="15.75" x14ac:dyDescent="0.25">
      <c r="B1699" s="2"/>
      <c r="C1699" s="10"/>
      <c r="D1699" s="13"/>
      <c r="E1699" s="20"/>
      <c r="F1699" s="20"/>
    </row>
    <row r="1700" spans="2:6" ht="15.75" x14ac:dyDescent="0.25">
      <c r="B1700" s="2"/>
      <c r="C1700" s="10"/>
      <c r="D1700" s="13"/>
      <c r="E1700" s="20"/>
      <c r="F1700" s="20"/>
    </row>
    <row r="1701" spans="2:6" ht="15.75" x14ac:dyDescent="0.25">
      <c r="B1701" s="2"/>
      <c r="C1701" s="10"/>
      <c r="D1701" s="13"/>
      <c r="E1701" s="20"/>
      <c r="F1701" s="20"/>
    </row>
    <row r="1702" spans="2:6" ht="15.75" x14ac:dyDescent="0.25">
      <c r="B1702" s="2"/>
      <c r="C1702" s="10"/>
      <c r="D1702" s="13"/>
      <c r="E1702" s="20"/>
      <c r="F1702" s="20"/>
    </row>
    <row r="1703" spans="2:6" ht="15.75" x14ac:dyDescent="0.25">
      <c r="B1703" s="2"/>
      <c r="C1703" s="10"/>
      <c r="D1703" s="13"/>
      <c r="E1703" s="20"/>
      <c r="F1703" s="20"/>
    </row>
    <row r="1704" spans="2:6" ht="15.75" x14ac:dyDescent="0.25">
      <c r="B1704" s="5"/>
      <c r="C1704" s="10"/>
      <c r="D1704" s="13"/>
      <c r="E1704" s="20"/>
      <c r="F1704" s="20"/>
    </row>
    <row r="1705" spans="2:6" ht="15.75" x14ac:dyDescent="0.25">
      <c r="B1705" s="2"/>
      <c r="C1705" s="10"/>
      <c r="D1705" s="13"/>
      <c r="E1705" s="20"/>
      <c r="F1705" s="20"/>
    </row>
    <row r="1706" spans="2:6" ht="15.75" x14ac:dyDescent="0.25">
      <c r="B1706" s="5"/>
      <c r="C1706" s="10"/>
      <c r="D1706" s="13"/>
      <c r="E1706" s="20"/>
      <c r="F1706" s="20"/>
    </row>
    <row r="1707" spans="2:6" ht="15.75" x14ac:dyDescent="0.25">
      <c r="B1707" s="5"/>
      <c r="C1707" s="10"/>
      <c r="D1707" s="13"/>
      <c r="E1707" s="20"/>
      <c r="F1707" s="20"/>
    </row>
    <row r="1708" spans="2:6" ht="15.75" x14ac:dyDescent="0.25">
      <c r="B1708" s="2"/>
      <c r="C1708" s="10"/>
      <c r="D1708" s="13"/>
      <c r="E1708" s="20"/>
      <c r="F1708" s="20"/>
    </row>
    <row r="1709" spans="2:6" ht="15.75" x14ac:dyDescent="0.25">
      <c r="B1709" s="2"/>
      <c r="C1709" s="10"/>
      <c r="D1709" s="13"/>
      <c r="E1709" s="20"/>
      <c r="F1709" s="20"/>
    </row>
    <row r="1710" spans="2:6" ht="15.75" x14ac:dyDescent="0.25">
      <c r="B1710" s="2"/>
      <c r="C1710" s="10"/>
      <c r="D1710" s="13"/>
      <c r="E1710" s="20"/>
      <c r="F1710" s="20"/>
    </row>
    <row r="1711" spans="2:6" ht="15.75" x14ac:dyDescent="0.25">
      <c r="B1711" s="2"/>
      <c r="C1711" s="10"/>
      <c r="D1711" s="13"/>
      <c r="E1711" s="20"/>
      <c r="F1711" s="20"/>
    </row>
    <row r="1712" spans="2:6" ht="15.75" x14ac:dyDescent="0.25">
      <c r="B1712" s="2"/>
      <c r="C1712" s="10"/>
      <c r="D1712" s="13"/>
      <c r="E1712" s="20"/>
      <c r="F1712" s="20"/>
    </row>
    <row r="1713" spans="2:6" ht="15.75" x14ac:dyDescent="0.25">
      <c r="B1713" s="2"/>
      <c r="C1713" s="10"/>
      <c r="D1713" s="13"/>
      <c r="E1713" s="20"/>
      <c r="F1713" s="20"/>
    </row>
    <row r="1714" spans="2:6" ht="15.75" x14ac:dyDescent="0.25">
      <c r="B1714" s="2"/>
      <c r="C1714" s="10"/>
      <c r="D1714" s="13"/>
      <c r="E1714" s="20"/>
      <c r="F1714" s="20"/>
    </row>
    <row r="1715" spans="2:6" ht="15.75" x14ac:dyDescent="0.25">
      <c r="B1715" s="2"/>
      <c r="C1715" s="10"/>
      <c r="D1715" s="13"/>
      <c r="E1715" s="20"/>
      <c r="F1715" s="20"/>
    </row>
    <row r="1716" spans="2:6" ht="15.75" x14ac:dyDescent="0.25">
      <c r="B1716" s="2"/>
      <c r="C1716" s="10"/>
      <c r="D1716" s="13"/>
      <c r="E1716" s="20"/>
      <c r="F1716" s="20"/>
    </row>
    <row r="1717" spans="2:6" ht="15.75" x14ac:dyDescent="0.25">
      <c r="B1717" s="2"/>
      <c r="C1717" s="10"/>
      <c r="D1717" s="13"/>
      <c r="E1717" s="20"/>
      <c r="F1717" s="20"/>
    </row>
    <row r="1718" spans="2:6" ht="15.75" x14ac:dyDescent="0.25">
      <c r="B1718" s="2"/>
      <c r="C1718" s="10"/>
      <c r="D1718" s="13"/>
      <c r="E1718" s="20"/>
      <c r="F1718" s="20"/>
    </row>
    <row r="1719" spans="2:6" ht="15.75" x14ac:dyDescent="0.25">
      <c r="B1719" s="2"/>
      <c r="C1719" s="10"/>
      <c r="D1719" s="13"/>
      <c r="E1719" s="20"/>
      <c r="F1719" s="20"/>
    </row>
    <row r="1720" spans="2:6" ht="15.75" x14ac:dyDescent="0.25">
      <c r="B1720" s="2"/>
      <c r="C1720" s="10"/>
      <c r="D1720" s="13"/>
      <c r="E1720" s="20"/>
      <c r="F1720" s="20"/>
    </row>
    <row r="1721" spans="2:6" ht="15.75" x14ac:dyDescent="0.25">
      <c r="B1721" s="2"/>
      <c r="C1721" s="10"/>
      <c r="D1721" s="13"/>
      <c r="E1721" s="20"/>
      <c r="F1721" s="20"/>
    </row>
    <row r="1722" spans="2:6" ht="15.75" x14ac:dyDescent="0.25">
      <c r="B1722" s="2"/>
      <c r="C1722" s="10"/>
      <c r="D1722" s="13"/>
      <c r="E1722" s="20"/>
      <c r="F1722" s="20"/>
    </row>
    <row r="1723" spans="2:6" ht="15.75" x14ac:dyDescent="0.25">
      <c r="B1723" s="2"/>
      <c r="C1723" s="10"/>
      <c r="D1723" s="13"/>
      <c r="E1723" s="20"/>
      <c r="F1723" s="20"/>
    </row>
    <row r="1724" spans="2:6" ht="15.75" x14ac:dyDescent="0.25">
      <c r="B1724" s="2"/>
      <c r="C1724" s="10"/>
      <c r="D1724" s="13"/>
      <c r="E1724" s="20"/>
      <c r="F1724" s="20"/>
    </row>
    <row r="1725" spans="2:6" ht="15.75" x14ac:dyDescent="0.25">
      <c r="B1725" s="2"/>
      <c r="C1725" s="10"/>
      <c r="D1725" s="13"/>
      <c r="E1725" s="20"/>
      <c r="F1725" s="20"/>
    </row>
    <row r="1726" spans="2:6" ht="15.75" x14ac:dyDescent="0.25">
      <c r="B1726" s="2"/>
      <c r="C1726" s="10"/>
      <c r="D1726" s="13"/>
      <c r="E1726" s="20"/>
      <c r="F1726" s="20"/>
    </row>
    <row r="1727" spans="2:6" ht="15.75" x14ac:dyDescent="0.25">
      <c r="B1727" s="2"/>
      <c r="C1727" s="10"/>
      <c r="D1727" s="13"/>
      <c r="E1727" s="20"/>
      <c r="F1727" s="20"/>
    </row>
    <row r="1728" spans="2:6" ht="15.75" x14ac:dyDescent="0.25">
      <c r="B1728" s="2"/>
      <c r="C1728" s="10"/>
      <c r="D1728" s="13"/>
      <c r="E1728" s="20"/>
      <c r="F1728" s="20"/>
    </row>
    <row r="1729" spans="2:6" ht="15.75" x14ac:dyDescent="0.25">
      <c r="B1729" s="2"/>
      <c r="C1729" s="10"/>
      <c r="D1729" s="13"/>
      <c r="E1729" s="20"/>
      <c r="F1729" s="20"/>
    </row>
    <row r="1730" spans="2:6" ht="15.75" x14ac:dyDescent="0.25">
      <c r="B1730" s="2"/>
      <c r="C1730" s="10"/>
      <c r="D1730" s="13"/>
      <c r="E1730" s="20"/>
      <c r="F1730" s="20"/>
    </row>
    <row r="1731" spans="2:6" ht="15.75" x14ac:dyDescent="0.25">
      <c r="B1731" s="2"/>
      <c r="C1731" s="10"/>
      <c r="D1731" s="13"/>
      <c r="E1731" s="20"/>
      <c r="F1731" s="20"/>
    </row>
    <row r="1732" spans="2:6" ht="15.75" x14ac:dyDescent="0.25">
      <c r="B1732" s="2"/>
      <c r="C1732" s="10"/>
      <c r="D1732" s="13"/>
      <c r="E1732" s="20"/>
      <c r="F1732" s="20"/>
    </row>
    <row r="1733" spans="2:6" ht="15.75" x14ac:dyDescent="0.25">
      <c r="B1733" s="2"/>
      <c r="C1733" s="10"/>
      <c r="D1733" s="13"/>
      <c r="E1733" s="20"/>
      <c r="F1733" s="20"/>
    </row>
    <row r="1734" spans="2:6" ht="15.75" x14ac:dyDescent="0.25">
      <c r="B1734" s="2"/>
      <c r="C1734" s="10"/>
      <c r="D1734" s="13"/>
      <c r="E1734" s="20"/>
      <c r="F1734" s="20"/>
    </row>
    <row r="1735" spans="2:6" ht="15.75" x14ac:dyDescent="0.25">
      <c r="B1735" s="2"/>
      <c r="C1735" s="10"/>
      <c r="D1735" s="13"/>
      <c r="E1735" s="20"/>
      <c r="F1735" s="20"/>
    </row>
    <row r="1736" spans="2:6" ht="15.75" x14ac:dyDescent="0.25">
      <c r="B1736" s="2"/>
      <c r="C1736" s="10"/>
      <c r="D1736" s="13"/>
      <c r="E1736" s="20"/>
      <c r="F1736" s="20"/>
    </row>
    <row r="1737" spans="2:6" ht="15.75" x14ac:dyDescent="0.25">
      <c r="B1737" s="2"/>
      <c r="C1737" s="10"/>
      <c r="D1737" s="13"/>
      <c r="E1737" s="20"/>
      <c r="F1737" s="20"/>
    </row>
    <row r="1738" spans="2:6" ht="15.75" x14ac:dyDescent="0.25">
      <c r="B1738" s="2"/>
      <c r="C1738" s="10"/>
      <c r="D1738" s="13"/>
      <c r="E1738" s="20"/>
      <c r="F1738" s="20"/>
    </row>
    <row r="1739" spans="2:6" ht="15.75" x14ac:dyDescent="0.25">
      <c r="B1739" s="2"/>
      <c r="C1739" s="10"/>
      <c r="D1739" s="13"/>
      <c r="E1739" s="20"/>
      <c r="F1739" s="20"/>
    </row>
    <row r="1740" spans="2:6" ht="15.75" x14ac:dyDescent="0.25">
      <c r="B1740" s="2"/>
      <c r="C1740" s="10"/>
      <c r="D1740" s="13"/>
      <c r="E1740" s="20"/>
      <c r="F1740" s="20"/>
    </row>
    <row r="1741" spans="2:6" ht="15.75" x14ac:dyDescent="0.25">
      <c r="B1741" s="2"/>
      <c r="C1741" s="10"/>
      <c r="D1741" s="13"/>
      <c r="E1741" s="20"/>
      <c r="F1741" s="20"/>
    </row>
    <row r="1742" spans="2:6" ht="15.75" x14ac:dyDescent="0.25">
      <c r="B1742" s="2"/>
      <c r="C1742" s="10"/>
      <c r="D1742" s="13"/>
      <c r="E1742" s="20"/>
      <c r="F1742" s="20"/>
    </row>
    <row r="1743" spans="2:6" ht="15.75" x14ac:dyDescent="0.25">
      <c r="B1743" s="2"/>
      <c r="C1743" s="10"/>
      <c r="D1743" s="13"/>
      <c r="E1743" s="20"/>
      <c r="F1743" s="20"/>
    </row>
    <row r="1744" spans="2:6" ht="15.75" x14ac:dyDescent="0.25">
      <c r="B1744" s="2"/>
      <c r="C1744" s="10"/>
      <c r="D1744" s="13"/>
      <c r="E1744" s="20"/>
      <c r="F1744" s="20"/>
    </row>
    <row r="1745" spans="2:6" ht="15.75" x14ac:dyDescent="0.25">
      <c r="B1745" s="2"/>
      <c r="C1745" s="10"/>
      <c r="D1745" s="13"/>
      <c r="E1745" s="20"/>
      <c r="F1745" s="20"/>
    </row>
    <row r="1746" spans="2:6" ht="15.75" x14ac:dyDescent="0.25">
      <c r="B1746" s="2"/>
      <c r="C1746" s="10"/>
      <c r="D1746" s="13"/>
      <c r="E1746" s="20"/>
      <c r="F1746" s="20"/>
    </row>
    <row r="1747" spans="2:6" ht="15.75" x14ac:dyDescent="0.25">
      <c r="B1747" s="2"/>
      <c r="C1747" s="10"/>
      <c r="D1747" s="13"/>
      <c r="E1747" s="20"/>
      <c r="F1747" s="20"/>
    </row>
    <row r="1748" spans="2:6" ht="15.75" x14ac:dyDescent="0.25">
      <c r="B1748" s="2"/>
      <c r="C1748" s="10"/>
      <c r="D1748" s="13"/>
      <c r="E1748" s="20"/>
      <c r="F1748" s="20"/>
    </row>
    <row r="1749" spans="2:6" ht="15.75" x14ac:dyDescent="0.25">
      <c r="B1749" s="2"/>
      <c r="C1749" s="10"/>
      <c r="D1749" s="13"/>
      <c r="E1749" s="20"/>
      <c r="F1749" s="20"/>
    </row>
    <row r="1750" spans="2:6" ht="15.75" x14ac:dyDescent="0.25">
      <c r="B1750" s="2"/>
      <c r="C1750" s="10"/>
      <c r="D1750" s="13"/>
      <c r="E1750" s="20"/>
      <c r="F1750" s="20"/>
    </row>
    <row r="1751" spans="2:6" ht="15.75" x14ac:dyDescent="0.25">
      <c r="B1751" s="2"/>
      <c r="C1751" s="10"/>
      <c r="D1751" s="13"/>
      <c r="E1751" s="20"/>
      <c r="F1751" s="20"/>
    </row>
    <row r="1752" spans="2:6" ht="15.75" x14ac:dyDescent="0.25">
      <c r="B1752" s="2"/>
      <c r="C1752" s="10"/>
      <c r="D1752" s="13"/>
      <c r="E1752" s="20"/>
      <c r="F1752" s="20"/>
    </row>
    <row r="1753" spans="2:6" ht="15.75" x14ac:dyDescent="0.25">
      <c r="B1753" s="2"/>
      <c r="C1753" s="10"/>
      <c r="D1753" s="13"/>
      <c r="E1753" s="20"/>
      <c r="F1753" s="20"/>
    </row>
    <row r="1754" spans="2:6" ht="15.75" x14ac:dyDescent="0.25">
      <c r="B1754" s="2"/>
      <c r="C1754" s="10"/>
      <c r="D1754" s="13"/>
      <c r="E1754" s="20"/>
      <c r="F1754" s="20"/>
    </row>
    <row r="1755" spans="2:6" ht="15.75" x14ac:dyDescent="0.25">
      <c r="B1755" s="2"/>
      <c r="C1755" s="10"/>
      <c r="D1755" s="13"/>
      <c r="E1755" s="20"/>
      <c r="F1755" s="20"/>
    </row>
    <row r="1756" spans="2:6" ht="15.75" x14ac:dyDescent="0.25">
      <c r="B1756" s="2"/>
      <c r="C1756" s="10"/>
      <c r="D1756" s="13"/>
      <c r="E1756" s="20"/>
      <c r="F1756" s="20"/>
    </row>
    <row r="1757" spans="2:6" ht="15.75" x14ac:dyDescent="0.25">
      <c r="B1757" s="2"/>
      <c r="C1757" s="10"/>
      <c r="D1757" s="13"/>
      <c r="E1757" s="20"/>
      <c r="F1757" s="20"/>
    </row>
    <row r="1758" spans="2:6" ht="15.75" x14ac:dyDescent="0.25">
      <c r="B1758" s="2"/>
      <c r="C1758" s="10"/>
      <c r="D1758" s="13"/>
      <c r="E1758" s="20"/>
      <c r="F1758" s="20"/>
    </row>
    <row r="1759" spans="2:6" ht="15.75" x14ac:dyDescent="0.25">
      <c r="B1759" s="2"/>
      <c r="C1759" s="10"/>
      <c r="D1759" s="13"/>
      <c r="E1759" s="20"/>
      <c r="F1759" s="20"/>
    </row>
    <row r="1760" spans="2:6" ht="15.75" x14ac:dyDescent="0.25">
      <c r="B1760" s="2"/>
      <c r="C1760" s="10"/>
      <c r="D1760" s="13"/>
      <c r="E1760" s="20"/>
      <c r="F1760" s="20"/>
    </row>
    <row r="1761" spans="2:6" ht="15.75" x14ac:dyDescent="0.25">
      <c r="B1761" s="2"/>
      <c r="C1761" s="10"/>
      <c r="D1761" s="13"/>
      <c r="E1761" s="20"/>
      <c r="F1761" s="20"/>
    </row>
    <row r="1762" spans="2:6" ht="15.75" x14ac:dyDescent="0.25">
      <c r="B1762" s="2"/>
      <c r="C1762" s="10"/>
      <c r="D1762" s="13"/>
      <c r="E1762" s="20"/>
      <c r="F1762" s="20"/>
    </row>
    <row r="1763" spans="2:6" ht="15.75" x14ac:dyDescent="0.25">
      <c r="B1763" s="2"/>
      <c r="C1763" s="10"/>
      <c r="D1763" s="13"/>
      <c r="E1763" s="20"/>
      <c r="F1763" s="20"/>
    </row>
    <row r="1764" spans="2:6" ht="15.75" x14ac:dyDescent="0.25">
      <c r="B1764" s="2"/>
      <c r="C1764" s="10"/>
      <c r="D1764" s="13"/>
      <c r="E1764" s="20"/>
      <c r="F1764" s="20"/>
    </row>
    <row r="1765" spans="2:6" ht="15.75" x14ac:dyDescent="0.25">
      <c r="B1765" s="2"/>
      <c r="C1765" s="10"/>
      <c r="D1765" s="13"/>
      <c r="E1765" s="20"/>
      <c r="F1765" s="20"/>
    </row>
    <row r="1766" spans="2:6" ht="15.75" x14ac:dyDescent="0.25">
      <c r="B1766" s="2"/>
      <c r="C1766" s="10"/>
      <c r="D1766" s="13"/>
      <c r="E1766" s="20"/>
      <c r="F1766" s="20"/>
    </row>
    <row r="1767" spans="2:6" ht="15.75" x14ac:dyDescent="0.25">
      <c r="B1767" s="2"/>
      <c r="C1767" s="10"/>
      <c r="D1767" s="13"/>
      <c r="E1767" s="20"/>
      <c r="F1767" s="20"/>
    </row>
    <row r="1768" spans="2:6" ht="15.75" x14ac:dyDescent="0.25">
      <c r="B1768" s="2"/>
      <c r="C1768" s="10"/>
      <c r="D1768" s="13"/>
      <c r="E1768" s="20"/>
      <c r="F1768" s="20"/>
    </row>
    <row r="1769" spans="2:6" ht="15.75" x14ac:dyDescent="0.25">
      <c r="B1769" s="2"/>
      <c r="C1769" s="10"/>
      <c r="D1769" s="13"/>
      <c r="E1769" s="20"/>
      <c r="F1769" s="20"/>
    </row>
    <row r="1770" spans="2:6" ht="15.75" x14ac:dyDescent="0.25">
      <c r="B1770" s="2"/>
      <c r="C1770" s="10"/>
      <c r="D1770" s="13"/>
      <c r="E1770" s="20"/>
      <c r="F1770" s="20"/>
    </row>
    <row r="1771" spans="2:6" ht="15.75" x14ac:dyDescent="0.25">
      <c r="B1771" s="2"/>
      <c r="C1771" s="10"/>
      <c r="D1771" s="13"/>
      <c r="E1771" s="20"/>
      <c r="F1771" s="20"/>
    </row>
    <row r="1772" spans="2:6" ht="15.75" x14ac:dyDescent="0.25">
      <c r="B1772" s="2"/>
      <c r="C1772" s="10"/>
      <c r="D1772" s="13"/>
      <c r="E1772" s="20"/>
      <c r="F1772" s="20"/>
    </row>
    <row r="1773" spans="2:6" ht="15.75" x14ac:dyDescent="0.25">
      <c r="B1773" s="2"/>
      <c r="C1773" s="10"/>
      <c r="D1773" s="13"/>
      <c r="E1773" s="20"/>
      <c r="F1773" s="20"/>
    </row>
    <row r="1774" spans="2:6" ht="15.75" x14ac:dyDescent="0.25">
      <c r="B1774" s="2"/>
      <c r="C1774" s="10"/>
      <c r="D1774" s="13"/>
      <c r="E1774" s="20"/>
      <c r="F1774" s="20"/>
    </row>
    <row r="1775" spans="2:6" ht="15.75" x14ac:dyDescent="0.25">
      <c r="B1775" s="2"/>
      <c r="C1775" s="10"/>
      <c r="D1775" s="13"/>
      <c r="E1775" s="20"/>
      <c r="F1775" s="20"/>
    </row>
    <row r="1776" spans="2:6" ht="15.75" x14ac:dyDescent="0.25">
      <c r="B1776" s="2"/>
      <c r="C1776" s="10"/>
      <c r="D1776" s="13"/>
      <c r="E1776" s="20"/>
      <c r="F1776" s="20"/>
    </row>
    <row r="1777" spans="2:6" ht="15.75" x14ac:dyDescent="0.25">
      <c r="B1777" s="2"/>
      <c r="C1777" s="10"/>
      <c r="D1777" s="13"/>
      <c r="E1777" s="20"/>
      <c r="F1777" s="20"/>
    </row>
    <row r="1778" spans="2:6" ht="15.75" x14ac:dyDescent="0.25">
      <c r="B1778" s="2"/>
      <c r="C1778" s="10"/>
      <c r="D1778" s="13"/>
      <c r="E1778" s="20"/>
      <c r="F1778" s="20"/>
    </row>
    <row r="1779" spans="2:6" ht="15.75" x14ac:dyDescent="0.25">
      <c r="B1779" s="2"/>
      <c r="C1779" s="10"/>
      <c r="D1779" s="13"/>
      <c r="E1779" s="20"/>
      <c r="F1779" s="20"/>
    </row>
    <row r="1780" spans="2:6" ht="15.75" x14ac:dyDescent="0.25">
      <c r="B1780" s="2"/>
      <c r="C1780" s="10"/>
      <c r="D1780" s="13"/>
      <c r="E1780" s="20"/>
      <c r="F1780" s="20"/>
    </row>
    <row r="1781" spans="2:6" ht="15.75" x14ac:dyDescent="0.25">
      <c r="B1781" s="2"/>
      <c r="C1781" s="10"/>
      <c r="D1781" s="13"/>
      <c r="E1781" s="20"/>
      <c r="F1781" s="20"/>
    </row>
    <row r="1782" spans="2:6" ht="15.75" x14ac:dyDescent="0.25">
      <c r="B1782" s="2"/>
      <c r="C1782" s="10"/>
      <c r="D1782" s="13"/>
      <c r="E1782" s="20"/>
      <c r="F1782" s="20"/>
    </row>
    <row r="1783" spans="2:6" ht="15.75" x14ac:dyDescent="0.25">
      <c r="B1783" s="2"/>
      <c r="C1783" s="10"/>
      <c r="D1783" s="13"/>
      <c r="E1783" s="20"/>
      <c r="F1783" s="20"/>
    </row>
    <row r="1784" spans="2:6" ht="15.75" x14ac:dyDescent="0.25">
      <c r="B1784" s="2"/>
      <c r="C1784" s="10"/>
      <c r="D1784" s="13"/>
      <c r="E1784" s="20"/>
      <c r="F1784" s="20"/>
    </row>
    <row r="1785" spans="2:6" ht="15.75" x14ac:dyDescent="0.25">
      <c r="B1785" s="2"/>
      <c r="C1785" s="10"/>
      <c r="D1785" s="13"/>
      <c r="E1785" s="20"/>
      <c r="F1785" s="20"/>
    </row>
    <row r="1786" spans="2:6" ht="15.75" x14ac:dyDescent="0.25">
      <c r="B1786" s="2"/>
      <c r="C1786" s="10"/>
      <c r="D1786" s="13"/>
      <c r="E1786" s="20"/>
      <c r="F1786" s="20"/>
    </row>
    <row r="1787" spans="2:6" ht="15.75" x14ac:dyDescent="0.25">
      <c r="B1787" s="2"/>
      <c r="C1787" s="10"/>
      <c r="D1787" s="13"/>
      <c r="E1787" s="20"/>
      <c r="F1787" s="20"/>
    </row>
    <row r="1788" spans="2:6" ht="15.75" x14ac:dyDescent="0.25">
      <c r="B1788" s="2"/>
      <c r="C1788" s="10"/>
      <c r="D1788" s="13"/>
      <c r="E1788" s="20"/>
      <c r="F1788" s="20"/>
    </row>
    <row r="1789" spans="2:6" ht="15.75" x14ac:dyDescent="0.25">
      <c r="B1789" s="2"/>
      <c r="C1789" s="10"/>
      <c r="D1789" s="13"/>
      <c r="E1789" s="20"/>
      <c r="F1789" s="20"/>
    </row>
    <row r="1790" spans="2:6" ht="15.75" x14ac:dyDescent="0.25">
      <c r="B1790" s="2"/>
      <c r="C1790" s="10"/>
      <c r="D1790" s="13"/>
      <c r="E1790" s="20"/>
      <c r="F1790" s="20"/>
    </row>
    <row r="1791" spans="2:6" ht="15.75" x14ac:dyDescent="0.25">
      <c r="B1791" s="2"/>
      <c r="C1791" s="10"/>
      <c r="D1791" s="13"/>
      <c r="E1791" s="20"/>
      <c r="F1791" s="20"/>
    </row>
    <row r="1792" spans="2:6" ht="15.75" x14ac:dyDescent="0.25">
      <c r="B1792" s="2"/>
      <c r="C1792" s="10"/>
      <c r="D1792" s="13"/>
      <c r="E1792" s="20"/>
      <c r="F1792" s="20"/>
    </row>
    <row r="1793" spans="2:6" ht="15.75" x14ac:dyDescent="0.25">
      <c r="B1793" s="2"/>
      <c r="C1793" s="10"/>
      <c r="D1793" s="13"/>
      <c r="E1793" s="20"/>
      <c r="F1793" s="20"/>
    </row>
    <row r="1794" spans="2:6" ht="15.75" x14ac:dyDescent="0.25">
      <c r="B1794" s="2"/>
      <c r="C1794" s="10"/>
      <c r="D1794" s="13"/>
      <c r="E1794" s="20"/>
      <c r="F1794" s="20"/>
    </row>
    <row r="1795" spans="2:6" ht="15.75" x14ac:dyDescent="0.25">
      <c r="B1795" s="2"/>
      <c r="C1795" s="10"/>
      <c r="D1795" s="13"/>
      <c r="E1795" s="20"/>
      <c r="F1795" s="20"/>
    </row>
    <row r="1796" spans="2:6" ht="15.75" x14ac:dyDescent="0.25">
      <c r="B1796" s="2"/>
      <c r="C1796" s="10"/>
      <c r="D1796" s="13"/>
      <c r="E1796" s="20"/>
      <c r="F1796" s="20"/>
    </row>
    <row r="1797" spans="2:6" ht="15.75" x14ac:dyDescent="0.25">
      <c r="B1797" s="2"/>
      <c r="C1797" s="10"/>
      <c r="D1797" s="13"/>
      <c r="E1797" s="20"/>
      <c r="F1797" s="20"/>
    </row>
    <row r="1798" spans="2:6" ht="15.75" x14ac:dyDescent="0.25">
      <c r="B1798" s="5"/>
      <c r="C1798" s="10"/>
      <c r="D1798" s="13"/>
      <c r="E1798" s="20"/>
      <c r="F1798" s="20"/>
    </row>
    <row r="1799" spans="2:6" ht="15.75" x14ac:dyDescent="0.25">
      <c r="B1799" s="2"/>
      <c r="C1799" s="10"/>
      <c r="D1799" s="13"/>
      <c r="E1799" s="20"/>
      <c r="F1799" s="20"/>
    </row>
    <row r="1800" spans="2:6" ht="15.75" x14ac:dyDescent="0.25">
      <c r="B1800" s="2"/>
      <c r="C1800" s="10"/>
      <c r="D1800" s="13"/>
      <c r="E1800" s="20"/>
      <c r="F1800" s="20"/>
    </row>
    <row r="1801" spans="2:6" ht="15.75" x14ac:dyDescent="0.25">
      <c r="B1801" s="2"/>
      <c r="C1801" s="10"/>
      <c r="D1801" s="13"/>
      <c r="E1801" s="20"/>
      <c r="F1801" s="20"/>
    </row>
    <row r="1802" spans="2:6" ht="15.75" x14ac:dyDescent="0.25">
      <c r="B1802" s="2"/>
      <c r="C1802" s="10"/>
      <c r="D1802" s="13"/>
      <c r="E1802" s="20"/>
      <c r="F1802" s="20"/>
    </row>
    <row r="1803" spans="2:6" ht="15.75" x14ac:dyDescent="0.25">
      <c r="B1803" s="2"/>
      <c r="C1803" s="10"/>
      <c r="D1803" s="13"/>
      <c r="E1803" s="20"/>
      <c r="F1803" s="20"/>
    </row>
    <row r="1804" spans="2:6" ht="15.75" x14ac:dyDescent="0.25">
      <c r="B1804" s="2"/>
      <c r="C1804" s="10"/>
      <c r="D1804" s="13"/>
      <c r="E1804" s="20"/>
      <c r="F1804" s="20"/>
    </row>
    <row r="1805" spans="2:6" ht="15.75" x14ac:dyDescent="0.25">
      <c r="B1805" s="2"/>
      <c r="C1805" s="10"/>
      <c r="D1805" s="13"/>
      <c r="E1805" s="20"/>
      <c r="F1805" s="20"/>
    </row>
    <row r="1806" spans="2:6" ht="15.75" x14ac:dyDescent="0.25">
      <c r="B1806" s="2"/>
      <c r="C1806" s="10"/>
      <c r="D1806" s="13"/>
      <c r="E1806" s="20"/>
      <c r="F1806" s="20"/>
    </row>
    <row r="1807" spans="2:6" ht="15.75" x14ac:dyDescent="0.25">
      <c r="B1807" s="2"/>
      <c r="C1807" s="10"/>
      <c r="D1807" s="13"/>
      <c r="E1807" s="20"/>
      <c r="F1807" s="20"/>
    </row>
    <row r="1808" spans="2:6" ht="15.75" x14ac:dyDescent="0.25">
      <c r="B1808" s="2"/>
      <c r="C1808" s="10"/>
      <c r="D1808" s="13"/>
      <c r="E1808" s="20"/>
      <c r="F1808" s="20"/>
    </row>
    <row r="1809" spans="2:6" ht="15.75" x14ac:dyDescent="0.25">
      <c r="B1809" s="2"/>
      <c r="C1809" s="10"/>
      <c r="D1809" s="13"/>
      <c r="E1809" s="20"/>
      <c r="F1809" s="20"/>
    </row>
    <row r="1810" spans="2:6" ht="15.75" x14ac:dyDescent="0.25">
      <c r="B1810" s="2"/>
      <c r="C1810" s="10"/>
      <c r="D1810" s="13"/>
      <c r="E1810" s="20"/>
      <c r="F1810" s="20"/>
    </row>
    <row r="1811" spans="2:6" ht="15.75" x14ac:dyDescent="0.25">
      <c r="B1811" s="2"/>
      <c r="C1811" s="10"/>
      <c r="D1811" s="13"/>
      <c r="E1811" s="20"/>
      <c r="F1811" s="20"/>
    </row>
    <row r="1812" spans="2:6" ht="15.75" x14ac:dyDescent="0.25">
      <c r="B1812" s="2"/>
      <c r="C1812" s="10"/>
      <c r="D1812" s="13"/>
      <c r="E1812" s="20"/>
      <c r="F1812" s="20"/>
    </row>
    <row r="1813" spans="2:6" ht="15.75" x14ac:dyDescent="0.25">
      <c r="B1813" s="2"/>
      <c r="C1813" s="10"/>
      <c r="D1813" s="13"/>
      <c r="E1813" s="20"/>
      <c r="F1813" s="20"/>
    </row>
    <row r="1814" spans="2:6" ht="15.75" x14ac:dyDescent="0.25">
      <c r="B1814" s="2"/>
      <c r="C1814" s="10"/>
      <c r="D1814" s="13"/>
      <c r="E1814" s="20"/>
      <c r="F1814" s="20"/>
    </row>
    <row r="1815" spans="2:6" ht="15.75" x14ac:dyDescent="0.25">
      <c r="B1815" s="2"/>
      <c r="C1815" s="10"/>
      <c r="D1815" s="13"/>
      <c r="E1815" s="20"/>
      <c r="F1815" s="20"/>
    </row>
    <row r="1816" spans="2:6" ht="15.75" x14ac:dyDescent="0.25">
      <c r="B1816" s="2"/>
      <c r="C1816" s="10"/>
      <c r="D1816" s="13"/>
      <c r="E1816" s="20"/>
      <c r="F1816" s="20"/>
    </row>
    <row r="1817" spans="2:6" ht="15.75" x14ac:dyDescent="0.25">
      <c r="B1817" s="2"/>
      <c r="C1817" s="10"/>
      <c r="D1817" s="13"/>
      <c r="E1817" s="20"/>
      <c r="F1817" s="20"/>
    </row>
    <row r="1818" spans="2:6" ht="15.75" x14ac:dyDescent="0.25">
      <c r="B1818" s="2"/>
      <c r="C1818" s="10"/>
      <c r="D1818" s="13"/>
      <c r="E1818" s="20"/>
      <c r="F1818" s="20"/>
    </row>
    <row r="1819" spans="2:6" ht="15.75" x14ac:dyDescent="0.25">
      <c r="B1819" s="2"/>
      <c r="C1819" s="10"/>
      <c r="D1819" s="13"/>
      <c r="E1819" s="20"/>
      <c r="F1819" s="20"/>
    </row>
    <row r="1820" spans="2:6" ht="15.75" x14ac:dyDescent="0.25">
      <c r="B1820" s="2"/>
      <c r="C1820" s="10"/>
      <c r="D1820" s="13"/>
      <c r="E1820" s="20"/>
      <c r="F1820" s="20"/>
    </row>
    <row r="1821" spans="2:6" ht="15.75" x14ac:dyDescent="0.25">
      <c r="B1821" s="2"/>
      <c r="C1821" s="10"/>
      <c r="D1821" s="13"/>
      <c r="E1821" s="20"/>
      <c r="F1821" s="20"/>
    </row>
    <row r="1822" spans="2:6" ht="15.75" x14ac:dyDescent="0.25">
      <c r="B1822" s="2"/>
      <c r="C1822" s="10"/>
      <c r="D1822" s="13"/>
      <c r="E1822" s="20"/>
      <c r="F1822" s="20"/>
    </row>
    <row r="1823" spans="2:6" ht="15.75" x14ac:dyDescent="0.25">
      <c r="B1823" s="2"/>
      <c r="C1823" s="10"/>
      <c r="D1823" s="13"/>
      <c r="E1823" s="20"/>
      <c r="F1823" s="20"/>
    </row>
    <row r="1824" spans="2:6" ht="15.75" x14ac:dyDescent="0.25">
      <c r="B1824" s="5"/>
      <c r="C1824" s="10"/>
      <c r="D1824" s="13"/>
      <c r="E1824" s="20"/>
      <c r="F1824" s="20"/>
    </row>
    <row r="1825" spans="2:6" ht="15.75" x14ac:dyDescent="0.25">
      <c r="B1825" s="2"/>
      <c r="C1825" s="10"/>
      <c r="D1825" s="13"/>
      <c r="E1825" s="20"/>
      <c r="F1825" s="20"/>
    </row>
    <row r="1826" spans="2:6" ht="15.75" x14ac:dyDescent="0.25">
      <c r="B1826" s="2"/>
      <c r="C1826" s="10"/>
      <c r="D1826" s="13"/>
      <c r="E1826" s="20"/>
      <c r="F1826" s="20"/>
    </row>
    <row r="1827" spans="2:6" ht="15.75" x14ac:dyDescent="0.25">
      <c r="B1827" s="2"/>
      <c r="C1827" s="10"/>
      <c r="D1827" s="13"/>
      <c r="E1827" s="20"/>
      <c r="F1827" s="20"/>
    </row>
    <row r="1828" spans="2:6" ht="15.75" x14ac:dyDescent="0.25">
      <c r="B1828" s="2"/>
      <c r="C1828" s="10"/>
      <c r="D1828" s="13"/>
      <c r="E1828" s="20"/>
      <c r="F1828" s="20"/>
    </row>
    <row r="1829" spans="2:6" ht="15.75" x14ac:dyDescent="0.25">
      <c r="B1829" s="2"/>
      <c r="C1829" s="10"/>
      <c r="D1829" s="13"/>
      <c r="E1829" s="20"/>
      <c r="F1829" s="20"/>
    </row>
    <row r="1830" spans="2:6" ht="15.75" x14ac:dyDescent="0.25">
      <c r="B1830" s="2"/>
      <c r="C1830" s="10"/>
      <c r="D1830" s="13"/>
      <c r="E1830" s="20"/>
      <c r="F1830" s="20"/>
    </row>
    <row r="1831" spans="2:6" ht="15.75" x14ac:dyDescent="0.25">
      <c r="B1831" s="2"/>
      <c r="C1831" s="10"/>
      <c r="D1831" s="13"/>
      <c r="E1831" s="20"/>
      <c r="F1831" s="20"/>
    </row>
    <row r="1832" spans="2:6" ht="15.75" x14ac:dyDescent="0.25">
      <c r="B1832" s="2"/>
      <c r="C1832" s="10"/>
      <c r="D1832" s="13"/>
      <c r="E1832" s="20"/>
      <c r="F1832" s="20"/>
    </row>
    <row r="1833" spans="2:6" ht="15.75" x14ac:dyDescent="0.25">
      <c r="B1833" s="2"/>
      <c r="C1833" s="10"/>
      <c r="D1833" s="13"/>
      <c r="E1833" s="20"/>
      <c r="F1833" s="20"/>
    </row>
    <row r="1834" spans="2:6" ht="15.75" x14ac:dyDescent="0.25">
      <c r="B1834" s="2"/>
      <c r="C1834" s="10"/>
      <c r="D1834" s="13"/>
      <c r="E1834" s="20"/>
      <c r="F1834" s="20"/>
    </row>
    <row r="1835" spans="2:6" ht="15.75" x14ac:dyDescent="0.25">
      <c r="B1835" s="2"/>
      <c r="C1835" s="10"/>
      <c r="D1835" s="13"/>
      <c r="E1835" s="20"/>
      <c r="F1835" s="20"/>
    </row>
    <row r="1836" spans="2:6" ht="15.75" x14ac:dyDescent="0.25">
      <c r="B1836" s="2"/>
      <c r="C1836" s="10"/>
      <c r="D1836" s="13"/>
      <c r="E1836" s="20"/>
      <c r="F1836" s="20"/>
    </row>
    <row r="1837" spans="2:6" ht="15.75" x14ac:dyDescent="0.25">
      <c r="B1837" s="2"/>
      <c r="C1837" s="10"/>
      <c r="D1837" s="13"/>
      <c r="E1837" s="20"/>
      <c r="F1837" s="20"/>
    </row>
    <row r="1838" spans="2:6" ht="15.75" x14ac:dyDescent="0.25">
      <c r="B1838" s="2"/>
      <c r="C1838" s="10"/>
      <c r="D1838" s="13"/>
      <c r="E1838" s="20"/>
      <c r="F1838" s="20"/>
    </row>
    <row r="1839" spans="2:6" ht="15.75" x14ac:dyDescent="0.25">
      <c r="B1839" s="2"/>
      <c r="C1839" s="10"/>
      <c r="D1839" s="13"/>
      <c r="E1839" s="20"/>
      <c r="F1839" s="20"/>
    </row>
    <row r="1840" spans="2:6" ht="15.75" x14ac:dyDescent="0.25">
      <c r="B1840" s="2"/>
      <c r="C1840" s="10"/>
      <c r="D1840" s="13"/>
      <c r="E1840" s="20"/>
      <c r="F1840" s="20"/>
    </row>
    <row r="1841" spans="2:6" ht="15.75" x14ac:dyDescent="0.25">
      <c r="B1841" s="2"/>
      <c r="C1841" s="10"/>
      <c r="D1841" s="13"/>
      <c r="E1841" s="20"/>
      <c r="F1841" s="20"/>
    </row>
    <row r="1842" spans="2:6" ht="15.75" x14ac:dyDescent="0.25">
      <c r="B1842" s="2"/>
      <c r="C1842" s="10"/>
      <c r="D1842" s="13"/>
      <c r="E1842" s="20"/>
      <c r="F1842" s="20"/>
    </row>
    <row r="1843" spans="2:6" ht="15.75" x14ac:dyDescent="0.25">
      <c r="B1843" s="2"/>
      <c r="C1843" s="10"/>
      <c r="D1843" s="13"/>
      <c r="E1843" s="20"/>
      <c r="F1843" s="20"/>
    </row>
    <row r="1844" spans="2:6" ht="15.75" x14ac:dyDescent="0.25">
      <c r="B1844" s="2"/>
      <c r="C1844" s="10"/>
      <c r="D1844" s="13"/>
      <c r="E1844" s="20"/>
      <c r="F1844" s="20"/>
    </row>
    <row r="1845" spans="2:6" ht="15.75" x14ac:dyDescent="0.25">
      <c r="B1845" s="2"/>
      <c r="C1845" s="10"/>
      <c r="D1845" s="13"/>
      <c r="E1845" s="20"/>
      <c r="F1845" s="20"/>
    </row>
    <row r="1846" spans="2:6" ht="15.75" x14ac:dyDescent="0.25">
      <c r="B1846" s="2"/>
      <c r="C1846" s="10"/>
      <c r="D1846" s="13"/>
      <c r="E1846" s="20"/>
      <c r="F1846" s="20"/>
    </row>
    <row r="1847" spans="2:6" ht="15.75" x14ac:dyDescent="0.25">
      <c r="B1847" s="2"/>
      <c r="C1847" s="10"/>
      <c r="D1847" s="13"/>
      <c r="E1847" s="20"/>
      <c r="F1847" s="20"/>
    </row>
    <row r="1848" spans="2:6" ht="15.75" x14ac:dyDescent="0.25">
      <c r="B1848" s="2"/>
      <c r="C1848" s="10"/>
      <c r="D1848" s="13"/>
      <c r="E1848" s="20"/>
      <c r="F1848" s="20"/>
    </row>
    <row r="1849" spans="2:6" ht="15.75" x14ac:dyDescent="0.25">
      <c r="B1849" s="2"/>
      <c r="C1849" s="10"/>
      <c r="D1849" s="13"/>
      <c r="E1849" s="20"/>
      <c r="F1849" s="20"/>
    </row>
    <row r="1850" spans="2:6" ht="15.75" x14ac:dyDescent="0.25">
      <c r="B1850" s="2"/>
      <c r="C1850" s="10"/>
      <c r="D1850" s="13"/>
      <c r="E1850" s="20"/>
      <c r="F1850" s="20"/>
    </row>
    <row r="1851" spans="2:6" ht="15.75" x14ac:dyDescent="0.25">
      <c r="B1851" s="2"/>
      <c r="C1851" s="10"/>
      <c r="D1851" s="13"/>
      <c r="E1851" s="20"/>
      <c r="F1851" s="20"/>
    </row>
    <row r="1852" spans="2:6" ht="15.75" x14ac:dyDescent="0.25">
      <c r="B1852" s="2"/>
      <c r="C1852" s="10"/>
      <c r="D1852" s="13"/>
      <c r="E1852" s="20"/>
      <c r="F1852" s="20"/>
    </row>
    <row r="1853" spans="2:6" ht="15.75" x14ac:dyDescent="0.25">
      <c r="B1853" s="2"/>
      <c r="C1853" s="10"/>
      <c r="D1853" s="13"/>
      <c r="E1853" s="20"/>
      <c r="F1853" s="20"/>
    </row>
    <row r="1854" spans="2:6" ht="15.75" x14ac:dyDescent="0.25">
      <c r="B1854" s="2"/>
      <c r="C1854" s="10"/>
      <c r="D1854" s="13"/>
      <c r="E1854" s="20"/>
      <c r="F1854" s="20"/>
    </row>
    <row r="1855" spans="2:6" ht="15.75" x14ac:dyDescent="0.25">
      <c r="B1855" s="2"/>
      <c r="C1855" s="10"/>
      <c r="D1855" s="13"/>
      <c r="E1855" s="20"/>
      <c r="F1855" s="20"/>
    </row>
    <row r="1856" spans="2:6" ht="15.75" x14ac:dyDescent="0.25">
      <c r="B1856" s="2"/>
      <c r="C1856" s="10"/>
      <c r="D1856" s="13"/>
      <c r="E1856" s="20"/>
      <c r="F1856" s="20"/>
    </row>
    <row r="1857" spans="2:6" ht="15.75" x14ac:dyDescent="0.25">
      <c r="B1857" s="2"/>
      <c r="C1857" s="10"/>
      <c r="D1857" s="13"/>
      <c r="E1857" s="20"/>
      <c r="F1857" s="20"/>
    </row>
    <row r="1858" spans="2:6" ht="15.75" x14ac:dyDescent="0.25">
      <c r="B1858" s="5"/>
      <c r="C1858" s="10"/>
      <c r="D1858" s="13"/>
      <c r="E1858" s="20"/>
      <c r="F1858" s="20"/>
    </row>
    <row r="1859" spans="2:6" ht="15.75" x14ac:dyDescent="0.25">
      <c r="B1859" s="5"/>
      <c r="C1859" s="10"/>
      <c r="D1859" s="13"/>
      <c r="E1859" s="20"/>
      <c r="F1859" s="20"/>
    </row>
    <row r="1860" spans="2:6" ht="15.75" x14ac:dyDescent="0.25">
      <c r="B1860" s="5"/>
      <c r="C1860" s="10"/>
      <c r="D1860" s="13"/>
      <c r="E1860" s="20"/>
      <c r="F1860" s="20"/>
    </row>
    <row r="1861" spans="2:6" ht="15.75" x14ac:dyDescent="0.25">
      <c r="B1861" s="2"/>
      <c r="C1861" s="10"/>
      <c r="D1861" s="13"/>
      <c r="E1861" s="20"/>
      <c r="F1861" s="20"/>
    </row>
    <row r="1862" spans="2:6" ht="15.75" x14ac:dyDescent="0.25">
      <c r="B1862" s="2"/>
      <c r="C1862" s="10"/>
      <c r="D1862" s="13"/>
      <c r="E1862" s="20"/>
      <c r="F1862" s="20"/>
    </row>
    <row r="1863" spans="2:6" ht="15.75" x14ac:dyDescent="0.25">
      <c r="B1863" s="2"/>
      <c r="C1863" s="10"/>
      <c r="D1863" s="13"/>
      <c r="E1863" s="20"/>
      <c r="F1863" s="20"/>
    </row>
    <row r="1864" spans="2:6" ht="15.75" x14ac:dyDescent="0.25">
      <c r="B1864" s="5"/>
      <c r="C1864" s="10"/>
      <c r="D1864" s="13"/>
      <c r="E1864" s="20"/>
      <c r="F1864" s="20"/>
    </row>
    <row r="1865" spans="2:6" ht="15.75" x14ac:dyDescent="0.25">
      <c r="B1865" s="2"/>
      <c r="C1865" s="10"/>
      <c r="D1865" s="13"/>
      <c r="E1865" s="20"/>
      <c r="F1865" s="20"/>
    </row>
    <row r="1866" spans="2:6" ht="15.75" x14ac:dyDescent="0.25">
      <c r="B1866" s="2"/>
      <c r="C1866" s="10"/>
      <c r="D1866" s="13"/>
      <c r="E1866" s="20"/>
      <c r="F1866" s="20"/>
    </row>
    <row r="1867" spans="2:6" ht="15.75" x14ac:dyDescent="0.25">
      <c r="B1867" s="2"/>
      <c r="C1867" s="10"/>
      <c r="D1867" s="13"/>
      <c r="E1867" s="20"/>
      <c r="F1867" s="20"/>
    </row>
    <row r="1868" spans="2:6" ht="15.75" x14ac:dyDescent="0.25">
      <c r="B1868" s="2"/>
      <c r="C1868" s="10"/>
      <c r="D1868" s="13"/>
      <c r="E1868" s="20"/>
      <c r="F1868" s="20"/>
    </row>
    <row r="1869" spans="2:6" ht="15.75" x14ac:dyDescent="0.25">
      <c r="B1869" s="2"/>
      <c r="C1869" s="10"/>
      <c r="D1869" s="13"/>
      <c r="E1869" s="20"/>
      <c r="F1869" s="20"/>
    </row>
    <row r="1870" spans="2:6" ht="15.75" x14ac:dyDescent="0.25">
      <c r="B1870" s="2"/>
      <c r="C1870" s="10"/>
      <c r="D1870" s="13"/>
      <c r="E1870" s="20"/>
      <c r="F1870" s="20"/>
    </row>
    <row r="1871" spans="2:6" ht="15.75" x14ac:dyDescent="0.25">
      <c r="B1871" s="2"/>
      <c r="C1871" s="10"/>
      <c r="D1871" s="13"/>
      <c r="E1871" s="20"/>
      <c r="F1871" s="20"/>
    </row>
    <row r="1872" spans="2:6" ht="15.75" x14ac:dyDescent="0.25">
      <c r="B1872" s="2"/>
      <c r="C1872" s="10"/>
      <c r="D1872" s="13"/>
      <c r="E1872" s="20"/>
      <c r="F1872" s="20"/>
    </row>
    <row r="1873" spans="2:6" ht="15.75" x14ac:dyDescent="0.25">
      <c r="B1873" s="2"/>
      <c r="C1873" s="10"/>
      <c r="D1873" s="13"/>
      <c r="E1873" s="20"/>
      <c r="F1873" s="20"/>
    </row>
    <row r="1874" spans="2:6" ht="15.75" x14ac:dyDescent="0.25">
      <c r="B1874" s="2"/>
      <c r="C1874" s="10"/>
      <c r="D1874" s="13"/>
      <c r="E1874" s="20"/>
      <c r="F1874" s="20"/>
    </row>
    <row r="1875" spans="2:6" ht="15.75" x14ac:dyDescent="0.25">
      <c r="B1875" s="2"/>
      <c r="C1875" s="10"/>
      <c r="D1875" s="13"/>
      <c r="E1875" s="20"/>
      <c r="F1875" s="20"/>
    </row>
    <row r="1876" spans="2:6" ht="15.75" x14ac:dyDescent="0.25">
      <c r="B1876" s="2"/>
      <c r="C1876" s="10"/>
      <c r="D1876" s="13"/>
      <c r="E1876" s="20"/>
      <c r="F1876" s="20"/>
    </row>
    <row r="1877" spans="2:6" ht="15.75" x14ac:dyDescent="0.25">
      <c r="B1877" s="2"/>
      <c r="C1877" s="10"/>
      <c r="D1877" s="13"/>
      <c r="E1877" s="20"/>
      <c r="F1877" s="20"/>
    </row>
    <row r="1878" spans="2:6" ht="15.75" x14ac:dyDescent="0.25">
      <c r="B1878" s="2"/>
      <c r="C1878" s="10"/>
      <c r="D1878" s="13"/>
      <c r="E1878" s="20"/>
      <c r="F1878" s="20"/>
    </row>
    <row r="1879" spans="2:6" ht="15.75" x14ac:dyDescent="0.25">
      <c r="B1879" s="2"/>
      <c r="C1879" s="10"/>
      <c r="D1879" s="13"/>
      <c r="E1879" s="20"/>
      <c r="F1879" s="20"/>
    </row>
    <row r="1880" spans="2:6" ht="15.75" x14ac:dyDescent="0.25">
      <c r="B1880" s="2"/>
      <c r="C1880" s="10"/>
      <c r="D1880" s="13"/>
      <c r="E1880" s="20"/>
      <c r="F1880" s="20"/>
    </row>
    <row r="1881" spans="2:6" ht="15.75" x14ac:dyDescent="0.25">
      <c r="B1881" s="2"/>
      <c r="C1881" s="10"/>
      <c r="D1881" s="13"/>
      <c r="E1881" s="20"/>
      <c r="F1881" s="20"/>
    </row>
    <row r="1882" spans="2:6" ht="15.75" x14ac:dyDescent="0.25">
      <c r="B1882" s="2"/>
      <c r="C1882" s="10"/>
      <c r="D1882" s="13"/>
      <c r="E1882" s="20"/>
      <c r="F1882" s="20"/>
    </row>
    <row r="1883" spans="2:6" ht="15.75" x14ac:dyDescent="0.25">
      <c r="B1883" s="2"/>
      <c r="C1883" s="10"/>
      <c r="D1883" s="13"/>
      <c r="E1883" s="20"/>
      <c r="F1883" s="20"/>
    </row>
    <row r="1884" spans="2:6" ht="15.75" x14ac:dyDescent="0.25">
      <c r="B1884" s="2"/>
      <c r="C1884" s="10"/>
      <c r="D1884" s="13"/>
      <c r="E1884" s="20"/>
      <c r="F1884" s="20"/>
    </row>
    <row r="1885" spans="2:6" ht="15.75" x14ac:dyDescent="0.25">
      <c r="B1885" s="2"/>
      <c r="C1885" s="10"/>
      <c r="D1885" s="13"/>
      <c r="E1885" s="20"/>
      <c r="F1885" s="20"/>
    </row>
    <row r="1886" spans="2:6" ht="15.75" x14ac:dyDescent="0.25">
      <c r="B1886" s="2"/>
      <c r="C1886" s="10"/>
      <c r="D1886" s="13"/>
      <c r="E1886" s="20"/>
      <c r="F1886" s="20"/>
    </row>
    <row r="1887" spans="2:6" ht="15.75" x14ac:dyDescent="0.25">
      <c r="B1887" s="2"/>
      <c r="C1887" s="10"/>
      <c r="D1887" s="13"/>
      <c r="E1887" s="20"/>
      <c r="F1887" s="20"/>
    </row>
    <row r="1888" spans="2:6" ht="15.75" x14ac:dyDescent="0.25">
      <c r="B1888" s="2"/>
      <c r="C1888" s="10"/>
      <c r="D1888" s="13"/>
      <c r="E1888" s="20"/>
      <c r="F1888" s="20"/>
    </row>
    <row r="1889" spans="2:6" ht="15.75" x14ac:dyDescent="0.25">
      <c r="B1889" s="2"/>
      <c r="C1889" s="10"/>
      <c r="D1889" s="13"/>
      <c r="E1889" s="20"/>
      <c r="F1889" s="20"/>
    </row>
    <row r="1890" spans="2:6" ht="15.75" x14ac:dyDescent="0.25">
      <c r="B1890" s="2"/>
      <c r="C1890" s="10"/>
      <c r="D1890" s="13"/>
      <c r="E1890" s="20"/>
      <c r="F1890" s="20"/>
    </row>
    <row r="1891" spans="2:6" ht="15.75" x14ac:dyDescent="0.25">
      <c r="B1891" s="2"/>
      <c r="C1891" s="10"/>
      <c r="D1891" s="13"/>
      <c r="E1891" s="20"/>
      <c r="F1891" s="20"/>
    </row>
    <row r="1892" spans="2:6" ht="15.75" x14ac:dyDescent="0.25">
      <c r="B1892" s="2"/>
      <c r="C1892" s="10"/>
      <c r="D1892" s="13"/>
      <c r="E1892" s="20"/>
      <c r="F1892" s="20"/>
    </row>
    <row r="1893" spans="2:6" ht="15.75" x14ac:dyDescent="0.25">
      <c r="B1893" s="2"/>
      <c r="C1893" s="10"/>
      <c r="D1893" s="13"/>
      <c r="E1893" s="20"/>
      <c r="F1893" s="20"/>
    </row>
    <row r="1894" spans="2:6" ht="15.75" x14ac:dyDescent="0.25">
      <c r="B1894" s="2"/>
      <c r="C1894" s="10"/>
      <c r="D1894" s="13"/>
      <c r="E1894" s="20"/>
      <c r="F1894" s="20"/>
    </row>
    <row r="1895" spans="2:6" ht="15.75" x14ac:dyDescent="0.25">
      <c r="B1895" s="2"/>
      <c r="C1895" s="10"/>
      <c r="D1895" s="13"/>
      <c r="E1895" s="20"/>
      <c r="F1895" s="20"/>
    </row>
    <row r="1896" spans="2:6" ht="15.75" x14ac:dyDescent="0.25">
      <c r="B1896" s="2"/>
      <c r="C1896" s="10"/>
      <c r="D1896" s="13"/>
      <c r="E1896" s="20"/>
      <c r="F1896" s="20"/>
    </row>
    <row r="1897" spans="2:6" ht="15.75" x14ac:dyDescent="0.25">
      <c r="B1897" s="2"/>
      <c r="C1897" s="10"/>
      <c r="D1897" s="13"/>
      <c r="E1897" s="20"/>
      <c r="F1897" s="20"/>
    </row>
    <row r="1898" spans="2:6" ht="15.75" x14ac:dyDescent="0.25">
      <c r="B1898" s="2"/>
      <c r="C1898" s="10"/>
      <c r="D1898" s="13"/>
      <c r="E1898" s="20"/>
      <c r="F1898" s="20"/>
    </row>
    <row r="1899" spans="2:6" ht="15.75" x14ac:dyDescent="0.25">
      <c r="B1899" s="2"/>
      <c r="C1899" s="10"/>
      <c r="D1899" s="13"/>
      <c r="E1899" s="20"/>
      <c r="F1899" s="20"/>
    </row>
    <row r="1900" spans="2:6" ht="15.75" x14ac:dyDescent="0.25">
      <c r="B1900" s="2"/>
      <c r="C1900" s="10"/>
      <c r="D1900" s="13"/>
      <c r="E1900" s="20"/>
      <c r="F1900" s="20"/>
    </row>
    <row r="1901" spans="2:6" ht="15.75" x14ac:dyDescent="0.25">
      <c r="B1901" s="2"/>
      <c r="C1901" s="10"/>
      <c r="D1901" s="13"/>
      <c r="E1901" s="20"/>
      <c r="F1901" s="20"/>
    </row>
    <row r="1902" spans="2:6" ht="15.75" x14ac:dyDescent="0.25">
      <c r="B1902" s="2"/>
      <c r="C1902" s="10"/>
      <c r="D1902" s="13"/>
      <c r="E1902" s="20"/>
      <c r="F1902" s="20"/>
    </row>
    <row r="1903" spans="2:6" ht="15.75" x14ac:dyDescent="0.25">
      <c r="B1903" s="2"/>
      <c r="C1903" s="10"/>
      <c r="D1903" s="13"/>
      <c r="E1903" s="20"/>
      <c r="F1903" s="20"/>
    </row>
    <row r="1904" spans="2:6" ht="15.75" x14ac:dyDescent="0.25">
      <c r="B1904" s="2"/>
      <c r="C1904" s="10"/>
      <c r="D1904" s="13"/>
      <c r="E1904" s="20"/>
      <c r="F1904" s="20"/>
    </row>
    <row r="1905" spans="2:6" ht="15.75" x14ac:dyDescent="0.25">
      <c r="B1905" s="2"/>
      <c r="C1905" s="10"/>
      <c r="D1905" s="13"/>
      <c r="E1905" s="20"/>
      <c r="F1905" s="20"/>
    </row>
    <row r="1906" spans="2:6" ht="15.75" x14ac:dyDescent="0.25">
      <c r="B1906" s="2"/>
      <c r="C1906" s="10"/>
      <c r="D1906" s="13"/>
      <c r="E1906" s="20"/>
      <c r="F1906" s="20"/>
    </row>
    <row r="1907" spans="2:6" ht="15.75" x14ac:dyDescent="0.25">
      <c r="B1907" s="2"/>
      <c r="C1907" s="10"/>
      <c r="D1907" s="13"/>
      <c r="E1907" s="20"/>
      <c r="F1907" s="20"/>
    </row>
    <row r="1908" spans="2:6" ht="15.75" x14ac:dyDescent="0.25">
      <c r="B1908" s="2"/>
      <c r="C1908" s="10"/>
      <c r="D1908" s="13"/>
      <c r="E1908" s="20"/>
      <c r="F1908" s="20"/>
    </row>
    <row r="1909" spans="2:6" ht="15.75" x14ac:dyDescent="0.25">
      <c r="B1909" s="2"/>
      <c r="C1909" s="10"/>
      <c r="D1909" s="13"/>
      <c r="E1909" s="20"/>
      <c r="F1909" s="20"/>
    </row>
    <row r="1910" spans="2:6" ht="15.75" x14ac:dyDescent="0.25">
      <c r="B1910" s="2"/>
      <c r="C1910" s="10"/>
      <c r="D1910" s="13"/>
      <c r="E1910" s="20"/>
      <c r="F1910" s="20"/>
    </row>
    <row r="1911" spans="2:6" ht="15.75" x14ac:dyDescent="0.25">
      <c r="B1911" s="2"/>
      <c r="C1911" s="10"/>
      <c r="D1911" s="13"/>
      <c r="E1911" s="20"/>
      <c r="F1911" s="20"/>
    </row>
    <row r="1912" spans="2:6" ht="15.75" x14ac:dyDescent="0.25">
      <c r="B1912" s="2"/>
      <c r="C1912" s="10"/>
      <c r="D1912" s="13"/>
      <c r="E1912" s="20"/>
      <c r="F1912" s="20"/>
    </row>
    <row r="1913" spans="2:6" ht="15.75" x14ac:dyDescent="0.25">
      <c r="B1913" s="2"/>
      <c r="C1913" s="10"/>
      <c r="D1913" s="13"/>
      <c r="E1913" s="20"/>
      <c r="F1913" s="20"/>
    </row>
    <row r="1914" spans="2:6" ht="15.75" x14ac:dyDescent="0.25">
      <c r="B1914" s="2"/>
      <c r="C1914" s="10"/>
      <c r="D1914" s="13"/>
      <c r="E1914" s="20"/>
      <c r="F1914" s="20"/>
    </row>
    <row r="1915" spans="2:6" ht="15.75" x14ac:dyDescent="0.25">
      <c r="B1915" s="2"/>
      <c r="C1915" s="10"/>
      <c r="D1915" s="13"/>
      <c r="E1915" s="20"/>
      <c r="F1915" s="20"/>
    </row>
    <row r="1916" spans="2:6" ht="15.75" x14ac:dyDescent="0.25">
      <c r="B1916" s="2"/>
      <c r="C1916" s="10"/>
      <c r="D1916" s="13"/>
      <c r="E1916" s="20"/>
      <c r="F1916" s="20"/>
    </row>
    <row r="1917" spans="2:6" ht="15.75" x14ac:dyDescent="0.25">
      <c r="B1917" s="2"/>
      <c r="C1917" s="10"/>
      <c r="D1917" s="13"/>
      <c r="E1917" s="20"/>
      <c r="F1917" s="20"/>
    </row>
    <row r="1918" spans="2:6" ht="15.75" x14ac:dyDescent="0.25">
      <c r="B1918" s="2"/>
      <c r="C1918" s="10"/>
      <c r="D1918" s="13"/>
      <c r="E1918" s="20"/>
      <c r="F1918" s="20"/>
    </row>
    <row r="1919" spans="2:6" ht="15.75" x14ac:dyDescent="0.25">
      <c r="B1919" s="2"/>
      <c r="C1919" s="10"/>
      <c r="D1919" s="13"/>
      <c r="E1919" s="20"/>
      <c r="F1919" s="20"/>
    </row>
    <row r="1920" spans="2:6" ht="15.75" x14ac:dyDescent="0.25">
      <c r="B1920" s="2"/>
      <c r="C1920" s="10"/>
      <c r="D1920" s="13"/>
      <c r="E1920" s="20"/>
      <c r="F1920" s="20"/>
    </row>
    <row r="1921" spans="2:6" ht="15.75" x14ac:dyDescent="0.25">
      <c r="B1921" s="2"/>
      <c r="C1921" s="10"/>
      <c r="D1921" s="13"/>
      <c r="E1921" s="20"/>
      <c r="F1921" s="20"/>
    </row>
    <row r="1922" spans="2:6" ht="15.75" x14ac:dyDescent="0.25">
      <c r="B1922" s="2"/>
      <c r="C1922" s="10"/>
      <c r="D1922" s="13"/>
      <c r="E1922" s="20"/>
      <c r="F1922" s="20"/>
    </row>
    <row r="1923" spans="2:6" ht="15.75" x14ac:dyDescent="0.25">
      <c r="B1923" s="2"/>
      <c r="C1923" s="10"/>
      <c r="D1923" s="13"/>
      <c r="E1923" s="20"/>
      <c r="F1923" s="20"/>
    </row>
    <row r="1924" spans="2:6" ht="15.75" x14ac:dyDescent="0.25">
      <c r="B1924" s="2"/>
      <c r="C1924" s="10"/>
      <c r="D1924" s="13"/>
      <c r="E1924" s="20"/>
      <c r="F1924" s="20"/>
    </row>
    <row r="1925" spans="2:6" ht="15.75" x14ac:dyDescent="0.25">
      <c r="B1925" s="2"/>
      <c r="C1925" s="10"/>
      <c r="D1925" s="13"/>
      <c r="E1925" s="20"/>
      <c r="F1925" s="20"/>
    </row>
    <row r="1926" spans="2:6" ht="15.75" x14ac:dyDescent="0.25">
      <c r="B1926" s="2"/>
      <c r="C1926" s="10"/>
      <c r="D1926" s="13"/>
      <c r="E1926" s="20"/>
      <c r="F1926" s="20"/>
    </row>
    <row r="1927" spans="2:6" ht="15.75" x14ac:dyDescent="0.25">
      <c r="B1927" s="5"/>
      <c r="C1927" s="10"/>
      <c r="D1927" s="13"/>
      <c r="E1927" s="20"/>
      <c r="F1927" s="20"/>
    </row>
    <row r="1928" spans="2:6" ht="15.75" x14ac:dyDescent="0.25">
      <c r="B1928" s="2"/>
      <c r="C1928" s="10"/>
      <c r="D1928" s="13"/>
      <c r="E1928" s="20"/>
      <c r="F1928" s="20"/>
    </row>
    <row r="1929" spans="2:6" ht="15.75" x14ac:dyDescent="0.25">
      <c r="B1929" s="2"/>
      <c r="C1929" s="10"/>
      <c r="D1929" s="13"/>
      <c r="E1929" s="20"/>
      <c r="F1929" s="20"/>
    </row>
    <row r="1930" spans="2:6" ht="15.75" x14ac:dyDescent="0.25">
      <c r="B1930" s="2"/>
      <c r="C1930" s="10"/>
      <c r="D1930" s="13"/>
      <c r="E1930" s="20"/>
      <c r="F1930" s="20"/>
    </row>
    <row r="1931" spans="2:6" ht="15.75" x14ac:dyDescent="0.25">
      <c r="B1931" s="2"/>
      <c r="C1931" s="10"/>
      <c r="D1931" s="13"/>
      <c r="E1931" s="20"/>
      <c r="F1931" s="20"/>
    </row>
    <row r="1932" spans="2:6" ht="15.75" x14ac:dyDescent="0.25">
      <c r="B1932" s="2"/>
      <c r="C1932" s="10"/>
      <c r="D1932" s="13"/>
      <c r="E1932" s="20"/>
      <c r="F1932" s="20"/>
    </row>
    <row r="1933" spans="2:6" ht="15.75" x14ac:dyDescent="0.25">
      <c r="B1933" s="2"/>
      <c r="C1933" s="10"/>
      <c r="D1933" s="13"/>
      <c r="E1933" s="20"/>
      <c r="F1933" s="20"/>
    </row>
    <row r="1934" spans="2:6" ht="15.75" x14ac:dyDescent="0.25">
      <c r="B1934" s="2"/>
      <c r="C1934" s="10"/>
      <c r="D1934" s="13"/>
      <c r="E1934" s="20"/>
      <c r="F1934" s="20"/>
    </row>
    <row r="1935" spans="2:6" ht="15.75" x14ac:dyDescent="0.25">
      <c r="B1935" s="2"/>
      <c r="C1935" s="10"/>
      <c r="D1935" s="13"/>
      <c r="E1935" s="20"/>
      <c r="F1935" s="20"/>
    </row>
    <row r="1936" spans="2:6" ht="15.75" x14ac:dyDescent="0.25">
      <c r="B1936" s="2"/>
      <c r="C1936" s="10"/>
      <c r="D1936" s="13"/>
      <c r="E1936" s="20"/>
      <c r="F1936" s="20"/>
    </row>
    <row r="1937" spans="2:6" ht="15.75" x14ac:dyDescent="0.25">
      <c r="B1937" s="2"/>
      <c r="C1937" s="10"/>
      <c r="D1937" s="13"/>
      <c r="E1937" s="20"/>
      <c r="F1937" s="20"/>
    </row>
    <row r="1938" spans="2:6" ht="15.75" x14ac:dyDescent="0.25">
      <c r="B1938" s="2"/>
      <c r="C1938" s="10"/>
      <c r="D1938" s="13"/>
      <c r="E1938" s="20"/>
      <c r="F1938" s="20"/>
    </row>
    <row r="1939" spans="2:6" ht="15.75" x14ac:dyDescent="0.25">
      <c r="B1939" s="5"/>
      <c r="C1939" s="10"/>
      <c r="D1939" s="13"/>
      <c r="E1939" s="20"/>
      <c r="F1939" s="20"/>
    </row>
    <row r="1940" spans="2:6" ht="15.75" x14ac:dyDescent="0.25">
      <c r="B1940" s="2"/>
      <c r="C1940" s="10"/>
      <c r="D1940" s="13"/>
      <c r="E1940" s="20"/>
      <c r="F1940" s="20"/>
    </row>
    <row r="1941" spans="2:6" ht="15.75" x14ac:dyDescent="0.25">
      <c r="B1941" s="2"/>
      <c r="C1941" s="10"/>
      <c r="D1941" s="13"/>
      <c r="E1941" s="20"/>
      <c r="F1941" s="20"/>
    </row>
    <row r="1942" spans="2:6" ht="15.75" x14ac:dyDescent="0.25">
      <c r="B1942" s="2"/>
      <c r="C1942" s="10"/>
      <c r="D1942" s="13"/>
      <c r="E1942" s="20"/>
      <c r="F1942" s="20"/>
    </row>
    <row r="1943" spans="2:6" ht="15.75" x14ac:dyDescent="0.25">
      <c r="B1943" s="2"/>
      <c r="C1943" s="10"/>
      <c r="D1943" s="13"/>
      <c r="E1943" s="20"/>
      <c r="F1943" s="20"/>
    </row>
    <row r="1944" spans="2:6" ht="15.75" x14ac:dyDescent="0.25">
      <c r="B1944" s="2"/>
      <c r="C1944" s="10"/>
      <c r="D1944" s="13"/>
      <c r="E1944" s="20"/>
      <c r="F1944" s="20"/>
    </row>
    <row r="1945" spans="2:6" ht="15.75" x14ac:dyDescent="0.25">
      <c r="B1945" s="2"/>
      <c r="C1945" s="10"/>
      <c r="D1945" s="13"/>
      <c r="E1945" s="20"/>
      <c r="F1945" s="20"/>
    </row>
    <row r="1946" spans="2:6" ht="15.75" x14ac:dyDescent="0.25">
      <c r="B1946" s="2"/>
      <c r="C1946" s="10"/>
      <c r="D1946" s="13"/>
      <c r="E1946" s="20"/>
      <c r="F1946" s="20"/>
    </row>
    <row r="1947" spans="2:6" ht="15.75" x14ac:dyDescent="0.25">
      <c r="B1947" s="2"/>
      <c r="C1947" s="10"/>
      <c r="D1947" s="13"/>
      <c r="E1947" s="20"/>
      <c r="F1947" s="20"/>
    </row>
    <row r="1948" spans="2:6" ht="15.75" x14ac:dyDescent="0.25">
      <c r="B1948" s="2"/>
      <c r="C1948" s="10"/>
      <c r="D1948" s="13"/>
      <c r="E1948" s="20"/>
      <c r="F1948" s="20"/>
    </row>
    <row r="1949" spans="2:6" ht="15.75" x14ac:dyDescent="0.25">
      <c r="B1949" s="2"/>
      <c r="C1949" s="10"/>
      <c r="D1949" s="13"/>
      <c r="E1949" s="20"/>
      <c r="F1949" s="20"/>
    </row>
    <row r="1950" spans="2:6" ht="15.75" x14ac:dyDescent="0.25">
      <c r="B1950" s="2"/>
      <c r="C1950" s="10"/>
      <c r="D1950" s="13"/>
      <c r="E1950" s="20"/>
      <c r="F1950" s="20"/>
    </row>
    <row r="1951" spans="2:6" ht="15.75" x14ac:dyDescent="0.25">
      <c r="B1951" s="2"/>
      <c r="C1951" s="10"/>
      <c r="D1951" s="13"/>
      <c r="E1951" s="20"/>
      <c r="F1951" s="20"/>
    </row>
    <row r="1952" spans="2:6" ht="15.75" x14ac:dyDescent="0.25">
      <c r="B1952" s="2"/>
      <c r="C1952" s="10"/>
      <c r="D1952" s="13"/>
      <c r="E1952" s="20"/>
      <c r="F1952" s="20"/>
    </row>
    <row r="1953" spans="2:6" ht="15.75" x14ac:dyDescent="0.25">
      <c r="B1953" s="2"/>
      <c r="C1953" s="10"/>
      <c r="D1953" s="13"/>
      <c r="E1953" s="20"/>
      <c r="F1953" s="20"/>
    </row>
    <row r="1954" spans="2:6" ht="15.75" x14ac:dyDescent="0.25">
      <c r="B1954" s="2"/>
      <c r="C1954" s="10"/>
      <c r="D1954" s="13"/>
      <c r="E1954" s="20"/>
      <c r="F1954" s="20"/>
    </row>
    <row r="1955" spans="2:6" ht="15.75" x14ac:dyDescent="0.25">
      <c r="B1955" s="2"/>
      <c r="C1955" s="10"/>
      <c r="D1955" s="13"/>
      <c r="E1955" s="20"/>
      <c r="F1955" s="20"/>
    </row>
    <row r="1956" spans="2:6" ht="15.75" x14ac:dyDescent="0.25">
      <c r="B1956" s="2"/>
      <c r="C1956" s="10"/>
      <c r="D1956" s="13"/>
      <c r="E1956" s="20"/>
      <c r="F1956" s="20"/>
    </row>
    <row r="1957" spans="2:6" ht="15.75" x14ac:dyDescent="0.25">
      <c r="B1957" s="2"/>
      <c r="C1957" s="10"/>
      <c r="D1957" s="13"/>
      <c r="E1957" s="20"/>
      <c r="F1957" s="20"/>
    </row>
    <row r="1958" spans="2:6" ht="15.75" x14ac:dyDescent="0.25">
      <c r="B1958" s="2"/>
      <c r="C1958" s="10"/>
      <c r="D1958" s="13"/>
      <c r="E1958" s="20"/>
      <c r="F1958" s="20"/>
    </row>
    <row r="1959" spans="2:6" ht="15.75" x14ac:dyDescent="0.25">
      <c r="B1959" s="5"/>
      <c r="C1959" s="10"/>
      <c r="D1959" s="13"/>
      <c r="E1959" s="20"/>
      <c r="F1959" s="20"/>
    </row>
    <row r="1960" spans="2:6" ht="15.75" x14ac:dyDescent="0.25">
      <c r="B1960" s="2"/>
      <c r="C1960" s="10"/>
      <c r="D1960" s="13"/>
      <c r="E1960" s="20"/>
      <c r="F1960" s="20"/>
    </row>
    <row r="1961" spans="2:6" ht="15.75" x14ac:dyDescent="0.25">
      <c r="B1961" s="2"/>
      <c r="C1961" s="10"/>
      <c r="D1961" s="13"/>
      <c r="E1961" s="20"/>
      <c r="F1961" s="20"/>
    </row>
    <row r="1962" spans="2:6" ht="15.75" x14ac:dyDescent="0.25">
      <c r="B1962" s="2"/>
      <c r="C1962" s="10"/>
      <c r="D1962" s="13"/>
      <c r="E1962" s="20"/>
      <c r="F1962" s="20"/>
    </row>
    <row r="1963" spans="2:6" ht="15.75" x14ac:dyDescent="0.25">
      <c r="B1963" s="2"/>
      <c r="C1963" s="10"/>
      <c r="D1963" s="13"/>
      <c r="E1963" s="20"/>
      <c r="F1963" s="20"/>
    </row>
    <row r="1964" spans="2:6" ht="15.75" x14ac:dyDescent="0.25">
      <c r="B1964" s="2"/>
      <c r="C1964" s="10"/>
      <c r="D1964" s="13"/>
      <c r="E1964" s="20"/>
      <c r="F1964" s="20"/>
    </row>
    <row r="1965" spans="2:6" ht="15.75" x14ac:dyDescent="0.25">
      <c r="B1965" s="2"/>
      <c r="C1965" s="10"/>
      <c r="D1965" s="13"/>
      <c r="E1965" s="20"/>
      <c r="F1965" s="20"/>
    </row>
    <row r="1966" spans="2:6" ht="15.75" x14ac:dyDescent="0.25">
      <c r="B1966" s="2"/>
      <c r="C1966" s="10"/>
      <c r="D1966" s="13"/>
      <c r="E1966" s="20"/>
      <c r="F1966" s="20"/>
    </row>
    <row r="1967" spans="2:6" ht="15.75" x14ac:dyDescent="0.25">
      <c r="B1967" s="2"/>
      <c r="C1967" s="10"/>
      <c r="D1967" s="13"/>
      <c r="E1967" s="20"/>
      <c r="F1967" s="20"/>
    </row>
    <row r="1968" spans="2:6" ht="15.75" x14ac:dyDescent="0.25">
      <c r="B1968" s="2"/>
      <c r="C1968" s="10"/>
      <c r="D1968" s="13"/>
      <c r="E1968" s="20"/>
      <c r="F1968" s="20"/>
    </row>
    <row r="1969" spans="2:6" ht="15.75" x14ac:dyDescent="0.25">
      <c r="B1969" s="2"/>
      <c r="C1969" s="10"/>
      <c r="D1969" s="13"/>
      <c r="E1969" s="20"/>
      <c r="F1969" s="20"/>
    </row>
    <row r="1970" spans="2:6" ht="15.75" x14ac:dyDescent="0.25">
      <c r="B1970" s="2"/>
      <c r="C1970" s="10"/>
      <c r="D1970" s="13"/>
      <c r="E1970" s="20"/>
      <c r="F1970" s="20"/>
    </row>
    <row r="1971" spans="2:6" ht="15.75" x14ac:dyDescent="0.25">
      <c r="B1971" s="2"/>
      <c r="C1971" s="10"/>
      <c r="D1971" s="13"/>
      <c r="E1971" s="20"/>
      <c r="F1971" s="20"/>
    </row>
    <row r="1972" spans="2:6" ht="15.75" x14ac:dyDescent="0.25">
      <c r="B1972" s="2"/>
      <c r="C1972" s="10"/>
      <c r="D1972" s="13"/>
      <c r="E1972" s="20"/>
      <c r="F1972" s="20"/>
    </row>
    <row r="1973" spans="2:6" ht="15.75" x14ac:dyDescent="0.25">
      <c r="B1973" s="2"/>
      <c r="C1973" s="10"/>
      <c r="D1973" s="13"/>
      <c r="E1973" s="20"/>
      <c r="F1973" s="20"/>
    </row>
    <row r="1974" spans="2:6" ht="15.75" x14ac:dyDescent="0.25">
      <c r="B1974" s="2"/>
      <c r="C1974" s="10"/>
      <c r="D1974" s="13"/>
      <c r="E1974" s="20"/>
      <c r="F1974" s="20"/>
    </row>
    <row r="1975" spans="2:6" ht="15.75" x14ac:dyDescent="0.25">
      <c r="B1975" s="2"/>
      <c r="C1975" s="10"/>
      <c r="D1975" s="13"/>
      <c r="E1975" s="20"/>
      <c r="F1975" s="20"/>
    </row>
    <row r="1976" spans="2:6" ht="15.75" x14ac:dyDescent="0.25">
      <c r="B1976" s="2"/>
      <c r="C1976" s="10"/>
      <c r="D1976" s="13"/>
      <c r="E1976" s="20"/>
      <c r="F1976" s="20"/>
    </row>
    <row r="1977" spans="2:6" ht="15.75" x14ac:dyDescent="0.25">
      <c r="B1977" s="2"/>
      <c r="C1977" s="10"/>
      <c r="D1977" s="13"/>
      <c r="E1977" s="20"/>
      <c r="F1977" s="20"/>
    </row>
    <row r="1978" spans="2:6" ht="15.75" x14ac:dyDescent="0.25">
      <c r="B1978" s="2"/>
      <c r="C1978" s="10"/>
      <c r="D1978" s="13"/>
      <c r="E1978" s="20"/>
      <c r="F1978" s="20"/>
    </row>
    <row r="1979" spans="2:6" ht="15.75" x14ac:dyDescent="0.25">
      <c r="B1979" s="2"/>
      <c r="C1979" s="10"/>
      <c r="D1979" s="13"/>
      <c r="E1979" s="20"/>
      <c r="F1979" s="20"/>
    </row>
    <row r="1980" spans="2:6" ht="15.75" x14ac:dyDescent="0.25">
      <c r="B1980" s="2"/>
      <c r="C1980" s="10"/>
      <c r="D1980" s="13"/>
      <c r="E1980" s="20"/>
      <c r="F1980" s="20"/>
    </row>
    <row r="1981" spans="2:6" ht="15.75" x14ac:dyDescent="0.25">
      <c r="B1981" s="2"/>
      <c r="C1981" s="10"/>
      <c r="D1981" s="13"/>
      <c r="E1981" s="20"/>
      <c r="F1981" s="20"/>
    </row>
    <row r="1982" spans="2:6" ht="15.75" x14ac:dyDescent="0.25">
      <c r="B1982" s="2"/>
      <c r="C1982" s="10"/>
      <c r="D1982" s="13"/>
      <c r="E1982" s="20"/>
      <c r="F1982" s="20"/>
    </row>
    <row r="1983" spans="2:6" ht="15.75" x14ac:dyDescent="0.25">
      <c r="B1983" s="2"/>
      <c r="C1983" s="10"/>
      <c r="D1983" s="13"/>
      <c r="E1983" s="20"/>
      <c r="F1983" s="20"/>
    </row>
    <row r="1984" spans="2:6" ht="15.75" x14ac:dyDescent="0.25">
      <c r="B1984" s="2"/>
      <c r="C1984" s="10"/>
      <c r="D1984" s="13"/>
      <c r="E1984" s="20"/>
      <c r="F1984" s="20"/>
    </row>
    <row r="1985" spans="2:6" ht="15.75" x14ac:dyDescent="0.25">
      <c r="B1985" s="2"/>
      <c r="C1985" s="10"/>
      <c r="D1985" s="13"/>
      <c r="E1985" s="20"/>
      <c r="F1985" s="20"/>
    </row>
    <row r="1986" spans="2:6" ht="15.75" x14ac:dyDescent="0.25">
      <c r="B1986" s="2"/>
      <c r="C1986" s="10"/>
      <c r="D1986" s="13"/>
      <c r="E1986" s="20"/>
      <c r="F1986" s="20"/>
    </row>
    <row r="1987" spans="2:6" ht="15.75" x14ac:dyDescent="0.25">
      <c r="B1987" s="2"/>
      <c r="C1987" s="10"/>
      <c r="D1987" s="13"/>
      <c r="E1987" s="20"/>
      <c r="F1987" s="20"/>
    </row>
    <row r="1988" spans="2:6" ht="15.75" x14ac:dyDescent="0.25">
      <c r="B1988" s="2"/>
      <c r="C1988" s="10"/>
      <c r="D1988" s="13"/>
      <c r="E1988" s="20"/>
      <c r="F1988" s="20"/>
    </row>
    <row r="1989" spans="2:6" ht="15.75" x14ac:dyDescent="0.25">
      <c r="B1989" s="2"/>
      <c r="C1989" s="10"/>
      <c r="D1989" s="13"/>
      <c r="E1989" s="20"/>
      <c r="F1989" s="20"/>
    </row>
    <row r="1990" spans="2:6" ht="15.75" x14ac:dyDescent="0.25">
      <c r="B1990" s="2"/>
      <c r="C1990" s="10"/>
      <c r="D1990" s="13"/>
      <c r="E1990" s="20"/>
      <c r="F1990" s="20"/>
    </row>
    <row r="1991" spans="2:6" ht="15.75" x14ac:dyDescent="0.25">
      <c r="B1991" s="2"/>
      <c r="C1991" s="10"/>
      <c r="D1991" s="13"/>
      <c r="E1991" s="20"/>
      <c r="F1991" s="20"/>
    </row>
    <row r="1992" spans="2:6" ht="15.75" x14ac:dyDescent="0.25">
      <c r="B1992" s="2"/>
      <c r="C1992" s="10"/>
      <c r="D1992" s="13"/>
      <c r="E1992" s="20"/>
      <c r="F1992" s="20"/>
    </row>
    <row r="1993" spans="2:6" ht="15.75" x14ac:dyDescent="0.25">
      <c r="B1993" s="2"/>
      <c r="C1993" s="10"/>
      <c r="D1993" s="13"/>
      <c r="E1993" s="20"/>
      <c r="F1993" s="20"/>
    </row>
    <row r="1994" spans="2:6" ht="15.75" x14ac:dyDescent="0.25">
      <c r="B1994" s="2"/>
      <c r="C1994" s="10"/>
      <c r="D1994" s="13"/>
      <c r="E1994" s="20"/>
      <c r="F1994" s="20"/>
    </row>
    <row r="1995" spans="2:6" ht="15.75" x14ac:dyDescent="0.25">
      <c r="B1995" s="2"/>
      <c r="C1995" s="10"/>
      <c r="D1995" s="13"/>
      <c r="E1995" s="20"/>
      <c r="F1995" s="20"/>
    </row>
    <row r="1996" spans="2:6" ht="15.75" x14ac:dyDescent="0.25">
      <c r="B1996" s="2"/>
      <c r="C1996" s="10"/>
      <c r="D1996" s="13"/>
      <c r="E1996" s="20"/>
      <c r="F1996" s="20"/>
    </row>
    <row r="1997" spans="2:6" ht="15.75" x14ac:dyDescent="0.25">
      <c r="B1997" s="5"/>
      <c r="C1997" s="10"/>
      <c r="D1997" s="13"/>
      <c r="E1997" s="20"/>
      <c r="F1997" s="20"/>
    </row>
    <row r="1998" spans="2:6" ht="15.75" x14ac:dyDescent="0.25">
      <c r="B1998" s="2"/>
      <c r="C1998" s="10"/>
      <c r="D1998" s="13"/>
      <c r="E1998" s="20"/>
      <c r="F1998" s="20"/>
    </row>
    <row r="1999" spans="2:6" ht="15.75" x14ac:dyDescent="0.25">
      <c r="B1999" s="2"/>
      <c r="C1999" s="10"/>
      <c r="D1999" s="13"/>
      <c r="E1999" s="20"/>
      <c r="F1999" s="20"/>
    </row>
    <row r="2000" spans="2:6" ht="15.75" x14ac:dyDescent="0.25">
      <c r="B2000" s="2"/>
      <c r="C2000" s="10"/>
      <c r="D2000" s="13"/>
      <c r="E2000" s="20"/>
      <c r="F2000" s="2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9447-CE1B-1E46-9EF3-C24B15568FE3}">
  <dimension ref="A1:J460"/>
  <sheetViews>
    <sheetView topLeftCell="A73" workbookViewId="0">
      <selection activeCell="E12" sqref="E12"/>
    </sheetView>
  </sheetViews>
  <sheetFormatPr defaultColWidth="21.44140625" defaultRowHeight="15.75" x14ac:dyDescent="0.25"/>
  <cols>
    <col min="1" max="1" width="21.44140625" style="2"/>
    <col min="2" max="2" width="38" style="2" customWidth="1"/>
    <col min="3" max="5" width="21.44140625" style="2"/>
    <col min="6" max="6" width="17.44140625" style="10" customWidth="1"/>
    <col min="7" max="7" width="21.44140625" style="2"/>
    <col min="8" max="8" width="21.44140625" style="22"/>
    <col min="9" max="9" width="21.44140625" style="2"/>
    <col min="11" max="16384" width="21.44140625" style="2"/>
  </cols>
  <sheetData>
    <row r="1" spans="1:10" x14ac:dyDescent="0.25">
      <c r="A1" s="7" t="s">
        <v>4928</v>
      </c>
      <c r="B1" s="7" t="s">
        <v>2474</v>
      </c>
      <c r="C1" s="7" t="s">
        <v>2475</v>
      </c>
      <c r="D1" s="7" t="s">
        <v>2476</v>
      </c>
      <c r="E1" s="7" t="s">
        <v>2477</v>
      </c>
      <c r="F1" s="11" t="s">
        <v>2478</v>
      </c>
      <c r="G1" s="7" t="s">
        <v>2479</v>
      </c>
      <c r="H1" s="23" t="s">
        <v>4929</v>
      </c>
      <c r="I1" s="7" t="s">
        <v>4930</v>
      </c>
      <c r="J1" s="2"/>
    </row>
    <row r="2" spans="1:10" x14ac:dyDescent="0.25">
      <c r="A2" s="3">
        <v>1</v>
      </c>
      <c r="B2" s="3" t="s">
        <v>2480</v>
      </c>
      <c r="C2" s="3" t="s">
        <v>12</v>
      </c>
      <c r="D2" s="3" t="s">
        <v>6</v>
      </c>
      <c r="E2" s="3" t="s">
        <v>7</v>
      </c>
      <c r="F2" s="12">
        <v>26318</v>
      </c>
      <c r="G2" s="3" t="s">
        <v>2481</v>
      </c>
      <c r="H2" s="24">
        <f ca="1">(YEAR(TODAY()))-(YEAR(DIM_SELLERS[[#This Row],[Seller_Birthdate]]))</f>
        <v>53</v>
      </c>
      <c r="I2" s="3" t="str" cm="1">
        <f t="array" aca="1" ref="I2" ca="1">_xlfn.IFS(DIM_SELLERS[[#This Row],[Age ]]&gt;40, "41-60", DIM_SELLERS[[#This Row],[Age ]]&gt;30, "31-40", DIM_SELLERS[[#This Row],[Age ]]&gt;25, "25-30", DIM_SELLERS[[#This Row],[Age ]]&gt;17, "18-24")</f>
        <v>41-60</v>
      </c>
      <c r="J2" s="2"/>
    </row>
    <row r="3" spans="1:10" x14ac:dyDescent="0.25">
      <c r="A3" s="3">
        <v>2</v>
      </c>
      <c r="B3" s="3" t="s">
        <v>2482</v>
      </c>
      <c r="C3" s="3" t="s">
        <v>2483</v>
      </c>
      <c r="D3" s="3" t="s">
        <v>6</v>
      </c>
      <c r="E3" s="3" t="s">
        <v>11</v>
      </c>
      <c r="F3" s="12">
        <v>29573</v>
      </c>
      <c r="G3" s="3" t="s">
        <v>2484</v>
      </c>
      <c r="H3" s="24">
        <f ca="1">(YEAR(TODAY()))-(YEAR(DIM_SELLERS[[#This Row],[Seller_Birthdate]]))</f>
        <v>45</v>
      </c>
      <c r="I3" s="3" t="str" cm="1">
        <f t="array" aca="1" ref="I3" ca="1">_xlfn.IFS(DIM_SELLERS[[#This Row],[Age ]]&gt;40, "41-60", DIM_SELLERS[[#This Row],[Age ]]&gt;30, "31-40", DIM_SELLERS[[#This Row],[Age ]]&gt;25, "25-30", DIM_SELLERS[[#This Row],[Age ]]&gt;17, "18-24")</f>
        <v>41-60</v>
      </c>
      <c r="J3" s="2"/>
    </row>
    <row r="4" spans="1:10" x14ac:dyDescent="0.25">
      <c r="A4" s="3">
        <v>3</v>
      </c>
      <c r="B4" s="3" t="s">
        <v>2485</v>
      </c>
      <c r="C4" s="3" t="s">
        <v>20</v>
      </c>
      <c r="D4" s="3" t="s">
        <v>21</v>
      </c>
      <c r="E4" s="3" t="s">
        <v>7</v>
      </c>
      <c r="F4" s="12">
        <v>38242</v>
      </c>
      <c r="G4" s="3" t="s">
        <v>2481</v>
      </c>
      <c r="H4" s="24">
        <f ca="1">(YEAR(TODAY()))-(YEAR(DIM_SELLERS[[#This Row],[Seller_Birthdate]]))</f>
        <v>21</v>
      </c>
      <c r="I4" s="3" t="str" cm="1">
        <f t="array" aca="1" ref="I4" ca="1">_xlfn.IFS(DIM_SELLERS[[#This Row],[Age ]]&gt;40, "41-60", DIM_SELLERS[[#This Row],[Age ]]&gt;30, "31-40", DIM_SELLERS[[#This Row],[Age ]]&gt;25, "25-30", DIM_SELLERS[[#This Row],[Age ]]&gt;17, "18-24")</f>
        <v>18-24</v>
      </c>
      <c r="J4" s="2"/>
    </row>
    <row r="5" spans="1:10" x14ac:dyDescent="0.25">
      <c r="A5" s="3">
        <v>4</v>
      </c>
      <c r="B5" s="3" t="s">
        <v>2486</v>
      </c>
      <c r="C5" s="3" t="s">
        <v>9</v>
      </c>
      <c r="D5" s="3" t="s">
        <v>6</v>
      </c>
      <c r="E5" s="3" t="s">
        <v>11</v>
      </c>
      <c r="F5" s="12">
        <v>35785</v>
      </c>
      <c r="G5" s="3" t="s">
        <v>2481</v>
      </c>
      <c r="H5" s="24">
        <f ca="1">(YEAR(TODAY()))-(YEAR(DIM_SELLERS[[#This Row],[Seller_Birthdate]]))</f>
        <v>28</v>
      </c>
      <c r="I5" s="3" t="str" cm="1">
        <f t="array" aca="1" ref="I5" ca="1">_xlfn.IFS(DIM_SELLERS[[#This Row],[Age ]]&gt;40, "41-60", DIM_SELLERS[[#This Row],[Age ]]&gt;30, "31-40", DIM_SELLERS[[#This Row],[Age ]]&gt;25, "25-30", DIM_SELLERS[[#This Row],[Age ]]&gt;17, "18-24")</f>
        <v>25-30</v>
      </c>
      <c r="J5" s="2"/>
    </row>
    <row r="6" spans="1:10" x14ac:dyDescent="0.25">
      <c r="A6" s="3">
        <v>5</v>
      </c>
      <c r="B6" s="3" t="s">
        <v>2487</v>
      </c>
      <c r="C6" s="3" t="s">
        <v>73</v>
      </c>
      <c r="D6" s="3" t="s">
        <v>6</v>
      </c>
      <c r="E6" s="3" t="s">
        <v>7</v>
      </c>
      <c r="F6" s="12">
        <v>30678</v>
      </c>
      <c r="G6" s="3" t="s">
        <v>2481</v>
      </c>
      <c r="H6" s="24">
        <f ca="1">(YEAR(TODAY()))-(YEAR(DIM_SELLERS[[#This Row],[Seller_Birthdate]]))</f>
        <v>42</v>
      </c>
      <c r="I6" s="3" t="str" cm="1">
        <f t="array" aca="1" ref="I6" ca="1">_xlfn.IFS(DIM_SELLERS[[#This Row],[Age ]]&gt;40, "41-60", DIM_SELLERS[[#This Row],[Age ]]&gt;30, "31-40", DIM_SELLERS[[#This Row],[Age ]]&gt;25, "25-30", DIM_SELLERS[[#This Row],[Age ]]&gt;17, "18-24")</f>
        <v>41-60</v>
      </c>
      <c r="J6" s="2"/>
    </row>
    <row r="7" spans="1:10" x14ac:dyDescent="0.25">
      <c r="A7" s="3">
        <v>6</v>
      </c>
      <c r="B7" s="3" t="s">
        <v>2488</v>
      </c>
      <c r="C7" s="3" t="s">
        <v>20</v>
      </c>
      <c r="D7" s="3" t="s">
        <v>21</v>
      </c>
      <c r="E7" s="3" t="s">
        <v>11</v>
      </c>
      <c r="F7" s="12">
        <v>37263</v>
      </c>
      <c r="G7" s="3" t="s">
        <v>2481</v>
      </c>
      <c r="H7" s="24">
        <f ca="1">(YEAR(TODAY()))-(YEAR(DIM_SELLERS[[#This Row],[Seller_Birthdate]]))</f>
        <v>23</v>
      </c>
      <c r="I7" s="3" t="str" cm="1">
        <f t="array" aca="1" ref="I7" ca="1">_xlfn.IFS(DIM_SELLERS[[#This Row],[Age ]]&gt;40, "41-60", DIM_SELLERS[[#This Row],[Age ]]&gt;30, "31-40", DIM_SELLERS[[#This Row],[Age ]]&gt;25, "25-30", DIM_SELLERS[[#This Row],[Age ]]&gt;17, "18-24")</f>
        <v>18-24</v>
      </c>
      <c r="J7" s="2"/>
    </row>
    <row r="8" spans="1:10" x14ac:dyDescent="0.25">
      <c r="A8" s="3">
        <v>7</v>
      </c>
      <c r="B8" s="3" t="s">
        <v>2489</v>
      </c>
      <c r="C8" s="3" t="s">
        <v>2490</v>
      </c>
      <c r="D8" s="3" t="s">
        <v>66</v>
      </c>
      <c r="E8" s="3" t="s">
        <v>11</v>
      </c>
      <c r="F8" s="12">
        <v>34413</v>
      </c>
      <c r="G8" s="3" t="s">
        <v>2484</v>
      </c>
      <c r="H8" s="24">
        <f ca="1">(YEAR(TODAY()))-(YEAR(DIM_SELLERS[[#This Row],[Seller_Birthdate]]))</f>
        <v>31</v>
      </c>
      <c r="I8" s="3" t="str" cm="1">
        <f t="array" aca="1" ref="I8" ca="1">_xlfn.IFS(DIM_SELLERS[[#This Row],[Age ]]&gt;40, "41-60", DIM_SELLERS[[#This Row],[Age ]]&gt;30, "31-40", DIM_SELLERS[[#This Row],[Age ]]&gt;25, "25-30", DIM_SELLERS[[#This Row],[Age ]]&gt;17, "18-24")</f>
        <v>31-40</v>
      </c>
      <c r="J8" s="2"/>
    </row>
    <row r="9" spans="1:10" x14ac:dyDescent="0.25">
      <c r="A9" s="3">
        <v>8</v>
      </c>
      <c r="B9" s="3" t="s">
        <v>2491</v>
      </c>
      <c r="C9" s="3" t="s">
        <v>219</v>
      </c>
      <c r="D9" s="3" t="s">
        <v>6</v>
      </c>
      <c r="E9" s="3" t="s">
        <v>7</v>
      </c>
      <c r="F9" s="12">
        <v>36574</v>
      </c>
      <c r="G9" s="3" t="s">
        <v>2492</v>
      </c>
      <c r="H9" s="24">
        <f ca="1">(YEAR(TODAY()))-(YEAR(DIM_SELLERS[[#This Row],[Seller_Birthdate]]))</f>
        <v>25</v>
      </c>
      <c r="I9" s="3" t="str" cm="1">
        <f t="array" aca="1" ref="I9" ca="1">_xlfn.IFS(DIM_SELLERS[[#This Row],[Age ]]&gt;40, "41-60", DIM_SELLERS[[#This Row],[Age ]]&gt;30, "31-40", DIM_SELLERS[[#This Row],[Age ]]&gt;25, "25-30", DIM_SELLERS[[#This Row],[Age ]]&gt;17, "18-24")</f>
        <v>18-24</v>
      </c>
      <c r="J9" s="2"/>
    </row>
    <row r="10" spans="1:10" x14ac:dyDescent="0.25">
      <c r="A10" s="3">
        <v>9</v>
      </c>
      <c r="B10" s="3" t="s">
        <v>2493</v>
      </c>
      <c r="C10" s="3" t="s">
        <v>9</v>
      </c>
      <c r="D10" s="3" t="s">
        <v>6</v>
      </c>
      <c r="E10" s="3" t="s">
        <v>11</v>
      </c>
      <c r="F10" s="12">
        <v>35652</v>
      </c>
      <c r="G10" s="3" t="s">
        <v>2492</v>
      </c>
      <c r="H10" s="24">
        <f ca="1">(YEAR(TODAY()))-(YEAR(DIM_SELLERS[[#This Row],[Seller_Birthdate]]))</f>
        <v>28</v>
      </c>
      <c r="I10" s="3" t="str" cm="1">
        <f t="array" aca="1" ref="I10" ca="1">_xlfn.IFS(DIM_SELLERS[[#This Row],[Age ]]&gt;40, "41-60", DIM_SELLERS[[#This Row],[Age ]]&gt;30, "31-40", DIM_SELLERS[[#This Row],[Age ]]&gt;25, "25-30", DIM_SELLERS[[#This Row],[Age ]]&gt;17, "18-24")</f>
        <v>25-30</v>
      </c>
      <c r="J10" s="2"/>
    </row>
    <row r="11" spans="1:10" x14ac:dyDescent="0.25">
      <c r="A11" s="3">
        <v>10</v>
      </c>
      <c r="B11" s="3" t="s">
        <v>2494</v>
      </c>
      <c r="C11" s="3" t="s">
        <v>16</v>
      </c>
      <c r="D11" s="3" t="s">
        <v>17</v>
      </c>
      <c r="E11" s="3" t="s">
        <v>11</v>
      </c>
      <c r="F11" s="12">
        <v>34553</v>
      </c>
      <c r="G11" s="3" t="s">
        <v>2484</v>
      </c>
      <c r="H11" s="24">
        <f ca="1">(YEAR(TODAY()))-(YEAR(DIM_SELLERS[[#This Row],[Seller_Birthdate]]))</f>
        <v>31</v>
      </c>
      <c r="I11" s="3" t="str" cm="1">
        <f t="array" aca="1" ref="I11" ca="1">_xlfn.IFS(DIM_SELLERS[[#This Row],[Age ]]&gt;40, "41-60", DIM_SELLERS[[#This Row],[Age ]]&gt;30, "31-40", DIM_SELLERS[[#This Row],[Age ]]&gt;25, "25-30", DIM_SELLERS[[#This Row],[Age ]]&gt;17, "18-24")</f>
        <v>31-40</v>
      </c>
      <c r="J11" s="2"/>
    </row>
    <row r="12" spans="1:10" x14ac:dyDescent="0.25">
      <c r="A12" s="3">
        <v>11</v>
      </c>
      <c r="B12" s="3" t="s">
        <v>2495</v>
      </c>
      <c r="C12" s="3" t="s">
        <v>141</v>
      </c>
      <c r="D12" s="3" t="s">
        <v>29</v>
      </c>
      <c r="E12" s="3" t="s">
        <v>7</v>
      </c>
      <c r="F12" s="12">
        <v>28891</v>
      </c>
      <c r="G12" s="3" t="s">
        <v>2481</v>
      </c>
      <c r="H12" s="24">
        <f ca="1">(YEAR(TODAY()))-(YEAR(DIM_SELLERS[[#This Row],[Seller_Birthdate]]))</f>
        <v>46</v>
      </c>
      <c r="I12" s="3" t="str" cm="1">
        <f t="array" aca="1" ref="I12" ca="1">_xlfn.IFS(DIM_SELLERS[[#This Row],[Age ]]&gt;40, "41-60", DIM_SELLERS[[#This Row],[Age ]]&gt;30, "31-40", DIM_SELLERS[[#This Row],[Age ]]&gt;25, "25-30", DIM_SELLERS[[#This Row],[Age ]]&gt;17, "18-24")</f>
        <v>41-60</v>
      </c>
      <c r="J12" s="2"/>
    </row>
    <row r="13" spans="1:10" x14ac:dyDescent="0.25">
      <c r="A13" s="3">
        <v>12</v>
      </c>
      <c r="B13" s="3" t="s">
        <v>2496</v>
      </c>
      <c r="C13" s="3" t="s">
        <v>305</v>
      </c>
      <c r="D13" s="3" t="s">
        <v>6</v>
      </c>
      <c r="E13" s="3" t="s">
        <v>7</v>
      </c>
      <c r="F13" s="12">
        <v>36076</v>
      </c>
      <c r="G13" s="3" t="s">
        <v>2481</v>
      </c>
      <c r="H13" s="24">
        <f ca="1">(YEAR(TODAY()))-(YEAR(DIM_SELLERS[[#This Row],[Seller_Birthdate]]))</f>
        <v>27</v>
      </c>
      <c r="I13" s="3" t="str" cm="1">
        <f t="array" aca="1" ref="I13" ca="1">_xlfn.IFS(DIM_SELLERS[[#This Row],[Age ]]&gt;40, "41-60", DIM_SELLERS[[#This Row],[Age ]]&gt;30, "31-40", DIM_SELLERS[[#This Row],[Age ]]&gt;25, "25-30", DIM_SELLERS[[#This Row],[Age ]]&gt;17, "18-24")</f>
        <v>25-30</v>
      </c>
      <c r="J13" s="2"/>
    </row>
    <row r="14" spans="1:10" x14ac:dyDescent="0.25">
      <c r="A14" s="3">
        <v>13</v>
      </c>
      <c r="B14" s="3" t="s">
        <v>2497</v>
      </c>
      <c r="C14" s="3" t="s">
        <v>9</v>
      </c>
      <c r="D14" s="3" t="s">
        <v>6</v>
      </c>
      <c r="E14" s="3" t="s">
        <v>11</v>
      </c>
      <c r="F14" s="12">
        <v>36162</v>
      </c>
      <c r="G14" s="3" t="s">
        <v>2484</v>
      </c>
      <c r="H14" s="24">
        <f ca="1">(YEAR(TODAY()))-(YEAR(DIM_SELLERS[[#This Row],[Seller_Birthdate]]))</f>
        <v>26</v>
      </c>
      <c r="I14" s="3" t="str" cm="1">
        <f t="array" aca="1" ref="I14" ca="1">_xlfn.IFS(DIM_SELLERS[[#This Row],[Age ]]&gt;40, "41-60", DIM_SELLERS[[#This Row],[Age ]]&gt;30, "31-40", DIM_SELLERS[[#This Row],[Age ]]&gt;25, "25-30", DIM_SELLERS[[#This Row],[Age ]]&gt;17, "18-24")</f>
        <v>25-30</v>
      </c>
      <c r="J14" s="2"/>
    </row>
    <row r="15" spans="1:10" x14ac:dyDescent="0.25">
      <c r="A15" s="3">
        <v>14</v>
      </c>
      <c r="B15" s="3" t="s">
        <v>2498</v>
      </c>
      <c r="C15" s="3" t="s">
        <v>9</v>
      </c>
      <c r="D15" s="3" t="s">
        <v>6</v>
      </c>
      <c r="E15" s="3" t="s">
        <v>7</v>
      </c>
      <c r="F15" s="12">
        <v>32746</v>
      </c>
      <c r="G15" s="3" t="s">
        <v>2481</v>
      </c>
      <c r="H15" s="24">
        <f ca="1">(YEAR(TODAY()))-(YEAR(DIM_SELLERS[[#This Row],[Seller_Birthdate]]))</f>
        <v>36</v>
      </c>
      <c r="I15" s="3" t="str" cm="1">
        <f t="array" aca="1" ref="I15" ca="1">_xlfn.IFS(DIM_SELLERS[[#This Row],[Age ]]&gt;40, "41-60", DIM_SELLERS[[#This Row],[Age ]]&gt;30, "31-40", DIM_SELLERS[[#This Row],[Age ]]&gt;25, "25-30", DIM_SELLERS[[#This Row],[Age ]]&gt;17, "18-24")</f>
        <v>31-40</v>
      </c>
      <c r="J15" s="2"/>
    </row>
    <row r="16" spans="1:10" x14ac:dyDescent="0.25">
      <c r="A16" s="3">
        <v>15</v>
      </c>
      <c r="B16" s="3" t="s">
        <v>2499</v>
      </c>
      <c r="C16" s="3" t="s">
        <v>191</v>
      </c>
      <c r="D16" s="3" t="s">
        <v>14</v>
      </c>
      <c r="E16" s="3" t="s">
        <v>11</v>
      </c>
      <c r="F16" s="12">
        <v>38861</v>
      </c>
      <c r="G16" s="3" t="s">
        <v>2481</v>
      </c>
      <c r="H16" s="24">
        <f ca="1">(YEAR(TODAY()))-(YEAR(DIM_SELLERS[[#This Row],[Seller_Birthdate]]))</f>
        <v>19</v>
      </c>
      <c r="I16" s="3" t="str" cm="1">
        <f t="array" aca="1" ref="I16" ca="1">_xlfn.IFS(DIM_SELLERS[[#This Row],[Age ]]&gt;40, "41-60", DIM_SELLERS[[#This Row],[Age ]]&gt;30, "31-40", DIM_SELLERS[[#This Row],[Age ]]&gt;25, "25-30", DIM_SELLERS[[#This Row],[Age ]]&gt;17, "18-24")</f>
        <v>18-24</v>
      </c>
      <c r="J16" s="2"/>
    </row>
    <row r="17" spans="1:10" x14ac:dyDescent="0.25">
      <c r="A17" s="3">
        <v>16</v>
      </c>
      <c r="B17" s="3" t="s">
        <v>2500</v>
      </c>
      <c r="C17" s="3" t="s">
        <v>205</v>
      </c>
      <c r="D17" s="3" t="s">
        <v>36</v>
      </c>
      <c r="E17" s="3" t="s">
        <v>11</v>
      </c>
      <c r="F17" s="12">
        <v>36578</v>
      </c>
      <c r="G17" s="3" t="s">
        <v>2481</v>
      </c>
      <c r="H17" s="24">
        <f ca="1">(YEAR(TODAY()))-(YEAR(DIM_SELLERS[[#This Row],[Seller_Birthdate]]))</f>
        <v>25</v>
      </c>
      <c r="I17" s="3" t="str" cm="1">
        <f t="array" aca="1" ref="I17" ca="1">_xlfn.IFS(DIM_SELLERS[[#This Row],[Age ]]&gt;40, "41-60", DIM_SELLERS[[#This Row],[Age ]]&gt;30, "31-40", DIM_SELLERS[[#This Row],[Age ]]&gt;25, "25-30", DIM_SELLERS[[#This Row],[Age ]]&gt;17, "18-24")</f>
        <v>18-24</v>
      </c>
      <c r="J17" s="2"/>
    </row>
    <row r="18" spans="1:10" x14ac:dyDescent="0.25">
      <c r="A18" s="3">
        <v>17</v>
      </c>
      <c r="B18" s="3" t="s">
        <v>2501</v>
      </c>
      <c r="C18" s="3" t="s">
        <v>275</v>
      </c>
      <c r="D18" s="3" t="s">
        <v>14</v>
      </c>
      <c r="E18" s="3" t="s">
        <v>11</v>
      </c>
      <c r="F18" s="12">
        <v>25145</v>
      </c>
      <c r="G18" s="3" t="s">
        <v>2481</v>
      </c>
      <c r="H18" s="24">
        <f ca="1">(YEAR(TODAY()))-(YEAR(DIM_SELLERS[[#This Row],[Seller_Birthdate]]))</f>
        <v>57</v>
      </c>
      <c r="I18" s="3" t="str" cm="1">
        <f t="array" aca="1" ref="I18" ca="1">_xlfn.IFS(DIM_SELLERS[[#This Row],[Age ]]&gt;40, "41-60", DIM_SELLERS[[#This Row],[Age ]]&gt;30, "31-40", DIM_SELLERS[[#This Row],[Age ]]&gt;25, "25-30", DIM_SELLERS[[#This Row],[Age ]]&gt;17, "18-24")</f>
        <v>41-60</v>
      </c>
      <c r="J18" s="2"/>
    </row>
    <row r="19" spans="1:10" x14ac:dyDescent="0.25">
      <c r="A19" s="3">
        <v>18</v>
      </c>
      <c r="B19" s="3" t="s">
        <v>2502</v>
      </c>
      <c r="C19" s="3" t="s">
        <v>49</v>
      </c>
      <c r="D19" s="3" t="s">
        <v>50</v>
      </c>
      <c r="E19" s="3" t="s">
        <v>11</v>
      </c>
      <c r="F19" s="12">
        <v>35528</v>
      </c>
      <c r="G19" s="3" t="s">
        <v>2492</v>
      </c>
      <c r="H19" s="24">
        <f ca="1">(YEAR(TODAY()))-(YEAR(DIM_SELLERS[[#This Row],[Seller_Birthdate]]))</f>
        <v>28</v>
      </c>
      <c r="I19" s="3" t="str" cm="1">
        <f t="array" aca="1" ref="I19" ca="1">_xlfn.IFS(DIM_SELLERS[[#This Row],[Age ]]&gt;40, "41-60", DIM_SELLERS[[#This Row],[Age ]]&gt;30, "31-40", DIM_SELLERS[[#This Row],[Age ]]&gt;25, "25-30", DIM_SELLERS[[#This Row],[Age ]]&gt;17, "18-24")</f>
        <v>25-30</v>
      </c>
      <c r="J19" s="2"/>
    </row>
    <row r="20" spans="1:10" x14ac:dyDescent="0.25">
      <c r="A20" s="3">
        <v>19</v>
      </c>
      <c r="B20" s="3" t="s">
        <v>2503</v>
      </c>
      <c r="C20" s="3" t="s">
        <v>139</v>
      </c>
      <c r="D20" s="3" t="s">
        <v>36</v>
      </c>
      <c r="E20" s="3" t="s">
        <v>11</v>
      </c>
      <c r="F20" s="12">
        <v>36164</v>
      </c>
      <c r="G20" s="3" t="s">
        <v>2492</v>
      </c>
      <c r="H20" s="24">
        <f ca="1">(YEAR(TODAY()))-(YEAR(DIM_SELLERS[[#This Row],[Seller_Birthdate]]))</f>
        <v>26</v>
      </c>
      <c r="I20" s="3" t="str" cm="1">
        <f t="array" aca="1" ref="I20" ca="1">_xlfn.IFS(DIM_SELLERS[[#This Row],[Age ]]&gt;40, "41-60", DIM_SELLERS[[#This Row],[Age ]]&gt;30, "31-40", DIM_SELLERS[[#This Row],[Age ]]&gt;25, "25-30", DIM_SELLERS[[#This Row],[Age ]]&gt;17, "18-24")</f>
        <v>25-30</v>
      </c>
      <c r="J20" s="2"/>
    </row>
    <row r="21" spans="1:10" x14ac:dyDescent="0.25">
      <c r="A21" s="3">
        <v>20</v>
      </c>
      <c r="B21" s="3" t="s">
        <v>2504</v>
      </c>
      <c r="C21" s="3" t="s">
        <v>9</v>
      </c>
      <c r="D21" s="3" t="s">
        <v>6</v>
      </c>
      <c r="E21" s="3" t="s">
        <v>11</v>
      </c>
      <c r="F21" s="12">
        <v>37653</v>
      </c>
      <c r="G21" s="3" t="s">
        <v>2492</v>
      </c>
      <c r="H21" s="24">
        <f ca="1">(YEAR(TODAY()))-(YEAR(DIM_SELLERS[[#This Row],[Seller_Birthdate]]))</f>
        <v>22</v>
      </c>
      <c r="I21" s="3" t="str" cm="1">
        <f t="array" aca="1" ref="I21" ca="1">_xlfn.IFS(DIM_SELLERS[[#This Row],[Age ]]&gt;40, "41-60", DIM_SELLERS[[#This Row],[Age ]]&gt;30, "31-40", DIM_SELLERS[[#This Row],[Age ]]&gt;25, "25-30", DIM_SELLERS[[#This Row],[Age ]]&gt;17, "18-24")</f>
        <v>18-24</v>
      </c>
      <c r="J21" s="2"/>
    </row>
    <row r="22" spans="1:10" x14ac:dyDescent="0.25">
      <c r="A22" s="3">
        <v>21</v>
      </c>
      <c r="B22" s="6" t="s">
        <v>2505</v>
      </c>
      <c r="C22" s="3" t="s">
        <v>78</v>
      </c>
      <c r="D22" s="3" t="s">
        <v>6</v>
      </c>
      <c r="E22" s="3" t="s">
        <v>7</v>
      </c>
      <c r="F22" s="12">
        <v>38815</v>
      </c>
      <c r="G22" s="3" t="s">
        <v>2481</v>
      </c>
      <c r="H22" s="24">
        <f ca="1">(YEAR(TODAY()))-(YEAR(DIM_SELLERS[[#This Row],[Seller_Birthdate]]))</f>
        <v>19</v>
      </c>
      <c r="I22" s="3" t="str" cm="1">
        <f t="array" aca="1" ref="I22" ca="1">_xlfn.IFS(DIM_SELLERS[[#This Row],[Age ]]&gt;40, "41-60", DIM_SELLERS[[#This Row],[Age ]]&gt;30, "31-40", DIM_SELLERS[[#This Row],[Age ]]&gt;25, "25-30", DIM_SELLERS[[#This Row],[Age ]]&gt;17, "18-24")</f>
        <v>18-24</v>
      </c>
      <c r="J22" s="2"/>
    </row>
    <row r="23" spans="1:10" x14ac:dyDescent="0.25">
      <c r="A23" s="3">
        <v>22</v>
      </c>
      <c r="B23" s="3" t="s">
        <v>2506</v>
      </c>
      <c r="C23" s="3" t="s">
        <v>245</v>
      </c>
      <c r="D23" s="3" t="s">
        <v>6</v>
      </c>
      <c r="E23" s="3" t="s">
        <v>11</v>
      </c>
      <c r="F23" s="12">
        <v>35000</v>
      </c>
      <c r="G23" s="3" t="s">
        <v>2492</v>
      </c>
      <c r="H23" s="24">
        <f ca="1">(YEAR(TODAY()))-(YEAR(DIM_SELLERS[[#This Row],[Seller_Birthdate]]))</f>
        <v>30</v>
      </c>
      <c r="I23" s="3" t="str" cm="1">
        <f t="array" aca="1" ref="I23" ca="1">_xlfn.IFS(DIM_SELLERS[[#This Row],[Age ]]&gt;40, "41-60", DIM_SELLERS[[#This Row],[Age ]]&gt;30, "31-40", DIM_SELLERS[[#This Row],[Age ]]&gt;25, "25-30", DIM_SELLERS[[#This Row],[Age ]]&gt;17, "18-24")</f>
        <v>25-30</v>
      </c>
      <c r="J23" s="2"/>
    </row>
    <row r="24" spans="1:10" x14ac:dyDescent="0.25">
      <c r="A24" s="3">
        <v>23</v>
      </c>
      <c r="B24" s="3" t="s">
        <v>2507</v>
      </c>
      <c r="C24" s="3" t="s">
        <v>9</v>
      </c>
      <c r="D24" s="3" t="s">
        <v>6</v>
      </c>
      <c r="E24" s="3" t="s">
        <v>7</v>
      </c>
      <c r="F24" s="12">
        <v>37579</v>
      </c>
      <c r="G24" s="3" t="s">
        <v>2492</v>
      </c>
      <c r="H24" s="24">
        <f ca="1">(YEAR(TODAY()))-(YEAR(DIM_SELLERS[[#This Row],[Seller_Birthdate]]))</f>
        <v>23</v>
      </c>
      <c r="I24" s="3" t="str" cm="1">
        <f t="array" aca="1" ref="I24" ca="1">_xlfn.IFS(DIM_SELLERS[[#This Row],[Age ]]&gt;40, "41-60", DIM_SELLERS[[#This Row],[Age ]]&gt;30, "31-40", DIM_SELLERS[[#This Row],[Age ]]&gt;25, "25-30", DIM_SELLERS[[#This Row],[Age ]]&gt;17, "18-24")</f>
        <v>18-24</v>
      </c>
      <c r="J24" s="2"/>
    </row>
    <row r="25" spans="1:10" x14ac:dyDescent="0.25">
      <c r="A25" s="3">
        <v>24</v>
      </c>
      <c r="B25" s="3" t="s">
        <v>2508</v>
      </c>
      <c r="C25" s="3" t="s">
        <v>52</v>
      </c>
      <c r="D25" s="3" t="s">
        <v>6</v>
      </c>
      <c r="E25" s="3" t="s">
        <v>7</v>
      </c>
      <c r="F25" s="12">
        <v>37052</v>
      </c>
      <c r="G25" s="3" t="s">
        <v>2484</v>
      </c>
      <c r="H25" s="24">
        <f ca="1">(YEAR(TODAY()))-(YEAR(DIM_SELLERS[[#This Row],[Seller_Birthdate]]))</f>
        <v>24</v>
      </c>
      <c r="I25" s="3" t="str" cm="1">
        <f t="array" aca="1" ref="I25" ca="1">_xlfn.IFS(DIM_SELLERS[[#This Row],[Age ]]&gt;40, "41-60", DIM_SELLERS[[#This Row],[Age ]]&gt;30, "31-40", DIM_SELLERS[[#This Row],[Age ]]&gt;25, "25-30", DIM_SELLERS[[#This Row],[Age ]]&gt;17, "18-24")</f>
        <v>18-24</v>
      </c>
      <c r="J25" s="2"/>
    </row>
    <row r="26" spans="1:10" x14ac:dyDescent="0.25">
      <c r="A26" s="3">
        <v>25</v>
      </c>
      <c r="B26" s="3" t="s">
        <v>2509</v>
      </c>
      <c r="C26" s="3" t="s">
        <v>194</v>
      </c>
      <c r="D26" s="3" t="s">
        <v>24</v>
      </c>
      <c r="E26" s="3" t="s">
        <v>11</v>
      </c>
      <c r="F26" s="12">
        <v>35103</v>
      </c>
      <c r="G26" s="3" t="s">
        <v>2492</v>
      </c>
      <c r="H26" s="24">
        <f ca="1">(YEAR(TODAY()))-(YEAR(DIM_SELLERS[[#This Row],[Seller_Birthdate]]))</f>
        <v>29</v>
      </c>
      <c r="I26" s="3" t="str" cm="1">
        <f t="array" aca="1" ref="I26" ca="1">_xlfn.IFS(DIM_SELLERS[[#This Row],[Age ]]&gt;40, "41-60", DIM_SELLERS[[#This Row],[Age ]]&gt;30, "31-40", DIM_SELLERS[[#This Row],[Age ]]&gt;25, "25-30", DIM_SELLERS[[#This Row],[Age ]]&gt;17, "18-24")</f>
        <v>25-30</v>
      </c>
      <c r="J26" s="2"/>
    </row>
    <row r="27" spans="1:10" x14ac:dyDescent="0.25">
      <c r="A27" s="3">
        <v>26</v>
      </c>
      <c r="B27" s="3" t="s">
        <v>2510</v>
      </c>
      <c r="C27" s="3" t="s">
        <v>18</v>
      </c>
      <c r="D27" s="3" t="s">
        <v>15</v>
      </c>
      <c r="E27" s="3" t="s">
        <v>11</v>
      </c>
      <c r="F27" s="12">
        <v>35357</v>
      </c>
      <c r="G27" s="3" t="s">
        <v>2484</v>
      </c>
      <c r="H27" s="24">
        <f ca="1">(YEAR(TODAY()))-(YEAR(DIM_SELLERS[[#This Row],[Seller_Birthdate]]))</f>
        <v>29</v>
      </c>
      <c r="I27" s="3" t="str" cm="1">
        <f t="array" aca="1" ref="I27" ca="1">_xlfn.IFS(DIM_SELLERS[[#This Row],[Age ]]&gt;40, "41-60", DIM_SELLERS[[#This Row],[Age ]]&gt;30, "31-40", DIM_SELLERS[[#This Row],[Age ]]&gt;25, "25-30", DIM_SELLERS[[#This Row],[Age ]]&gt;17, "18-24")</f>
        <v>25-30</v>
      </c>
      <c r="J27" s="2"/>
    </row>
    <row r="28" spans="1:10" x14ac:dyDescent="0.25">
      <c r="A28" s="3">
        <v>27</v>
      </c>
      <c r="B28" s="3" t="s">
        <v>2511</v>
      </c>
      <c r="C28" s="3" t="s">
        <v>104</v>
      </c>
      <c r="D28" s="3" t="s">
        <v>17</v>
      </c>
      <c r="E28" s="3" t="s">
        <v>11</v>
      </c>
      <c r="F28" s="12">
        <v>37030</v>
      </c>
      <c r="G28" s="3" t="s">
        <v>2481</v>
      </c>
      <c r="H28" s="24">
        <f ca="1">(YEAR(TODAY()))-(YEAR(DIM_SELLERS[[#This Row],[Seller_Birthdate]]))</f>
        <v>24</v>
      </c>
      <c r="I28" s="3" t="str" cm="1">
        <f t="array" aca="1" ref="I28" ca="1">_xlfn.IFS(DIM_SELLERS[[#This Row],[Age ]]&gt;40, "41-60", DIM_SELLERS[[#This Row],[Age ]]&gt;30, "31-40", DIM_SELLERS[[#This Row],[Age ]]&gt;25, "25-30", DIM_SELLERS[[#This Row],[Age ]]&gt;17, "18-24")</f>
        <v>18-24</v>
      </c>
      <c r="J28" s="2"/>
    </row>
    <row r="29" spans="1:10" x14ac:dyDescent="0.25">
      <c r="A29" s="3">
        <v>28</v>
      </c>
      <c r="B29" s="3" t="s">
        <v>2512</v>
      </c>
      <c r="C29" s="3" t="s">
        <v>8</v>
      </c>
      <c r="D29" s="3" t="s">
        <v>6</v>
      </c>
      <c r="E29" s="3" t="s">
        <v>7</v>
      </c>
      <c r="F29" s="12">
        <v>28533</v>
      </c>
      <c r="G29" s="3" t="s">
        <v>2484</v>
      </c>
      <c r="H29" s="24">
        <f ca="1">(YEAR(TODAY()))-(YEAR(DIM_SELLERS[[#This Row],[Seller_Birthdate]]))</f>
        <v>47</v>
      </c>
      <c r="I29" s="3" t="str" cm="1">
        <f t="array" aca="1" ref="I29" ca="1">_xlfn.IFS(DIM_SELLERS[[#This Row],[Age ]]&gt;40, "41-60", DIM_SELLERS[[#This Row],[Age ]]&gt;30, "31-40", DIM_SELLERS[[#This Row],[Age ]]&gt;25, "25-30", DIM_SELLERS[[#This Row],[Age ]]&gt;17, "18-24")</f>
        <v>41-60</v>
      </c>
      <c r="J29" s="2"/>
    </row>
    <row r="30" spans="1:10" x14ac:dyDescent="0.25">
      <c r="A30" s="3">
        <v>29</v>
      </c>
      <c r="B30" s="3" t="s">
        <v>2513</v>
      </c>
      <c r="C30" s="3" t="s">
        <v>9</v>
      </c>
      <c r="D30" s="3" t="s">
        <v>6</v>
      </c>
      <c r="E30" s="3" t="s">
        <v>11</v>
      </c>
      <c r="F30" s="12">
        <v>35454</v>
      </c>
      <c r="G30" s="3" t="s">
        <v>2492</v>
      </c>
      <c r="H30" s="24">
        <f ca="1">(YEAR(TODAY()))-(YEAR(DIM_SELLERS[[#This Row],[Seller_Birthdate]]))</f>
        <v>28</v>
      </c>
      <c r="I30" s="3" t="str" cm="1">
        <f t="array" aca="1" ref="I30" ca="1">_xlfn.IFS(DIM_SELLERS[[#This Row],[Age ]]&gt;40, "41-60", DIM_SELLERS[[#This Row],[Age ]]&gt;30, "31-40", DIM_SELLERS[[#This Row],[Age ]]&gt;25, "25-30", DIM_SELLERS[[#This Row],[Age ]]&gt;17, "18-24")</f>
        <v>25-30</v>
      </c>
      <c r="J30" s="2"/>
    </row>
    <row r="31" spans="1:10" x14ac:dyDescent="0.25">
      <c r="A31" s="3">
        <v>30</v>
      </c>
      <c r="B31" s="3" t="s">
        <v>2514</v>
      </c>
      <c r="C31" s="3" t="s">
        <v>220</v>
      </c>
      <c r="D31" s="3" t="s">
        <v>6</v>
      </c>
      <c r="E31" s="3" t="s">
        <v>11</v>
      </c>
      <c r="F31" s="12">
        <v>35383</v>
      </c>
      <c r="G31" s="3" t="s">
        <v>2484</v>
      </c>
      <c r="H31" s="24">
        <f ca="1">(YEAR(TODAY()))-(YEAR(DIM_SELLERS[[#This Row],[Seller_Birthdate]]))</f>
        <v>29</v>
      </c>
      <c r="I31" s="3" t="str" cm="1">
        <f t="array" aca="1" ref="I31" ca="1">_xlfn.IFS(DIM_SELLERS[[#This Row],[Age ]]&gt;40, "41-60", DIM_SELLERS[[#This Row],[Age ]]&gt;30, "31-40", DIM_SELLERS[[#This Row],[Age ]]&gt;25, "25-30", DIM_SELLERS[[#This Row],[Age ]]&gt;17, "18-24")</f>
        <v>25-30</v>
      </c>
      <c r="J31" s="2"/>
    </row>
    <row r="32" spans="1:10" x14ac:dyDescent="0.25">
      <c r="A32" s="3">
        <v>31</v>
      </c>
      <c r="B32" s="3" t="s">
        <v>2515</v>
      </c>
      <c r="C32" s="3" t="s">
        <v>16</v>
      </c>
      <c r="D32" s="3" t="s">
        <v>17</v>
      </c>
      <c r="E32" s="3" t="s">
        <v>7</v>
      </c>
      <c r="F32" s="12">
        <v>37931</v>
      </c>
      <c r="G32" s="3" t="s">
        <v>2492</v>
      </c>
      <c r="H32" s="24">
        <f ca="1">(YEAR(TODAY()))-(YEAR(DIM_SELLERS[[#This Row],[Seller_Birthdate]]))</f>
        <v>22</v>
      </c>
      <c r="I32" s="3" t="str" cm="1">
        <f t="array" aca="1" ref="I32" ca="1">_xlfn.IFS(DIM_SELLERS[[#This Row],[Age ]]&gt;40, "41-60", DIM_SELLERS[[#This Row],[Age ]]&gt;30, "31-40", DIM_SELLERS[[#This Row],[Age ]]&gt;25, "25-30", DIM_SELLERS[[#This Row],[Age ]]&gt;17, "18-24")</f>
        <v>18-24</v>
      </c>
      <c r="J32" s="2"/>
    </row>
    <row r="33" spans="1:10" x14ac:dyDescent="0.25">
      <c r="A33" s="3">
        <v>32</v>
      </c>
      <c r="B33" s="3" t="s">
        <v>2516</v>
      </c>
      <c r="C33" s="3" t="s">
        <v>9</v>
      </c>
      <c r="D33" s="3" t="s">
        <v>6</v>
      </c>
      <c r="E33" s="3" t="s">
        <v>11</v>
      </c>
      <c r="F33" s="12">
        <v>38164</v>
      </c>
      <c r="G33" s="3" t="s">
        <v>2481</v>
      </c>
      <c r="H33" s="24">
        <f ca="1">(YEAR(TODAY()))-(YEAR(DIM_SELLERS[[#This Row],[Seller_Birthdate]]))</f>
        <v>21</v>
      </c>
      <c r="I33" s="3" t="str" cm="1">
        <f t="array" aca="1" ref="I33" ca="1">_xlfn.IFS(DIM_SELLERS[[#This Row],[Age ]]&gt;40, "41-60", DIM_SELLERS[[#This Row],[Age ]]&gt;30, "31-40", DIM_SELLERS[[#This Row],[Age ]]&gt;25, "25-30", DIM_SELLERS[[#This Row],[Age ]]&gt;17, "18-24")</f>
        <v>18-24</v>
      </c>
      <c r="J33" s="2"/>
    </row>
    <row r="34" spans="1:10" x14ac:dyDescent="0.25">
      <c r="A34" s="3">
        <v>33</v>
      </c>
      <c r="B34" s="3" t="s">
        <v>2517</v>
      </c>
      <c r="C34" s="3" t="s">
        <v>268</v>
      </c>
      <c r="D34" s="3" t="s">
        <v>14</v>
      </c>
      <c r="E34" s="3" t="s">
        <v>7</v>
      </c>
      <c r="F34" s="12">
        <v>35283</v>
      </c>
      <c r="G34" s="3" t="s">
        <v>2481</v>
      </c>
      <c r="H34" s="24">
        <f ca="1">(YEAR(TODAY()))-(YEAR(DIM_SELLERS[[#This Row],[Seller_Birthdate]]))</f>
        <v>29</v>
      </c>
      <c r="I34" s="3" t="str" cm="1">
        <f t="array" aca="1" ref="I34" ca="1">_xlfn.IFS(DIM_SELLERS[[#This Row],[Age ]]&gt;40, "41-60", DIM_SELLERS[[#This Row],[Age ]]&gt;30, "31-40", DIM_SELLERS[[#This Row],[Age ]]&gt;25, "25-30", DIM_SELLERS[[#This Row],[Age ]]&gt;17, "18-24")</f>
        <v>25-30</v>
      </c>
      <c r="J34" s="2"/>
    </row>
    <row r="35" spans="1:10" x14ac:dyDescent="0.25">
      <c r="A35" s="3">
        <v>34</v>
      </c>
      <c r="B35" s="3" t="s">
        <v>2518</v>
      </c>
      <c r="C35" s="3" t="s">
        <v>9</v>
      </c>
      <c r="D35" s="3" t="s">
        <v>6</v>
      </c>
      <c r="E35" s="3" t="s">
        <v>11</v>
      </c>
      <c r="F35" s="12">
        <v>35830</v>
      </c>
      <c r="G35" s="3" t="s">
        <v>2484</v>
      </c>
      <c r="H35" s="24">
        <f ca="1">(YEAR(TODAY()))-(YEAR(DIM_SELLERS[[#This Row],[Seller_Birthdate]]))</f>
        <v>27</v>
      </c>
      <c r="I35" s="3" t="str" cm="1">
        <f t="array" aca="1" ref="I35" ca="1">_xlfn.IFS(DIM_SELLERS[[#This Row],[Age ]]&gt;40, "41-60", DIM_SELLERS[[#This Row],[Age ]]&gt;30, "31-40", DIM_SELLERS[[#This Row],[Age ]]&gt;25, "25-30", DIM_SELLERS[[#This Row],[Age ]]&gt;17, "18-24")</f>
        <v>25-30</v>
      </c>
      <c r="J35" s="2"/>
    </row>
    <row r="36" spans="1:10" x14ac:dyDescent="0.25">
      <c r="A36" s="3">
        <v>35</v>
      </c>
      <c r="B36" s="3" t="s">
        <v>2519</v>
      </c>
      <c r="C36" s="3" t="s">
        <v>332</v>
      </c>
      <c r="D36" s="3" t="s">
        <v>15</v>
      </c>
      <c r="E36" s="3" t="s">
        <v>7</v>
      </c>
      <c r="F36" s="12">
        <v>34233</v>
      </c>
      <c r="G36" s="3" t="s">
        <v>2492</v>
      </c>
      <c r="H36" s="24">
        <f ca="1">(YEAR(TODAY()))-(YEAR(DIM_SELLERS[[#This Row],[Seller_Birthdate]]))</f>
        <v>32</v>
      </c>
      <c r="I36" s="3" t="str" cm="1">
        <f t="array" aca="1" ref="I36" ca="1">_xlfn.IFS(DIM_SELLERS[[#This Row],[Age ]]&gt;40, "41-60", DIM_SELLERS[[#This Row],[Age ]]&gt;30, "31-40", DIM_SELLERS[[#This Row],[Age ]]&gt;25, "25-30", DIM_SELLERS[[#This Row],[Age ]]&gt;17, "18-24")</f>
        <v>31-40</v>
      </c>
      <c r="J36" s="2"/>
    </row>
    <row r="37" spans="1:10" x14ac:dyDescent="0.25">
      <c r="A37" s="3">
        <v>36</v>
      </c>
      <c r="B37" s="3" t="s">
        <v>2520</v>
      </c>
      <c r="C37" s="3" t="s">
        <v>80</v>
      </c>
      <c r="D37" s="3" t="s">
        <v>6</v>
      </c>
      <c r="E37" s="3" t="s">
        <v>7</v>
      </c>
      <c r="F37" s="12">
        <v>35247</v>
      </c>
      <c r="G37" s="3" t="s">
        <v>2484</v>
      </c>
      <c r="H37" s="24">
        <f ca="1">(YEAR(TODAY()))-(YEAR(DIM_SELLERS[[#This Row],[Seller_Birthdate]]))</f>
        <v>29</v>
      </c>
      <c r="I37" s="3" t="str" cm="1">
        <f t="array" aca="1" ref="I37" ca="1">_xlfn.IFS(DIM_SELLERS[[#This Row],[Age ]]&gt;40, "41-60", DIM_SELLERS[[#This Row],[Age ]]&gt;30, "31-40", DIM_SELLERS[[#This Row],[Age ]]&gt;25, "25-30", DIM_SELLERS[[#This Row],[Age ]]&gt;17, "18-24")</f>
        <v>25-30</v>
      </c>
      <c r="J37" s="2"/>
    </row>
    <row r="38" spans="1:10" x14ac:dyDescent="0.25">
      <c r="A38" s="3">
        <v>37</v>
      </c>
      <c r="B38" s="3" t="s">
        <v>2521</v>
      </c>
      <c r="C38" s="3" t="s">
        <v>26</v>
      </c>
      <c r="D38" s="3" t="s">
        <v>6</v>
      </c>
      <c r="E38" s="3" t="s">
        <v>11</v>
      </c>
      <c r="F38" s="12">
        <v>36365</v>
      </c>
      <c r="G38" s="3" t="s">
        <v>2481</v>
      </c>
      <c r="H38" s="24">
        <f ca="1">(YEAR(TODAY()))-(YEAR(DIM_SELLERS[[#This Row],[Seller_Birthdate]]))</f>
        <v>26</v>
      </c>
      <c r="I38" s="3" t="str" cm="1">
        <f t="array" aca="1" ref="I38" ca="1">_xlfn.IFS(DIM_SELLERS[[#This Row],[Age ]]&gt;40, "41-60", DIM_SELLERS[[#This Row],[Age ]]&gt;30, "31-40", DIM_SELLERS[[#This Row],[Age ]]&gt;25, "25-30", DIM_SELLERS[[#This Row],[Age ]]&gt;17, "18-24")</f>
        <v>25-30</v>
      </c>
      <c r="J38" s="2"/>
    </row>
    <row r="39" spans="1:10" x14ac:dyDescent="0.25">
      <c r="A39" s="3">
        <v>38</v>
      </c>
      <c r="B39" s="3" t="s">
        <v>2522</v>
      </c>
      <c r="C39" s="3" t="s">
        <v>44</v>
      </c>
      <c r="D39" s="3" t="s">
        <v>17</v>
      </c>
      <c r="E39" s="3" t="s">
        <v>11</v>
      </c>
      <c r="F39" s="12">
        <v>36485</v>
      </c>
      <c r="G39" s="3" t="s">
        <v>2481</v>
      </c>
      <c r="H39" s="24">
        <f ca="1">(YEAR(TODAY()))-(YEAR(DIM_SELLERS[[#This Row],[Seller_Birthdate]]))</f>
        <v>26</v>
      </c>
      <c r="I39" s="3" t="str" cm="1">
        <f t="array" aca="1" ref="I39" ca="1">_xlfn.IFS(DIM_SELLERS[[#This Row],[Age ]]&gt;40, "41-60", DIM_SELLERS[[#This Row],[Age ]]&gt;30, "31-40", DIM_SELLERS[[#This Row],[Age ]]&gt;25, "25-30", DIM_SELLERS[[#This Row],[Age ]]&gt;17, "18-24")</f>
        <v>25-30</v>
      </c>
      <c r="J39" s="2"/>
    </row>
    <row r="40" spans="1:10" x14ac:dyDescent="0.25">
      <c r="A40" s="3">
        <v>39</v>
      </c>
      <c r="B40" s="3" t="s">
        <v>2523</v>
      </c>
      <c r="C40" s="3" t="s">
        <v>9</v>
      </c>
      <c r="D40" s="3" t="s">
        <v>6</v>
      </c>
      <c r="E40" s="3" t="s">
        <v>11</v>
      </c>
      <c r="F40" s="12">
        <v>37759</v>
      </c>
      <c r="G40" s="3" t="s">
        <v>2481</v>
      </c>
      <c r="H40" s="24">
        <f ca="1">(YEAR(TODAY()))-(YEAR(DIM_SELLERS[[#This Row],[Seller_Birthdate]]))</f>
        <v>22</v>
      </c>
      <c r="I40" s="3" t="str" cm="1">
        <f t="array" aca="1" ref="I40" ca="1">_xlfn.IFS(DIM_SELLERS[[#This Row],[Age ]]&gt;40, "41-60", DIM_SELLERS[[#This Row],[Age ]]&gt;30, "31-40", DIM_SELLERS[[#This Row],[Age ]]&gt;25, "25-30", DIM_SELLERS[[#This Row],[Age ]]&gt;17, "18-24")</f>
        <v>18-24</v>
      </c>
      <c r="J40" s="2"/>
    </row>
    <row r="41" spans="1:10" x14ac:dyDescent="0.25">
      <c r="A41" s="3">
        <v>40</v>
      </c>
      <c r="B41" s="3" t="s">
        <v>2524</v>
      </c>
      <c r="C41" s="3" t="s">
        <v>9</v>
      </c>
      <c r="D41" s="3" t="s">
        <v>6</v>
      </c>
      <c r="E41" s="3" t="s">
        <v>7</v>
      </c>
      <c r="F41" s="12">
        <v>35756</v>
      </c>
      <c r="G41" s="3" t="s">
        <v>2492</v>
      </c>
      <c r="H41" s="24">
        <f ca="1">(YEAR(TODAY()))-(YEAR(DIM_SELLERS[[#This Row],[Seller_Birthdate]]))</f>
        <v>28</v>
      </c>
      <c r="I41" s="3" t="str" cm="1">
        <f t="array" aca="1" ref="I41" ca="1">_xlfn.IFS(DIM_SELLERS[[#This Row],[Age ]]&gt;40, "41-60", DIM_SELLERS[[#This Row],[Age ]]&gt;30, "31-40", DIM_SELLERS[[#This Row],[Age ]]&gt;25, "25-30", DIM_SELLERS[[#This Row],[Age ]]&gt;17, "18-24")</f>
        <v>25-30</v>
      </c>
      <c r="J41" s="2"/>
    </row>
    <row r="42" spans="1:10" x14ac:dyDescent="0.25">
      <c r="A42" s="3">
        <v>41</v>
      </c>
      <c r="B42" s="3" t="s">
        <v>2525</v>
      </c>
      <c r="C42" s="3" t="s">
        <v>49</v>
      </c>
      <c r="D42" s="3" t="s">
        <v>50</v>
      </c>
      <c r="E42" s="3" t="s">
        <v>11</v>
      </c>
      <c r="F42" s="12">
        <v>37087</v>
      </c>
      <c r="G42" s="3" t="s">
        <v>2492</v>
      </c>
      <c r="H42" s="24">
        <f ca="1">(YEAR(TODAY()))-(YEAR(DIM_SELLERS[[#This Row],[Seller_Birthdate]]))</f>
        <v>24</v>
      </c>
      <c r="I42" s="3" t="str" cm="1">
        <f t="array" aca="1" ref="I42" ca="1">_xlfn.IFS(DIM_SELLERS[[#This Row],[Age ]]&gt;40, "41-60", DIM_SELLERS[[#This Row],[Age ]]&gt;30, "31-40", DIM_SELLERS[[#This Row],[Age ]]&gt;25, "25-30", DIM_SELLERS[[#This Row],[Age ]]&gt;17, "18-24")</f>
        <v>18-24</v>
      </c>
      <c r="J42" s="2"/>
    </row>
    <row r="43" spans="1:10" x14ac:dyDescent="0.25">
      <c r="A43" s="3">
        <v>42</v>
      </c>
      <c r="B43" s="3" t="s">
        <v>2526</v>
      </c>
      <c r="C43" s="3" t="s">
        <v>49</v>
      </c>
      <c r="D43" s="3" t="s">
        <v>50</v>
      </c>
      <c r="E43" s="3" t="s">
        <v>11</v>
      </c>
      <c r="F43" s="12">
        <v>28004</v>
      </c>
      <c r="G43" s="3" t="s">
        <v>2492</v>
      </c>
      <c r="H43" s="24">
        <f ca="1">(YEAR(TODAY()))-(YEAR(DIM_SELLERS[[#This Row],[Seller_Birthdate]]))</f>
        <v>49</v>
      </c>
      <c r="I43" s="3" t="str" cm="1">
        <f t="array" aca="1" ref="I43" ca="1">_xlfn.IFS(DIM_SELLERS[[#This Row],[Age ]]&gt;40, "41-60", DIM_SELLERS[[#This Row],[Age ]]&gt;30, "31-40", DIM_SELLERS[[#This Row],[Age ]]&gt;25, "25-30", DIM_SELLERS[[#This Row],[Age ]]&gt;17, "18-24")</f>
        <v>41-60</v>
      </c>
      <c r="J43" s="2"/>
    </row>
    <row r="44" spans="1:10" x14ac:dyDescent="0.25">
      <c r="A44" s="3">
        <v>43</v>
      </c>
      <c r="B44" s="3" t="s">
        <v>2527</v>
      </c>
      <c r="C44" s="3" t="s">
        <v>353</v>
      </c>
      <c r="D44" s="3" t="s">
        <v>14</v>
      </c>
      <c r="E44" s="3" t="s">
        <v>11</v>
      </c>
      <c r="F44" s="12">
        <v>34873</v>
      </c>
      <c r="G44" s="3" t="s">
        <v>2481</v>
      </c>
      <c r="H44" s="24">
        <f ca="1">(YEAR(TODAY()))-(YEAR(DIM_SELLERS[[#This Row],[Seller_Birthdate]]))</f>
        <v>30</v>
      </c>
      <c r="I44" s="3" t="str" cm="1">
        <f t="array" aca="1" ref="I44" ca="1">_xlfn.IFS(DIM_SELLERS[[#This Row],[Age ]]&gt;40, "41-60", DIM_SELLERS[[#This Row],[Age ]]&gt;30, "31-40", DIM_SELLERS[[#This Row],[Age ]]&gt;25, "25-30", DIM_SELLERS[[#This Row],[Age ]]&gt;17, "18-24")</f>
        <v>25-30</v>
      </c>
      <c r="J44" s="2"/>
    </row>
    <row r="45" spans="1:10" x14ac:dyDescent="0.25">
      <c r="A45" s="3">
        <v>44</v>
      </c>
      <c r="B45" s="3" t="s">
        <v>2528</v>
      </c>
      <c r="C45" s="3" t="s">
        <v>42</v>
      </c>
      <c r="D45" s="3" t="s">
        <v>14</v>
      </c>
      <c r="E45" s="3" t="s">
        <v>11</v>
      </c>
      <c r="F45" s="12">
        <v>26321</v>
      </c>
      <c r="G45" s="3" t="s">
        <v>2492</v>
      </c>
      <c r="H45" s="24">
        <f ca="1">(YEAR(TODAY()))-(YEAR(DIM_SELLERS[[#This Row],[Seller_Birthdate]]))</f>
        <v>53</v>
      </c>
      <c r="I45" s="3" t="str" cm="1">
        <f t="array" aca="1" ref="I45" ca="1">_xlfn.IFS(DIM_SELLERS[[#This Row],[Age ]]&gt;40, "41-60", DIM_SELLERS[[#This Row],[Age ]]&gt;30, "31-40", DIM_SELLERS[[#This Row],[Age ]]&gt;25, "25-30", DIM_SELLERS[[#This Row],[Age ]]&gt;17, "18-24")</f>
        <v>41-60</v>
      </c>
      <c r="J45" s="2"/>
    </row>
    <row r="46" spans="1:10" x14ac:dyDescent="0.25">
      <c r="A46" s="3">
        <v>45</v>
      </c>
      <c r="B46" s="3" t="s">
        <v>2529</v>
      </c>
      <c r="C46" s="3" t="s">
        <v>25</v>
      </c>
      <c r="D46" s="3" t="s">
        <v>6</v>
      </c>
      <c r="E46" s="3" t="s">
        <v>7</v>
      </c>
      <c r="F46" s="12">
        <v>35179</v>
      </c>
      <c r="G46" s="3" t="s">
        <v>2492</v>
      </c>
      <c r="H46" s="24">
        <f ca="1">(YEAR(TODAY()))-(YEAR(DIM_SELLERS[[#This Row],[Seller_Birthdate]]))</f>
        <v>29</v>
      </c>
      <c r="I46" s="3" t="str" cm="1">
        <f t="array" aca="1" ref="I46" ca="1">_xlfn.IFS(DIM_SELLERS[[#This Row],[Age ]]&gt;40, "41-60", DIM_SELLERS[[#This Row],[Age ]]&gt;30, "31-40", DIM_SELLERS[[#This Row],[Age ]]&gt;25, "25-30", DIM_SELLERS[[#This Row],[Age ]]&gt;17, "18-24")</f>
        <v>25-30</v>
      </c>
      <c r="J46" s="2"/>
    </row>
    <row r="47" spans="1:10" x14ac:dyDescent="0.25">
      <c r="A47" s="3">
        <v>46</v>
      </c>
      <c r="B47" s="3" t="s">
        <v>2530</v>
      </c>
      <c r="C47" s="3" t="s">
        <v>51</v>
      </c>
      <c r="D47" s="3" t="s">
        <v>24</v>
      </c>
      <c r="E47" s="3" t="s">
        <v>7</v>
      </c>
      <c r="F47" s="12">
        <v>24322</v>
      </c>
      <c r="G47" s="3" t="s">
        <v>2481</v>
      </c>
      <c r="H47" s="24">
        <f ca="1">(YEAR(TODAY()))-(YEAR(DIM_SELLERS[[#This Row],[Seller_Birthdate]]))</f>
        <v>59</v>
      </c>
      <c r="I47" s="3" t="str" cm="1">
        <f t="array" aca="1" ref="I47" ca="1">_xlfn.IFS(DIM_SELLERS[[#This Row],[Age ]]&gt;40, "41-60", DIM_SELLERS[[#This Row],[Age ]]&gt;30, "31-40", DIM_SELLERS[[#This Row],[Age ]]&gt;25, "25-30", DIM_SELLERS[[#This Row],[Age ]]&gt;17, "18-24")</f>
        <v>41-60</v>
      </c>
      <c r="J47" s="2"/>
    </row>
    <row r="48" spans="1:10" x14ac:dyDescent="0.25">
      <c r="A48" s="3">
        <v>47</v>
      </c>
      <c r="B48" s="3" t="s">
        <v>2531</v>
      </c>
      <c r="C48" s="3" t="s">
        <v>440</v>
      </c>
      <c r="D48" s="3" t="s">
        <v>15</v>
      </c>
      <c r="E48" s="3" t="s">
        <v>11</v>
      </c>
      <c r="F48" s="12">
        <v>38276</v>
      </c>
      <c r="G48" s="3" t="s">
        <v>2484</v>
      </c>
      <c r="H48" s="24">
        <f ca="1">(YEAR(TODAY()))-(YEAR(DIM_SELLERS[[#This Row],[Seller_Birthdate]]))</f>
        <v>21</v>
      </c>
      <c r="I48" s="3" t="str" cm="1">
        <f t="array" aca="1" ref="I48" ca="1">_xlfn.IFS(DIM_SELLERS[[#This Row],[Age ]]&gt;40, "41-60", DIM_SELLERS[[#This Row],[Age ]]&gt;30, "31-40", DIM_SELLERS[[#This Row],[Age ]]&gt;25, "25-30", DIM_SELLERS[[#This Row],[Age ]]&gt;17, "18-24")</f>
        <v>18-24</v>
      </c>
      <c r="J48" s="2"/>
    </row>
    <row r="49" spans="1:10" x14ac:dyDescent="0.25">
      <c r="A49" s="3">
        <v>48</v>
      </c>
      <c r="B49" s="3" t="s">
        <v>2532</v>
      </c>
      <c r="C49" s="3" t="s">
        <v>18</v>
      </c>
      <c r="D49" s="3" t="s">
        <v>15</v>
      </c>
      <c r="E49" s="3" t="s">
        <v>7</v>
      </c>
      <c r="F49" s="12">
        <v>34738</v>
      </c>
      <c r="G49" s="3" t="s">
        <v>2481</v>
      </c>
      <c r="H49" s="24">
        <f ca="1">(YEAR(TODAY()))-(YEAR(DIM_SELLERS[[#This Row],[Seller_Birthdate]]))</f>
        <v>30</v>
      </c>
      <c r="I49" s="3" t="str" cm="1">
        <f t="array" aca="1" ref="I49" ca="1">_xlfn.IFS(DIM_SELLERS[[#This Row],[Age ]]&gt;40, "41-60", DIM_SELLERS[[#This Row],[Age ]]&gt;30, "31-40", DIM_SELLERS[[#This Row],[Age ]]&gt;25, "25-30", DIM_SELLERS[[#This Row],[Age ]]&gt;17, "18-24")</f>
        <v>25-30</v>
      </c>
      <c r="J49" s="2"/>
    </row>
    <row r="50" spans="1:10" x14ac:dyDescent="0.25">
      <c r="A50" s="3">
        <v>49</v>
      </c>
      <c r="B50" s="3" t="s">
        <v>2533</v>
      </c>
      <c r="C50" s="3" t="s">
        <v>18</v>
      </c>
      <c r="D50" s="3" t="s">
        <v>15</v>
      </c>
      <c r="E50" s="3" t="s">
        <v>11</v>
      </c>
      <c r="F50" s="12">
        <v>35760</v>
      </c>
      <c r="G50" s="3" t="s">
        <v>2492</v>
      </c>
      <c r="H50" s="24">
        <f ca="1">(YEAR(TODAY()))-(YEAR(DIM_SELLERS[[#This Row],[Seller_Birthdate]]))</f>
        <v>28</v>
      </c>
      <c r="I50" s="3" t="str" cm="1">
        <f t="array" aca="1" ref="I50" ca="1">_xlfn.IFS(DIM_SELLERS[[#This Row],[Age ]]&gt;40, "41-60", DIM_SELLERS[[#This Row],[Age ]]&gt;30, "31-40", DIM_SELLERS[[#This Row],[Age ]]&gt;25, "25-30", DIM_SELLERS[[#This Row],[Age ]]&gt;17, "18-24")</f>
        <v>25-30</v>
      </c>
      <c r="J50" s="2"/>
    </row>
    <row r="51" spans="1:10" x14ac:dyDescent="0.25">
      <c r="A51" s="3">
        <v>50</v>
      </c>
      <c r="B51" s="3" t="s">
        <v>2534</v>
      </c>
      <c r="C51" s="3" t="s">
        <v>30</v>
      </c>
      <c r="D51" s="3" t="s">
        <v>6</v>
      </c>
      <c r="E51" s="3" t="s">
        <v>7</v>
      </c>
      <c r="F51" s="12">
        <v>38348</v>
      </c>
      <c r="G51" s="3" t="s">
        <v>2481</v>
      </c>
      <c r="H51" s="24">
        <f ca="1">(YEAR(TODAY()))-(YEAR(DIM_SELLERS[[#This Row],[Seller_Birthdate]]))</f>
        <v>21</v>
      </c>
      <c r="I51" s="3" t="str" cm="1">
        <f t="array" aca="1" ref="I51" ca="1">_xlfn.IFS(DIM_SELLERS[[#This Row],[Age ]]&gt;40, "41-60", DIM_SELLERS[[#This Row],[Age ]]&gt;30, "31-40", DIM_SELLERS[[#This Row],[Age ]]&gt;25, "25-30", DIM_SELLERS[[#This Row],[Age ]]&gt;17, "18-24")</f>
        <v>18-24</v>
      </c>
      <c r="J51" s="2"/>
    </row>
    <row r="52" spans="1:10" x14ac:dyDescent="0.25">
      <c r="A52" s="3">
        <v>51</v>
      </c>
      <c r="B52" s="3" t="s">
        <v>2535</v>
      </c>
      <c r="C52" s="3" t="s">
        <v>9</v>
      </c>
      <c r="D52" s="3" t="s">
        <v>6</v>
      </c>
      <c r="E52" s="3" t="s">
        <v>11</v>
      </c>
      <c r="F52" s="12">
        <v>26160</v>
      </c>
      <c r="G52" s="3" t="s">
        <v>2481</v>
      </c>
      <c r="H52" s="24">
        <f ca="1">(YEAR(TODAY()))-(YEAR(DIM_SELLERS[[#This Row],[Seller_Birthdate]]))</f>
        <v>54</v>
      </c>
      <c r="I52" s="3" t="str" cm="1">
        <f t="array" aca="1" ref="I52" ca="1">_xlfn.IFS(DIM_SELLERS[[#This Row],[Age ]]&gt;40, "41-60", DIM_SELLERS[[#This Row],[Age ]]&gt;30, "31-40", DIM_SELLERS[[#This Row],[Age ]]&gt;25, "25-30", DIM_SELLERS[[#This Row],[Age ]]&gt;17, "18-24")</f>
        <v>41-60</v>
      </c>
      <c r="J52" s="2"/>
    </row>
    <row r="53" spans="1:10" x14ac:dyDescent="0.25">
      <c r="A53" s="3">
        <v>52</v>
      </c>
      <c r="B53" s="3" t="s">
        <v>2536</v>
      </c>
      <c r="C53" s="3" t="s">
        <v>85</v>
      </c>
      <c r="D53" s="3" t="s">
        <v>6</v>
      </c>
      <c r="E53" s="3" t="s">
        <v>7</v>
      </c>
      <c r="F53" s="12">
        <v>36948</v>
      </c>
      <c r="G53" s="3" t="s">
        <v>2492</v>
      </c>
      <c r="H53" s="24">
        <f ca="1">(YEAR(TODAY()))-(YEAR(DIM_SELLERS[[#This Row],[Seller_Birthdate]]))</f>
        <v>24</v>
      </c>
      <c r="I53" s="3" t="str" cm="1">
        <f t="array" aca="1" ref="I53" ca="1">_xlfn.IFS(DIM_SELLERS[[#This Row],[Age ]]&gt;40, "41-60", DIM_SELLERS[[#This Row],[Age ]]&gt;30, "31-40", DIM_SELLERS[[#This Row],[Age ]]&gt;25, "25-30", DIM_SELLERS[[#This Row],[Age ]]&gt;17, "18-24")</f>
        <v>18-24</v>
      </c>
      <c r="J53" s="2"/>
    </row>
    <row r="54" spans="1:10" x14ac:dyDescent="0.25">
      <c r="A54" s="3">
        <v>53</v>
      </c>
      <c r="B54" s="3" t="s">
        <v>2537</v>
      </c>
      <c r="C54" s="3" t="s">
        <v>86</v>
      </c>
      <c r="D54" s="3" t="s">
        <v>6</v>
      </c>
      <c r="E54" s="3" t="s">
        <v>11</v>
      </c>
      <c r="F54" s="12">
        <v>30495</v>
      </c>
      <c r="G54" s="3" t="s">
        <v>2484</v>
      </c>
      <c r="H54" s="24">
        <f ca="1">(YEAR(TODAY()))-(YEAR(DIM_SELLERS[[#This Row],[Seller_Birthdate]]))</f>
        <v>42</v>
      </c>
      <c r="I54" s="3" t="str" cm="1">
        <f t="array" aca="1" ref="I54" ca="1">_xlfn.IFS(DIM_SELLERS[[#This Row],[Age ]]&gt;40, "41-60", DIM_SELLERS[[#This Row],[Age ]]&gt;30, "31-40", DIM_SELLERS[[#This Row],[Age ]]&gt;25, "25-30", DIM_SELLERS[[#This Row],[Age ]]&gt;17, "18-24")</f>
        <v>41-60</v>
      </c>
      <c r="J54" s="2"/>
    </row>
    <row r="55" spans="1:10" x14ac:dyDescent="0.25">
      <c r="A55" s="3">
        <v>54</v>
      </c>
      <c r="B55" s="3" t="s">
        <v>2538</v>
      </c>
      <c r="C55" s="3" t="s">
        <v>154</v>
      </c>
      <c r="D55" s="3" t="s">
        <v>14</v>
      </c>
      <c r="E55" s="3" t="s">
        <v>11</v>
      </c>
      <c r="F55" s="12">
        <v>35413</v>
      </c>
      <c r="G55" s="3" t="s">
        <v>2484</v>
      </c>
      <c r="H55" s="24">
        <f ca="1">(YEAR(TODAY()))-(YEAR(DIM_SELLERS[[#This Row],[Seller_Birthdate]]))</f>
        <v>29</v>
      </c>
      <c r="I55" s="3" t="str" cm="1">
        <f t="array" aca="1" ref="I55" ca="1">_xlfn.IFS(DIM_SELLERS[[#This Row],[Age ]]&gt;40, "41-60", DIM_SELLERS[[#This Row],[Age ]]&gt;30, "31-40", DIM_SELLERS[[#This Row],[Age ]]&gt;25, "25-30", DIM_SELLERS[[#This Row],[Age ]]&gt;17, "18-24")</f>
        <v>25-30</v>
      </c>
      <c r="J55" s="2"/>
    </row>
    <row r="56" spans="1:10" x14ac:dyDescent="0.25">
      <c r="A56" s="3">
        <v>55</v>
      </c>
      <c r="B56" s="3" t="s">
        <v>2539</v>
      </c>
      <c r="C56" s="3" t="s">
        <v>78</v>
      </c>
      <c r="D56" s="3" t="s">
        <v>6</v>
      </c>
      <c r="E56" s="3" t="s">
        <v>11</v>
      </c>
      <c r="F56" s="12">
        <v>27075</v>
      </c>
      <c r="G56" s="3" t="s">
        <v>2481</v>
      </c>
      <c r="H56" s="24">
        <f ca="1">(YEAR(TODAY()))-(YEAR(DIM_SELLERS[[#This Row],[Seller_Birthdate]]))</f>
        <v>51</v>
      </c>
      <c r="I56" s="3" t="str" cm="1">
        <f t="array" aca="1" ref="I56" ca="1">_xlfn.IFS(DIM_SELLERS[[#This Row],[Age ]]&gt;40, "41-60", DIM_SELLERS[[#This Row],[Age ]]&gt;30, "31-40", DIM_SELLERS[[#This Row],[Age ]]&gt;25, "25-30", DIM_SELLERS[[#This Row],[Age ]]&gt;17, "18-24")</f>
        <v>41-60</v>
      </c>
      <c r="J56" s="2"/>
    </row>
    <row r="57" spans="1:10" x14ac:dyDescent="0.25">
      <c r="A57" s="3">
        <v>56</v>
      </c>
      <c r="B57" s="3" t="s">
        <v>2540</v>
      </c>
      <c r="C57" s="3" t="s">
        <v>126</v>
      </c>
      <c r="D57" s="3" t="s">
        <v>21</v>
      </c>
      <c r="E57" s="3" t="s">
        <v>11</v>
      </c>
      <c r="F57" s="12">
        <v>36539</v>
      </c>
      <c r="G57" s="3" t="s">
        <v>2492</v>
      </c>
      <c r="H57" s="24">
        <f ca="1">(YEAR(TODAY()))-(YEAR(DIM_SELLERS[[#This Row],[Seller_Birthdate]]))</f>
        <v>25</v>
      </c>
      <c r="I57" s="3" t="str" cm="1">
        <f t="array" aca="1" ref="I57" ca="1">_xlfn.IFS(DIM_SELLERS[[#This Row],[Age ]]&gt;40, "41-60", DIM_SELLERS[[#This Row],[Age ]]&gt;30, "31-40", DIM_SELLERS[[#This Row],[Age ]]&gt;25, "25-30", DIM_SELLERS[[#This Row],[Age ]]&gt;17, "18-24")</f>
        <v>18-24</v>
      </c>
      <c r="J57" s="2"/>
    </row>
    <row r="58" spans="1:10" x14ac:dyDescent="0.25">
      <c r="A58" s="3">
        <v>57</v>
      </c>
      <c r="B58" s="3" t="s">
        <v>2541</v>
      </c>
      <c r="C58" s="3" t="s">
        <v>295</v>
      </c>
      <c r="D58" s="3" t="s">
        <v>14</v>
      </c>
      <c r="E58" s="3" t="s">
        <v>11</v>
      </c>
      <c r="F58" s="12">
        <v>33840</v>
      </c>
      <c r="G58" s="3" t="s">
        <v>2481</v>
      </c>
      <c r="H58" s="24">
        <f ca="1">(YEAR(TODAY()))-(YEAR(DIM_SELLERS[[#This Row],[Seller_Birthdate]]))</f>
        <v>33</v>
      </c>
      <c r="I58" s="3" t="str" cm="1">
        <f t="array" aca="1" ref="I58" ca="1">_xlfn.IFS(DIM_SELLERS[[#This Row],[Age ]]&gt;40, "41-60", DIM_SELLERS[[#This Row],[Age ]]&gt;30, "31-40", DIM_SELLERS[[#This Row],[Age ]]&gt;25, "25-30", DIM_SELLERS[[#This Row],[Age ]]&gt;17, "18-24")</f>
        <v>31-40</v>
      </c>
      <c r="J58" s="2"/>
    </row>
    <row r="59" spans="1:10" x14ac:dyDescent="0.25">
      <c r="A59" s="3">
        <v>58</v>
      </c>
      <c r="B59" s="3" t="s">
        <v>2542</v>
      </c>
      <c r="C59" s="3" t="s">
        <v>99</v>
      </c>
      <c r="D59" s="3" t="s">
        <v>21</v>
      </c>
      <c r="E59" s="3" t="s">
        <v>7</v>
      </c>
      <c r="F59" s="12">
        <v>31788</v>
      </c>
      <c r="G59" s="3" t="s">
        <v>2492</v>
      </c>
      <c r="H59" s="24">
        <f ca="1">(YEAR(TODAY()))-(YEAR(DIM_SELLERS[[#This Row],[Seller_Birthdate]]))</f>
        <v>38</v>
      </c>
      <c r="I59" s="3" t="str" cm="1">
        <f t="array" aca="1" ref="I59" ca="1">_xlfn.IFS(DIM_SELLERS[[#This Row],[Age ]]&gt;40, "41-60", DIM_SELLERS[[#This Row],[Age ]]&gt;30, "31-40", DIM_SELLERS[[#This Row],[Age ]]&gt;25, "25-30", DIM_SELLERS[[#This Row],[Age ]]&gt;17, "18-24")</f>
        <v>31-40</v>
      </c>
      <c r="J59" s="2"/>
    </row>
    <row r="60" spans="1:10" x14ac:dyDescent="0.25">
      <c r="A60" s="3">
        <v>59</v>
      </c>
      <c r="B60" s="3" t="s">
        <v>2543</v>
      </c>
      <c r="C60" s="3" t="s">
        <v>110</v>
      </c>
      <c r="D60" s="3" t="s">
        <v>24</v>
      </c>
      <c r="E60" s="3" t="s">
        <v>11</v>
      </c>
      <c r="F60" s="12">
        <v>34320</v>
      </c>
      <c r="G60" s="3" t="s">
        <v>2481</v>
      </c>
      <c r="H60" s="24">
        <f ca="1">(YEAR(TODAY()))-(YEAR(DIM_SELLERS[[#This Row],[Seller_Birthdate]]))</f>
        <v>32</v>
      </c>
      <c r="I60" s="3" t="str" cm="1">
        <f t="array" aca="1" ref="I60" ca="1">_xlfn.IFS(DIM_SELLERS[[#This Row],[Age ]]&gt;40, "41-60", DIM_SELLERS[[#This Row],[Age ]]&gt;30, "31-40", DIM_SELLERS[[#This Row],[Age ]]&gt;25, "25-30", DIM_SELLERS[[#This Row],[Age ]]&gt;17, "18-24")</f>
        <v>31-40</v>
      </c>
      <c r="J60" s="2"/>
    </row>
    <row r="61" spans="1:10" x14ac:dyDescent="0.25">
      <c r="A61" s="3">
        <v>60</v>
      </c>
      <c r="B61" s="3" t="s">
        <v>2544</v>
      </c>
      <c r="C61" s="3" t="s">
        <v>133</v>
      </c>
      <c r="D61" s="3" t="s">
        <v>17</v>
      </c>
      <c r="E61" s="3" t="s">
        <v>7</v>
      </c>
      <c r="F61" s="12">
        <v>32616</v>
      </c>
      <c r="G61" s="3" t="s">
        <v>2492</v>
      </c>
      <c r="H61" s="24">
        <f ca="1">(YEAR(TODAY()))-(YEAR(DIM_SELLERS[[#This Row],[Seller_Birthdate]]))</f>
        <v>36</v>
      </c>
      <c r="I61" s="3" t="str" cm="1">
        <f t="array" aca="1" ref="I61" ca="1">_xlfn.IFS(DIM_SELLERS[[#This Row],[Age ]]&gt;40, "41-60", DIM_SELLERS[[#This Row],[Age ]]&gt;30, "31-40", DIM_SELLERS[[#This Row],[Age ]]&gt;25, "25-30", DIM_SELLERS[[#This Row],[Age ]]&gt;17, "18-24")</f>
        <v>31-40</v>
      </c>
      <c r="J61" s="2"/>
    </row>
    <row r="62" spans="1:10" x14ac:dyDescent="0.25">
      <c r="A62" s="3">
        <v>61</v>
      </c>
      <c r="B62" s="3" t="s">
        <v>2545</v>
      </c>
      <c r="C62" s="3" t="s">
        <v>169</v>
      </c>
      <c r="D62" s="3" t="s">
        <v>6</v>
      </c>
      <c r="E62" s="3" t="s">
        <v>7</v>
      </c>
      <c r="F62" s="12">
        <v>35211</v>
      </c>
      <c r="G62" s="3" t="s">
        <v>2481</v>
      </c>
      <c r="H62" s="24">
        <f ca="1">(YEAR(TODAY()))-(YEAR(DIM_SELLERS[[#This Row],[Seller_Birthdate]]))</f>
        <v>29</v>
      </c>
      <c r="I62" s="3" t="str" cm="1">
        <f t="array" aca="1" ref="I62" ca="1">_xlfn.IFS(DIM_SELLERS[[#This Row],[Age ]]&gt;40, "41-60", DIM_SELLERS[[#This Row],[Age ]]&gt;30, "31-40", DIM_SELLERS[[#This Row],[Age ]]&gt;25, "25-30", DIM_SELLERS[[#This Row],[Age ]]&gt;17, "18-24")</f>
        <v>25-30</v>
      </c>
      <c r="J62" s="2"/>
    </row>
    <row r="63" spans="1:10" x14ac:dyDescent="0.25">
      <c r="A63" s="3">
        <v>62</v>
      </c>
      <c r="B63" s="3" t="s">
        <v>2546</v>
      </c>
      <c r="C63" s="3" t="s">
        <v>30</v>
      </c>
      <c r="D63" s="3" t="s">
        <v>6</v>
      </c>
      <c r="E63" s="3" t="s">
        <v>7</v>
      </c>
      <c r="F63" s="12">
        <v>37300</v>
      </c>
      <c r="G63" s="3" t="s">
        <v>2492</v>
      </c>
      <c r="H63" s="24">
        <f ca="1">(YEAR(TODAY()))-(YEAR(DIM_SELLERS[[#This Row],[Seller_Birthdate]]))</f>
        <v>23</v>
      </c>
      <c r="I63" s="3" t="str" cm="1">
        <f t="array" aca="1" ref="I63" ca="1">_xlfn.IFS(DIM_SELLERS[[#This Row],[Age ]]&gt;40, "41-60", DIM_SELLERS[[#This Row],[Age ]]&gt;30, "31-40", DIM_SELLERS[[#This Row],[Age ]]&gt;25, "25-30", DIM_SELLERS[[#This Row],[Age ]]&gt;17, "18-24")</f>
        <v>18-24</v>
      </c>
      <c r="J63" s="2"/>
    </row>
    <row r="64" spans="1:10" x14ac:dyDescent="0.25">
      <c r="A64" s="3">
        <v>63</v>
      </c>
      <c r="B64" s="3" t="s">
        <v>2547</v>
      </c>
      <c r="C64" s="3" t="s">
        <v>60</v>
      </c>
      <c r="D64" s="3" t="s">
        <v>6</v>
      </c>
      <c r="E64" s="3" t="s">
        <v>11</v>
      </c>
      <c r="F64" s="12">
        <v>36367</v>
      </c>
      <c r="G64" s="3" t="s">
        <v>2484</v>
      </c>
      <c r="H64" s="24">
        <f ca="1">(YEAR(TODAY()))-(YEAR(DIM_SELLERS[[#This Row],[Seller_Birthdate]]))</f>
        <v>26</v>
      </c>
      <c r="I64" s="3" t="str" cm="1">
        <f t="array" aca="1" ref="I64" ca="1">_xlfn.IFS(DIM_SELLERS[[#This Row],[Age ]]&gt;40, "41-60", DIM_SELLERS[[#This Row],[Age ]]&gt;30, "31-40", DIM_SELLERS[[#This Row],[Age ]]&gt;25, "25-30", DIM_SELLERS[[#This Row],[Age ]]&gt;17, "18-24")</f>
        <v>25-30</v>
      </c>
      <c r="J64" s="2"/>
    </row>
    <row r="65" spans="1:10" x14ac:dyDescent="0.25">
      <c r="A65" s="3">
        <v>64</v>
      </c>
      <c r="B65" s="3" t="s">
        <v>2548</v>
      </c>
      <c r="C65" s="3" t="s">
        <v>85</v>
      </c>
      <c r="D65" s="3" t="s">
        <v>6</v>
      </c>
      <c r="E65" s="3" t="s">
        <v>7</v>
      </c>
      <c r="F65" s="12">
        <v>36937</v>
      </c>
      <c r="G65" s="3" t="s">
        <v>2492</v>
      </c>
      <c r="H65" s="24">
        <f ca="1">(YEAR(TODAY()))-(YEAR(DIM_SELLERS[[#This Row],[Seller_Birthdate]]))</f>
        <v>24</v>
      </c>
      <c r="I65" s="3" t="str" cm="1">
        <f t="array" aca="1" ref="I65" ca="1">_xlfn.IFS(DIM_SELLERS[[#This Row],[Age ]]&gt;40, "41-60", DIM_SELLERS[[#This Row],[Age ]]&gt;30, "31-40", DIM_SELLERS[[#This Row],[Age ]]&gt;25, "25-30", DIM_SELLERS[[#This Row],[Age ]]&gt;17, "18-24")</f>
        <v>18-24</v>
      </c>
      <c r="J65" s="2"/>
    </row>
    <row r="66" spans="1:10" x14ac:dyDescent="0.25">
      <c r="A66" s="3">
        <v>65</v>
      </c>
      <c r="B66" s="3" t="s">
        <v>2549</v>
      </c>
      <c r="C66" s="3" t="s">
        <v>209</v>
      </c>
      <c r="D66" s="3" t="s">
        <v>6</v>
      </c>
      <c r="E66" s="3" t="s">
        <v>11</v>
      </c>
      <c r="F66" s="12">
        <v>27984</v>
      </c>
      <c r="G66" s="3" t="s">
        <v>2484</v>
      </c>
      <c r="H66" s="24">
        <f ca="1">(YEAR(TODAY()))-(YEAR(DIM_SELLERS[[#This Row],[Seller_Birthdate]]))</f>
        <v>49</v>
      </c>
      <c r="I66" s="3" t="str" cm="1">
        <f t="array" aca="1" ref="I66" ca="1">_xlfn.IFS(DIM_SELLERS[[#This Row],[Age ]]&gt;40, "41-60", DIM_SELLERS[[#This Row],[Age ]]&gt;30, "31-40", DIM_SELLERS[[#This Row],[Age ]]&gt;25, "25-30", DIM_SELLERS[[#This Row],[Age ]]&gt;17, "18-24")</f>
        <v>41-60</v>
      </c>
      <c r="J66" s="2"/>
    </row>
    <row r="67" spans="1:10" x14ac:dyDescent="0.25">
      <c r="A67" s="3">
        <v>66</v>
      </c>
      <c r="B67" s="3" t="s">
        <v>2550</v>
      </c>
      <c r="C67" s="3" t="s">
        <v>9</v>
      </c>
      <c r="D67" s="3" t="s">
        <v>6</v>
      </c>
      <c r="E67" s="3" t="s">
        <v>11</v>
      </c>
      <c r="F67" s="12">
        <v>28164</v>
      </c>
      <c r="G67" s="3" t="s">
        <v>2481</v>
      </c>
      <c r="H67" s="24">
        <f ca="1">(YEAR(TODAY()))-(YEAR(DIM_SELLERS[[#This Row],[Seller_Birthdate]]))</f>
        <v>48</v>
      </c>
      <c r="I67" s="3" t="str" cm="1">
        <f t="array" aca="1" ref="I67" ca="1">_xlfn.IFS(DIM_SELLERS[[#This Row],[Age ]]&gt;40, "41-60", DIM_SELLERS[[#This Row],[Age ]]&gt;30, "31-40", DIM_SELLERS[[#This Row],[Age ]]&gt;25, "25-30", DIM_SELLERS[[#This Row],[Age ]]&gt;17, "18-24")</f>
        <v>41-60</v>
      </c>
      <c r="J67" s="2"/>
    </row>
    <row r="68" spans="1:10" x14ac:dyDescent="0.25">
      <c r="A68" s="3">
        <v>67</v>
      </c>
      <c r="B68" s="3" t="s">
        <v>2551</v>
      </c>
      <c r="C68" s="3" t="s">
        <v>44</v>
      </c>
      <c r="D68" s="3" t="s">
        <v>17</v>
      </c>
      <c r="E68" s="3" t="s">
        <v>7</v>
      </c>
      <c r="F68" s="12">
        <v>35891</v>
      </c>
      <c r="G68" s="3" t="s">
        <v>2484</v>
      </c>
      <c r="H68" s="24">
        <f ca="1">(YEAR(TODAY()))-(YEAR(DIM_SELLERS[[#This Row],[Seller_Birthdate]]))</f>
        <v>27</v>
      </c>
      <c r="I68" s="3" t="str" cm="1">
        <f t="array" aca="1" ref="I68" ca="1">_xlfn.IFS(DIM_SELLERS[[#This Row],[Age ]]&gt;40, "41-60", DIM_SELLERS[[#This Row],[Age ]]&gt;30, "31-40", DIM_SELLERS[[#This Row],[Age ]]&gt;25, "25-30", DIM_SELLERS[[#This Row],[Age ]]&gt;17, "18-24")</f>
        <v>25-30</v>
      </c>
      <c r="J68" s="2"/>
    </row>
    <row r="69" spans="1:10" x14ac:dyDescent="0.25">
      <c r="A69" s="3">
        <v>68</v>
      </c>
      <c r="B69" s="3" t="s">
        <v>2552</v>
      </c>
      <c r="C69" s="3" t="s">
        <v>9</v>
      </c>
      <c r="D69" s="3" t="s">
        <v>6</v>
      </c>
      <c r="E69" s="3" t="s">
        <v>11</v>
      </c>
      <c r="F69" s="12">
        <v>35420</v>
      </c>
      <c r="G69" s="3" t="s">
        <v>2484</v>
      </c>
      <c r="H69" s="24">
        <f ca="1">(YEAR(TODAY()))-(YEAR(DIM_SELLERS[[#This Row],[Seller_Birthdate]]))</f>
        <v>29</v>
      </c>
      <c r="I69" s="3" t="str" cm="1">
        <f t="array" aca="1" ref="I69" ca="1">_xlfn.IFS(DIM_SELLERS[[#This Row],[Age ]]&gt;40, "41-60", DIM_SELLERS[[#This Row],[Age ]]&gt;30, "31-40", DIM_SELLERS[[#This Row],[Age ]]&gt;25, "25-30", DIM_SELLERS[[#This Row],[Age ]]&gt;17, "18-24")</f>
        <v>25-30</v>
      </c>
      <c r="J69" s="2"/>
    </row>
    <row r="70" spans="1:10" x14ac:dyDescent="0.25">
      <c r="A70" s="3">
        <v>69</v>
      </c>
      <c r="B70" s="3" t="s">
        <v>2553</v>
      </c>
      <c r="C70" s="3" t="s">
        <v>79</v>
      </c>
      <c r="D70" s="3" t="s">
        <v>6</v>
      </c>
      <c r="E70" s="3" t="s">
        <v>11</v>
      </c>
      <c r="F70" s="12">
        <v>35158</v>
      </c>
      <c r="G70" s="3" t="s">
        <v>2484</v>
      </c>
      <c r="H70" s="24">
        <f ca="1">(YEAR(TODAY()))-(YEAR(DIM_SELLERS[[#This Row],[Seller_Birthdate]]))</f>
        <v>29</v>
      </c>
      <c r="I70" s="3" t="str" cm="1">
        <f t="array" aca="1" ref="I70" ca="1">_xlfn.IFS(DIM_SELLERS[[#This Row],[Age ]]&gt;40, "41-60", DIM_SELLERS[[#This Row],[Age ]]&gt;30, "31-40", DIM_SELLERS[[#This Row],[Age ]]&gt;25, "25-30", DIM_SELLERS[[#This Row],[Age ]]&gt;17, "18-24")</f>
        <v>25-30</v>
      </c>
      <c r="J70" s="2"/>
    </row>
    <row r="71" spans="1:10" x14ac:dyDescent="0.25">
      <c r="A71" s="3">
        <v>70</v>
      </c>
      <c r="B71" s="3" t="s">
        <v>2554</v>
      </c>
      <c r="C71" s="3" t="s">
        <v>85</v>
      </c>
      <c r="D71" s="3" t="s">
        <v>6</v>
      </c>
      <c r="E71" s="3" t="s">
        <v>7</v>
      </c>
      <c r="F71" s="12">
        <v>36772</v>
      </c>
      <c r="G71" s="3" t="s">
        <v>2481</v>
      </c>
      <c r="H71" s="24">
        <f ca="1">(YEAR(TODAY()))-(YEAR(DIM_SELLERS[[#This Row],[Seller_Birthdate]]))</f>
        <v>25</v>
      </c>
      <c r="I71" s="3" t="str" cm="1">
        <f t="array" aca="1" ref="I71" ca="1">_xlfn.IFS(DIM_SELLERS[[#This Row],[Age ]]&gt;40, "41-60", DIM_SELLERS[[#This Row],[Age ]]&gt;30, "31-40", DIM_SELLERS[[#This Row],[Age ]]&gt;25, "25-30", DIM_SELLERS[[#This Row],[Age ]]&gt;17, "18-24")</f>
        <v>18-24</v>
      </c>
      <c r="J71" s="2"/>
    </row>
    <row r="72" spans="1:10" x14ac:dyDescent="0.25">
      <c r="A72" s="3">
        <v>71</v>
      </c>
      <c r="B72" s="3" t="s">
        <v>2555</v>
      </c>
      <c r="C72" s="3" t="s">
        <v>23</v>
      </c>
      <c r="D72" s="3" t="s">
        <v>6</v>
      </c>
      <c r="E72" s="3" t="s">
        <v>7</v>
      </c>
      <c r="F72" s="12">
        <v>35286</v>
      </c>
      <c r="G72" s="3" t="s">
        <v>2481</v>
      </c>
      <c r="H72" s="24">
        <f ca="1">(YEAR(TODAY()))-(YEAR(DIM_SELLERS[[#This Row],[Seller_Birthdate]]))</f>
        <v>29</v>
      </c>
      <c r="I72" s="3" t="str" cm="1">
        <f t="array" aca="1" ref="I72" ca="1">_xlfn.IFS(DIM_SELLERS[[#This Row],[Age ]]&gt;40, "41-60", DIM_SELLERS[[#This Row],[Age ]]&gt;30, "31-40", DIM_SELLERS[[#This Row],[Age ]]&gt;25, "25-30", DIM_SELLERS[[#This Row],[Age ]]&gt;17, "18-24")</f>
        <v>25-30</v>
      </c>
      <c r="J72" s="2"/>
    </row>
    <row r="73" spans="1:10" x14ac:dyDescent="0.25">
      <c r="A73" s="3">
        <v>72</v>
      </c>
      <c r="B73" s="3" t="s">
        <v>2556</v>
      </c>
      <c r="C73" s="3" t="s">
        <v>9</v>
      </c>
      <c r="D73" s="3" t="s">
        <v>6</v>
      </c>
      <c r="E73" s="3" t="s">
        <v>7</v>
      </c>
      <c r="F73" s="12">
        <v>35808</v>
      </c>
      <c r="G73" s="3" t="s">
        <v>2484</v>
      </c>
      <c r="H73" s="24">
        <f ca="1">(YEAR(TODAY()))-(YEAR(DIM_SELLERS[[#This Row],[Seller_Birthdate]]))</f>
        <v>27</v>
      </c>
      <c r="I73" s="3" t="str" cm="1">
        <f t="array" aca="1" ref="I73" ca="1">_xlfn.IFS(DIM_SELLERS[[#This Row],[Age ]]&gt;40, "41-60", DIM_SELLERS[[#This Row],[Age ]]&gt;30, "31-40", DIM_SELLERS[[#This Row],[Age ]]&gt;25, "25-30", DIM_SELLERS[[#This Row],[Age ]]&gt;17, "18-24")</f>
        <v>25-30</v>
      </c>
      <c r="J73" s="2"/>
    </row>
    <row r="74" spans="1:10" x14ac:dyDescent="0.25">
      <c r="A74" s="3">
        <v>73</v>
      </c>
      <c r="B74" s="3" t="s">
        <v>2557</v>
      </c>
      <c r="C74" s="3" t="s">
        <v>154</v>
      </c>
      <c r="D74" s="3" t="s">
        <v>14</v>
      </c>
      <c r="E74" s="3" t="s">
        <v>7</v>
      </c>
      <c r="F74" s="12">
        <v>28084</v>
      </c>
      <c r="G74" s="3" t="s">
        <v>2481</v>
      </c>
      <c r="H74" s="24">
        <f ca="1">(YEAR(TODAY()))-(YEAR(DIM_SELLERS[[#This Row],[Seller_Birthdate]]))</f>
        <v>49</v>
      </c>
      <c r="I74" s="3" t="str" cm="1">
        <f t="array" aca="1" ref="I74" ca="1">_xlfn.IFS(DIM_SELLERS[[#This Row],[Age ]]&gt;40, "41-60", DIM_SELLERS[[#This Row],[Age ]]&gt;30, "31-40", DIM_SELLERS[[#This Row],[Age ]]&gt;25, "25-30", DIM_SELLERS[[#This Row],[Age ]]&gt;17, "18-24")</f>
        <v>41-60</v>
      </c>
      <c r="J74" s="2"/>
    </row>
    <row r="75" spans="1:10" x14ac:dyDescent="0.25">
      <c r="A75" s="3">
        <v>74</v>
      </c>
      <c r="B75" s="3" t="s">
        <v>2558</v>
      </c>
      <c r="C75" s="3" t="s">
        <v>144</v>
      </c>
      <c r="D75" s="3" t="s">
        <v>15</v>
      </c>
      <c r="E75" s="3" t="s">
        <v>11</v>
      </c>
      <c r="F75" s="12">
        <v>29351</v>
      </c>
      <c r="G75" s="3" t="s">
        <v>2484</v>
      </c>
      <c r="H75" s="24">
        <f ca="1">(YEAR(TODAY()))-(YEAR(DIM_SELLERS[[#This Row],[Seller_Birthdate]]))</f>
        <v>45</v>
      </c>
      <c r="I75" s="3" t="str" cm="1">
        <f t="array" aca="1" ref="I75" ca="1">_xlfn.IFS(DIM_SELLERS[[#This Row],[Age ]]&gt;40, "41-60", DIM_SELLERS[[#This Row],[Age ]]&gt;30, "31-40", DIM_SELLERS[[#This Row],[Age ]]&gt;25, "25-30", DIM_SELLERS[[#This Row],[Age ]]&gt;17, "18-24")</f>
        <v>41-60</v>
      </c>
      <c r="J75" s="2"/>
    </row>
    <row r="76" spans="1:10" x14ac:dyDescent="0.25">
      <c r="A76" s="3">
        <v>75</v>
      </c>
      <c r="B76" s="3" t="s">
        <v>2559</v>
      </c>
      <c r="C76" s="3" t="s">
        <v>69</v>
      </c>
      <c r="D76" s="3" t="s">
        <v>15</v>
      </c>
      <c r="E76" s="3" t="s">
        <v>11</v>
      </c>
      <c r="F76" s="12">
        <v>36590</v>
      </c>
      <c r="G76" s="3" t="s">
        <v>2492</v>
      </c>
      <c r="H76" s="24">
        <f ca="1">(YEAR(TODAY()))-(YEAR(DIM_SELLERS[[#This Row],[Seller_Birthdate]]))</f>
        <v>25</v>
      </c>
      <c r="I76" s="3" t="str" cm="1">
        <f t="array" aca="1" ref="I76" ca="1">_xlfn.IFS(DIM_SELLERS[[#This Row],[Age ]]&gt;40, "41-60", DIM_SELLERS[[#This Row],[Age ]]&gt;30, "31-40", DIM_SELLERS[[#This Row],[Age ]]&gt;25, "25-30", DIM_SELLERS[[#This Row],[Age ]]&gt;17, "18-24")</f>
        <v>18-24</v>
      </c>
      <c r="J76" s="2"/>
    </row>
    <row r="77" spans="1:10" x14ac:dyDescent="0.25">
      <c r="A77" s="3">
        <v>76</v>
      </c>
      <c r="B77" s="3" t="s">
        <v>2560</v>
      </c>
      <c r="C77" s="3" t="s">
        <v>13</v>
      </c>
      <c r="D77" s="3" t="s">
        <v>14</v>
      </c>
      <c r="E77" s="3" t="s">
        <v>11</v>
      </c>
      <c r="F77" s="12">
        <v>36771</v>
      </c>
      <c r="G77" s="3" t="s">
        <v>2481</v>
      </c>
      <c r="H77" s="24">
        <f ca="1">(YEAR(TODAY()))-(YEAR(DIM_SELLERS[[#This Row],[Seller_Birthdate]]))</f>
        <v>25</v>
      </c>
      <c r="I77" s="3" t="str" cm="1">
        <f t="array" aca="1" ref="I77" ca="1">_xlfn.IFS(DIM_SELLERS[[#This Row],[Age ]]&gt;40, "41-60", DIM_SELLERS[[#This Row],[Age ]]&gt;30, "31-40", DIM_SELLERS[[#This Row],[Age ]]&gt;25, "25-30", DIM_SELLERS[[#This Row],[Age ]]&gt;17, "18-24")</f>
        <v>18-24</v>
      </c>
      <c r="J77" s="2"/>
    </row>
    <row r="78" spans="1:10" x14ac:dyDescent="0.25">
      <c r="A78" s="3">
        <v>77</v>
      </c>
      <c r="B78" s="3" t="s">
        <v>2561</v>
      </c>
      <c r="C78" s="3" t="s">
        <v>209</v>
      </c>
      <c r="D78" s="3" t="s">
        <v>6</v>
      </c>
      <c r="E78" s="3" t="s">
        <v>7</v>
      </c>
      <c r="F78" s="12">
        <v>35467</v>
      </c>
      <c r="G78" s="3" t="s">
        <v>2484</v>
      </c>
      <c r="H78" s="24">
        <f ca="1">(YEAR(TODAY()))-(YEAR(DIM_SELLERS[[#This Row],[Seller_Birthdate]]))</f>
        <v>28</v>
      </c>
      <c r="I78" s="3" t="str" cm="1">
        <f t="array" aca="1" ref="I78" ca="1">_xlfn.IFS(DIM_SELLERS[[#This Row],[Age ]]&gt;40, "41-60", DIM_SELLERS[[#This Row],[Age ]]&gt;30, "31-40", DIM_SELLERS[[#This Row],[Age ]]&gt;25, "25-30", DIM_SELLERS[[#This Row],[Age ]]&gt;17, "18-24")</f>
        <v>25-30</v>
      </c>
      <c r="J78" s="2"/>
    </row>
    <row r="79" spans="1:10" x14ac:dyDescent="0.25">
      <c r="A79" s="3">
        <v>78</v>
      </c>
      <c r="B79" s="3" t="s">
        <v>2562</v>
      </c>
      <c r="C79" s="3" t="s">
        <v>8</v>
      </c>
      <c r="D79" s="3" t="s">
        <v>6</v>
      </c>
      <c r="E79" s="3" t="s">
        <v>11</v>
      </c>
      <c r="F79" s="12">
        <v>35593</v>
      </c>
      <c r="G79" s="3" t="s">
        <v>2484</v>
      </c>
      <c r="H79" s="24">
        <f ca="1">(YEAR(TODAY()))-(YEAR(DIM_SELLERS[[#This Row],[Seller_Birthdate]]))</f>
        <v>28</v>
      </c>
      <c r="I79" s="3" t="str" cm="1">
        <f t="array" aca="1" ref="I79" ca="1">_xlfn.IFS(DIM_SELLERS[[#This Row],[Age ]]&gt;40, "41-60", DIM_SELLERS[[#This Row],[Age ]]&gt;30, "31-40", DIM_SELLERS[[#This Row],[Age ]]&gt;25, "25-30", DIM_SELLERS[[#This Row],[Age ]]&gt;17, "18-24")</f>
        <v>25-30</v>
      </c>
      <c r="J79" s="2"/>
    </row>
    <row r="80" spans="1:10" x14ac:dyDescent="0.25">
      <c r="A80" s="3">
        <v>79</v>
      </c>
      <c r="B80" s="3" t="s">
        <v>2563</v>
      </c>
      <c r="C80" s="3" t="s">
        <v>2564</v>
      </c>
      <c r="D80" s="3" t="s">
        <v>14</v>
      </c>
      <c r="E80" s="3" t="s">
        <v>11</v>
      </c>
      <c r="F80" s="12">
        <v>35099</v>
      </c>
      <c r="G80" s="3" t="s">
        <v>2481</v>
      </c>
      <c r="H80" s="24">
        <f ca="1">(YEAR(TODAY()))-(YEAR(DIM_SELLERS[[#This Row],[Seller_Birthdate]]))</f>
        <v>29</v>
      </c>
      <c r="I80" s="3" t="str" cm="1">
        <f t="array" aca="1" ref="I80" ca="1">_xlfn.IFS(DIM_SELLERS[[#This Row],[Age ]]&gt;40, "41-60", DIM_SELLERS[[#This Row],[Age ]]&gt;30, "31-40", DIM_SELLERS[[#This Row],[Age ]]&gt;25, "25-30", DIM_SELLERS[[#This Row],[Age ]]&gt;17, "18-24")</f>
        <v>25-30</v>
      </c>
      <c r="J80" s="2"/>
    </row>
    <row r="81" spans="1:10" x14ac:dyDescent="0.25">
      <c r="A81" s="3">
        <v>80</v>
      </c>
      <c r="B81" s="3" t="s">
        <v>2565</v>
      </c>
      <c r="C81" s="3" t="s">
        <v>177</v>
      </c>
      <c r="D81" s="3" t="s">
        <v>24</v>
      </c>
      <c r="E81" s="3" t="s">
        <v>11</v>
      </c>
      <c r="F81" s="12">
        <v>37566</v>
      </c>
      <c r="G81" s="3" t="s">
        <v>2481</v>
      </c>
      <c r="H81" s="24">
        <f ca="1">(YEAR(TODAY()))-(YEAR(DIM_SELLERS[[#This Row],[Seller_Birthdate]]))</f>
        <v>23</v>
      </c>
      <c r="I81" s="3" t="str" cm="1">
        <f t="array" aca="1" ref="I81" ca="1">_xlfn.IFS(DIM_SELLERS[[#This Row],[Age ]]&gt;40, "41-60", DIM_SELLERS[[#This Row],[Age ]]&gt;30, "31-40", DIM_SELLERS[[#This Row],[Age ]]&gt;25, "25-30", DIM_SELLERS[[#This Row],[Age ]]&gt;17, "18-24")</f>
        <v>18-24</v>
      </c>
      <c r="J81" s="2"/>
    </row>
    <row r="82" spans="1:10" x14ac:dyDescent="0.25">
      <c r="A82" s="3">
        <v>81</v>
      </c>
      <c r="B82" s="3" t="s">
        <v>2566</v>
      </c>
      <c r="C82" s="3" t="s">
        <v>244</v>
      </c>
      <c r="D82" s="3" t="s">
        <v>6</v>
      </c>
      <c r="E82" s="3" t="s">
        <v>11</v>
      </c>
      <c r="F82" s="12">
        <v>38535</v>
      </c>
      <c r="G82" s="3" t="s">
        <v>2481</v>
      </c>
      <c r="H82" s="24">
        <f ca="1">(YEAR(TODAY()))-(YEAR(DIM_SELLERS[[#This Row],[Seller_Birthdate]]))</f>
        <v>20</v>
      </c>
      <c r="I82" s="3" t="str" cm="1">
        <f t="array" aca="1" ref="I82" ca="1">_xlfn.IFS(DIM_SELLERS[[#This Row],[Age ]]&gt;40, "41-60", DIM_SELLERS[[#This Row],[Age ]]&gt;30, "31-40", DIM_SELLERS[[#This Row],[Age ]]&gt;25, "25-30", DIM_SELLERS[[#This Row],[Age ]]&gt;17, "18-24")</f>
        <v>18-24</v>
      </c>
      <c r="J82" s="2"/>
    </row>
    <row r="83" spans="1:10" x14ac:dyDescent="0.25">
      <c r="A83" s="3">
        <v>82</v>
      </c>
      <c r="B83" s="3" t="s">
        <v>2567</v>
      </c>
      <c r="C83" s="3" t="s">
        <v>140</v>
      </c>
      <c r="D83" s="3" t="s">
        <v>6</v>
      </c>
      <c r="E83" s="3" t="s">
        <v>11</v>
      </c>
      <c r="F83" s="12">
        <v>37542</v>
      </c>
      <c r="G83" s="3" t="s">
        <v>2492</v>
      </c>
      <c r="H83" s="24">
        <f ca="1">(YEAR(TODAY()))-(YEAR(DIM_SELLERS[[#This Row],[Seller_Birthdate]]))</f>
        <v>23</v>
      </c>
      <c r="I83" s="3" t="str" cm="1">
        <f t="array" aca="1" ref="I83" ca="1">_xlfn.IFS(DIM_SELLERS[[#This Row],[Age ]]&gt;40, "41-60", DIM_SELLERS[[#This Row],[Age ]]&gt;30, "31-40", DIM_SELLERS[[#This Row],[Age ]]&gt;25, "25-30", DIM_SELLERS[[#This Row],[Age ]]&gt;17, "18-24")</f>
        <v>18-24</v>
      </c>
      <c r="J83" s="2"/>
    </row>
    <row r="84" spans="1:10" x14ac:dyDescent="0.25">
      <c r="A84" s="3">
        <v>83</v>
      </c>
      <c r="B84" s="3" t="s">
        <v>2568</v>
      </c>
      <c r="C84" s="3" t="s">
        <v>9</v>
      </c>
      <c r="D84" s="3" t="s">
        <v>6</v>
      </c>
      <c r="E84" s="3" t="s">
        <v>7</v>
      </c>
      <c r="F84" s="12">
        <v>37930</v>
      </c>
      <c r="G84" s="3" t="s">
        <v>2492</v>
      </c>
      <c r="H84" s="24">
        <f ca="1">(YEAR(TODAY()))-(YEAR(DIM_SELLERS[[#This Row],[Seller_Birthdate]]))</f>
        <v>22</v>
      </c>
      <c r="I84" s="3" t="str" cm="1">
        <f t="array" aca="1" ref="I84" ca="1">_xlfn.IFS(DIM_SELLERS[[#This Row],[Age ]]&gt;40, "41-60", DIM_SELLERS[[#This Row],[Age ]]&gt;30, "31-40", DIM_SELLERS[[#This Row],[Age ]]&gt;25, "25-30", DIM_SELLERS[[#This Row],[Age ]]&gt;17, "18-24")</f>
        <v>18-24</v>
      </c>
      <c r="J84" s="2"/>
    </row>
    <row r="85" spans="1:10" x14ac:dyDescent="0.25">
      <c r="A85" s="3">
        <v>84</v>
      </c>
      <c r="B85" s="3" t="s">
        <v>2569</v>
      </c>
      <c r="C85" s="3" t="s">
        <v>255</v>
      </c>
      <c r="D85" s="3" t="s">
        <v>6</v>
      </c>
      <c r="E85" s="3" t="s">
        <v>11</v>
      </c>
      <c r="F85" s="12">
        <v>37720</v>
      </c>
      <c r="G85" s="3" t="s">
        <v>2484</v>
      </c>
      <c r="H85" s="24">
        <f ca="1">(YEAR(TODAY()))-(YEAR(DIM_SELLERS[[#This Row],[Seller_Birthdate]]))</f>
        <v>22</v>
      </c>
      <c r="I85" s="3" t="str" cm="1">
        <f t="array" aca="1" ref="I85" ca="1">_xlfn.IFS(DIM_SELLERS[[#This Row],[Age ]]&gt;40, "41-60", DIM_SELLERS[[#This Row],[Age ]]&gt;30, "31-40", DIM_SELLERS[[#This Row],[Age ]]&gt;25, "25-30", DIM_SELLERS[[#This Row],[Age ]]&gt;17, "18-24")</f>
        <v>18-24</v>
      </c>
      <c r="J85" s="2"/>
    </row>
    <row r="86" spans="1:10" x14ac:dyDescent="0.25">
      <c r="A86" s="3">
        <v>85</v>
      </c>
      <c r="B86" s="3" t="s">
        <v>2570</v>
      </c>
      <c r="C86" s="3" t="s">
        <v>615</v>
      </c>
      <c r="D86" s="3" t="s">
        <v>6</v>
      </c>
      <c r="E86" s="3" t="s">
        <v>7</v>
      </c>
      <c r="F86" s="12">
        <v>35756</v>
      </c>
      <c r="G86" s="3" t="s">
        <v>2484</v>
      </c>
      <c r="H86" s="24">
        <f ca="1">(YEAR(TODAY()))-(YEAR(DIM_SELLERS[[#This Row],[Seller_Birthdate]]))</f>
        <v>28</v>
      </c>
      <c r="I86" s="3" t="str" cm="1">
        <f t="array" aca="1" ref="I86" ca="1">_xlfn.IFS(DIM_SELLERS[[#This Row],[Age ]]&gt;40, "41-60", DIM_SELLERS[[#This Row],[Age ]]&gt;30, "31-40", DIM_SELLERS[[#This Row],[Age ]]&gt;25, "25-30", DIM_SELLERS[[#This Row],[Age ]]&gt;17, "18-24")</f>
        <v>25-30</v>
      </c>
      <c r="J86" s="2"/>
    </row>
    <row r="87" spans="1:10" x14ac:dyDescent="0.25">
      <c r="A87" s="3">
        <v>86</v>
      </c>
      <c r="B87" s="3" t="s">
        <v>2571</v>
      </c>
      <c r="C87" s="3" t="s">
        <v>90</v>
      </c>
      <c r="D87" s="3" t="s">
        <v>6</v>
      </c>
      <c r="E87" s="3" t="s">
        <v>11</v>
      </c>
      <c r="F87" s="12">
        <v>36274</v>
      </c>
      <c r="G87" s="3" t="s">
        <v>2484</v>
      </c>
      <c r="H87" s="24">
        <f ca="1">(YEAR(TODAY()))-(YEAR(DIM_SELLERS[[#This Row],[Seller_Birthdate]]))</f>
        <v>26</v>
      </c>
      <c r="I87" s="3" t="str" cm="1">
        <f t="array" aca="1" ref="I87" ca="1">_xlfn.IFS(DIM_SELLERS[[#This Row],[Age ]]&gt;40, "41-60", DIM_SELLERS[[#This Row],[Age ]]&gt;30, "31-40", DIM_SELLERS[[#This Row],[Age ]]&gt;25, "25-30", DIM_SELLERS[[#This Row],[Age ]]&gt;17, "18-24")</f>
        <v>25-30</v>
      </c>
      <c r="J87" s="2"/>
    </row>
    <row r="88" spans="1:10" x14ac:dyDescent="0.25">
      <c r="A88" s="3">
        <v>87</v>
      </c>
      <c r="B88" s="3" t="s">
        <v>2572</v>
      </c>
      <c r="C88" s="3" t="s">
        <v>249</v>
      </c>
      <c r="D88" s="3" t="s">
        <v>14</v>
      </c>
      <c r="E88" s="3" t="s">
        <v>11</v>
      </c>
      <c r="F88" s="12">
        <v>33728</v>
      </c>
      <c r="G88" s="3" t="s">
        <v>2484</v>
      </c>
      <c r="H88" s="24">
        <f ca="1">(YEAR(TODAY()))-(YEAR(DIM_SELLERS[[#This Row],[Seller_Birthdate]]))</f>
        <v>33</v>
      </c>
      <c r="I88" s="3" t="str" cm="1">
        <f t="array" aca="1" ref="I88" ca="1">_xlfn.IFS(DIM_SELLERS[[#This Row],[Age ]]&gt;40, "41-60", DIM_SELLERS[[#This Row],[Age ]]&gt;30, "31-40", DIM_SELLERS[[#This Row],[Age ]]&gt;25, "25-30", DIM_SELLERS[[#This Row],[Age ]]&gt;17, "18-24")</f>
        <v>31-40</v>
      </c>
      <c r="J88" s="2"/>
    </row>
    <row r="89" spans="1:10" x14ac:dyDescent="0.25">
      <c r="A89" s="3">
        <v>88</v>
      </c>
      <c r="B89" s="3" t="s">
        <v>2573</v>
      </c>
      <c r="C89" s="3" t="s">
        <v>9</v>
      </c>
      <c r="D89" s="3" t="s">
        <v>6</v>
      </c>
      <c r="E89" s="3" t="s">
        <v>11</v>
      </c>
      <c r="F89" s="12">
        <v>39315</v>
      </c>
      <c r="G89" s="3" t="s">
        <v>2492</v>
      </c>
      <c r="H89" s="24">
        <f ca="1">(YEAR(TODAY()))-(YEAR(DIM_SELLERS[[#This Row],[Seller_Birthdate]]))</f>
        <v>18</v>
      </c>
      <c r="I89" s="3" t="str" cm="1">
        <f t="array" aca="1" ref="I89" ca="1">_xlfn.IFS(DIM_SELLERS[[#This Row],[Age ]]&gt;40, "41-60", DIM_SELLERS[[#This Row],[Age ]]&gt;30, "31-40", DIM_SELLERS[[#This Row],[Age ]]&gt;25, "25-30", DIM_SELLERS[[#This Row],[Age ]]&gt;17, "18-24")</f>
        <v>18-24</v>
      </c>
      <c r="J89" s="2"/>
    </row>
    <row r="90" spans="1:10" x14ac:dyDescent="0.25">
      <c r="A90" s="3">
        <v>89</v>
      </c>
      <c r="B90" s="3" t="s">
        <v>2574</v>
      </c>
      <c r="C90" s="3" t="s">
        <v>129</v>
      </c>
      <c r="D90" s="3" t="s">
        <v>6</v>
      </c>
      <c r="E90" s="3" t="s">
        <v>7</v>
      </c>
      <c r="F90" s="12">
        <v>28839</v>
      </c>
      <c r="G90" s="3" t="s">
        <v>2481</v>
      </c>
      <c r="H90" s="24">
        <f ca="1">(YEAR(TODAY()))-(YEAR(DIM_SELLERS[[#This Row],[Seller_Birthdate]]))</f>
        <v>47</v>
      </c>
      <c r="I90" s="3" t="str" cm="1">
        <f t="array" aca="1" ref="I90" ca="1">_xlfn.IFS(DIM_SELLERS[[#This Row],[Age ]]&gt;40, "41-60", DIM_SELLERS[[#This Row],[Age ]]&gt;30, "31-40", DIM_SELLERS[[#This Row],[Age ]]&gt;25, "25-30", DIM_SELLERS[[#This Row],[Age ]]&gt;17, "18-24")</f>
        <v>41-60</v>
      </c>
      <c r="J90" s="2"/>
    </row>
    <row r="91" spans="1:10" x14ac:dyDescent="0.25">
      <c r="A91" s="3">
        <v>90</v>
      </c>
      <c r="B91" s="3" t="s">
        <v>2575</v>
      </c>
      <c r="C91" s="3" t="s">
        <v>20</v>
      </c>
      <c r="D91" s="3" t="s">
        <v>21</v>
      </c>
      <c r="E91" s="3" t="s">
        <v>7</v>
      </c>
      <c r="F91" s="12">
        <v>32332</v>
      </c>
      <c r="G91" s="3" t="s">
        <v>2484</v>
      </c>
      <c r="H91" s="24">
        <f ca="1">(YEAR(TODAY()))-(YEAR(DIM_SELLERS[[#This Row],[Seller_Birthdate]]))</f>
        <v>37</v>
      </c>
      <c r="I91" s="3" t="str" cm="1">
        <f t="array" aca="1" ref="I91" ca="1">_xlfn.IFS(DIM_SELLERS[[#This Row],[Age ]]&gt;40, "41-60", DIM_SELLERS[[#This Row],[Age ]]&gt;30, "31-40", DIM_SELLERS[[#This Row],[Age ]]&gt;25, "25-30", DIM_SELLERS[[#This Row],[Age ]]&gt;17, "18-24")</f>
        <v>31-40</v>
      </c>
      <c r="J91" s="2"/>
    </row>
    <row r="92" spans="1:10" x14ac:dyDescent="0.25">
      <c r="A92" s="3">
        <v>91</v>
      </c>
      <c r="B92" s="3" t="s">
        <v>2576</v>
      </c>
      <c r="C92" s="3" t="s">
        <v>107</v>
      </c>
      <c r="D92" s="3" t="s">
        <v>6</v>
      </c>
      <c r="E92" s="3" t="s">
        <v>7</v>
      </c>
      <c r="F92" s="12">
        <v>35133</v>
      </c>
      <c r="G92" s="3" t="s">
        <v>2492</v>
      </c>
      <c r="H92" s="24">
        <f ca="1">(YEAR(TODAY()))-(YEAR(DIM_SELLERS[[#This Row],[Seller_Birthdate]]))</f>
        <v>29</v>
      </c>
      <c r="I92" s="3" t="str" cm="1">
        <f t="array" aca="1" ref="I92" ca="1">_xlfn.IFS(DIM_SELLERS[[#This Row],[Age ]]&gt;40, "41-60", DIM_SELLERS[[#This Row],[Age ]]&gt;30, "31-40", DIM_SELLERS[[#This Row],[Age ]]&gt;25, "25-30", DIM_SELLERS[[#This Row],[Age ]]&gt;17, "18-24")</f>
        <v>25-30</v>
      </c>
      <c r="J92" s="2"/>
    </row>
    <row r="93" spans="1:10" x14ac:dyDescent="0.25">
      <c r="A93" s="3">
        <v>92</v>
      </c>
      <c r="B93" s="3" t="s">
        <v>2577</v>
      </c>
      <c r="C93" s="3" t="s">
        <v>20</v>
      </c>
      <c r="D93" s="3" t="s">
        <v>21</v>
      </c>
      <c r="E93" s="3" t="s">
        <v>11</v>
      </c>
      <c r="F93" s="12">
        <v>32924</v>
      </c>
      <c r="G93" s="3" t="s">
        <v>2481</v>
      </c>
      <c r="H93" s="24">
        <f ca="1">(YEAR(TODAY()))-(YEAR(DIM_SELLERS[[#This Row],[Seller_Birthdate]]))</f>
        <v>35</v>
      </c>
      <c r="I93" s="3" t="str" cm="1">
        <f t="array" aca="1" ref="I93" ca="1">_xlfn.IFS(DIM_SELLERS[[#This Row],[Age ]]&gt;40, "41-60", DIM_SELLERS[[#This Row],[Age ]]&gt;30, "31-40", DIM_SELLERS[[#This Row],[Age ]]&gt;25, "25-30", DIM_SELLERS[[#This Row],[Age ]]&gt;17, "18-24")</f>
        <v>31-40</v>
      </c>
      <c r="J93" s="2"/>
    </row>
    <row r="94" spans="1:10" x14ac:dyDescent="0.25">
      <c r="A94" s="3">
        <v>93</v>
      </c>
      <c r="B94" s="3" t="s">
        <v>2578</v>
      </c>
      <c r="C94" s="3" t="s">
        <v>9</v>
      </c>
      <c r="D94" s="3" t="s">
        <v>6</v>
      </c>
      <c r="E94" s="3" t="s">
        <v>11</v>
      </c>
      <c r="F94" s="12">
        <v>37492</v>
      </c>
      <c r="G94" s="3" t="s">
        <v>2481</v>
      </c>
      <c r="H94" s="24">
        <f ca="1">(YEAR(TODAY()))-(YEAR(DIM_SELLERS[[#This Row],[Seller_Birthdate]]))</f>
        <v>23</v>
      </c>
      <c r="I94" s="3" t="str" cm="1">
        <f t="array" aca="1" ref="I94" ca="1">_xlfn.IFS(DIM_SELLERS[[#This Row],[Age ]]&gt;40, "41-60", DIM_SELLERS[[#This Row],[Age ]]&gt;30, "31-40", DIM_SELLERS[[#This Row],[Age ]]&gt;25, "25-30", DIM_SELLERS[[#This Row],[Age ]]&gt;17, "18-24")</f>
        <v>18-24</v>
      </c>
      <c r="J94" s="2"/>
    </row>
    <row r="95" spans="1:10" x14ac:dyDescent="0.25">
      <c r="A95" s="3">
        <v>94</v>
      </c>
      <c r="B95" s="3" t="s">
        <v>2579</v>
      </c>
      <c r="C95" s="3" t="s">
        <v>150</v>
      </c>
      <c r="D95" s="3" t="s">
        <v>21</v>
      </c>
      <c r="E95" s="3" t="s">
        <v>7</v>
      </c>
      <c r="F95" s="12">
        <v>35535</v>
      </c>
      <c r="G95" s="3" t="s">
        <v>2492</v>
      </c>
      <c r="H95" s="24">
        <f ca="1">(YEAR(TODAY()))-(YEAR(DIM_SELLERS[[#This Row],[Seller_Birthdate]]))</f>
        <v>28</v>
      </c>
      <c r="I95" s="3" t="str" cm="1">
        <f t="array" aca="1" ref="I95" ca="1">_xlfn.IFS(DIM_SELLERS[[#This Row],[Age ]]&gt;40, "41-60", DIM_SELLERS[[#This Row],[Age ]]&gt;30, "31-40", DIM_SELLERS[[#This Row],[Age ]]&gt;25, "25-30", DIM_SELLERS[[#This Row],[Age ]]&gt;17, "18-24")</f>
        <v>25-30</v>
      </c>
      <c r="J95" s="2"/>
    </row>
    <row r="96" spans="1:10" x14ac:dyDescent="0.25">
      <c r="A96" s="3">
        <v>95</v>
      </c>
      <c r="B96" s="3" t="s">
        <v>2580</v>
      </c>
      <c r="C96" s="3" t="s">
        <v>9</v>
      </c>
      <c r="D96" s="3" t="s">
        <v>6</v>
      </c>
      <c r="E96" s="3" t="s">
        <v>11</v>
      </c>
      <c r="F96" s="12">
        <v>29991</v>
      </c>
      <c r="G96" s="3" t="s">
        <v>2481</v>
      </c>
      <c r="H96" s="24">
        <f ca="1">(YEAR(TODAY()))-(YEAR(DIM_SELLERS[[#This Row],[Seller_Birthdate]]))</f>
        <v>43</v>
      </c>
      <c r="I96" s="3" t="str" cm="1">
        <f t="array" aca="1" ref="I96" ca="1">_xlfn.IFS(DIM_SELLERS[[#This Row],[Age ]]&gt;40, "41-60", DIM_SELLERS[[#This Row],[Age ]]&gt;30, "31-40", DIM_SELLERS[[#This Row],[Age ]]&gt;25, "25-30", DIM_SELLERS[[#This Row],[Age ]]&gt;17, "18-24")</f>
        <v>41-60</v>
      </c>
      <c r="J96" s="2"/>
    </row>
    <row r="97" spans="1:10" x14ac:dyDescent="0.25">
      <c r="A97" s="3">
        <v>96</v>
      </c>
      <c r="B97" s="3" t="s">
        <v>2581</v>
      </c>
      <c r="C97" s="3" t="s">
        <v>163</v>
      </c>
      <c r="D97" s="3" t="s">
        <v>6</v>
      </c>
      <c r="E97" s="3" t="s">
        <v>11</v>
      </c>
      <c r="F97" s="12">
        <v>38700</v>
      </c>
      <c r="G97" s="3" t="s">
        <v>2492</v>
      </c>
      <c r="H97" s="24">
        <f ca="1">(YEAR(TODAY()))-(YEAR(DIM_SELLERS[[#This Row],[Seller_Birthdate]]))</f>
        <v>20</v>
      </c>
      <c r="I97" s="3" t="str" cm="1">
        <f t="array" aca="1" ref="I97" ca="1">_xlfn.IFS(DIM_SELLERS[[#This Row],[Age ]]&gt;40, "41-60", DIM_SELLERS[[#This Row],[Age ]]&gt;30, "31-40", DIM_SELLERS[[#This Row],[Age ]]&gt;25, "25-30", DIM_SELLERS[[#This Row],[Age ]]&gt;17, "18-24")</f>
        <v>18-24</v>
      </c>
      <c r="J97" s="2"/>
    </row>
    <row r="98" spans="1:10" x14ac:dyDescent="0.25">
      <c r="A98" s="3">
        <v>97</v>
      </c>
      <c r="B98" s="3" t="s">
        <v>2582</v>
      </c>
      <c r="C98" s="3" t="s">
        <v>30</v>
      </c>
      <c r="D98" s="3" t="s">
        <v>6</v>
      </c>
      <c r="E98" s="3" t="s">
        <v>11</v>
      </c>
      <c r="F98" s="12">
        <v>37214</v>
      </c>
      <c r="G98" s="3" t="s">
        <v>2492</v>
      </c>
      <c r="H98" s="24">
        <f ca="1">(YEAR(TODAY()))-(YEAR(DIM_SELLERS[[#This Row],[Seller_Birthdate]]))</f>
        <v>24</v>
      </c>
      <c r="I98" s="3" t="str" cm="1">
        <f t="array" aca="1" ref="I98" ca="1">_xlfn.IFS(DIM_SELLERS[[#This Row],[Age ]]&gt;40, "41-60", DIM_SELLERS[[#This Row],[Age ]]&gt;30, "31-40", DIM_SELLERS[[#This Row],[Age ]]&gt;25, "25-30", DIM_SELLERS[[#This Row],[Age ]]&gt;17, "18-24")</f>
        <v>18-24</v>
      </c>
      <c r="J98" s="2"/>
    </row>
    <row r="99" spans="1:10" x14ac:dyDescent="0.25">
      <c r="A99" s="3">
        <v>98</v>
      </c>
      <c r="B99" s="3" t="s">
        <v>2583</v>
      </c>
      <c r="C99" s="3" t="s">
        <v>98</v>
      </c>
      <c r="D99" s="3" t="s">
        <v>6</v>
      </c>
      <c r="E99" s="3" t="s">
        <v>11</v>
      </c>
      <c r="F99" s="12">
        <v>25653</v>
      </c>
      <c r="G99" s="3" t="s">
        <v>2484</v>
      </c>
      <c r="H99" s="24">
        <f ca="1">(YEAR(TODAY()))-(YEAR(DIM_SELLERS[[#This Row],[Seller_Birthdate]]))</f>
        <v>55</v>
      </c>
      <c r="I99" s="3" t="str" cm="1">
        <f t="array" aca="1" ref="I99" ca="1">_xlfn.IFS(DIM_SELLERS[[#This Row],[Age ]]&gt;40, "41-60", DIM_SELLERS[[#This Row],[Age ]]&gt;30, "31-40", DIM_SELLERS[[#This Row],[Age ]]&gt;25, "25-30", DIM_SELLERS[[#This Row],[Age ]]&gt;17, "18-24")</f>
        <v>41-60</v>
      </c>
      <c r="J99" s="2"/>
    </row>
    <row r="100" spans="1:10" x14ac:dyDescent="0.25">
      <c r="A100" s="3">
        <v>99</v>
      </c>
      <c r="B100" s="3" t="s">
        <v>2584</v>
      </c>
      <c r="C100" s="3" t="s">
        <v>9</v>
      </c>
      <c r="D100" s="3" t="s">
        <v>6</v>
      </c>
      <c r="E100" s="3" t="s">
        <v>7</v>
      </c>
      <c r="F100" s="12">
        <v>30468</v>
      </c>
      <c r="G100" s="3" t="s">
        <v>2481</v>
      </c>
      <c r="H100" s="24">
        <f ca="1">(YEAR(TODAY()))-(YEAR(DIM_SELLERS[[#This Row],[Seller_Birthdate]]))</f>
        <v>42</v>
      </c>
      <c r="I100" s="3" t="str" cm="1">
        <f t="array" aca="1" ref="I100" ca="1">_xlfn.IFS(DIM_SELLERS[[#This Row],[Age ]]&gt;40, "41-60", DIM_SELLERS[[#This Row],[Age ]]&gt;30, "31-40", DIM_SELLERS[[#This Row],[Age ]]&gt;25, "25-30", DIM_SELLERS[[#This Row],[Age ]]&gt;17, "18-24")</f>
        <v>41-60</v>
      </c>
      <c r="J100" s="2"/>
    </row>
    <row r="101" spans="1:10" x14ac:dyDescent="0.25">
      <c r="A101" s="3">
        <v>100</v>
      </c>
      <c r="B101" s="3" t="s">
        <v>2585</v>
      </c>
      <c r="C101" s="3" t="s">
        <v>18</v>
      </c>
      <c r="D101" s="3" t="s">
        <v>15</v>
      </c>
      <c r="E101" s="3" t="s">
        <v>11</v>
      </c>
      <c r="F101" s="12">
        <v>34915</v>
      </c>
      <c r="G101" s="3" t="s">
        <v>2484</v>
      </c>
      <c r="H101" s="24">
        <f ca="1">(YEAR(TODAY()))-(YEAR(DIM_SELLERS[[#This Row],[Seller_Birthdate]]))</f>
        <v>30</v>
      </c>
      <c r="I101" s="3" t="str" cm="1">
        <f t="array" aca="1" ref="I101" ca="1">_xlfn.IFS(DIM_SELLERS[[#This Row],[Age ]]&gt;40, "41-60", DIM_SELLERS[[#This Row],[Age ]]&gt;30, "31-40", DIM_SELLERS[[#This Row],[Age ]]&gt;25, "25-30", DIM_SELLERS[[#This Row],[Age ]]&gt;17, "18-24")</f>
        <v>25-30</v>
      </c>
      <c r="J101" s="2"/>
    </row>
    <row r="102" spans="1:10" x14ac:dyDescent="0.25">
      <c r="A102" s="3">
        <v>101</v>
      </c>
      <c r="B102" s="3" t="s">
        <v>2586</v>
      </c>
      <c r="C102" s="3" t="s">
        <v>20</v>
      </c>
      <c r="D102" s="3" t="s">
        <v>21</v>
      </c>
      <c r="E102" s="3" t="s">
        <v>11</v>
      </c>
      <c r="F102" s="12">
        <v>37899</v>
      </c>
      <c r="G102" s="3" t="s">
        <v>2481</v>
      </c>
      <c r="H102" s="24">
        <f ca="1">(YEAR(TODAY()))-(YEAR(DIM_SELLERS[[#This Row],[Seller_Birthdate]]))</f>
        <v>22</v>
      </c>
      <c r="I102" s="3" t="str" cm="1">
        <f t="array" aca="1" ref="I102" ca="1">_xlfn.IFS(DIM_SELLERS[[#This Row],[Age ]]&gt;40, "41-60", DIM_SELLERS[[#This Row],[Age ]]&gt;30, "31-40", DIM_SELLERS[[#This Row],[Age ]]&gt;25, "25-30", DIM_SELLERS[[#This Row],[Age ]]&gt;17, "18-24")</f>
        <v>18-24</v>
      </c>
      <c r="J102" s="2"/>
    </row>
    <row r="103" spans="1:10" x14ac:dyDescent="0.25">
      <c r="A103" s="3">
        <v>102</v>
      </c>
      <c r="B103" s="3" t="s">
        <v>2587</v>
      </c>
      <c r="C103" s="3" t="s">
        <v>20</v>
      </c>
      <c r="D103" s="3" t="s">
        <v>21</v>
      </c>
      <c r="E103" s="3" t="s">
        <v>11</v>
      </c>
      <c r="F103" s="12">
        <v>34862</v>
      </c>
      <c r="G103" s="3" t="s">
        <v>2492</v>
      </c>
      <c r="H103" s="24">
        <f ca="1">(YEAR(TODAY()))-(YEAR(DIM_SELLERS[[#This Row],[Seller_Birthdate]]))</f>
        <v>30</v>
      </c>
      <c r="I103" s="3" t="str" cm="1">
        <f t="array" aca="1" ref="I103" ca="1">_xlfn.IFS(DIM_SELLERS[[#This Row],[Age ]]&gt;40, "41-60", DIM_SELLERS[[#This Row],[Age ]]&gt;30, "31-40", DIM_SELLERS[[#This Row],[Age ]]&gt;25, "25-30", DIM_SELLERS[[#This Row],[Age ]]&gt;17, "18-24")</f>
        <v>25-30</v>
      </c>
      <c r="J103" s="2"/>
    </row>
    <row r="104" spans="1:10" x14ac:dyDescent="0.25">
      <c r="A104" s="3">
        <v>103</v>
      </c>
      <c r="B104" s="3" t="s">
        <v>2588</v>
      </c>
      <c r="C104" s="3" t="s">
        <v>209</v>
      </c>
      <c r="D104" s="3" t="s">
        <v>6</v>
      </c>
      <c r="E104" s="3" t="s">
        <v>11</v>
      </c>
      <c r="F104" s="12">
        <v>37290</v>
      </c>
      <c r="G104" s="3" t="s">
        <v>2481</v>
      </c>
      <c r="H104" s="24">
        <f ca="1">(YEAR(TODAY()))-(YEAR(DIM_SELLERS[[#This Row],[Seller_Birthdate]]))</f>
        <v>23</v>
      </c>
      <c r="I104" s="3" t="str" cm="1">
        <f t="array" aca="1" ref="I104" ca="1">_xlfn.IFS(DIM_SELLERS[[#This Row],[Age ]]&gt;40, "41-60", DIM_SELLERS[[#This Row],[Age ]]&gt;30, "31-40", DIM_SELLERS[[#This Row],[Age ]]&gt;25, "25-30", DIM_SELLERS[[#This Row],[Age ]]&gt;17, "18-24")</f>
        <v>18-24</v>
      </c>
      <c r="J104" s="2"/>
    </row>
    <row r="105" spans="1:10" x14ac:dyDescent="0.25">
      <c r="A105" s="3">
        <v>104</v>
      </c>
      <c r="B105" s="3" t="s">
        <v>2589</v>
      </c>
      <c r="C105" s="3" t="s">
        <v>9</v>
      </c>
      <c r="D105" s="3" t="s">
        <v>6</v>
      </c>
      <c r="E105" s="3" t="s">
        <v>7</v>
      </c>
      <c r="F105" s="12">
        <v>24956</v>
      </c>
      <c r="G105" s="3" t="s">
        <v>2481</v>
      </c>
      <c r="H105" s="24">
        <f ca="1">(YEAR(TODAY()))-(YEAR(DIM_SELLERS[[#This Row],[Seller_Birthdate]]))</f>
        <v>57</v>
      </c>
      <c r="I105" s="3" t="str" cm="1">
        <f t="array" aca="1" ref="I105" ca="1">_xlfn.IFS(DIM_SELLERS[[#This Row],[Age ]]&gt;40, "41-60", DIM_SELLERS[[#This Row],[Age ]]&gt;30, "31-40", DIM_SELLERS[[#This Row],[Age ]]&gt;25, "25-30", DIM_SELLERS[[#This Row],[Age ]]&gt;17, "18-24")</f>
        <v>41-60</v>
      </c>
      <c r="J105" s="2"/>
    </row>
    <row r="106" spans="1:10" x14ac:dyDescent="0.25">
      <c r="A106" s="3">
        <v>105</v>
      </c>
      <c r="B106" s="3" t="s">
        <v>2590</v>
      </c>
      <c r="C106" s="3" t="s">
        <v>9</v>
      </c>
      <c r="D106" s="3" t="s">
        <v>6</v>
      </c>
      <c r="E106" s="3" t="s">
        <v>11</v>
      </c>
      <c r="F106" s="12">
        <v>36682</v>
      </c>
      <c r="G106" s="3" t="s">
        <v>2481</v>
      </c>
      <c r="H106" s="24">
        <f ca="1">(YEAR(TODAY()))-(YEAR(DIM_SELLERS[[#This Row],[Seller_Birthdate]]))</f>
        <v>25</v>
      </c>
      <c r="I106" s="3" t="str" cm="1">
        <f t="array" aca="1" ref="I106" ca="1">_xlfn.IFS(DIM_SELLERS[[#This Row],[Age ]]&gt;40, "41-60", DIM_SELLERS[[#This Row],[Age ]]&gt;30, "31-40", DIM_SELLERS[[#This Row],[Age ]]&gt;25, "25-30", DIM_SELLERS[[#This Row],[Age ]]&gt;17, "18-24")</f>
        <v>18-24</v>
      </c>
      <c r="J106" s="2"/>
    </row>
    <row r="107" spans="1:10" x14ac:dyDescent="0.25">
      <c r="A107" s="3">
        <v>106</v>
      </c>
      <c r="B107" s="3" t="s">
        <v>2591</v>
      </c>
      <c r="C107" s="3" t="s">
        <v>208</v>
      </c>
      <c r="D107" s="3" t="s">
        <v>6</v>
      </c>
      <c r="E107" s="3" t="s">
        <v>11</v>
      </c>
      <c r="F107" s="12">
        <v>34583</v>
      </c>
      <c r="G107" s="3" t="s">
        <v>2484</v>
      </c>
      <c r="H107" s="24">
        <f ca="1">(YEAR(TODAY()))-(YEAR(DIM_SELLERS[[#This Row],[Seller_Birthdate]]))</f>
        <v>31</v>
      </c>
      <c r="I107" s="3" t="str" cm="1">
        <f t="array" aca="1" ref="I107" ca="1">_xlfn.IFS(DIM_SELLERS[[#This Row],[Age ]]&gt;40, "41-60", DIM_SELLERS[[#This Row],[Age ]]&gt;30, "31-40", DIM_SELLERS[[#This Row],[Age ]]&gt;25, "25-30", DIM_SELLERS[[#This Row],[Age ]]&gt;17, "18-24")</f>
        <v>31-40</v>
      </c>
      <c r="J107" s="2"/>
    </row>
    <row r="108" spans="1:10" x14ac:dyDescent="0.25">
      <c r="A108" s="3">
        <v>107</v>
      </c>
      <c r="B108" s="3" t="s">
        <v>2592</v>
      </c>
      <c r="C108" s="3" t="s">
        <v>301</v>
      </c>
      <c r="D108" s="3" t="s">
        <v>6</v>
      </c>
      <c r="E108" s="3" t="s">
        <v>11</v>
      </c>
      <c r="F108" s="12">
        <v>25805</v>
      </c>
      <c r="G108" s="3" t="s">
        <v>2492</v>
      </c>
      <c r="H108" s="24">
        <f ca="1">(YEAR(TODAY()))-(YEAR(DIM_SELLERS[[#This Row],[Seller_Birthdate]]))</f>
        <v>55</v>
      </c>
      <c r="I108" s="3" t="str" cm="1">
        <f t="array" aca="1" ref="I108" ca="1">_xlfn.IFS(DIM_SELLERS[[#This Row],[Age ]]&gt;40, "41-60", DIM_SELLERS[[#This Row],[Age ]]&gt;30, "31-40", DIM_SELLERS[[#This Row],[Age ]]&gt;25, "25-30", DIM_SELLERS[[#This Row],[Age ]]&gt;17, "18-24")</f>
        <v>41-60</v>
      </c>
      <c r="J108" s="2"/>
    </row>
    <row r="109" spans="1:10" x14ac:dyDescent="0.25">
      <c r="A109" s="3">
        <v>108</v>
      </c>
      <c r="B109" s="3" t="s">
        <v>2593</v>
      </c>
      <c r="C109" s="3" t="s">
        <v>109</v>
      </c>
      <c r="D109" s="3" t="s">
        <v>6</v>
      </c>
      <c r="E109" s="3" t="s">
        <v>7</v>
      </c>
      <c r="F109" s="12">
        <v>36140</v>
      </c>
      <c r="G109" s="3" t="s">
        <v>2492</v>
      </c>
      <c r="H109" s="24">
        <f ca="1">(YEAR(TODAY()))-(YEAR(DIM_SELLERS[[#This Row],[Seller_Birthdate]]))</f>
        <v>27</v>
      </c>
      <c r="I109" s="3" t="str" cm="1">
        <f t="array" aca="1" ref="I109" ca="1">_xlfn.IFS(DIM_SELLERS[[#This Row],[Age ]]&gt;40, "41-60", DIM_SELLERS[[#This Row],[Age ]]&gt;30, "31-40", DIM_SELLERS[[#This Row],[Age ]]&gt;25, "25-30", DIM_SELLERS[[#This Row],[Age ]]&gt;17, "18-24")</f>
        <v>25-30</v>
      </c>
      <c r="J109" s="2"/>
    </row>
    <row r="110" spans="1:10" x14ac:dyDescent="0.25">
      <c r="A110" s="3">
        <v>109</v>
      </c>
      <c r="B110" s="3" t="s">
        <v>2594</v>
      </c>
      <c r="C110" s="3" t="s">
        <v>91</v>
      </c>
      <c r="D110" s="3" t="s">
        <v>21</v>
      </c>
      <c r="E110" s="3" t="s">
        <v>11</v>
      </c>
      <c r="F110" s="12">
        <v>38979</v>
      </c>
      <c r="G110" s="3" t="s">
        <v>2481</v>
      </c>
      <c r="H110" s="24">
        <f ca="1">(YEAR(TODAY()))-(YEAR(DIM_SELLERS[[#This Row],[Seller_Birthdate]]))</f>
        <v>19</v>
      </c>
      <c r="I110" s="3" t="str" cm="1">
        <f t="array" aca="1" ref="I110" ca="1">_xlfn.IFS(DIM_SELLERS[[#This Row],[Age ]]&gt;40, "41-60", DIM_SELLERS[[#This Row],[Age ]]&gt;30, "31-40", DIM_SELLERS[[#This Row],[Age ]]&gt;25, "25-30", DIM_SELLERS[[#This Row],[Age ]]&gt;17, "18-24")</f>
        <v>18-24</v>
      </c>
      <c r="J110" s="2"/>
    </row>
    <row r="111" spans="1:10" x14ac:dyDescent="0.25">
      <c r="A111" s="3">
        <v>110</v>
      </c>
      <c r="B111" s="3" t="s">
        <v>2595</v>
      </c>
      <c r="C111" s="3" t="s">
        <v>52</v>
      </c>
      <c r="D111" s="3" t="s">
        <v>6</v>
      </c>
      <c r="E111" s="3" t="s">
        <v>7</v>
      </c>
      <c r="F111" s="12">
        <v>34701</v>
      </c>
      <c r="G111" s="3" t="s">
        <v>2481</v>
      </c>
      <c r="H111" s="24">
        <f ca="1">(YEAR(TODAY()))-(YEAR(DIM_SELLERS[[#This Row],[Seller_Birthdate]]))</f>
        <v>30</v>
      </c>
      <c r="I111" s="3" t="str" cm="1">
        <f t="array" aca="1" ref="I111" ca="1">_xlfn.IFS(DIM_SELLERS[[#This Row],[Age ]]&gt;40, "41-60", DIM_SELLERS[[#This Row],[Age ]]&gt;30, "31-40", DIM_SELLERS[[#This Row],[Age ]]&gt;25, "25-30", DIM_SELLERS[[#This Row],[Age ]]&gt;17, "18-24")</f>
        <v>25-30</v>
      </c>
      <c r="J111" s="2"/>
    </row>
    <row r="112" spans="1:10" x14ac:dyDescent="0.25">
      <c r="A112" s="3">
        <v>111</v>
      </c>
      <c r="B112" s="3" t="s">
        <v>2596</v>
      </c>
      <c r="C112" s="3" t="s">
        <v>172</v>
      </c>
      <c r="D112" s="3" t="s">
        <v>6</v>
      </c>
      <c r="E112" s="3" t="s">
        <v>11</v>
      </c>
      <c r="F112" s="12">
        <v>38049</v>
      </c>
      <c r="G112" s="3" t="s">
        <v>2492</v>
      </c>
      <c r="H112" s="24">
        <f ca="1">(YEAR(TODAY()))-(YEAR(DIM_SELLERS[[#This Row],[Seller_Birthdate]]))</f>
        <v>21</v>
      </c>
      <c r="I112" s="3" t="str" cm="1">
        <f t="array" aca="1" ref="I112" ca="1">_xlfn.IFS(DIM_SELLERS[[#This Row],[Age ]]&gt;40, "41-60", DIM_SELLERS[[#This Row],[Age ]]&gt;30, "31-40", DIM_SELLERS[[#This Row],[Age ]]&gt;25, "25-30", DIM_SELLERS[[#This Row],[Age ]]&gt;17, "18-24")</f>
        <v>18-24</v>
      </c>
      <c r="J112" s="2"/>
    </row>
    <row r="113" spans="1:10" x14ac:dyDescent="0.25">
      <c r="A113" s="3">
        <v>112</v>
      </c>
      <c r="B113" s="3" t="s">
        <v>2597</v>
      </c>
      <c r="C113" s="3" t="s">
        <v>168</v>
      </c>
      <c r="D113" s="3" t="s">
        <v>17</v>
      </c>
      <c r="E113" s="3" t="s">
        <v>7</v>
      </c>
      <c r="F113" s="12">
        <v>37689</v>
      </c>
      <c r="G113" s="3" t="s">
        <v>2492</v>
      </c>
      <c r="H113" s="24">
        <f ca="1">(YEAR(TODAY()))-(YEAR(DIM_SELLERS[[#This Row],[Seller_Birthdate]]))</f>
        <v>22</v>
      </c>
      <c r="I113" s="3" t="str" cm="1">
        <f t="array" aca="1" ref="I113" ca="1">_xlfn.IFS(DIM_SELLERS[[#This Row],[Age ]]&gt;40, "41-60", DIM_SELLERS[[#This Row],[Age ]]&gt;30, "31-40", DIM_SELLERS[[#This Row],[Age ]]&gt;25, "25-30", DIM_SELLERS[[#This Row],[Age ]]&gt;17, "18-24")</f>
        <v>18-24</v>
      </c>
      <c r="J113" s="2"/>
    </row>
    <row r="114" spans="1:10" x14ac:dyDescent="0.25">
      <c r="A114" s="3">
        <v>113</v>
      </c>
      <c r="B114" s="3" t="s">
        <v>2598</v>
      </c>
      <c r="C114" s="3" t="s">
        <v>9</v>
      </c>
      <c r="D114" s="3" t="s">
        <v>6</v>
      </c>
      <c r="E114" s="3" t="s">
        <v>11</v>
      </c>
      <c r="F114" s="12">
        <v>33283</v>
      </c>
      <c r="G114" s="3" t="s">
        <v>2484</v>
      </c>
      <c r="H114" s="24">
        <f ca="1">(YEAR(TODAY()))-(YEAR(DIM_SELLERS[[#This Row],[Seller_Birthdate]]))</f>
        <v>34</v>
      </c>
      <c r="I114" s="3" t="str" cm="1">
        <f t="array" aca="1" ref="I114" ca="1">_xlfn.IFS(DIM_SELLERS[[#This Row],[Age ]]&gt;40, "41-60", DIM_SELLERS[[#This Row],[Age ]]&gt;30, "31-40", DIM_SELLERS[[#This Row],[Age ]]&gt;25, "25-30", DIM_SELLERS[[#This Row],[Age ]]&gt;17, "18-24")</f>
        <v>31-40</v>
      </c>
      <c r="J114" s="2"/>
    </row>
    <row r="115" spans="1:10" x14ac:dyDescent="0.25">
      <c r="A115" s="3">
        <v>114</v>
      </c>
      <c r="B115" s="3" t="s">
        <v>2599</v>
      </c>
      <c r="C115" s="3" t="s">
        <v>43</v>
      </c>
      <c r="D115" s="3" t="s">
        <v>6</v>
      </c>
      <c r="E115" s="3" t="s">
        <v>11</v>
      </c>
      <c r="F115" s="12">
        <v>38082</v>
      </c>
      <c r="G115" s="3" t="s">
        <v>2481</v>
      </c>
      <c r="H115" s="24">
        <f ca="1">(YEAR(TODAY()))-(YEAR(DIM_SELLERS[[#This Row],[Seller_Birthdate]]))</f>
        <v>21</v>
      </c>
      <c r="I115" s="3" t="str" cm="1">
        <f t="array" aca="1" ref="I115" ca="1">_xlfn.IFS(DIM_SELLERS[[#This Row],[Age ]]&gt;40, "41-60", DIM_SELLERS[[#This Row],[Age ]]&gt;30, "31-40", DIM_SELLERS[[#This Row],[Age ]]&gt;25, "25-30", DIM_SELLERS[[#This Row],[Age ]]&gt;17, "18-24")</f>
        <v>18-24</v>
      </c>
      <c r="J115" s="2"/>
    </row>
    <row r="116" spans="1:10" x14ac:dyDescent="0.25">
      <c r="A116" s="3">
        <v>115</v>
      </c>
      <c r="B116" s="3" t="s">
        <v>2600</v>
      </c>
      <c r="C116" s="3" t="s">
        <v>20</v>
      </c>
      <c r="D116" s="3" t="s">
        <v>58</v>
      </c>
      <c r="E116" s="3" t="s">
        <v>11</v>
      </c>
      <c r="F116" s="12">
        <v>29474</v>
      </c>
      <c r="G116" s="3" t="s">
        <v>2481</v>
      </c>
      <c r="H116" s="24">
        <f ca="1">(YEAR(TODAY()))-(YEAR(DIM_SELLERS[[#This Row],[Seller_Birthdate]]))</f>
        <v>45</v>
      </c>
      <c r="I116" s="3" t="str" cm="1">
        <f t="array" aca="1" ref="I116" ca="1">_xlfn.IFS(DIM_SELLERS[[#This Row],[Age ]]&gt;40, "41-60", DIM_SELLERS[[#This Row],[Age ]]&gt;30, "31-40", DIM_SELLERS[[#This Row],[Age ]]&gt;25, "25-30", DIM_SELLERS[[#This Row],[Age ]]&gt;17, "18-24")</f>
        <v>41-60</v>
      </c>
      <c r="J116" s="2"/>
    </row>
    <row r="117" spans="1:10" x14ac:dyDescent="0.25">
      <c r="A117" s="3">
        <v>116</v>
      </c>
      <c r="B117" s="3" t="s">
        <v>2601</v>
      </c>
      <c r="C117" s="3" t="s">
        <v>121</v>
      </c>
      <c r="D117" s="3" t="s">
        <v>15</v>
      </c>
      <c r="E117" s="3" t="s">
        <v>11</v>
      </c>
      <c r="F117" s="12">
        <v>25786</v>
      </c>
      <c r="G117" s="3" t="s">
        <v>2484</v>
      </c>
      <c r="H117" s="24">
        <f ca="1">(YEAR(TODAY()))-(YEAR(DIM_SELLERS[[#This Row],[Seller_Birthdate]]))</f>
        <v>55</v>
      </c>
      <c r="I117" s="3" t="str" cm="1">
        <f t="array" aca="1" ref="I117" ca="1">_xlfn.IFS(DIM_SELLERS[[#This Row],[Age ]]&gt;40, "41-60", DIM_SELLERS[[#This Row],[Age ]]&gt;30, "31-40", DIM_SELLERS[[#This Row],[Age ]]&gt;25, "25-30", DIM_SELLERS[[#This Row],[Age ]]&gt;17, "18-24")</f>
        <v>41-60</v>
      </c>
      <c r="J117" s="2"/>
    </row>
    <row r="118" spans="1:10" x14ac:dyDescent="0.25">
      <c r="A118" s="3">
        <v>117</v>
      </c>
      <c r="B118" s="3" t="s">
        <v>2602</v>
      </c>
      <c r="C118" s="3" t="s">
        <v>9</v>
      </c>
      <c r="D118" s="3" t="s">
        <v>6</v>
      </c>
      <c r="E118" s="3" t="s">
        <v>7</v>
      </c>
      <c r="F118" s="12">
        <v>38246</v>
      </c>
      <c r="G118" s="3" t="s">
        <v>2484</v>
      </c>
      <c r="H118" s="24">
        <f ca="1">(YEAR(TODAY()))-(YEAR(DIM_SELLERS[[#This Row],[Seller_Birthdate]]))</f>
        <v>21</v>
      </c>
      <c r="I118" s="3" t="str" cm="1">
        <f t="array" aca="1" ref="I118" ca="1">_xlfn.IFS(DIM_SELLERS[[#This Row],[Age ]]&gt;40, "41-60", DIM_SELLERS[[#This Row],[Age ]]&gt;30, "31-40", DIM_SELLERS[[#This Row],[Age ]]&gt;25, "25-30", DIM_SELLERS[[#This Row],[Age ]]&gt;17, "18-24")</f>
        <v>18-24</v>
      </c>
      <c r="J118" s="2"/>
    </row>
    <row r="119" spans="1:10" x14ac:dyDescent="0.25">
      <c r="A119" s="3">
        <v>118</v>
      </c>
      <c r="B119" s="3" t="s">
        <v>2603</v>
      </c>
      <c r="C119" s="3" t="s">
        <v>204</v>
      </c>
      <c r="D119" s="3" t="s">
        <v>6</v>
      </c>
      <c r="E119" s="3" t="s">
        <v>7</v>
      </c>
      <c r="F119" s="12">
        <v>37502</v>
      </c>
      <c r="G119" s="3" t="s">
        <v>2481</v>
      </c>
      <c r="H119" s="24">
        <f ca="1">(YEAR(TODAY()))-(YEAR(DIM_SELLERS[[#This Row],[Seller_Birthdate]]))</f>
        <v>23</v>
      </c>
      <c r="I119" s="3" t="str" cm="1">
        <f t="array" aca="1" ref="I119" ca="1">_xlfn.IFS(DIM_SELLERS[[#This Row],[Age ]]&gt;40, "41-60", DIM_SELLERS[[#This Row],[Age ]]&gt;30, "31-40", DIM_SELLERS[[#This Row],[Age ]]&gt;25, "25-30", DIM_SELLERS[[#This Row],[Age ]]&gt;17, "18-24")</f>
        <v>18-24</v>
      </c>
      <c r="J119" s="2"/>
    </row>
    <row r="120" spans="1:10" x14ac:dyDescent="0.25">
      <c r="A120" s="3">
        <v>119</v>
      </c>
      <c r="B120" s="3" t="s">
        <v>2604</v>
      </c>
      <c r="C120" s="3" t="s">
        <v>209</v>
      </c>
      <c r="D120" s="3" t="s">
        <v>6</v>
      </c>
      <c r="E120" s="3" t="s">
        <v>7</v>
      </c>
      <c r="F120" s="12">
        <v>37641</v>
      </c>
      <c r="G120" s="3" t="s">
        <v>2481</v>
      </c>
      <c r="H120" s="24">
        <f ca="1">(YEAR(TODAY()))-(YEAR(DIM_SELLERS[[#This Row],[Seller_Birthdate]]))</f>
        <v>22</v>
      </c>
      <c r="I120" s="3" t="str" cm="1">
        <f t="array" aca="1" ref="I120" ca="1">_xlfn.IFS(DIM_SELLERS[[#This Row],[Age ]]&gt;40, "41-60", DIM_SELLERS[[#This Row],[Age ]]&gt;30, "31-40", DIM_SELLERS[[#This Row],[Age ]]&gt;25, "25-30", DIM_SELLERS[[#This Row],[Age ]]&gt;17, "18-24")</f>
        <v>18-24</v>
      </c>
      <c r="J120" s="2"/>
    </row>
    <row r="121" spans="1:10" x14ac:dyDescent="0.25">
      <c r="A121" s="3">
        <v>120</v>
      </c>
      <c r="B121" s="3" t="s">
        <v>2605</v>
      </c>
      <c r="C121" s="3" t="s">
        <v>9</v>
      </c>
      <c r="D121" s="3" t="s">
        <v>6</v>
      </c>
      <c r="E121" s="3" t="s">
        <v>11</v>
      </c>
      <c r="F121" s="12">
        <v>36347</v>
      </c>
      <c r="G121" s="3" t="s">
        <v>2492</v>
      </c>
      <c r="H121" s="24">
        <f ca="1">(YEAR(TODAY()))-(YEAR(DIM_SELLERS[[#This Row],[Seller_Birthdate]]))</f>
        <v>26</v>
      </c>
      <c r="I121" s="3" t="str" cm="1">
        <f t="array" aca="1" ref="I121" ca="1">_xlfn.IFS(DIM_SELLERS[[#This Row],[Age ]]&gt;40, "41-60", DIM_SELLERS[[#This Row],[Age ]]&gt;30, "31-40", DIM_SELLERS[[#This Row],[Age ]]&gt;25, "25-30", DIM_SELLERS[[#This Row],[Age ]]&gt;17, "18-24")</f>
        <v>25-30</v>
      </c>
      <c r="J121" s="2"/>
    </row>
    <row r="122" spans="1:10" x14ac:dyDescent="0.25">
      <c r="A122" s="3">
        <v>121</v>
      </c>
      <c r="B122" s="3" t="s">
        <v>2606</v>
      </c>
      <c r="C122" s="3" t="s">
        <v>49</v>
      </c>
      <c r="D122" s="3" t="s">
        <v>50</v>
      </c>
      <c r="E122" s="3" t="s">
        <v>11</v>
      </c>
      <c r="F122" s="12">
        <v>36082</v>
      </c>
      <c r="G122" s="3" t="s">
        <v>2484</v>
      </c>
      <c r="H122" s="24">
        <f ca="1">(YEAR(TODAY()))-(YEAR(DIM_SELLERS[[#This Row],[Seller_Birthdate]]))</f>
        <v>27</v>
      </c>
      <c r="I122" s="3" t="str" cm="1">
        <f t="array" aca="1" ref="I122" ca="1">_xlfn.IFS(DIM_SELLERS[[#This Row],[Age ]]&gt;40, "41-60", DIM_SELLERS[[#This Row],[Age ]]&gt;30, "31-40", DIM_SELLERS[[#This Row],[Age ]]&gt;25, "25-30", DIM_SELLERS[[#This Row],[Age ]]&gt;17, "18-24")</f>
        <v>25-30</v>
      </c>
      <c r="J122" s="2"/>
    </row>
    <row r="123" spans="1:10" x14ac:dyDescent="0.25">
      <c r="A123" s="3">
        <v>122</v>
      </c>
      <c r="B123" s="3" t="s">
        <v>2607</v>
      </c>
      <c r="C123" s="3" t="s">
        <v>79</v>
      </c>
      <c r="D123" s="3" t="s">
        <v>6</v>
      </c>
      <c r="E123" s="3" t="s">
        <v>11</v>
      </c>
      <c r="F123" s="12">
        <v>24788</v>
      </c>
      <c r="G123" s="3" t="s">
        <v>2481</v>
      </c>
      <c r="H123" s="24">
        <f ca="1">(YEAR(TODAY()))-(YEAR(DIM_SELLERS[[#This Row],[Seller_Birthdate]]))</f>
        <v>58</v>
      </c>
      <c r="I123" s="3" t="str" cm="1">
        <f t="array" aca="1" ref="I123" ca="1">_xlfn.IFS(DIM_SELLERS[[#This Row],[Age ]]&gt;40, "41-60", DIM_SELLERS[[#This Row],[Age ]]&gt;30, "31-40", DIM_SELLERS[[#This Row],[Age ]]&gt;25, "25-30", DIM_SELLERS[[#This Row],[Age ]]&gt;17, "18-24")</f>
        <v>41-60</v>
      </c>
      <c r="J123" s="2"/>
    </row>
    <row r="124" spans="1:10" x14ac:dyDescent="0.25">
      <c r="A124" s="3">
        <v>123</v>
      </c>
      <c r="B124" s="3" t="s">
        <v>2608</v>
      </c>
      <c r="C124" s="3" t="s">
        <v>9</v>
      </c>
      <c r="D124" s="3" t="s">
        <v>6</v>
      </c>
      <c r="E124" s="3" t="s">
        <v>11</v>
      </c>
      <c r="F124" s="12">
        <v>27869</v>
      </c>
      <c r="G124" s="3" t="s">
        <v>2492</v>
      </c>
      <c r="H124" s="24">
        <f ca="1">(YEAR(TODAY()))-(YEAR(DIM_SELLERS[[#This Row],[Seller_Birthdate]]))</f>
        <v>49</v>
      </c>
      <c r="I124" s="3" t="str" cm="1">
        <f t="array" aca="1" ref="I124" ca="1">_xlfn.IFS(DIM_SELLERS[[#This Row],[Age ]]&gt;40, "41-60", DIM_SELLERS[[#This Row],[Age ]]&gt;30, "31-40", DIM_SELLERS[[#This Row],[Age ]]&gt;25, "25-30", DIM_SELLERS[[#This Row],[Age ]]&gt;17, "18-24")</f>
        <v>41-60</v>
      </c>
      <c r="J124" s="2"/>
    </row>
    <row r="125" spans="1:10" x14ac:dyDescent="0.25">
      <c r="A125" s="3">
        <v>124</v>
      </c>
      <c r="B125" s="3" t="s">
        <v>2609</v>
      </c>
      <c r="C125" s="3" t="s">
        <v>404</v>
      </c>
      <c r="D125" s="3" t="s">
        <v>14</v>
      </c>
      <c r="E125" s="3" t="s">
        <v>11</v>
      </c>
      <c r="F125" s="12">
        <v>35262</v>
      </c>
      <c r="G125" s="3" t="s">
        <v>2481</v>
      </c>
      <c r="H125" s="24">
        <f ca="1">(YEAR(TODAY()))-(YEAR(DIM_SELLERS[[#This Row],[Seller_Birthdate]]))</f>
        <v>29</v>
      </c>
      <c r="I125" s="3" t="str" cm="1">
        <f t="array" aca="1" ref="I125" ca="1">_xlfn.IFS(DIM_SELLERS[[#This Row],[Age ]]&gt;40, "41-60", DIM_SELLERS[[#This Row],[Age ]]&gt;30, "31-40", DIM_SELLERS[[#This Row],[Age ]]&gt;25, "25-30", DIM_SELLERS[[#This Row],[Age ]]&gt;17, "18-24")</f>
        <v>25-30</v>
      </c>
      <c r="J125" s="2"/>
    </row>
    <row r="126" spans="1:10" x14ac:dyDescent="0.25">
      <c r="A126" s="3">
        <v>125</v>
      </c>
      <c r="B126" s="3" t="s">
        <v>2610</v>
      </c>
      <c r="C126" s="3" t="s">
        <v>49</v>
      </c>
      <c r="D126" s="3" t="s">
        <v>50</v>
      </c>
      <c r="E126" s="3" t="s">
        <v>7</v>
      </c>
      <c r="F126" s="12">
        <v>33717</v>
      </c>
      <c r="G126" s="3" t="s">
        <v>2481</v>
      </c>
      <c r="H126" s="24">
        <f ca="1">(YEAR(TODAY()))-(YEAR(DIM_SELLERS[[#This Row],[Seller_Birthdate]]))</f>
        <v>33</v>
      </c>
      <c r="I126" s="3" t="str" cm="1">
        <f t="array" aca="1" ref="I126" ca="1">_xlfn.IFS(DIM_SELLERS[[#This Row],[Age ]]&gt;40, "41-60", DIM_SELLERS[[#This Row],[Age ]]&gt;30, "31-40", DIM_SELLERS[[#This Row],[Age ]]&gt;25, "25-30", DIM_SELLERS[[#This Row],[Age ]]&gt;17, "18-24")</f>
        <v>31-40</v>
      </c>
      <c r="J126" s="2"/>
    </row>
    <row r="127" spans="1:10" x14ac:dyDescent="0.25">
      <c r="A127" s="3">
        <v>126</v>
      </c>
      <c r="B127" s="3" t="s">
        <v>2611</v>
      </c>
      <c r="C127" s="3" t="s">
        <v>9</v>
      </c>
      <c r="D127" s="3" t="s">
        <v>6</v>
      </c>
      <c r="E127" s="3" t="s">
        <v>11</v>
      </c>
      <c r="F127" s="12">
        <v>32121</v>
      </c>
      <c r="G127" s="3" t="s">
        <v>2481</v>
      </c>
      <c r="H127" s="24">
        <f ca="1">(YEAR(TODAY()))-(YEAR(DIM_SELLERS[[#This Row],[Seller_Birthdate]]))</f>
        <v>38</v>
      </c>
      <c r="I127" s="3" t="str" cm="1">
        <f t="array" aca="1" ref="I127" ca="1">_xlfn.IFS(DIM_SELLERS[[#This Row],[Age ]]&gt;40, "41-60", DIM_SELLERS[[#This Row],[Age ]]&gt;30, "31-40", DIM_SELLERS[[#This Row],[Age ]]&gt;25, "25-30", DIM_SELLERS[[#This Row],[Age ]]&gt;17, "18-24")</f>
        <v>31-40</v>
      </c>
      <c r="J127" s="2"/>
    </row>
    <row r="128" spans="1:10" x14ac:dyDescent="0.25">
      <c r="A128" s="3">
        <v>127</v>
      </c>
      <c r="B128" s="3" t="s">
        <v>2612</v>
      </c>
      <c r="C128" s="3" t="s">
        <v>9</v>
      </c>
      <c r="D128" s="3" t="s">
        <v>6</v>
      </c>
      <c r="E128" s="3" t="s">
        <v>11</v>
      </c>
      <c r="F128" s="12">
        <v>34768</v>
      </c>
      <c r="G128" s="3" t="s">
        <v>2484</v>
      </c>
      <c r="H128" s="24">
        <f ca="1">(YEAR(TODAY()))-(YEAR(DIM_SELLERS[[#This Row],[Seller_Birthdate]]))</f>
        <v>30</v>
      </c>
      <c r="I128" s="3" t="str" cm="1">
        <f t="array" aca="1" ref="I128" ca="1">_xlfn.IFS(DIM_SELLERS[[#This Row],[Age ]]&gt;40, "41-60", DIM_SELLERS[[#This Row],[Age ]]&gt;30, "31-40", DIM_SELLERS[[#This Row],[Age ]]&gt;25, "25-30", DIM_SELLERS[[#This Row],[Age ]]&gt;17, "18-24")</f>
        <v>25-30</v>
      </c>
      <c r="J128" s="2"/>
    </row>
    <row r="129" spans="1:10" x14ac:dyDescent="0.25">
      <c r="A129" s="3">
        <v>128</v>
      </c>
      <c r="B129" s="3" t="s">
        <v>2613</v>
      </c>
      <c r="C129" s="3" t="s">
        <v>119</v>
      </c>
      <c r="D129" s="3" t="s">
        <v>74</v>
      </c>
      <c r="E129" s="3" t="s">
        <v>11</v>
      </c>
      <c r="F129" s="12">
        <v>36582</v>
      </c>
      <c r="G129" s="3" t="s">
        <v>2484</v>
      </c>
      <c r="H129" s="24">
        <f ca="1">(YEAR(TODAY()))-(YEAR(DIM_SELLERS[[#This Row],[Seller_Birthdate]]))</f>
        <v>25</v>
      </c>
      <c r="I129" s="3" t="str" cm="1">
        <f t="array" aca="1" ref="I129" ca="1">_xlfn.IFS(DIM_SELLERS[[#This Row],[Age ]]&gt;40, "41-60", DIM_SELLERS[[#This Row],[Age ]]&gt;30, "31-40", DIM_SELLERS[[#This Row],[Age ]]&gt;25, "25-30", DIM_SELLERS[[#This Row],[Age ]]&gt;17, "18-24")</f>
        <v>18-24</v>
      </c>
      <c r="J129" s="2"/>
    </row>
    <row r="130" spans="1:10" x14ac:dyDescent="0.25">
      <c r="A130" s="3">
        <v>129</v>
      </c>
      <c r="B130" s="3" t="s">
        <v>2614</v>
      </c>
      <c r="C130" s="3" t="s">
        <v>60</v>
      </c>
      <c r="D130" s="3" t="s">
        <v>6</v>
      </c>
      <c r="E130" s="3" t="s">
        <v>7</v>
      </c>
      <c r="F130" s="12">
        <v>37876</v>
      </c>
      <c r="G130" s="3" t="s">
        <v>2481</v>
      </c>
      <c r="H130" s="24">
        <f ca="1">(YEAR(TODAY()))-(YEAR(DIM_SELLERS[[#This Row],[Seller_Birthdate]]))</f>
        <v>22</v>
      </c>
      <c r="I130" s="3" t="str" cm="1">
        <f t="array" aca="1" ref="I130" ca="1">_xlfn.IFS(DIM_SELLERS[[#This Row],[Age ]]&gt;40, "41-60", DIM_SELLERS[[#This Row],[Age ]]&gt;30, "31-40", DIM_SELLERS[[#This Row],[Age ]]&gt;25, "25-30", DIM_SELLERS[[#This Row],[Age ]]&gt;17, "18-24")</f>
        <v>18-24</v>
      </c>
      <c r="J130" s="2"/>
    </row>
    <row r="131" spans="1:10" x14ac:dyDescent="0.25">
      <c r="A131" s="3">
        <v>130</v>
      </c>
      <c r="B131" s="3" t="s">
        <v>2615</v>
      </c>
      <c r="C131" s="3" t="s">
        <v>9</v>
      </c>
      <c r="D131" s="3" t="s">
        <v>6</v>
      </c>
      <c r="E131" s="3" t="s">
        <v>11</v>
      </c>
      <c r="F131" s="12">
        <v>38037</v>
      </c>
      <c r="G131" s="3" t="s">
        <v>2492</v>
      </c>
      <c r="H131" s="24">
        <f ca="1">(YEAR(TODAY()))-(YEAR(DIM_SELLERS[[#This Row],[Seller_Birthdate]]))</f>
        <v>21</v>
      </c>
      <c r="I131" s="3" t="str" cm="1">
        <f t="array" aca="1" ref="I131" ca="1">_xlfn.IFS(DIM_SELLERS[[#This Row],[Age ]]&gt;40, "41-60", DIM_SELLERS[[#This Row],[Age ]]&gt;30, "31-40", DIM_SELLERS[[#This Row],[Age ]]&gt;25, "25-30", DIM_SELLERS[[#This Row],[Age ]]&gt;17, "18-24")</f>
        <v>18-24</v>
      </c>
      <c r="J131" s="2"/>
    </row>
    <row r="132" spans="1:10" x14ac:dyDescent="0.25">
      <c r="A132" s="3">
        <v>131</v>
      </c>
      <c r="B132" s="3" t="s">
        <v>2616</v>
      </c>
      <c r="C132" s="3" t="s">
        <v>9</v>
      </c>
      <c r="D132" s="3" t="s">
        <v>6</v>
      </c>
      <c r="E132" s="3" t="s">
        <v>7</v>
      </c>
      <c r="F132" s="12">
        <v>39276</v>
      </c>
      <c r="G132" s="3" t="s">
        <v>2492</v>
      </c>
      <c r="H132" s="24">
        <f ca="1">(YEAR(TODAY()))-(YEAR(DIM_SELLERS[[#This Row],[Seller_Birthdate]]))</f>
        <v>18</v>
      </c>
      <c r="I132" s="3" t="str" cm="1">
        <f t="array" aca="1" ref="I132" ca="1">_xlfn.IFS(DIM_SELLERS[[#This Row],[Age ]]&gt;40, "41-60", DIM_SELLERS[[#This Row],[Age ]]&gt;30, "31-40", DIM_SELLERS[[#This Row],[Age ]]&gt;25, "25-30", DIM_SELLERS[[#This Row],[Age ]]&gt;17, "18-24")</f>
        <v>18-24</v>
      </c>
      <c r="J132" s="2"/>
    </row>
    <row r="133" spans="1:10" x14ac:dyDescent="0.25">
      <c r="A133" s="3">
        <v>132</v>
      </c>
      <c r="B133" s="3" t="s">
        <v>2617</v>
      </c>
      <c r="C133" s="3" t="s">
        <v>20</v>
      </c>
      <c r="D133" s="3" t="s">
        <v>21</v>
      </c>
      <c r="E133" s="3" t="s">
        <v>11</v>
      </c>
      <c r="F133" s="12">
        <v>34873</v>
      </c>
      <c r="G133" s="3" t="s">
        <v>2492</v>
      </c>
      <c r="H133" s="24">
        <f ca="1">(YEAR(TODAY()))-(YEAR(DIM_SELLERS[[#This Row],[Seller_Birthdate]]))</f>
        <v>30</v>
      </c>
      <c r="I133" s="3" t="str" cm="1">
        <f t="array" aca="1" ref="I133" ca="1">_xlfn.IFS(DIM_SELLERS[[#This Row],[Age ]]&gt;40, "41-60", DIM_SELLERS[[#This Row],[Age ]]&gt;30, "31-40", DIM_SELLERS[[#This Row],[Age ]]&gt;25, "25-30", DIM_SELLERS[[#This Row],[Age ]]&gt;17, "18-24")</f>
        <v>25-30</v>
      </c>
      <c r="J133" s="2"/>
    </row>
    <row r="134" spans="1:10" x14ac:dyDescent="0.25">
      <c r="A134" s="3">
        <v>133</v>
      </c>
      <c r="B134" s="3" t="s">
        <v>2618</v>
      </c>
      <c r="C134" s="3" t="s">
        <v>341</v>
      </c>
      <c r="D134" s="3" t="s">
        <v>17</v>
      </c>
      <c r="E134" s="3" t="s">
        <v>7</v>
      </c>
      <c r="F134" s="12">
        <v>25312</v>
      </c>
      <c r="G134" s="3" t="s">
        <v>2492</v>
      </c>
      <c r="H134" s="24">
        <f ca="1">(YEAR(TODAY()))-(YEAR(DIM_SELLERS[[#This Row],[Seller_Birthdate]]))</f>
        <v>56</v>
      </c>
      <c r="I134" s="3" t="str" cm="1">
        <f t="array" aca="1" ref="I134" ca="1">_xlfn.IFS(DIM_SELLERS[[#This Row],[Age ]]&gt;40, "41-60", DIM_SELLERS[[#This Row],[Age ]]&gt;30, "31-40", DIM_SELLERS[[#This Row],[Age ]]&gt;25, "25-30", DIM_SELLERS[[#This Row],[Age ]]&gt;17, "18-24")</f>
        <v>41-60</v>
      </c>
      <c r="J134" s="2"/>
    </row>
    <row r="135" spans="1:10" x14ac:dyDescent="0.25">
      <c r="A135" s="3">
        <v>134</v>
      </c>
      <c r="B135" s="3" t="s">
        <v>2619</v>
      </c>
      <c r="C135" s="3" t="s">
        <v>20</v>
      </c>
      <c r="D135" s="3" t="s">
        <v>21</v>
      </c>
      <c r="E135" s="3" t="s">
        <v>11</v>
      </c>
      <c r="F135" s="12">
        <v>37604</v>
      </c>
      <c r="G135" s="3" t="s">
        <v>2492</v>
      </c>
      <c r="H135" s="24">
        <f ca="1">(YEAR(TODAY()))-(YEAR(DIM_SELLERS[[#This Row],[Seller_Birthdate]]))</f>
        <v>23</v>
      </c>
      <c r="I135" s="3" t="str" cm="1">
        <f t="array" aca="1" ref="I135" ca="1">_xlfn.IFS(DIM_SELLERS[[#This Row],[Age ]]&gt;40, "41-60", DIM_SELLERS[[#This Row],[Age ]]&gt;30, "31-40", DIM_SELLERS[[#This Row],[Age ]]&gt;25, "25-30", DIM_SELLERS[[#This Row],[Age ]]&gt;17, "18-24")</f>
        <v>18-24</v>
      </c>
      <c r="J135" s="2"/>
    </row>
    <row r="136" spans="1:10" x14ac:dyDescent="0.25">
      <c r="A136" s="3">
        <v>135</v>
      </c>
      <c r="B136" s="3" t="s">
        <v>2620</v>
      </c>
      <c r="C136" s="3" t="s">
        <v>76</v>
      </c>
      <c r="D136" s="3" t="s">
        <v>6</v>
      </c>
      <c r="E136" s="3" t="s">
        <v>7</v>
      </c>
      <c r="F136" s="12">
        <v>36967</v>
      </c>
      <c r="G136" s="3" t="s">
        <v>2492</v>
      </c>
      <c r="H136" s="24">
        <f ca="1">(YEAR(TODAY()))-(YEAR(DIM_SELLERS[[#This Row],[Seller_Birthdate]]))</f>
        <v>24</v>
      </c>
      <c r="I136" s="3" t="str" cm="1">
        <f t="array" aca="1" ref="I136" ca="1">_xlfn.IFS(DIM_SELLERS[[#This Row],[Age ]]&gt;40, "41-60", DIM_SELLERS[[#This Row],[Age ]]&gt;30, "31-40", DIM_SELLERS[[#This Row],[Age ]]&gt;25, "25-30", DIM_SELLERS[[#This Row],[Age ]]&gt;17, "18-24")</f>
        <v>18-24</v>
      </c>
      <c r="J136" s="2"/>
    </row>
    <row r="137" spans="1:10" x14ac:dyDescent="0.25">
      <c r="A137" s="3">
        <v>136</v>
      </c>
      <c r="B137" s="3" t="s">
        <v>2621</v>
      </c>
      <c r="C137" s="3" t="s">
        <v>9</v>
      </c>
      <c r="D137" s="3" t="s">
        <v>6</v>
      </c>
      <c r="E137" s="3" t="s">
        <v>11</v>
      </c>
      <c r="F137" s="12">
        <v>27188</v>
      </c>
      <c r="G137" s="3" t="s">
        <v>2484</v>
      </c>
      <c r="H137" s="24">
        <f ca="1">(YEAR(TODAY()))-(YEAR(DIM_SELLERS[[#This Row],[Seller_Birthdate]]))</f>
        <v>51</v>
      </c>
      <c r="I137" s="3" t="str" cm="1">
        <f t="array" aca="1" ref="I137" ca="1">_xlfn.IFS(DIM_SELLERS[[#This Row],[Age ]]&gt;40, "41-60", DIM_SELLERS[[#This Row],[Age ]]&gt;30, "31-40", DIM_SELLERS[[#This Row],[Age ]]&gt;25, "25-30", DIM_SELLERS[[#This Row],[Age ]]&gt;17, "18-24")</f>
        <v>41-60</v>
      </c>
      <c r="J137" s="2"/>
    </row>
    <row r="138" spans="1:10" x14ac:dyDescent="0.25">
      <c r="A138" s="3">
        <v>137</v>
      </c>
      <c r="B138" s="3" t="s">
        <v>2622</v>
      </c>
      <c r="C138" s="3" t="s">
        <v>2623</v>
      </c>
      <c r="D138" s="3" t="s">
        <v>29</v>
      </c>
      <c r="E138" s="3" t="s">
        <v>7</v>
      </c>
      <c r="F138" s="12">
        <v>36405</v>
      </c>
      <c r="G138" s="3" t="s">
        <v>2481</v>
      </c>
      <c r="H138" s="24">
        <f ca="1">(YEAR(TODAY()))-(YEAR(DIM_SELLERS[[#This Row],[Seller_Birthdate]]))</f>
        <v>26</v>
      </c>
      <c r="I138" s="3" t="str" cm="1">
        <f t="array" aca="1" ref="I138" ca="1">_xlfn.IFS(DIM_SELLERS[[#This Row],[Age ]]&gt;40, "41-60", DIM_SELLERS[[#This Row],[Age ]]&gt;30, "31-40", DIM_SELLERS[[#This Row],[Age ]]&gt;25, "25-30", DIM_SELLERS[[#This Row],[Age ]]&gt;17, "18-24")</f>
        <v>25-30</v>
      </c>
      <c r="J138" s="2"/>
    </row>
    <row r="139" spans="1:10" x14ac:dyDescent="0.25">
      <c r="A139" s="3">
        <v>138</v>
      </c>
      <c r="B139" s="3" t="s">
        <v>2624</v>
      </c>
      <c r="C139" s="3" t="s">
        <v>16</v>
      </c>
      <c r="D139" s="3" t="s">
        <v>17</v>
      </c>
      <c r="E139" s="3" t="s">
        <v>7</v>
      </c>
      <c r="F139" s="12">
        <v>38124</v>
      </c>
      <c r="G139" s="3" t="s">
        <v>2481</v>
      </c>
      <c r="H139" s="24">
        <f ca="1">(YEAR(TODAY()))-(YEAR(DIM_SELLERS[[#This Row],[Seller_Birthdate]]))</f>
        <v>21</v>
      </c>
      <c r="I139" s="3" t="str" cm="1">
        <f t="array" aca="1" ref="I139" ca="1">_xlfn.IFS(DIM_SELLERS[[#This Row],[Age ]]&gt;40, "41-60", DIM_SELLERS[[#This Row],[Age ]]&gt;30, "31-40", DIM_SELLERS[[#This Row],[Age ]]&gt;25, "25-30", DIM_SELLERS[[#This Row],[Age ]]&gt;17, "18-24")</f>
        <v>18-24</v>
      </c>
      <c r="J139" s="2"/>
    </row>
    <row r="140" spans="1:10" x14ac:dyDescent="0.25">
      <c r="A140" s="3">
        <v>139</v>
      </c>
      <c r="B140" s="3" t="s">
        <v>2625</v>
      </c>
      <c r="C140" s="3" t="s">
        <v>9</v>
      </c>
      <c r="D140" s="3" t="s">
        <v>6</v>
      </c>
      <c r="E140" s="3" t="s">
        <v>11</v>
      </c>
      <c r="F140" s="12">
        <v>27139</v>
      </c>
      <c r="G140" s="3" t="s">
        <v>2484</v>
      </c>
      <c r="H140" s="24">
        <f ca="1">(YEAR(TODAY()))-(YEAR(DIM_SELLERS[[#This Row],[Seller_Birthdate]]))</f>
        <v>51</v>
      </c>
      <c r="I140" s="3" t="str" cm="1">
        <f t="array" aca="1" ref="I140" ca="1">_xlfn.IFS(DIM_SELLERS[[#This Row],[Age ]]&gt;40, "41-60", DIM_SELLERS[[#This Row],[Age ]]&gt;30, "31-40", DIM_SELLERS[[#This Row],[Age ]]&gt;25, "25-30", DIM_SELLERS[[#This Row],[Age ]]&gt;17, "18-24")</f>
        <v>41-60</v>
      </c>
      <c r="J140" s="2"/>
    </row>
    <row r="141" spans="1:10" x14ac:dyDescent="0.25">
      <c r="A141" s="3">
        <v>140</v>
      </c>
      <c r="B141" s="3" t="s">
        <v>2626</v>
      </c>
      <c r="C141" s="3" t="s">
        <v>283</v>
      </c>
      <c r="D141" s="3" t="s">
        <v>24</v>
      </c>
      <c r="E141" s="3" t="s">
        <v>7</v>
      </c>
      <c r="F141" s="12">
        <v>35224</v>
      </c>
      <c r="G141" s="3" t="s">
        <v>2492</v>
      </c>
      <c r="H141" s="24">
        <f ca="1">(YEAR(TODAY()))-(YEAR(DIM_SELLERS[[#This Row],[Seller_Birthdate]]))</f>
        <v>29</v>
      </c>
      <c r="I141" s="3" t="str" cm="1">
        <f t="array" aca="1" ref="I141" ca="1">_xlfn.IFS(DIM_SELLERS[[#This Row],[Age ]]&gt;40, "41-60", DIM_SELLERS[[#This Row],[Age ]]&gt;30, "31-40", DIM_SELLERS[[#This Row],[Age ]]&gt;25, "25-30", DIM_SELLERS[[#This Row],[Age ]]&gt;17, "18-24")</f>
        <v>25-30</v>
      </c>
      <c r="J141" s="2"/>
    </row>
    <row r="142" spans="1:10" x14ac:dyDescent="0.25">
      <c r="A142" s="3">
        <v>141</v>
      </c>
      <c r="B142" s="3" t="s">
        <v>2627</v>
      </c>
      <c r="C142" s="3" t="s">
        <v>9</v>
      </c>
      <c r="D142" s="3" t="s">
        <v>6</v>
      </c>
      <c r="E142" s="3" t="s">
        <v>11</v>
      </c>
      <c r="F142" s="12">
        <v>35278</v>
      </c>
      <c r="G142" s="3" t="s">
        <v>2481</v>
      </c>
      <c r="H142" s="24">
        <f ca="1">(YEAR(TODAY()))-(YEAR(DIM_SELLERS[[#This Row],[Seller_Birthdate]]))</f>
        <v>29</v>
      </c>
      <c r="I142" s="3" t="str" cm="1">
        <f t="array" aca="1" ref="I142" ca="1">_xlfn.IFS(DIM_SELLERS[[#This Row],[Age ]]&gt;40, "41-60", DIM_SELLERS[[#This Row],[Age ]]&gt;30, "31-40", DIM_SELLERS[[#This Row],[Age ]]&gt;25, "25-30", DIM_SELLERS[[#This Row],[Age ]]&gt;17, "18-24")</f>
        <v>25-30</v>
      </c>
      <c r="J142" s="2"/>
    </row>
    <row r="143" spans="1:10" x14ac:dyDescent="0.25">
      <c r="A143" s="3">
        <v>142</v>
      </c>
      <c r="B143" s="3" t="s">
        <v>2628</v>
      </c>
      <c r="C143" s="3" t="s">
        <v>43</v>
      </c>
      <c r="D143" s="3" t="s">
        <v>6</v>
      </c>
      <c r="E143" s="3" t="s">
        <v>7</v>
      </c>
      <c r="F143" s="12">
        <v>35357</v>
      </c>
      <c r="G143" s="3" t="s">
        <v>2481</v>
      </c>
      <c r="H143" s="24">
        <f ca="1">(YEAR(TODAY()))-(YEAR(DIM_SELLERS[[#This Row],[Seller_Birthdate]]))</f>
        <v>29</v>
      </c>
      <c r="I143" s="3" t="str" cm="1">
        <f t="array" aca="1" ref="I143" ca="1">_xlfn.IFS(DIM_SELLERS[[#This Row],[Age ]]&gt;40, "41-60", DIM_SELLERS[[#This Row],[Age ]]&gt;30, "31-40", DIM_SELLERS[[#This Row],[Age ]]&gt;25, "25-30", DIM_SELLERS[[#This Row],[Age ]]&gt;17, "18-24")</f>
        <v>25-30</v>
      </c>
      <c r="J143" s="2"/>
    </row>
    <row r="144" spans="1:10" x14ac:dyDescent="0.25">
      <c r="A144" s="3">
        <v>143</v>
      </c>
      <c r="B144" s="3" t="s">
        <v>2629</v>
      </c>
      <c r="C144" s="3" t="s">
        <v>411</v>
      </c>
      <c r="D144" s="3" t="s">
        <v>15</v>
      </c>
      <c r="E144" s="3" t="s">
        <v>11</v>
      </c>
      <c r="F144" s="12">
        <v>37815</v>
      </c>
      <c r="G144" s="3" t="s">
        <v>2481</v>
      </c>
      <c r="H144" s="24">
        <f ca="1">(YEAR(TODAY()))-(YEAR(DIM_SELLERS[[#This Row],[Seller_Birthdate]]))</f>
        <v>22</v>
      </c>
      <c r="I144" s="3" t="str" cm="1">
        <f t="array" aca="1" ref="I144" ca="1">_xlfn.IFS(DIM_SELLERS[[#This Row],[Age ]]&gt;40, "41-60", DIM_SELLERS[[#This Row],[Age ]]&gt;30, "31-40", DIM_SELLERS[[#This Row],[Age ]]&gt;25, "25-30", DIM_SELLERS[[#This Row],[Age ]]&gt;17, "18-24")</f>
        <v>18-24</v>
      </c>
      <c r="J144" s="2"/>
    </row>
    <row r="145" spans="1:10" x14ac:dyDescent="0.25">
      <c r="A145" s="3">
        <v>144</v>
      </c>
      <c r="B145" s="3" t="s">
        <v>2630</v>
      </c>
      <c r="C145" s="3" t="s">
        <v>23</v>
      </c>
      <c r="D145" s="3" t="s">
        <v>24</v>
      </c>
      <c r="E145" s="3" t="s">
        <v>11</v>
      </c>
      <c r="F145" s="12">
        <v>35538</v>
      </c>
      <c r="G145" s="3" t="s">
        <v>2481</v>
      </c>
      <c r="H145" s="24">
        <f ca="1">(YEAR(TODAY()))-(YEAR(DIM_SELLERS[[#This Row],[Seller_Birthdate]]))</f>
        <v>28</v>
      </c>
      <c r="I145" s="3" t="str" cm="1">
        <f t="array" aca="1" ref="I145" ca="1">_xlfn.IFS(DIM_SELLERS[[#This Row],[Age ]]&gt;40, "41-60", DIM_SELLERS[[#This Row],[Age ]]&gt;30, "31-40", DIM_SELLERS[[#This Row],[Age ]]&gt;25, "25-30", DIM_SELLERS[[#This Row],[Age ]]&gt;17, "18-24")</f>
        <v>25-30</v>
      </c>
      <c r="J145" s="2"/>
    </row>
    <row r="146" spans="1:10" x14ac:dyDescent="0.25">
      <c r="A146" s="3">
        <v>145</v>
      </c>
      <c r="B146" s="3" t="s">
        <v>2631</v>
      </c>
      <c r="C146" s="3" t="s">
        <v>196</v>
      </c>
      <c r="D146" s="3" t="s">
        <v>66</v>
      </c>
      <c r="E146" s="3" t="s">
        <v>11</v>
      </c>
      <c r="F146" s="12">
        <v>35748</v>
      </c>
      <c r="G146" s="3" t="s">
        <v>2481</v>
      </c>
      <c r="H146" s="24">
        <f ca="1">(YEAR(TODAY()))-(YEAR(DIM_SELLERS[[#This Row],[Seller_Birthdate]]))</f>
        <v>28</v>
      </c>
      <c r="I146" s="3" t="str" cm="1">
        <f t="array" aca="1" ref="I146" ca="1">_xlfn.IFS(DIM_SELLERS[[#This Row],[Age ]]&gt;40, "41-60", DIM_SELLERS[[#This Row],[Age ]]&gt;30, "31-40", DIM_SELLERS[[#This Row],[Age ]]&gt;25, "25-30", DIM_SELLERS[[#This Row],[Age ]]&gt;17, "18-24")</f>
        <v>25-30</v>
      </c>
      <c r="J146" s="2"/>
    </row>
    <row r="147" spans="1:10" x14ac:dyDescent="0.25">
      <c r="A147" s="3">
        <v>146</v>
      </c>
      <c r="B147" s="3" t="s">
        <v>2632</v>
      </c>
      <c r="C147" s="3" t="s">
        <v>16</v>
      </c>
      <c r="D147" s="3" t="s">
        <v>17</v>
      </c>
      <c r="E147" s="3" t="s">
        <v>7</v>
      </c>
      <c r="F147" s="12">
        <v>36988</v>
      </c>
      <c r="G147" s="3" t="s">
        <v>2481</v>
      </c>
      <c r="H147" s="24">
        <f ca="1">(YEAR(TODAY()))-(YEAR(DIM_SELLERS[[#This Row],[Seller_Birthdate]]))</f>
        <v>24</v>
      </c>
      <c r="I147" s="3" t="str" cm="1">
        <f t="array" aca="1" ref="I147" ca="1">_xlfn.IFS(DIM_SELLERS[[#This Row],[Age ]]&gt;40, "41-60", DIM_SELLERS[[#This Row],[Age ]]&gt;30, "31-40", DIM_SELLERS[[#This Row],[Age ]]&gt;25, "25-30", DIM_SELLERS[[#This Row],[Age ]]&gt;17, "18-24")</f>
        <v>18-24</v>
      </c>
      <c r="J147" s="2"/>
    </row>
    <row r="148" spans="1:10" x14ac:dyDescent="0.25">
      <c r="A148" s="3">
        <v>147</v>
      </c>
      <c r="B148" s="3" t="s">
        <v>2633</v>
      </c>
      <c r="C148" s="3" t="s">
        <v>5</v>
      </c>
      <c r="D148" s="3" t="s">
        <v>6</v>
      </c>
      <c r="E148" s="3" t="s">
        <v>11</v>
      </c>
      <c r="F148" s="12">
        <v>35865</v>
      </c>
      <c r="G148" s="3" t="s">
        <v>2481</v>
      </c>
      <c r="H148" s="24">
        <f ca="1">(YEAR(TODAY()))-(YEAR(DIM_SELLERS[[#This Row],[Seller_Birthdate]]))</f>
        <v>27</v>
      </c>
      <c r="I148" s="3" t="str" cm="1">
        <f t="array" aca="1" ref="I148" ca="1">_xlfn.IFS(DIM_SELLERS[[#This Row],[Age ]]&gt;40, "41-60", DIM_SELLERS[[#This Row],[Age ]]&gt;30, "31-40", DIM_SELLERS[[#This Row],[Age ]]&gt;25, "25-30", DIM_SELLERS[[#This Row],[Age ]]&gt;17, "18-24")</f>
        <v>25-30</v>
      </c>
      <c r="J148" s="2"/>
    </row>
    <row r="149" spans="1:10" x14ac:dyDescent="0.25">
      <c r="A149" s="3">
        <v>148</v>
      </c>
      <c r="B149" s="3" t="s">
        <v>2634</v>
      </c>
      <c r="C149" s="3" t="s">
        <v>16</v>
      </c>
      <c r="D149" s="3" t="s">
        <v>17</v>
      </c>
      <c r="E149" s="3" t="s">
        <v>11</v>
      </c>
      <c r="F149" s="12">
        <v>35880</v>
      </c>
      <c r="G149" s="3" t="s">
        <v>2481</v>
      </c>
      <c r="H149" s="24">
        <f ca="1">(YEAR(TODAY()))-(YEAR(DIM_SELLERS[[#This Row],[Seller_Birthdate]]))</f>
        <v>27</v>
      </c>
      <c r="I149" s="3" t="str" cm="1">
        <f t="array" aca="1" ref="I149" ca="1">_xlfn.IFS(DIM_SELLERS[[#This Row],[Age ]]&gt;40, "41-60", DIM_SELLERS[[#This Row],[Age ]]&gt;30, "31-40", DIM_SELLERS[[#This Row],[Age ]]&gt;25, "25-30", DIM_SELLERS[[#This Row],[Age ]]&gt;17, "18-24")</f>
        <v>25-30</v>
      </c>
      <c r="J149" s="2"/>
    </row>
    <row r="150" spans="1:10" x14ac:dyDescent="0.25">
      <c r="A150" s="3">
        <v>149</v>
      </c>
      <c r="B150" s="3" t="s">
        <v>2635</v>
      </c>
      <c r="C150" s="3" t="s">
        <v>97</v>
      </c>
      <c r="D150" s="3" t="s">
        <v>36</v>
      </c>
      <c r="E150" s="3" t="s">
        <v>11</v>
      </c>
      <c r="F150" s="12">
        <v>26833</v>
      </c>
      <c r="G150" s="3" t="s">
        <v>2481</v>
      </c>
      <c r="H150" s="24">
        <f ca="1">(YEAR(TODAY()))-(YEAR(DIM_SELLERS[[#This Row],[Seller_Birthdate]]))</f>
        <v>52</v>
      </c>
      <c r="I150" s="3" t="str" cm="1">
        <f t="array" aca="1" ref="I150" ca="1">_xlfn.IFS(DIM_SELLERS[[#This Row],[Age ]]&gt;40, "41-60", DIM_SELLERS[[#This Row],[Age ]]&gt;30, "31-40", DIM_SELLERS[[#This Row],[Age ]]&gt;25, "25-30", DIM_SELLERS[[#This Row],[Age ]]&gt;17, "18-24")</f>
        <v>41-60</v>
      </c>
      <c r="J150" s="2"/>
    </row>
    <row r="151" spans="1:10" x14ac:dyDescent="0.25">
      <c r="A151" s="3">
        <v>150</v>
      </c>
      <c r="B151" s="3" t="s">
        <v>2636</v>
      </c>
      <c r="C151" s="3" t="s">
        <v>93</v>
      </c>
      <c r="D151" s="3" t="s">
        <v>6</v>
      </c>
      <c r="E151" s="3" t="s">
        <v>7</v>
      </c>
      <c r="F151" s="12">
        <v>33678</v>
      </c>
      <c r="G151" s="3" t="s">
        <v>2484</v>
      </c>
      <c r="H151" s="24">
        <f ca="1">(YEAR(TODAY()))-(YEAR(DIM_SELLERS[[#This Row],[Seller_Birthdate]]))</f>
        <v>33</v>
      </c>
      <c r="I151" s="3" t="str" cm="1">
        <f t="array" aca="1" ref="I151" ca="1">_xlfn.IFS(DIM_SELLERS[[#This Row],[Age ]]&gt;40, "41-60", DIM_SELLERS[[#This Row],[Age ]]&gt;30, "31-40", DIM_SELLERS[[#This Row],[Age ]]&gt;25, "25-30", DIM_SELLERS[[#This Row],[Age ]]&gt;17, "18-24")</f>
        <v>31-40</v>
      </c>
      <c r="J151" s="2"/>
    </row>
    <row r="152" spans="1:10" x14ac:dyDescent="0.25">
      <c r="A152" s="3">
        <v>151</v>
      </c>
      <c r="B152" s="3" t="s">
        <v>2637</v>
      </c>
      <c r="C152" s="3" t="s">
        <v>120</v>
      </c>
      <c r="D152" s="3" t="s">
        <v>6</v>
      </c>
      <c r="E152" s="3" t="s">
        <v>11</v>
      </c>
      <c r="F152" s="12">
        <v>38185</v>
      </c>
      <c r="G152" s="3" t="s">
        <v>2492</v>
      </c>
      <c r="H152" s="24">
        <f ca="1">(YEAR(TODAY()))-(YEAR(DIM_SELLERS[[#This Row],[Seller_Birthdate]]))</f>
        <v>21</v>
      </c>
      <c r="I152" s="3" t="str" cm="1">
        <f t="array" aca="1" ref="I152" ca="1">_xlfn.IFS(DIM_SELLERS[[#This Row],[Age ]]&gt;40, "41-60", DIM_SELLERS[[#This Row],[Age ]]&gt;30, "31-40", DIM_SELLERS[[#This Row],[Age ]]&gt;25, "25-30", DIM_SELLERS[[#This Row],[Age ]]&gt;17, "18-24")</f>
        <v>18-24</v>
      </c>
      <c r="J152" s="2"/>
    </row>
    <row r="153" spans="1:10" x14ac:dyDescent="0.25">
      <c r="A153" s="3">
        <v>152</v>
      </c>
      <c r="B153" s="3" t="s">
        <v>2638</v>
      </c>
      <c r="C153" s="3" t="s">
        <v>22</v>
      </c>
      <c r="D153" s="3" t="s">
        <v>6</v>
      </c>
      <c r="E153" s="3" t="s">
        <v>11</v>
      </c>
      <c r="F153" s="12">
        <v>37735</v>
      </c>
      <c r="G153" s="3" t="s">
        <v>2481</v>
      </c>
      <c r="H153" s="24">
        <f ca="1">(YEAR(TODAY()))-(YEAR(DIM_SELLERS[[#This Row],[Seller_Birthdate]]))</f>
        <v>22</v>
      </c>
      <c r="I153" s="3" t="str" cm="1">
        <f t="array" aca="1" ref="I153" ca="1">_xlfn.IFS(DIM_SELLERS[[#This Row],[Age ]]&gt;40, "41-60", DIM_SELLERS[[#This Row],[Age ]]&gt;30, "31-40", DIM_SELLERS[[#This Row],[Age ]]&gt;25, "25-30", DIM_SELLERS[[#This Row],[Age ]]&gt;17, "18-24")</f>
        <v>18-24</v>
      </c>
      <c r="J153" s="2"/>
    </row>
    <row r="154" spans="1:10" x14ac:dyDescent="0.25">
      <c r="A154" s="3">
        <v>153</v>
      </c>
      <c r="B154" s="3" t="s">
        <v>2639</v>
      </c>
      <c r="C154" s="3" t="s">
        <v>26</v>
      </c>
      <c r="D154" s="3" t="s">
        <v>6</v>
      </c>
      <c r="E154" s="3" t="s">
        <v>11</v>
      </c>
      <c r="F154" s="12">
        <v>35777</v>
      </c>
      <c r="G154" s="3" t="s">
        <v>2492</v>
      </c>
      <c r="H154" s="24">
        <f ca="1">(YEAR(TODAY()))-(YEAR(DIM_SELLERS[[#This Row],[Seller_Birthdate]]))</f>
        <v>28</v>
      </c>
      <c r="I154" s="3" t="str" cm="1">
        <f t="array" aca="1" ref="I154" ca="1">_xlfn.IFS(DIM_SELLERS[[#This Row],[Age ]]&gt;40, "41-60", DIM_SELLERS[[#This Row],[Age ]]&gt;30, "31-40", DIM_SELLERS[[#This Row],[Age ]]&gt;25, "25-30", DIM_SELLERS[[#This Row],[Age ]]&gt;17, "18-24")</f>
        <v>25-30</v>
      </c>
      <c r="J154" s="2"/>
    </row>
    <row r="155" spans="1:10" x14ac:dyDescent="0.25">
      <c r="A155" s="3">
        <v>154</v>
      </c>
      <c r="B155" s="3" t="s">
        <v>2640</v>
      </c>
      <c r="C155" s="3" t="s">
        <v>67</v>
      </c>
      <c r="D155" s="3" t="s">
        <v>6</v>
      </c>
      <c r="E155" s="3" t="s">
        <v>11</v>
      </c>
      <c r="F155" s="12">
        <v>36059</v>
      </c>
      <c r="G155" s="3" t="s">
        <v>2484</v>
      </c>
      <c r="H155" s="24">
        <f ca="1">(YEAR(TODAY()))-(YEAR(DIM_SELLERS[[#This Row],[Seller_Birthdate]]))</f>
        <v>27</v>
      </c>
      <c r="I155" s="3" t="str" cm="1">
        <f t="array" aca="1" ref="I155" ca="1">_xlfn.IFS(DIM_SELLERS[[#This Row],[Age ]]&gt;40, "41-60", DIM_SELLERS[[#This Row],[Age ]]&gt;30, "31-40", DIM_SELLERS[[#This Row],[Age ]]&gt;25, "25-30", DIM_SELLERS[[#This Row],[Age ]]&gt;17, "18-24")</f>
        <v>25-30</v>
      </c>
      <c r="J155" s="2"/>
    </row>
    <row r="156" spans="1:10" x14ac:dyDescent="0.25">
      <c r="A156" s="3">
        <v>155</v>
      </c>
      <c r="B156" s="3" t="s">
        <v>2641</v>
      </c>
      <c r="C156" s="3" t="s">
        <v>221</v>
      </c>
      <c r="D156" s="3" t="s">
        <v>29</v>
      </c>
      <c r="E156" s="3" t="s">
        <v>11</v>
      </c>
      <c r="F156" s="12">
        <v>37180</v>
      </c>
      <c r="G156" s="3" t="s">
        <v>2492</v>
      </c>
      <c r="H156" s="24">
        <f ca="1">(YEAR(TODAY()))-(YEAR(DIM_SELLERS[[#This Row],[Seller_Birthdate]]))</f>
        <v>24</v>
      </c>
      <c r="I156" s="3" t="str" cm="1">
        <f t="array" aca="1" ref="I156" ca="1">_xlfn.IFS(DIM_SELLERS[[#This Row],[Age ]]&gt;40, "41-60", DIM_SELLERS[[#This Row],[Age ]]&gt;30, "31-40", DIM_SELLERS[[#This Row],[Age ]]&gt;25, "25-30", DIM_SELLERS[[#This Row],[Age ]]&gt;17, "18-24")</f>
        <v>18-24</v>
      </c>
      <c r="J156" s="2"/>
    </row>
    <row r="157" spans="1:10" x14ac:dyDescent="0.25">
      <c r="A157" s="3">
        <v>156</v>
      </c>
      <c r="B157" s="3" t="s">
        <v>2642</v>
      </c>
      <c r="C157" s="3" t="s">
        <v>105</v>
      </c>
      <c r="D157" s="3" t="s">
        <v>14</v>
      </c>
      <c r="E157" s="3" t="s">
        <v>11</v>
      </c>
      <c r="F157" s="12">
        <v>39254</v>
      </c>
      <c r="G157" s="3" t="s">
        <v>2481</v>
      </c>
      <c r="H157" s="24">
        <f ca="1">(YEAR(TODAY()))-(YEAR(DIM_SELLERS[[#This Row],[Seller_Birthdate]]))</f>
        <v>18</v>
      </c>
      <c r="I157" s="3" t="str" cm="1">
        <f t="array" aca="1" ref="I157" ca="1">_xlfn.IFS(DIM_SELLERS[[#This Row],[Age ]]&gt;40, "41-60", DIM_SELLERS[[#This Row],[Age ]]&gt;30, "31-40", DIM_SELLERS[[#This Row],[Age ]]&gt;25, "25-30", DIM_SELLERS[[#This Row],[Age ]]&gt;17, "18-24")</f>
        <v>18-24</v>
      </c>
      <c r="J157" s="2"/>
    </row>
    <row r="158" spans="1:10" x14ac:dyDescent="0.25">
      <c r="A158" s="3">
        <v>157</v>
      </c>
      <c r="B158" s="3" t="s">
        <v>2643</v>
      </c>
      <c r="C158" s="3" t="s">
        <v>9</v>
      </c>
      <c r="D158" s="3" t="s">
        <v>6</v>
      </c>
      <c r="E158" s="3" t="s">
        <v>11</v>
      </c>
      <c r="F158" s="12">
        <v>38925</v>
      </c>
      <c r="G158" s="3" t="s">
        <v>2481</v>
      </c>
      <c r="H158" s="24">
        <f ca="1">(YEAR(TODAY()))-(YEAR(DIM_SELLERS[[#This Row],[Seller_Birthdate]]))</f>
        <v>19</v>
      </c>
      <c r="I158" s="3" t="str" cm="1">
        <f t="array" aca="1" ref="I158" ca="1">_xlfn.IFS(DIM_SELLERS[[#This Row],[Age ]]&gt;40, "41-60", DIM_SELLERS[[#This Row],[Age ]]&gt;30, "31-40", DIM_SELLERS[[#This Row],[Age ]]&gt;25, "25-30", DIM_SELLERS[[#This Row],[Age ]]&gt;17, "18-24")</f>
        <v>18-24</v>
      </c>
      <c r="J158" s="2"/>
    </row>
    <row r="159" spans="1:10" x14ac:dyDescent="0.25">
      <c r="A159" s="3">
        <v>158</v>
      </c>
      <c r="B159" s="3" t="s">
        <v>2644</v>
      </c>
      <c r="C159" s="3" t="s">
        <v>9</v>
      </c>
      <c r="D159" s="3" t="s">
        <v>6</v>
      </c>
      <c r="E159" s="3" t="s">
        <v>7</v>
      </c>
      <c r="F159" s="12">
        <v>35170</v>
      </c>
      <c r="G159" s="3" t="s">
        <v>2481</v>
      </c>
      <c r="H159" s="24">
        <f ca="1">(YEAR(TODAY()))-(YEAR(DIM_SELLERS[[#This Row],[Seller_Birthdate]]))</f>
        <v>29</v>
      </c>
      <c r="I159" s="3" t="str" cm="1">
        <f t="array" aca="1" ref="I159" ca="1">_xlfn.IFS(DIM_SELLERS[[#This Row],[Age ]]&gt;40, "41-60", DIM_SELLERS[[#This Row],[Age ]]&gt;30, "31-40", DIM_SELLERS[[#This Row],[Age ]]&gt;25, "25-30", DIM_SELLERS[[#This Row],[Age ]]&gt;17, "18-24")</f>
        <v>25-30</v>
      </c>
      <c r="J159" s="2"/>
    </row>
    <row r="160" spans="1:10" x14ac:dyDescent="0.25">
      <c r="A160" s="3">
        <v>159</v>
      </c>
      <c r="B160" s="3" t="s">
        <v>2645</v>
      </c>
      <c r="C160" s="3" t="s">
        <v>9</v>
      </c>
      <c r="D160" s="3" t="s">
        <v>6</v>
      </c>
      <c r="E160" s="3" t="s">
        <v>11</v>
      </c>
      <c r="F160" s="12">
        <v>28918</v>
      </c>
      <c r="G160" s="3" t="s">
        <v>2481</v>
      </c>
      <c r="H160" s="24">
        <f ca="1">(YEAR(TODAY()))-(YEAR(DIM_SELLERS[[#This Row],[Seller_Birthdate]]))</f>
        <v>46</v>
      </c>
      <c r="I160" s="3" t="str" cm="1">
        <f t="array" aca="1" ref="I160" ca="1">_xlfn.IFS(DIM_SELLERS[[#This Row],[Age ]]&gt;40, "41-60", DIM_SELLERS[[#This Row],[Age ]]&gt;30, "31-40", DIM_SELLERS[[#This Row],[Age ]]&gt;25, "25-30", DIM_SELLERS[[#This Row],[Age ]]&gt;17, "18-24")</f>
        <v>41-60</v>
      </c>
      <c r="J160" s="2"/>
    </row>
    <row r="161" spans="1:10" x14ac:dyDescent="0.25">
      <c r="A161" s="3">
        <v>160</v>
      </c>
      <c r="B161" s="3" t="s">
        <v>2646</v>
      </c>
      <c r="C161" s="3" t="s">
        <v>16</v>
      </c>
      <c r="D161" s="3" t="s">
        <v>17</v>
      </c>
      <c r="E161" s="3" t="s">
        <v>7</v>
      </c>
      <c r="F161" s="12">
        <v>27795</v>
      </c>
      <c r="G161" s="3" t="s">
        <v>2492</v>
      </c>
      <c r="H161" s="24">
        <f ca="1">(YEAR(TODAY()))-(YEAR(DIM_SELLERS[[#This Row],[Seller_Birthdate]]))</f>
        <v>49</v>
      </c>
      <c r="I161" s="3" t="str" cm="1">
        <f t="array" aca="1" ref="I161" ca="1">_xlfn.IFS(DIM_SELLERS[[#This Row],[Age ]]&gt;40, "41-60", DIM_SELLERS[[#This Row],[Age ]]&gt;30, "31-40", DIM_SELLERS[[#This Row],[Age ]]&gt;25, "25-30", DIM_SELLERS[[#This Row],[Age ]]&gt;17, "18-24")</f>
        <v>41-60</v>
      </c>
      <c r="J161" s="2"/>
    </row>
    <row r="162" spans="1:10" x14ac:dyDescent="0.25">
      <c r="A162" s="3">
        <v>161</v>
      </c>
      <c r="B162" s="3" t="s">
        <v>2647</v>
      </c>
      <c r="C162" s="3" t="s">
        <v>149</v>
      </c>
      <c r="D162" s="3" t="s">
        <v>17</v>
      </c>
      <c r="E162" s="3" t="s">
        <v>11</v>
      </c>
      <c r="F162" s="12">
        <v>36393</v>
      </c>
      <c r="G162" s="3" t="s">
        <v>2492</v>
      </c>
      <c r="H162" s="24">
        <f ca="1">(YEAR(TODAY()))-(YEAR(DIM_SELLERS[[#This Row],[Seller_Birthdate]]))</f>
        <v>26</v>
      </c>
      <c r="I162" s="3" t="str" cm="1">
        <f t="array" aca="1" ref="I162" ca="1">_xlfn.IFS(DIM_SELLERS[[#This Row],[Age ]]&gt;40, "41-60", DIM_SELLERS[[#This Row],[Age ]]&gt;30, "31-40", DIM_SELLERS[[#This Row],[Age ]]&gt;25, "25-30", DIM_SELLERS[[#This Row],[Age ]]&gt;17, "18-24")</f>
        <v>25-30</v>
      </c>
      <c r="J162" s="2"/>
    </row>
    <row r="163" spans="1:10" x14ac:dyDescent="0.25">
      <c r="A163" s="3">
        <v>162</v>
      </c>
      <c r="B163" s="3" t="s">
        <v>2648</v>
      </c>
      <c r="C163" s="3" t="s">
        <v>9</v>
      </c>
      <c r="D163" s="3" t="s">
        <v>6</v>
      </c>
      <c r="E163" s="3" t="s">
        <v>11</v>
      </c>
      <c r="F163" s="12">
        <v>35644</v>
      </c>
      <c r="G163" s="3" t="s">
        <v>2492</v>
      </c>
      <c r="H163" s="24">
        <f ca="1">(YEAR(TODAY()))-(YEAR(DIM_SELLERS[[#This Row],[Seller_Birthdate]]))</f>
        <v>28</v>
      </c>
      <c r="I163" s="3" t="str" cm="1">
        <f t="array" aca="1" ref="I163" ca="1">_xlfn.IFS(DIM_SELLERS[[#This Row],[Age ]]&gt;40, "41-60", DIM_SELLERS[[#This Row],[Age ]]&gt;30, "31-40", DIM_SELLERS[[#This Row],[Age ]]&gt;25, "25-30", DIM_SELLERS[[#This Row],[Age ]]&gt;17, "18-24")</f>
        <v>25-30</v>
      </c>
      <c r="J163" s="2"/>
    </row>
    <row r="164" spans="1:10" x14ac:dyDescent="0.25">
      <c r="A164" s="3">
        <v>163</v>
      </c>
      <c r="B164" s="3" t="s">
        <v>2649</v>
      </c>
      <c r="C164" s="3" t="s">
        <v>9</v>
      </c>
      <c r="D164" s="3" t="s">
        <v>6</v>
      </c>
      <c r="E164" s="3" t="s">
        <v>11</v>
      </c>
      <c r="F164" s="12">
        <v>35364</v>
      </c>
      <c r="G164" s="3" t="s">
        <v>2492</v>
      </c>
      <c r="H164" s="24">
        <f ca="1">(YEAR(TODAY()))-(YEAR(DIM_SELLERS[[#This Row],[Seller_Birthdate]]))</f>
        <v>29</v>
      </c>
      <c r="I164" s="3" t="str" cm="1">
        <f t="array" aca="1" ref="I164" ca="1">_xlfn.IFS(DIM_SELLERS[[#This Row],[Age ]]&gt;40, "41-60", DIM_SELLERS[[#This Row],[Age ]]&gt;30, "31-40", DIM_SELLERS[[#This Row],[Age ]]&gt;25, "25-30", DIM_SELLERS[[#This Row],[Age ]]&gt;17, "18-24")</f>
        <v>25-30</v>
      </c>
      <c r="J164" s="2"/>
    </row>
    <row r="165" spans="1:10" x14ac:dyDescent="0.25">
      <c r="A165" s="3">
        <v>164</v>
      </c>
      <c r="B165" s="3" t="s">
        <v>2650</v>
      </c>
      <c r="C165" s="3" t="s">
        <v>9</v>
      </c>
      <c r="D165" s="3" t="s">
        <v>6</v>
      </c>
      <c r="E165" s="3" t="s">
        <v>11</v>
      </c>
      <c r="F165" s="12">
        <v>35182</v>
      </c>
      <c r="G165" s="3" t="s">
        <v>2492</v>
      </c>
      <c r="H165" s="24">
        <f ca="1">(YEAR(TODAY()))-(YEAR(DIM_SELLERS[[#This Row],[Seller_Birthdate]]))</f>
        <v>29</v>
      </c>
      <c r="I165" s="3" t="str" cm="1">
        <f t="array" aca="1" ref="I165" ca="1">_xlfn.IFS(DIM_SELLERS[[#This Row],[Age ]]&gt;40, "41-60", DIM_SELLERS[[#This Row],[Age ]]&gt;30, "31-40", DIM_SELLERS[[#This Row],[Age ]]&gt;25, "25-30", DIM_SELLERS[[#This Row],[Age ]]&gt;17, "18-24")</f>
        <v>25-30</v>
      </c>
      <c r="J165" s="2"/>
    </row>
    <row r="166" spans="1:10" x14ac:dyDescent="0.25">
      <c r="A166" s="3">
        <v>165</v>
      </c>
      <c r="B166" s="3" t="s">
        <v>2651</v>
      </c>
      <c r="C166" s="3" t="s">
        <v>108</v>
      </c>
      <c r="D166" s="3" t="s">
        <v>17</v>
      </c>
      <c r="E166" s="3" t="s">
        <v>11</v>
      </c>
      <c r="F166" s="12">
        <v>35587</v>
      </c>
      <c r="G166" s="3" t="s">
        <v>2481</v>
      </c>
      <c r="H166" s="24">
        <f ca="1">(YEAR(TODAY()))-(YEAR(DIM_SELLERS[[#This Row],[Seller_Birthdate]]))</f>
        <v>28</v>
      </c>
      <c r="I166" s="3" t="str" cm="1">
        <f t="array" aca="1" ref="I166" ca="1">_xlfn.IFS(DIM_SELLERS[[#This Row],[Age ]]&gt;40, "41-60", DIM_SELLERS[[#This Row],[Age ]]&gt;30, "31-40", DIM_SELLERS[[#This Row],[Age ]]&gt;25, "25-30", DIM_SELLERS[[#This Row],[Age ]]&gt;17, "18-24")</f>
        <v>25-30</v>
      </c>
      <c r="J166" s="2"/>
    </row>
    <row r="167" spans="1:10" x14ac:dyDescent="0.25">
      <c r="A167" s="3">
        <v>166</v>
      </c>
      <c r="B167" s="3" t="s">
        <v>2652</v>
      </c>
      <c r="C167" s="3" t="s">
        <v>9</v>
      </c>
      <c r="D167" s="3" t="s">
        <v>6</v>
      </c>
      <c r="E167" s="3" t="s">
        <v>11</v>
      </c>
      <c r="F167" s="12">
        <v>36762</v>
      </c>
      <c r="G167" s="3" t="s">
        <v>2481</v>
      </c>
      <c r="H167" s="24">
        <f ca="1">(YEAR(TODAY()))-(YEAR(DIM_SELLERS[[#This Row],[Seller_Birthdate]]))</f>
        <v>25</v>
      </c>
      <c r="I167" s="3" t="str" cm="1">
        <f t="array" aca="1" ref="I167" ca="1">_xlfn.IFS(DIM_SELLERS[[#This Row],[Age ]]&gt;40, "41-60", DIM_SELLERS[[#This Row],[Age ]]&gt;30, "31-40", DIM_SELLERS[[#This Row],[Age ]]&gt;25, "25-30", DIM_SELLERS[[#This Row],[Age ]]&gt;17, "18-24")</f>
        <v>18-24</v>
      </c>
      <c r="J167" s="2"/>
    </row>
    <row r="168" spans="1:10" x14ac:dyDescent="0.25">
      <c r="A168" s="3">
        <v>167</v>
      </c>
      <c r="B168" s="3" t="s">
        <v>2653</v>
      </c>
      <c r="C168" s="3" t="s">
        <v>9</v>
      </c>
      <c r="D168" s="3" t="s">
        <v>6</v>
      </c>
      <c r="E168" s="3" t="s">
        <v>11</v>
      </c>
      <c r="F168" s="12">
        <v>35166</v>
      </c>
      <c r="G168" s="3" t="s">
        <v>2492</v>
      </c>
      <c r="H168" s="24">
        <f ca="1">(YEAR(TODAY()))-(YEAR(DIM_SELLERS[[#This Row],[Seller_Birthdate]]))</f>
        <v>29</v>
      </c>
      <c r="I168" s="3" t="str" cm="1">
        <f t="array" aca="1" ref="I168" ca="1">_xlfn.IFS(DIM_SELLERS[[#This Row],[Age ]]&gt;40, "41-60", DIM_SELLERS[[#This Row],[Age ]]&gt;30, "31-40", DIM_SELLERS[[#This Row],[Age ]]&gt;25, "25-30", DIM_SELLERS[[#This Row],[Age ]]&gt;17, "18-24")</f>
        <v>25-30</v>
      </c>
      <c r="J168" s="2"/>
    </row>
    <row r="169" spans="1:10" x14ac:dyDescent="0.25">
      <c r="A169" s="3">
        <v>168</v>
      </c>
      <c r="B169" s="3" t="s">
        <v>2654</v>
      </c>
      <c r="C169" s="3" t="s">
        <v>18</v>
      </c>
      <c r="D169" s="3" t="s">
        <v>15</v>
      </c>
      <c r="E169" s="3" t="s">
        <v>11</v>
      </c>
      <c r="F169" s="12">
        <v>35141</v>
      </c>
      <c r="G169" s="3" t="s">
        <v>2484</v>
      </c>
      <c r="H169" s="24">
        <f ca="1">(YEAR(TODAY()))-(YEAR(DIM_SELLERS[[#This Row],[Seller_Birthdate]]))</f>
        <v>29</v>
      </c>
      <c r="I169" s="3" t="str" cm="1">
        <f t="array" aca="1" ref="I169" ca="1">_xlfn.IFS(DIM_SELLERS[[#This Row],[Age ]]&gt;40, "41-60", DIM_SELLERS[[#This Row],[Age ]]&gt;30, "31-40", DIM_SELLERS[[#This Row],[Age ]]&gt;25, "25-30", DIM_SELLERS[[#This Row],[Age ]]&gt;17, "18-24")</f>
        <v>25-30</v>
      </c>
      <c r="J169" s="2"/>
    </row>
    <row r="170" spans="1:10" x14ac:dyDescent="0.25">
      <c r="A170" s="3">
        <v>169</v>
      </c>
      <c r="B170" s="3" t="s">
        <v>2655</v>
      </c>
      <c r="C170" s="3" t="s">
        <v>167</v>
      </c>
      <c r="D170" s="3" t="s">
        <v>6</v>
      </c>
      <c r="E170" s="3" t="s">
        <v>7</v>
      </c>
      <c r="F170" s="12">
        <v>35360</v>
      </c>
      <c r="G170" s="3" t="s">
        <v>2481</v>
      </c>
      <c r="H170" s="24">
        <f ca="1">(YEAR(TODAY()))-(YEAR(DIM_SELLERS[[#This Row],[Seller_Birthdate]]))</f>
        <v>29</v>
      </c>
      <c r="I170" s="3" t="str" cm="1">
        <f t="array" aca="1" ref="I170" ca="1">_xlfn.IFS(DIM_SELLERS[[#This Row],[Age ]]&gt;40, "41-60", DIM_SELLERS[[#This Row],[Age ]]&gt;30, "31-40", DIM_SELLERS[[#This Row],[Age ]]&gt;25, "25-30", DIM_SELLERS[[#This Row],[Age ]]&gt;17, "18-24")</f>
        <v>25-30</v>
      </c>
      <c r="J170" s="2"/>
    </row>
    <row r="171" spans="1:10" x14ac:dyDescent="0.25">
      <c r="A171" s="3">
        <v>170</v>
      </c>
      <c r="B171" s="3" t="s">
        <v>2656</v>
      </c>
      <c r="C171" s="3" t="s">
        <v>9</v>
      </c>
      <c r="D171" s="3" t="s">
        <v>6</v>
      </c>
      <c r="E171" s="3" t="s">
        <v>11</v>
      </c>
      <c r="F171" s="12">
        <v>25473</v>
      </c>
      <c r="G171" s="3" t="s">
        <v>2481</v>
      </c>
      <c r="H171" s="24">
        <f ca="1">(YEAR(TODAY()))-(YEAR(DIM_SELLERS[[#This Row],[Seller_Birthdate]]))</f>
        <v>56</v>
      </c>
      <c r="I171" s="3" t="str" cm="1">
        <f t="array" aca="1" ref="I171" ca="1">_xlfn.IFS(DIM_SELLERS[[#This Row],[Age ]]&gt;40, "41-60", DIM_SELLERS[[#This Row],[Age ]]&gt;30, "31-40", DIM_SELLERS[[#This Row],[Age ]]&gt;25, "25-30", DIM_SELLERS[[#This Row],[Age ]]&gt;17, "18-24")</f>
        <v>41-60</v>
      </c>
      <c r="J171" s="2"/>
    </row>
    <row r="172" spans="1:10" x14ac:dyDescent="0.25">
      <c r="A172" s="3">
        <v>171</v>
      </c>
      <c r="B172" s="3" t="s">
        <v>2657</v>
      </c>
      <c r="C172" s="3" t="s">
        <v>146</v>
      </c>
      <c r="D172" s="3" t="s">
        <v>6</v>
      </c>
      <c r="E172" s="3" t="s">
        <v>11</v>
      </c>
      <c r="F172" s="12">
        <v>36705</v>
      </c>
      <c r="G172" s="3" t="s">
        <v>2492</v>
      </c>
      <c r="H172" s="24">
        <f ca="1">(YEAR(TODAY()))-(YEAR(DIM_SELLERS[[#This Row],[Seller_Birthdate]]))</f>
        <v>25</v>
      </c>
      <c r="I172" s="3" t="str" cm="1">
        <f t="array" aca="1" ref="I172" ca="1">_xlfn.IFS(DIM_SELLERS[[#This Row],[Age ]]&gt;40, "41-60", DIM_SELLERS[[#This Row],[Age ]]&gt;30, "31-40", DIM_SELLERS[[#This Row],[Age ]]&gt;25, "25-30", DIM_SELLERS[[#This Row],[Age ]]&gt;17, "18-24")</f>
        <v>18-24</v>
      </c>
      <c r="J172" s="2"/>
    </row>
    <row r="173" spans="1:10" x14ac:dyDescent="0.25">
      <c r="A173" s="3">
        <v>172</v>
      </c>
      <c r="B173" s="3" t="s">
        <v>2658</v>
      </c>
      <c r="C173" s="3" t="s">
        <v>76</v>
      </c>
      <c r="D173" s="3" t="s">
        <v>6</v>
      </c>
      <c r="E173" s="3" t="s">
        <v>11</v>
      </c>
      <c r="F173" s="12">
        <v>35087</v>
      </c>
      <c r="G173" s="3" t="s">
        <v>2484</v>
      </c>
      <c r="H173" s="24">
        <f ca="1">(YEAR(TODAY()))-(YEAR(DIM_SELLERS[[#This Row],[Seller_Birthdate]]))</f>
        <v>29</v>
      </c>
      <c r="I173" s="3" t="str" cm="1">
        <f t="array" aca="1" ref="I173" ca="1">_xlfn.IFS(DIM_SELLERS[[#This Row],[Age ]]&gt;40, "41-60", DIM_SELLERS[[#This Row],[Age ]]&gt;30, "31-40", DIM_SELLERS[[#This Row],[Age ]]&gt;25, "25-30", DIM_SELLERS[[#This Row],[Age ]]&gt;17, "18-24")</f>
        <v>25-30</v>
      </c>
      <c r="J173" s="2"/>
    </row>
    <row r="174" spans="1:10" x14ac:dyDescent="0.25">
      <c r="A174" s="3">
        <v>173</v>
      </c>
      <c r="B174" s="3" t="s">
        <v>2659</v>
      </c>
      <c r="C174" s="3" t="s">
        <v>79</v>
      </c>
      <c r="D174" s="3" t="s">
        <v>6</v>
      </c>
      <c r="E174" s="3" t="s">
        <v>11</v>
      </c>
      <c r="F174" s="12">
        <v>30846</v>
      </c>
      <c r="G174" s="3" t="s">
        <v>2481</v>
      </c>
      <c r="H174" s="24">
        <f ca="1">(YEAR(TODAY()))-(YEAR(DIM_SELLERS[[#This Row],[Seller_Birthdate]]))</f>
        <v>41</v>
      </c>
      <c r="I174" s="3" t="str" cm="1">
        <f t="array" aca="1" ref="I174" ca="1">_xlfn.IFS(DIM_SELLERS[[#This Row],[Age ]]&gt;40, "41-60", DIM_SELLERS[[#This Row],[Age ]]&gt;30, "31-40", DIM_SELLERS[[#This Row],[Age ]]&gt;25, "25-30", DIM_SELLERS[[#This Row],[Age ]]&gt;17, "18-24")</f>
        <v>41-60</v>
      </c>
      <c r="J174" s="2"/>
    </row>
    <row r="175" spans="1:10" x14ac:dyDescent="0.25">
      <c r="A175" s="3">
        <v>174</v>
      </c>
      <c r="B175" s="3" t="s">
        <v>2660</v>
      </c>
      <c r="C175" s="3" t="s">
        <v>9</v>
      </c>
      <c r="D175" s="3" t="s">
        <v>6</v>
      </c>
      <c r="E175" s="3" t="s">
        <v>7</v>
      </c>
      <c r="F175" s="12">
        <v>29684</v>
      </c>
      <c r="G175" s="3" t="s">
        <v>2484</v>
      </c>
      <c r="H175" s="24">
        <f ca="1">(YEAR(TODAY()))-(YEAR(DIM_SELLERS[[#This Row],[Seller_Birthdate]]))</f>
        <v>44</v>
      </c>
      <c r="I175" s="3" t="str" cm="1">
        <f t="array" aca="1" ref="I175" ca="1">_xlfn.IFS(DIM_SELLERS[[#This Row],[Age ]]&gt;40, "41-60", DIM_SELLERS[[#This Row],[Age ]]&gt;30, "31-40", DIM_SELLERS[[#This Row],[Age ]]&gt;25, "25-30", DIM_SELLERS[[#This Row],[Age ]]&gt;17, "18-24")</f>
        <v>41-60</v>
      </c>
      <c r="J175" s="2"/>
    </row>
    <row r="176" spans="1:10" x14ac:dyDescent="0.25">
      <c r="A176" s="3">
        <v>175</v>
      </c>
      <c r="B176" s="3" t="s">
        <v>2661</v>
      </c>
      <c r="C176" s="3" t="s">
        <v>264</v>
      </c>
      <c r="D176" s="3" t="s">
        <v>15</v>
      </c>
      <c r="E176" s="3" t="s">
        <v>11</v>
      </c>
      <c r="F176" s="12">
        <v>26941</v>
      </c>
      <c r="G176" s="3" t="s">
        <v>2481</v>
      </c>
      <c r="H176" s="24">
        <f ca="1">(YEAR(TODAY()))-(YEAR(DIM_SELLERS[[#This Row],[Seller_Birthdate]]))</f>
        <v>52</v>
      </c>
      <c r="I176" s="3" t="str" cm="1">
        <f t="array" aca="1" ref="I176" ca="1">_xlfn.IFS(DIM_SELLERS[[#This Row],[Age ]]&gt;40, "41-60", DIM_SELLERS[[#This Row],[Age ]]&gt;30, "31-40", DIM_SELLERS[[#This Row],[Age ]]&gt;25, "25-30", DIM_SELLERS[[#This Row],[Age ]]&gt;17, "18-24")</f>
        <v>41-60</v>
      </c>
      <c r="J176" s="2"/>
    </row>
    <row r="177" spans="1:10" x14ac:dyDescent="0.25">
      <c r="A177" s="3">
        <v>176</v>
      </c>
      <c r="B177" s="3" t="s">
        <v>2662</v>
      </c>
      <c r="C177" s="3" t="s">
        <v>43</v>
      </c>
      <c r="D177" s="3" t="s">
        <v>6</v>
      </c>
      <c r="E177" s="3" t="s">
        <v>11</v>
      </c>
      <c r="F177" s="12">
        <v>34764</v>
      </c>
      <c r="G177" s="3" t="s">
        <v>2492</v>
      </c>
      <c r="H177" s="24">
        <f ca="1">(YEAR(TODAY()))-(YEAR(DIM_SELLERS[[#This Row],[Seller_Birthdate]]))</f>
        <v>30</v>
      </c>
      <c r="I177" s="3" t="str" cm="1">
        <f t="array" aca="1" ref="I177" ca="1">_xlfn.IFS(DIM_SELLERS[[#This Row],[Age ]]&gt;40, "41-60", DIM_SELLERS[[#This Row],[Age ]]&gt;30, "31-40", DIM_SELLERS[[#This Row],[Age ]]&gt;25, "25-30", DIM_SELLERS[[#This Row],[Age ]]&gt;17, "18-24")</f>
        <v>25-30</v>
      </c>
      <c r="J177" s="2"/>
    </row>
    <row r="178" spans="1:10" x14ac:dyDescent="0.25">
      <c r="A178" s="3">
        <v>177</v>
      </c>
      <c r="B178" s="3" t="s">
        <v>2663</v>
      </c>
      <c r="C178" s="3" t="s">
        <v>63</v>
      </c>
      <c r="D178" s="3" t="s">
        <v>21</v>
      </c>
      <c r="E178" s="3" t="s">
        <v>11</v>
      </c>
      <c r="F178" s="12">
        <v>27959</v>
      </c>
      <c r="G178" s="3" t="s">
        <v>2492</v>
      </c>
      <c r="H178" s="24">
        <f ca="1">(YEAR(TODAY()))-(YEAR(DIM_SELLERS[[#This Row],[Seller_Birthdate]]))</f>
        <v>49</v>
      </c>
      <c r="I178" s="3" t="str" cm="1">
        <f t="array" aca="1" ref="I178" ca="1">_xlfn.IFS(DIM_SELLERS[[#This Row],[Age ]]&gt;40, "41-60", DIM_SELLERS[[#This Row],[Age ]]&gt;30, "31-40", DIM_SELLERS[[#This Row],[Age ]]&gt;25, "25-30", DIM_SELLERS[[#This Row],[Age ]]&gt;17, "18-24")</f>
        <v>41-60</v>
      </c>
      <c r="J178" s="2"/>
    </row>
    <row r="179" spans="1:10" x14ac:dyDescent="0.25">
      <c r="A179" s="3">
        <v>178</v>
      </c>
      <c r="B179" s="3" t="s">
        <v>2664</v>
      </c>
      <c r="C179" s="3" t="s">
        <v>181</v>
      </c>
      <c r="D179" s="3" t="s">
        <v>6</v>
      </c>
      <c r="E179" s="3" t="s">
        <v>7</v>
      </c>
      <c r="F179" s="12">
        <v>37950</v>
      </c>
      <c r="G179" s="3" t="s">
        <v>2481</v>
      </c>
      <c r="H179" s="24">
        <f ca="1">(YEAR(TODAY()))-(YEAR(DIM_SELLERS[[#This Row],[Seller_Birthdate]]))</f>
        <v>22</v>
      </c>
      <c r="I179" s="3" t="str" cm="1">
        <f t="array" aca="1" ref="I179" ca="1">_xlfn.IFS(DIM_SELLERS[[#This Row],[Age ]]&gt;40, "41-60", DIM_SELLERS[[#This Row],[Age ]]&gt;30, "31-40", DIM_SELLERS[[#This Row],[Age ]]&gt;25, "25-30", DIM_SELLERS[[#This Row],[Age ]]&gt;17, "18-24")</f>
        <v>18-24</v>
      </c>
      <c r="J179" s="2"/>
    </row>
    <row r="180" spans="1:10" x14ac:dyDescent="0.25">
      <c r="A180" s="3">
        <v>179</v>
      </c>
      <c r="B180" s="3" t="s">
        <v>2665</v>
      </c>
      <c r="C180" s="3" t="s">
        <v>67</v>
      </c>
      <c r="D180" s="3" t="s">
        <v>6</v>
      </c>
      <c r="E180" s="3" t="s">
        <v>11</v>
      </c>
      <c r="F180" s="12">
        <v>36350</v>
      </c>
      <c r="G180" s="3" t="s">
        <v>2492</v>
      </c>
      <c r="H180" s="24">
        <f ca="1">(YEAR(TODAY()))-(YEAR(DIM_SELLERS[[#This Row],[Seller_Birthdate]]))</f>
        <v>26</v>
      </c>
      <c r="I180" s="3" t="str" cm="1">
        <f t="array" aca="1" ref="I180" ca="1">_xlfn.IFS(DIM_SELLERS[[#This Row],[Age ]]&gt;40, "41-60", DIM_SELLERS[[#This Row],[Age ]]&gt;30, "31-40", DIM_SELLERS[[#This Row],[Age ]]&gt;25, "25-30", DIM_SELLERS[[#This Row],[Age ]]&gt;17, "18-24")</f>
        <v>25-30</v>
      </c>
      <c r="J180" s="2"/>
    </row>
    <row r="181" spans="1:10" x14ac:dyDescent="0.25">
      <c r="A181" s="3">
        <v>180</v>
      </c>
      <c r="B181" s="3" t="s">
        <v>2666</v>
      </c>
      <c r="C181" s="3" t="s">
        <v>85</v>
      </c>
      <c r="D181" s="3" t="s">
        <v>6</v>
      </c>
      <c r="E181" s="3" t="s">
        <v>7</v>
      </c>
      <c r="F181" s="12">
        <v>37718</v>
      </c>
      <c r="G181" s="3" t="s">
        <v>2492</v>
      </c>
      <c r="H181" s="24">
        <f ca="1">(YEAR(TODAY()))-(YEAR(DIM_SELLERS[[#This Row],[Seller_Birthdate]]))</f>
        <v>22</v>
      </c>
      <c r="I181" s="3" t="str" cm="1">
        <f t="array" aca="1" ref="I181" ca="1">_xlfn.IFS(DIM_SELLERS[[#This Row],[Age ]]&gt;40, "41-60", DIM_SELLERS[[#This Row],[Age ]]&gt;30, "31-40", DIM_SELLERS[[#This Row],[Age ]]&gt;25, "25-30", DIM_SELLERS[[#This Row],[Age ]]&gt;17, "18-24")</f>
        <v>18-24</v>
      </c>
      <c r="J181" s="2"/>
    </row>
    <row r="182" spans="1:10" x14ac:dyDescent="0.25">
      <c r="A182" s="3">
        <v>181</v>
      </c>
      <c r="B182" s="3" t="s">
        <v>2667</v>
      </c>
      <c r="C182" s="3" t="s">
        <v>56</v>
      </c>
      <c r="D182" s="3" t="s">
        <v>21</v>
      </c>
      <c r="E182" s="3" t="s">
        <v>11</v>
      </c>
      <c r="F182" s="12">
        <v>37835</v>
      </c>
      <c r="G182" s="3" t="s">
        <v>2492</v>
      </c>
      <c r="H182" s="24">
        <f ca="1">(YEAR(TODAY()))-(YEAR(DIM_SELLERS[[#This Row],[Seller_Birthdate]]))</f>
        <v>22</v>
      </c>
      <c r="I182" s="3" t="str" cm="1">
        <f t="array" aca="1" ref="I182" ca="1">_xlfn.IFS(DIM_SELLERS[[#This Row],[Age ]]&gt;40, "41-60", DIM_SELLERS[[#This Row],[Age ]]&gt;30, "31-40", DIM_SELLERS[[#This Row],[Age ]]&gt;25, "25-30", DIM_SELLERS[[#This Row],[Age ]]&gt;17, "18-24")</f>
        <v>18-24</v>
      </c>
      <c r="J182" s="2"/>
    </row>
    <row r="183" spans="1:10" x14ac:dyDescent="0.25">
      <c r="A183" s="3">
        <v>182</v>
      </c>
      <c r="B183" s="3" t="s">
        <v>2668</v>
      </c>
      <c r="C183" s="3" t="s">
        <v>458</v>
      </c>
      <c r="D183" s="3" t="s">
        <v>74</v>
      </c>
      <c r="E183" s="3" t="s">
        <v>11</v>
      </c>
      <c r="F183" s="12">
        <v>31040</v>
      </c>
      <c r="G183" s="3" t="s">
        <v>2481</v>
      </c>
      <c r="H183" s="24">
        <f ca="1">(YEAR(TODAY()))-(YEAR(DIM_SELLERS[[#This Row],[Seller_Birthdate]]))</f>
        <v>41</v>
      </c>
      <c r="I183" s="3" t="str" cm="1">
        <f t="array" aca="1" ref="I183" ca="1">_xlfn.IFS(DIM_SELLERS[[#This Row],[Age ]]&gt;40, "41-60", DIM_SELLERS[[#This Row],[Age ]]&gt;30, "31-40", DIM_SELLERS[[#This Row],[Age ]]&gt;25, "25-30", DIM_SELLERS[[#This Row],[Age ]]&gt;17, "18-24")</f>
        <v>41-60</v>
      </c>
      <c r="J183" s="2"/>
    </row>
    <row r="184" spans="1:10" x14ac:dyDescent="0.25">
      <c r="A184" s="3">
        <v>183</v>
      </c>
      <c r="B184" s="3" t="s">
        <v>2669</v>
      </c>
      <c r="C184" s="3" t="s">
        <v>2670</v>
      </c>
      <c r="D184" s="3" t="s">
        <v>14</v>
      </c>
      <c r="E184" s="3" t="s">
        <v>11</v>
      </c>
      <c r="F184" s="12">
        <v>26380</v>
      </c>
      <c r="G184" s="3" t="s">
        <v>2481</v>
      </c>
      <c r="H184" s="24">
        <f ca="1">(YEAR(TODAY()))-(YEAR(DIM_SELLERS[[#This Row],[Seller_Birthdate]]))</f>
        <v>53</v>
      </c>
      <c r="I184" s="3" t="str" cm="1">
        <f t="array" aca="1" ref="I184" ca="1">_xlfn.IFS(DIM_SELLERS[[#This Row],[Age ]]&gt;40, "41-60", DIM_SELLERS[[#This Row],[Age ]]&gt;30, "31-40", DIM_SELLERS[[#This Row],[Age ]]&gt;25, "25-30", DIM_SELLERS[[#This Row],[Age ]]&gt;17, "18-24")</f>
        <v>41-60</v>
      </c>
      <c r="J184" s="2"/>
    </row>
    <row r="185" spans="1:10" x14ac:dyDescent="0.25">
      <c r="A185" s="3">
        <v>184</v>
      </c>
      <c r="B185" s="6" t="s">
        <v>2671</v>
      </c>
      <c r="C185" s="3" t="s">
        <v>9</v>
      </c>
      <c r="D185" s="3" t="s">
        <v>6</v>
      </c>
      <c r="E185" s="3" t="s">
        <v>11</v>
      </c>
      <c r="F185" s="12">
        <v>35102</v>
      </c>
      <c r="G185" s="3" t="s">
        <v>2481</v>
      </c>
      <c r="H185" s="24">
        <f ca="1">(YEAR(TODAY()))-(YEAR(DIM_SELLERS[[#This Row],[Seller_Birthdate]]))</f>
        <v>29</v>
      </c>
      <c r="I185" s="3" t="str" cm="1">
        <f t="array" aca="1" ref="I185" ca="1">_xlfn.IFS(DIM_SELLERS[[#This Row],[Age ]]&gt;40, "41-60", DIM_SELLERS[[#This Row],[Age ]]&gt;30, "31-40", DIM_SELLERS[[#This Row],[Age ]]&gt;25, "25-30", DIM_SELLERS[[#This Row],[Age ]]&gt;17, "18-24")</f>
        <v>25-30</v>
      </c>
      <c r="J185" s="2"/>
    </row>
    <row r="186" spans="1:10" x14ac:dyDescent="0.25">
      <c r="A186" s="3">
        <v>185</v>
      </c>
      <c r="B186" s="3" t="s">
        <v>2672</v>
      </c>
      <c r="C186" s="3" t="s">
        <v>72</v>
      </c>
      <c r="D186" s="3" t="s">
        <v>14</v>
      </c>
      <c r="E186" s="3" t="s">
        <v>11</v>
      </c>
      <c r="F186" s="12">
        <v>39064</v>
      </c>
      <c r="G186" s="3" t="s">
        <v>2484</v>
      </c>
      <c r="H186" s="24">
        <f ca="1">(YEAR(TODAY()))-(YEAR(DIM_SELLERS[[#This Row],[Seller_Birthdate]]))</f>
        <v>19</v>
      </c>
      <c r="I186" s="3" t="str" cm="1">
        <f t="array" aca="1" ref="I186" ca="1">_xlfn.IFS(DIM_SELLERS[[#This Row],[Age ]]&gt;40, "41-60", DIM_SELLERS[[#This Row],[Age ]]&gt;30, "31-40", DIM_SELLERS[[#This Row],[Age ]]&gt;25, "25-30", DIM_SELLERS[[#This Row],[Age ]]&gt;17, "18-24")</f>
        <v>18-24</v>
      </c>
      <c r="J186" s="2"/>
    </row>
    <row r="187" spans="1:10" x14ac:dyDescent="0.25">
      <c r="A187" s="3">
        <v>186</v>
      </c>
      <c r="B187" s="3" t="s">
        <v>2673</v>
      </c>
      <c r="C187" s="3" t="s">
        <v>43</v>
      </c>
      <c r="D187" s="3" t="s">
        <v>6</v>
      </c>
      <c r="E187" s="3" t="s">
        <v>7</v>
      </c>
      <c r="F187" s="12">
        <v>25395</v>
      </c>
      <c r="G187" s="3" t="s">
        <v>2481</v>
      </c>
      <c r="H187" s="24">
        <f ca="1">(YEAR(TODAY()))-(YEAR(DIM_SELLERS[[#This Row],[Seller_Birthdate]]))</f>
        <v>56</v>
      </c>
      <c r="I187" s="3" t="str" cm="1">
        <f t="array" aca="1" ref="I187" ca="1">_xlfn.IFS(DIM_SELLERS[[#This Row],[Age ]]&gt;40, "41-60", DIM_SELLERS[[#This Row],[Age ]]&gt;30, "31-40", DIM_SELLERS[[#This Row],[Age ]]&gt;25, "25-30", DIM_SELLERS[[#This Row],[Age ]]&gt;17, "18-24")</f>
        <v>41-60</v>
      </c>
      <c r="J187" s="2"/>
    </row>
    <row r="188" spans="1:10" x14ac:dyDescent="0.25">
      <c r="A188" s="3">
        <v>187</v>
      </c>
      <c r="B188" s="3" t="s">
        <v>2674</v>
      </c>
      <c r="C188" s="3" t="s">
        <v>9</v>
      </c>
      <c r="D188" s="3" t="s">
        <v>6</v>
      </c>
      <c r="E188" s="3" t="s">
        <v>11</v>
      </c>
      <c r="F188" s="12">
        <v>38096</v>
      </c>
      <c r="G188" s="3" t="s">
        <v>2481</v>
      </c>
      <c r="H188" s="24">
        <f ca="1">(YEAR(TODAY()))-(YEAR(DIM_SELLERS[[#This Row],[Seller_Birthdate]]))</f>
        <v>21</v>
      </c>
      <c r="I188" s="3" t="str" cm="1">
        <f t="array" aca="1" ref="I188" ca="1">_xlfn.IFS(DIM_SELLERS[[#This Row],[Age ]]&gt;40, "41-60", DIM_SELLERS[[#This Row],[Age ]]&gt;30, "31-40", DIM_SELLERS[[#This Row],[Age ]]&gt;25, "25-30", DIM_SELLERS[[#This Row],[Age ]]&gt;17, "18-24")</f>
        <v>18-24</v>
      </c>
      <c r="J188" s="2"/>
    </row>
    <row r="189" spans="1:10" x14ac:dyDescent="0.25">
      <c r="A189" s="3">
        <v>188</v>
      </c>
      <c r="B189" s="3" t="s">
        <v>2675</v>
      </c>
      <c r="C189" s="3" t="s">
        <v>314</v>
      </c>
      <c r="D189" s="3" t="s">
        <v>24</v>
      </c>
      <c r="E189" s="3" t="s">
        <v>7</v>
      </c>
      <c r="F189" s="12">
        <v>37223</v>
      </c>
      <c r="G189" s="3" t="s">
        <v>2492</v>
      </c>
      <c r="H189" s="24">
        <f ca="1">(YEAR(TODAY()))-(YEAR(DIM_SELLERS[[#This Row],[Seller_Birthdate]]))</f>
        <v>24</v>
      </c>
      <c r="I189" s="3" t="str" cm="1">
        <f t="array" aca="1" ref="I189" ca="1">_xlfn.IFS(DIM_SELLERS[[#This Row],[Age ]]&gt;40, "41-60", DIM_SELLERS[[#This Row],[Age ]]&gt;30, "31-40", DIM_SELLERS[[#This Row],[Age ]]&gt;25, "25-30", DIM_SELLERS[[#This Row],[Age ]]&gt;17, "18-24")</f>
        <v>18-24</v>
      </c>
      <c r="J189" s="2"/>
    </row>
    <row r="190" spans="1:10" x14ac:dyDescent="0.25">
      <c r="A190" s="3">
        <v>189</v>
      </c>
      <c r="B190" s="3" t="s">
        <v>2676</v>
      </c>
      <c r="C190" s="3" t="s">
        <v>47</v>
      </c>
      <c r="D190" s="3" t="s">
        <v>48</v>
      </c>
      <c r="E190" s="3" t="s">
        <v>7</v>
      </c>
      <c r="F190" s="12">
        <v>38163</v>
      </c>
      <c r="G190" s="3" t="s">
        <v>2481</v>
      </c>
      <c r="H190" s="24">
        <f ca="1">(YEAR(TODAY()))-(YEAR(DIM_SELLERS[[#This Row],[Seller_Birthdate]]))</f>
        <v>21</v>
      </c>
      <c r="I190" s="3" t="str" cm="1">
        <f t="array" aca="1" ref="I190" ca="1">_xlfn.IFS(DIM_SELLERS[[#This Row],[Age ]]&gt;40, "41-60", DIM_SELLERS[[#This Row],[Age ]]&gt;30, "31-40", DIM_SELLERS[[#This Row],[Age ]]&gt;25, "25-30", DIM_SELLERS[[#This Row],[Age ]]&gt;17, "18-24")</f>
        <v>18-24</v>
      </c>
      <c r="J190" s="2"/>
    </row>
    <row r="191" spans="1:10" x14ac:dyDescent="0.25">
      <c r="A191" s="3">
        <v>190</v>
      </c>
      <c r="B191" s="3" t="s">
        <v>2677</v>
      </c>
      <c r="C191" s="3" t="s">
        <v>26</v>
      </c>
      <c r="D191" s="3" t="s">
        <v>6</v>
      </c>
      <c r="E191" s="3" t="s">
        <v>11</v>
      </c>
      <c r="F191" s="12">
        <v>36877</v>
      </c>
      <c r="G191" s="3" t="s">
        <v>2481</v>
      </c>
      <c r="H191" s="24">
        <f ca="1">(YEAR(TODAY()))-(YEAR(DIM_SELLERS[[#This Row],[Seller_Birthdate]]))</f>
        <v>25</v>
      </c>
      <c r="I191" s="3" t="str" cm="1">
        <f t="array" aca="1" ref="I191" ca="1">_xlfn.IFS(DIM_SELLERS[[#This Row],[Age ]]&gt;40, "41-60", DIM_SELLERS[[#This Row],[Age ]]&gt;30, "31-40", DIM_SELLERS[[#This Row],[Age ]]&gt;25, "25-30", DIM_SELLERS[[#This Row],[Age ]]&gt;17, "18-24")</f>
        <v>18-24</v>
      </c>
      <c r="J191" s="2"/>
    </row>
    <row r="192" spans="1:10" x14ac:dyDescent="0.25">
      <c r="A192" s="3">
        <v>191</v>
      </c>
      <c r="B192" s="3" t="s">
        <v>2678</v>
      </c>
      <c r="C192" s="3" t="s">
        <v>26</v>
      </c>
      <c r="D192" s="3" t="s">
        <v>6</v>
      </c>
      <c r="E192" s="3" t="s">
        <v>11</v>
      </c>
      <c r="F192" s="12">
        <v>34582</v>
      </c>
      <c r="G192" s="3" t="s">
        <v>2481</v>
      </c>
      <c r="H192" s="24">
        <f ca="1">(YEAR(TODAY()))-(YEAR(DIM_SELLERS[[#This Row],[Seller_Birthdate]]))</f>
        <v>31</v>
      </c>
      <c r="I192" s="3" t="str" cm="1">
        <f t="array" aca="1" ref="I192" ca="1">_xlfn.IFS(DIM_SELLERS[[#This Row],[Age ]]&gt;40, "41-60", DIM_SELLERS[[#This Row],[Age ]]&gt;30, "31-40", DIM_SELLERS[[#This Row],[Age ]]&gt;25, "25-30", DIM_SELLERS[[#This Row],[Age ]]&gt;17, "18-24")</f>
        <v>31-40</v>
      </c>
      <c r="J192" s="2"/>
    </row>
    <row r="193" spans="1:10" x14ac:dyDescent="0.25">
      <c r="A193" s="3">
        <v>192</v>
      </c>
      <c r="B193" s="3" t="s">
        <v>2679</v>
      </c>
      <c r="C193" s="3" t="s">
        <v>2680</v>
      </c>
      <c r="D193" s="3" t="s">
        <v>6</v>
      </c>
      <c r="E193" s="3" t="s">
        <v>11</v>
      </c>
      <c r="F193" s="12">
        <v>38060</v>
      </c>
      <c r="G193" s="3" t="s">
        <v>2481</v>
      </c>
      <c r="H193" s="24">
        <f ca="1">(YEAR(TODAY()))-(YEAR(DIM_SELLERS[[#This Row],[Seller_Birthdate]]))</f>
        <v>21</v>
      </c>
      <c r="I193" s="3" t="str" cm="1">
        <f t="array" aca="1" ref="I193" ca="1">_xlfn.IFS(DIM_SELLERS[[#This Row],[Age ]]&gt;40, "41-60", DIM_SELLERS[[#This Row],[Age ]]&gt;30, "31-40", DIM_SELLERS[[#This Row],[Age ]]&gt;25, "25-30", DIM_SELLERS[[#This Row],[Age ]]&gt;17, "18-24")</f>
        <v>18-24</v>
      </c>
      <c r="J193" s="2"/>
    </row>
    <row r="194" spans="1:10" x14ac:dyDescent="0.25">
      <c r="A194" s="3">
        <v>193</v>
      </c>
      <c r="B194" s="6" t="s">
        <v>2681</v>
      </c>
      <c r="C194" s="3" t="s">
        <v>185</v>
      </c>
      <c r="D194" s="3" t="s">
        <v>6</v>
      </c>
      <c r="E194" s="3" t="s">
        <v>7</v>
      </c>
      <c r="F194" s="12">
        <v>28582</v>
      </c>
      <c r="G194" s="3" t="s">
        <v>2484</v>
      </c>
      <c r="H194" s="24">
        <f ca="1">(YEAR(TODAY()))-(YEAR(DIM_SELLERS[[#This Row],[Seller_Birthdate]]))</f>
        <v>47</v>
      </c>
      <c r="I194" s="3" t="str" cm="1">
        <f t="array" aca="1" ref="I194" ca="1">_xlfn.IFS(DIM_SELLERS[[#This Row],[Age ]]&gt;40, "41-60", DIM_SELLERS[[#This Row],[Age ]]&gt;30, "31-40", DIM_SELLERS[[#This Row],[Age ]]&gt;25, "25-30", DIM_SELLERS[[#This Row],[Age ]]&gt;17, "18-24")</f>
        <v>41-60</v>
      </c>
      <c r="J194" s="2"/>
    </row>
    <row r="195" spans="1:10" x14ac:dyDescent="0.25">
      <c r="A195" s="3">
        <v>194</v>
      </c>
      <c r="B195" s="3" t="s">
        <v>2682</v>
      </c>
      <c r="C195" s="3" t="s">
        <v>154</v>
      </c>
      <c r="D195" s="3" t="s">
        <v>14</v>
      </c>
      <c r="E195" s="3" t="s">
        <v>7</v>
      </c>
      <c r="F195" s="12">
        <v>35132</v>
      </c>
      <c r="G195" s="3" t="s">
        <v>2492</v>
      </c>
      <c r="H195" s="24">
        <f ca="1">(YEAR(TODAY()))-(YEAR(DIM_SELLERS[[#This Row],[Seller_Birthdate]]))</f>
        <v>29</v>
      </c>
      <c r="I195" s="3" t="str" cm="1">
        <f t="array" aca="1" ref="I195" ca="1">_xlfn.IFS(DIM_SELLERS[[#This Row],[Age ]]&gt;40, "41-60", DIM_SELLERS[[#This Row],[Age ]]&gt;30, "31-40", DIM_SELLERS[[#This Row],[Age ]]&gt;25, "25-30", DIM_SELLERS[[#This Row],[Age ]]&gt;17, "18-24")</f>
        <v>25-30</v>
      </c>
      <c r="J195" s="2"/>
    </row>
    <row r="196" spans="1:10" x14ac:dyDescent="0.25">
      <c r="A196" s="3">
        <v>195</v>
      </c>
      <c r="B196" s="3" t="s">
        <v>2683</v>
      </c>
      <c r="C196" s="3" t="s">
        <v>18</v>
      </c>
      <c r="D196" s="3" t="s">
        <v>15</v>
      </c>
      <c r="E196" s="3" t="s">
        <v>11</v>
      </c>
      <c r="F196" s="12">
        <v>34835</v>
      </c>
      <c r="G196" s="3" t="s">
        <v>2481</v>
      </c>
      <c r="H196" s="24">
        <f ca="1">(YEAR(TODAY()))-(YEAR(DIM_SELLERS[[#This Row],[Seller_Birthdate]]))</f>
        <v>30</v>
      </c>
      <c r="I196" s="3" t="str" cm="1">
        <f t="array" aca="1" ref="I196" ca="1">_xlfn.IFS(DIM_SELLERS[[#This Row],[Age ]]&gt;40, "41-60", DIM_SELLERS[[#This Row],[Age ]]&gt;30, "31-40", DIM_SELLERS[[#This Row],[Age ]]&gt;25, "25-30", DIM_SELLERS[[#This Row],[Age ]]&gt;17, "18-24")</f>
        <v>25-30</v>
      </c>
      <c r="J196" s="2"/>
    </row>
    <row r="197" spans="1:10" x14ac:dyDescent="0.25">
      <c r="A197" s="3">
        <v>196</v>
      </c>
      <c r="B197" s="3" t="s">
        <v>2684</v>
      </c>
      <c r="C197" s="3" t="s">
        <v>106</v>
      </c>
      <c r="D197" s="3" t="s">
        <v>6</v>
      </c>
      <c r="E197" s="3" t="s">
        <v>7</v>
      </c>
      <c r="F197" s="12">
        <v>35803</v>
      </c>
      <c r="G197" s="3" t="s">
        <v>2492</v>
      </c>
      <c r="H197" s="24">
        <f ca="1">(YEAR(TODAY()))-(YEAR(DIM_SELLERS[[#This Row],[Seller_Birthdate]]))</f>
        <v>27</v>
      </c>
      <c r="I197" s="3" t="str" cm="1">
        <f t="array" aca="1" ref="I197" ca="1">_xlfn.IFS(DIM_SELLERS[[#This Row],[Age ]]&gt;40, "41-60", DIM_SELLERS[[#This Row],[Age ]]&gt;30, "31-40", DIM_SELLERS[[#This Row],[Age ]]&gt;25, "25-30", DIM_SELLERS[[#This Row],[Age ]]&gt;17, "18-24")</f>
        <v>25-30</v>
      </c>
      <c r="J197" s="2"/>
    </row>
    <row r="198" spans="1:10" x14ac:dyDescent="0.25">
      <c r="A198" s="3">
        <v>197</v>
      </c>
      <c r="B198" s="3" t="s">
        <v>2685</v>
      </c>
      <c r="C198" s="3" t="s">
        <v>170</v>
      </c>
      <c r="D198" s="3" t="s">
        <v>6</v>
      </c>
      <c r="E198" s="3" t="s">
        <v>7</v>
      </c>
      <c r="F198" s="12">
        <v>37169</v>
      </c>
      <c r="G198" s="3" t="s">
        <v>2492</v>
      </c>
      <c r="H198" s="24">
        <f ca="1">(YEAR(TODAY()))-(YEAR(DIM_SELLERS[[#This Row],[Seller_Birthdate]]))</f>
        <v>24</v>
      </c>
      <c r="I198" s="3" t="str" cm="1">
        <f t="array" aca="1" ref="I198" ca="1">_xlfn.IFS(DIM_SELLERS[[#This Row],[Age ]]&gt;40, "41-60", DIM_SELLERS[[#This Row],[Age ]]&gt;30, "31-40", DIM_SELLERS[[#This Row],[Age ]]&gt;25, "25-30", DIM_SELLERS[[#This Row],[Age ]]&gt;17, "18-24")</f>
        <v>18-24</v>
      </c>
      <c r="J198" s="2"/>
    </row>
    <row r="199" spans="1:10" x14ac:dyDescent="0.25">
      <c r="A199" s="3">
        <v>198</v>
      </c>
      <c r="B199" s="3" t="s">
        <v>2686</v>
      </c>
      <c r="C199" s="3" t="s">
        <v>269</v>
      </c>
      <c r="D199" s="3" t="s">
        <v>6</v>
      </c>
      <c r="E199" s="3" t="s">
        <v>11</v>
      </c>
      <c r="F199" s="12">
        <v>25713</v>
      </c>
      <c r="G199" s="3" t="s">
        <v>2492</v>
      </c>
      <c r="H199" s="24">
        <f ca="1">(YEAR(TODAY()))-(YEAR(DIM_SELLERS[[#This Row],[Seller_Birthdate]]))</f>
        <v>55</v>
      </c>
      <c r="I199" s="3" t="str" cm="1">
        <f t="array" aca="1" ref="I199" ca="1">_xlfn.IFS(DIM_SELLERS[[#This Row],[Age ]]&gt;40, "41-60", DIM_SELLERS[[#This Row],[Age ]]&gt;30, "31-40", DIM_SELLERS[[#This Row],[Age ]]&gt;25, "25-30", DIM_SELLERS[[#This Row],[Age ]]&gt;17, "18-24")</f>
        <v>41-60</v>
      </c>
      <c r="J199" s="2"/>
    </row>
    <row r="200" spans="1:10" x14ac:dyDescent="0.25">
      <c r="A200" s="3">
        <v>199</v>
      </c>
      <c r="B200" s="3" t="s">
        <v>2687</v>
      </c>
      <c r="C200" s="3" t="s">
        <v>131</v>
      </c>
      <c r="D200" s="3" t="s">
        <v>6</v>
      </c>
      <c r="E200" s="3" t="s">
        <v>11</v>
      </c>
      <c r="F200" s="12">
        <v>26927</v>
      </c>
      <c r="G200" s="3" t="s">
        <v>2481</v>
      </c>
      <c r="H200" s="24">
        <f ca="1">(YEAR(TODAY()))-(YEAR(DIM_SELLERS[[#This Row],[Seller_Birthdate]]))</f>
        <v>52</v>
      </c>
      <c r="I200" s="3" t="str" cm="1">
        <f t="array" aca="1" ref="I200" ca="1">_xlfn.IFS(DIM_SELLERS[[#This Row],[Age ]]&gt;40, "41-60", DIM_SELLERS[[#This Row],[Age ]]&gt;30, "31-40", DIM_SELLERS[[#This Row],[Age ]]&gt;25, "25-30", DIM_SELLERS[[#This Row],[Age ]]&gt;17, "18-24")</f>
        <v>41-60</v>
      </c>
      <c r="J200" s="2"/>
    </row>
    <row r="201" spans="1:10" x14ac:dyDescent="0.25">
      <c r="A201" s="3">
        <v>200</v>
      </c>
      <c r="B201" s="3" t="s">
        <v>2688</v>
      </c>
      <c r="C201" s="3" t="s">
        <v>9</v>
      </c>
      <c r="D201" s="3" t="s">
        <v>6</v>
      </c>
      <c r="E201" s="3" t="s">
        <v>11</v>
      </c>
      <c r="F201" s="12">
        <v>30738</v>
      </c>
      <c r="G201" s="3" t="s">
        <v>2492</v>
      </c>
      <c r="H201" s="24">
        <f ca="1">(YEAR(TODAY()))-(YEAR(DIM_SELLERS[[#This Row],[Seller_Birthdate]]))</f>
        <v>41</v>
      </c>
      <c r="I201" s="3" t="str" cm="1">
        <f t="array" aca="1" ref="I201" ca="1">_xlfn.IFS(DIM_SELLERS[[#This Row],[Age ]]&gt;40, "41-60", DIM_SELLERS[[#This Row],[Age ]]&gt;30, "31-40", DIM_SELLERS[[#This Row],[Age ]]&gt;25, "25-30", DIM_SELLERS[[#This Row],[Age ]]&gt;17, "18-24")</f>
        <v>41-60</v>
      </c>
      <c r="J201" s="2"/>
    </row>
    <row r="202" spans="1:10" x14ac:dyDescent="0.25">
      <c r="A202" s="3">
        <v>201</v>
      </c>
      <c r="B202" s="3" t="s">
        <v>2689</v>
      </c>
      <c r="C202" s="3" t="s">
        <v>176</v>
      </c>
      <c r="D202" s="3" t="s">
        <v>14</v>
      </c>
      <c r="E202" s="3" t="s">
        <v>11</v>
      </c>
      <c r="F202" s="12">
        <v>28988</v>
      </c>
      <c r="G202" s="3" t="s">
        <v>2484</v>
      </c>
      <c r="H202" s="24">
        <f ca="1">(YEAR(TODAY()))-(YEAR(DIM_SELLERS[[#This Row],[Seller_Birthdate]]))</f>
        <v>46</v>
      </c>
      <c r="I202" s="3" t="str" cm="1">
        <f t="array" aca="1" ref="I202" ca="1">_xlfn.IFS(DIM_SELLERS[[#This Row],[Age ]]&gt;40, "41-60", DIM_SELLERS[[#This Row],[Age ]]&gt;30, "31-40", DIM_SELLERS[[#This Row],[Age ]]&gt;25, "25-30", DIM_SELLERS[[#This Row],[Age ]]&gt;17, "18-24")</f>
        <v>41-60</v>
      </c>
      <c r="J202" s="2"/>
    </row>
    <row r="203" spans="1:10" x14ac:dyDescent="0.25">
      <c r="A203" s="3">
        <v>202</v>
      </c>
      <c r="B203" s="3" t="s">
        <v>2690</v>
      </c>
      <c r="C203" s="3" t="s">
        <v>28</v>
      </c>
      <c r="D203" s="3" t="s">
        <v>14</v>
      </c>
      <c r="E203" s="3" t="s">
        <v>7</v>
      </c>
      <c r="F203" s="12">
        <v>37338</v>
      </c>
      <c r="G203" s="3" t="s">
        <v>2481</v>
      </c>
      <c r="H203" s="24">
        <f ca="1">(YEAR(TODAY()))-(YEAR(DIM_SELLERS[[#This Row],[Seller_Birthdate]]))</f>
        <v>23</v>
      </c>
      <c r="I203" s="3" t="str" cm="1">
        <f t="array" aca="1" ref="I203" ca="1">_xlfn.IFS(DIM_SELLERS[[#This Row],[Age ]]&gt;40, "41-60", DIM_SELLERS[[#This Row],[Age ]]&gt;30, "31-40", DIM_SELLERS[[#This Row],[Age ]]&gt;25, "25-30", DIM_SELLERS[[#This Row],[Age ]]&gt;17, "18-24")</f>
        <v>18-24</v>
      </c>
      <c r="J203" s="2"/>
    </row>
    <row r="204" spans="1:10" x14ac:dyDescent="0.25">
      <c r="A204" s="3">
        <v>203</v>
      </c>
      <c r="B204" s="3" t="s">
        <v>2691</v>
      </c>
      <c r="C204" s="3" t="s">
        <v>193</v>
      </c>
      <c r="D204" s="3" t="s">
        <v>6</v>
      </c>
      <c r="E204" s="3" t="s">
        <v>11</v>
      </c>
      <c r="F204" s="12">
        <v>36065</v>
      </c>
      <c r="G204" s="3" t="s">
        <v>2484</v>
      </c>
      <c r="H204" s="24">
        <f ca="1">(YEAR(TODAY()))-(YEAR(DIM_SELLERS[[#This Row],[Seller_Birthdate]]))</f>
        <v>27</v>
      </c>
      <c r="I204" s="3" t="str" cm="1">
        <f t="array" aca="1" ref="I204" ca="1">_xlfn.IFS(DIM_SELLERS[[#This Row],[Age ]]&gt;40, "41-60", DIM_SELLERS[[#This Row],[Age ]]&gt;30, "31-40", DIM_SELLERS[[#This Row],[Age ]]&gt;25, "25-30", DIM_SELLERS[[#This Row],[Age ]]&gt;17, "18-24")</f>
        <v>25-30</v>
      </c>
      <c r="J204" s="2"/>
    </row>
    <row r="205" spans="1:10" x14ac:dyDescent="0.25">
      <c r="A205" s="3">
        <v>204</v>
      </c>
      <c r="B205" s="3" t="s">
        <v>2692</v>
      </c>
      <c r="C205" s="3" t="s">
        <v>296</v>
      </c>
      <c r="D205" s="3" t="s">
        <v>135</v>
      </c>
      <c r="E205" s="3" t="s">
        <v>7</v>
      </c>
      <c r="F205" s="12">
        <v>35316</v>
      </c>
      <c r="G205" s="3" t="s">
        <v>2492</v>
      </c>
      <c r="H205" s="24">
        <f ca="1">(YEAR(TODAY()))-(YEAR(DIM_SELLERS[[#This Row],[Seller_Birthdate]]))</f>
        <v>29</v>
      </c>
      <c r="I205" s="3" t="str" cm="1">
        <f t="array" aca="1" ref="I205" ca="1">_xlfn.IFS(DIM_SELLERS[[#This Row],[Age ]]&gt;40, "41-60", DIM_SELLERS[[#This Row],[Age ]]&gt;30, "31-40", DIM_SELLERS[[#This Row],[Age ]]&gt;25, "25-30", DIM_SELLERS[[#This Row],[Age ]]&gt;17, "18-24")</f>
        <v>25-30</v>
      </c>
      <c r="J205" s="2"/>
    </row>
    <row r="206" spans="1:10" x14ac:dyDescent="0.25">
      <c r="A206" s="3">
        <v>205</v>
      </c>
      <c r="B206" s="3" t="s">
        <v>2693</v>
      </c>
      <c r="C206" s="3" t="s">
        <v>9</v>
      </c>
      <c r="D206" s="3" t="s">
        <v>6</v>
      </c>
      <c r="E206" s="3" t="s">
        <v>11</v>
      </c>
      <c r="F206" s="12">
        <v>35410</v>
      </c>
      <c r="G206" s="3" t="s">
        <v>2481</v>
      </c>
      <c r="H206" s="24">
        <f ca="1">(YEAR(TODAY()))-(YEAR(DIM_SELLERS[[#This Row],[Seller_Birthdate]]))</f>
        <v>29</v>
      </c>
      <c r="I206" s="3" t="str" cm="1">
        <f t="array" aca="1" ref="I206" ca="1">_xlfn.IFS(DIM_SELLERS[[#This Row],[Age ]]&gt;40, "41-60", DIM_SELLERS[[#This Row],[Age ]]&gt;30, "31-40", DIM_SELLERS[[#This Row],[Age ]]&gt;25, "25-30", DIM_SELLERS[[#This Row],[Age ]]&gt;17, "18-24")</f>
        <v>25-30</v>
      </c>
      <c r="J206" s="2"/>
    </row>
    <row r="207" spans="1:10" x14ac:dyDescent="0.25">
      <c r="A207" s="3">
        <v>206</v>
      </c>
      <c r="B207" s="3" t="s">
        <v>2694</v>
      </c>
      <c r="C207" s="3" t="s">
        <v>130</v>
      </c>
      <c r="D207" s="3" t="s">
        <v>15</v>
      </c>
      <c r="E207" s="3" t="s">
        <v>7</v>
      </c>
      <c r="F207" s="12">
        <v>37124</v>
      </c>
      <c r="G207" s="3" t="s">
        <v>2484</v>
      </c>
      <c r="H207" s="24">
        <f ca="1">(YEAR(TODAY()))-(YEAR(DIM_SELLERS[[#This Row],[Seller_Birthdate]]))</f>
        <v>24</v>
      </c>
      <c r="I207" s="3" t="str" cm="1">
        <f t="array" aca="1" ref="I207" ca="1">_xlfn.IFS(DIM_SELLERS[[#This Row],[Age ]]&gt;40, "41-60", DIM_SELLERS[[#This Row],[Age ]]&gt;30, "31-40", DIM_SELLERS[[#This Row],[Age ]]&gt;25, "25-30", DIM_SELLERS[[#This Row],[Age ]]&gt;17, "18-24")</f>
        <v>18-24</v>
      </c>
      <c r="J207" s="2"/>
    </row>
    <row r="208" spans="1:10" x14ac:dyDescent="0.25">
      <c r="A208" s="3">
        <v>207</v>
      </c>
      <c r="B208" s="3" t="s">
        <v>2695</v>
      </c>
      <c r="C208" s="3" t="s">
        <v>216</v>
      </c>
      <c r="D208" s="3" t="s">
        <v>6</v>
      </c>
      <c r="E208" s="3" t="s">
        <v>7</v>
      </c>
      <c r="F208" s="12">
        <v>34864</v>
      </c>
      <c r="G208" s="3" t="s">
        <v>2481</v>
      </c>
      <c r="H208" s="24">
        <f ca="1">(YEAR(TODAY()))-(YEAR(DIM_SELLERS[[#This Row],[Seller_Birthdate]]))</f>
        <v>30</v>
      </c>
      <c r="I208" s="3" t="str" cm="1">
        <f t="array" aca="1" ref="I208" ca="1">_xlfn.IFS(DIM_SELLERS[[#This Row],[Age ]]&gt;40, "41-60", DIM_SELLERS[[#This Row],[Age ]]&gt;30, "31-40", DIM_SELLERS[[#This Row],[Age ]]&gt;25, "25-30", DIM_SELLERS[[#This Row],[Age ]]&gt;17, "18-24")</f>
        <v>25-30</v>
      </c>
      <c r="J208" s="2"/>
    </row>
    <row r="209" spans="1:10" x14ac:dyDescent="0.25">
      <c r="A209" s="3">
        <v>208</v>
      </c>
      <c r="B209" s="3" t="s">
        <v>2696</v>
      </c>
      <c r="C209" s="3" t="s">
        <v>189</v>
      </c>
      <c r="D209" s="3" t="s">
        <v>6</v>
      </c>
      <c r="E209" s="3" t="s">
        <v>11</v>
      </c>
      <c r="F209" s="12">
        <v>27708</v>
      </c>
      <c r="G209" s="3" t="s">
        <v>2492</v>
      </c>
      <c r="H209" s="24">
        <f ca="1">(YEAR(TODAY()))-(YEAR(DIM_SELLERS[[#This Row],[Seller_Birthdate]]))</f>
        <v>50</v>
      </c>
      <c r="I209" s="3" t="str" cm="1">
        <f t="array" aca="1" ref="I209" ca="1">_xlfn.IFS(DIM_SELLERS[[#This Row],[Age ]]&gt;40, "41-60", DIM_SELLERS[[#This Row],[Age ]]&gt;30, "31-40", DIM_SELLERS[[#This Row],[Age ]]&gt;25, "25-30", DIM_SELLERS[[#This Row],[Age ]]&gt;17, "18-24")</f>
        <v>41-60</v>
      </c>
      <c r="J209" s="2"/>
    </row>
    <row r="210" spans="1:10" x14ac:dyDescent="0.25">
      <c r="A210" s="3">
        <v>209</v>
      </c>
      <c r="B210" s="3" t="s">
        <v>2697</v>
      </c>
      <c r="C210" s="3" t="s">
        <v>186</v>
      </c>
      <c r="D210" s="3" t="s">
        <v>6</v>
      </c>
      <c r="E210" s="3" t="s">
        <v>11</v>
      </c>
      <c r="F210" s="12">
        <v>27912</v>
      </c>
      <c r="G210" s="3" t="s">
        <v>2484</v>
      </c>
      <c r="H210" s="24">
        <f ca="1">(YEAR(TODAY()))-(YEAR(DIM_SELLERS[[#This Row],[Seller_Birthdate]]))</f>
        <v>49</v>
      </c>
      <c r="I210" s="3" t="str" cm="1">
        <f t="array" aca="1" ref="I210" ca="1">_xlfn.IFS(DIM_SELLERS[[#This Row],[Age ]]&gt;40, "41-60", DIM_SELLERS[[#This Row],[Age ]]&gt;30, "31-40", DIM_SELLERS[[#This Row],[Age ]]&gt;25, "25-30", DIM_SELLERS[[#This Row],[Age ]]&gt;17, "18-24")</f>
        <v>41-60</v>
      </c>
      <c r="J210" s="2"/>
    </row>
    <row r="211" spans="1:10" x14ac:dyDescent="0.25">
      <c r="A211" s="3">
        <v>210</v>
      </c>
      <c r="B211" s="3" t="s">
        <v>2698</v>
      </c>
      <c r="C211" s="3" t="s">
        <v>31</v>
      </c>
      <c r="D211" s="3" t="s">
        <v>29</v>
      </c>
      <c r="E211" s="3" t="s">
        <v>11</v>
      </c>
      <c r="F211" s="12">
        <v>26883</v>
      </c>
      <c r="G211" s="3" t="s">
        <v>2492</v>
      </c>
      <c r="H211" s="24">
        <f ca="1">(YEAR(TODAY()))-(YEAR(DIM_SELLERS[[#This Row],[Seller_Birthdate]]))</f>
        <v>52</v>
      </c>
      <c r="I211" s="3" t="str" cm="1">
        <f t="array" aca="1" ref="I211" ca="1">_xlfn.IFS(DIM_SELLERS[[#This Row],[Age ]]&gt;40, "41-60", DIM_SELLERS[[#This Row],[Age ]]&gt;30, "31-40", DIM_SELLERS[[#This Row],[Age ]]&gt;25, "25-30", DIM_SELLERS[[#This Row],[Age ]]&gt;17, "18-24")</f>
        <v>41-60</v>
      </c>
      <c r="J211" s="2"/>
    </row>
    <row r="212" spans="1:10" x14ac:dyDescent="0.25">
      <c r="A212" s="3">
        <v>211</v>
      </c>
      <c r="B212" s="3" t="s">
        <v>2699</v>
      </c>
      <c r="C212" s="3" t="s">
        <v>9</v>
      </c>
      <c r="D212" s="3" t="s">
        <v>6</v>
      </c>
      <c r="E212" s="3" t="s">
        <v>7</v>
      </c>
      <c r="F212" s="12">
        <v>35664</v>
      </c>
      <c r="G212" s="3" t="s">
        <v>2481</v>
      </c>
      <c r="H212" s="24">
        <f ca="1">(YEAR(TODAY()))-(YEAR(DIM_SELLERS[[#This Row],[Seller_Birthdate]]))</f>
        <v>28</v>
      </c>
      <c r="I212" s="3" t="str" cm="1">
        <f t="array" aca="1" ref="I212" ca="1">_xlfn.IFS(DIM_SELLERS[[#This Row],[Age ]]&gt;40, "41-60", DIM_SELLERS[[#This Row],[Age ]]&gt;30, "31-40", DIM_SELLERS[[#This Row],[Age ]]&gt;25, "25-30", DIM_SELLERS[[#This Row],[Age ]]&gt;17, "18-24")</f>
        <v>25-30</v>
      </c>
      <c r="J212" s="2"/>
    </row>
    <row r="213" spans="1:10" x14ac:dyDescent="0.25">
      <c r="A213" s="3">
        <v>212</v>
      </c>
      <c r="B213" s="3" t="s">
        <v>2700</v>
      </c>
      <c r="C213" s="3" t="s">
        <v>20</v>
      </c>
      <c r="D213" s="3" t="s">
        <v>21</v>
      </c>
      <c r="E213" s="3" t="s">
        <v>11</v>
      </c>
      <c r="F213" s="12">
        <v>28076</v>
      </c>
      <c r="G213" s="3" t="s">
        <v>2481</v>
      </c>
      <c r="H213" s="24">
        <f ca="1">(YEAR(TODAY()))-(YEAR(DIM_SELLERS[[#This Row],[Seller_Birthdate]]))</f>
        <v>49</v>
      </c>
      <c r="I213" s="3" t="str" cm="1">
        <f t="array" aca="1" ref="I213" ca="1">_xlfn.IFS(DIM_SELLERS[[#This Row],[Age ]]&gt;40, "41-60", DIM_SELLERS[[#This Row],[Age ]]&gt;30, "31-40", DIM_SELLERS[[#This Row],[Age ]]&gt;25, "25-30", DIM_SELLERS[[#This Row],[Age ]]&gt;17, "18-24")</f>
        <v>41-60</v>
      </c>
      <c r="J213" s="2"/>
    </row>
    <row r="214" spans="1:10" x14ac:dyDescent="0.25">
      <c r="A214" s="3">
        <v>213</v>
      </c>
      <c r="B214" s="3" t="s">
        <v>2701</v>
      </c>
      <c r="C214" s="3" t="s">
        <v>9</v>
      </c>
      <c r="D214" s="3" t="s">
        <v>6</v>
      </c>
      <c r="E214" s="3" t="s">
        <v>11</v>
      </c>
      <c r="F214" s="12">
        <v>34922</v>
      </c>
      <c r="G214" s="3" t="s">
        <v>2492</v>
      </c>
      <c r="H214" s="24">
        <f ca="1">(YEAR(TODAY()))-(YEAR(DIM_SELLERS[[#This Row],[Seller_Birthdate]]))</f>
        <v>30</v>
      </c>
      <c r="I214" s="3" t="str" cm="1">
        <f t="array" aca="1" ref="I214" ca="1">_xlfn.IFS(DIM_SELLERS[[#This Row],[Age ]]&gt;40, "41-60", DIM_SELLERS[[#This Row],[Age ]]&gt;30, "31-40", DIM_SELLERS[[#This Row],[Age ]]&gt;25, "25-30", DIM_SELLERS[[#This Row],[Age ]]&gt;17, "18-24")</f>
        <v>25-30</v>
      </c>
      <c r="J214" s="2"/>
    </row>
    <row r="215" spans="1:10" x14ac:dyDescent="0.25">
      <c r="A215" s="3">
        <v>214</v>
      </c>
      <c r="B215" s="3" t="s">
        <v>2702</v>
      </c>
      <c r="C215" s="3" t="s">
        <v>9</v>
      </c>
      <c r="D215" s="3" t="s">
        <v>6</v>
      </c>
      <c r="E215" s="3" t="s">
        <v>11</v>
      </c>
      <c r="F215" s="12">
        <v>28085</v>
      </c>
      <c r="G215" s="3" t="s">
        <v>2481</v>
      </c>
      <c r="H215" s="24">
        <f ca="1">(YEAR(TODAY()))-(YEAR(DIM_SELLERS[[#This Row],[Seller_Birthdate]]))</f>
        <v>49</v>
      </c>
      <c r="I215" s="3" t="str" cm="1">
        <f t="array" aca="1" ref="I215" ca="1">_xlfn.IFS(DIM_SELLERS[[#This Row],[Age ]]&gt;40, "41-60", DIM_SELLERS[[#This Row],[Age ]]&gt;30, "31-40", DIM_SELLERS[[#This Row],[Age ]]&gt;25, "25-30", DIM_SELLERS[[#This Row],[Age ]]&gt;17, "18-24")</f>
        <v>41-60</v>
      </c>
      <c r="J215" s="2"/>
    </row>
    <row r="216" spans="1:10" x14ac:dyDescent="0.25">
      <c r="A216" s="3">
        <v>215</v>
      </c>
      <c r="B216" s="3" t="s">
        <v>2703</v>
      </c>
      <c r="C216" s="3" t="s">
        <v>23</v>
      </c>
      <c r="D216" s="3" t="s">
        <v>24</v>
      </c>
      <c r="E216" s="3" t="s">
        <v>11</v>
      </c>
      <c r="F216" s="12">
        <v>38344</v>
      </c>
      <c r="G216" s="3" t="s">
        <v>2481</v>
      </c>
      <c r="H216" s="24">
        <f ca="1">(YEAR(TODAY()))-(YEAR(DIM_SELLERS[[#This Row],[Seller_Birthdate]]))</f>
        <v>21</v>
      </c>
      <c r="I216" s="3" t="str" cm="1">
        <f t="array" aca="1" ref="I216" ca="1">_xlfn.IFS(DIM_SELLERS[[#This Row],[Age ]]&gt;40, "41-60", DIM_SELLERS[[#This Row],[Age ]]&gt;30, "31-40", DIM_SELLERS[[#This Row],[Age ]]&gt;25, "25-30", DIM_SELLERS[[#This Row],[Age ]]&gt;17, "18-24")</f>
        <v>18-24</v>
      </c>
      <c r="J216" s="2"/>
    </row>
    <row r="217" spans="1:10" x14ac:dyDescent="0.25">
      <c r="A217" s="3">
        <v>216</v>
      </c>
      <c r="B217" s="3" t="s">
        <v>2704</v>
      </c>
      <c r="C217" s="3" t="s">
        <v>8</v>
      </c>
      <c r="D217" s="3" t="s">
        <v>6</v>
      </c>
      <c r="E217" s="3" t="s">
        <v>11</v>
      </c>
      <c r="F217" s="12">
        <v>36328</v>
      </c>
      <c r="G217" s="3" t="s">
        <v>2481</v>
      </c>
      <c r="H217" s="24">
        <f ca="1">(YEAR(TODAY()))-(YEAR(DIM_SELLERS[[#This Row],[Seller_Birthdate]]))</f>
        <v>26</v>
      </c>
      <c r="I217" s="3" t="str" cm="1">
        <f t="array" aca="1" ref="I217" ca="1">_xlfn.IFS(DIM_SELLERS[[#This Row],[Age ]]&gt;40, "41-60", DIM_SELLERS[[#This Row],[Age ]]&gt;30, "31-40", DIM_SELLERS[[#This Row],[Age ]]&gt;25, "25-30", DIM_SELLERS[[#This Row],[Age ]]&gt;17, "18-24")</f>
        <v>25-30</v>
      </c>
      <c r="J217" s="2"/>
    </row>
    <row r="218" spans="1:10" x14ac:dyDescent="0.25">
      <c r="A218" s="3">
        <v>217</v>
      </c>
      <c r="B218" s="3" t="s">
        <v>2705</v>
      </c>
      <c r="C218" s="3" t="s">
        <v>134</v>
      </c>
      <c r="D218" s="3" t="s">
        <v>135</v>
      </c>
      <c r="E218" s="3" t="s">
        <v>7</v>
      </c>
      <c r="F218" s="12">
        <v>36060</v>
      </c>
      <c r="G218" s="3" t="s">
        <v>2481</v>
      </c>
      <c r="H218" s="24">
        <f ca="1">(YEAR(TODAY()))-(YEAR(DIM_SELLERS[[#This Row],[Seller_Birthdate]]))</f>
        <v>27</v>
      </c>
      <c r="I218" s="3" t="str" cm="1">
        <f t="array" aca="1" ref="I218" ca="1">_xlfn.IFS(DIM_SELLERS[[#This Row],[Age ]]&gt;40, "41-60", DIM_SELLERS[[#This Row],[Age ]]&gt;30, "31-40", DIM_SELLERS[[#This Row],[Age ]]&gt;25, "25-30", DIM_SELLERS[[#This Row],[Age ]]&gt;17, "18-24")</f>
        <v>25-30</v>
      </c>
      <c r="J218" s="2"/>
    </row>
    <row r="219" spans="1:10" x14ac:dyDescent="0.25">
      <c r="A219" s="3">
        <v>218</v>
      </c>
      <c r="B219" s="3" t="s">
        <v>2706</v>
      </c>
      <c r="C219" s="3" t="s">
        <v>298</v>
      </c>
      <c r="D219" s="3" t="s">
        <v>24</v>
      </c>
      <c r="E219" s="3" t="s">
        <v>7</v>
      </c>
      <c r="F219" s="12">
        <v>36262</v>
      </c>
      <c r="G219" s="3" t="s">
        <v>2481</v>
      </c>
      <c r="H219" s="24">
        <f ca="1">(YEAR(TODAY()))-(YEAR(DIM_SELLERS[[#This Row],[Seller_Birthdate]]))</f>
        <v>26</v>
      </c>
      <c r="I219" s="3" t="str" cm="1">
        <f t="array" aca="1" ref="I219" ca="1">_xlfn.IFS(DIM_SELLERS[[#This Row],[Age ]]&gt;40, "41-60", DIM_SELLERS[[#This Row],[Age ]]&gt;30, "31-40", DIM_SELLERS[[#This Row],[Age ]]&gt;25, "25-30", DIM_SELLERS[[#This Row],[Age ]]&gt;17, "18-24")</f>
        <v>25-30</v>
      </c>
      <c r="J219" s="2"/>
    </row>
    <row r="220" spans="1:10" x14ac:dyDescent="0.25">
      <c r="A220" s="3">
        <v>219</v>
      </c>
      <c r="B220" s="3" t="s">
        <v>2707</v>
      </c>
      <c r="C220" s="3" t="s">
        <v>37</v>
      </c>
      <c r="D220" s="3" t="s">
        <v>21</v>
      </c>
      <c r="E220" s="3" t="s">
        <v>11</v>
      </c>
      <c r="F220" s="12">
        <v>34141</v>
      </c>
      <c r="G220" s="3" t="s">
        <v>2481</v>
      </c>
      <c r="H220" s="24">
        <f ca="1">(YEAR(TODAY()))-(YEAR(DIM_SELLERS[[#This Row],[Seller_Birthdate]]))</f>
        <v>32</v>
      </c>
      <c r="I220" s="3" t="str" cm="1">
        <f t="array" aca="1" ref="I220" ca="1">_xlfn.IFS(DIM_SELLERS[[#This Row],[Age ]]&gt;40, "41-60", DIM_SELLERS[[#This Row],[Age ]]&gt;30, "31-40", DIM_SELLERS[[#This Row],[Age ]]&gt;25, "25-30", DIM_SELLERS[[#This Row],[Age ]]&gt;17, "18-24")</f>
        <v>31-40</v>
      </c>
      <c r="J220" s="2"/>
    </row>
    <row r="221" spans="1:10" x14ac:dyDescent="0.25">
      <c r="A221" s="3">
        <v>220</v>
      </c>
      <c r="B221" s="3" t="s">
        <v>2708</v>
      </c>
      <c r="C221" s="3" t="s">
        <v>13</v>
      </c>
      <c r="D221" s="3" t="s">
        <v>14</v>
      </c>
      <c r="E221" s="3" t="s">
        <v>11</v>
      </c>
      <c r="F221" s="12">
        <v>37319</v>
      </c>
      <c r="G221" s="3" t="s">
        <v>2481</v>
      </c>
      <c r="H221" s="24">
        <f ca="1">(YEAR(TODAY()))-(YEAR(DIM_SELLERS[[#This Row],[Seller_Birthdate]]))</f>
        <v>23</v>
      </c>
      <c r="I221" s="3" t="str" cm="1">
        <f t="array" aca="1" ref="I221" ca="1">_xlfn.IFS(DIM_SELLERS[[#This Row],[Age ]]&gt;40, "41-60", DIM_SELLERS[[#This Row],[Age ]]&gt;30, "31-40", DIM_SELLERS[[#This Row],[Age ]]&gt;25, "25-30", DIM_SELLERS[[#This Row],[Age ]]&gt;17, "18-24")</f>
        <v>18-24</v>
      </c>
      <c r="J221" s="2"/>
    </row>
    <row r="222" spans="1:10" x14ac:dyDescent="0.25">
      <c r="A222" s="3">
        <v>221</v>
      </c>
      <c r="B222" s="3" t="s">
        <v>2709</v>
      </c>
      <c r="C222" s="3" t="s">
        <v>9</v>
      </c>
      <c r="D222" s="3" t="s">
        <v>6</v>
      </c>
      <c r="E222" s="3" t="s">
        <v>11</v>
      </c>
      <c r="F222" s="12">
        <v>37943</v>
      </c>
      <c r="G222" s="3" t="s">
        <v>2481</v>
      </c>
      <c r="H222" s="24">
        <f ca="1">(YEAR(TODAY()))-(YEAR(DIM_SELLERS[[#This Row],[Seller_Birthdate]]))</f>
        <v>22</v>
      </c>
      <c r="I222" s="3" t="str" cm="1">
        <f t="array" aca="1" ref="I222" ca="1">_xlfn.IFS(DIM_SELLERS[[#This Row],[Age ]]&gt;40, "41-60", DIM_SELLERS[[#This Row],[Age ]]&gt;30, "31-40", DIM_SELLERS[[#This Row],[Age ]]&gt;25, "25-30", DIM_SELLERS[[#This Row],[Age ]]&gt;17, "18-24")</f>
        <v>18-24</v>
      </c>
      <c r="J222" s="2"/>
    </row>
    <row r="223" spans="1:10" x14ac:dyDescent="0.25">
      <c r="A223" s="3">
        <v>222</v>
      </c>
      <c r="B223" s="3" t="s">
        <v>2710</v>
      </c>
      <c r="C223" s="3" t="s">
        <v>9</v>
      </c>
      <c r="D223" s="3" t="s">
        <v>6</v>
      </c>
      <c r="E223" s="3" t="s">
        <v>7</v>
      </c>
      <c r="F223" s="12">
        <v>34662</v>
      </c>
      <c r="G223" s="3" t="s">
        <v>2481</v>
      </c>
      <c r="H223" s="24">
        <f ca="1">(YEAR(TODAY()))-(YEAR(DIM_SELLERS[[#This Row],[Seller_Birthdate]]))</f>
        <v>31</v>
      </c>
      <c r="I223" s="3" t="str" cm="1">
        <f t="array" aca="1" ref="I223" ca="1">_xlfn.IFS(DIM_SELLERS[[#This Row],[Age ]]&gt;40, "41-60", DIM_SELLERS[[#This Row],[Age ]]&gt;30, "31-40", DIM_SELLERS[[#This Row],[Age ]]&gt;25, "25-30", DIM_SELLERS[[#This Row],[Age ]]&gt;17, "18-24")</f>
        <v>31-40</v>
      </c>
      <c r="J223" s="2"/>
    </row>
    <row r="224" spans="1:10" x14ac:dyDescent="0.25">
      <c r="A224" s="3">
        <v>223</v>
      </c>
      <c r="B224" s="3" t="s">
        <v>2711</v>
      </c>
      <c r="C224" s="3" t="s">
        <v>20</v>
      </c>
      <c r="D224" s="3" t="s">
        <v>21</v>
      </c>
      <c r="E224" s="3" t="s">
        <v>11</v>
      </c>
      <c r="F224" s="12">
        <v>38796</v>
      </c>
      <c r="G224" s="3" t="s">
        <v>2492</v>
      </c>
      <c r="H224" s="24">
        <f ca="1">(YEAR(TODAY()))-(YEAR(DIM_SELLERS[[#This Row],[Seller_Birthdate]]))</f>
        <v>19</v>
      </c>
      <c r="I224" s="3" t="str" cm="1">
        <f t="array" aca="1" ref="I224" ca="1">_xlfn.IFS(DIM_SELLERS[[#This Row],[Age ]]&gt;40, "41-60", DIM_SELLERS[[#This Row],[Age ]]&gt;30, "31-40", DIM_SELLERS[[#This Row],[Age ]]&gt;25, "25-30", DIM_SELLERS[[#This Row],[Age ]]&gt;17, "18-24")</f>
        <v>18-24</v>
      </c>
      <c r="J224" s="2"/>
    </row>
    <row r="225" spans="1:10" x14ac:dyDescent="0.25">
      <c r="A225" s="3">
        <v>224</v>
      </c>
      <c r="B225" s="3" t="s">
        <v>2712</v>
      </c>
      <c r="C225" s="3" t="s">
        <v>9</v>
      </c>
      <c r="D225" s="3" t="s">
        <v>6</v>
      </c>
      <c r="E225" s="3" t="s">
        <v>7</v>
      </c>
      <c r="F225" s="12">
        <v>35028</v>
      </c>
      <c r="G225" s="3" t="s">
        <v>2492</v>
      </c>
      <c r="H225" s="24">
        <f ca="1">(YEAR(TODAY()))-(YEAR(DIM_SELLERS[[#This Row],[Seller_Birthdate]]))</f>
        <v>30</v>
      </c>
      <c r="I225" s="3" t="str" cm="1">
        <f t="array" aca="1" ref="I225" ca="1">_xlfn.IFS(DIM_SELLERS[[#This Row],[Age ]]&gt;40, "41-60", DIM_SELLERS[[#This Row],[Age ]]&gt;30, "31-40", DIM_SELLERS[[#This Row],[Age ]]&gt;25, "25-30", DIM_SELLERS[[#This Row],[Age ]]&gt;17, "18-24")</f>
        <v>25-30</v>
      </c>
      <c r="J225" s="2"/>
    </row>
    <row r="226" spans="1:10" x14ac:dyDescent="0.25">
      <c r="A226" s="3">
        <v>225</v>
      </c>
      <c r="B226" s="3" t="s">
        <v>2713</v>
      </c>
      <c r="C226" s="3" t="s">
        <v>9</v>
      </c>
      <c r="D226" s="3" t="s">
        <v>6</v>
      </c>
      <c r="E226" s="3" t="s">
        <v>11</v>
      </c>
      <c r="F226" s="12">
        <v>35864</v>
      </c>
      <c r="G226" s="3" t="s">
        <v>2481</v>
      </c>
      <c r="H226" s="24">
        <f ca="1">(YEAR(TODAY()))-(YEAR(DIM_SELLERS[[#This Row],[Seller_Birthdate]]))</f>
        <v>27</v>
      </c>
      <c r="I226" s="3" t="str" cm="1">
        <f t="array" aca="1" ref="I226" ca="1">_xlfn.IFS(DIM_SELLERS[[#This Row],[Age ]]&gt;40, "41-60", DIM_SELLERS[[#This Row],[Age ]]&gt;30, "31-40", DIM_SELLERS[[#This Row],[Age ]]&gt;25, "25-30", DIM_SELLERS[[#This Row],[Age ]]&gt;17, "18-24")</f>
        <v>25-30</v>
      </c>
      <c r="J226" s="2"/>
    </row>
    <row r="227" spans="1:10" x14ac:dyDescent="0.25">
      <c r="A227" s="3">
        <v>226</v>
      </c>
      <c r="B227" s="3" t="s">
        <v>2714</v>
      </c>
      <c r="C227" s="3" t="s">
        <v>28</v>
      </c>
      <c r="D227" s="3" t="s">
        <v>14</v>
      </c>
      <c r="E227" s="3" t="s">
        <v>7</v>
      </c>
      <c r="F227" s="12">
        <v>36483</v>
      </c>
      <c r="G227" s="3" t="s">
        <v>2481</v>
      </c>
      <c r="H227" s="24">
        <f ca="1">(YEAR(TODAY()))-(YEAR(DIM_SELLERS[[#This Row],[Seller_Birthdate]]))</f>
        <v>26</v>
      </c>
      <c r="I227" s="3" t="str" cm="1">
        <f t="array" aca="1" ref="I227" ca="1">_xlfn.IFS(DIM_SELLERS[[#This Row],[Age ]]&gt;40, "41-60", DIM_SELLERS[[#This Row],[Age ]]&gt;30, "31-40", DIM_SELLERS[[#This Row],[Age ]]&gt;25, "25-30", DIM_SELLERS[[#This Row],[Age ]]&gt;17, "18-24")</f>
        <v>25-30</v>
      </c>
      <c r="J227" s="2"/>
    </row>
    <row r="228" spans="1:10" x14ac:dyDescent="0.25">
      <c r="A228" s="3">
        <v>227</v>
      </c>
      <c r="B228" s="3" t="s">
        <v>2715</v>
      </c>
      <c r="C228" s="3" t="s">
        <v>129</v>
      </c>
      <c r="D228" s="3" t="s">
        <v>6</v>
      </c>
      <c r="E228" s="3" t="s">
        <v>7</v>
      </c>
      <c r="F228" s="12">
        <v>35660</v>
      </c>
      <c r="G228" s="3" t="s">
        <v>2484</v>
      </c>
      <c r="H228" s="24">
        <f ca="1">(YEAR(TODAY()))-(YEAR(DIM_SELLERS[[#This Row],[Seller_Birthdate]]))</f>
        <v>28</v>
      </c>
      <c r="I228" s="3" t="str" cm="1">
        <f t="array" aca="1" ref="I228" ca="1">_xlfn.IFS(DIM_SELLERS[[#This Row],[Age ]]&gt;40, "41-60", DIM_SELLERS[[#This Row],[Age ]]&gt;30, "31-40", DIM_SELLERS[[#This Row],[Age ]]&gt;25, "25-30", DIM_SELLERS[[#This Row],[Age ]]&gt;17, "18-24")</f>
        <v>25-30</v>
      </c>
      <c r="J228" s="2"/>
    </row>
    <row r="229" spans="1:10" x14ac:dyDescent="0.25">
      <c r="A229" s="3">
        <v>228</v>
      </c>
      <c r="B229" s="3" t="s">
        <v>2716</v>
      </c>
      <c r="C229" s="3" t="s">
        <v>9</v>
      </c>
      <c r="D229" s="3" t="s">
        <v>6</v>
      </c>
      <c r="E229" s="3" t="s">
        <v>7</v>
      </c>
      <c r="F229" s="12">
        <v>29328</v>
      </c>
      <c r="G229" s="3" t="s">
        <v>2481</v>
      </c>
      <c r="H229" s="24">
        <f ca="1">(YEAR(TODAY()))-(YEAR(DIM_SELLERS[[#This Row],[Seller_Birthdate]]))</f>
        <v>45</v>
      </c>
      <c r="I229" s="3" t="str" cm="1">
        <f t="array" aca="1" ref="I229" ca="1">_xlfn.IFS(DIM_SELLERS[[#This Row],[Age ]]&gt;40, "41-60", DIM_SELLERS[[#This Row],[Age ]]&gt;30, "31-40", DIM_SELLERS[[#This Row],[Age ]]&gt;25, "25-30", DIM_SELLERS[[#This Row],[Age ]]&gt;17, "18-24")</f>
        <v>41-60</v>
      </c>
      <c r="J229" s="2"/>
    </row>
    <row r="230" spans="1:10" x14ac:dyDescent="0.25">
      <c r="A230" s="3">
        <v>229</v>
      </c>
      <c r="B230" s="3" t="s">
        <v>2717</v>
      </c>
      <c r="C230" s="3" t="s">
        <v>43</v>
      </c>
      <c r="D230" s="3" t="s">
        <v>6</v>
      </c>
      <c r="E230" s="3" t="s">
        <v>7</v>
      </c>
      <c r="F230" s="12">
        <v>28960</v>
      </c>
      <c r="G230" s="3" t="s">
        <v>2481</v>
      </c>
      <c r="H230" s="24">
        <f ca="1">(YEAR(TODAY()))-(YEAR(DIM_SELLERS[[#This Row],[Seller_Birthdate]]))</f>
        <v>46</v>
      </c>
      <c r="I230" s="3" t="str" cm="1">
        <f t="array" aca="1" ref="I230" ca="1">_xlfn.IFS(DIM_SELLERS[[#This Row],[Age ]]&gt;40, "41-60", DIM_SELLERS[[#This Row],[Age ]]&gt;30, "31-40", DIM_SELLERS[[#This Row],[Age ]]&gt;25, "25-30", DIM_SELLERS[[#This Row],[Age ]]&gt;17, "18-24")</f>
        <v>41-60</v>
      </c>
      <c r="J230" s="2"/>
    </row>
    <row r="231" spans="1:10" x14ac:dyDescent="0.25">
      <c r="A231" s="3">
        <v>230</v>
      </c>
      <c r="B231" s="3" t="s">
        <v>2718</v>
      </c>
      <c r="C231" s="3" t="s">
        <v>129</v>
      </c>
      <c r="D231" s="3" t="s">
        <v>6</v>
      </c>
      <c r="E231" s="3" t="s">
        <v>7</v>
      </c>
      <c r="F231" s="12">
        <v>35479</v>
      </c>
      <c r="G231" s="3" t="s">
        <v>2481</v>
      </c>
      <c r="H231" s="24">
        <f ca="1">(YEAR(TODAY()))-(YEAR(DIM_SELLERS[[#This Row],[Seller_Birthdate]]))</f>
        <v>28</v>
      </c>
      <c r="I231" s="3" t="str" cm="1">
        <f t="array" aca="1" ref="I231" ca="1">_xlfn.IFS(DIM_SELLERS[[#This Row],[Age ]]&gt;40, "41-60", DIM_SELLERS[[#This Row],[Age ]]&gt;30, "31-40", DIM_SELLERS[[#This Row],[Age ]]&gt;25, "25-30", DIM_SELLERS[[#This Row],[Age ]]&gt;17, "18-24")</f>
        <v>25-30</v>
      </c>
      <c r="J231" s="2"/>
    </row>
    <row r="232" spans="1:10" x14ac:dyDescent="0.25">
      <c r="A232" s="3">
        <v>231</v>
      </c>
      <c r="B232" s="3" t="s">
        <v>2719</v>
      </c>
      <c r="C232" s="3" t="s">
        <v>136</v>
      </c>
      <c r="D232" s="3" t="s">
        <v>6</v>
      </c>
      <c r="E232" s="3" t="s">
        <v>11</v>
      </c>
      <c r="F232" s="12">
        <v>36261</v>
      </c>
      <c r="G232" s="3" t="s">
        <v>2481</v>
      </c>
      <c r="H232" s="24">
        <f ca="1">(YEAR(TODAY()))-(YEAR(DIM_SELLERS[[#This Row],[Seller_Birthdate]]))</f>
        <v>26</v>
      </c>
      <c r="I232" s="3" t="str" cm="1">
        <f t="array" aca="1" ref="I232" ca="1">_xlfn.IFS(DIM_SELLERS[[#This Row],[Age ]]&gt;40, "41-60", DIM_SELLERS[[#This Row],[Age ]]&gt;30, "31-40", DIM_SELLERS[[#This Row],[Age ]]&gt;25, "25-30", DIM_SELLERS[[#This Row],[Age ]]&gt;17, "18-24")</f>
        <v>25-30</v>
      </c>
      <c r="J232" s="2"/>
    </row>
    <row r="233" spans="1:10" x14ac:dyDescent="0.25">
      <c r="A233" s="3">
        <v>232</v>
      </c>
      <c r="B233" s="3" t="s">
        <v>2720</v>
      </c>
      <c r="C233" s="3" t="s">
        <v>106</v>
      </c>
      <c r="D233" s="3" t="s">
        <v>6</v>
      </c>
      <c r="E233" s="3" t="s">
        <v>11</v>
      </c>
      <c r="F233" s="12">
        <v>32351</v>
      </c>
      <c r="G233" s="3" t="s">
        <v>2481</v>
      </c>
      <c r="H233" s="24">
        <f ca="1">(YEAR(TODAY()))-(YEAR(DIM_SELLERS[[#This Row],[Seller_Birthdate]]))</f>
        <v>37</v>
      </c>
      <c r="I233" s="3" t="str" cm="1">
        <f t="array" aca="1" ref="I233" ca="1">_xlfn.IFS(DIM_SELLERS[[#This Row],[Age ]]&gt;40, "41-60", DIM_SELLERS[[#This Row],[Age ]]&gt;30, "31-40", DIM_SELLERS[[#This Row],[Age ]]&gt;25, "25-30", DIM_SELLERS[[#This Row],[Age ]]&gt;17, "18-24")</f>
        <v>31-40</v>
      </c>
      <c r="J233" s="2"/>
    </row>
    <row r="234" spans="1:10" x14ac:dyDescent="0.25">
      <c r="A234" s="3">
        <v>233</v>
      </c>
      <c r="B234" s="3" t="s">
        <v>2721</v>
      </c>
      <c r="C234" s="3" t="s">
        <v>106</v>
      </c>
      <c r="D234" s="3" t="s">
        <v>6</v>
      </c>
      <c r="E234" s="3" t="s">
        <v>11</v>
      </c>
      <c r="F234" s="12">
        <v>37340</v>
      </c>
      <c r="G234" s="3" t="s">
        <v>2492</v>
      </c>
      <c r="H234" s="24">
        <f ca="1">(YEAR(TODAY()))-(YEAR(DIM_SELLERS[[#This Row],[Seller_Birthdate]]))</f>
        <v>23</v>
      </c>
      <c r="I234" s="3" t="str" cm="1">
        <f t="array" aca="1" ref="I234" ca="1">_xlfn.IFS(DIM_SELLERS[[#This Row],[Age ]]&gt;40, "41-60", DIM_SELLERS[[#This Row],[Age ]]&gt;30, "31-40", DIM_SELLERS[[#This Row],[Age ]]&gt;25, "25-30", DIM_SELLERS[[#This Row],[Age ]]&gt;17, "18-24")</f>
        <v>18-24</v>
      </c>
      <c r="J234" s="2"/>
    </row>
    <row r="235" spans="1:10" x14ac:dyDescent="0.25">
      <c r="A235" s="3">
        <v>234</v>
      </c>
      <c r="B235" s="3" t="s">
        <v>2722</v>
      </c>
      <c r="C235" s="3" t="s">
        <v>18</v>
      </c>
      <c r="D235" s="3" t="s">
        <v>15</v>
      </c>
      <c r="E235" s="3" t="s">
        <v>11</v>
      </c>
      <c r="F235" s="12">
        <v>35912</v>
      </c>
      <c r="G235" s="3" t="s">
        <v>2481</v>
      </c>
      <c r="H235" s="24">
        <f ca="1">(YEAR(TODAY()))-(YEAR(DIM_SELLERS[[#This Row],[Seller_Birthdate]]))</f>
        <v>27</v>
      </c>
      <c r="I235" s="3" t="str" cm="1">
        <f t="array" aca="1" ref="I235" ca="1">_xlfn.IFS(DIM_SELLERS[[#This Row],[Age ]]&gt;40, "41-60", DIM_SELLERS[[#This Row],[Age ]]&gt;30, "31-40", DIM_SELLERS[[#This Row],[Age ]]&gt;25, "25-30", DIM_SELLERS[[#This Row],[Age ]]&gt;17, "18-24")</f>
        <v>25-30</v>
      </c>
      <c r="J235" s="2"/>
    </row>
    <row r="236" spans="1:10" x14ac:dyDescent="0.25">
      <c r="A236" s="3">
        <v>235</v>
      </c>
      <c r="B236" s="3" t="s">
        <v>2723</v>
      </c>
      <c r="C236" s="3" t="s">
        <v>52</v>
      </c>
      <c r="D236" s="3" t="s">
        <v>6</v>
      </c>
      <c r="E236" s="3" t="s">
        <v>11</v>
      </c>
      <c r="F236" s="12">
        <v>26446</v>
      </c>
      <c r="G236" s="3" t="s">
        <v>2484</v>
      </c>
      <c r="H236" s="24">
        <f ca="1">(YEAR(TODAY()))-(YEAR(DIM_SELLERS[[#This Row],[Seller_Birthdate]]))</f>
        <v>53</v>
      </c>
      <c r="I236" s="3" t="str" cm="1">
        <f t="array" aca="1" ref="I236" ca="1">_xlfn.IFS(DIM_SELLERS[[#This Row],[Age ]]&gt;40, "41-60", DIM_SELLERS[[#This Row],[Age ]]&gt;30, "31-40", DIM_SELLERS[[#This Row],[Age ]]&gt;25, "25-30", DIM_SELLERS[[#This Row],[Age ]]&gt;17, "18-24")</f>
        <v>41-60</v>
      </c>
      <c r="J236" s="2"/>
    </row>
    <row r="237" spans="1:10" x14ac:dyDescent="0.25">
      <c r="A237" s="3">
        <v>236</v>
      </c>
      <c r="B237" s="3" t="s">
        <v>2724</v>
      </c>
      <c r="C237" s="3" t="s">
        <v>31</v>
      </c>
      <c r="D237" s="3" t="s">
        <v>29</v>
      </c>
      <c r="E237" s="3" t="s">
        <v>7</v>
      </c>
      <c r="F237" s="12">
        <v>35666</v>
      </c>
      <c r="G237" s="3" t="s">
        <v>2481</v>
      </c>
      <c r="H237" s="24">
        <f ca="1">(YEAR(TODAY()))-(YEAR(DIM_SELLERS[[#This Row],[Seller_Birthdate]]))</f>
        <v>28</v>
      </c>
      <c r="I237" s="3" t="str" cm="1">
        <f t="array" aca="1" ref="I237" ca="1">_xlfn.IFS(DIM_SELLERS[[#This Row],[Age ]]&gt;40, "41-60", DIM_SELLERS[[#This Row],[Age ]]&gt;30, "31-40", DIM_SELLERS[[#This Row],[Age ]]&gt;25, "25-30", DIM_SELLERS[[#This Row],[Age ]]&gt;17, "18-24")</f>
        <v>25-30</v>
      </c>
      <c r="J237" s="2"/>
    </row>
    <row r="238" spans="1:10" x14ac:dyDescent="0.25">
      <c r="A238" s="3">
        <v>237</v>
      </c>
      <c r="B238" s="3" t="s">
        <v>2725</v>
      </c>
      <c r="C238" s="3" t="s">
        <v>327</v>
      </c>
      <c r="D238" s="3" t="s">
        <v>15</v>
      </c>
      <c r="E238" s="3" t="s">
        <v>11</v>
      </c>
      <c r="F238" s="12">
        <v>38272</v>
      </c>
      <c r="G238" s="3" t="s">
        <v>2481</v>
      </c>
      <c r="H238" s="24">
        <f ca="1">(YEAR(TODAY()))-(YEAR(DIM_SELLERS[[#This Row],[Seller_Birthdate]]))</f>
        <v>21</v>
      </c>
      <c r="I238" s="3" t="str" cm="1">
        <f t="array" aca="1" ref="I238" ca="1">_xlfn.IFS(DIM_SELLERS[[#This Row],[Age ]]&gt;40, "41-60", DIM_SELLERS[[#This Row],[Age ]]&gt;30, "31-40", DIM_SELLERS[[#This Row],[Age ]]&gt;25, "25-30", DIM_SELLERS[[#This Row],[Age ]]&gt;17, "18-24")</f>
        <v>18-24</v>
      </c>
      <c r="J238" s="2"/>
    </row>
    <row r="239" spans="1:10" x14ac:dyDescent="0.25">
      <c r="A239" s="3">
        <v>238</v>
      </c>
      <c r="B239" s="3" t="s">
        <v>2726</v>
      </c>
      <c r="C239" s="3" t="s">
        <v>2727</v>
      </c>
      <c r="D239" s="3" t="s">
        <v>6</v>
      </c>
      <c r="E239" s="3" t="s">
        <v>11</v>
      </c>
      <c r="F239" s="12">
        <v>37739</v>
      </c>
      <c r="G239" s="3" t="s">
        <v>2492</v>
      </c>
      <c r="H239" s="24">
        <f ca="1">(YEAR(TODAY()))-(YEAR(DIM_SELLERS[[#This Row],[Seller_Birthdate]]))</f>
        <v>22</v>
      </c>
      <c r="I239" s="3" t="str" cm="1">
        <f t="array" aca="1" ref="I239" ca="1">_xlfn.IFS(DIM_SELLERS[[#This Row],[Age ]]&gt;40, "41-60", DIM_SELLERS[[#This Row],[Age ]]&gt;30, "31-40", DIM_SELLERS[[#This Row],[Age ]]&gt;25, "25-30", DIM_SELLERS[[#This Row],[Age ]]&gt;17, "18-24")</f>
        <v>18-24</v>
      </c>
      <c r="J239" s="2"/>
    </row>
    <row r="240" spans="1:10" x14ac:dyDescent="0.25">
      <c r="A240" s="3">
        <v>239</v>
      </c>
      <c r="B240" s="3" t="s">
        <v>2728</v>
      </c>
      <c r="C240" s="3" t="s">
        <v>20</v>
      </c>
      <c r="D240" s="3" t="s">
        <v>21</v>
      </c>
      <c r="E240" s="3" t="s">
        <v>11</v>
      </c>
      <c r="F240" s="12">
        <v>26072</v>
      </c>
      <c r="G240" s="3" t="s">
        <v>2481</v>
      </c>
      <c r="H240" s="24">
        <f ca="1">(YEAR(TODAY()))-(YEAR(DIM_SELLERS[[#This Row],[Seller_Birthdate]]))</f>
        <v>54</v>
      </c>
      <c r="I240" s="3" t="str" cm="1">
        <f t="array" aca="1" ref="I240" ca="1">_xlfn.IFS(DIM_SELLERS[[#This Row],[Age ]]&gt;40, "41-60", DIM_SELLERS[[#This Row],[Age ]]&gt;30, "31-40", DIM_SELLERS[[#This Row],[Age ]]&gt;25, "25-30", DIM_SELLERS[[#This Row],[Age ]]&gt;17, "18-24")</f>
        <v>41-60</v>
      </c>
      <c r="J240" s="2"/>
    </row>
    <row r="241" spans="1:10" x14ac:dyDescent="0.25">
      <c r="A241" s="3">
        <v>240</v>
      </c>
      <c r="B241" s="3" t="s">
        <v>2729</v>
      </c>
      <c r="C241" s="3" t="s">
        <v>5</v>
      </c>
      <c r="D241" s="3" t="s">
        <v>6</v>
      </c>
      <c r="E241" s="3" t="s">
        <v>7</v>
      </c>
      <c r="F241" s="12">
        <v>36428</v>
      </c>
      <c r="G241" s="3" t="s">
        <v>2484</v>
      </c>
      <c r="H241" s="24">
        <f ca="1">(YEAR(TODAY()))-(YEAR(DIM_SELLERS[[#This Row],[Seller_Birthdate]]))</f>
        <v>26</v>
      </c>
      <c r="I241" s="3" t="str" cm="1">
        <f t="array" aca="1" ref="I241" ca="1">_xlfn.IFS(DIM_SELLERS[[#This Row],[Age ]]&gt;40, "41-60", DIM_SELLERS[[#This Row],[Age ]]&gt;30, "31-40", DIM_SELLERS[[#This Row],[Age ]]&gt;25, "25-30", DIM_SELLERS[[#This Row],[Age ]]&gt;17, "18-24")</f>
        <v>25-30</v>
      </c>
      <c r="J241" s="2"/>
    </row>
    <row r="242" spans="1:10" x14ac:dyDescent="0.25">
      <c r="A242" s="3">
        <v>241</v>
      </c>
      <c r="B242" s="3" t="s">
        <v>2730</v>
      </c>
      <c r="C242" s="3" t="s">
        <v>271</v>
      </c>
      <c r="D242" s="3" t="s">
        <v>6</v>
      </c>
      <c r="E242" s="3" t="s">
        <v>11</v>
      </c>
      <c r="F242" s="12">
        <v>35983</v>
      </c>
      <c r="G242" s="3" t="s">
        <v>2492</v>
      </c>
      <c r="H242" s="24">
        <f ca="1">(YEAR(TODAY()))-(YEAR(DIM_SELLERS[[#This Row],[Seller_Birthdate]]))</f>
        <v>27</v>
      </c>
      <c r="I242" s="3" t="str" cm="1">
        <f t="array" aca="1" ref="I242" ca="1">_xlfn.IFS(DIM_SELLERS[[#This Row],[Age ]]&gt;40, "41-60", DIM_SELLERS[[#This Row],[Age ]]&gt;30, "31-40", DIM_SELLERS[[#This Row],[Age ]]&gt;25, "25-30", DIM_SELLERS[[#This Row],[Age ]]&gt;17, "18-24")</f>
        <v>25-30</v>
      </c>
      <c r="J242" s="2"/>
    </row>
    <row r="243" spans="1:10" x14ac:dyDescent="0.25">
      <c r="A243" s="3">
        <v>242</v>
      </c>
      <c r="B243" s="3" t="s">
        <v>2731</v>
      </c>
      <c r="C243" s="3" t="s">
        <v>9</v>
      </c>
      <c r="D243" s="3" t="s">
        <v>6</v>
      </c>
      <c r="E243" s="3" t="s">
        <v>11</v>
      </c>
      <c r="F243" s="12">
        <v>33606</v>
      </c>
      <c r="G243" s="3" t="s">
        <v>2481</v>
      </c>
      <c r="H243" s="24">
        <f ca="1">(YEAR(TODAY()))-(YEAR(DIM_SELLERS[[#This Row],[Seller_Birthdate]]))</f>
        <v>33</v>
      </c>
      <c r="I243" s="3" t="str" cm="1">
        <f t="array" aca="1" ref="I243" ca="1">_xlfn.IFS(DIM_SELLERS[[#This Row],[Age ]]&gt;40, "41-60", DIM_SELLERS[[#This Row],[Age ]]&gt;30, "31-40", DIM_SELLERS[[#This Row],[Age ]]&gt;25, "25-30", DIM_SELLERS[[#This Row],[Age ]]&gt;17, "18-24")</f>
        <v>31-40</v>
      </c>
      <c r="J243" s="2"/>
    </row>
    <row r="244" spans="1:10" x14ac:dyDescent="0.25">
      <c r="A244" s="3">
        <v>243</v>
      </c>
      <c r="B244" s="3" t="s">
        <v>2732</v>
      </c>
      <c r="C244" s="3" t="s">
        <v>43</v>
      </c>
      <c r="D244" s="3" t="s">
        <v>6</v>
      </c>
      <c r="E244" s="3" t="s">
        <v>11</v>
      </c>
      <c r="F244" s="12">
        <v>34890</v>
      </c>
      <c r="G244" s="3" t="s">
        <v>2484</v>
      </c>
      <c r="H244" s="24">
        <f ca="1">(YEAR(TODAY()))-(YEAR(DIM_SELLERS[[#This Row],[Seller_Birthdate]]))</f>
        <v>30</v>
      </c>
      <c r="I244" s="3" t="str" cm="1">
        <f t="array" aca="1" ref="I244" ca="1">_xlfn.IFS(DIM_SELLERS[[#This Row],[Age ]]&gt;40, "41-60", DIM_SELLERS[[#This Row],[Age ]]&gt;30, "31-40", DIM_SELLERS[[#This Row],[Age ]]&gt;25, "25-30", DIM_SELLERS[[#This Row],[Age ]]&gt;17, "18-24")</f>
        <v>25-30</v>
      </c>
      <c r="J244" s="2"/>
    </row>
    <row r="245" spans="1:10" x14ac:dyDescent="0.25">
      <c r="A245" s="3">
        <v>244</v>
      </c>
      <c r="B245" s="3" t="s">
        <v>2733</v>
      </c>
      <c r="C245" s="3" t="s">
        <v>353</v>
      </c>
      <c r="D245" s="3" t="s">
        <v>14</v>
      </c>
      <c r="E245" s="3" t="s">
        <v>7</v>
      </c>
      <c r="F245" s="12">
        <v>38124</v>
      </c>
      <c r="G245" s="3" t="s">
        <v>2484</v>
      </c>
      <c r="H245" s="24">
        <f ca="1">(YEAR(TODAY()))-(YEAR(DIM_SELLERS[[#This Row],[Seller_Birthdate]]))</f>
        <v>21</v>
      </c>
      <c r="I245" s="3" t="str" cm="1">
        <f t="array" aca="1" ref="I245" ca="1">_xlfn.IFS(DIM_SELLERS[[#This Row],[Age ]]&gt;40, "41-60", DIM_SELLERS[[#This Row],[Age ]]&gt;30, "31-40", DIM_SELLERS[[#This Row],[Age ]]&gt;25, "25-30", DIM_SELLERS[[#This Row],[Age ]]&gt;17, "18-24")</f>
        <v>18-24</v>
      </c>
      <c r="J245" s="2"/>
    </row>
    <row r="246" spans="1:10" x14ac:dyDescent="0.25">
      <c r="A246" s="3">
        <v>245</v>
      </c>
      <c r="B246" s="3" t="s">
        <v>2734</v>
      </c>
      <c r="C246" s="3" t="s">
        <v>103</v>
      </c>
      <c r="D246" s="3" t="s">
        <v>15</v>
      </c>
      <c r="E246" s="3" t="s">
        <v>11</v>
      </c>
      <c r="F246" s="12">
        <v>36584</v>
      </c>
      <c r="G246" s="3" t="s">
        <v>2484</v>
      </c>
      <c r="H246" s="24">
        <f ca="1">(YEAR(TODAY()))-(YEAR(DIM_SELLERS[[#This Row],[Seller_Birthdate]]))</f>
        <v>25</v>
      </c>
      <c r="I246" s="3" t="str" cm="1">
        <f t="array" aca="1" ref="I246" ca="1">_xlfn.IFS(DIM_SELLERS[[#This Row],[Age ]]&gt;40, "41-60", DIM_SELLERS[[#This Row],[Age ]]&gt;30, "31-40", DIM_SELLERS[[#This Row],[Age ]]&gt;25, "25-30", DIM_SELLERS[[#This Row],[Age ]]&gt;17, "18-24")</f>
        <v>18-24</v>
      </c>
      <c r="J246" s="2"/>
    </row>
    <row r="247" spans="1:10" x14ac:dyDescent="0.25">
      <c r="A247" s="3">
        <v>246</v>
      </c>
      <c r="B247" s="3" t="s">
        <v>2735</v>
      </c>
      <c r="C247" s="3" t="s">
        <v>8</v>
      </c>
      <c r="D247" s="3" t="s">
        <v>6</v>
      </c>
      <c r="E247" s="3" t="s">
        <v>7</v>
      </c>
      <c r="F247" s="12">
        <v>37477</v>
      </c>
      <c r="G247" s="3" t="s">
        <v>2492</v>
      </c>
      <c r="H247" s="24">
        <f ca="1">(YEAR(TODAY()))-(YEAR(DIM_SELLERS[[#This Row],[Seller_Birthdate]]))</f>
        <v>23</v>
      </c>
      <c r="I247" s="3" t="str" cm="1">
        <f t="array" aca="1" ref="I247" ca="1">_xlfn.IFS(DIM_SELLERS[[#This Row],[Age ]]&gt;40, "41-60", DIM_SELLERS[[#This Row],[Age ]]&gt;30, "31-40", DIM_SELLERS[[#This Row],[Age ]]&gt;25, "25-30", DIM_SELLERS[[#This Row],[Age ]]&gt;17, "18-24")</f>
        <v>18-24</v>
      </c>
      <c r="J247" s="2"/>
    </row>
    <row r="248" spans="1:10" x14ac:dyDescent="0.25">
      <c r="A248" s="3">
        <v>247</v>
      </c>
      <c r="B248" s="3" t="s">
        <v>2736</v>
      </c>
      <c r="C248" s="3" t="s">
        <v>2737</v>
      </c>
      <c r="D248" s="3" t="s">
        <v>6</v>
      </c>
      <c r="E248" s="3" t="s">
        <v>7</v>
      </c>
      <c r="F248" s="12">
        <v>37473</v>
      </c>
      <c r="G248" s="3" t="s">
        <v>2481</v>
      </c>
      <c r="H248" s="24">
        <f ca="1">(YEAR(TODAY()))-(YEAR(DIM_SELLERS[[#This Row],[Seller_Birthdate]]))</f>
        <v>23</v>
      </c>
      <c r="I248" s="3" t="str" cm="1">
        <f t="array" aca="1" ref="I248" ca="1">_xlfn.IFS(DIM_SELLERS[[#This Row],[Age ]]&gt;40, "41-60", DIM_SELLERS[[#This Row],[Age ]]&gt;30, "31-40", DIM_SELLERS[[#This Row],[Age ]]&gt;25, "25-30", DIM_SELLERS[[#This Row],[Age ]]&gt;17, "18-24")</f>
        <v>18-24</v>
      </c>
      <c r="J248" s="2"/>
    </row>
    <row r="249" spans="1:10" x14ac:dyDescent="0.25">
      <c r="A249" s="3">
        <v>248</v>
      </c>
      <c r="B249" s="3" t="s">
        <v>2738</v>
      </c>
      <c r="C249" s="3" t="s">
        <v>209</v>
      </c>
      <c r="D249" s="3" t="s">
        <v>6</v>
      </c>
      <c r="E249" s="3" t="s">
        <v>11</v>
      </c>
      <c r="F249" s="12">
        <v>33196</v>
      </c>
      <c r="G249" s="3" t="s">
        <v>2492</v>
      </c>
      <c r="H249" s="24">
        <f ca="1">(YEAR(TODAY()))-(YEAR(DIM_SELLERS[[#This Row],[Seller_Birthdate]]))</f>
        <v>35</v>
      </c>
      <c r="I249" s="3" t="str" cm="1">
        <f t="array" aca="1" ref="I249" ca="1">_xlfn.IFS(DIM_SELLERS[[#This Row],[Age ]]&gt;40, "41-60", DIM_SELLERS[[#This Row],[Age ]]&gt;30, "31-40", DIM_SELLERS[[#This Row],[Age ]]&gt;25, "25-30", DIM_SELLERS[[#This Row],[Age ]]&gt;17, "18-24")</f>
        <v>31-40</v>
      </c>
      <c r="J249" s="2"/>
    </row>
    <row r="250" spans="1:10" x14ac:dyDescent="0.25">
      <c r="A250" s="3">
        <v>249</v>
      </c>
      <c r="B250" s="3" t="s">
        <v>2739</v>
      </c>
      <c r="C250" s="3" t="s">
        <v>108</v>
      </c>
      <c r="D250" s="3" t="s">
        <v>17</v>
      </c>
      <c r="E250" s="3" t="s">
        <v>11</v>
      </c>
      <c r="F250" s="12">
        <v>27787</v>
      </c>
      <c r="G250" s="3" t="s">
        <v>2481</v>
      </c>
      <c r="H250" s="24">
        <f ca="1">(YEAR(TODAY()))-(YEAR(DIM_SELLERS[[#This Row],[Seller_Birthdate]]))</f>
        <v>49</v>
      </c>
      <c r="I250" s="3" t="str" cm="1">
        <f t="array" aca="1" ref="I250" ca="1">_xlfn.IFS(DIM_SELLERS[[#This Row],[Age ]]&gt;40, "41-60", DIM_SELLERS[[#This Row],[Age ]]&gt;30, "31-40", DIM_SELLERS[[#This Row],[Age ]]&gt;25, "25-30", DIM_SELLERS[[#This Row],[Age ]]&gt;17, "18-24")</f>
        <v>41-60</v>
      </c>
      <c r="J250" s="2"/>
    </row>
    <row r="251" spans="1:10" x14ac:dyDescent="0.25">
      <c r="A251" s="3">
        <v>250</v>
      </c>
      <c r="B251" s="3" t="s">
        <v>2740</v>
      </c>
      <c r="C251" s="3" t="s">
        <v>68</v>
      </c>
      <c r="D251" s="3" t="s">
        <v>6</v>
      </c>
      <c r="E251" s="3" t="s">
        <v>11</v>
      </c>
      <c r="F251" s="12">
        <v>38617</v>
      </c>
      <c r="G251" s="3" t="s">
        <v>2481</v>
      </c>
      <c r="H251" s="24">
        <f ca="1">(YEAR(TODAY()))-(YEAR(DIM_SELLERS[[#This Row],[Seller_Birthdate]]))</f>
        <v>20</v>
      </c>
      <c r="I251" s="3" t="str" cm="1">
        <f t="array" aca="1" ref="I251" ca="1">_xlfn.IFS(DIM_SELLERS[[#This Row],[Age ]]&gt;40, "41-60", DIM_SELLERS[[#This Row],[Age ]]&gt;30, "31-40", DIM_SELLERS[[#This Row],[Age ]]&gt;25, "25-30", DIM_SELLERS[[#This Row],[Age ]]&gt;17, "18-24")</f>
        <v>18-24</v>
      </c>
      <c r="J251" s="2"/>
    </row>
    <row r="252" spans="1:10" x14ac:dyDescent="0.25">
      <c r="A252" s="3">
        <v>251</v>
      </c>
      <c r="B252" s="3" t="s">
        <v>2741</v>
      </c>
      <c r="C252" s="3" t="s">
        <v>12</v>
      </c>
      <c r="D252" s="3" t="s">
        <v>6</v>
      </c>
      <c r="E252" s="3" t="s">
        <v>11</v>
      </c>
      <c r="F252" s="12">
        <v>36883</v>
      </c>
      <c r="G252" s="3" t="s">
        <v>2481</v>
      </c>
      <c r="H252" s="24">
        <f ca="1">(YEAR(TODAY()))-(YEAR(DIM_SELLERS[[#This Row],[Seller_Birthdate]]))</f>
        <v>25</v>
      </c>
      <c r="I252" s="3" t="str" cm="1">
        <f t="array" aca="1" ref="I252" ca="1">_xlfn.IFS(DIM_SELLERS[[#This Row],[Age ]]&gt;40, "41-60", DIM_SELLERS[[#This Row],[Age ]]&gt;30, "31-40", DIM_SELLERS[[#This Row],[Age ]]&gt;25, "25-30", DIM_SELLERS[[#This Row],[Age ]]&gt;17, "18-24")</f>
        <v>18-24</v>
      </c>
      <c r="J252" s="2"/>
    </row>
    <row r="253" spans="1:10" x14ac:dyDescent="0.25">
      <c r="A253" s="3">
        <v>252</v>
      </c>
      <c r="B253" s="3" t="s">
        <v>2742</v>
      </c>
      <c r="C253" s="3" t="s">
        <v>20</v>
      </c>
      <c r="D253" s="3" t="s">
        <v>21</v>
      </c>
      <c r="E253" s="3" t="s">
        <v>11</v>
      </c>
      <c r="F253" s="12">
        <v>32681</v>
      </c>
      <c r="G253" s="3" t="s">
        <v>2481</v>
      </c>
      <c r="H253" s="24">
        <f ca="1">(YEAR(TODAY()))-(YEAR(DIM_SELLERS[[#This Row],[Seller_Birthdate]]))</f>
        <v>36</v>
      </c>
      <c r="I253" s="3" t="str" cm="1">
        <f t="array" aca="1" ref="I253" ca="1">_xlfn.IFS(DIM_SELLERS[[#This Row],[Age ]]&gt;40, "41-60", DIM_SELLERS[[#This Row],[Age ]]&gt;30, "31-40", DIM_SELLERS[[#This Row],[Age ]]&gt;25, "25-30", DIM_SELLERS[[#This Row],[Age ]]&gt;17, "18-24")</f>
        <v>31-40</v>
      </c>
      <c r="J253" s="2"/>
    </row>
    <row r="254" spans="1:10" x14ac:dyDescent="0.25">
      <c r="A254" s="3">
        <v>253</v>
      </c>
      <c r="B254" s="3" t="s">
        <v>2743</v>
      </c>
      <c r="C254" s="3" t="s">
        <v>257</v>
      </c>
      <c r="D254" s="3" t="s">
        <v>6</v>
      </c>
      <c r="E254" s="3" t="s">
        <v>11</v>
      </c>
      <c r="F254" s="12">
        <v>37380</v>
      </c>
      <c r="G254" s="3" t="s">
        <v>2481</v>
      </c>
      <c r="H254" s="24">
        <f ca="1">(YEAR(TODAY()))-(YEAR(DIM_SELLERS[[#This Row],[Seller_Birthdate]]))</f>
        <v>23</v>
      </c>
      <c r="I254" s="3" t="str" cm="1">
        <f t="array" aca="1" ref="I254" ca="1">_xlfn.IFS(DIM_SELLERS[[#This Row],[Age ]]&gt;40, "41-60", DIM_SELLERS[[#This Row],[Age ]]&gt;30, "31-40", DIM_SELLERS[[#This Row],[Age ]]&gt;25, "25-30", DIM_SELLERS[[#This Row],[Age ]]&gt;17, "18-24")</f>
        <v>18-24</v>
      </c>
      <c r="J254" s="2"/>
    </row>
    <row r="255" spans="1:10" x14ac:dyDescent="0.25">
      <c r="A255" s="3">
        <v>254</v>
      </c>
      <c r="B255" s="3" t="s">
        <v>2744</v>
      </c>
      <c r="C255" s="3" t="s">
        <v>346</v>
      </c>
      <c r="D255" s="3" t="s">
        <v>24</v>
      </c>
      <c r="E255" s="3" t="s">
        <v>7</v>
      </c>
      <c r="F255" s="12">
        <v>30206</v>
      </c>
      <c r="G255" s="3" t="s">
        <v>2481</v>
      </c>
      <c r="H255" s="24">
        <f ca="1">(YEAR(TODAY()))-(YEAR(DIM_SELLERS[[#This Row],[Seller_Birthdate]]))</f>
        <v>43</v>
      </c>
      <c r="I255" s="3" t="str" cm="1">
        <f t="array" aca="1" ref="I255" ca="1">_xlfn.IFS(DIM_SELLERS[[#This Row],[Age ]]&gt;40, "41-60", DIM_SELLERS[[#This Row],[Age ]]&gt;30, "31-40", DIM_SELLERS[[#This Row],[Age ]]&gt;25, "25-30", DIM_SELLERS[[#This Row],[Age ]]&gt;17, "18-24")</f>
        <v>41-60</v>
      </c>
      <c r="J255" s="2"/>
    </row>
    <row r="256" spans="1:10" x14ac:dyDescent="0.25">
      <c r="A256" s="3">
        <v>255</v>
      </c>
      <c r="B256" s="3" t="s">
        <v>2745</v>
      </c>
      <c r="C256" s="3" t="s">
        <v>30</v>
      </c>
      <c r="D256" s="3" t="s">
        <v>6</v>
      </c>
      <c r="E256" s="3" t="s">
        <v>11</v>
      </c>
      <c r="F256" s="12">
        <v>27103</v>
      </c>
      <c r="G256" s="3" t="s">
        <v>2492</v>
      </c>
      <c r="H256" s="24">
        <f ca="1">(YEAR(TODAY()))-(YEAR(DIM_SELLERS[[#This Row],[Seller_Birthdate]]))</f>
        <v>51</v>
      </c>
      <c r="I256" s="3" t="str" cm="1">
        <f t="array" aca="1" ref="I256" ca="1">_xlfn.IFS(DIM_SELLERS[[#This Row],[Age ]]&gt;40, "41-60", DIM_SELLERS[[#This Row],[Age ]]&gt;30, "31-40", DIM_SELLERS[[#This Row],[Age ]]&gt;25, "25-30", DIM_SELLERS[[#This Row],[Age ]]&gt;17, "18-24")</f>
        <v>41-60</v>
      </c>
      <c r="J256" s="2"/>
    </row>
    <row r="257" spans="1:10" x14ac:dyDescent="0.25">
      <c r="A257" s="3">
        <v>256</v>
      </c>
      <c r="B257" s="3" t="s">
        <v>2746</v>
      </c>
      <c r="C257" s="3" t="s">
        <v>81</v>
      </c>
      <c r="D257" s="3" t="s">
        <v>14</v>
      </c>
      <c r="E257" s="3" t="s">
        <v>7</v>
      </c>
      <c r="F257" s="12">
        <v>25904</v>
      </c>
      <c r="G257" s="3" t="s">
        <v>2484</v>
      </c>
      <c r="H257" s="24">
        <f ca="1">(YEAR(TODAY()))-(YEAR(DIM_SELLERS[[#This Row],[Seller_Birthdate]]))</f>
        <v>55</v>
      </c>
      <c r="I257" s="3" t="str" cm="1">
        <f t="array" aca="1" ref="I257" ca="1">_xlfn.IFS(DIM_SELLERS[[#This Row],[Age ]]&gt;40, "41-60", DIM_SELLERS[[#This Row],[Age ]]&gt;30, "31-40", DIM_SELLERS[[#This Row],[Age ]]&gt;25, "25-30", DIM_SELLERS[[#This Row],[Age ]]&gt;17, "18-24")</f>
        <v>41-60</v>
      </c>
      <c r="J257" s="2"/>
    </row>
    <row r="258" spans="1:10" x14ac:dyDescent="0.25">
      <c r="A258" s="3">
        <v>257</v>
      </c>
      <c r="B258" s="3" t="s">
        <v>2747</v>
      </c>
      <c r="C258" s="3" t="s">
        <v>30</v>
      </c>
      <c r="D258" s="3" t="s">
        <v>6</v>
      </c>
      <c r="E258" s="3" t="s">
        <v>11</v>
      </c>
      <c r="F258" s="12">
        <v>30408</v>
      </c>
      <c r="G258" s="3" t="s">
        <v>2481</v>
      </c>
      <c r="H258" s="24">
        <f ca="1">(YEAR(TODAY()))-(YEAR(DIM_SELLERS[[#This Row],[Seller_Birthdate]]))</f>
        <v>42</v>
      </c>
      <c r="I258" s="3" t="str" cm="1">
        <f t="array" aca="1" ref="I258" ca="1">_xlfn.IFS(DIM_SELLERS[[#This Row],[Age ]]&gt;40, "41-60", DIM_SELLERS[[#This Row],[Age ]]&gt;30, "31-40", DIM_SELLERS[[#This Row],[Age ]]&gt;25, "25-30", DIM_SELLERS[[#This Row],[Age ]]&gt;17, "18-24")</f>
        <v>41-60</v>
      </c>
      <c r="J258" s="2"/>
    </row>
    <row r="259" spans="1:10" x14ac:dyDescent="0.25">
      <c r="A259" s="3">
        <v>258</v>
      </c>
      <c r="B259" s="3" t="s">
        <v>2748</v>
      </c>
      <c r="C259" s="3" t="s">
        <v>30</v>
      </c>
      <c r="D259" s="3" t="s">
        <v>6</v>
      </c>
      <c r="E259" s="3" t="s">
        <v>11</v>
      </c>
      <c r="F259" s="12">
        <v>29693</v>
      </c>
      <c r="G259" s="3" t="s">
        <v>2481</v>
      </c>
      <c r="H259" s="24">
        <f ca="1">(YEAR(TODAY()))-(YEAR(DIM_SELLERS[[#This Row],[Seller_Birthdate]]))</f>
        <v>44</v>
      </c>
      <c r="I259" s="3" t="str" cm="1">
        <f t="array" aca="1" ref="I259" ca="1">_xlfn.IFS(DIM_SELLERS[[#This Row],[Age ]]&gt;40, "41-60", DIM_SELLERS[[#This Row],[Age ]]&gt;30, "31-40", DIM_SELLERS[[#This Row],[Age ]]&gt;25, "25-30", DIM_SELLERS[[#This Row],[Age ]]&gt;17, "18-24")</f>
        <v>41-60</v>
      </c>
      <c r="J259" s="2"/>
    </row>
    <row r="260" spans="1:10" x14ac:dyDescent="0.25">
      <c r="A260" s="3">
        <v>259</v>
      </c>
      <c r="B260" s="3" t="s">
        <v>2749</v>
      </c>
      <c r="C260" s="3" t="s">
        <v>9</v>
      </c>
      <c r="D260" s="3" t="s">
        <v>6</v>
      </c>
      <c r="E260" s="3" t="s">
        <v>11</v>
      </c>
      <c r="F260" s="12">
        <v>25026</v>
      </c>
      <c r="G260" s="3" t="s">
        <v>2481</v>
      </c>
      <c r="H260" s="24">
        <f ca="1">(YEAR(TODAY()))-(YEAR(DIM_SELLERS[[#This Row],[Seller_Birthdate]]))</f>
        <v>57</v>
      </c>
      <c r="I260" s="3" t="str" cm="1">
        <f t="array" aca="1" ref="I260" ca="1">_xlfn.IFS(DIM_SELLERS[[#This Row],[Age ]]&gt;40, "41-60", DIM_SELLERS[[#This Row],[Age ]]&gt;30, "31-40", DIM_SELLERS[[#This Row],[Age ]]&gt;25, "25-30", DIM_SELLERS[[#This Row],[Age ]]&gt;17, "18-24")</f>
        <v>41-60</v>
      </c>
      <c r="J260" s="2"/>
    </row>
    <row r="261" spans="1:10" x14ac:dyDescent="0.25">
      <c r="A261" s="3">
        <v>260</v>
      </c>
      <c r="B261" s="3" t="s">
        <v>2750</v>
      </c>
      <c r="C261" s="3" t="s">
        <v>9</v>
      </c>
      <c r="D261" s="3" t="s">
        <v>6</v>
      </c>
      <c r="E261" s="3" t="s">
        <v>11</v>
      </c>
      <c r="F261" s="12">
        <v>37228</v>
      </c>
      <c r="G261" s="3" t="s">
        <v>2481</v>
      </c>
      <c r="H261" s="24">
        <f ca="1">(YEAR(TODAY()))-(YEAR(DIM_SELLERS[[#This Row],[Seller_Birthdate]]))</f>
        <v>24</v>
      </c>
      <c r="I261" s="3" t="str" cm="1">
        <f t="array" aca="1" ref="I261" ca="1">_xlfn.IFS(DIM_SELLERS[[#This Row],[Age ]]&gt;40, "41-60", DIM_SELLERS[[#This Row],[Age ]]&gt;30, "31-40", DIM_SELLERS[[#This Row],[Age ]]&gt;25, "25-30", DIM_SELLERS[[#This Row],[Age ]]&gt;17, "18-24")</f>
        <v>18-24</v>
      </c>
      <c r="J261" s="2"/>
    </row>
    <row r="262" spans="1:10" x14ac:dyDescent="0.25">
      <c r="A262" s="3">
        <v>261</v>
      </c>
      <c r="B262" s="3" t="s">
        <v>2751</v>
      </c>
      <c r="C262" s="3" t="s">
        <v>9</v>
      </c>
      <c r="D262" s="3" t="s">
        <v>6</v>
      </c>
      <c r="E262" s="3" t="s">
        <v>11</v>
      </c>
      <c r="F262" s="12">
        <v>38180</v>
      </c>
      <c r="G262" s="3" t="s">
        <v>2481</v>
      </c>
      <c r="H262" s="24">
        <f ca="1">(YEAR(TODAY()))-(YEAR(DIM_SELLERS[[#This Row],[Seller_Birthdate]]))</f>
        <v>21</v>
      </c>
      <c r="I262" s="3" t="str" cm="1">
        <f t="array" aca="1" ref="I262" ca="1">_xlfn.IFS(DIM_SELLERS[[#This Row],[Age ]]&gt;40, "41-60", DIM_SELLERS[[#This Row],[Age ]]&gt;30, "31-40", DIM_SELLERS[[#This Row],[Age ]]&gt;25, "25-30", DIM_SELLERS[[#This Row],[Age ]]&gt;17, "18-24")</f>
        <v>18-24</v>
      </c>
      <c r="J262" s="2"/>
    </row>
    <row r="263" spans="1:10" x14ac:dyDescent="0.25">
      <c r="A263" s="3">
        <v>262</v>
      </c>
      <c r="B263" s="3" t="s">
        <v>2752</v>
      </c>
      <c r="C263" s="3" t="s">
        <v>81</v>
      </c>
      <c r="D263" s="3" t="s">
        <v>14</v>
      </c>
      <c r="E263" s="3" t="s">
        <v>11</v>
      </c>
      <c r="F263" s="12">
        <v>37167</v>
      </c>
      <c r="G263" s="3" t="s">
        <v>2492</v>
      </c>
      <c r="H263" s="24">
        <f ca="1">(YEAR(TODAY()))-(YEAR(DIM_SELLERS[[#This Row],[Seller_Birthdate]]))</f>
        <v>24</v>
      </c>
      <c r="I263" s="3" t="str" cm="1">
        <f t="array" aca="1" ref="I263" ca="1">_xlfn.IFS(DIM_SELLERS[[#This Row],[Age ]]&gt;40, "41-60", DIM_SELLERS[[#This Row],[Age ]]&gt;30, "31-40", DIM_SELLERS[[#This Row],[Age ]]&gt;25, "25-30", DIM_SELLERS[[#This Row],[Age ]]&gt;17, "18-24")</f>
        <v>18-24</v>
      </c>
      <c r="J263" s="2"/>
    </row>
    <row r="264" spans="1:10" x14ac:dyDescent="0.25">
      <c r="A264" s="3">
        <v>263</v>
      </c>
      <c r="B264" s="3" t="s">
        <v>2753</v>
      </c>
      <c r="C264" s="3" t="s">
        <v>10</v>
      </c>
      <c r="D264" s="3" t="s">
        <v>6</v>
      </c>
      <c r="E264" s="3" t="s">
        <v>11</v>
      </c>
      <c r="F264" s="12">
        <v>36044</v>
      </c>
      <c r="G264" s="3" t="s">
        <v>2481</v>
      </c>
      <c r="H264" s="24">
        <f ca="1">(YEAR(TODAY()))-(YEAR(DIM_SELLERS[[#This Row],[Seller_Birthdate]]))</f>
        <v>27</v>
      </c>
      <c r="I264" s="3" t="str" cm="1">
        <f t="array" aca="1" ref="I264" ca="1">_xlfn.IFS(DIM_SELLERS[[#This Row],[Age ]]&gt;40, "41-60", DIM_SELLERS[[#This Row],[Age ]]&gt;30, "31-40", DIM_SELLERS[[#This Row],[Age ]]&gt;25, "25-30", DIM_SELLERS[[#This Row],[Age ]]&gt;17, "18-24")</f>
        <v>25-30</v>
      </c>
      <c r="J264" s="2"/>
    </row>
    <row r="265" spans="1:10" x14ac:dyDescent="0.25">
      <c r="A265" s="3">
        <v>264</v>
      </c>
      <c r="B265" s="3" t="s">
        <v>2754</v>
      </c>
      <c r="C265" s="3" t="s">
        <v>76</v>
      </c>
      <c r="D265" s="3" t="s">
        <v>6</v>
      </c>
      <c r="E265" s="3" t="s">
        <v>11</v>
      </c>
      <c r="F265" s="12">
        <v>37308</v>
      </c>
      <c r="G265" s="3" t="s">
        <v>2492</v>
      </c>
      <c r="H265" s="24">
        <f ca="1">(YEAR(TODAY()))-(YEAR(DIM_SELLERS[[#This Row],[Seller_Birthdate]]))</f>
        <v>23</v>
      </c>
      <c r="I265" s="3" t="str" cm="1">
        <f t="array" aca="1" ref="I265" ca="1">_xlfn.IFS(DIM_SELLERS[[#This Row],[Age ]]&gt;40, "41-60", DIM_SELLERS[[#This Row],[Age ]]&gt;30, "31-40", DIM_SELLERS[[#This Row],[Age ]]&gt;25, "25-30", DIM_SELLERS[[#This Row],[Age ]]&gt;17, "18-24")</f>
        <v>18-24</v>
      </c>
      <c r="J265" s="2"/>
    </row>
    <row r="266" spans="1:10" x14ac:dyDescent="0.25">
      <c r="A266" s="3">
        <v>265</v>
      </c>
      <c r="B266" s="3" t="s">
        <v>2755</v>
      </c>
      <c r="C266" s="3" t="s">
        <v>85</v>
      </c>
      <c r="D266" s="3" t="s">
        <v>6</v>
      </c>
      <c r="E266" s="3" t="s">
        <v>11</v>
      </c>
      <c r="F266" s="12">
        <v>34762</v>
      </c>
      <c r="G266" s="3" t="s">
        <v>2481</v>
      </c>
      <c r="H266" s="24">
        <f ca="1">(YEAR(TODAY()))-(YEAR(DIM_SELLERS[[#This Row],[Seller_Birthdate]]))</f>
        <v>30</v>
      </c>
      <c r="I266" s="3" t="str" cm="1">
        <f t="array" aca="1" ref="I266" ca="1">_xlfn.IFS(DIM_SELLERS[[#This Row],[Age ]]&gt;40, "41-60", DIM_SELLERS[[#This Row],[Age ]]&gt;30, "31-40", DIM_SELLERS[[#This Row],[Age ]]&gt;25, "25-30", DIM_SELLERS[[#This Row],[Age ]]&gt;17, "18-24")</f>
        <v>25-30</v>
      </c>
      <c r="J266" s="2"/>
    </row>
    <row r="267" spans="1:10" x14ac:dyDescent="0.25">
      <c r="A267" s="3">
        <v>266</v>
      </c>
      <c r="B267" s="3" t="s">
        <v>2756</v>
      </c>
      <c r="C267" s="3" t="s">
        <v>290</v>
      </c>
      <c r="D267" s="3" t="s">
        <v>6</v>
      </c>
      <c r="E267" s="3" t="s">
        <v>7</v>
      </c>
      <c r="F267" s="12">
        <v>36474</v>
      </c>
      <c r="G267" s="3" t="s">
        <v>2481</v>
      </c>
      <c r="H267" s="24">
        <f ca="1">(YEAR(TODAY()))-(YEAR(DIM_SELLERS[[#This Row],[Seller_Birthdate]]))</f>
        <v>26</v>
      </c>
      <c r="I267" s="3" t="str" cm="1">
        <f t="array" aca="1" ref="I267" ca="1">_xlfn.IFS(DIM_SELLERS[[#This Row],[Age ]]&gt;40, "41-60", DIM_SELLERS[[#This Row],[Age ]]&gt;30, "31-40", DIM_SELLERS[[#This Row],[Age ]]&gt;25, "25-30", DIM_SELLERS[[#This Row],[Age ]]&gt;17, "18-24")</f>
        <v>25-30</v>
      </c>
      <c r="J267" s="2"/>
    </row>
    <row r="268" spans="1:10" x14ac:dyDescent="0.25">
      <c r="A268" s="3">
        <v>267</v>
      </c>
      <c r="B268" s="3" t="s">
        <v>2757</v>
      </c>
      <c r="C268" s="3" t="s">
        <v>264</v>
      </c>
      <c r="D268" s="3" t="s">
        <v>15</v>
      </c>
      <c r="E268" s="3" t="s">
        <v>11</v>
      </c>
      <c r="F268" s="12">
        <v>32128</v>
      </c>
      <c r="G268" s="3" t="s">
        <v>2484</v>
      </c>
      <c r="H268" s="24">
        <f ca="1">(YEAR(TODAY()))-(YEAR(DIM_SELLERS[[#This Row],[Seller_Birthdate]]))</f>
        <v>38</v>
      </c>
      <c r="I268" s="3" t="str" cm="1">
        <f t="array" aca="1" ref="I268" ca="1">_xlfn.IFS(DIM_SELLERS[[#This Row],[Age ]]&gt;40, "41-60", DIM_SELLERS[[#This Row],[Age ]]&gt;30, "31-40", DIM_SELLERS[[#This Row],[Age ]]&gt;25, "25-30", DIM_SELLERS[[#This Row],[Age ]]&gt;17, "18-24")</f>
        <v>31-40</v>
      </c>
      <c r="J268" s="2"/>
    </row>
    <row r="269" spans="1:10" x14ac:dyDescent="0.25">
      <c r="A269" s="3">
        <v>268</v>
      </c>
      <c r="B269" s="3" t="s">
        <v>2758</v>
      </c>
      <c r="C269" s="3" t="s">
        <v>31</v>
      </c>
      <c r="D269" s="3" t="s">
        <v>29</v>
      </c>
      <c r="E269" s="3" t="s">
        <v>11</v>
      </c>
      <c r="F269" s="12">
        <v>37039</v>
      </c>
      <c r="G269" s="3" t="s">
        <v>2481</v>
      </c>
      <c r="H269" s="24">
        <f ca="1">(YEAR(TODAY()))-(YEAR(DIM_SELLERS[[#This Row],[Seller_Birthdate]]))</f>
        <v>24</v>
      </c>
      <c r="I269" s="3" t="str" cm="1">
        <f t="array" aca="1" ref="I269" ca="1">_xlfn.IFS(DIM_SELLERS[[#This Row],[Age ]]&gt;40, "41-60", DIM_SELLERS[[#This Row],[Age ]]&gt;30, "31-40", DIM_SELLERS[[#This Row],[Age ]]&gt;25, "25-30", DIM_SELLERS[[#This Row],[Age ]]&gt;17, "18-24")</f>
        <v>18-24</v>
      </c>
      <c r="J269" s="2"/>
    </row>
    <row r="270" spans="1:10" x14ac:dyDescent="0.25">
      <c r="A270" s="3">
        <v>269</v>
      </c>
      <c r="B270" s="3" t="s">
        <v>2759</v>
      </c>
      <c r="C270" s="3" t="s">
        <v>336</v>
      </c>
      <c r="D270" s="3" t="s">
        <v>6</v>
      </c>
      <c r="E270" s="3" t="s">
        <v>7</v>
      </c>
      <c r="F270" s="12">
        <v>38018</v>
      </c>
      <c r="G270" s="3" t="s">
        <v>2484</v>
      </c>
      <c r="H270" s="24">
        <f ca="1">(YEAR(TODAY()))-(YEAR(DIM_SELLERS[[#This Row],[Seller_Birthdate]]))</f>
        <v>21</v>
      </c>
      <c r="I270" s="3" t="str" cm="1">
        <f t="array" aca="1" ref="I270" ca="1">_xlfn.IFS(DIM_SELLERS[[#This Row],[Age ]]&gt;40, "41-60", DIM_SELLERS[[#This Row],[Age ]]&gt;30, "31-40", DIM_SELLERS[[#This Row],[Age ]]&gt;25, "25-30", DIM_SELLERS[[#This Row],[Age ]]&gt;17, "18-24")</f>
        <v>18-24</v>
      </c>
      <c r="J270" s="2"/>
    </row>
    <row r="271" spans="1:10" x14ac:dyDescent="0.25">
      <c r="A271" s="3">
        <v>270</v>
      </c>
      <c r="B271" s="3" t="s">
        <v>2760</v>
      </c>
      <c r="C271" s="3" t="s">
        <v>129</v>
      </c>
      <c r="D271" s="3" t="s">
        <v>6</v>
      </c>
      <c r="E271" s="3" t="s">
        <v>11</v>
      </c>
      <c r="F271" s="12">
        <v>35343</v>
      </c>
      <c r="G271" s="3" t="s">
        <v>2484</v>
      </c>
      <c r="H271" s="24">
        <f ca="1">(YEAR(TODAY()))-(YEAR(DIM_SELLERS[[#This Row],[Seller_Birthdate]]))</f>
        <v>29</v>
      </c>
      <c r="I271" s="3" t="str" cm="1">
        <f t="array" aca="1" ref="I271" ca="1">_xlfn.IFS(DIM_SELLERS[[#This Row],[Age ]]&gt;40, "41-60", DIM_SELLERS[[#This Row],[Age ]]&gt;30, "31-40", DIM_SELLERS[[#This Row],[Age ]]&gt;25, "25-30", DIM_SELLERS[[#This Row],[Age ]]&gt;17, "18-24")</f>
        <v>25-30</v>
      </c>
      <c r="J271" s="2"/>
    </row>
    <row r="272" spans="1:10" x14ac:dyDescent="0.25">
      <c r="A272" s="3">
        <v>271</v>
      </c>
      <c r="B272" s="3" t="s">
        <v>2761</v>
      </c>
      <c r="C272" s="3" t="s">
        <v>9</v>
      </c>
      <c r="D272" s="3" t="s">
        <v>6</v>
      </c>
      <c r="E272" s="3" t="s">
        <v>7</v>
      </c>
      <c r="F272" s="12">
        <v>38537</v>
      </c>
      <c r="G272" s="3" t="s">
        <v>2492</v>
      </c>
      <c r="H272" s="24">
        <f ca="1">(YEAR(TODAY()))-(YEAR(DIM_SELLERS[[#This Row],[Seller_Birthdate]]))</f>
        <v>20</v>
      </c>
      <c r="I272" s="3" t="str" cm="1">
        <f t="array" aca="1" ref="I272" ca="1">_xlfn.IFS(DIM_SELLERS[[#This Row],[Age ]]&gt;40, "41-60", DIM_SELLERS[[#This Row],[Age ]]&gt;30, "31-40", DIM_SELLERS[[#This Row],[Age ]]&gt;25, "25-30", DIM_SELLERS[[#This Row],[Age ]]&gt;17, "18-24")</f>
        <v>18-24</v>
      </c>
      <c r="J272" s="2"/>
    </row>
    <row r="273" spans="1:10" x14ac:dyDescent="0.25">
      <c r="A273" s="3">
        <v>272</v>
      </c>
      <c r="B273" s="3" t="s">
        <v>2762</v>
      </c>
      <c r="C273" s="3" t="s">
        <v>102</v>
      </c>
      <c r="D273" s="3" t="s">
        <v>6</v>
      </c>
      <c r="E273" s="3" t="s">
        <v>7</v>
      </c>
      <c r="F273" s="12">
        <v>36066</v>
      </c>
      <c r="G273" s="3" t="s">
        <v>2492</v>
      </c>
      <c r="H273" s="24">
        <f ca="1">(YEAR(TODAY()))-(YEAR(DIM_SELLERS[[#This Row],[Seller_Birthdate]]))</f>
        <v>27</v>
      </c>
      <c r="I273" s="3" t="str" cm="1">
        <f t="array" aca="1" ref="I273" ca="1">_xlfn.IFS(DIM_SELLERS[[#This Row],[Age ]]&gt;40, "41-60", DIM_SELLERS[[#This Row],[Age ]]&gt;30, "31-40", DIM_SELLERS[[#This Row],[Age ]]&gt;25, "25-30", DIM_SELLERS[[#This Row],[Age ]]&gt;17, "18-24")</f>
        <v>25-30</v>
      </c>
      <c r="J273" s="2"/>
    </row>
    <row r="274" spans="1:10" x14ac:dyDescent="0.25">
      <c r="A274" s="3">
        <v>273</v>
      </c>
      <c r="B274" s="3" t="s">
        <v>2763</v>
      </c>
      <c r="C274" s="3" t="s">
        <v>9</v>
      </c>
      <c r="D274" s="3" t="s">
        <v>6</v>
      </c>
      <c r="E274" s="3" t="s">
        <v>11</v>
      </c>
      <c r="F274" s="12">
        <v>36313</v>
      </c>
      <c r="G274" s="3" t="s">
        <v>2481</v>
      </c>
      <c r="H274" s="24">
        <f ca="1">(YEAR(TODAY()))-(YEAR(DIM_SELLERS[[#This Row],[Seller_Birthdate]]))</f>
        <v>26</v>
      </c>
      <c r="I274" s="3" t="str" cm="1">
        <f t="array" aca="1" ref="I274" ca="1">_xlfn.IFS(DIM_SELLERS[[#This Row],[Age ]]&gt;40, "41-60", DIM_SELLERS[[#This Row],[Age ]]&gt;30, "31-40", DIM_SELLERS[[#This Row],[Age ]]&gt;25, "25-30", DIM_SELLERS[[#This Row],[Age ]]&gt;17, "18-24")</f>
        <v>25-30</v>
      </c>
      <c r="J274" s="2"/>
    </row>
    <row r="275" spans="1:10" x14ac:dyDescent="0.25">
      <c r="A275" s="3">
        <v>274</v>
      </c>
      <c r="B275" s="3" t="s">
        <v>2764</v>
      </c>
      <c r="C275" s="3" t="s">
        <v>9</v>
      </c>
      <c r="D275" s="3" t="s">
        <v>6</v>
      </c>
      <c r="E275" s="3" t="s">
        <v>7</v>
      </c>
      <c r="F275" s="12">
        <v>26185</v>
      </c>
      <c r="G275" s="3" t="s">
        <v>2481</v>
      </c>
      <c r="H275" s="24">
        <f ca="1">(YEAR(TODAY()))-(YEAR(DIM_SELLERS[[#This Row],[Seller_Birthdate]]))</f>
        <v>54</v>
      </c>
      <c r="I275" s="3" t="str" cm="1">
        <f t="array" aca="1" ref="I275" ca="1">_xlfn.IFS(DIM_SELLERS[[#This Row],[Age ]]&gt;40, "41-60", DIM_SELLERS[[#This Row],[Age ]]&gt;30, "31-40", DIM_SELLERS[[#This Row],[Age ]]&gt;25, "25-30", DIM_SELLERS[[#This Row],[Age ]]&gt;17, "18-24")</f>
        <v>41-60</v>
      </c>
      <c r="J275" s="2"/>
    </row>
    <row r="276" spans="1:10" x14ac:dyDescent="0.25">
      <c r="A276" s="3">
        <v>275</v>
      </c>
      <c r="B276" s="3" t="s">
        <v>2765</v>
      </c>
      <c r="C276" s="3" t="s">
        <v>20</v>
      </c>
      <c r="D276" s="3" t="s">
        <v>21</v>
      </c>
      <c r="E276" s="3" t="s">
        <v>11</v>
      </c>
      <c r="F276" s="12">
        <v>37253</v>
      </c>
      <c r="G276" s="3" t="s">
        <v>2481</v>
      </c>
      <c r="H276" s="24">
        <f ca="1">(YEAR(TODAY()))-(YEAR(DIM_SELLERS[[#This Row],[Seller_Birthdate]]))</f>
        <v>24</v>
      </c>
      <c r="I276" s="3" t="str" cm="1">
        <f t="array" aca="1" ref="I276" ca="1">_xlfn.IFS(DIM_SELLERS[[#This Row],[Age ]]&gt;40, "41-60", DIM_SELLERS[[#This Row],[Age ]]&gt;30, "31-40", DIM_SELLERS[[#This Row],[Age ]]&gt;25, "25-30", DIM_SELLERS[[#This Row],[Age ]]&gt;17, "18-24")</f>
        <v>18-24</v>
      </c>
      <c r="J276" s="2"/>
    </row>
    <row r="277" spans="1:10" x14ac:dyDescent="0.25">
      <c r="A277" s="3">
        <v>276</v>
      </c>
      <c r="B277" s="3" t="s">
        <v>2766</v>
      </c>
      <c r="C277" s="3" t="s">
        <v>382</v>
      </c>
      <c r="D277" s="3" t="s">
        <v>6</v>
      </c>
      <c r="E277" s="3" t="s">
        <v>11</v>
      </c>
      <c r="F277" s="12">
        <v>37281</v>
      </c>
      <c r="G277" s="3" t="s">
        <v>2481</v>
      </c>
      <c r="H277" s="24">
        <f ca="1">(YEAR(TODAY()))-(YEAR(DIM_SELLERS[[#This Row],[Seller_Birthdate]]))</f>
        <v>23</v>
      </c>
      <c r="I277" s="3" t="str" cm="1">
        <f t="array" aca="1" ref="I277" ca="1">_xlfn.IFS(DIM_SELLERS[[#This Row],[Age ]]&gt;40, "41-60", DIM_SELLERS[[#This Row],[Age ]]&gt;30, "31-40", DIM_SELLERS[[#This Row],[Age ]]&gt;25, "25-30", DIM_SELLERS[[#This Row],[Age ]]&gt;17, "18-24")</f>
        <v>18-24</v>
      </c>
      <c r="J277" s="2"/>
    </row>
    <row r="278" spans="1:10" x14ac:dyDescent="0.25">
      <c r="A278" s="3">
        <v>277</v>
      </c>
      <c r="B278" s="3" t="s">
        <v>2767</v>
      </c>
      <c r="C278" s="3" t="s">
        <v>209</v>
      </c>
      <c r="D278" s="3" t="s">
        <v>6</v>
      </c>
      <c r="E278" s="3" t="s">
        <v>11</v>
      </c>
      <c r="F278" s="12">
        <v>26049</v>
      </c>
      <c r="G278" s="3" t="s">
        <v>2484</v>
      </c>
      <c r="H278" s="24">
        <f ca="1">(YEAR(TODAY()))-(YEAR(DIM_SELLERS[[#This Row],[Seller_Birthdate]]))</f>
        <v>54</v>
      </c>
      <c r="I278" s="3" t="str" cm="1">
        <f t="array" aca="1" ref="I278" ca="1">_xlfn.IFS(DIM_SELLERS[[#This Row],[Age ]]&gt;40, "41-60", DIM_SELLERS[[#This Row],[Age ]]&gt;30, "31-40", DIM_SELLERS[[#This Row],[Age ]]&gt;25, "25-30", DIM_SELLERS[[#This Row],[Age ]]&gt;17, "18-24")</f>
        <v>41-60</v>
      </c>
      <c r="J278" s="2"/>
    </row>
    <row r="279" spans="1:10" x14ac:dyDescent="0.25">
      <c r="A279" s="3">
        <v>278</v>
      </c>
      <c r="B279" s="3" t="s">
        <v>2768</v>
      </c>
      <c r="C279" s="3" t="s">
        <v>83</v>
      </c>
      <c r="D279" s="3" t="s">
        <v>17</v>
      </c>
      <c r="E279" s="3" t="s">
        <v>7</v>
      </c>
      <c r="F279" s="12">
        <v>24333</v>
      </c>
      <c r="G279" s="3" t="s">
        <v>2481</v>
      </c>
      <c r="H279" s="24">
        <f ca="1">(YEAR(TODAY()))-(YEAR(DIM_SELLERS[[#This Row],[Seller_Birthdate]]))</f>
        <v>59</v>
      </c>
      <c r="I279" s="3" t="str" cm="1">
        <f t="array" aca="1" ref="I279" ca="1">_xlfn.IFS(DIM_SELLERS[[#This Row],[Age ]]&gt;40, "41-60", DIM_SELLERS[[#This Row],[Age ]]&gt;30, "31-40", DIM_SELLERS[[#This Row],[Age ]]&gt;25, "25-30", DIM_SELLERS[[#This Row],[Age ]]&gt;17, "18-24")</f>
        <v>41-60</v>
      </c>
      <c r="J279" s="2"/>
    </row>
    <row r="280" spans="1:10" x14ac:dyDescent="0.25">
      <c r="A280" s="3">
        <v>279</v>
      </c>
      <c r="B280" s="3" t="s">
        <v>2769</v>
      </c>
      <c r="C280" s="3" t="s">
        <v>68</v>
      </c>
      <c r="D280" s="3" t="s">
        <v>6</v>
      </c>
      <c r="E280" s="3" t="s">
        <v>11</v>
      </c>
      <c r="F280" s="12">
        <v>36074</v>
      </c>
      <c r="G280" s="3" t="s">
        <v>2492</v>
      </c>
      <c r="H280" s="24">
        <f ca="1">(YEAR(TODAY()))-(YEAR(DIM_SELLERS[[#This Row],[Seller_Birthdate]]))</f>
        <v>27</v>
      </c>
      <c r="I280" s="3" t="str" cm="1">
        <f t="array" aca="1" ref="I280" ca="1">_xlfn.IFS(DIM_SELLERS[[#This Row],[Age ]]&gt;40, "41-60", DIM_SELLERS[[#This Row],[Age ]]&gt;30, "31-40", DIM_SELLERS[[#This Row],[Age ]]&gt;25, "25-30", DIM_SELLERS[[#This Row],[Age ]]&gt;17, "18-24")</f>
        <v>25-30</v>
      </c>
      <c r="J280" s="2"/>
    </row>
    <row r="281" spans="1:10" x14ac:dyDescent="0.25">
      <c r="A281" s="3">
        <v>280</v>
      </c>
      <c r="B281" s="6" t="s">
        <v>2770</v>
      </c>
      <c r="C281" s="3" t="s">
        <v>20</v>
      </c>
      <c r="D281" s="3" t="s">
        <v>21</v>
      </c>
      <c r="E281" s="3" t="s">
        <v>11</v>
      </c>
      <c r="F281" s="12">
        <v>33110</v>
      </c>
      <c r="G281" s="3" t="s">
        <v>2484</v>
      </c>
      <c r="H281" s="24">
        <f ca="1">(YEAR(TODAY()))-(YEAR(DIM_SELLERS[[#This Row],[Seller_Birthdate]]))</f>
        <v>35</v>
      </c>
      <c r="I281" s="3" t="str" cm="1">
        <f t="array" aca="1" ref="I281" ca="1">_xlfn.IFS(DIM_SELLERS[[#This Row],[Age ]]&gt;40, "41-60", DIM_SELLERS[[#This Row],[Age ]]&gt;30, "31-40", DIM_SELLERS[[#This Row],[Age ]]&gt;25, "25-30", DIM_SELLERS[[#This Row],[Age ]]&gt;17, "18-24")</f>
        <v>31-40</v>
      </c>
      <c r="J281" s="2"/>
    </row>
    <row r="282" spans="1:10" x14ac:dyDescent="0.25">
      <c r="A282" s="3">
        <v>281</v>
      </c>
      <c r="B282" s="3" t="s">
        <v>2771</v>
      </c>
      <c r="C282" s="3" t="s">
        <v>108</v>
      </c>
      <c r="D282" s="3" t="s">
        <v>17</v>
      </c>
      <c r="E282" s="3" t="s">
        <v>7</v>
      </c>
      <c r="F282" s="12">
        <v>36802</v>
      </c>
      <c r="G282" s="3" t="s">
        <v>2481</v>
      </c>
      <c r="H282" s="24">
        <f ca="1">(YEAR(TODAY()))-(YEAR(DIM_SELLERS[[#This Row],[Seller_Birthdate]]))</f>
        <v>25</v>
      </c>
      <c r="I282" s="3" t="str" cm="1">
        <f t="array" aca="1" ref="I282" ca="1">_xlfn.IFS(DIM_SELLERS[[#This Row],[Age ]]&gt;40, "41-60", DIM_SELLERS[[#This Row],[Age ]]&gt;30, "31-40", DIM_SELLERS[[#This Row],[Age ]]&gt;25, "25-30", DIM_SELLERS[[#This Row],[Age ]]&gt;17, "18-24")</f>
        <v>18-24</v>
      </c>
      <c r="J282" s="2"/>
    </row>
    <row r="283" spans="1:10" x14ac:dyDescent="0.25">
      <c r="A283" s="3">
        <v>282</v>
      </c>
      <c r="B283" s="3" t="s">
        <v>2772</v>
      </c>
      <c r="C283" s="3" t="s">
        <v>9</v>
      </c>
      <c r="D283" s="3" t="s">
        <v>6</v>
      </c>
      <c r="E283" s="3" t="s">
        <v>11</v>
      </c>
      <c r="F283" s="12">
        <v>35800</v>
      </c>
      <c r="G283" s="3" t="s">
        <v>2484</v>
      </c>
      <c r="H283" s="24">
        <f ca="1">(YEAR(TODAY()))-(YEAR(DIM_SELLERS[[#This Row],[Seller_Birthdate]]))</f>
        <v>27</v>
      </c>
      <c r="I283" s="3" t="str" cm="1">
        <f t="array" aca="1" ref="I283" ca="1">_xlfn.IFS(DIM_SELLERS[[#This Row],[Age ]]&gt;40, "41-60", DIM_SELLERS[[#This Row],[Age ]]&gt;30, "31-40", DIM_SELLERS[[#This Row],[Age ]]&gt;25, "25-30", DIM_SELLERS[[#This Row],[Age ]]&gt;17, "18-24")</f>
        <v>25-30</v>
      </c>
      <c r="J283" s="2"/>
    </row>
    <row r="284" spans="1:10" x14ac:dyDescent="0.25">
      <c r="A284" s="3">
        <v>283</v>
      </c>
      <c r="B284" s="3" t="s">
        <v>2773</v>
      </c>
      <c r="C284" s="3" t="s">
        <v>26</v>
      </c>
      <c r="D284" s="3" t="s">
        <v>6</v>
      </c>
      <c r="E284" s="3" t="s">
        <v>11</v>
      </c>
      <c r="F284" s="12">
        <v>25326</v>
      </c>
      <c r="G284" s="3" t="s">
        <v>2481</v>
      </c>
      <c r="H284" s="24">
        <f ca="1">(YEAR(TODAY()))-(YEAR(DIM_SELLERS[[#This Row],[Seller_Birthdate]]))</f>
        <v>56</v>
      </c>
      <c r="I284" s="3" t="str" cm="1">
        <f t="array" aca="1" ref="I284" ca="1">_xlfn.IFS(DIM_SELLERS[[#This Row],[Age ]]&gt;40, "41-60", DIM_SELLERS[[#This Row],[Age ]]&gt;30, "31-40", DIM_SELLERS[[#This Row],[Age ]]&gt;25, "25-30", DIM_SELLERS[[#This Row],[Age ]]&gt;17, "18-24")</f>
        <v>41-60</v>
      </c>
      <c r="J284" s="2"/>
    </row>
    <row r="285" spans="1:10" x14ac:dyDescent="0.25">
      <c r="A285" s="3">
        <v>284</v>
      </c>
      <c r="B285" s="3" t="s">
        <v>2774</v>
      </c>
      <c r="C285" s="3" t="s">
        <v>219</v>
      </c>
      <c r="D285" s="3" t="s">
        <v>6</v>
      </c>
      <c r="E285" s="3" t="s">
        <v>11</v>
      </c>
      <c r="F285" s="12">
        <v>30242</v>
      </c>
      <c r="G285" s="3" t="s">
        <v>2484</v>
      </c>
      <c r="H285" s="24">
        <f ca="1">(YEAR(TODAY()))-(YEAR(DIM_SELLERS[[#This Row],[Seller_Birthdate]]))</f>
        <v>43</v>
      </c>
      <c r="I285" s="3" t="str" cm="1">
        <f t="array" aca="1" ref="I285" ca="1">_xlfn.IFS(DIM_SELLERS[[#This Row],[Age ]]&gt;40, "41-60", DIM_SELLERS[[#This Row],[Age ]]&gt;30, "31-40", DIM_SELLERS[[#This Row],[Age ]]&gt;25, "25-30", DIM_SELLERS[[#This Row],[Age ]]&gt;17, "18-24")</f>
        <v>41-60</v>
      </c>
      <c r="J285" s="2"/>
    </row>
    <row r="286" spans="1:10" x14ac:dyDescent="0.25">
      <c r="A286" s="3">
        <v>285</v>
      </c>
      <c r="B286" s="3" t="s">
        <v>2775</v>
      </c>
      <c r="C286" s="3" t="s">
        <v>63</v>
      </c>
      <c r="D286" s="3" t="s">
        <v>21</v>
      </c>
      <c r="E286" s="3" t="s">
        <v>11</v>
      </c>
      <c r="F286" s="12">
        <v>31920</v>
      </c>
      <c r="G286" s="3" t="s">
        <v>2481</v>
      </c>
      <c r="H286" s="24">
        <f ca="1">(YEAR(TODAY()))-(YEAR(DIM_SELLERS[[#This Row],[Seller_Birthdate]]))</f>
        <v>38</v>
      </c>
      <c r="I286" s="3" t="str" cm="1">
        <f t="array" aca="1" ref="I286" ca="1">_xlfn.IFS(DIM_SELLERS[[#This Row],[Age ]]&gt;40, "41-60", DIM_SELLERS[[#This Row],[Age ]]&gt;30, "31-40", DIM_SELLERS[[#This Row],[Age ]]&gt;25, "25-30", DIM_SELLERS[[#This Row],[Age ]]&gt;17, "18-24")</f>
        <v>31-40</v>
      </c>
      <c r="J286" s="2"/>
    </row>
    <row r="287" spans="1:10" x14ac:dyDescent="0.25">
      <c r="A287" s="3">
        <v>286</v>
      </c>
      <c r="B287" s="3" t="s">
        <v>2776</v>
      </c>
      <c r="C287" s="3" t="s">
        <v>154</v>
      </c>
      <c r="D287" s="3" t="s">
        <v>14</v>
      </c>
      <c r="E287" s="3" t="s">
        <v>11</v>
      </c>
      <c r="F287" s="12">
        <v>29579</v>
      </c>
      <c r="G287" s="3" t="s">
        <v>2484</v>
      </c>
      <c r="H287" s="24">
        <f ca="1">(YEAR(TODAY()))-(YEAR(DIM_SELLERS[[#This Row],[Seller_Birthdate]]))</f>
        <v>45</v>
      </c>
      <c r="I287" s="3" t="str" cm="1">
        <f t="array" aca="1" ref="I287" ca="1">_xlfn.IFS(DIM_SELLERS[[#This Row],[Age ]]&gt;40, "41-60", DIM_SELLERS[[#This Row],[Age ]]&gt;30, "31-40", DIM_SELLERS[[#This Row],[Age ]]&gt;25, "25-30", DIM_SELLERS[[#This Row],[Age ]]&gt;17, "18-24")</f>
        <v>41-60</v>
      </c>
      <c r="J287" s="2"/>
    </row>
    <row r="288" spans="1:10" x14ac:dyDescent="0.25">
      <c r="A288" s="3">
        <v>287</v>
      </c>
      <c r="B288" s="3" t="s">
        <v>2777</v>
      </c>
      <c r="C288" s="3" t="s">
        <v>263</v>
      </c>
      <c r="D288" s="3" t="s">
        <v>17</v>
      </c>
      <c r="E288" s="3" t="s">
        <v>11</v>
      </c>
      <c r="F288" s="12">
        <v>36418</v>
      </c>
      <c r="G288" s="3" t="s">
        <v>2484</v>
      </c>
      <c r="H288" s="24">
        <f ca="1">(YEAR(TODAY()))-(YEAR(DIM_SELLERS[[#This Row],[Seller_Birthdate]]))</f>
        <v>26</v>
      </c>
      <c r="I288" s="3" t="str" cm="1">
        <f t="array" aca="1" ref="I288" ca="1">_xlfn.IFS(DIM_SELLERS[[#This Row],[Age ]]&gt;40, "41-60", DIM_SELLERS[[#This Row],[Age ]]&gt;30, "31-40", DIM_SELLERS[[#This Row],[Age ]]&gt;25, "25-30", DIM_SELLERS[[#This Row],[Age ]]&gt;17, "18-24")</f>
        <v>25-30</v>
      </c>
      <c r="J288" s="2"/>
    </row>
    <row r="289" spans="1:10" x14ac:dyDescent="0.25">
      <c r="A289" s="3">
        <v>288</v>
      </c>
      <c r="B289" s="3" t="s">
        <v>2778</v>
      </c>
      <c r="C289" s="3" t="s">
        <v>2779</v>
      </c>
      <c r="D289" s="3" t="s">
        <v>6</v>
      </c>
      <c r="E289" s="3" t="s">
        <v>11</v>
      </c>
      <c r="F289" s="12">
        <v>35253</v>
      </c>
      <c r="G289" s="3" t="s">
        <v>2484</v>
      </c>
      <c r="H289" s="24">
        <f ca="1">(YEAR(TODAY()))-(YEAR(DIM_SELLERS[[#This Row],[Seller_Birthdate]]))</f>
        <v>29</v>
      </c>
      <c r="I289" s="3" t="str" cm="1">
        <f t="array" aca="1" ref="I289" ca="1">_xlfn.IFS(DIM_SELLERS[[#This Row],[Age ]]&gt;40, "41-60", DIM_SELLERS[[#This Row],[Age ]]&gt;30, "31-40", DIM_SELLERS[[#This Row],[Age ]]&gt;25, "25-30", DIM_SELLERS[[#This Row],[Age ]]&gt;17, "18-24")</f>
        <v>25-30</v>
      </c>
      <c r="J289" s="2"/>
    </row>
    <row r="290" spans="1:10" x14ac:dyDescent="0.25">
      <c r="A290" s="3">
        <v>289</v>
      </c>
      <c r="B290" s="3" t="s">
        <v>2780</v>
      </c>
      <c r="C290" s="3" t="s">
        <v>266</v>
      </c>
      <c r="D290" s="3" t="s">
        <v>21</v>
      </c>
      <c r="E290" s="3" t="s">
        <v>11</v>
      </c>
      <c r="F290" s="12">
        <v>35889</v>
      </c>
      <c r="G290" s="3" t="s">
        <v>2484</v>
      </c>
      <c r="H290" s="24">
        <f ca="1">(YEAR(TODAY()))-(YEAR(DIM_SELLERS[[#This Row],[Seller_Birthdate]]))</f>
        <v>27</v>
      </c>
      <c r="I290" s="3" t="str" cm="1">
        <f t="array" aca="1" ref="I290" ca="1">_xlfn.IFS(DIM_SELLERS[[#This Row],[Age ]]&gt;40, "41-60", DIM_SELLERS[[#This Row],[Age ]]&gt;30, "31-40", DIM_SELLERS[[#This Row],[Age ]]&gt;25, "25-30", DIM_SELLERS[[#This Row],[Age ]]&gt;17, "18-24")</f>
        <v>25-30</v>
      </c>
      <c r="J290" s="2"/>
    </row>
    <row r="291" spans="1:10" x14ac:dyDescent="0.25">
      <c r="A291" s="3">
        <v>290</v>
      </c>
      <c r="B291" s="6" t="s">
        <v>2781</v>
      </c>
      <c r="C291" s="3" t="s">
        <v>168</v>
      </c>
      <c r="D291" s="3" t="s">
        <v>17</v>
      </c>
      <c r="E291" s="3" t="s">
        <v>11</v>
      </c>
      <c r="F291" s="12">
        <v>38404</v>
      </c>
      <c r="G291" s="3" t="s">
        <v>2492</v>
      </c>
      <c r="H291" s="24">
        <f ca="1">(YEAR(TODAY()))-(YEAR(DIM_SELLERS[[#This Row],[Seller_Birthdate]]))</f>
        <v>20</v>
      </c>
      <c r="I291" s="3" t="str" cm="1">
        <f t="array" aca="1" ref="I291" ca="1">_xlfn.IFS(DIM_SELLERS[[#This Row],[Age ]]&gt;40, "41-60", DIM_SELLERS[[#This Row],[Age ]]&gt;30, "31-40", DIM_SELLERS[[#This Row],[Age ]]&gt;25, "25-30", DIM_SELLERS[[#This Row],[Age ]]&gt;17, "18-24")</f>
        <v>18-24</v>
      </c>
      <c r="J291" s="2"/>
    </row>
    <row r="292" spans="1:10" x14ac:dyDescent="0.25">
      <c r="A292" s="3">
        <v>291</v>
      </c>
      <c r="B292" s="3" t="s">
        <v>2782</v>
      </c>
      <c r="C292" s="3" t="s">
        <v>2783</v>
      </c>
      <c r="D292" s="3" t="s">
        <v>6</v>
      </c>
      <c r="E292" s="3" t="s">
        <v>7</v>
      </c>
      <c r="F292" s="12">
        <v>36809</v>
      </c>
      <c r="G292" s="3" t="s">
        <v>2481</v>
      </c>
      <c r="H292" s="24">
        <f ca="1">(YEAR(TODAY()))-(YEAR(DIM_SELLERS[[#This Row],[Seller_Birthdate]]))</f>
        <v>25</v>
      </c>
      <c r="I292" s="3" t="str" cm="1">
        <f t="array" aca="1" ref="I292" ca="1">_xlfn.IFS(DIM_SELLERS[[#This Row],[Age ]]&gt;40, "41-60", DIM_SELLERS[[#This Row],[Age ]]&gt;30, "31-40", DIM_SELLERS[[#This Row],[Age ]]&gt;25, "25-30", DIM_SELLERS[[#This Row],[Age ]]&gt;17, "18-24")</f>
        <v>18-24</v>
      </c>
      <c r="J292" s="2"/>
    </row>
    <row r="293" spans="1:10" x14ac:dyDescent="0.25">
      <c r="A293" s="3">
        <v>292</v>
      </c>
      <c r="B293" s="3" t="s">
        <v>2784</v>
      </c>
      <c r="C293" s="3" t="s">
        <v>28</v>
      </c>
      <c r="D293" s="3" t="s">
        <v>14</v>
      </c>
      <c r="E293" s="3" t="s">
        <v>11</v>
      </c>
      <c r="F293" s="12">
        <v>35768</v>
      </c>
      <c r="G293" s="3" t="s">
        <v>2484</v>
      </c>
      <c r="H293" s="24">
        <f ca="1">(YEAR(TODAY()))-(YEAR(DIM_SELLERS[[#This Row],[Seller_Birthdate]]))</f>
        <v>28</v>
      </c>
      <c r="I293" s="3" t="str" cm="1">
        <f t="array" aca="1" ref="I293" ca="1">_xlfn.IFS(DIM_SELLERS[[#This Row],[Age ]]&gt;40, "41-60", DIM_SELLERS[[#This Row],[Age ]]&gt;30, "31-40", DIM_SELLERS[[#This Row],[Age ]]&gt;25, "25-30", DIM_SELLERS[[#This Row],[Age ]]&gt;17, "18-24")</f>
        <v>25-30</v>
      </c>
      <c r="J293" s="2"/>
    </row>
    <row r="294" spans="1:10" x14ac:dyDescent="0.25">
      <c r="A294" s="3">
        <v>293</v>
      </c>
      <c r="B294" s="3" t="s">
        <v>2785</v>
      </c>
      <c r="C294" s="3" t="s">
        <v>18</v>
      </c>
      <c r="D294" s="3" t="s">
        <v>15</v>
      </c>
      <c r="E294" s="3" t="s">
        <v>7</v>
      </c>
      <c r="F294" s="12">
        <v>32269</v>
      </c>
      <c r="G294" s="3" t="s">
        <v>2492</v>
      </c>
      <c r="H294" s="24">
        <f ca="1">(YEAR(TODAY()))-(YEAR(DIM_SELLERS[[#This Row],[Seller_Birthdate]]))</f>
        <v>37</v>
      </c>
      <c r="I294" s="3" t="str" cm="1">
        <f t="array" aca="1" ref="I294" ca="1">_xlfn.IFS(DIM_SELLERS[[#This Row],[Age ]]&gt;40, "41-60", DIM_SELLERS[[#This Row],[Age ]]&gt;30, "31-40", DIM_SELLERS[[#This Row],[Age ]]&gt;25, "25-30", DIM_SELLERS[[#This Row],[Age ]]&gt;17, "18-24")</f>
        <v>31-40</v>
      </c>
      <c r="J294" s="2"/>
    </row>
    <row r="295" spans="1:10" x14ac:dyDescent="0.25">
      <c r="A295" s="3">
        <v>294</v>
      </c>
      <c r="B295" s="3" t="s">
        <v>2786</v>
      </c>
      <c r="C295" s="3" t="s">
        <v>9</v>
      </c>
      <c r="D295" s="3" t="s">
        <v>6</v>
      </c>
      <c r="E295" s="3" t="s">
        <v>11</v>
      </c>
      <c r="F295" s="12">
        <v>37969</v>
      </c>
      <c r="G295" s="3" t="s">
        <v>2492</v>
      </c>
      <c r="H295" s="24">
        <f ca="1">(YEAR(TODAY()))-(YEAR(DIM_SELLERS[[#This Row],[Seller_Birthdate]]))</f>
        <v>22</v>
      </c>
      <c r="I295" s="3" t="str" cm="1">
        <f t="array" aca="1" ref="I295" ca="1">_xlfn.IFS(DIM_SELLERS[[#This Row],[Age ]]&gt;40, "41-60", DIM_SELLERS[[#This Row],[Age ]]&gt;30, "31-40", DIM_SELLERS[[#This Row],[Age ]]&gt;25, "25-30", DIM_SELLERS[[#This Row],[Age ]]&gt;17, "18-24")</f>
        <v>18-24</v>
      </c>
      <c r="J295" s="2"/>
    </row>
    <row r="296" spans="1:10" x14ac:dyDescent="0.25">
      <c r="A296" s="3">
        <v>295</v>
      </c>
      <c r="B296" s="3" t="s">
        <v>2787</v>
      </c>
      <c r="C296" s="3" t="s">
        <v>46</v>
      </c>
      <c r="D296" s="3" t="s">
        <v>17</v>
      </c>
      <c r="E296" s="3" t="s">
        <v>7</v>
      </c>
      <c r="F296" s="12">
        <v>37486</v>
      </c>
      <c r="G296" s="3" t="s">
        <v>2484</v>
      </c>
      <c r="H296" s="24">
        <f ca="1">(YEAR(TODAY()))-(YEAR(DIM_SELLERS[[#This Row],[Seller_Birthdate]]))</f>
        <v>23</v>
      </c>
      <c r="I296" s="3" t="str" cm="1">
        <f t="array" aca="1" ref="I296" ca="1">_xlfn.IFS(DIM_SELLERS[[#This Row],[Age ]]&gt;40, "41-60", DIM_SELLERS[[#This Row],[Age ]]&gt;30, "31-40", DIM_SELLERS[[#This Row],[Age ]]&gt;25, "25-30", DIM_SELLERS[[#This Row],[Age ]]&gt;17, "18-24")</f>
        <v>18-24</v>
      </c>
      <c r="J296" s="2"/>
    </row>
    <row r="297" spans="1:10" x14ac:dyDescent="0.25">
      <c r="A297" s="3">
        <v>296</v>
      </c>
      <c r="B297" s="3" t="s">
        <v>2788</v>
      </c>
      <c r="C297" s="3" t="s">
        <v>227</v>
      </c>
      <c r="D297" s="3" t="s">
        <v>17</v>
      </c>
      <c r="E297" s="3" t="s">
        <v>11</v>
      </c>
      <c r="F297" s="12">
        <v>24513</v>
      </c>
      <c r="G297" s="3" t="s">
        <v>2492</v>
      </c>
      <c r="H297" s="24">
        <f ca="1">(YEAR(TODAY()))-(YEAR(DIM_SELLERS[[#This Row],[Seller_Birthdate]]))</f>
        <v>58</v>
      </c>
      <c r="I297" s="3" t="str" cm="1">
        <f t="array" aca="1" ref="I297" ca="1">_xlfn.IFS(DIM_SELLERS[[#This Row],[Age ]]&gt;40, "41-60", DIM_SELLERS[[#This Row],[Age ]]&gt;30, "31-40", DIM_SELLERS[[#This Row],[Age ]]&gt;25, "25-30", DIM_SELLERS[[#This Row],[Age ]]&gt;17, "18-24")</f>
        <v>41-60</v>
      </c>
      <c r="J297" s="2"/>
    </row>
    <row r="298" spans="1:10" x14ac:dyDescent="0.25">
      <c r="A298" s="3">
        <v>297</v>
      </c>
      <c r="B298" s="3" t="s">
        <v>2789</v>
      </c>
      <c r="C298" s="3" t="s">
        <v>9</v>
      </c>
      <c r="D298" s="3" t="s">
        <v>6</v>
      </c>
      <c r="E298" s="3" t="s">
        <v>11</v>
      </c>
      <c r="F298" s="12">
        <v>36316</v>
      </c>
      <c r="G298" s="3" t="s">
        <v>2481</v>
      </c>
      <c r="H298" s="24">
        <f ca="1">(YEAR(TODAY()))-(YEAR(DIM_SELLERS[[#This Row],[Seller_Birthdate]]))</f>
        <v>26</v>
      </c>
      <c r="I298" s="3" t="str" cm="1">
        <f t="array" aca="1" ref="I298" ca="1">_xlfn.IFS(DIM_SELLERS[[#This Row],[Age ]]&gt;40, "41-60", DIM_SELLERS[[#This Row],[Age ]]&gt;30, "31-40", DIM_SELLERS[[#This Row],[Age ]]&gt;25, "25-30", DIM_SELLERS[[#This Row],[Age ]]&gt;17, "18-24")</f>
        <v>25-30</v>
      </c>
      <c r="J298" s="2"/>
    </row>
    <row r="299" spans="1:10" x14ac:dyDescent="0.25">
      <c r="A299" s="3">
        <v>298</v>
      </c>
      <c r="B299" s="3" t="s">
        <v>2790</v>
      </c>
      <c r="C299" s="3" t="s">
        <v>92</v>
      </c>
      <c r="D299" s="3" t="s">
        <v>6</v>
      </c>
      <c r="E299" s="3" t="s">
        <v>11</v>
      </c>
      <c r="F299" s="12">
        <v>35530</v>
      </c>
      <c r="G299" s="3" t="s">
        <v>2481</v>
      </c>
      <c r="H299" s="24">
        <f ca="1">(YEAR(TODAY()))-(YEAR(DIM_SELLERS[[#This Row],[Seller_Birthdate]]))</f>
        <v>28</v>
      </c>
      <c r="I299" s="3" t="str" cm="1">
        <f t="array" aca="1" ref="I299" ca="1">_xlfn.IFS(DIM_SELLERS[[#This Row],[Age ]]&gt;40, "41-60", DIM_SELLERS[[#This Row],[Age ]]&gt;30, "31-40", DIM_SELLERS[[#This Row],[Age ]]&gt;25, "25-30", DIM_SELLERS[[#This Row],[Age ]]&gt;17, "18-24")</f>
        <v>25-30</v>
      </c>
      <c r="J299" s="2"/>
    </row>
    <row r="300" spans="1:10" x14ac:dyDescent="0.25">
      <c r="A300" s="3">
        <v>299</v>
      </c>
      <c r="B300" s="3" t="s">
        <v>2791</v>
      </c>
      <c r="C300" s="3" t="s">
        <v>9</v>
      </c>
      <c r="D300" s="3" t="s">
        <v>6</v>
      </c>
      <c r="E300" s="3" t="s">
        <v>11</v>
      </c>
      <c r="F300" s="12">
        <v>31281</v>
      </c>
      <c r="G300" s="3" t="s">
        <v>2484</v>
      </c>
      <c r="H300" s="24">
        <f ca="1">(YEAR(TODAY()))-(YEAR(DIM_SELLERS[[#This Row],[Seller_Birthdate]]))</f>
        <v>40</v>
      </c>
      <c r="I300" s="3" t="str" cm="1">
        <f t="array" aca="1" ref="I300" ca="1">_xlfn.IFS(DIM_SELLERS[[#This Row],[Age ]]&gt;40, "41-60", DIM_SELLERS[[#This Row],[Age ]]&gt;30, "31-40", DIM_SELLERS[[#This Row],[Age ]]&gt;25, "25-30", DIM_SELLERS[[#This Row],[Age ]]&gt;17, "18-24")</f>
        <v>31-40</v>
      </c>
      <c r="J300" s="2"/>
    </row>
    <row r="301" spans="1:10" x14ac:dyDescent="0.25">
      <c r="A301" s="3">
        <v>300</v>
      </c>
      <c r="B301" s="3" t="s">
        <v>2792</v>
      </c>
      <c r="C301" s="3" t="s">
        <v>20</v>
      </c>
      <c r="D301" s="3" t="s">
        <v>21</v>
      </c>
      <c r="E301" s="3" t="s">
        <v>11</v>
      </c>
      <c r="F301" s="12">
        <v>34727</v>
      </c>
      <c r="G301" s="3" t="s">
        <v>2481</v>
      </c>
      <c r="H301" s="24">
        <f ca="1">(YEAR(TODAY()))-(YEAR(DIM_SELLERS[[#This Row],[Seller_Birthdate]]))</f>
        <v>30</v>
      </c>
      <c r="I301" s="3" t="str" cm="1">
        <f t="array" aca="1" ref="I301" ca="1">_xlfn.IFS(DIM_SELLERS[[#This Row],[Age ]]&gt;40, "41-60", DIM_SELLERS[[#This Row],[Age ]]&gt;30, "31-40", DIM_SELLERS[[#This Row],[Age ]]&gt;25, "25-30", DIM_SELLERS[[#This Row],[Age ]]&gt;17, "18-24")</f>
        <v>25-30</v>
      </c>
      <c r="J301" s="2"/>
    </row>
    <row r="302" spans="1:10" x14ac:dyDescent="0.25">
      <c r="A302" s="3">
        <v>301</v>
      </c>
      <c r="B302" s="3" t="s">
        <v>2793</v>
      </c>
      <c r="C302" s="3" t="s">
        <v>16</v>
      </c>
      <c r="D302" s="3" t="s">
        <v>17</v>
      </c>
      <c r="E302" s="3" t="s">
        <v>11</v>
      </c>
      <c r="F302" s="12">
        <v>39388</v>
      </c>
      <c r="G302" s="3" t="s">
        <v>2492</v>
      </c>
      <c r="H302" s="24">
        <f ca="1">(YEAR(TODAY()))-(YEAR(DIM_SELLERS[[#This Row],[Seller_Birthdate]]))</f>
        <v>18</v>
      </c>
      <c r="I302" s="3" t="str" cm="1">
        <f t="array" aca="1" ref="I302" ca="1">_xlfn.IFS(DIM_SELLERS[[#This Row],[Age ]]&gt;40, "41-60", DIM_SELLERS[[#This Row],[Age ]]&gt;30, "31-40", DIM_SELLERS[[#This Row],[Age ]]&gt;25, "25-30", DIM_SELLERS[[#This Row],[Age ]]&gt;17, "18-24")</f>
        <v>18-24</v>
      </c>
      <c r="J302" s="2"/>
    </row>
    <row r="303" spans="1:10" x14ac:dyDescent="0.25">
      <c r="A303" s="3">
        <v>302</v>
      </c>
      <c r="B303" s="3" t="s">
        <v>2794</v>
      </c>
      <c r="C303" s="3" t="s">
        <v>9</v>
      </c>
      <c r="D303" s="3" t="s">
        <v>6</v>
      </c>
      <c r="E303" s="3" t="s">
        <v>7</v>
      </c>
      <c r="F303" s="12">
        <v>37631</v>
      </c>
      <c r="G303" s="3" t="s">
        <v>2481</v>
      </c>
      <c r="H303" s="24">
        <f ca="1">(YEAR(TODAY()))-(YEAR(DIM_SELLERS[[#This Row],[Seller_Birthdate]]))</f>
        <v>22</v>
      </c>
      <c r="I303" s="3" t="str" cm="1">
        <f t="array" aca="1" ref="I303" ca="1">_xlfn.IFS(DIM_SELLERS[[#This Row],[Age ]]&gt;40, "41-60", DIM_SELLERS[[#This Row],[Age ]]&gt;30, "31-40", DIM_SELLERS[[#This Row],[Age ]]&gt;25, "25-30", DIM_SELLERS[[#This Row],[Age ]]&gt;17, "18-24")</f>
        <v>18-24</v>
      </c>
      <c r="J303" s="2"/>
    </row>
    <row r="304" spans="1:10" x14ac:dyDescent="0.25">
      <c r="A304" s="3">
        <v>303</v>
      </c>
      <c r="B304" s="3" t="s">
        <v>2795</v>
      </c>
      <c r="C304" s="3" t="s">
        <v>34</v>
      </c>
      <c r="D304" s="3" t="s">
        <v>6</v>
      </c>
      <c r="E304" s="3" t="s">
        <v>7</v>
      </c>
      <c r="F304" s="12">
        <v>26685</v>
      </c>
      <c r="G304" s="3" t="s">
        <v>2484</v>
      </c>
      <c r="H304" s="24">
        <f ca="1">(YEAR(TODAY()))-(YEAR(DIM_SELLERS[[#This Row],[Seller_Birthdate]]))</f>
        <v>52</v>
      </c>
      <c r="I304" s="3" t="str" cm="1">
        <f t="array" aca="1" ref="I304" ca="1">_xlfn.IFS(DIM_SELLERS[[#This Row],[Age ]]&gt;40, "41-60", DIM_SELLERS[[#This Row],[Age ]]&gt;30, "31-40", DIM_SELLERS[[#This Row],[Age ]]&gt;25, "25-30", DIM_SELLERS[[#This Row],[Age ]]&gt;17, "18-24")</f>
        <v>41-60</v>
      </c>
      <c r="J304" s="2"/>
    </row>
    <row r="305" spans="1:10" x14ac:dyDescent="0.25">
      <c r="A305" s="3">
        <v>304</v>
      </c>
      <c r="B305" s="3" t="s">
        <v>2796</v>
      </c>
      <c r="C305" s="3" t="s">
        <v>26</v>
      </c>
      <c r="D305" s="3" t="s">
        <v>6</v>
      </c>
      <c r="E305" s="3" t="s">
        <v>7</v>
      </c>
      <c r="F305" s="12">
        <v>35347</v>
      </c>
      <c r="G305" s="3" t="s">
        <v>2492</v>
      </c>
      <c r="H305" s="24">
        <f ca="1">(YEAR(TODAY()))-(YEAR(DIM_SELLERS[[#This Row],[Seller_Birthdate]]))</f>
        <v>29</v>
      </c>
      <c r="I305" s="3" t="str" cm="1">
        <f t="array" aca="1" ref="I305" ca="1">_xlfn.IFS(DIM_SELLERS[[#This Row],[Age ]]&gt;40, "41-60", DIM_SELLERS[[#This Row],[Age ]]&gt;30, "31-40", DIM_SELLERS[[#This Row],[Age ]]&gt;25, "25-30", DIM_SELLERS[[#This Row],[Age ]]&gt;17, "18-24")</f>
        <v>25-30</v>
      </c>
      <c r="J305" s="2"/>
    </row>
    <row r="306" spans="1:10" x14ac:dyDescent="0.25">
      <c r="A306" s="3">
        <v>305</v>
      </c>
      <c r="B306" s="3" t="s">
        <v>2797</v>
      </c>
      <c r="C306" s="3" t="s">
        <v>9</v>
      </c>
      <c r="D306" s="3" t="s">
        <v>6</v>
      </c>
      <c r="E306" s="3" t="s">
        <v>11</v>
      </c>
      <c r="F306" s="12">
        <v>38574</v>
      </c>
      <c r="G306" s="3" t="s">
        <v>2481</v>
      </c>
      <c r="H306" s="24">
        <f ca="1">(YEAR(TODAY()))-(YEAR(DIM_SELLERS[[#This Row],[Seller_Birthdate]]))</f>
        <v>20</v>
      </c>
      <c r="I306" s="3" t="str" cm="1">
        <f t="array" aca="1" ref="I306" ca="1">_xlfn.IFS(DIM_SELLERS[[#This Row],[Age ]]&gt;40, "41-60", DIM_SELLERS[[#This Row],[Age ]]&gt;30, "31-40", DIM_SELLERS[[#This Row],[Age ]]&gt;25, "25-30", DIM_SELLERS[[#This Row],[Age ]]&gt;17, "18-24")</f>
        <v>18-24</v>
      </c>
      <c r="J306" s="2"/>
    </row>
    <row r="307" spans="1:10" x14ac:dyDescent="0.25">
      <c r="A307" s="3">
        <v>306</v>
      </c>
      <c r="B307" s="3" t="s">
        <v>2798</v>
      </c>
      <c r="C307" s="3" t="s">
        <v>137</v>
      </c>
      <c r="D307" s="3" t="s">
        <v>17</v>
      </c>
      <c r="E307" s="3" t="s">
        <v>11</v>
      </c>
      <c r="F307" s="12">
        <v>35256</v>
      </c>
      <c r="G307" s="3" t="s">
        <v>2481</v>
      </c>
      <c r="H307" s="24">
        <f ca="1">(YEAR(TODAY()))-(YEAR(DIM_SELLERS[[#This Row],[Seller_Birthdate]]))</f>
        <v>29</v>
      </c>
      <c r="I307" s="3" t="str" cm="1">
        <f t="array" aca="1" ref="I307" ca="1">_xlfn.IFS(DIM_SELLERS[[#This Row],[Age ]]&gt;40, "41-60", DIM_SELLERS[[#This Row],[Age ]]&gt;30, "31-40", DIM_SELLERS[[#This Row],[Age ]]&gt;25, "25-30", DIM_SELLERS[[#This Row],[Age ]]&gt;17, "18-24")</f>
        <v>25-30</v>
      </c>
      <c r="J307" s="2"/>
    </row>
    <row r="308" spans="1:10" x14ac:dyDescent="0.25">
      <c r="A308" s="3">
        <v>307</v>
      </c>
      <c r="B308" s="3" t="s">
        <v>2799</v>
      </c>
      <c r="C308" s="3" t="s">
        <v>16</v>
      </c>
      <c r="D308" s="3" t="s">
        <v>17</v>
      </c>
      <c r="E308" s="3" t="s">
        <v>11</v>
      </c>
      <c r="F308" s="12">
        <v>36634</v>
      </c>
      <c r="G308" s="3" t="s">
        <v>2492</v>
      </c>
      <c r="H308" s="24">
        <f ca="1">(YEAR(TODAY()))-(YEAR(DIM_SELLERS[[#This Row],[Seller_Birthdate]]))</f>
        <v>25</v>
      </c>
      <c r="I308" s="3" t="str" cm="1">
        <f t="array" aca="1" ref="I308" ca="1">_xlfn.IFS(DIM_SELLERS[[#This Row],[Age ]]&gt;40, "41-60", DIM_SELLERS[[#This Row],[Age ]]&gt;30, "31-40", DIM_SELLERS[[#This Row],[Age ]]&gt;25, "25-30", DIM_SELLERS[[#This Row],[Age ]]&gt;17, "18-24")</f>
        <v>18-24</v>
      </c>
      <c r="J308" s="2"/>
    </row>
    <row r="309" spans="1:10" x14ac:dyDescent="0.25">
      <c r="A309" s="3">
        <v>308</v>
      </c>
      <c r="B309" s="3" t="s">
        <v>2800</v>
      </c>
      <c r="C309" s="3" t="s">
        <v>68</v>
      </c>
      <c r="D309" s="3" t="s">
        <v>6</v>
      </c>
      <c r="E309" s="3" t="s">
        <v>11</v>
      </c>
      <c r="F309" s="12">
        <v>37782</v>
      </c>
      <c r="G309" s="3" t="s">
        <v>2484</v>
      </c>
      <c r="H309" s="24">
        <f ca="1">(YEAR(TODAY()))-(YEAR(DIM_SELLERS[[#This Row],[Seller_Birthdate]]))</f>
        <v>22</v>
      </c>
      <c r="I309" s="3" t="str" cm="1">
        <f t="array" aca="1" ref="I309" ca="1">_xlfn.IFS(DIM_SELLERS[[#This Row],[Age ]]&gt;40, "41-60", DIM_SELLERS[[#This Row],[Age ]]&gt;30, "31-40", DIM_SELLERS[[#This Row],[Age ]]&gt;25, "25-30", DIM_SELLERS[[#This Row],[Age ]]&gt;17, "18-24")</f>
        <v>18-24</v>
      </c>
      <c r="J309" s="2"/>
    </row>
    <row r="310" spans="1:10" x14ac:dyDescent="0.25">
      <c r="A310" s="3">
        <v>309</v>
      </c>
      <c r="B310" s="3" t="s">
        <v>2801</v>
      </c>
      <c r="C310" s="3" t="s">
        <v>9</v>
      </c>
      <c r="D310" s="3" t="s">
        <v>6</v>
      </c>
      <c r="E310" s="3" t="s">
        <v>11</v>
      </c>
      <c r="F310" s="12">
        <v>35689</v>
      </c>
      <c r="G310" s="3" t="s">
        <v>2492</v>
      </c>
      <c r="H310" s="24">
        <f ca="1">(YEAR(TODAY()))-(YEAR(DIM_SELLERS[[#This Row],[Seller_Birthdate]]))</f>
        <v>28</v>
      </c>
      <c r="I310" s="3" t="str" cm="1">
        <f t="array" aca="1" ref="I310" ca="1">_xlfn.IFS(DIM_SELLERS[[#This Row],[Age ]]&gt;40, "41-60", DIM_SELLERS[[#This Row],[Age ]]&gt;30, "31-40", DIM_SELLERS[[#This Row],[Age ]]&gt;25, "25-30", DIM_SELLERS[[#This Row],[Age ]]&gt;17, "18-24")</f>
        <v>25-30</v>
      </c>
      <c r="J310" s="2"/>
    </row>
    <row r="311" spans="1:10" x14ac:dyDescent="0.25">
      <c r="A311" s="3">
        <v>310</v>
      </c>
      <c r="B311" s="3" t="s">
        <v>2802</v>
      </c>
      <c r="C311" s="3" t="s">
        <v>106</v>
      </c>
      <c r="D311" s="3" t="s">
        <v>6</v>
      </c>
      <c r="E311" s="3" t="s">
        <v>7</v>
      </c>
      <c r="F311" s="12">
        <v>35562</v>
      </c>
      <c r="G311" s="3" t="s">
        <v>2481</v>
      </c>
      <c r="H311" s="24">
        <f ca="1">(YEAR(TODAY()))-(YEAR(DIM_SELLERS[[#This Row],[Seller_Birthdate]]))</f>
        <v>28</v>
      </c>
      <c r="I311" s="3" t="str" cm="1">
        <f t="array" aca="1" ref="I311" ca="1">_xlfn.IFS(DIM_SELLERS[[#This Row],[Age ]]&gt;40, "41-60", DIM_SELLERS[[#This Row],[Age ]]&gt;30, "31-40", DIM_SELLERS[[#This Row],[Age ]]&gt;25, "25-30", DIM_SELLERS[[#This Row],[Age ]]&gt;17, "18-24")</f>
        <v>25-30</v>
      </c>
      <c r="J311" s="2"/>
    </row>
    <row r="312" spans="1:10" x14ac:dyDescent="0.25">
      <c r="A312" s="3">
        <v>311</v>
      </c>
      <c r="B312" s="3" t="s">
        <v>2803</v>
      </c>
      <c r="C312" s="3" t="s">
        <v>76</v>
      </c>
      <c r="D312" s="3" t="s">
        <v>6</v>
      </c>
      <c r="E312" s="3" t="s">
        <v>11</v>
      </c>
      <c r="F312" s="12">
        <v>36895</v>
      </c>
      <c r="G312" s="3" t="s">
        <v>2484</v>
      </c>
      <c r="H312" s="24">
        <f ca="1">(YEAR(TODAY()))-(YEAR(DIM_SELLERS[[#This Row],[Seller_Birthdate]]))</f>
        <v>24</v>
      </c>
      <c r="I312" s="3" t="str" cm="1">
        <f t="array" aca="1" ref="I312" ca="1">_xlfn.IFS(DIM_SELLERS[[#This Row],[Age ]]&gt;40, "41-60", DIM_SELLERS[[#This Row],[Age ]]&gt;30, "31-40", DIM_SELLERS[[#This Row],[Age ]]&gt;25, "25-30", DIM_SELLERS[[#This Row],[Age ]]&gt;17, "18-24")</f>
        <v>18-24</v>
      </c>
      <c r="J312" s="2"/>
    </row>
    <row r="313" spans="1:10" x14ac:dyDescent="0.25">
      <c r="A313" s="3">
        <v>312</v>
      </c>
      <c r="B313" s="3" t="s">
        <v>2804</v>
      </c>
      <c r="C313" s="3" t="s">
        <v>161</v>
      </c>
      <c r="D313" s="3" t="s">
        <v>6</v>
      </c>
      <c r="E313" s="3" t="s">
        <v>11</v>
      </c>
      <c r="F313" s="12">
        <v>32999</v>
      </c>
      <c r="G313" s="3" t="s">
        <v>2481</v>
      </c>
      <c r="H313" s="24">
        <f ca="1">(YEAR(TODAY()))-(YEAR(DIM_SELLERS[[#This Row],[Seller_Birthdate]]))</f>
        <v>35</v>
      </c>
      <c r="I313" s="3" t="str" cm="1">
        <f t="array" aca="1" ref="I313" ca="1">_xlfn.IFS(DIM_SELLERS[[#This Row],[Age ]]&gt;40, "41-60", DIM_SELLERS[[#This Row],[Age ]]&gt;30, "31-40", DIM_SELLERS[[#This Row],[Age ]]&gt;25, "25-30", DIM_SELLERS[[#This Row],[Age ]]&gt;17, "18-24")</f>
        <v>31-40</v>
      </c>
      <c r="J313" s="2"/>
    </row>
    <row r="314" spans="1:10" x14ac:dyDescent="0.25">
      <c r="A314" s="3">
        <v>313</v>
      </c>
      <c r="B314" s="3" t="s">
        <v>2805</v>
      </c>
      <c r="C314" s="3" t="s">
        <v>16</v>
      </c>
      <c r="D314" s="3" t="s">
        <v>17</v>
      </c>
      <c r="E314" s="3" t="s">
        <v>7</v>
      </c>
      <c r="F314" s="12">
        <v>32827</v>
      </c>
      <c r="G314" s="3" t="s">
        <v>2492</v>
      </c>
      <c r="H314" s="24">
        <f ca="1">(YEAR(TODAY()))-(YEAR(DIM_SELLERS[[#This Row],[Seller_Birthdate]]))</f>
        <v>36</v>
      </c>
      <c r="I314" s="3" t="str" cm="1">
        <f t="array" aca="1" ref="I314" ca="1">_xlfn.IFS(DIM_SELLERS[[#This Row],[Age ]]&gt;40, "41-60", DIM_SELLERS[[#This Row],[Age ]]&gt;30, "31-40", DIM_SELLERS[[#This Row],[Age ]]&gt;25, "25-30", DIM_SELLERS[[#This Row],[Age ]]&gt;17, "18-24")</f>
        <v>31-40</v>
      </c>
      <c r="J314" s="2"/>
    </row>
    <row r="315" spans="1:10" x14ac:dyDescent="0.25">
      <c r="A315" s="3">
        <v>314</v>
      </c>
      <c r="B315" s="3" t="s">
        <v>2806</v>
      </c>
      <c r="C315" s="3" t="s">
        <v>10</v>
      </c>
      <c r="D315" s="3" t="s">
        <v>6</v>
      </c>
      <c r="E315" s="3" t="s">
        <v>7</v>
      </c>
      <c r="F315" s="12">
        <v>36750</v>
      </c>
      <c r="G315" s="3" t="s">
        <v>2481</v>
      </c>
      <c r="H315" s="24">
        <f ca="1">(YEAR(TODAY()))-(YEAR(DIM_SELLERS[[#This Row],[Seller_Birthdate]]))</f>
        <v>25</v>
      </c>
      <c r="I315" s="3" t="str" cm="1">
        <f t="array" aca="1" ref="I315" ca="1">_xlfn.IFS(DIM_SELLERS[[#This Row],[Age ]]&gt;40, "41-60", DIM_SELLERS[[#This Row],[Age ]]&gt;30, "31-40", DIM_SELLERS[[#This Row],[Age ]]&gt;25, "25-30", DIM_SELLERS[[#This Row],[Age ]]&gt;17, "18-24")</f>
        <v>18-24</v>
      </c>
      <c r="J315" s="2"/>
    </row>
    <row r="316" spans="1:10" x14ac:dyDescent="0.25">
      <c r="A316" s="3">
        <v>315</v>
      </c>
      <c r="B316" s="3" t="s">
        <v>2807</v>
      </c>
      <c r="C316" s="3" t="s">
        <v>51</v>
      </c>
      <c r="D316" s="3" t="s">
        <v>24</v>
      </c>
      <c r="E316" s="3" t="s">
        <v>7</v>
      </c>
      <c r="F316" s="12">
        <v>37500</v>
      </c>
      <c r="G316" s="3" t="s">
        <v>2481</v>
      </c>
      <c r="H316" s="24">
        <f ca="1">(YEAR(TODAY()))-(YEAR(DIM_SELLERS[[#This Row],[Seller_Birthdate]]))</f>
        <v>23</v>
      </c>
      <c r="I316" s="3" t="str" cm="1">
        <f t="array" aca="1" ref="I316" ca="1">_xlfn.IFS(DIM_SELLERS[[#This Row],[Age ]]&gt;40, "41-60", DIM_SELLERS[[#This Row],[Age ]]&gt;30, "31-40", DIM_SELLERS[[#This Row],[Age ]]&gt;25, "25-30", DIM_SELLERS[[#This Row],[Age ]]&gt;17, "18-24")</f>
        <v>18-24</v>
      </c>
      <c r="J316" s="2"/>
    </row>
    <row r="317" spans="1:10" x14ac:dyDescent="0.25">
      <c r="A317" s="3">
        <v>316</v>
      </c>
      <c r="B317" s="3" t="s">
        <v>2808</v>
      </c>
      <c r="C317" s="3" t="s">
        <v>34</v>
      </c>
      <c r="D317" s="3" t="s">
        <v>6</v>
      </c>
      <c r="E317" s="3" t="s">
        <v>11</v>
      </c>
      <c r="F317" s="12">
        <v>28361</v>
      </c>
      <c r="G317" s="3" t="s">
        <v>2481</v>
      </c>
      <c r="H317" s="24">
        <f ca="1">(YEAR(TODAY()))-(YEAR(DIM_SELLERS[[#This Row],[Seller_Birthdate]]))</f>
        <v>48</v>
      </c>
      <c r="I317" s="3" t="str" cm="1">
        <f t="array" aca="1" ref="I317" ca="1">_xlfn.IFS(DIM_SELLERS[[#This Row],[Age ]]&gt;40, "41-60", DIM_SELLERS[[#This Row],[Age ]]&gt;30, "31-40", DIM_SELLERS[[#This Row],[Age ]]&gt;25, "25-30", DIM_SELLERS[[#This Row],[Age ]]&gt;17, "18-24")</f>
        <v>41-60</v>
      </c>
      <c r="J317" s="2"/>
    </row>
    <row r="318" spans="1:10" x14ac:dyDescent="0.25">
      <c r="A318" s="3">
        <v>317</v>
      </c>
      <c r="B318" s="3" t="s">
        <v>2809</v>
      </c>
      <c r="C318" s="3" t="s">
        <v>85</v>
      </c>
      <c r="D318" s="3" t="s">
        <v>6</v>
      </c>
      <c r="E318" s="3" t="s">
        <v>11</v>
      </c>
      <c r="F318" s="12">
        <v>34709</v>
      </c>
      <c r="G318" s="3" t="s">
        <v>2492</v>
      </c>
      <c r="H318" s="24">
        <f ca="1">(YEAR(TODAY()))-(YEAR(DIM_SELLERS[[#This Row],[Seller_Birthdate]]))</f>
        <v>30</v>
      </c>
      <c r="I318" s="3" t="str" cm="1">
        <f t="array" aca="1" ref="I318" ca="1">_xlfn.IFS(DIM_SELLERS[[#This Row],[Age ]]&gt;40, "41-60", DIM_SELLERS[[#This Row],[Age ]]&gt;30, "31-40", DIM_SELLERS[[#This Row],[Age ]]&gt;25, "25-30", DIM_SELLERS[[#This Row],[Age ]]&gt;17, "18-24")</f>
        <v>25-30</v>
      </c>
      <c r="J318" s="2"/>
    </row>
    <row r="319" spans="1:10" x14ac:dyDescent="0.25">
      <c r="A319" s="3">
        <v>318</v>
      </c>
      <c r="B319" s="3" t="s">
        <v>2810</v>
      </c>
      <c r="C319" s="3" t="s">
        <v>53</v>
      </c>
      <c r="D319" s="3" t="s">
        <v>6</v>
      </c>
      <c r="E319" s="3" t="s">
        <v>7</v>
      </c>
      <c r="F319" s="12">
        <v>34869</v>
      </c>
      <c r="G319" s="3" t="s">
        <v>2492</v>
      </c>
      <c r="H319" s="24">
        <f ca="1">(YEAR(TODAY()))-(YEAR(DIM_SELLERS[[#This Row],[Seller_Birthdate]]))</f>
        <v>30</v>
      </c>
      <c r="I319" s="3" t="str" cm="1">
        <f t="array" aca="1" ref="I319" ca="1">_xlfn.IFS(DIM_SELLERS[[#This Row],[Age ]]&gt;40, "41-60", DIM_SELLERS[[#This Row],[Age ]]&gt;30, "31-40", DIM_SELLERS[[#This Row],[Age ]]&gt;25, "25-30", DIM_SELLERS[[#This Row],[Age ]]&gt;17, "18-24")</f>
        <v>25-30</v>
      </c>
      <c r="J319" s="2"/>
    </row>
    <row r="320" spans="1:10" x14ac:dyDescent="0.25">
      <c r="A320" s="3">
        <v>319</v>
      </c>
      <c r="B320" s="3" t="s">
        <v>2811</v>
      </c>
      <c r="C320" s="3" t="s">
        <v>402</v>
      </c>
      <c r="D320" s="3" t="s">
        <v>17</v>
      </c>
      <c r="E320" s="3" t="s">
        <v>11</v>
      </c>
      <c r="F320" s="12">
        <v>35393</v>
      </c>
      <c r="G320" s="3" t="s">
        <v>2492</v>
      </c>
      <c r="H320" s="24">
        <f ca="1">(YEAR(TODAY()))-(YEAR(DIM_SELLERS[[#This Row],[Seller_Birthdate]]))</f>
        <v>29</v>
      </c>
      <c r="I320" s="3" t="str" cm="1">
        <f t="array" aca="1" ref="I320" ca="1">_xlfn.IFS(DIM_SELLERS[[#This Row],[Age ]]&gt;40, "41-60", DIM_SELLERS[[#This Row],[Age ]]&gt;30, "31-40", DIM_SELLERS[[#This Row],[Age ]]&gt;25, "25-30", DIM_SELLERS[[#This Row],[Age ]]&gt;17, "18-24")</f>
        <v>25-30</v>
      </c>
      <c r="J320" s="2"/>
    </row>
    <row r="321" spans="1:10" x14ac:dyDescent="0.25">
      <c r="A321" s="3">
        <v>320</v>
      </c>
      <c r="B321" s="3" t="s">
        <v>2812</v>
      </c>
      <c r="C321" s="3" t="s">
        <v>9</v>
      </c>
      <c r="D321" s="3" t="s">
        <v>6</v>
      </c>
      <c r="E321" s="3" t="s">
        <v>7</v>
      </c>
      <c r="F321" s="12">
        <v>33412</v>
      </c>
      <c r="G321" s="3" t="s">
        <v>2492</v>
      </c>
      <c r="H321" s="24">
        <f ca="1">(YEAR(TODAY()))-(YEAR(DIM_SELLERS[[#This Row],[Seller_Birthdate]]))</f>
        <v>34</v>
      </c>
      <c r="I321" s="3" t="str" cm="1">
        <f t="array" aca="1" ref="I321" ca="1">_xlfn.IFS(DIM_SELLERS[[#This Row],[Age ]]&gt;40, "41-60", DIM_SELLERS[[#This Row],[Age ]]&gt;30, "31-40", DIM_SELLERS[[#This Row],[Age ]]&gt;25, "25-30", DIM_SELLERS[[#This Row],[Age ]]&gt;17, "18-24")</f>
        <v>31-40</v>
      </c>
      <c r="J321" s="2"/>
    </row>
    <row r="322" spans="1:10" x14ac:dyDescent="0.25">
      <c r="A322" s="3">
        <v>321</v>
      </c>
      <c r="B322" s="3" t="s">
        <v>2813</v>
      </c>
      <c r="C322" s="3" t="s">
        <v>71</v>
      </c>
      <c r="D322" s="3" t="s">
        <v>6</v>
      </c>
      <c r="E322" s="3" t="s">
        <v>11</v>
      </c>
      <c r="F322" s="12">
        <v>35789</v>
      </c>
      <c r="G322" s="3" t="s">
        <v>2481</v>
      </c>
      <c r="H322" s="24">
        <f ca="1">(YEAR(TODAY()))-(YEAR(DIM_SELLERS[[#This Row],[Seller_Birthdate]]))</f>
        <v>28</v>
      </c>
      <c r="I322" s="3" t="str" cm="1">
        <f t="array" aca="1" ref="I322" ca="1">_xlfn.IFS(DIM_SELLERS[[#This Row],[Age ]]&gt;40, "41-60", DIM_SELLERS[[#This Row],[Age ]]&gt;30, "31-40", DIM_SELLERS[[#This Row],[Age ]]&gt;25, "25-30", DIM_SELLERS[[#This Row],[Age ]]&gt;17, "18-24")</f>
        <v>25-30</v>
      </c>
      <c r="J322" s="2"/>
    </row>
    <row r="323" spans="1:10" x14ac:dyDescent="0.25">
      <c r="A323" s="3">
        <v>322</v>
      </c>
      <c r="B323" s="3" t="s">
        <v>2814</v>
      </c>
      <c r="C323" s="3" t="s">
        <v>270</v>
      </c>
      <c r="D323" s="3" t="s">
        <v>15</v>
      </c>
      <c r="E323" s="3" t="s">
        <v>11</v>
      </c>
      <c r="F323" s="12">
        <v>35165</v>
      </c>
      <c r="G323" s="3" t="s">
        <v>2481</v>
      </c>
      <c r="H323" s="24">
        <f ca="1">(YEAR(TODAY()))-(YEAR(DIM_SELLERS[[#This Row],[Seller_Birthdate]]))</f>
        <v>29</v>
      </c>
      <c r="I323" s="3" t="str" cm="1">
        <f t="array" aca="1" ref="I323" ca="1">_xlfn.IFS(DIM_SELLERS[[#This Row],[Age ]]&gt;40, "41-60", DIM_SELLERS[[#This Row],[Age ]]&gt;30, "31-40", DIM_SELLERS[[#This Row],[Age ]]&gt;25, "25-30", DIM_SELLERS[[#This Row],[Age ]]&gt;17, "18-24")</f>
        <v>25-30</v>
      </c>
      <c r="J323" s="2"/>
    </row>
    <row r="324" spans="1:10" x14ac:dyDescent="0.25">
      <c r="A324" s="3">
        <v>323</v>
      </c>
      <c r="B324" s="3" t="s">
        <v>2815</v>
      </c>
      <c r="C324" s="3" t="s">
        <v>16</v>
      </c>
      <c r="D324" s="3" t="s">
        <v>17</v>
      </c>
      <c r="E324" s="3" t="s">
        <v>11</v>
      </c>
      <c r="F324" s="12">
        <v>38334</v>
      </c>
      <c r="G324" s="3" t="s">
        <v>2492</v>
      </c>
      <c r="H324" s="24">
        <f ca="1">(YEAR(TODAY()))-(YEAR(DIM_SELLERS[[#This Row],[Seller_Birthdate]]))</f>
        <v>21</v>
      </c>
      <c r="I324" s="3" t="str" cm="1">
        <f t="array" aca="1" ref="I324" ca="1">_xlfn.IFS(DIM_SELLERS[[#This Row],[Age ]]&gt;40, "41-60", DIM_SELLERS[[#This Row],[Age ]]&gt;30, "31-40", DIM_SELLERS[[#This Row],[Age ]]&gt;25, "25-30", DIM_SELLERS[[#This Row],[Age ]]&gt;17, "18-24")</f>
        <v>18-24</v>
      </c>
      <c r="J324" s="2"/>
    </row>
    <row r="325" spans="1:10" x14ac:dyDescent="0.25">
      <c r="A325" s="3">
        <v>324</v>
      </c>
      <c r="B325" s="3" t="s">
        <v>2816</v>
      </c>
      <c r="C325" s="3" t="s">
        <v>20</v>
      </c>
      <c r="D325" s="3" t="s">
        <v>21</v>
      </c>
      <c r="E325" s="3" t="s">
        <v>11</v>
      </c>
      <c r="F325" s="12">
        <v>31551</v>
      </c>
      <c r="G325" s="3" t="s">
        <v>2481</v>
      </c>
      <c r="H325" s="24">
        <f ca="1">(YEAR(TODAY()))-(YEAR(DIM_SELLERS[[#This Row],[Seller_Birthdate]]))</f>
        <v>39</v>
      </c>
      <c r="I325" s="3" t="str" cm="1">
        <f t="array" aca="1" ref="I325" ca="1">_xlfn.IFS(DIM_SELLERS[[#This Row],[Age ]]&gt;40, "41-60", DIM_SELLERS[[#This Row],[Age ]]&gt;30, "31-40", DIM_SELLERS[[#This Row],[Age ]]&gt;25, "25-30", DIM_SELLERS[[#This Row],[Age ]]&gt;17, "18-24")</f>
        <v>31-40</v>
      </c>
      <c r="J325" s="2"/>
    </row>
    <row r="326" spans="1:10" x14ac:dyDescent="0.25">
      <c r="A326" s="3">
        <v>325</v>
      </c>
      <c r="B326" s="3" t="s">
        <v>2817</v>
      </c>
      <c r="C326" s="3" t="s">
        <v>81</v>
      </c>
      <c r="D326" s="3" t="s">
        <v>14</v>
      </c>
      <c r="E326" s="3" t="s">
        <v>7</v>
      </c>
      <c r="F326" s="12">
        <v>35823</v>
      </c>
      <c r="G326" s="3" t="s">
        <v>2481</v>
      </c>
      <c r="H326" s="24">
        <f ca="1">(YEAR(TODAY()))-(YEAR(DIM_SELLERS[[#This Row],[Seller_Birthdate]]))</f>
        <v>27</v>
      </c>
      <c r="I326" s="3" t="str" cm="1">
        <f t="array" aca="1" ref="I326" ca="1">_xlfn.IFS(DIM_SELLERS[[#This Row],[Age ]]&gt;40, "41-60", DIM_SELLERS[[#This Row],[Age ]]&gt;30, "31-40", DIM_SELLERS[[#This Row],[Age ]]&gt;25, "25-30", DIM_SELLERS[[#This Row],[Age ]]&gt;17, "18-24")</f>
        <v>25-30</v>
      </c>
      <c r="J326" s="2"/>
    </row>
    <row r="327" spans="1:10" x14ac:dyDescent="0.25">
      <c r="A327" s="3">
        <v>326</v>
      </c>
      <c r="B327" s="3" t="s">
        <v>2818</v>
      </c>
      <c r="C327" s="3" t="s">
        <v>9</v>
      </c>
      <c r="D327" s="3" t="s">
        <v>6</v>
      </c>
      <c r="E327" s="3" t="s">
        <v>11</v>
      </c>
      <c r="F327" s="12">
        <v>36623</v>
      </c>
      <c r="G327" s="3" t="s">
        <v>2481</v>
      </c>
      <c r="H327" s="24">
        <f ca="1">(YEAR(TODAY()))-(YEAR(DIM_SELLERS[[#This Row],[Seller_Birthdate]]))</f>
        <v>25</v>
      </c>
      <c r="I327" s="3" t="str" cm="1">
        <f t="array" aca="1" ref="I327" ca="1">_xlfn.IFS(DIM_SELLERS[[#This Row],[Age ]]&gt;40, "41-60", DIM_SELLERS[[#This Row],[Age ]]&gt;30, "31-40", DIM_SELLERS[[#This Row],[Age ]]&gt;25, "25-30", DIM_SELLERS[[#This Row],[Age ]]&gt;17, "18-24")</f>
        <v>18-24</v>
      </c>
      <c r="J327" s="2"/>
    </row>
    <row r="328" spans="1:10" x14ac:dyDescent="0.25">
      <c r="A328" s="3">
        <v>327</v>
      </c>
      <c r="B328" s="3" t="s">
        <v>2819</v>
      </c>
      <c r="C328" s="3" t="s">
        <v>239</v>
      </c>
      <c r="D328" s="3" t="s">
        <v>24</v>
      </c>
      <c r="E328" s="3" t="s">
        <v>11</v>
      </c>
      <c r="F328" s="12">
        <v>35966</v>
      </c>
      <c r="G328" s="3" t="s">
        <v>2481</v>
      </c>
      <c r="H328" s="24">
        <f ca="1">(YEAR(TODAY()))-(YEAR(DIM_SELLERS[[#This Row],[Seller_Birthdate]]))</f>
        <v>27</v>
      </c>
      <c r="I328" s="3" t="str" cm="1">
        <f t="array" aca="1" ref="I328" ca="1">_xlfn.IFS(DIM_SELLERS[[#This Row],[Age ]]&gt;40, "41-60", DIM_SELLERS[[#This Row],[Age ]]&gt;30, "31-40", DIM_SELLERS[[#This Row],[Age ]]&gt;25, "25-30", DIM_SELLERS[[#This Row],[Age ]]&gt;17, "18-24")</f>
        <v>25-30</v>
      </c>
      <c r="J328" s="2"/>
    </row>
    <row r="329" spans="1:10" x14ac:dyDescent="0.25">
      <c r="A329" s="3">
        <v>328</v>
      </c>
      <c r="B329" s="3" t="s">
        <v>2820</v>
      </c>
      <c r="C329" s="3" t="s">
        <v>68</v>
      </c>
      <c r="D329" s="3" t="s">
        <v>6</v>
      </c>
      <c r="E329" s="3" t="s">
        <v>11</v>
      </c>
      <c r="F329" s="12">
        <v>35160</v>
      </c>
      <c r="G329" s="3" t="s">
        <v>2481</v>
      </c>
      <c r="H329" s="24">
        <f ca="1">(YEAR(TODAY()))-(YEAR(DIM_SELLERS[[#This Row],[Seller_Birthdate]]))</f>
        <v>29</v>
      </c>
      <c r="I329" s="3" t="str" cm="1">
        <f t="array" aca="1" ref="I329" ca="1">_xlfn.IFS(DIM_SELLERS[[#This Row],[Age ]]&gt;40, "41-60", DIM_SELLERS[[#This Row],[Age ]]&gt;30, "31-40", DIM_SELLERS[[#This Row],[Age ]]&gt;25, "25-30", DIM_SELLERS[[#This Row],[Age ]]&gt;17, "18-24")</f>
        <v>25-30</v>
      </c>
      <c r="J329" s="2"/>
    </row>
    <row r="330" spans="1:10" x14ac:dyDescent="0.25">
      <c r="A330" s="3">
        <v>329</v>
      </c>
      <c r="B330" s="3" t="s">
        <v>2821</v>
      </c>
      <c r="C330" s="3" t="s">
        <v>70</v>
      </c>
      <c r="D330" s="3" t="s">
        <v>6</v>
      </c>
      <c r="E330" s="3" t="s">
        <v>7</v>
      </c>
      <c r="F330" s="12">
        <v>30443</v>
      </c>
      <c r="G330" s="3" t="s">
        <v>2484</v>
      </c>
      <c r="H330" s="24">
        <f ca="1">(YEAR(TODAY()))-(YEAR(DIM_SELLERS[[#This Row],[Seller_Birthdate]]))</f>
        <v>42</v>
      </c>
      <c r="I330" s="3" t="str" cm="1">
        <f t="array" aca="1" ref="I330" ca="1">_xlfn.IFS(DIM_SELLERS[[#This Row],[Age ]]&gt;40, "41-60", DIM_SELLERS[[#This Row],[Age ]]&gt;30, "31-40", DIM_SELLERS[[#This Row],[Age ]]&gt;25, "25-30", DIM_SELLERS[[#This Row],[Age ]]&gt;17, "18-24")</f>
        <v>41-60</v>
      </c>
      <c r="J330" s="2"/>
    </row>
    <row r="331" spans="1:10" x14ac:dyDescent="0.25">
      <c r="A331" s="3">
        <v>330</v>
      </c>
      <c r="B331" s="3" t="s">
        <v>2822</v>
      </c>
      <c r="C331" s="3" t="s">
        <v>9</v>
      </c>
      <c r="D331" s="3" t="s">
        <v>6</v>
      </c>
      <c r="E331" s="3" t="s">
        <v>7</v>
      </c>
      <c r="F331" s="12">
        <v>36002</v>
      </c>
      <c r="G331" s="3" t="s">
        <v>2484</v>
      </c>
      <c r="H331" s="24">
        <f ca="1">(YEAR(TODAY()))-(YEAR(DIM_SELLERS[[#This Row],[Seller_Birthdate]]))</f>
        <v>27</v>
      </c>
      <c r="I331" s="3" t="str" cm="1">
        <f t="array" aca="1" ref="I331" ca="1">_xlfn.IFS(DIM_SELLERS[[#This Row],[Age ]]&gt;40, "41-60", DIM_SELLERS[[#This Row],[Age ]]&gt;30, "31-40", DIM_SELLERS[[#This Row],[Age ]]&gt;25, "25-30", DIM_SELLERS[[#This Row],[Age ]]&gt;17, "18-24")</f>
        <v>25-30</v>
      </c>
      <c r="J331" s="2"/>
    </row>
    <row r="332" spans="1:10" x14ac:dyDescent="0.25">
      <c r="A332" s="3">
        <v>331</v>
      </c>
      <c r="B332" s="3" t="s">
        <v>2823</v>
      </c>
      <c r="C332" s="3" t="s">
        <v>16</v>
      </c>
      <c r="D332" s="3" t="s">
        <v>17</v>
      </c>
      <c r="E332" s="3" t="s">
        <v>11</v>
      </c>
      <c r="F332" s="12">
        <v>38095</v>
      </c>
      <c r="G332" s="3" t="s">
        <v>2481</v>
      </c>
      <c r="H332" s="24">
        <f ca="1">(YEAR(TODAY()))-(YEAR(DIM_SELLERS[[#This Row],[Seller_Birthdate]]))</f>
        <v>21</v>
      </c>
      <c r="I332" s="3" t="str" cm="1">
        <f t="array" aca="1" ref="I332" ca="1">_xlfn.IFS(DIM_SELLERS[[#This Row],[Age ]]&gt;40, "41-60", DIM_SELLERS[[#This Row],[Age ]]&gt;30, "31-40", DIM_SELLERS[[#This Row],[Age ]]&gt;25, "25-30", DIM_SELLERS[[#This Row],[Age ]]&gt;17, "18-24")</f>
        <v>18-24</v>
      </c>
      <c r="J332" s="2"/>
    </row>
    <row r="333" spans="1:10" x14ac:dyDescent="0.25">
      <c r="A333" s="3">
        <v>332</v>
      </c>
      <c r="B333" s="3" t="s">
        <v>2824</v>
      </c>
      <c r="C333" s="3" t="s">
        <v>265</v>
      </c>
      <c r="D333" s="3" t="s">
        <v>6</v>
      </c>
      <c r="E333" s="3" t="s">
        <v>7</v>
      </c>
      <c r="F333" s="12">
        <v>37790</v>
      </c>
      <c r="G333" s="3" t="s">
        <v>2492</v>
      </c>
      <c r="H333" s="24">
        <f ca="1">(YEAR(TODAY()))-(YEAR(DIM_SELLERS[[#This Row],[Seller_Birthdate]]))</f>
        <v>22</v>
      </c>
      <c r="I333" s="3" t="str" cm="1">
        <f t="array" aca="1" ref="I333" ca="1">_xlfn.IFS(DIM_SELLERS[[#This Row],[Age ]]&gt;40, "41-60", DIM_SELLERS[[#This Row],[Age ]]&gt;30, "31-40", DIM_SELLERS[[#This Row],[Age ]]&gt;25, "25-30", DIM_SELLERS[[#This Row],[Age ]]&gt;17, "18-24")</f>
        <v>18-24</v>
      </c>
      <c r="J333" s="2"/>
    </row>
    <row r="334" spans="1:10" x14ac:dyDescent="0.25">
      <c r="A334" s="3">
        <v>333</v>
      </c>
      <c r="B334" s="3" t="s">
        <v>2825</v>
      </c>
      <c r="C334" s="3" t="s">
        <v>9</v>
      </c>
      <c r="D334" s="3" t="s">
        <v>6</v>
      </c>
      <c r="E334" s="3" t="s">
        <v>7</v>
      </c>
      <c r="F334" s="12">
        <v>36465</v>
      </c>
      <c r="G334" s="3" t="s">
        <v>2484</v>
      </c>
      <c r="H334" s="24">
        <f ca="1">(YEAR(TODAY()))-(YEAR(DIM_SELLERS[[#This Row],[Seller_Birthdate]]))</f>
        <v>26</v>
      </c>
      <c r="I334" s="3" t="str" cm="1">
        <f t="array" aca="1" ref="I334" ca="1">_xlfn.IFS(DIM_SELLERS[[#This Row],[Age ]]&gt;40, "41-60", DIM_SELLERS[[#This Row],[Age ]]&gt;30, "31-40", DIM_SELLERS[[#This Row],[Age ]]&gt;25, "25-30", DIM_SELLERS[[#This Row],[Age ]]&gt;17, "18-24")</f>
        <v>25-30</v>
      </c>
      <c r="J334" s="2"/>
    </row>
    <row r="335" spans="1:10" x14ac:dyDescent="0.25">
      <c r="A335" s="3">
        <v>334</v>
      </c>
      <c r="B335" s="3" t="s">
        <v>2826</v>
      </c>
      <c r="C335" s="3" t="s">
        <v>286</v>
      </c>
      <c r="D335" s="3" t="s">
        <v>24</v>
      </c>
      <c r="E335" s="3" t="s">
        <v>11</v>
      </c>
      <c r="F335" s="12">
        <v>33836</v>
      </c>
      <c r="G335" s="3" t="s">
        <v>2481</v>
      </c>
      <c r="H335" s="24">
        <f ca="1">(YEAR(TODAY()))-(YEAR(DIM_SELLERS[[#This Row],[Seller_Birthdate]]))</f>
        <v>33</v>
      </c>
      <c r="I335" s="3" t="str" cm="1">
        <f t="array" aca="1" ref="I335" ca="1">_xlfn.IFS(DIM_SELLERS[[#This Row],[Age ]]&gt;40, "41-60", DIM_SELLERS[[#This Row],[Age ]]&gt;30, "31-40", DIM_SELLERS[[#This Row],[Age ]]&gt;25, "25-30", DIM_SELLERS[[#This Row],[Age ]]&gt;17, "18-24")</f>
        <v>31-40</v>
      </c>
      <c r="J335" s="2"/>
    </row>
    <row r="336" spans="1:10" x14ac:dyDescent="0.25">
      <c r="A336" s="3">
        <v>335</v>
      </c>
      <c r="B336" s="3" t="s">
        <v>2827</v>
      </c>
      <c r="C336" s="3" t="s">
        <v>16</v>
      </c>
      <c r="D336" s="3" t="s">
        <v>17</v>
      </c>
      <c r="E336" s="3" t="s">
        <v>11</v>
      </c>
      <c r="F336" s="12">
        <v>32093</v>
      </c>
      <c r="G336" s="3" t="s">
        <v>2484</v>
      </c>
      <c r="H336" s="24">
        <f ca="1">(YEAR(TODAY()))-(YEAR(DIM_SELLERS[[#This Row],[Seller_Birthdate]]))</f>
        <v>38</v>
      </c>
      <c r="I336" s="3" t="str" cm="1">
        <f t="array" aca="1" ref="I336" ca="1">_xlfn.IFS(DIM_SELLERS[[#This Row],[Age ]]&gt;40, "41-60", DIM_SELLERS[[#This Row],[Age ]]&gt;30, "31-40", DIM_SELLERS[[#This Row],[Age ]]&gt;25, "25-30", DIM_SELLERS[[#This Row],[Age ]]&gt;17, "18-24")</f>
        <v>31-40</v>
      </c>
      <c r="J336" s="2"/>
    </row>
    <row r="337" spans="1:10" x14ac:dyDescent="0.25">
      <c r="A337" s="3">
        <v>336</v>
      </c>
      <c r="B337" s="3" t="s">
        <v>2828</v>
      </c>
      <c r="C337" s="3" t="s">
        <v>90</v>
      </c>
      <c r="D337" s="3" t="s">
        <v>6</v>
      </c>
      <c r="E337" s="3" t="s">
        <v>11</v>
      </c>
      <c r="F337" s="12">
        <v>36893</v>
      </c>
      <c r="G337" s="3" t="s">
        <v>2492</v>
      </c>
      <c r="H337" s="24">
        <f ca="1">(YEAR(TODAY()))-(YEAR(DIM_SELLERS[[#This Row],[Seller_Birthdate]]))</f>
        <v>24</v>
      </c>
      <c r="I337" s="3" t="str" cm="1">
        <f t="array" aca="1" ref="I337" ca="1">_xlfn.IFS(DIM_SELLERS[[#This Row],[Age ]]&gt;40, "41-60", DIM_SELLERS[[#This Row],[Age ]]&gt;30, "31-40", DIM_SELLERS[[#This Row],[Age ]]&gt;25, "25-30", DIM_SELLERS[[#This Row],[Age ]]&gt;17, "18-24")</f>
        <v>18-24</v>
      </c>
      <c r="J337" s="2"/>
    </row>
    <row r="338" spans="1:10" x14ac:dyDescent="0.25">
      <c r="A338" s="3">
        <v>337</v>
      </c>
      <c r="B338" s="3" t="s">
        <v>2829</v>
      </c>
      <c r="C338" s="3" t="s">
        <v>146</v>
      </c>
      <c r="D338" s="3" t="s">
        <v>6</v>
      </c>
      <c r="E338" s="3" t="s">
        <v>7</v>
      </c>
      <c r="F338" s="12">
        <v>25818</v>
      </c>
      <c r="G338" s="3" t="s">
        <v>2492</v>
      </c>
      <c r="H338" s="24">
        <f ca="1">(YEAR(TODAY()))-(YEAR(DIM_SELLERS[[#This Row],[Seller_Birthdate]]))</f>
        <v>55</v>
      </c>
      <c r="I338" s="3" t="str" cm="1">
        <f t="array" aca="1" ref="I338" ca="1">_xlfn.IFS(DIM_SELLERS[[#This Row],[Age ]]&gt;40, "41-60", DIM_SELLERS[[#This Row],[Age ]]&gt;30, "31-40", DIM_SELLERS[[#This Row],[Age ]]&gt;25, "25-30", DIM_SELLERS[[#This Row],[Age ]]&gt;17, "18-24")</f>
        <v>41-60</v>
      </c>
      <c r="J338" s="2"/>
    </row>
    <row r="339" spans="1:10" x14ac:dyDescent="0.25">
      <c r="A339" s="3">
        <v>338</v>
      </c>
      <c r="B339" s="3" t="s">
        <v>2830</v>
      </c>
      <c r="C339" s="3" t="s">
        <v>406</v>
      </c>
      <c r="D339" s="3" t="s">
        <v>15</v>
      </c>
      <c r="E339" s="3" t="s">
        <v>11</v>
      </c>
      <c r="F339" s="12">
        <v>37052</v>
      </c>
      <c r="G339" s="3" t="s">
        <v>2481</v>
      </c>
      <c r="H339" s="24">
        <f ca="1">(YEAR(TODAY()))-(YEAR(DIM_SELLERS[[#This Row],[Seller_Birthdate]]))</f>
        <v>24</v>
      </c>
      <c r="I339" s="3" t="str" cm="1">
        <f t="array" aca="1" ref="I339" ca="1">_xlfn.IFS(DIM_SELLERS[[#This Row],[Age ]]&gt;40, "41-60", DIM_SELLERS[[#This Row],[Age ]]&gt;30, "31-40", DIM_SELLERS[[#This Row],[Age ]]&gt;25, "25-30", DIM_SELLERS[[#This Row],[Age ]]&gt;17, "18-24")</f>
        <v>18-24</v>
      </c>
      <c r="J339" s="2"/>
    </row>
    <row r="340" spans="1:10" x14ac:dyDescent="0.25">
      <c r="A340" s="3">
        <v>339</v>
      </c>
      <c r="B340" s="3" t="s">
        <v>2831</v>
      </c>
      <c r="C340" s="3" t="s">
        <v>209</v>
      </c>
      <c r="D340" s="3" t="s">
        <v>6</v>
      </c>
      <c r="E340" s="3" t="s">
        <v>7</v>
      </c>
      <c r="F340" s="12">
        <v>28778</v>
      </c>
      <c r="G340" s="3" t="s">
        <v>2484</v>
      </c>
      <c r="H340" s="24">
        <f ca="1">(YEAR(TODAY()))-(YEAR(DIM_SELLERS[[#This Row],[Seller_Birthdate]]))</f>
        <v>47</v>
      </c>
      <c r="I340" s="3" t="str" cm="1">
        <f t="array" aca="1" ref="I340" ca="1">_xlfn.IFS(DIM_SELLERS[[#This Row],[Age ]]&gt;40, "41-60", DIM_SELLERS[[#This Row],[Age ]]&gt;30, "31-40", DIM_SELLERS[[#This Row],[Age ]]&gt;25, "25-30", DIM_SELLERS[[#This Row],[Age ]]&gt;17, "18-24")</f>
        <v>41-60</v>
      </c>
      <c r="J340" s="2"/>
    </row>
    <row r="341" spans="1:10" x14ac:dyDescent="0.25">
      <c r="A341" s="3">
        <v>340</v>
      </c>
      <c r="B341" s="3" t="s">
        <v>2832</v>
      </c>
      <c r="C341" s="3" t="s">
        <v>9</v>
      </c>
      <c r="D341" s="3" t="s">
        <v>6</v>
      </c>
      <c r="E341" s="3" t="s">
        <v>11</v>
      </c>
      <c r="F341" s="12">
        <v>37173</v>
      </c>
      <c r="G341" s="3" t="s">
        <v>2484</v>
      </c>
      <c r="H341" s="24">
        <f ca="1">(YEAR(TODAY()))-(YEAR(DIM_SELLERS[[#This Row],[Seller_Birthdate]]))</f>
        <v>24</v>
      </c>
      <c r="I341" s="3" t="str" cm="1">
        <f t="array" aca="1" ref="I341" ca="1">_xlfn.IFS(DIM_SELLERS[[#This Row],[Age ]]&gt;40, "41-60", DIM_SELLERS[[#This Row],[Age ]]&gt;30, "31-40", DIM_SELLERS[[#This Row],[Age ]]&gt;25, "25-30", DIM_SELLERS[[#This Row],[Age ]]&gt;17, "18-24")</f>
        <v>18-24</v>
      </c>
      <c r="J341" s="2"/>
    </row>
    <row r="342" spans="1:10" x14ac:dyDescent="0.25">
      <c r="A342" s="3">
        <v>341</v>
      </c>
      <c r="B342" s="3" t="s">
        <v>2833</v>
      </c>
      <c r="C342" s="3" t="s">
        <v>277</v>
      </c>
      <c r="D342" s="3" t="s">
        <v>29</v>
      </c>
      <c r="E342" s="3" t="s">
        <v>7</v>
      </c>
      <c r="F342" s="12">
        <v>27916</v>
      </c>
      <c r="G342" s="3" t="s">
        <v>2492</v>
      </c>
      <c r="H342" s="24">
        <f ca="1">(YEAR(TODAY()))-(YEAR(DIM_SELLERS[[#This Row],[Seller_Birthdate]]))</f>
        <v>49</v>
      </c>
      <c r="I342" s="3" t="str" cm="1">
        <f t="array" aca="1" ref="I342" ca="1">_xlfn.IFS(DIM_SELLERS[[#This Row],[Age ]]&gt;40, "41-60", DIM_SELLERS[[#This Row],[Age ]]&gt;30, "31-40", DIM_SELLERS[[#This Row],[Age ]]&gt;25, "25-30", DIM_SELLERS[[#This Row],[Age ]]&gt;17, "18-24")</f>
        <v>41-60</v>
      </c>
      <c r="J342" s="2"/>
    </row>
    <row r="343" spans="1:10" x14ac:dyDescent="0.25">
      <c r="A343" s="3">
        <v>342</v>
      </c>
      <c r="B343" s="3" t="s">
        <v>2834</v>
      </c>
      <c r="C343" s="3" t="s">
        <v>9</v>
      </c>
      <c r="D343" s="3" t="s">
        <v>6</v>
      </c>
      <c r="E343" s="3" t="s">
        <v>11</v>
      </c>
      <c r="F343" s="12">
        <v>38024</v>
      </c>
      <c r="G343" s="3" t="s">
        <v>2484</v>
      </c>
      <c r="H343" s="24">
        <f ca="1">(YEAR(TODAY()))-(YEAR(DIM_SELLERS[[#This Row],[Seller_Birthdate]]))</f>
        <v>21</v>
      </c>
      <c r="I343" s="3" t="str" cm="1">
        <f t="array" aca="1" ref="I343" ca="1">_xlfn.IFS(DIM_SELLERS[[#This Row],[Age ]]&gt;40, "41-60", DIM_SELLERS[[#This Row],[Age ]]&gt;30, "31-40", DIM_SELLERS[[#This Row],[Age ]]&gt;25, "25-30", DIM_SELLERS[[#This Row],[Age ]]&gt;17, "18-24")</f>
        <v>18-24</v>
      </c>
      <c r="J343" s="2"/>
    </row>
    <row r="344" spans="1:10" x14ac:dyDescent="0.25">
      <c r="A344" s="3">
        <v>343</v>
      </c>
      <c r="B344" s="3" t="s">
        <v>2835</v>
      </c>
      <c r="C344" s="3" t="s">
        <v>23</v>
      </c>
      <c r="D344" s="3" t="s">
        <v>24</v>
      </c>
      <c r="E344" s="3" t="s">
        <v>11</v>
      </c>
      <c r="F344" s="12">
        <v>35030</v>
      </c>
      <c r="G344" s="3" t="s">
        <v>2492</v>
      </c>
      <c r="H344" s="24">
        <f ca="1">(YEAR(TODAY()))-(YEAR(DIM_SELLERS[[#This Row],[Seller_Birthdate]]))</f>
        <v>30</v>
      </c>
      <c r="I344" s="3" t="str" cm="1">
        <f t="array" aca="1" ref="I344" ca="1">_xlfn.IFS(DIM_SELLERS[[#This Row],[Age ]]&gt;40, "41-60", DIM_SELLERS[[#This Row],[Age ]]&gt;30, "31-40", DIM_SELLERS[[#This Row],[Age ]]&gt;25, "25-30", DIM_SELLERS[[#This Row],[Age ]]&gt;17, "18-24")</f>
        <v>25-30</v>
      </c>
      <c r="J344" s="2"/>
    </row>
    <row r="345" spans="1:10" x14ac:dyDescent="0.25">
      <c r="A345" s="3">
        <v>344</v>
      </c>
      <c r="B345" s="3" t="s">
        <v>2836</v>
      </c>
      <c r="C345" s="3" t="s">
        <v>18</v>
      </c>
      <c r="D345" s="3" t="s">
        <v>15</v>
      </c>
      <c r="E345" s="3" t="s">
        <v>11</v>
      </c>
      <c r="F345" s="12">
        <v>38363</v>
      </c>
      <c r="G345" s="3" t="s">
        <v>2481</v>
      </c>
      <c r="H345" s="24">
        <f ca="1">(YEAR(TODAY()))-(YEAR(DIM_SELLERS[[#This Row],[Seller_Birthdate]]))</f>
        <v>20</v>
      </c>
      <c r="I345" s="3" t="str" cm="1">
        <f t="array" aca="1" ref="I345" ca="1">_xlfn.IFS(DIM_SELLERS[[#This Row],[Age ]]&gt;40, "41-60", DIM_SELLERS[[#This Row],[Age ]]&gt;30, "31-40", DIM_SELLERS[[#This Row],[Age ]]&gt;25, "25-30", DIM_SELLERS[[#This Row],[Age ]]&gt;17, "18-24")</f>
        <v>18-24</v>
      </c>
      <c r="J345" s="2"/>
    </row>
    <row r="346" spans="1:10" x14ac:dyDescent="0.25">
      <c r="A346" s="3">
        <v>345</v>
      </c>
      <c r="B346" s="3" t="s">
        <v>2837</v>
      </c>
      <c r="C346" s="3" t="s">
        <v>127</v>
      </c>
      <c r="D346" s="3" t="s">
        <v>14</v>
      </c>
      <c r="E346" s="3" t="s">
        <v>11</v>
      </c>
      <c r="F346" s="12">
        <v>35235</v>
      </c>
      <c r="G346" s="3" t="s">
        <v>2492</v>
      </c>
      <c r="H346" s="24">
        <f ca="1">(YEAR(TODAY()))-(YEAR(DIM_SELLERS[[#This Row],[Seller_Birthdate]]))</f>
        <v>29</v>
      </c>
      <c r="I346" s="3" t="str" cm="1">
        <f t="array" aca="1" ref="I346" ca="1">_xlfn.IFS(DIM_SELLERS[[#This Row],[Age ]]&gt;40, "41-60", DIM_SELLERS[[#This Row],[Age ]]&gt;30, "31-40", DIM_SELLERS[[#This Row],[Age ]]&gt;25, "25-30", DIM_SELLERS[[#This Row],[Age ]]&gt;17, "18-24")</f>
        <v>25-30</v>
      </c>
      <c r="J346" s="2"/>
    </row>
    <row r="347" spans="1:10" x14ac:dyDescent="0.25">
      <c r="A347" s="3">
        <v>346</v>
      </c>
      <c r="B347" s="3" t="s">
        <v>2838</v>
      </c>
      <c r="C347" s="3" t="s">
        <v>9</v>
      </c>
      <c r="D347" s="3" t="s">
        <v>6</v>
      </c>
      <c r="E347" s="3" t="s">
        <v>7</v>
      </c>
      <c r="F347" s="12">
        <v>38109</v>
      </c>
      <c r="G347" s="3" t="s">
        <v>2481</v>
      </c>
      <c r="H347" s="24">
        <f ca="1">(YEAR(TODAY()))-(YEAR(DIM_SELLERS[[#This Row],[Seller_Birthdate]]))</f>
        <v>21</v>
      </c>
      <c r="I347" s="3" t="str" cm="1">
        <f t="array" aca="1" ref="I347" ca="1">_xlfn.IFS(DIM_SELLERS[[#This Row],[Age ]]&gt;40, "41-60", DIM_SELLERS[[#This Row],[Age ]]&gt;30, "31-40", DIM_SELLERS[[#This Row],[Age ]]&gt;25, "25-30", DIM_SELLERS[[#This Row],[Age ]]&gt;17, "18-24")</f>
        <v>18-24</v>
      </c>
      <c r="J347" s="2"/>
    </row>
    <row r="348" spans="1:10" x14ac:dyDescent="0.25">
      <c r="A348" s="3">
        <v>347</v>
      </c>
      <c r="B348" s="3" t="s">
        <v>2839</v>
      </c>
      <c r="C348" s="3" t="s">
        <v>9</v>
      </c>
      <c r="D348" s="3" t="s">
        <v>6</v>
      </c>
      <c r="E348" s="3" t="s">
        <v>11</v>
      </c>
      <c r="F348" s="12">
        <v>38342</v>
      </c>
      <c r="G348" s="3" t="s">
        <v>2481</v>
      </c>
      <c r="H348" s="24">
        <f ca="1">(YEAR(TODAY()))-(YEAR(DIM_SELLERS[[#This Row],[Seller_Birthdate]]))</f>
        <v>21</v>
      </c>
      <c r="I348" s="3" t="str" cm="1">
        <f t="array" aca="1" ref="I348" ca="1">_xlfn.IFS(DIM_SELLERS[[#This Row],[Age ]]&gt;40, "41-60", DIM_SELLERS[[#This Row],[Age ]]&gt;30, "31-40", DIM_SELLERS[[#This Row],[Age ]]&gt;25, "25-30", DIM_SELLERS[[#This Row],[Age ]]&gt;17, "18-24")</f>
        <v>18-24</v>
      </c>
      <c r="J348" s="2"/>
    </row>
    <row r="349" spans="1:10" x14ac:dyDescent="0.25">
      <c r="A349" s="3">
        <v>348</v>
      </c>
      <c r="B349" s="3" t="s">
        <v>2840</v>
      </c>
      <c r="C349" s="3" t="s">
        <v>31</v>
      </c>
      <c r="D349" s="3" t="s">
        <v>29</v>
      </c>
      <c r="E349" s="3" t="s">
        <v>11</v>
      </c>
      <c r="F349" s="12">
        <v>36571</v>
      </c>
      <c r="G349" s="3" t="s">
        <v>2481</v>
      </c>
      <c r="H349" s="24">
        <f ca="1">(YEAR(TODAY()))-(YEAR(DIM_SELLERS[[#This Row],[Seller_Birthdate]]))</f>
        <v>25</v>
      </c>
      <c r="I349" s="3" t="str" cm="1">
        <f t="array" aca="1" ref="I349" ca="1">_xlfn.IFS(DIM_SELLERS[[#This Row],[Age ]]&gt;40, "41-60", DIM_SELLERS[[#This Row],[Age ]]&gt;30, "31-40", DIM_SELLERS[[#This Row],[Age ]]&gt;25, "25-30", DIM_SELLERS[[#This Row],[Age ]]&gt;17, "18-24")</f>
        <v>18-24</v>
      </c>
      <c r="J349" s="2"/>
    </row>
    <row r="350" spans="1:10" x14ac:dyDescent="0.25">
      <c r="A350" s="3">
        <v>349</v>
      </c>
      <c r="B350" s="3" t="s">
        <v>2841</v>
      </c>
      <c r="C350" s="3" t="s">
        <v>254</v>
      </c>
      <c r="D350" s="3" t="s">
        <v>15</v>
      </c>
      <c r="E350" s="3" t="s">
        <v>11</v>
      </c>
      <c r="F350" s="12">
        <v>37382</v>
      </c>
      <c r="G350" s="3" t="s">
        <v>2481</v>
      </c>
      <c r="H350" s="24">
        <f ca="1">(YEAR(TODAY()))-(YEAR(DIM_SELLERS[[#This Row],[Seller_Birthdate]]))</f>
        <v>23</v>
      </c>
      <c r="I350" s="3" t="str" cm="1">
        <f t="array" aca="1" ref="I350" ca="1">_xlfn.IFS(DIM_SELLERS[[#This Row],[Age ]]&gt;40, "41-60", DIM_SELLERS[[#This Row],[Age ]]&gt;30, "31-40", DIM_SELLERS[[#This Row],[Age ]]&gt;25, "25-30", DIM_SELLERS[[#This Row],[Age ]]&gt;17, "18-24")</f>
        <v>18-24</v>
      </c>
      <c r="J350" s="2"/>
    </row>
    <row r="351" spans="1:10" x14ac:dyDescent="0.25">
      <c r="A351" s="3">
        <v>350</v>
      </c>
      <c r="B351" s="3" t="s">
        <v>2842</v>
      </c>
      <c r="C351" s="3" t="s">
        <v>16</v>
      </c>
      <c r="D351" s="3" t="s">
        <v>17</v>
      </c>
      <c r="E351" s="3" t="s">
        <v>7</v>
      </c>
      <c r="F351" s="12">
        <v>26697</v>
      </c>
      <c r="G351" s="3" t="s">
        <v>2481</v>
      </c>
      <c r="H351" s="24">
        <f ca="1">(YEAR(TODAY()))-(YEAR(DIM_SELLERS[[#This Row],[Seller_Birthdate]]))</f>
        <v>52</v>
      </c>
      <c r="I351" s="3" t="str" cm="1">
        <f t="array" aca="1" ref="I351" ca="1">_xlfn.IFS(DIM_SELLERS[[#This Row],[Age ]]&gt;40, "41-60", DIM_SELLERS[[#This Row],[Age ]]&gt;30, "31-40", DIM_SELLERS[[#This Row],[Age ]]&gt;25, "25-30", DIM_SELLERS[[#This Row],[Age ]]&gt;17, "18-24")</f>
        <v>41-60</v>
      </c>
      <c r="J351" s="2"/>
    </row>
    <row r="352" spans="1:10" x14ac:dyDescent="0.25">
      <c r="A352" s="3">
        <v>351</v>
      </c>
      <c r="B352" s="3" t="s">
        <v>2843</v>
      </c>
      <c r="C352" s="3" t="s">
        <v>85</v>
      </c>
      <c r="D352" s="3" t="s">
        <v>6</v>
      </c>
      <c r="E352" s="3" t="s">
        <v>11</v>
      </c>
      <c r="F352" s="12">
        <v>36174</v>
      </c>
      <c r="G352" s="3" t="s">
        <v>2492</v>
      </c>
      <c r="H352" s="24">
        <f ca="1">(YEAR(TODAY()))-(YEAR(DIM_SELLERS[[#This Row],[Seller_Birthdate]]))</f>
        <v>26</v>
      </c>
      <c r="I352" s="3" t="str" cm="1">
        <f t="array" aca="1" ref="I352" ca="1">_xlfn.IFS(DIM_SELLERS[[#This Row],[Age ]]&gt;40, "41-60", DIM_SELLERS[[#This Row],[Age ]]&gt;30, "31-40", DIM_SELLERS[[#This Row],[Age ]]&gt;25, "25-30", DIM_SELLERS[[#This Row],[Age ]]&gt;17, "18-24")</f>
        <v>25-30</v>
      </c>
      <c r="J352" s="2"/>
    </row>
    <row r="353" spans="1:10" x14ac:dyDescent="0.25">
      <c r="A353" s="3">
        <v>352</v>
      </c>
      <c r="B353" s="3" t="s">
        <v>2844</v>
      </c>
      <c r="C353" s="3" t="s">
        <v>16</v>
      </c>
      <c r="D353" s="3" t="s">
        <v>17</v>
      </c>
      <c r="E353" s="3" t="s">
        <v>7</v>
      </c>
      <c r="F353" s="12">
        <v>35688</v>
      </c>
      <c r="G353" s="3" t="s">
        <v>2492</v>
      </c>
      <c r="H353" s="24">
        <f ca="1">(YEAR(TODAY()))-(YEAR(DIM_SELLERS[[#This Row],[Seller_Birthdate]]))</f>
        <v>28</v>
      </c>
      <c r="I353" s="3" t="str" cm="1">
        <f t="array" aca="1" ref="I353" ca="1">_xlfn.IFS(DIM_SELLERS[[#This Row],[Age ]]&gt;40, "41-60", DIM_SELLERS[[#This Row],[Age ]]&gt;30, "31-40", DIM_SELLERS[[#This Row],[Age ]]&gt;25, "25-30", DIM_SELLERS[[#This Row],[Age ]]&gt;17, "18-24")</f>
        <v>25-30</v>
      </c>
      <c r="J353" s="2"/>
    </row>
    <row r="354" spans="1:10" x14ac:dyDescent="0.25">
      <c r="A354" s="3">
        <v>353</v>
      </c>
      <c r="B354" s="3" t="s">
        <v>2845</v>
      </c>
      <c r="C354" s="3" t="s">
        <v>16</v>
      </c>
      <c r="D354" s="3" t="s">
        <v>17</v>
      </c>
      <c r="E354" s="3" t="s">
        <v>11</v>
      </c>
      <c r="F354" s="12">
        <v>37097</v>
      </c>
      <c r="G354" s="3" t="s">
        <v>2481</v>
      </c>
      <c r="H354" s="24">
        <f ca="1">(YEAR(TODAY()))-(YEAR(DIM_SELLERS[[#This Row],[Seller_Birthdate]]))</f>
        <v>24</v>
      </c>
      <c r="I354" s="3" t="str" cm="1">
        <f t="array" aca="1" ref="I354" ca="1">_xlfn.IFS(DIM_SELLERS[[#This Row],[Age ]]&gt;40, "41-60", DIM_SELLERS[[#This Row],[Age ]]&gt;30, "31-40", DIM_SELLERS[[#This Row],[Age ]]&gt;25, "25-30", DIM_SELLERS[[#This Row],[Age ]]&gt;17, "18-24")</f>
        <v>18-24</v>
      </c>
      <c r="J354" s="2"/>
    </row>
    <row r="355" spans="1:10" x14ac:dyDescent="0.25">
      <c r="A355" s="3">
        <v>354</v>
      </c>
      <c r="B355" s="3" t="s">
        <v>2846</v>
      </c>
      <c r="C355" s="3" t="s">
        <v>202</v>
      </c>
      <c r="D355" s="3" t="s">
        <v>6</v>
      </c>
      <c r="E355" s="3" t="s">
        <v>11</v>
      </c>
      <c r="F355" s="12">
        <v>32192</v>
      </c>
      <c r="G355" s="3" t="s">
        <v>2481</v>
      </c>
      <c r="H355" s="24">
        <f ca="1">(YEAR(TODAY()))-(YEAR(DIM_SELLERS[[#This Row],[Seller_Birthdate]]))</f>
        <v>37</v>
      </c>
      <c r="I355" s="3" t="str" cm="1">
        <f t="array" aca="1" ref="I355" ca="1">_xlfn.IFS(DIM_SELLERS[[#This Row],[Age ]]&gt;40, "41-60", DIM_SELLERS[[#This Row],[Age ]]&gt;30, "31-40", DIM_SELLERS[[#This Row],[Age ]]&gt;25, "25-30", DIM_SELLERS[[#This Row],[Age ]]&gt;17, "18-24")</f>
        <v>31-40</v>
      </c>
      <c r="J355" s="2"/>
    </row>
    <row r="356" spans="1:10" x14ac:dyDescent="0.25">
      <c r="A356" s="3">
        <v>355</v>
      </c>
      <c r="B356" s="3" t="s">
        <v>2847</v>
      </c>
      <c r="C356" s="3" t="s">
        <v>152</v>
      </c>
      <c r="D356" s="3" t="s">
        <v>6</v>
      </c>
      <c r="E356" s="3" t="s">
        <v>11</v>
      </c>
      <c r="F356" s="12">
        <v>27932</v>
      </c>
      <c r="G356" s="3" t="s">
        <v>2481</v>
      </c>
      <c r="H356" s="24">
        <f ca="1">(YEAR(TODAY()))-(YEAR(DIM_SELLERS[[#This Row],[Seller_Birthdate]]))</f>
        <v>49</v>
      </c>
      <c r="I356" s="3" t="str" cm="1">
        <f t="array" aca="1" ref="I356" ca="1">_xlfn.IFS(DIM_SELLERS[[#This Row],[Age ]]&gt;40, "41-60", DIM_SELLERS[[#This Row],[Age ]]&gt;30, "31-40", DIM_SELLERS[[#This Row],[Age ]]&gt;25, "25-30", DIM_SELLERS[[#This Row],[Age ]]&gt;17, "18-24")</f>
        <v>41-60</v>
      </c>
      <c r="J356" s="2"/>
    </row>
    <row r="357" spans="1:10" x14ac:dyDescent="0.25">
      <c r="A357" s="3">
        <v>356</v>
      </c>
      <c r="B357" s="3" t="s">
        <v>2848</v>
      </c>
      <c r="C357" s="3" t="s">
        <v>250</v>
      </c>
      <c r="D357" s="3" t="s">
        <v>21</v>
      </c>
      <c r="E357" s="3" t="s">
        <v>11</v>
      </c>
      <c r="F357" s="12">
        <v>35050</v>
      </c>
      <c r="G357" s="3" t="s">
        <v>2492</v>
      </c>
      <c r="H357" s="24">
        <f ca="1">(YEAR(TODAY()))-(YEAR(DIM_SELLERS[[#This Row],[Seller_Birthdate]]))</f>
        <v>30</v>
      </c>
      <c r="I357" s="3" t="str" cm="1">
        <f t="array" aca="1" ref="I357" ca="1">_xlfn.IFS(DIM_SELLERS[[#This Row],[Age ]]&gt;40, "41-60", DIM_SELLERS[[#This Row],[Age ]]&gt;30, "31-40", DIM_SELLERS[[#This Row],[Age ]]&gt;25, "25-30", DIM_SELLERS[[#This Row],[Age ]]&gt;17, "18-24")</f>
        <v>25-30</v>
      </c>
      <c r="J357" s="2"/>
    </row>
    <row r="358" spans="1:10" x14ac:dyDescent="0.25">
      <c r="A358" s="3">
        <v>357</v>
      </c>
      <c r="B358" s="3" t="s">
        <v>2849</v>
      </c>
      <c r="C358" s="3" t="s">
        <v>136</v>
      </c>
      <c r="D358" s="3" t="s">
        <v>6</v>
      </c>
      <c r="E358" s="3" t="s">
        <v>11</v>
      </c>
      <c r="F358" s="12">
        <v>33281</v>
      </c>
      <c r="G358" s="3" t="s">
        <v>2481</v>
      </c>
      <c r="H358" s="24">
        <f ca="1">(YEAR(TODAY()))-(YEAR(DIM_SELLERS[[#This Row],[Seller_Birthdate]]))</f>
        <v>34</v>
      </c>
      <c r="I358" s="3" t="str" cm="1">
        <f t="array" aca="1" ref="I358" ca="1">_xlfn.IFS(DIM_SELLERS[[#This Row],[Age ]]&gt;40, "41-60", DIM_SELLERS[[#This Row],[Age ]]&gt;30, "31-40", DIM_SELLERS[[#This Row],[Age ]]&gt;25, "25-30", DIM_SELLERS[[#This Row],[Age ]]&gt;17, "18-24")</f>
        <v>31-40</v>
      </c>
      <c r="J358" s="2"/>
    </row>
    <row r="359" spans="1:10" x14ac:dyDescent="0.25">
      <c r="A359" s="3">
        <v>358</v>
      </c>
      <c r="B359" s="3" t="s">
        <v>2850</v>
      </c>
      <c r="C359" s="3" t="s">
        <v>309</v>
      </c>
      <c r="D359" s="3" t="s">
        <v>6</v>
      </c>
      <c r="E359" s="3" t="s">
        <v>7</v>
      </c>
      <c r="F359" s="12">
        <v>36415</v>
      </c>
      <c r="G359" s="3" t="s">
        <v>2481</v>
      </c>
      <c r="H359" s="24">
        <f ca="1">(YEAR(TODAY()))-(YEAR(DIM_SELLERS[[#This Row],[Seller_Birthdate]]))</f>
        <v>26</v>
      </c>
      <c r="I359" s="3" t="str" cm="1">
        <f t="array" aca="1" ref="I359" ca="1">_xlfn.IFS(DIM_SELLERS[[#This Row],[Age ]]&gt;40, "41-60", DIM_SELLERS[[#This Row],[Age ]]&gt;30, "31-40", DIM_SELLERS[[#This Row],[Age ]]&gt;25, "25-30", DIM_SELLERS[[#This Row],[Age ]]&gt;17, "18-24")</f>
        <v>25-30</v>
      </c>
      <c r="J359" s="2"/>
    </row>
    <row r="360" spans="1:10" x14ac:dyDescent="0.25">
      <c r="A360" s="3">
        <v>359</v>
      </c>
      <c r="B360" s="3" t="s">
        <v>2851</v>
      </c>
      <c r="C360" s="3" t="s">
        <v>446</v>
      </c>
      <c r="D360" s="3" t="s">
        <v>36</v>
      </c>
      <c r="E360" s="3" t="s">
        <v>11</v>
      </c>
      <c r="F360" s="12">
        <v>23803</v>
      </c>
      <c r="G360" s="3" t="s">
        <v>2481</v>
      </c>
      <c r="H360" s="24">
        <f ca="1">(YEAR(TODAY()))-(YEAR(DIM_SELLERS[[#This Row],[Seller_Birthdate]]))</f>
        <v>60</v>
      </c>
      <c r="I360" s="3" t="str" cm="1">
        <f t="array" aca="1" ref="I360" ca="1">_xlfn.IFS(DIM_SELLERS[[#This Row],[Age ]]&gt;40, "41-60", DIM_SELLERS[[#This Row],[Age ]]&gt;30, "31-40", DIM_SELLERS[[#This Row],[Age ]]&gt;25, "25-30", DIM_SELLERS[[#This Row],[Age ]]&gt;17, "18-24")</f>
        <v>41-60</v>
      </c>
      <c r="J360" s="2"/>
    </row>
    <row r="361" spans="1:10" x14ac:dyDescent="0.25">
      <c r="A361" s="3">
        <v>360</v>
      </c>
      <c r="B361" s="3" t="s">
        <v>2852</v>
      </c>
      <c r="C361" s="3" t="s">
        <v>2483</v>
      </c>
      <c r="D361" s="3" t="s">
        <v>6</v>
      </c>
      <c r="E361" s="3" t="s">
        <v>7</v>
      </c>
      <c r="F361" s="12">
        <v>35997</v>
      </c>
      <c r="G361" s="3" t="s">
        <v>2492</v>
      </c>
      <c r="H361" s="24">
        <f ca="1">(YEAR(TODAY()))-(YEAR(DIM_SELLERS[[#This Row],[Seller_Birthdate]]))</f>
        <v>27</v>
      </c>
      <c r="I361" s="3" t="str" cm="1">
        <f t="array" aca="1" ref="I361" ca="1">_xlfn.IFS(DIM_SELLERS[[#This Row],[Age ]]&gt;40, "41-60", DIM_SELLERS[[#This Row],[Age ]]&gt;30, "31-40", DIM_SELLERS[[#This Row],[Age ]]&gt;25, "25-30", DIM_SELLERS[[#This Row],[Age ]]&gt;17, "18-24")</f>
        <v>25-30</v>
      </c>
      <c r="J361" s="2"/>
    </row>
    <row r="362" spans="1:10" x14ac:dyDescent="0.25">
      <c r="A362" s="3">
        <v>361</v>
      </c>
      <c r="B362" s="3" t="s">
        <v>2853</v>
      </c>
      <c r="C362" s="3" t="s">
        <v>2854</v>
      </c>
      <c r="D362" s="3" t="s">
        <v>6</v>
      </c>
      <c r="E362" s="3" t="s">
        <v>11</v>
      </c>
      <c r="F362" s="12">
        <v>36856</v>
      </c>
      <c r="G362" s="3" t="s">
        <v>2481</v>
      </c>
      <c r="H362" s="24">
        <f ca="1">(YEAR(TODAY()))-(YEAR(DIM_SELLERS[[#This Row],[Seller_Birthdate]]))</f>
        <v>25</v>
      </c>
      <c r="I362" s="3" t="str" cm="1">
        <f t="array" aca="1" ref="I362" ca="1">_xlfn.IFS(DIM_SELLERS[[#This Row],[Age ]]&gt;40, "41-60", DIM_SELLERS[[#This Row],[Age ]]&gt;30, "31-40", DIM_SELLERS[[#This Row],[Age ]]&gt;25, "25-30", DIM_SELLERS[[#This Row],[Age ]]&gt;17, "18-24")</f>
        <v>18-24</v>
      </c>
      <c r="J362" s="2"/>
    </row>
    <row r="363" spans="1:10" x14ac:dyDescent="0.25">
      <c r="A363" s="3">
        <v>362</v>
      </c>
      <c r="B363" s="3" t="s">
        <v>2855</v>
      </c>
      <c r="C363" s="3" t="s">
        <v>9</v>
      </c>
      <c r="D363" s="3" t="s">
        <v>6</v>
      </c>
      <c r="E363" s="3" t="s">
        <v>7</v>
      </c>
      <c r="F363" s="12">
        <v>32041</v>
      </c>
      <c r="G363" s="3" t="s">
        <v>2481</v>
      </c>
      <c r="H363" s="24">
        <f ca="1">(YEAR(TODAY()))-(YEAR(DIM_SELLERS[[#This Row],[Seller_Birthdate]]))</f>
        <v>38</v>
      </c>
      <c r="I363" s="3" t="str" cm="1">
        <f t="array" aca="1" ref="I363" ca="1">_xlfn.IFS(DIM_SELLERS[[#This Row],[Age ]]&gt;40, "41-60", DIM_SELLERS[[#This Row],[Age ]]&gt;30, "31-40", DIM_SELLERS[[#This Row],[Age ]]&gt;25, "25-30", DIM_SELLERS[[#This Row],[Age ]]&gt;17, "18-24")</f>
        <v>31-40</v>
      </c>
      <c r="J363" s="2"/>
    </row>
    <row r="364" spans="1:10" x14ac:dyDescent="0.25">
      <c r="A364" s="3">
        <v>363</v>
      </c>
      <c r="B364" s="3" t="s">
        <v>2856</v>
      </c>
      <c r="C364" s="3" t="s">
        <v>223</v>
      </c>
      <c r="D364" s="3" t="s">
        <v>6</v>
      </c>
      <c r="E364" s="3" t="s">
        <v>11</v>
      </c>
      <c r="F364" s="12">
        <v>35595</v>
      </c>
      <c r="G364" s="3" t="s">
        <v>2492</v>
      </c>
      <c r="H364" s="24">
        <f ca="1">(YEAR(TODAY()))-(YEAR(DIM_SELLERS[[#This Row],[Seller_Birthdate]]))</f>
        <v>28</v>
      </c>
      <c r="I364" s="3" t="str" cm="1">
        <f t="array" aca="1" ref="I364" ca="1">_xlfn.IFS(DIM_SELLERS[[#This Row],[Age ]]&gt;40, "41-60", DIM_SELLERS[[#This Row],[Age ]]&gt;30, "31-40", DIM_SELLERS[[#This Row],[Age ]]&gt;25, "25-30", DIM_SELLERS[[#This Row],[Age ]]&gt;17, "18-24")</f>
        <v>25-30</v>
      </c>
      <c r="J364" s="2"/>
    </row>
    <row r="365" spans="1:10" x14ac:dyDescent="0.25">
      <c r="A365" s="3">
        <v>364</v>
      </c>
      <c r="B365" s="3" t="s">
        <v>2857</v>
      </c>
      <c r="C365" s="3" t="s">
        <v>5</v>
      </c>
      <c r="D365" s="3" t="s">
        <v>6</v>
      </c>
      <c r="E365" s="3" t="s">
        <v>11</v>
      </c>
      <c r="F365" s="12">
        <v>37143</v>
      </c>
      <c r="G365" s="3" t="s">
        <v>2481</v>
      </c>
      <c r="H365" s="24">
        <f ca="1">(YEAR(TODAY()))-(YEAR(DIM_SELLERS[[#This Row],[Seller_Birthdate]]))</f>
        <v>24</v>
      </c>
      <c r="I365" s="3" t="str" cm="1">
        <f t="array" aca="1" ref="I365" ca="1">_xlfn.IFS(DIM_SELLERS[[#This Row],[Age ]]&gt;40, "41-60", DIM_SELLERS[[#This Row],[Age ]]&gt;30, "31-40", DIM_SELLERS[[#This Row],[Age ]]&gt;25, "25-30", DIM_SELLERS[[#This Row],[Age ]]&gt;17, "18-24")</f>
        <v>18-24</v>
      </c>
      <c r="J365" s="2"/>
    </row>
    <row r="366" spans="1:10" x14ac:dyDescent="0.25">
      <c r="A366" s="3">
        <v>365</v>
      </c>
      <c r="B366" s="3" t="s">
        <v>2858</v>
      </c>
      <c r="C366" s="3" t="s">
        <v>20</v>
      </c>
      <c r="D366" s="3" t="s">
        <v>6</v>
      </c>
      <c r="E366" s="3" t="s">
        <v>7</v>
      </c>
      <c r="F366" s="12">
        <v>38519</v>
      </c>
      <c r="G366" s="3" t="s">
        <v>2481</v>
      </c>
      <c r="H366" s="24">
        <f ca="1">(YEAR(TODAY()))-(YEAR(DIM_SELLERS[[#This Row],[Seller_Birthdate]]))</f>
        <v>20</v>
      </c>
      <c r="I366" s="3" t="str" cm="1">
        <f t="array" aca="1" ref="I366" ca="1">_xlfn.IFS(DIM_SELLERS[[#This Row],[Age ]]&gt;40, "41-60", DIM_SELLERS[[#This Row],[Age ]]&gt;30, "31-40", DIM_SELLERS[[#This Row],[Age ]]&gt;25, "25-30", DIM_SELLERS[[#This Row],[Age ]]&gt;17, "18-24")</f>
        <v>18-24</v>
      </c>
      <c r="J366" s="2"/>
    </row>
    <row r="367" spans="1:10" x14ac:dyDescent="0.25">
      <c r="A367" s="3">
        <v>366</v>
      </c>
      <c r="B367" s="3" t="s">
        <v>2859</v>
      </c>
      <c r="C367" s="3" t="s">
        <v>393</v>
      </c>
      <c r="D367" s="3" t="s">
        <v>14</v>
      </c>
      <c r="E367" s="3" t="s">
        <v>11</v>
      </c>
      <c r="F367" s="12">
        <v>36085</v>
      </c>
      <c r="G367" s="3" t="s">
        <v>2492</v>
      </c>
      <c r="H367" s="24">
        <f ca="1">(YEAR(TODAY()))-(YEAR(DIM_SELLERS[[#This Row],[Seller_Birthdate]]))</f>
        <v>27</v>
      </c>
      <c r="I367" s="3" t="str" cm="1">
        <f t="array" aca="1" ref="I367" ca="1">_xlfn.IFS(DIM_SELLERS[[#This Row],[Age ]]&gt;40, "41-60", DIM_SELLERS[[#This Row],[Age ]]&gt;30, "31-40", DIM_SELLERS[[#This Row],[Age ]]&gt;25, "25-30", DIM_SELLERS[[#This Row],[Age ]]&gt;17, "18-24")</f>
        <v>25-30</v>
      </c>
      <c r="J367" s="2"/>
    </row>
    <row r="368" spans="1:10" x14ac:dyDescent="0.25">
      <c r="A368" s="3">
        <v>367</v>
      </c>
      <c r="B368" s="3" t="s">
        <v>2860</v>
      </c>
      <c r="C368" s="3" t="s">
        <v>9</v>
      </c>
      <c r="D368" s="3" t="s">
        <v>6</v>
      </c>
      <c r="E368" s="3" t="s">
        <v>11</v>
      </c>
      <c r="F368" s="12">
        <v>37034</v>
      </c>
      <c r="G368" s="3" t="s">
        <v>2492</v>
      </c>
      <c r="H368" s="24">
        <f ca="1">(YEAR(TODAY()))-(YEAR(DIM_SELLERS[[#This Row],[Seller_Birthdate]]))</f>
        <v>24</v>
      </c>
      <c r="I368" s="3" t="str" cm="1">
        <f t="array" aca="1" ref="I368" ca="1">_xlfn.IFS(DIM_SELLERS[[#This Row],[Age ]]&gt;40, "41-60", DIM_SELLERS[[#This Row],[Age ]]&gt;30, "31-40", DIM_SELLERS[[#This Row],[Age ]]&gt;25, "25-30", DIM_SELLERS[[#This Row],[Age ]]&gt;17, "18-24")</f>
        <v>18-24</v>
      </c>
      <c r="J368" s="2"/>
    </row>
    <row r="369" spans="1:10" x14ac:dyDescent="0.25">
      <c r="A369" s="3">
        <v>368</v>
      </c>
      <c r="B369" s="3" t="s">
        <v>2861</v>
      </c>
      <c r="C369" s="3" t="s">
        <v>85</v>
      </c>
      <c r="D369" s="3" t="s">
        <v>6</v>
      </c>
      <c r="E369" s="3" t="s">
        <v>7</v>
      </c>
      <c r="F369" s="12">
        <v>35257</v>
      </c>
      <c r="G369" s="3" t="s">
        <v>2481</v>
      </c>
      <c r="H369" s="24">
        <f ca="1">(YEAR(TODAY()))-(YEAR(DIM_SELLERS[[#This Row],[Seller_Birthdate]]))</f>
        <v>29</v>
      </c>
      <c r="I369" s="3" t="str" cm="1">
        <f t="array" aca="1" ref="I369" ca="1">_xlfn.IFS(DIM_SELLERS[[#This Row],[Age ]]&gt;40, "41-60", DIM_SELLERS[[#This Row],[Age ]]&gt;30, "31-40", DIM_SELLERS[[#This Row],[Age ]]&gt;25, "25-30", DIM_SELLERS[[#This Row],[Age ]]&gt;17, "18-24")</f>
        <v>25-30</v>
      </c>
      <c r="J369" s="2"/>
    </row>
    <row r="370" spans="1:10" x14ac:dyDescent="0.25">
      <c r="A370" s="3">
        <v>369</v>
      </c>
      <c r="B370" s="3" t="s">
        <v>2862</v>
      </c>
      <c r="C370" s="3" t="s">
        <v>122</v>
      </c>
      <c r="D370" s="3" t="s">
        <v>14</v>
      </c>
      <c r="E370" s="3" t="s">
        <v>11</v>
      </c>
      <c r="F370" s="12">
        <v>37143</v>
      </c>
      <c r="G370" s="3" t="s">
        <v>2481</v>
      </c>
      <c r="H370" s="24">
        <f ca="1">(YEAR(TODAY()))-(YEAR(DIM_SELLERS[[#This Row],[Seller_Birthdate]]))</f>
        <v>24</v>
      </c>
      <c r="I370" s="3" t="str" cm="1">
        <f t="array" aca="1" ref="I370" ca="1">_xlfn.IFS(DIM_SELLERS[[#This Row],[Age ]]&gt;40, "41-60", DIM_SELLERS[[#This Row],[Age ]]&gt;30, "31-40", DIM_SELLERS[[#This Row],[Age ]]&gt;25, "25-30", DIM_SELLERS[[#This Row],[Age ]]&gt;17, "18-24")</f>
        <v>18-24</v>
      </c>
      <c r="J370" s="2"/>
    </row>
    <row r="371" spans="1:10" x14ac:dyDescent="0.25">
      <c r="A371" s="3">
        <v>370</v>
      </c>
      <c r="B371" s="3" t="s">
        <v>2863</v>
      </c>
      <c r="C371" s="3" t="s">
        <v>115</v>
      </c>
      <c r="D371" s="3" t="s">
        <v>14</v>
      </c>
      <c r="E371" s="3" t="s">
        <v>11</v>
      </c>
      <c r="F371" s="12">
        <v>30328</v>
      </c>
      <c r="G371" s="3" t="s">
        <v>2481</v>
      </c>
      <c r="H371" s="24">
        <f ca="1">(YEAR(TODAY()))-(YEAR(DIM_SELLERS[[#This Row],[Seller_Birthdate]]))</f>
        <v>42</v>
      </c>
      <c r="I371" s="3" t="str" cm="1">
        <f t="array" aca="1" ref="I371" ca="1">_xlfn.IFS(DIM_SELLERS[[#This Row],[Age ]]&gt;40, "41-60", DIM_SELLERS[[#This Row],[Age ]]&gt;30, "31-40", DIM_SELLERS[[#This Row],[Age ]]&gt;25, "25-30", DIM_SELLERS[[#This Row],[Age ]]&gt;17, "18-24")</f>
        <v>41-60</v>
      </c>
      <c r="J371" s="2"/>
    </row>
    <row r="372" spans="1:10" x14ac:dyDescent="0.25">
      <c r="A372" s="3">
        <v>371</v>
      </c>
      <c r="B372" s="3" t="s">
        <v>2864</v>
      </c>
      <c r="C372" s="3" t="s">
        <v>9</v>
      </c>
      <c r="D372" s="3" t="s">
        <v>6</v>
      </c>
      <c r="E372" s="3" t="s">
        <v>7</v>
      </c>
      <c r="F372" s="12">
        <v>35974</v>
      </c>
      <c r="G372" s="3" t="s">
        <v>2484</v>
      </c>
      <c r="H372" s="24">
        <f ca="1">(YEAR(TODAY()))-(YEAR(DIM_SELLERS[[#This Row],[Seller_Birthdate]]))</f>
        <v>27</v>
      </c>
      <c r="I372" s="3" t="str" cm="1">
        <f t="array" aca="1" ref="I372" ca="1">_xlfn.IFS(DIM_SELLERS[[#This Row],[Age ]]&gt;40, "41-60", DIM_SELLERS[[#This Row],[Age ]]&gt;30, "31-40", DIM_SELLERS[[#This Row],[Age ]]&gt;25, "25-30", DIM_SELLERS[[#This Row],[Age ]]&gt;17, "18-24")</f>
        <v>25-30</v>
      </c>
      <c r="J372" s="2"/>
    </row>
    <row r="373" spans="1:10" x14ac:dyDescent="0.25">
      <c r="A373" s="3">
        <v>372</v>
      </c>
      <c r="B373" s="3" t="s">
        <v>2865</v>
      </c>
      <c r="C373" s="3" t="s">
        <v>169</v>
      </c>
      <c r="D373" s="3" t="s">
        <v>6</v>
      </c>
      <c r="E373" s="3" t="s">
        <v>7</v>
      </c>
      <c r="F373" s="12">
        <v>35632</v>
      </c>
      <c r="G373" s="3" t="s">
        <v>2481</v>
      </c>
      <c r="H373" s="24">
        <f ca="1">(YEAR(TODAY()))-(YEAR(DIM_SELLERS[[#This Row],[Seller_Birthdate]]))</f>
        <v>28</v>
      </c>
      <c r="I373" s="3" t="str" cm="1">
        <f t="array" aca="1" ref="I373" ca="1">_xlfn.IFS(DIM_SELLERS[[#This Row],[Age ]]&gt;40, "41-60", DIM_SELLERS[[#This Row],[Age ]]&gt;30, "31-40", DIM_SELLERS[[#This Row],[Age ]]&gt;25, "25-30", DIM_SELLERS[[#This Row],[Age ]]&gt;17, "18-24")</f>
        <v>25-30</v>
      </c>
      <c r="J373" s="2"/>
    </row>
    <row r="374" spans="1:10" x14ac:dyDescent="0.25">
      <c r="A374" s="3">
        <v>373</v>
      </c>
      <c r="B374" s="3" t="s">
        <v>2866</v>
      </c>
      <c r="C374" s="3" t="s">
        <v>85</v>
      </c>
      <c r="D374" s="3" t="s">
        <v>6</v>
      </c>
      <c r="E374" s="3" t="s">
        <v>7</v>
      </c>
      <c r="F374" s="12">
        <v>25620</v>
      </c>
      <c r="G374" s="3" t="s">
        <v>2481</v>
      </c>
      <c r="H374" s="24">
        <f ca="1">(YEAR(TODAY()))-(YEAR(DIM_SELLERS[[#This Row],[Seller_Birthdate]]))</f>
        <v>55</v>
      </c>
      <c r="I374" s="3" t="str" cm="1">
        <f t="array" aca="1" ref="I374" ca="1">_xlfn.IFS(DIM_SELLERS[[#This Row],[Age ]]&gt;40, "41-60", DIM_SELLERS[[#This Row],[Age ]]&gt;30, "31-40", DIM_SELLERS[[#This Row],[Age ]]&gt;25, "25-30", DIM_SELLERS[[#This Row],[Age ]]&gt;17, "18-24")</f>
        <v>41-60</v>
      </c>
      <c r="J374" s="2"/>
    </row>
    <row r="375" spans="1:10" x14ac:dyDescent="0.25">
      <c r="A375" s="3">
        <v>374</v>
      </c>
      <c r="B375" s="3" t="s">
        <v>2867</v>
      </c>
      <c r="C375" s="3" t="s">
        <v>154</v>
      </c>
      <c r="D375" s="3" t="s">
        <v>14</v>
      </c>
      <c r="E375" s="3" t="s">
        <v>11</v>
      </c>
      <c r="F375" s="12">
        <v>37675</v>
      </c>
      <c r="G375" s="3" t="s">
        <v>2481</v>
      </c>
      <c r="H375" s="24">
        <f ca="1">(YEAR(TODAY()))-(YEAR(DIM_SELLERS[[#This Row],[Seller_Birthdate]]))</f>
        <v>22</v>
      </c>
      <c r="I375" s="3" t="str" cm="1">
        <f t="array" aca="1" ref="I375" ca="1">_xlfn.IFS(DIM_SELLERS[[#This Row],[Age ]]&gt;40, "41-60", DIM_SELLERS[[#This Row],[Age ]]&gt;30, "31-40", DIM_SELLERS[[#This Row],[Age ]]&gt;25, "25-30", DIM_SELLERS[[#This Row],[Age ]]&gt;17, "18-24")</f>
        <v>18-24</v>
      </c>
      <c r="J375" s="2"/>
    </row>
    <row r="376" spans="1:10" x14ac:dyDescent="0.25">
      <c r="A376" s="3">
        <v>375</v>
      </c>
      <c r="B376" s="3" t="s">
        <v>2868</v>
      </c>
      <c r="C376" s="3" t="s">
        <v>9</v>
      </c>
      <c r="D376" s="3" t="s">
        <v>6</v>
      </c>
      <c r="E376" s="3" t="s">
        <v>11</v>
      </c>
      <c r="F376" s="12">
        <v>37995</v>
      </c>
      <c r="G376" s="3" t="s">
        <v>2484</v>
      </c>
      <c r="H376" s="24">
        <f ca="1">(YEAR(TODAY()))-(YEAR(DIM_SELLERS[[#This Row],[Seller_Birthdate]]))</f>
        <v>21</v>
      </c>
      <c r="I376" s="3" t="str" cm="1">
        <f t="array" aca="1" ref="I376" ca="1">_xlfn.IFS(DIM_SELLERS[[#This Row],[Age ]]&gt;40, "41-60", DIM_SELLERS[[#This Row],[Age ]]&gt;30, "31-40", DIM_SELLERS[[#This Row],[Age ]]&gt;25, "25-30", DIM_SELLERS[[#This Row],[Age ]]&gt;17, "18-24")</f>
        <v>18-24</v>
      </c>
      <c r="J376" s="2"/>
    </row>
    <row r="377" spans="1:10" x14ac:dyDescent="0.25">
      <c r="A377" s="3">
        <v>376</v>
      </c>
      <c r="B377" s="3" t="s">
        <v>2869</v>
      </c>
      <c r="C377" s="3" t="s">
        <v>26</v>
      </c>
      <c r="D377" s="3" t="s">
        <v>6</v>
      </c>
      <c r="E377" s="3" t="s">
        <v>7</v>
      </c>
      <c r="F377" s="12">
        <v>35712</v>
      </c>
      <c r="G377" s="3" t="s">
        <v>2492</v>
      </c>
      <c r="H377" s="24">
        <f ca="1">(YEAR(TODAY()))-(YEAR(DIM_SELLERS[[#This Row],[Seller_Birthdate]]))</f>
        <v>28</v>
      </c>
      <c r="I377" s="3" t="str" cm="1">
        <f t="array" aca="1" ref="I377" ca="1">_xlfn.IFS(DIM_SELLERS[[#This Row],[Age ]]&gt;40, "41-60", DIM_SELLERS[[#This Row],[Age ]]&gt;30, "31-40", DIM_SELLERS[[#This Row],[Age ]]&gt;25, "25-30", DIM_SELLERS[[#This Row],[Age ]]&gt;17, "18-24")</f>
        <v>25-30</v>
      </c>
      <c r="J377" s="2"/>
    </row>
    <row r="378" spans="1:10" x14ac:dyDescent="0.25">
      <c r="A378" s="3">
        <v>377</v>
      </c>
      <c r="B378" s="3" t="s">
        <v>2870</v>
      </c>
      <c r="C378" s="3" t="s">
        <v>18</v>
      </c>
      <c r="D378" s="3" t="s">
        <v>15</v>
      </c>
      <c r="E378" s="3" t="s">
        <v>11</v>
      </c>
      <c r="F378" s="12">
        <v>30354</v>
      </c>
      <c r="G378" s="3" t="s">
        <v>2481</v>
      </c>
      <c r="H378" s="24">
        <f ca="1">(YEAR(TODAY()))-(YEAR(DIM_SELLERS[[#This Row],[Seller_Birthdate]]))</f>
        <v>42</v>
      </c>
      <c r="I378" s="3" t="str" cm="1">
        <f t="array" aca="1" ref="I378" ca="1">_xlfn.IFS(DIM_SELLERS[[#This Row],[Age ]]&gt;40, "41-60", DIM_SELLERS[[#This Row],[Age ]]&gt;30, "31-40", DIM_SELLERS[[#This Row],[Age ]]&gt;25, "25-30", DIM_SELLERS[[#This Row],[Age ]]&gt;17, "18-24")</f>
        <v>41-60</v>
      </c>
      <c r="J378" s="2"/>
    </row>
    <row r="379" spans="1:10" x14ac:dyDescent="0.25">
      <c r="A379" s="3">
        <v>378</v>
      </c>
      <c r="B379" s="3" t="s">
        <v>2871</v>
      </c>
      <c r="C379" s="3" t="s">
        <v>146</v>
      </c>
      <c r="D379" s="3" t="s">
        <v>6</v>
      </c>
      <c r="E379" s="3" t="s">
        <v>11</v>
      </c>
      <c r="F379" s="12">
        <v>26670</v>
      </c>
      <c r="G379" s="3" t="s">
        <v>2492</v>
      </c>
      <c r="H379" s="24">
        <f ca="1">(YEAR(TODAY()))-(YEAR(DIM_SELLERS[[#This Row],[Seller_Birthdate]]))</f>
        <v>52</v>
      </c>
      <c r="I379" s="3" t="str" cm="1">
        <f t="array" aca="1" ref="I379" ca="1">_xlfn.IFS(DIM_SELLERS[[#This Row],[Age ]]&gt;40, "41-60", DIM_SELLERS[[#This Row],[Age ]]&gt;30, "31-40", DIM_SELLERS[[#This Row],[Age ]]&gt;25, "25-30", DIM_SELLERS[[#This Row],[Age ]]&gt;17, "18-24")</f>
        <v>41-60</v>
      </c>
      <c r="J379" s="2"/>
    </row>
    <row r="380" spans="1:10" x14ac:dyDescent="0.25">
      <c r="A380" s="3">
        <v>379</v>
      </c>
      <c r="B380" s="3" t="s">
        <v>2872</v>
      </c>
      <c r="C380" s="3" t="s">
        <v>244</v>
      </c>
      <c r="D380" s="3" t="s">
        <v>6</v>
      </c>
      <c r="E380" s="3" t="s">
        <v>7</v>
      </c>
      <c r="F380" s="12">
        <v>39036</v>
      </c>
      <c r="G380" s="3" t="s">
        <v>2492</v>
      </c>
      <c r="H380" s="24">
        <f ca="1">(YEAR(TODAY()))-(YEAR(DIM_SELLERS[[#This Row],[Seller_Birthdate]]))</f>
        <v>19</v>
      </c>
      <c r="I380" s="3" t="str" cm="1">
        <f t="array" aca="1" ref="I380" ca="1">_xlfn.IFS(DIM_SELLERS[[#This Row],[Age ]]&gt;40, "41-60", DIM_SELLERS[[#This Row],[Age ]]&gt;30, "31-40", DIM_SELLERS[[#This Row],[Age ]]&gt;25, "25-30", DIM_SELLERS[[#This Row],[Age ]]&gt;17, "18-24")</f>
        <v>18-24</v>
      </c>
      <c r="J380" s="2"/>
    </row>
    <row r="381" spans="1:10" x14ac:dyDescent="0.25">
      <c r="A381" s="3">
        <v>380</v>
      </c>
      <c r="B381" s="3" t="s">
        <v>2873</v>
      </c>
      <c r="C381" s="3" t="s">
        <v>81</v>
      </c>
      <c r="D381" s="3" t="s">
        <v>14</v>
      </c>
      <c r="E381" s="3" t="s">
        <v>7</v>
      </c>
      <c r="F381" s="12">
        <v>36123</v>
      </c>
      <c r="G381" s="3" t="s">
        <v>2481</v>
      </c>
      <c r="H381" s="24">
        <f ca="1">(YEAR(TODAY()))-(YEAR(DIM_SELLERS[[#This Row],[Seller_Birthdate]]))</f>
        <v>27</v>
      </c>
      <c r="I381" s="3" t="str" cm="1">
        <f t="array" aca="1" ref="I381" ca="1">_xlfn.IFS(DIM_SELLERS[[#This Row],[Age ]]&gt;40, "41-60", DIM_SELLERS[[#This Row],[Age ]]&gt;30, "31-40", DIM_SELLERS[[#This Row],[Age ]]&gt;25, "25-30", DIM_SELLERS[[#This Row],[Age ]]&gt;17, "18-24")</f>
        <v>25-30</v>
      </c>
      <c r="J381" s="2"/>
    </row>
    <row r="382" spans="1:10" x14ac:dyDescent="0.25">
      <c r="A382" s="3">
        <v>381</v>
      </c>
      <c r="B382" s="3" t="s">
        <v>2874</v>
      </c>
      <c r="C382" s="3" t="s">
        <v>18</v>
      </c>
      <c r="D382" s="3" t="s">
        <v>15</v>
      </c>
      <c r="E382" s="3" t="s">
        <v>11</v>
      </c>
      <c r="F382" s="12">
        <v>36124</v>
      </c>
      <c r="G382" s="3" t="s">
        <v>2484</v>
      </c>
      <c r="H382" s="24">
        <f ca="1">(YEAR(TODAY()))-(YEAR(DIM_SELLERS[[#This Row],[Seller_Birthdate]]))</f>
        <v>27</v>
      </c>
      <c r="I382" s="3" t="str" cm="1">
        <f t="array" aca="1" ref="I382" ca="1">_xlfn.IFS(DIM_SELLERS[[#This Row],[Age ]]&gt;40, "41-60", DIM_SELLERS[[#This Row],[Age ]]&gt;30, "31-40", DIM_SELLERS[[#This Row],[Age ]]&gt;25, "25-30", DIM_SELLERS[[#This Row],[Age ]]&gt;17, "18-24")</f>
        <v>25-30</v>
      </c>
      <c r="J382" s="2"/>
    </row>
    <row r="383" spans="1:10" x14ac:dyDescent="0.25">
      <c r="A383" s="3">
        <v>382</v>
      </c>
      <c r="B383" s="3" t="s">
        <v>2875</v>
      </c>
      <c r="C383" s="3" t="s">
        <v>156</v>
      </c>
      <c r="D383" s="3" t="s">
        <v>6</v>
      </c>
      <c r="E383" s="3" t="s">
        <v>7</v>
      </c>
      <c r="F383" s="12">
        <v>37278</v>
      </c>
      <c r="G383" s="3" t="s">
        <v>2484</v>
      </c>
      <c r="H383" s="24">
        <f ca="1">(YEAR(TODAY()))-(YEAR(DIM_SELLERS[[#This Row],[Seller_Birthdate]]))</f>
        <v>23</v>
      </c>
      <c r="I383" s="3" t="str" cm="1">
        <f t="array" aca="1" ref="I383" ca="1">_xlfn.IFS(DIM_SELLERS[[#This Row],[Age ]]&gt;40, "41-60", DIM_SELLERS[[#This Row],[Age ]]&gt;30, "31-40", DIM_SELLERS[[#This Row],[Age ]]&gt;25, "25-30", DIM_SELLERS[[#This Row],[Age ]]&gt;17, "18-24")</f>
        <v>18-24</v>
      </c>
      <c r="J383" s="2"/>
    </row>
    <row r="384" spans="1:10" x14ac:dyDescent="0.25">
      <c r="A384" s="3">
        <v>383</v>
      </c>
      <c r="B384" s="3" t="s">
        <v>2876</v>
      </c>
      <c r="C384" s="3" t="s">
        <v>20</v>
      </c>
      <c r="D384" s="3" t="s">
        <v>21</v>
      </c>
      <c r="E384" s="3" t="s">
        <v>11</v>
      </c>
      <c r="F384" s="12">
        <v>37114</v>
      </c>
      <c r="G384" s="3" t="s">
        <v>2484</v>
      </c>
      <c r="H384" s="24">
        <f ca="1">(YEAR(TODAY()))-(YEAR(DIM_SELLERS[[#This Row],[Seller_Birthdate]]))</f>
        <v>24</v>
      </c>
      <c r="I384" s="3" t="str" cm="1">
        <f t="array" aca="1" ref="I384" ca="1">_xlfn.IFS(DIM_SELLERS[[#This Row],[Age ]]&gt;40, "41-60", DIM_SELLERS[[#This Row],[Age ]]&gt;30, "31-40", DIM_SELLERS[[#This Row],[Age ]]&gt;25, "25-30", DIM_SELLERS[[#This Row],[Age ]]&gt;17, "18-24")</f>
        <v>18-24</v>
      </c>
      <c r="J384" s="2"/>
    </row>
    <row r="385" spans="1:10" x14ac:dyDescent="0.25">
      <c r="A385" s="3">
        <v>384</v>
      </c>
      <c r="B385" s="3" t="s">
        <v>2877</v>
      </c>
      <c r="C385" s="3" t="s">
        <v>168</v>
      </c>
      <c r="D385" s="3" t="s">
        <v>17</v>
      </c>
      <c r="E385" s="3" t="s">
        <v>11</v>
      </c>
      <c r="F385" s="12">
        <v>30820</v>
      </c>
      <c r="G385" s="3" t="s">
        <v>2492</v>
      </c>
      <c r="H385" s="24">
        <f ca="1">(YEAR(TODAY()))-(YEAR(DIM_SELLERS[[#This Row],[Seller_Birthdate]]))</f>
        <v>41</v>
      </c>
      <c r="I385" s="3" t="str" cm="1">
        <f t="array" aca="1" ref="I385" ca="1">_xlfn.IFS(DIM_SELLERS[[#This Row],[Age ]]&gt;40, "41-60", DIM_SELLERS[[#This Row],[Age ]]&gt;30, "31-40", DIM_SELLERS[[#This Row],[Age ]]&gt;25, "25-30", DIM_SELLERS[[#This Row],[Age ]]&gt;17, "18-24")</f>
        <v>41-60</v>
      </c>
      <c r="J385" s="2"/>
    </row>
    <row r="386" spans="1:10" x14ac:dyDescent="0.25">
      <c r="A386" s="3">
        <v>385</v>
      </c>
      <c r="B386" s="3" t="s">
        <v>2878</v>
      </c>
      <c r="C386" s="3" t="s">
        <v>96</v>
      </c>
      <c r="D386" s="3" t="s">
        <v>6</v>
      </c>
      <c r="E386" s="3" t="s">
        <v>11</v>
      </c>
      <c r="F386" s="12">
        <v>38126</v>
      </c>
      <c r="G386" s="3" t="s">
        <v>2481</v>
      </c>
      <c r="H386" s="24">
        <f ca="1">(YEAR(TODAY()))-(YEAR(DIM_SELLERS[[#This Row],[Seller_Birthdate]]))</f>
        <v>21</v>
      </c>
      <c r="I386" s="3" t="str" cm="1">
        <f t="array" aca="1" ref="I386" ca="1">_xlfn.IFS(DIM_SELLERS[[#This Row],[Age ]]&gt;40, "41-60", DIM_SELLERS[[#This Row],[Age ]]&gt;30, "31-40", DIM_SELLERS[[#This Row],[Age ]]&gt;25, "25-30", DIM_SELLERS[[#This Row],[Age ]]&gt;17, "18-24")</f>
        <v>18-24</v>
      </c>
      <c r="J386" s="2"/>
    </row>
    <row r="387" spans="1:10" x14ac:dyDescent="0.25">
      <c r="A387" s="3">
        <v>386</v>
      </c>
      <c r="B387" s="3" t="s">
        <v>2879</v>
      </c>
      <c r="C387" s="3" t="s">
        <v>165</v>
      </c>
      <c r="D387" s="3" t="s">
        <v>166</v>
      </c>
      <c r="E387" s="3" t="s">
        <v>7</v>
      </c>
      <c r="F387" s="12">
        <v>36672</v>
      </c>
      <c r="G387" s="3" t="s">
        <v>2481</v>
      </c>
      <c r="H387" s="24">
        <f ca="1">(YEAR(TODAY()))-(YEAR(DIM_SELLERS[[#This Row],[Seller_Birthdate]]))</f>
        <v>25</v>
      </c>
      <c r="I387" s="3" t="str" cm="1">
        <f t="array" aca="1" ref="I387" ca="1">_xlfn.IFS(DIM_SELLERS[[#This Row],[Age ]]&gt;40, "41-60", DIM_SELLERS[[#This Row],[Age ]]&gt;30, "31-40", DIM_SELLERS[[#This Row],[Age ]]&gt;25, "25-30", DIM_SELLERS[[#This Row],[Age ]]&gt;17, "18-24")</f>
        <v>18-24</v>
      </c>
      <c r="J387" s="2"/>
    </row>
    <row r="388" spans="1:10" x14ac:dyDescent="0.25">
      <c r="A388" s="3">
        <v>387</v>
      </c>
      <c r="B388" s="3" t="s">
        <v>2880</v>
      </c>
      <c r="C388" s="3" t="s">
        <v>168</v>
      </c>
      <c r="D388" s="3" t="s">
        <v>17</v>
      </c>
      <c r="E388" s="3" t="s">
        <v>11</v>
      </c>
      <c r="F388" s="12">
        <v>35692</v>
      </c>
      <c r="G388" s="3" t="s">
        <v>2481</v>
      </c>
      <c r="H388" s="24">
        <f ca="1">(YEAR(TODAY()))-(YEAR(DIM_SELLERS[[#This Row],[Seller_Birthdate]]))</f>
        <v>28</v>
      </c>
      <c r="I388" s="3" t="str" cm="1">
        <f t="array" aca="1" ref="I388" ca="1">_xlfn.IFS(DIM_SELLERS[[#This Row],[Age ]]&gt;40, "41-60", DIM_SELLERS[[#This Row],[Age ]]&gt;30, "31-40", DIM_SELLERS[[#This Row],[Age ]]&gt;25, "25-30", DIM_SELLERS[[#This Row],[Age ]]&gt;17, "18-24")</f>
        <v>25-30</v>
      </c>
      <c r="J388" s="2"/>
    </row>
    <row r="389" spans="1:10" x14ac:dyDescent="0.25">
      <c r="A389" s="3">
        <v>388</v>
      </c>
      <c r="B389" s="3" t="s">
        <v>2881</v>
      </c>
      <c r="C389" s="3" t="s">
        <v>111</v>
      </c>
      <c r="D389" s="3" t="s">
        <v>21</v>
      </c>
      <c r="E389" s="3" t="s">
        <v>7</v>
      </c>
      <c r="F389" s="12">
        <v>31036</v>
      </c>
      <c r="G389" s="3" t="s">
        <v>2492</v>
      </c>
      <c r="H389" s="24">
        <f ca="1">(YEAR(TODAY()))-(YEAR(DIM_SELLERS[[#This Row],[Seller_Birthdate]]))</f>
        <v>41</v>
      </c>
      <c r="I389" s="3" t="str" cm="1">
        <f t="array" aca="1" ref="I389" ca="1">_xlfn.IFS(DIM_SELLERS[[#This Row],[Age ]]&gt;40, "41-60", DIM_SELLERS[[#This Row],[Age ]]&gt;30, "31-40", DIM_SELLERS[[#This Row],[Age ]]&gt;25, "25-30", DIM_SELLERS[[#This Row],[Age ]]&gt;17, "18-24")</f>
        <v>41-60</v>
      </c>
      <c r="J389" s="2"/>
    </row>
    <row r="390" spans="1:10" x14ac:dyDescent="0.25">
      <c r="A390" s="3">
        <v>389</v>
      </c>
      <c r="B390" s="3" t="s">
        <v>2882</v>
      </c>
      <c r="C390" s="3" t="s">
        <v>9</v>
      </c>
      <c r="D390" s="3" t="s">
        <v>6</v>
      </c>
      <c r="E390" s="3" t="s">
        <v>7</v>
      </c>
      <c r="F390" s="12">
        <v>39223</v>
      </c>
      <c r="G390" s="3" t="s">
        <v>2492</v>
      </c>
      <c r="H390" s="24">
        <f ca="1">(YEAR(TODAY()))-(YEAR(DIM_SELLERS[[#This Row],[Seller_Birthdate]]))</f>
        <v>18</v>
      </c>
      <c r="I390" s="3" t="str" cm="1">
        <f t="array" aca="1" ref="I390" ca="1">_xlfn.IFS(DIM_SELLERS[[#This Row],[Age ]]&gt;40, "41-60", DIM_SELLERS[[#This Row],[Age ]]&gt;30, "31-40", DIM_SELLERS[[#This Row],[Age ]]&gt;25, "25-30", DIM_SELLERS[[#This Row],[Age ]]&gt;17, "18-24")</f>
        <v>18-24</v>
      </c>
      <c r="J390" s="2"/>
    </row>
    <row r="391" spans="1:10" x14ac:dyDescent="0.25">
      <c r="A391" s="3">
        <v>390</v>
      </c>
      <c r="B391" s="3" t="s">
        <v>2883</v>
      </c>
      <c r="C391" s="3" t="s">
        <v>9</v>
      </c>
      <c r="D391" s="3" t="s">
        <v>6</v>
      </c>
      <c r="E391" s="3" t="s">
        <v>11</v>
      </c>
      <c r="F391" s="12">
        <v>30795</v>
      </c>
      <c r="G391" s="3" t="s">
        <v>2492</v>
      </c>
      <c r="H391" s="24">
        <f ca="1">(YEAR(TODAY()))-(YEAR(DIM_SELLERS[[#This Row],[Seller_Birthdate]]))</f>
        <v>41</v>
      </c>
      <c r="I391" s="3" t="str" cm="1">
        <f t="array" aca="1" ref="I391" ca="1">_xlfn.IFS(DIM_SELLERS[[#This Row],[Age ]]&gt;40, "41-60", DIM_SELLERS[[#This Row],[Age ]]&gt;30, "31-40", DIM_SELLERS[[#This Row],[Age ]]&gt;25, "25-30", DIM_SELLERS[[#This Row],[Age ]]&gt;17, "18-24")</f>
        <v>41-60</v>
      </c>
      <c r="J391" s="2"/>
    </row>
    <row r="392" spans="1:10" x14ac:dyDescent="0.25">
      <c r="A392" s="3">
        <v>391</v>
      </c>
      <c r="B392" s="3" t="s">
        <v>2884</v>
      </c>
      <c r="C392" s="3" t="s">
        <v>9</v>
      </c>
      <c r="D392" s="3" t="s">
        <v>6</v>
      </c>
      <c r="E392" s="3" t="s">
        <v>11</v>
      </c>
      <c r="F392" s="12">
        <v>36541</v>
      </c>
      <c r="G392" s="3" t="s">
        <v>2484</v>
      </c>
      <c r="H392" s="24">
        <f ca="1">(YEAR(TODAY()))-(YEAR(DIM_SELLERS[[#This Row],[Seller_Birthdate]]))</f>
        <v>25</v>
      </c>
      <c r="I392" s="3" t="str" cm="1">
        <f t="array" aca="1" ref="I392" ca="1">_xlfn.IFS(DIM_SELLERS[[#This Row],[Age ]]&gt;40, "41-60", DIM_SELLERS[[#This Row],[Age ]]&gt;30, "31-40", DIM_SELLERS[[#This Row],[Age ]]&gt;25, "25-30", DIM_SELLERS[[#This Row],[Age ]]&gt;17, "18-24")</f>
        <v>18-24</v>
      </c>
      <c r="J392" s="2"/>
    </row>
    <row r="393" spans="1:10" x14ac:dyDescent="0.25">
      <c r="A393" s="3">
        <v>392</v>
      </c>
      <c r="B393" s="3" t="s">
        <v>2885</v>
      </c>
      <c r="C393" s="3" t="s">
        <v>5</v>
      </c>
      <c r="D393" s="3" t="s">
        <v>6</v>
      </c>
      <c r="E393" s="3" t="s">
        <v>7</v>
      </c>
      <c r="F393" s="12">
        <v>36124</v>
      </c>
      <c r="G393" s="3" t="s">
        <v>2481</v>
      </c>
      <c r="H393" s="24">
        <f ca="1">(YEAR(TODAY()))-(YEAR(DIM_SELLERS[[#This Row],[Seller_Birthdate]]))</f>
        <v>27</v>
      </c>
      <c r="I393" s="3" t="str" cm="1">
        <f t="array" aca="1" ref="I393" ca="1">_xlfn.IFS(DIM_SELLERS[[#This Row],[Age ]]&gt;40, "41-60", DIM_SELLERS[[#This Row],[Age ]]&gt;30, "31-40", DIM_SELLERS[[#This Row],[Age ]]&gt;25, "25-30", DIM_SELLERS[[#This Row],[Age ]]&gt;17, "18-24")</f>
        <v>25-30</v>
      </c>
      <c r="J393" s="2"/>
    </row>
    <row r="394" spans="1:10" x14ac:dyDescent="0.25">
      <c r="A394" s="3">
        <v>393</v>
      </c>
      <c r="B394" s="3" t="s">
        <v>2886</v>
      </c>
      <c r="C394" s="3" t="s">
        <v>108</v>
      </c>
      <c r="D394" s="3" t="s">
        <v>17</v>
      </c>
      <c r="E394" s="3" t="s">
        <v>11</v>
      </c>
      <c r="F394" s="12">
        <v>36347</v>
      </c>
      <c r="G394" s="3" t="s">
        <v>2492</v>
      </c>
      <c r="H394" s="24">
        <f ca="1">(YEAR(TODAY()))-(YEAR(DIM_SELLERS[[#This Row],[Seller_Birthdate]]))</f>
        <v>26</v>
      </c>
      <c r="I394" s="3" t="str" cm="1">
        <f t="array" aca="1" ref="I394" ca="1">_xlfn.IFS(DIM_SELLERS[[#This Row],[Age ]]&gt;40, "41-60", DIM_SELLERS[[#This Row],[Age ]]&gt;30, "31-40", DIM_SELLERS[[#This Row],[Age ]]&gt;25, "25-30", DIM_SELLERS[[#This Row],[Age ]]&gt;17, "18-24")</f>
        <v>25-30</v>
      </c>
      <c r="J394" s="2"/>
    </row>
    <row r="395" spans="1:10" x14ac:dyDescent="0.25">
      <c r="A395" s="3">
        <v>394</v>
      </c>
      <c r="B395" s="3" t="s">
        <v>2887</v>
      </c>
      <c r="C395" s="3" t="s">
        <v>140</v>
      </c>
      <c r="D395" s="3" t="s">
        <v>6</v>
      </c>
      <c r="E395" s="3" t="s">
        <v>7</v>
      </c>
      <c r="F395" s="12">
        <v>36703</v>
      </c>
      <c r="G395" s="3" t="s">
        <v>2484</v>
      </c>
      <c r="H395" s="24">
        <f ca="1">(YEAR(TODAY()))-(YEAR(DIM_SELLERS[[#This Row],[Seller_Birthdate]]))</f>
        <v>25</v>
      </c>
      <c r="I395" s="3" t="str" cm="1">
        <f t="array" aca="1" ref="I395" ca="1">_xlfn.IFS(DIM_SELLERS[[#This Row],[Age ]]&gt;40, "41-60", DIM_SELLERS[[#This Row],[Age ]]&gt;30, "31-40", DIM_SELLERS[[#This Row],[Age ]]&gt;25, "25-30", DIM_SELLERS[[#This Row],[Age ]]&gt;17, "18-24")</f>
        <v>18-24</v>
      </c>
      <c r="J395" s="2"/>
    </row>
    <row r="396" spans="1:10" x14ac:dyDescent="0.25">
      <c r="A396" s="3">
        <v>395</v>
      </c>
      <c r="B396" s="3" t="s">
        <v>2888</v>
      </c>
      <c r="C396" s="3" t="s">
        <v>9</v>
      </c>
      <c r="D396" s="3" t="s">
        <v>6</v>
      </c>
      <c r="E396" s="3" t="s">
        <v>11</v>
      </c>
      <c r="F396" s="12">
        <v>36406</v>
      </c>
      <c r="G396" s="3" t="s">
        <v>2492</v>
      </c>
      <c r="H396" s="24">
        <f ca="1">(YEAR(TODAY()))-(YEAR(DIM_SELLERS[[#This Row],[Seller_Birthdate]]))</f>
        <v>26</v>
      </c>
      <c r="I396" s="3" t="str" cm="1">
        <f t="array" aca="1" ref="I396" ca="1">_xlfn.IFS(DIM_SELLERS[[#This Row],[Age ]]&gt;40, "41-60", DIM_SELLERS[[#This Row],[Age ]]&gt;30, "31-40", DIM_SELLERS[[#This Row],[Age ]]&gt;25, "25-30", DIM_SELLERS[[#This Row],[Age ]]&gt;17, "18-24")</f>
        <v>25-30</v>
      </c>
      <c r="J396" s="2"/>
    </row>
    <row r="397" spans="1:10" x14ac:dyDescent="0.25">
      <c r="A397" s="3">
        <v>396</v>
      </c>
      <c r="B397" s="3" t="s">
        <v>2889</v>
      </c>
      <c r="C397" s="3" t="s">
        <v>9</v>
      </c>
      <c r="D397" s="3" t="s">
        <v>6</v>
      </c>
      <c r="E397" s="3" t="s">
        <v>7</v>
      </c>
      <c r="F397" s="12">
        <v>35007</v>
      </c>
      <c r="G397" s="3" t="s">
        <v>2492</v>
      </c>
      <c r="H397" s="24">
        <f ca="1">(YEAR(TODAY()))-(YEAR(DIM_SELLERS[[#This Row],[Seller_Birthdate]]))</f>
        <v>30</v>
      </c>
      <c r="I397" s="3" t="str" cm="1">
        <f t="array" aca="1" ref="I397" ca="1">_xlfn.IFS(DIM_SELLERS[[#This Row],[Age ]]&gt;40, "41-60", DIM_SELLERS[[#This Row],[Age ]]&gt;30, "31-40", DIM_SELLERS[[#This Row],[Age ]]&gt;25, "25-30", DIM_SELLERS[[#This Row],[Age ]]&gt;17, "18-24")</f>
        <v>25-30</v>
      </c>
      <c r="J397" s="2"/>
    </row>
    <row r="398" spans="1:10" x14ac:dyDescent="0.25">
      <c r="A398" s="3">
        <v>397</v>
      </c>
      <c r="B398" s="6" t="s">
        <v>2890</v>
      </c>
      <c r="C398" s="3" t="s">
        <v>9</v>
      </c>
      <c r="D398" s="3" t="s">
        <v>6</v>
      </c>
      <c r="E398" s="3" t="s">
        <v>11</v>
      </c>
      <c r="F398" s="12">
        <v>25332</v>
      </c>
      <c r="G398" s="3" t="s">
        <v>2492</v>
      </c>
      <c r="H398" s="24">
        <f ca="1">(YEAR(TODAY()))-(YEAR(DIM_SELLERS[[#This Row],[Seller_Birthdate]]))</f>
        <v>56</v>
      </c>
      <c r="I398" s="3" t="str" cm="1">
        <f t="array" aca="1" ref="I398" ca="1">_xlfn.IFS(DIM_SELLERS[[#This Row],[Age ]]&gt;40, "41-60", DIM_SELLERS[[#This Row],[Age ]]&gt;30, "31-40", DIM_SELLERS[[#This Row],[Age ]]&gt;25, "25-30", DIM_SELLERS[[#This Row],[Age ]]&gt;17, "18-24")</f>
        <v>41-60</v>
      </c>
      <c r="J398" s="2"/>
    </row>
    <row r="399" spans="1:10" x14ac:dyDescent="0.25">
      <c r="A399" s="3">
        <v>398</v>
      </c>
      <c r="B399" s="3" t="s">
        <v>2891</v>
      </c>
      <c r="C399" s="3" t="s">
        <v>60</v>
      </c>
      <c r="D399" s="3" t="s">
        <v>6</v>
      </c>
      <c r="E399" s="3" t="s">
        <v>11</v>
      </c>
      <c r="F399" s="12">
        <v>30676</v>
      </c>
      <c r="G399" s="3" t="s">
        <v>2481</v>
      </c>
      <c r="H399" s="24">
        <f ca="1">(YEAR(TODAY()))-(YEAR(DIM_SELLERS[[#This Row],[Seller_Birthdate]]))</f>
        <v>42</v>
      </c>
      <c r="I399" s="3" t="str" cm="1">
        <f t="array" aca="1" ref="I399" ca="1">_xlfn.IFS(DIM_SELLERS[[#This Row],[Age ]]&gt;40, "41-60", DIM_SELLERS[[#This Row],[Age ]]&gt;30, "31-40", DIM_SELLERS[[#This Row],[Age ]]&gt;25, "25-30", DIM_SELLERS[[#This Row],[Age ]]&gt;17, "18-24")</f>
        <v>41-60</v>
      </c>
      <c r="J399" s="2"/>
    </row>
    <row r="400" spans="1:10" x14ac:dyDescent="0.25">
      <c r="A400" s="3">
        <v>399</v>
      </c>
      <c r="B400" s="3" t="s">
        <v>2892</v>
      </c>
      <c r="C400" s="3" t="s">
        <v>9</v>
      </c>
      <c r="D400" s="3" t="s">
        <v>6</v>
      </c>
      <c r="E400" s="3" t="s">
        <v>11</v>
      </c>
      <c r="F400" s="12">
        <v>36206</v>
      </c>
      <c r="G400" s="3" t="s">
        <v>2481</v>
      </c>
      <c r="H400" s="24">
        <f ca="1">(YEAR(TODAY()))-(YEAR(DIM_SELLERS[[#This Row],[Seller_Birthdate]]))</f>
        <v>26</v>
      </c>
      <c r="I400" s="3" t="str" cm="1">
        <f t="array" aca="1" ref="I400" ca="1">_xlfn.IFS(DIM_SELLERS[[#This Row],[Age ]]&gt;40, "41-60", DIM_SELLERS[[#This Row],[Age ]]&gt;30, "31-40", DIM_SELLERS[[#This Row],[Age ]]&gt;25, "25-30", DIM_SELLERS[[#This Row],[Age ]]&gt;17, "18-24")</f>
        <v>25-30</v>
      </c>
      <c r="J400" s="2"/>
    </row>
    <row r="401" spans="1:10" x14ac:dyDescent="0.25">
      <c r="A401" s="3">
        <v>400</v>
      </c>
      <c r="B401" s="3" t="s">
        <v>2893</v>
      </c>
      <c r="C401" s="3" t="s">
        <v>68</v>
      </c>
      <c r="D401" s="3" t="s">
        <v>6</v>
      </c>
      <c r="E401" s="3" t="s">
        <v>11</v>
      </c>
      <c r="F401" s="12">
        <v>23796</v>
      </c>
      <c r="G401" s="3" t="s">
        <v>2492</v>
      </c>
      <c r="H401" s="24">
        <f ca="1">(YEAR(TODAY()))-(YEAR(DIM_SELLERS[[#This Row],[Seller_Birthdate]]))</f>
        <v>60</v>
      </c>
      <c r="I401" s="3" t="str" cm="1">
        <f t="array" aca="1" ref="I401" ca="1">_xlfn.IFS(DIM_SELLERS[[#This Row],[Age ]]&gt;40, "41-60", DIM_SELLERS[[#This Row],[Age ]]&gt;30, "31-40", DIM_SELLERS[[#This Row],[Age ]]&gt;25, "25-30", DIM_SELLERS[[#This Row],[Age ]]&gt;17, "18-24")</f>
        <v>41-60</v>
      </c>
      <c r="J401" s="2"/>
    </row>
    <row r="402" spans="1:10" x14ac:dyDescent="0.25">
      <c r="A402" s="3">
        <v>401</v>
      </c>
      <c r="B402" s="3" t="s">
        <v>2894</v>
      </c>
      <c r="C402" s="3" t="s">
        <v>16</v>
      </c>
      <c r="D402" s="3" t="s">
        <v>17</v>
      </c>
      <c r="E402" s="3" t="s">
        <v>7</v>
      </c>
      <c r="F402" s="12">
        <v>35857</v>
      </c>
      <c r="G402" s="3" t="s">
        <v>2481</v>
      </c>
      <c r="H402" s="24">
        <f ca="1">(YEAR(TODAY()))-(YEAR(DIM_SELLERS[[#This Row],[Seller_Birthdate]]))</f>
        <v>27</v>
      </c>
      <c r="I402" s="3" t="str" cm="1">
        <f t="array" aca="1" ref="I402" ca="1">_xlfn.IFS(DIM_SELLERS[[#This Row],[Age ]]&gt;40, "41-60", DIM_SELLERS[[#This Row],[Age ]]&gt;30, "31-40", DIM_SELLERS[[#This Row],[Age ]]&gt;25, "25-30", DIM_SELLERS[[#This Row],[Age ]]&gt;17, "18-24")</f>
        <v>25-30</v>
      </c>
      <c r="J402" s="2"/>
    </row>
    <row r="403" spans="1:10" x14ac:dyDescent="0.25">
      <c r="A403" s="3">
        <v>402</v>
      </c>
      <c r="B403" s="3" t="s">
        <v>2895</v>
      </c>
      <c r="C403" s="3" t="s">
        <v>143</v>
      </c>
      <c r="D403" s="3" t="s">
        <v>6</v>
      </c>
      <c r="E403" s="3" t="s">
        <v>11</v>
      </c>
      <c r="F403" s="12">
        <v>37445</v>
      </c>
      <c r="G403" s="3" t="s">
        <v>2481</v>
      </c>
      <c r="H403" s="24">
        <f ca="1">(YEAR(TODAY()))-(YEAR(DIM_SELLERS[[#This Row],[Seller_Birthdate]]))</f>
        <v>23</v>
      </c>
      <c r="I403" s="3" t="str" cm="1">
        <f t="array" aca="1" ref="I403" ca="1">_xlfn.IFS(DIM_SELLERS[[#This Row],[Age ]]&gt;40, "41-60", DIM_SELLERS[[#This Row],[Age ]]&gt;30, "31-40", DIM_SELLERS[[#This Row],[Age ]]&gt;25, "25-30", DIM_SELLERS[[#This Row],[Age ]]&gt;17, "18-24")</f>
        <v>18-24</v>
      </c>
      <c r="J403" s="2"/>
    </row>
    <row r="404" spans="1:10" x14ac:dyDescent="0.25">
      <c r="A404" s="3">
        <v>403</v>
      </c>
      <c r="B404" s="3" t="s">
        <v>2896</v>
      </c>
      <c r="C404" s="3" t="s">
        <v>9</v>
      </c>
      <c r="D404" s="3" t="s">
        <v>6</v>
      </c>
      <c r="E404" s="3" t="s">
        <v>11</v>
      </c>
      <c r="F404" s="12">
        <v>35861</v>
      </c>
      <c r="G404" s="3" t="s">
        <v>2481</v>
      </c>
      <c r="H404" s="24">
        <f ca="1">(YEAR(TODAY()))-(YEAR(DIM_SELLERS[[#This Row],[Seller_Birthdate]]))</f>
        <v>27</v>
      </c>
      <c r="I404" s="3" t="str" cm="1">
        <f t="array" aca="1" ref="I404" ca="1">_xlfn.IFS(DIM_SELLERS[[#This Row],[Age ]]&gt;40, "41-60", DIM_SELLERS[[#This Row],[Age ]]&gt;30, "31-40", DIM_SELLERS[[#This Row],[Age ]]&gt;25, "25-30", DIM_SELLERS[[#This Row],[Age ]]&gt;17, "18-24")</f>
        <v>25-30</v>
      </c>
      <c r="J404" s="2"/>
    </row>
    <row r="405" spans="1:10" x14ac:dyDescent="0.25">
      <c r="A405" s="3">
        <v>404</v>
      </c>
      <c r="B405" s="3" t="s">
        <v>2897</v>
      </c>
      <c r="C405" s="3" t="s">
        <v>140</v>
      </c>
      <c r="D405" s="3" t="s">
        <v>6</v>
      </c>
      <c r="E405" s="3" t="s">
        <v>7</v>
      </c>
      <c r="F405" s="12">
        <v>38056</v>
      </c>
      <c r="G405" s="3" t="s">
        <v>2492</v>
      </c>
      <c r="H405" s="24">
        <f ca="1">(YEAR(TODAY()))-(YEAR(DIM_SELLERS[[#This Row],[Seller_Birthdate]]))</f>
        <v>21</v>
      </c>
      <c r="I405" s="3" t="str" cm="1">
        <f t="array" aca="1" ref="I405" ca="1">_xlfn.IFS(DIM_SELLERS[[#This Row],[Age ]]&gt;40, "41-60", DIM_SELLERS[[#This Row],[Age ]]&gt;30, "31-40", DIM_SELLERS[[#This Row],[Age ]]&gt;25, "25-30", DIM_SELLERS[[#This Row],[Age ]]&gt;17, "18-24")</f>
        <v>18-24</v>
      </c>
      <c r="J405" s="2"/>
    </row>
    <row r="406" spans="1:10" x14ac:dyDescent="0.25">
      <c r="A406" s="3">
        <v>405</v>
      </c>
      <c r="B406" s="3" t="s">
        <v>2898</v>
      </c>
      <c r="C406" s="3" t="s">
        <v>43</v>
      </c>
      <c r="D406" s="3" t="s">
        <v>6</v>
      </c>
      <c r="E406" s="3" t="s">
        <v>11</v>
      </c>
      <c r="F406" s="12">
        <v>34898</v>
      </c>
      <c r="G406" s="3" t="s">
        <v>2481</v>
      </c>
      <c r="H406" s="24">
        <f ca="1">(YEAR(TODAY()))-(YEAR(DIM_SELLERS[[#This Row],[Seller_Birthdate]]))</f>
        <v>30</v>
      </c>
      <c r="I406" s="3" t="str" cm="1">
        <f t="array" aca="1" ref="I406" ca="1">_xlfn.IFS(DIM_SELLERS[[#This Row],[Age ]]&gt;40, "41-60", DIM_SELLERS[[#This Row],[Age ]]&gt;30, "31-40", DIM_SELLERS[[#This Row],[Age ]]&gt;25, "25-30", DIM_SELLERS[[#This Row],[Age ]]&gt;17, "18-24")</f>
        <v>25-30</v>
      </c>
      <c r="J406" s="2"/>
    </row>
    <row r="407" spans="1:10" x14ac:dyDescent="0.25">
      <c r="A407" s="3">
        <v>406</v>
      </c>
      <c r="B407" s="3" t="s">
        <v>2899</v>
      </c>
      <c r="C407" s="3" t="s">
        <v>2900</v>
      </c>
      <c r="D407" s="3" t="s">
        <v>36</v>
      </c>
      <c r="E407" s="3" t="s">
        <v>11</v>
      </c>
      <c r="F407" s="12">
        <v>37629</v>
      </c>
      <c r="G407" s="3" t="s">
        <v>2481</v>
      </c>
      <c r="H407" s="24">
        <f ca="1">(YEAR(TODAY()))-(YEAR(DIM_SELLERS[[#This Row],[Seller_Birthdate]]))</f>
        <v>22</v>
      </c>
      <c r="I407" s="3" t="str" cm="1">
        <f t="array" aca="1" ref="I407" ca="1">_xlfn.IFS(DIM_SELLERS[[#This Row],[Age ]]&gt;40, "41-60", DIM_SELLERS[[#This Row],[Age ]]&gt;30, "31-40", DIM_SELLERS[[#This Row],[Age ]]&gt;25, "25-30", DIM_SELLERS[[#This Row],[Age ]]&gt;17, "18-24")</f>
        <v>18-24</v>
      </c>
      <c r="J407" s="2"/>
    </row>
    <row r="408" spans="1:10" x14ac:dyDescent="0.25">
      <c r="A408" s="3">
        <v>407</v>
      </c>
      <c r="B408" s="6" t="s">
        <v>2901</v>
      </c>
      <c r="C408" s="3" t="s">
        <v>51</v>
      </c>
      <c r="D408" s="3" t="s">
        <v>24</v>
      </c>
      <c r="E408" s="3" t="s">
        <v>11</v>
      </c>
      <c r="F408" s="12">
        <v>31964</v>
      </c>
      <c r="G408" s="3" t="s">
        <v>2481</v>
      </c>
      <c r="H408" s="24">
        <f ca="1">(YEAR(TODAY()))-(YEAR(DIM_SELLERS[[#This Row],[Seller_Birthdate]]))</f>
        <v>38</v>
      </c>
      <c r="I408" s="3" t="str" cm="1">
        <f t="array" aca="1" ref="I408" ca="1">_xlfn.IFS(DIM_SELLERS[[#This Row],[Age ]]&gt;40, "41-60", DIM_SELLERS[[#This Row],[Age ]]&gt;30, "31-40", DIM_SELLERS[[#This Row],[Age ]]&gt;25, "25-30", DIM_SELLERS[[#This Row],[Age ]]&gt;17, "18-24")</f>
        <v>31-40</v>
      </c>
      <c r="J408" s="2"/>
    </row>
    <row r="409" spans="1:10" x14ac:dyDescent="0.25">
      <c r="A409" s="3">
        <v>408</v>
      </c>
      <c r="B409" s="3" t="s">
        <v>2902</v>
      </c>
      <c r="C409" s="3" t="s">
        <v>168</v>
      </c>
      <c r="D409" s="3" t="s">
        <v>17</v>
      </c>
      <c r="E409" s="3" t="s">
        <v>7</v>
      </c>
      <c r="F409" s="12">
        <v>35224</v>
      </c>
      <c r="G409" s="3" t="s">
        <v>2481</v>
      </c>
      <c r="H409" s="24">
        <f ca="1">(YEAR(TODAY()))-(YEAR(DIM_SELLERS[[#This Row],[Seller_Birthdate]]))</f>
        <v>29</v>
      </c>
      <c r="I409" s="3" t="str" cm="1">
        <f t="array" aca="1" ref="I409" ca="1">_xlfn.IFS(DIM_SELLERS[[#This Row],[Age ]]&gt;40, "41-60", DIM_SELLERS[[#This Row],[Age ]]&gt;30, "31-40", DIM_SELLERS[[#This Row],[Age ]]&gt;25, "25-30", DIM_SELLERS[[#This Row],[Age ]]&gt;17, "18-24")</f>
        <v>25-30</v>
      </c>
      <c r="J409" s="2"/>
    </row>
    <row r="410" spans="1:10" x14ac:dyDescent="0.25">
      <c r="A410" s="3">
        <v>409</v>
      </c>
      <c r="B410" s="3" t="s">
        <v>2903</v>
      </c>
      <c r="C410" s="3" t="s">
        <v>46</v>
      </c>
      <c r="D410" s="3" t="s">
        <v>17</v>
      </c>
      <c r="E410" s="3" t="s">
        <v>11</v>
      </c>
      <c r="F410" s="12">
        <v>37554</v>
      </c>
      <c r="G410" s="3" t="s">
        <v>2481</v>
      </c>
      <c r="H410" s="24">
        <f ca="1">(YEAR(TODAY()))-(YEAR(DIM_SELLERS[[#This Row],[Seller_Birthdate]]))</f>
        <v>23</v>
      </c>
      <c r="I410" s="3" t="str" cm="1">
        <f t="array" aca="1" ref="I410" ca="1">_xlfn.IFS(DIM_SELLERS[[#This Row],[Age ]]&gt;40, "41-60", DIM_SELLERS[[#This Row],[Age ]]&gt;30, "31-40", DIM_SELLERS[[#This Row],[Age ]]&gt;25, "25-30", DIM_SELLERS[[#This Row],[Age ]]&gt;17, "18-24")</f>
        <v>18-24</v>
      </c>
      <c r="J410" s="2"/>
    </row>
    <row r="411" spans="1:10" x14ac:dyDescent="0.25">
      <c r="A411" s="3">
        <v>410</v>
      </c>
      <c r="B411" s="3" t="s">
        <v>2904</v>
      </c>
      <c r="C411" s="3" t="s">
        <v>147</v>
      </c>
      <c r="D411" s="3" t="s">
        <v>6</v>
      </c>
      <c r="E411" s="3" t="s">
        <v>7</v>
      </c>
      <c r="F411" s="12">
        <v>38724</v>
      </c>
      <c r="G411" s="3" t="s">
        <v>2492</v>
      </c>
      <c r="H411" s="24">
        <f ca="1">(YEAR(TODAY()))-(YEAR(DIM_SELLERS[[#This Row],[Seller_Birthdate]]))</f>
        <v>19</v>
      </c>
      <c r="I411" s="3" t="str" cm="1">
        <f t="array" aca="1" ref="I411" ca="1">_xlfn.IFS(DIM_SELLERS[[#This Row],[Age ]]&gt;40, "41-60", DIM_SELLERS[[#This Row],[Age ]]&gt;30, "31-40", DIM_SELLERS[[#This Row],[Age ]]&gt;25, "25-30", DIM_SELLERS[[#This Row],[Age ]]&gt;17, "18-24")</f>
        <v>18-24</v>
      </c>
      <c r="J411" s="2"/>
    </row>
    <row r="412" spans="1:10" x14ac:dyDescent="0.25">
      <c r="A412" s="3">
        <v>411</v>
      </c>
      <c r="B412" s="3" t="s">
        <v>2905</v>
      </c>
      <c r="C412" s="3" t="s">
        <v>2906</v>
      </c>
      <c r="D412" s="3" t="s">
        <v>17</v>
      </c>
      <c r="E412" s="3" t="s">
        <v>7</v>
      </c>
      <c r="F412" s="12">
        <v>29090</v>
      </c>
      <c r="G412" s="3" t="s">
        <v>2481</v>
      </c>
      <c r="H412" s="24">
        <f ca="1">(YEAR(TODAY()))-(YEAR(DIM_SELLERS[[#This Row],[Seller_Birthdate]]))</f>
        <v>46</v>
      </c>
      <c r="I412" s="3" t="str" cm="1">
        <f t="array" aca="1" ref="I412" ca="1">_xlfn.IFS(DIM_SELLERS[[#This Row],[Age ]]&gt;40, "41-60", DIM_SELLERS[[#This Row],[Age ]]&gt;30, "31-40", DIM_SELLERS[[#This Row],[Age ]]&gt;25, "25-30", DIM_SELLERS[[#This Row],[Age ]]&gt;17, "18-24")</f>
        <v>41-60</v>
      </c>
      <c r="J412" s="2"/>
    </row>
    <row r="413" spans="1:10" x14ac:dyDescent="0.25">
      <c r="A413" s="3">
        <v>412</v>
      </c>
      <c r="B413" s="3" t="s">
        <v>2907</v>
      </c>
      <c r="C413" s="3" t="s">
        <v>9</v>
      </c>
      <c r="D413" s="3" t="s">
        <v>6</v>
      </c>
      <c r="E413" s="3" t="s">
        <v>11</v>
      </c>
      <c r="F413" s="12">
        <v>25898</v>
      </c>
      <c r="G413" s="3" t="s">
        <v>2481</v>
      </c>
      <c r="H413" s="24">
        <f ca="1">(YEAR(TODAY()))-(YEAR(DIM_SELLERS[[#This Row],[Seller_Birthdate]]))</f>
        <v>55</v>
      </c>
      <c r="I413" s="3" t="str" cm="1">
        <f t="array" aca="1" ref="I413" ca="1">_xlfn.IFS(DIM_SELLERS[[#This Row],[Age ]]&gt;40, "41-60", DIM_SELLERS[[#This Row],[Age ]]&gt;30, "31-40", DIM_SELLERS[[#This Row],[Age ]]&gt;25, "25-30", DIM_SELLERS[[#This Row],[Age ]]&gt;17, "18-24")</f>
        <v>41-60</v>
      </c>
      <c r="J413" s="2"/>
    </row>
    <row r="414" spans="1:10" x14ac:dyDescent="0.25">
      <c r="A414" s="3">
        <v>413</v>
      </c>
      <c r="B414" s="3" t="s">
        <v>2908</v>
      </c>
      <c r="C414" s="3" t="s">
        <v>657</v>
      </c>
      <c r="D414" s="3" t="s">
        <v>6</v>
      </c>
      <c r="E414" s="3" t="s">
        <v>11</v>
      </c>
      <c r="F414" s="12">
        <v>35880</v>
      </c>
      <c r="G414" s="3" t="s">
        <v>2484</v>
      </c>
      <c r="H414" s="24">
        <f ca="1">(YEAR(TODAY()))-(YEAR(DIM_SELLERS[[#This Row],[Seller_Birthdate]]))</f>
        <v>27</v>
      </c>
      <c r="I414" s="3" t="str" cm="1">
        <f t="array" aca="1" ref="I414" ca="1">_xlfn.IFS(DIM_SELLERS[[#This Row],[Age ]]&gt;40, "41-60", DIM_SELLERS[[#This Row],[Age ]]&gt;30, "31-40", DIM_SELLERS[[#This Row],[Age ]]&gt;25, "25-30", DIM_SELLERS[[#This Row],[Age ]]&gt;17, "18-24")</f>
        <v>25-30</v>
      </c>
      <c r="J414" s="2"/>
    </row>
    <row r="415" spans="1:10" x14ac:dyDescent="0.25">
      <c r="A415" s="3">
        <v>414</v>
      </c>
      <c r="B415" s="3" t="s">
        <v>2909</v>
      </c>
      <c r="C415" s="3" t="s">
        <v>16</v>
      </c>
      <c r="D415" s="3" t="s">
        <v>17</v>
      </c>
      <c r="E415" s="3" t="s">
        <v>7</v>
      </c>
      <c r="F415" s="12">
        <v>35264</v>
      </c>
      <c r="G415" s="3" t="s">
        <v>2481</v>
      </c>
      <c r="H415" s="24">
        <f ca="1">(YEAR(TODAY()))-(YEAR(DIM_SELLERS[[#This Row],[Seller_Birthdate]]))</f>
        <v>29</v>
      </c>
      <c r="I415" s="3" t="str" cm="1">
        <f t="array" aca="1" ref="I415" ca="1">_xlfn.IFS(DIM_SELLERS[[#This Row],[Age ]]&gt;40, "41-60", DIM_SELLERS[[#This Row],[Age ]]&gt;30, "31-40", DIM_SELLERS[[#This Row],[Age ]]&gt;25, "25-30", DIM_SELLERS[[#This Row],[Age ]]&gt;17, "18-24")</f>
        <v>25-30</v>
      </c>
      <c r="J415" s="2"/>
    </row>
    <row r="416" spans="1:10" x14ac:dyDescent="0.25">
      <c r="A416" s="3">
        <v>415</v>
      </c>
      <c r="B416" s="3" t="s">
        <v>2910</v>
      </c>
      <c r="C416" s="3" t="s">
        <v>310</v>
      </c>
      <c r="D416" s="3" t="s">
        <v>33</v>
      </c>
      <c r="E416" s="3" t="s">
        <v>7</v>
      </c>
      <c r="F416" s="12">
        <v>35413</v>
      </c>
      <c r="G416" s="3" t="s">
        <v>2481</v>
      </c>
      <c r="H416" s="24">
        <f ca="1">(YEAR(TODAY()))-(YEAR(DIM_SELLERS[[#This Row],[Seller_Birthdate]]))</f>
        <v>29</v>
      </c>
      <c r="I416" s="3" t="str" cm="1">
        <f t="array" aca="1" ref="I416" ca="1">_xlfn.IFS(DIM_SELLERS[[#This Row],[Age ]]&gt;40, "41-60", DIM_SELLERS[[#This Row],[Age ]]&gt;30, "31-40", DIM_SELLERS[[#This Row],[Age ]]&gt;25, "25-30", DIM_SELLERS[[#This Row],[Age ]]&gt;17, "18-24")</f>
        <v>25-30</v>
      </c>
      <c r="J416" s="2"/>
    </row>
    <row r="417" spans="1:10" x14ac:dyDescent="0.25">
      <c r="A417" s="3">
        <v>416</v>
      </c>
      <c r="B417" s="3" t="s">
        <v>2911</v>
      </c>
      <c r="C417" s="3" t="s">
        <v>26</v>
      </c>
      <c r="D417" s="3" t="s">
        <v>6</v>
      </c>
      <c r="E417" s="3" t="s">
        <v>11</v>
      </c>
      <c r="F417" s="12">
        <v>38140</v>
      </c>
      <c r="G417" s="3" t="s">
        <v>2492</v>
      </c>
      <c r="H417" s="24">
        <f ca="1">(YEAR(TODAY()))-(YEAR(DIM_SELLERS[[#This Row],[Seller_Birthdate]]))</f>
        <v>21</v>
      </c>
      <c r="I417" s="3" t="str" cm="1">
        <f t="array" aca="1" ref="I417" ca="1">_xlfn.IFS(DIM_SELLERS[[#This Row],[Age ]]&gt;40, "41-60", DIM_SELLERS[[#This Row],[Age ]]&gt;30, "31-40", DIM_SELLERS[[#This Row],[Age ]]&gt;25, "25-30", DIM_SELLERS[[#This Row],[Age ]]&gt;17, "18-24")</f>
        <v>18-24</v>
      </c>
      <c r="J417" s="2"/>
    </row>
    <row r="418" spans="1:10" x14ac:dyDescent="0.25">
      <c r="A418" s="3">
        <v>417</v>
      </c>
      <c r="B418" s="3" t="s">
        <v>2912</v>
      </c>
      <c r="C418" s="3" t="s">
        <v>42</v>
      </c>
      <c r="D418" s="3" t="s">
        <v>14</v>
      </c>
      <c r="E418" s="3" t="s">
        <v>11</v>
      </c>
      <c r="F418" s="12">
        <v>36759</v>
      </c>
      <c r="G418" s="3" t="s">
        <v>2481</v>
      </c>
      <c r="H418" s="24">
        <f ca="1">(YEAR(TODAY()))-(YEAR(DIM_SELLERS[[#This Row],[Seller_Birthdate]]))</f>
        <v>25</v>
      </c>
      <c r="I418" s="3" t="str" cm="1">
        <f t="array" aca="1" ref="I418" ca="1">_xlfn.IFS(DIM_SELLERS[[#This Row],[Age ]]&gt;40, "41-60", DIM_SELLERS[[#This Row],[Age ]]&gt;30, "31-40", DIM_SELLERS[[#This Row],[Age ]]&gt;25, "25-30", DIM_SELLERS[[#This Row],[Age ]]&gt;17, "18-24")</f>
        <v>18-24</v>
      </c>
      <c r="J418" s="2"/>
    </row>
    <row r="419" spans="1:10" x14ac:dyDescent="0.25">
      <c r="A419" s="3">
        <v>418</v>
      </c>
      <c r="B419" s="3" t="s">
        <v>2913</v>
      </c>
      <c r="C419" s="3" t="s">
        <v>65</v>
      </c>
      <c r="D419" s="3" t="s">
        <v>21</v>
      </c>
      <c r="E419" s="3" t="s">
        <v>11</v>
      </c>
      <c r="F419" s="12">
        <v>35243</v>
      </c>
      <c r="G419" s="3" t="s">
        <v>2492</v>
      </c>
      <c r="H419" s="24">
        <f ca="1">(YEAR(TODAY()))-(YEAR(DIM_SELLERS[[#This Row],[Seller_Birthdate]]))</f>
        <v>29</v>
      </c>
      <c r="I419" s="3" t="str" cm="1">
        <f t="array" aca="1" ref="I419" ca="1">_xlfn.IFS(DIM_SELLERS[[#This Row],[Age ]]&gt;40, "41-60", DIM_SELLERS[[#This Row],[Age ]]&gt;30, "31-40", DIM_SELLERS[[#This Row],[Age ]]&gt;25, "25-30", DIM_SELLERS[[#This Row],[Age ]]&gt;17, "18-24")</f>
        <v>25-30</v>
      </c>
      <c r="J419" s="2"/>
    </row>
    <row r="420" spans="1:10" x14ac:dyDescent="0.25">
      <c r="A420" s="3">
        <v>419</v>
      </c>
      <c r="B420" s="3" t="s">
        <v>2914</v>
      </c>
      <c r="C420" s="3" t="s">
        <v>155</v>
      </c>
      <c r="D420" s="3" t="s">
        <v>6</v>
      </c>
      <c r="E420" s="3" t="s">
        <v>7</v>
      </c>
      <c r="F420" s="12">
        <v>38223</v>
      </c>
      <c r="G420" s="3" t="s">
        <v>2484</v>
      </c>
      <c r="H420" s="24">
        <f ca="1">(YEAR(TODAY()))-(YEAR(DIM_SELLERS[[#This Row],[Seller_Birthdate]]))</f>
        <v>21</v>
      </c>
      <c r="I420" s="3" t="str" cm="1">
        <f t="array" aca="1" ref="I420" ca="1">_xlfn.IFS(DIM_SELLERS[[#This Row],[Age ]]&gt;40, "41-60", DIM_SELLERS[[#This Row],[Age ]]&gt;30, "31-40", DIM_SELLERS[[#This Row],[Age ]]&gt;25, "25-30", DIM_SELLERS[[#This Row],[Age ]]&gt;17, "18-24")</f>
        <v>18-24</v>
      </c>
      <c r="J420" s="2"/>
    </row>
    <row r="421" spans="1:10" x14ac:dyDescent="0.25">
      <c r="A421" s="3">
        <v>420</v>
      </c>
      <c r="B421" s="3" t="s">
        <v>2915</v>
      </c>
      <c r="C421" s="3" t="s">
        <v>35</v>
      </c>
      <c r="D421" s="3" t="s">
        <v>6</v>
      </c>
      <c r="E421" s="3" t="s">
        <v>7</v>
      </c>
      <c r="F421" s="12">
        <v>34987</v>
      </c>
      <c r="G421" s="3" t="s">
        <v>2481</v>
      </c>
      <c r="H421" s="24">
        <f ca="1">(YEAR(TODAY()))-(YEAR(DIM_SELLERS[[#This Row],[Seller_Birthdate]]))</f>
        <v>30</v>
      </c>
      <c r="I421" s="3" t="str" cm="1">
        <f t="array" aca="1" ref="I421" ca="1">_xlfn.IFS(DIM_SELLERS[[#This Row],[Age ]]&gt;40, "41-60", DIM_SELLERS[[#This Row],[Age ]]&gt;30, "31-40", DIM_SELLERS[[#This Row],[Age ]]&gt;25, "25-30", DIM_SELLERS[[#This Row],[Age ]]&gt;17, "18-24")</f>
        <v>25-30</v>
      </c>
      <c r="J421" s="2"/>
    </row>
    <row r="422" spans="1:10" x14ac:dyDescent="0.25">
      <c r="A422" s="3">
        <v>421</v>
      </c>
      <c r="B422" s="3" t="s">
        <v>2916</v>
      </c>
      <c r="C422" s="3" t="s">
        <v>304</v>
      </c>
      <c r="D422" s="3" t="s">
        <v>15</v>
      </c>
      <c r="E422" s="3" t="s">
        <v>11</v>
      </c>
      <c r="F422" s="12">
        <v>34993</v>
      </c>
      <c r="G422" s="3" t="s">
        <v>2481</v>
      </c>
      <c r="H422" s="24">
        <f ca="1">(YEAR(TODAY()))-(YEAR(DIM_SELLERS[[#This Row],[Seller_Birthdate]]))</f>
        <v>30</v>
      </c>
      <c r="I422" s="3" t="str" cm="1">
        <f t="array" aca="1" ref="I422" ca="1">_xlfn.IFS(DIM_SELLERS[[#This Row],[Age ]]&gt;40, "41-60", DIM_SELLERS[[#This Row],[Age ]]&gt;30, "31-40", DIM_SELLERS[[#This Row],[Age ]]&gt;25, "25-30", DIM_SELLERS[[#This Row],[Age ]]&gt;17, "18-24")</f>
        <v>25-30</v>
      </c>
      <c r="J422" s="2"/>
    </row>
    <row r="423" spans="1:10" x14ac:dyDescent="0.25">
      <c r="A423" s="3">
        <v>422</v>
      </c>
      <c r="B423" s="3" t="s">
        <v>2917</v>
      </c>
      <c r="C423" s="3" t="s">
        <v>209</v>
      </c>
      <c r="D423" s="3" t="s">
        <v>6</v>
      </c>
      <c r="E423" s="3" t="s">
        <v>7</v>
      </c>
      <c r="F423" s="12">
        <v>35659</v>
      </c>
      <c r="G423" s="3" t="s">
        <v>2484</v>
      </c>
      <c r="H423" s="24">
        <f ca="1">(YEAR(TODAY()))-(YEAR(DIM_SELLERS[[#This Row],[Seller_Birthdate]]))</f>
        <v>28</v>
      </c>
      <c r="I423" s="3" t="str" cm="1">
        <f t="array" aca="1" ref="I423" ca="1">_xlfn.IFS(DIM_SELLERS[[#This Row],[Age ]]&gt;40, "41-60", DIM_SELLERS[[#This Row],[Age ]]&gt;30, "31-40", DIM_SELLERS[[#This Row],[Age ]]&gt;25, "25-30", DIM_SELLERS[[#This Row],[Age ]]&gt;17, "18-24")</f>
        <v>25-30</v>
      </c>
      <c r="J423" s="2"/>
    </row>
    <row r="424" spans="1:10" x14ac:dyDescent="0.25">
      <c r="A424" s="3">
        <v>423</v>
      </c>
      <c r="B424" s="3" t="s">
        <v>2918</v>
      </c>
      <c r="C424" s="3" t="s">
        <v>187</v>
      </c>
      <c r="D424" s="3" t="s">
        <v>17</v>
      </c>
      <c r="E424" s="3" t="s">
        <v>11</v>
      </c>
      <c r="F424" s="12">
        <v>34751</v>
      </c>
      <c r="G424" s="3" t="s">
        <v>2484</v>
      </c>
      <c r="H424" s="24">
        <f ca="1">(YEAR(TODAY()))-(YEAR(DIM_SELLERS[[#This Row],[Seller_Birthdate]]))</f>
        <v>30</v>
      </c>
      <c r="I424" s="3" t="str" cm="1">
        <f t="array" aca="1" ref="I424" ca="1">_xlfn.IFS(DIM_SELLERS[[#This Row],[Age ]]&gt;40, "41-60", DIM_SELLERS[[#This Row],[Age ]]&gt;30, "31-40", DIM_SELLERS[[#This Row],[Age ]]&gt;25, "25-30", DIM_SELLERS[[#This Row],[Age ]]&gt;17, "18-24")</f>
        <v>25-30</v>
      </c>
      <c r="J424" s="2"/>
    </row>
    <row r="425" spans="1:10" x14ac:dyDescent="0.25">
      <c r="A425" s="3">
        <v>424</v>
      </c>
      <c r="B425" s="3" t="s">
        <v>2919</v>
      </c>
      <c r="C425" s="3" t="s">
        <v>9</v>
      </c>
      <c r="D425" s="3" t="s">
        <v>6</v>
      </c>
      <c r="E425" s="3" t="s">
        <v>11</v>
      </c>
      <c r="F425" s="12">
        <v>36284</v>
      </c>
      <c r="G425" s="3" t="s">
        <v>2484</v>
      </c>
      <c r="H425" s="24">
        <f ca="1">(YEAR(TODAY()))-(YEAR(DIM_SELLERS[[#This Row],[Seller_Birthdate]]))</f>
        <v>26</v>
      </c>
      <c r="I425" s="3" t="str" cm="1">
        <f t="array" aca="1" ref="I425" ca="1">_xlfn.IFS(DIM_SELLERS[[#This Row],[Age ]]&gt;40, "41-60", DIM_SELLERS[[#This Row],[Age ]]&gt;30, "31-40", DIM_SELLERS[[#This Row],[Age ]]&gt;25, "25-30", DIM_SELLERS[[#This Row],[Age ]]&gt;17, "18-24")</f>
        <v>25-30</v>
      </c>
      <c r="J425" s="2"/>
    </row>
    <row r="426" spans="1:10" x14ac:dyDescent="0.25">
      <c r="A426" s="3">
        <v>425</v>
      </c>
      <c r="B426" s="3" t="s">
        <v>2920</v>
      </c>
      <c r="C426" s="3" t="s">
        <v>433</v>
      </c>
      <c r="D426" s="3" t="s">
        <v>6</v>
      </c>
      <c r="E426" s="3" t="s">
        <v>11</v>
      </c>
      <c r="F426" s="12">
        <v>37579</v>
      </c>
      <c r="G426" s="3" t="s">
        <v>2481</v>
      </c>
      <c r="H426" s="24">
        <f ca="1">(YEAR(TODAY()))-(YEAR(DIM_SELLERS[[#This Row],[Seller_Birthdate]]))</f>
        <v>23</v>
      </c>
      <c r="I426" s="3" t="str" cm="1">
        <f t="array" aca="1" ref="I426" ca="1">_xlfn.IFS(DIM_SELLERS[[#This Row],[Age ]]&gt;40, "41-60", DIM_SELLERS[[#This Row],[Age ]]&gt;30, "31-40", DIM_SELLERS[[#This Row],[Age ]]&gt;25, "25-30", DIM_SELLERS[[#This Row],[Age ]]&gt;17, "18-24")</f>
        <v>18-24</v>
      </c>
      <c r="J426" s="2"/>
    </row>
    <row r="427" spans="1:10" x14ac:dyDescent="0.25">
      <c r="A427" s="3">
        <v>426</v>
      </c>
      <c r="B427" s="3" t="s">
        <v>2921</v>
      </c>
      <c r="C427" s="3" t="s">
        <v>221</v>
      </c>
      <c r="D427" s="3" t="s">
        <v>29</v>
      </c>
      <c r="E427" s="3" t="s">
        <v>11</v>
      </c>
      <c r="F427" s="12">
        <v>35309</v>
      </c>
      <c r="G427" s="3" t="s">
        <v>2492</v>
      </c>
      <c r="H427" s="24">
        <f ca="1">(YEAR(TODAY()))-(YEAR(DIM_SELLERS[[#This Row],[Seller_Birthdate]]))</f>
        <v>29</v>
      </c>
      <c r="I427" s="3" t="str" cm="1">
        <f t="array" aca="1" ref="I427" ca="1">_xlfn.IFS(DIM_SELLERS[[#This Row],[Age ]]&gt;40, "41-60", DIM_SELLERS[[#This Row],[Age ]]&gt;30, "31-40", DIM_SELLERS[[#This Row],[Age ]]&gt;25, "25-30", DIM_SELLERS[[#This Row],[Age ]]&gt;17, "18-24")</f>
        <v>25-30</v>
      </c>
      <c r="J427" s="2"/>
    </row>
    <row r="428" spans="1:10" x14ac:dyDescent="0.25">
      <c r="A428" s="3">
        <v>427</v>
      </c>
      <c r="B428" s="3" t="s">
        <v>2922</v>
      </c>
      <c r="C428" s="3" t="s">
        <v>108</v>
      </c>
      <c r="D428" s="3" t="s">
        <v>17</v>
      </c>
      <c r="E428" s="3" t="s">
        <v>11</v>
      </c>
      <c r="F428" s="12">
        <v>32868</v>
      </c>
      <c r="G428" s="3" t="s">
        <v>2484</v>
      </c>
      <c r="H428" s="24">
        <f ca="1">(YEAR(TODAY()))-(YEAR(DIM_SELLERS[[#This Row],[Seller_Birthdate]]))</f>
        <v>36</v>
      </c>
      <c r="I428" s="3" t="str" cm="1">
        <f t="array" aca="1" ref="I428" ca="1">_xlfn.IFS(DIM_SELLERS[[#This Row],[Age ]]&gt;40, "41-60", DIM_SELLERS[[#This Row],[Age ]]&gt;30, "31-40", DIM_SELLERS[[#This Row],[Age ]]&gt;25, "25-30", DIM_SELLERS[[#This Row],[Age ]]&gt;17, "18-24")</f>
        <v>31-40</v>
      </c>
      <c r="J428" s="2"/>
    </row>
    <row r="429" spans="1:10" x14ac:dyDescent="0.25">
      <c r="A429" s="3">
        <v>428</v>
      </c>
      <c r="B429" s="3" t="s">
        <v>2923</v>
      </c>
      <c r="C429" s="3" t="s">
        <v>31</v>
      </c>
      <c r="D429" s="3" t="s">
        <v>29</v>
      </c>
      <c r="E429" s="3" t="s">
        <v>11</v>
      </c>
      <c r="F429" s="12">
        <v>37038</v>
      </c>
      <c r="G429" s="3" t="s">
        <v>2481</v>
      </c>
      <c r="H429" s="24">
        <f ca="1">(YEAR(TODAY()))-(YEAR(DIM_SELLERS[[#This Row],[Seller_Birthdate]]))</f>
        <v>24</v>
      </c>
      <c r="I429" s="3" t="str" cm="1">
        <f t="array" aca="1" ref="I429" ca="1">_xlfn.IFS(DIM_SELLERS[[#This Row],[Age ]]&gt;40, "41-60", DIM_SELLERS[[#This Row],[Age ]]&gt;30, "31-40", DIM_SELLERS[[#This Row],[Age ]]&gt;25, "25-30", DIM_SELLERS[[#This Row],[Age ]]&gt;17, "18-24")</f>
        <v>18-24</v>
      </c>
      <c r="J429" s="2"/>
    </row>
    <row r="430" spans="1:10" x14ac:dyDescent="0.25">
      <c r="A430" s="3">
        <v>429</v>
      </c>
      <c r="B430" s="3" t="s">
        <v>2924</v>
      </c>
      <c r="C430" s="3" t="s">
        <v>20</v>
      </c>
      <c r="D430" s="3" t="s">
        <v>21</v>
      </c>
      <c r="E430" s="3" t="s">
        <v>7</v>
      </c>
      <c r="F430" s="12">
        <v>36530</v>
      </c>
      <c r="G430" s="3" t="s">
        <v>2492</v>
      </c>
      <c r="H430" s="24">
        <f ca="1">(YEAR(TODAY()))-(YEAR(DIM_SELLERS[[#This Row],[Seller_Birthdate]]))</f>
        <v>25</v>
      </c>
      <c r="I430" s="3" t="str" cm="1">
        <f t="array" aca="1" ref="I430" ca="1">_xlfn.IFS(DIM_SELLERS[[#This Row],[Age ]]&gt;40, "41-60", DIM_SELLERS[[#This Row],[Age ]]&gt;30, "31-40", DIM_SELLERS[[#This Row],[Age ]]&gt;25, "25-30", DIM_SELLERS[[#This Row],[Age ]]&gt;17, "18-24")</f>
        <v>18-24</v>
      </c>
      <c r="J430" s="2"/>
    </row>
    <row r="431" spans="1:10" x14ac:dyDescent="0.25">
      <c r="A431" s="3">
        <v>430</v>
      </c>
      <c r="B431" s="3" t="s">
        <v>2925</v>
      </c>
      <c r="C431" s="3" t="s">
        <v>43</v>
      </c>
      <c r="D431" s="3" t="s">
        <v>6</v>
      </c>
      <c r="E431" s="3" t="s">
        <v>7</v>
      </c>
      <c r="F431" s="12">
        <v>35935</v>
      </c>
      <c r="G431" s="3" t="s">
        <v>2481</v>
      </c>
      <c r="H431" s="24">
        <f ca="1">(YEAR(TODAY()))-(YEAR(DIM_SELLERS[[#This Row],[Seller_Birthdate]]))</f>
        <v>27</v>
      </c>
      <c r="I431" s="3" t="str" cm="1">
        <f t="array" aca="1" ref="I431" ca="1">_xlfn.IFS(DIM_SELLERS[[#This Row],[Age ]]&gt;40, "41-60", DIM_SELLERS[[#This Row],[Age ]]&gt;30, "31-40", DIM_SELLERS[[#This Row],[Age ]]&gt;25, "25-30", DIM_SELLERS[[#This Row],[Age ]]&gt;17, "18-24")</f>
        <v>25-30</v>
      </c>
      <c r="J431" s="2"/>
    </row>
    <row r="432" spans="1:10" x14ac:dyDescent="0.25">
      <c r="A432" s="3">
        <v>431</v>
      </c>
      <c r="B432" s="3" t="s">
        <v>2926</v>
      </c>
      <c r="C432" s="3" t="s">
        <v>355</v>
      </c>
      <c r="D432" s="3" t="s">
        <v>14</v>
      </c>
      <c r="E432" s="3" t="s">
        <v>11</v>
      </c>
      <c r="F432" s="12">
        <v>35343</v>
      </c>
      <c r="G432" s="3" t="s">
        <v>2492</v>
      </c>
      <c r="H432" s="24">
        <f ca="1">(YEAR(TODAY()))-(YEAR(DIM_SELLERS[[#This Row],[Seller_Birthdate]]))</f>
        <v>29</v>
      </c>
      <c r="I432" s="3" t="str" cm="1">
        <f t="array" aca="1" ref="I432" ca="1">_xlfn.IFS(DIM_SELLERS[[#This Row],[Age ]]&gt;40, "41-60", DIM_SELLERS[[#This Row],[Age ]]&gt;30, "31-40", DIM_SELLERS[[#This Row],[Age ]]&gt;25, "25-30", DIM_SELLERS[[#This Row],[Age ]]&gt;17, "18-24")</f>
        <v>25-30</v>
      </c>
      <c r="J432" s="2"/>
    </row>
    <row r="433" spans="1:10" x14ac:dyDescent="0.25">
      <c r="A433" s="3">
        <v>432</v>
      </c>
      <c r="B433" s="3" t="s">
        <v>2927</v>
      </c>
      <c r="C433" s="3" t="s">
        <v>12</v>
      </c>
      <c r="D433" s="3" t="s">
        <v>6</v>
      </c>
      <c r="E433" s="3" t="s">
        <v>11</v>
      </c>
      <c r="F433" s="12">
        <v>36350</v>
      </c>
      <c r="G433" s="3" t="s">
        <v>2492</v>
      </c>
      <c r="H433" s="24">
        <f ca="1">(YEAR(TODAY()))-(YEAR(DIM_SELLERS[[#This Row],[Seller_Birthdate]]))</f>
        <v>26</v>
      </c>
      <c r="I433" s="3" t="str" cm="1">
        <f t="array" aca="1" ref="I433" ca="1">_xlfn.IFS(DIM_SELLERS[[#This Row],[Age ]]&gt;40, "41-60", DIM_SELLERS[[#This Row],[Age ]]&gt;30, "31-40", DIM_SELLERS[[#This Row],[Age ]]&gt;25, "25-30", DIM_SELLERS[[#This Row],[Age ]]&gt;17, "18-24")</f>
        <v>25-30</v>
      </c>
      <c r="J433" s="2"/>
    </row>
    <row r="434" spans="1:10" x14ac:dyDescent="0.25">
      <c r="A434" s="3">
        <v>433</v>
      </c>
      <c r="B434" s="3" t="s">
        <v>2928</v>
      </c>
      <c r="C434" s="3" t="s">
        <v>57</v>
      </c>
      <c r="D434" s="3" t="s">
        <v>21</v>
      </c>
      <c r="E434" s="3" t="s">
        <v>11</v>
      </c>
      <c r="F434" s="12">
        <v>39121</v>
      </c>
      <c r="G434" s="3" t="s">
        <v>2492</v>
      </c>
      <c r="H434" s="24">
        <f ca="1">(YEAR(TODAY()))-(YEAR(DIM_SELLERS[[#This Row],[Seller_Birthdate]]))</f>
        <v>18</v>
      </c>
      <c r="I434" s="3" t="str" cm="1">
        <f t="array" aca="1" ref="I434" ca="1">_xlfn.IFS(DIM_SELLERS[[#This Row],[Age ]]&gt;40, "41-60", DIM_SELLERS[[#This Row],[Age ]]&gt;30, "31-40", DIM_SELLERS[[#This Row],[Age ]]&gt;25, "25-30", DIM_SELLERS[[#This Row],[Age ]]&gt;17, "18-24")</f>
        <v>18-24</v>
      </c>
      <c r="J434" s="2"/>
    </row>
    <row r="435" spans="1:10" x14ac:dyDescent="0.25">
      <c r="A435" s="3">
        <v>434</v>
      </c>
      <c r="B435" s="3" t="s">
        <v>2929</v>
      </c>
      <c r="C435" s="3" t="s">
        <v>9</v>
      </c>
      <c r="D435" s="3" t="s">
        <v>6</v>
      </c>
      <c r="E435" s="3" t="s">
        <v>11</v>
      </c>
      <c r="F435" s="12">
        <v>28284</v>
      </c>
      <c r="G435" s="3" t="s">
        <v>2492</v>
      </c>
      <c r="H435" s="24">
        <f ca="1">(YEAR(TODAY()))-(YEAR(DIM_SELLERS[[#This Row],[Seller_Birthdate]]))</f>
        <v>48</v>
      </c>
      <c r="I435" s="3" t="str" cm="1">
        <f t="array" aca="1" ref="I435" ca="1">_xlfn.IFS(DIM_SELLERS[[#This Row],[Age ]]&gt;40, "41-60", DIM_SELLERS[[#This Row],[Age ]]&gt;30, "31-40", DIM_SELLERS[[#This Row],[Age ]]&gt;25, "25-30", DIM_SELLERS[[#This Row],[Age ]]&gt;17, "18-24")</f>
        <v>41-60</v>
      </c>
      <c r="J435" s="2"/>
    </row>
    <row r="436" spans="1:10" x14ac:dyDescent="0.25">
      <c r="A436" s="3">
        <v>435</v>
      </c>
      <c r="B436" s="3" t="s">
        <v>2930</v>
      </c>
      <c r="C436" s="3" t="s">
        <v>143</v>
      </c>
      <c r="D436" s="3" t="s">
        <v>6</v>
      </c>
      <c r="E436" s="3" t="s">
        <v>7</v>
      </c>
      <c r="F436" s="12">
        <v>34905</v>
      </c>
      <c r="G436" s="3" t="s">
        <v>2481</v>
      </c>
      <c r="H436" s="24">
        <f ca="1">(YEAR(TODAY()))-(YEAR(DIM_SELLERS[[#This Row],[Seller_Birthdate]]))</f>
        <v>30</v>
      </c>
      <c r="I436" s="3" t="str" cm="1">
        <f t="array" aca="1" ref="I436" ca="1">_xlfn.IFS(DIM_SELLERS[[#This Row],[Age ]]&gt;40, "41-60", DIM_SELLERS[[#This Row],[Age ]]&gt;30, "31-40", DIM_SELLERS[[#This Row],[Age ]]&gt;25, "25-30", DIM_SELLERS[[#This Row],[Age ]]&gt;17, "18-24")</f>
        <v>25-30</v>
      </c>
      <c r="J436" s="2"/>
    </row>
    <row r="437" spans="1:10" x14ac:dyDescent="0.25">
      <c r="A437" s="3">
        <v>436</v>
      </c>
      <c r="B437" s="3" t="s">
        <v>2931</v>
      </c>
      <c r="C437" s="3" t="s">
        <v>231</v>
      </c>
      <c r="D437" s="3" t="s">
        <v>14</v>
      </c>
      <c r="E437" s="3" t="s">
        <v>7</v>
      </c>
      <c r="F437" s="12">
        <v>26404</v>
      </c>
      <c r="G437" s="3" t="s">
        <v>2484</v>
      </c>
      <c r="H437" s="24">
        <f ca="1">(YEAR(TODAY()))-(YEAR(DIM_SELLERS[[#This Row],[Seller_Birthdate]]))</f>
        <v>53</v>
      </c>
      <c r="I437" s="3" t="str" cm="1">
        <f t="array" aca="1" ref="I437" ca="1">_xlfn.IFS(DIM_SELLERS[[#This Row],[Age ]]&gt;40, "41-60", DIM_SELLERS[[#This Row],[Age ]]&gt;30, "31-40", DIM_SELLERS[[#This Row],[Age ]]&gt;25, "25-30", DIM_SELLERS[[#This Row],[Age ]]&gt;17, "18-24")</f>
        <v>41-60</v>
      </c>
      <c r="J437" s="2"/>
    </row>
    <row r="438" spans="1:10" x14ac:dyDescent="0.25">
      <c r="A438" s="3">
        <v>437</v>
      </c>
      <c r="B438" s="3" t="s">
        <v>2932</v>
      </c>
      <c r="C438" s="3" t="s">
        <v>9</v>
      </c>
      <c r="D438" s="3" t="s">
        <v>6</v>
      </c>
      <c r="E438" s="3" t="s">
        <v>11</v>
      </c>
      <c r="F438" s="12">
        <v>27521</v>
      </c>
      <c r="G438" s="3" t="s">
        <v>2492</v>
      </c>
      <c r="H438" s="24">
        <f ca="1">(YEAR(TODAY()))-(YEAR(DIM_SELLERS[[#This Row],[Seller_Birthdate]]))</f>
        <v>50</v>
      </c>
      <c r="I438" s="3" t="str" cm="1">
        <f t="array" aca="1" ref="I438" ca="1">_xlfn.IFS(DIM_SELLERS[[#This Row],[Age ]]&gt;40, "41-60", DIM_SELLERS[[#This Row],[Age ]]&gt;30, "31-40", DIM_SELLERS[[#This Row],[Age ]]&gt;25, "25-30", DIM_SELLERS[[#This Row],[Age ]]&gt;17, "18-24")</f>
        <v>41-60</v>
      </c>
      <c r="J438" s="2"/>
    </row>
    <row r="439" spans="1:10" x14ac:dyDescent="0.25">
      <c r="A439" s="3">
        <v>438</v>
      </c>
      <c r="B439" s="3" t="s">
        <v>2933</v>
      </c>
      <c r="C439" s="3" t="s">
        <v>248</v>
      </c>
      <c r="D439" s="3" t="s">
        <v>24</v>
      </c>
      <c r="E439" s="3" t="s">
        <v>7</v>
      </c>
      <c r="F439" s="12">
        <v>28802</v>
      </c>
      <c r="G439" s="3" t="s">
        <v>2481</v>
      </c>
      <c r="H439" s="24">
        <f ca="1">(YEAR(TODAY()))-(YEAR(DIM_SELLERS[[#This Row],[Seller_Birthdate]]))</f>
        <v>47</v>
      </c>
      <c r="I439" s="3" t="str" cm="1">
        <f t="array" aca="1" ref="I439" ca="1">_xlfn.IFS(DIM_SELLERS[[#This Row],[Age ]]&gt;40, "41-60", DIM_SELLERS[[#This Row],[Age ]]&gt;30, "31-40", DIM_SELLERS[[#This Row],[Age ]]&gt;25, "25-30", DIM_SELLERS[[#This Row],[Age ]]&gt;17, "18-24")</f>
        <v>41-60</v>
      </c>
      <c r="J439" s="2"/>
    </row>
    <row r="440" spans="1:10" x14ac:dyDescent="0.25">
      <c r="A440" s="3">
        <v>439</v>
      </c>
      <c r="B440" s="3" t="s">
        <v>2934</v>
      </c>
      <c r="C440" s="3" t="s">
        <v>9</v>
      </c>
      <c r="D440" s="3" t="s">
        <v>6</v>
      </c>
      <c r="E440" s="3" t="s">
        <v>7</v>
      </c>
      <c r="F440" s="12">
        <v>37115</v>
      </c>
      <c r="G440" s="3" t="s">
        <v>2492</v>
      </c>
      <c r="H440" s="24">
        <f ca="1">(YEAR(TODAY()))-(YEAR(DIM_SELLERS[[#This Row],[Seller_Birthdate]]))</f>
        <v>24</v>
      </c>
      <c r="I440" s="3" t="str" cm="1">
        <f t="array" aca="1" ref="I440" ca="1">_xlfn.IFS(DIM_SELLERS[[#This Row],[Age ]]&gt;40, "41-60", DIM_SELLERS[[#This Row],[Age ]]&gt;30, "31-40", DIM_SELLERS[[#This Row],[Age ]]&gt;25, "25-30", DIM_SELLERS[[#This Row],[Age ]]&gt;17, "18-24")</f>
        <v>18-24</v>
      </c>
      <c r="J440" s="2"/>
    </row>
    <row r="441" spans="1:10" x14ac:dyDescent="0.25">
      <c r="A441" s="3">
        <v>440</v>
      </c>
      <c r="B441" s="3" t="s">
        <v>2935</v>
      </c>
      <c r="C441" s="3" t="s">
        <v>9</v>
      </c>
      <c r="D441" s="3" t="s">
        <v>6</v>
      </c>
      <c r="E441" s="3" t="s">
        <v>11</v>
      </c>
      <c r="F441" s="12">
        <v>35250</v>
      </c>
      <c r="G441" s="3" t="s">
        <v>2481</v>
      </c>
      <c r="H441" s="24">
        <f ca="1">(YEAR(TODAY()))-(YEAR(DIM_SELLERS[[#This Row],[Seller_Birthdate]]))</f>
        <v>29</v>
      </c>
      <c r="I441" s="3" t="str" cm="1">
        <f t="array" aca="1" ref="I441" ca="1">_xlfn.IFS(DIM_SELLERS[[#This Row],[Age ]]&gt;40, "41-60", DIM_SELLERS[[#This Row],[Age ]]&gt;30, "31-40", DIM_SELLERS[[#This Row],[Age ]]&gt;25, "25-30", DIM_SELLERS[[#This Row],[Age ]]&gt;17, "18-24")</f>
        <v>25-30</v>
      </c>
      <c r="J441" s="2"/>
    </row>
    <row r="442" spans="1:10" x14ac:dyDescent="0.25">
      <c r="A442" s="3">
        <v>441</v>
      </c>
      <c r="B442" s="3" t="s">
        <v>2936</v>
      </c>
      <c r="C442" s="3" t="s">
        <v>254</v>
      </c>
      <c r="D442" s="3" t="s">
        <v>15</v>
      </c>
      <c r="E442" s="3" t="s">
        <v>11</v>
      </c>
      <c r="F442" s="12">
        <v>28019</v>
      </c>
      <c r="G442" s="3" t="s">
        <v>2484</v>
      </c>
      <c r="H442" s="24">
        <f ca="1">(YEAR(TODAY()))-(YEAR(DIM_SELLERS[[#This Row],[Seller_Birthdate]]))</f>
        <v>49</v>
      </c>
      <c r="I442" s="3" t="str" cm="1">
        <f t="array" aca="1" ref="I442" ca="1">_xlfn.IFS(DIM_SELLERS[[#This Row],[Age ]]&gt;40, "41-60", DIM_SELLERS[[#This Row],[Age ]]&gt;30, "31-40", DIM_SELLERS[[#This Row],[Age ]]&gt;25, "25-30", DIM_SELLERS[[#This Row],[Age ]]&gt;17, "18-24")</f>
        <v>41-60</v>
      </c>
      <c r="J442" s="2"/>
    </row>
    <row r="443" spans="1:10" x14ac:dyDescent="0.25">
      <c r="A443" s="3">
        <v>442</v>
      </c>
      <c r="B443" s="3" t="s">
        <v>2937</v>
      </c>
      <c r="C443" s="3" t="s">
        <v>12</v>
      </c>
      <c r="D443" s="3" t="s">
        <v>6</v>
      </c>
      <c r="E443" s="3" t="s">
        <v>11</v>
      </c>
      <c r="F443" s="12">
        <v>34785</v>
      </c>
      <c r="G443" s="3" t="s">
        <v>2481</v>
      </c>
      <c r="H443" s="24">
        <f ca="1">(YEAR(TODAY()))-(YEAR(DIM_SELLERS[[#This Row],[Seller_Birthdate]]))</f>
        <v>30</v>
      </c>
      <c r="I443" s="3" t="str" cm="1">
        <f t="array" aca="1" ref="I443" ca="1">_xlfn.IFS(DIM_SELLERS[[#This Row],[Age ]]&gt;40, "41-60", DIM_SELLERS[[#This Row],[Age ]]&gt;30, "31-40", DIM_SELLERS[[#This Row],[Age ]]&gt;25, "25-30", DIM_SELLERS[[#This Row],[Age ]]&gt;17, "18-24")</f>
        <v>25-30</v>
      </c>
      <c r="J443" s="2"/>
    </row>
    <row r="444" spans="1:10" x14ac:dyDescent="0.25">
      <c r="A444" s="3">
        <v>443</v>
      </c>
      <c r="B444" s="3" t="s">
        <v>2938</v>
      </c>
      <c r="C444" s="3" t="s">
        <v>9</v>
      </c>
      <c r="D444" s="3" t="s">
        <v>6</v>
      </c>
      <c r="E444" s="3" t="s">
        <v>11</v>
      </c>
      <c r="F444" s="12">
        <v>37736</v>
      </c>
      <c r="G444" s="3" t="s">
        <v>2492</v>
      </c>
      <c r="H444" s="24">
        <f ca="1">(YEAR(TODAY()))-(YEAR(DIM_SELLERS[[#This Row],[Seller_Birthdate]]))</f>
        <v>22</v>
      </c>
      <c r="I444" s="3" t="str" cm="1">
        <f t="array" aca="1" ref="I444" ca="1">_xlfn.IFS(DIM_SELLERS[[#This Row],[Age ]]&gt;40, "41-60", DIM_SELLERS[[#This Row],[Age ]]&gt;30, "31-40", DIM_SELLERS[[#This Row],[Age ]]&gt;25, "25-30", DIM_SELLERS[[#This Row],[Age ]]&gt;17, "18-24")</f>
        <v>18-24</v>
      </c>
      <c r="J444" s="2"/>
    </row>
    <row r="445" spans="1:10" x14ac:dyDescent="0.25">
      <c r="A445" s="3">
        <v>444</v>
      </c>
      <c r="B445" s="3" t="s">
        <v>2939</v>
      </c>
      <c r="C445" s="3" t="s">
        <v>30</v>
      </c>
      <c r="D445" s="3" t="s">
        <v>6</v>
      </c>
      <c r="E445" s="3" t="s">
        <v>11</v>
      </c>
      <c r="F445" s="12">
        <v>37724</v>
      </c>
      <c r="G445" s="3" t="s">
        <v>2484</v>
      </c>
      <c r="H445" s="24">
        <f ca="1">(YEAR(TODAY()))-(YEAR(DIM_SELLERS[[#This Row],[Seller_Birthdate]]))</f>
        <v>22</v>
      </c>
      <c r="I445" s="3" t="str" cm="1">
        <f t="array" aca="1" ref="I445" ca="1">_xlfn.IFS(DIM_SELLERS[[#This Row],[Age ]]&gt;40, "41-60", DIM_SELLERS[[#This Row],[Age ]]&gt;30, "31-40", DIM_SELLERS[[#This Row],[Age ]]&gt;25, "25-30", DIM_SELLERS[[#This Row],[Age ]]&gt;17, "18-24")</f>
        <v>18-24</v>
      </c>
      <c r="J445" s="2"/>
    </row>
    <row r="446" spans="1:10" x14ac:dyDescent="0.25">
      <c r="A446" s="3">
        <v>445</v>
      </c>
      <c r="B446" s="3" t="s">
        <v>2940</v>
      </c>
      <c r="C446" s="3" t="s">
        <v>122</v>
      </c>
      <c r="D446" s="3" t="s">
        <v>14</v>
      </c>
      <c r="E446" s="3" t="s">
        <v>7</v>
      </c>
      <c r="F446" s="12">
        <v>33422</v>
      </c>
      <c r="G446" s="3" t="s">
        <v>2484</v>
      </c>
      <c r="H446" s="24">
        <f ca="1">(YEAR(TODAY()))-(YEAR(DIM_SELLERS[[#This Row],[Seller_Birthdate]]))</f>
        <v>34</v>
      </c>
      <c r="I446" s="3" t="str" cm="1">
        <f t="array" aca="1" ref="I446" ca="1">_xlfn.IFS(DIM_SELLERS[[#This Row],[Age ]]&gt;40, "41-60", DIM_SELLERS[[#This Row],[Age ]]&gt;30, "31-40", DIM_SELLERS[[#This Row],[Age ]]&gt;25, "25-30", DIM_SELLERS[[#This Row],[Age ]]&gt;17, "18-24")</f>
        <v>31-40</v>
      </c>
      <c r="J446" s="2"/>
    </row>
    <row r="447" spans="1:10" x14ac:dyDescent="0.25">
      <c r="A447" s="3">
        <v>446</v>
      </c>
      <c r="B447" s="3" t="s">
        <v>2941</v>
      </c>
      <c r="C447" s="3" t="s">
        <v>371</v>
      </c>
      <c r="D447" s="3" t="s">
        <v>24</v>
      </c>
      <c r="E447" s="3" t="s">
        <v>7</v>
      </c>
      <c r="F447" s="12">
        <v>36713</v>
      </c>
      <c r="G447" s="3" t="s">
        <v>2481</v>
      </c>
      <c r="H447" s="24">
        <f ca="1">(YEAR(TODAY()))-(YEAR(DIM_SELLERS[[#This Row],[Seller_Birthdate]]))</f>
        <v>25</v>
      </c>
      <c r="I447" s="3" t="str" cm="1">
        <f t="array" aca="1" ref="I447" ca="1">_xlfn.IFS(DIM_SELLERS[[#This Row],[Age ]]&gt;40, "41-60", DIM_SELLERS[[#This Row],[Age ]]&gt;30, "31-40", DIM_SELLERS[[#This Row],[Age ]]&gt;25, "25-30", DIM_SELLERS[[#This Row],[Age ]]&gt;17, "18-24")</f>
        <v>18-24</v>
      </c>
      <c r="J447" s="2"/>
    </row>
    <row r="448" spans="1:10" x14ac:dyDescent="0.25">
      <c r="A448" s="3">
        <v>447</v>
      </c>
      <c r="B448" s="3" t="s">
        <v>2942</v>
      </c>
      <c r="C448" s="3" t="s">
        <v>9</v>
      </c>
      <c r="D448" s="3" t="s">
        <v>6</v>
      </c>
      <c r="E448" s="3" t="s">
        <v>11</v>
      </c>
      <c r="F448" s="12">
        <v>26285</v>
      </c>
      <c r="G448" s="3" t="s">
        <v>2481</v>
      </c>
      <c r="H448" s="24">
        <f ca="1">(YEAR(TODAY()))-(YEAR(DIM_SELLERS[[#This Row],[Seller_Birthdate]]))</f>
        <v>54</v>
      </c>
      <c r="I448" s="3" t="str" cm="1">
        <f t="array" aca="1" ref="I448" ca="1">_xlfn.IFS(DIM_SELLERS[[#This Row],[Age ]]&gt;40, "41-60", DIM_SELLERS[[#This Row],[Age ]]&gt;30, "31-40", DIM_SELLERS[[#This Row],[Age ]]&gt;25, "25-30", DIM_SELLERS[[#This Row],[Age ]]&gt;17, "18-24")</f>
        <v>41-60</v>
      </c>
      <c r="J448" s="2"/>
    </row>
    <row r="449" spans="1:10" x14ac:dyDescent="0.25">
      <c r="A449" s="3">
        <v>448</v>
      </c>
      <c r="B449" s="3" t="s">
        <v>2943</v>
      </c>
      <c r="C449" s="3" t="s">
        <v>9</v>
      </c>
      <c r="D449" s="3" t="s">
        <v>6</v>
      </c>
      <c r="E449" s="3" t="s">
        <v>11</v>
      </c>
      <c r="F449" s="12">
        <v>38069</v>
      </c>
      <c r="G449" s="3" t="s">
        <v>2481</v>
      </c>
      <c r="H449" s="24">
        <f ca="1">(YEAR(TODAY()))-(YEAR(DIM_SELLERS[[#This Row],[Seller_Birthdate]]))</f>
        <v>21</v>
      </c>
      <c r="I449" s="3" t="str" cm="1">
        <f t="array" aca="1" ref="I449" ca="1">_xlfn.IFS(DIM_SELLERS[[#This Row],[Age ]]&gt;40, "41-60", DIM_SELLERS[[#This Row],[Age ]]&gt;30, "31-40", DIM_SELLERS[[#This Row],[Age ]]&gt;25, "25-30", DIM_SELLERS[[#This Row],[Age ]]&gt;17, "18-24")</f>
        <v>18-24</v>
      </c>
      <c r="J449" s="2"/>
    </row>
    <row r="450" spans="1:10" x14ac:dyDescent="0.25">
      <c r="A450" s="3">
        <v>449</v>
      </c>
      <c r="B450" s="3" t="s">
        <v>2944</v>
      </c>
      <c r="C450" s="3" t="s">
        <v>136</v>
      </c>
      <c r="D450" s="3" t="s">
        <v>6</v>
      </c>
      <c r="E450" s="3" t="s">
        <v>11</v>
      </c>
      <c r="F450" s="12">
        <v>36119</v>
      </c>
      <c r="G450" s="3" t="s">
        <v>2481</v>
      </c>
      <c r="H450" s="24">
        <f ca="1">(YEAR(TODAY()))-(YEAR(DIM_SELLERS[[#This Row],[Seller_Birthdate]]))</f>
        <v>27</v>
      </c>
      <c r="I450" s="3" t="str" cm="1">
        <f t="array" aca="1" ref="I450" ca="1">_xlfn.IFS(DIM_SELLERS[[#This Row],[Age ]]&gt;40, "41-60", DIM_SELLERS[[#This Row],[Age ]]&gt;30, "31-40", DIM_SELLERS[[#This Row],[Age ]]&gt;25, "25-30", DIM_SELLERS[[#This Row],[Age ]]&gt;17, "18-24")</f>
        <v>25-30</v>
      </c>
      <c r="J450" s="2"/>
    </row>
    <row r="451" spans="1:10" x14ac:dyDescent="0.25">
      <c r="A451" s="3">
        <v>450</v>
      </c>
      <c r="B451" s="3" t="s">
        <v>2945</v>
      </c>
      <c r="C451" s="3" t="s">
        <v>9</v>
      </c>
      <c r="D451" s="3" t="s">
        <v>6</v>
      </c>
      <c r="E451" s="3" t="s">
        <v>11</v>
      </c>
      <c r="F451" s="12">
        <v>27166</v>
      </c>
      <c r="G451" s="3" t="s">
        <v>2492</v>
      </c>
      <c r="H451" s="24">
        <f ca="1">(YEAR(TODAY()))-(YEAR(DIM_SELLERS[[#This Row],[Seller_Birthdate]]))</f>
        <v>51</v>
      </c>
      <c r="I451" s="3" t="str" cm="1">
        <f t="array" aca="1" ref="I451" ca="1">_xlfn.IFS(DIM_SELLERS[[#This Row],[Age ]]&gt;40, "41-60", DIM_SELLERS[[#This Row],[Age ]]&gt;30, "31-40", DIM_SELLERS[[#This Row],[Age ]]&gt;25, "25-30", DIM_SELLERS[[#This Row],[Age ]]&gt;17, "18-24")</f>
        <v>41-60</v>
      </c>
      <c r="J451" s="2"/>
    </row>
    <row r="452" spans="1:10" x14ac:dyDescent="0.25">
      <c r="A452" s="3">
        <v>451</v>
      </c>
      <c r="B452" s="3" t="s">
        <v>2946</v>
      </c>
      <c r="C452" s="3" t="s">
        <v>9</v>
      </c>
      <c r="D452" s="3" t="s">
        <v>6</v>
      </c>
      <c r="E452" s="3" t="s">
        <v>7</v>
      </c>
      <c r="F452" s="12">
        <v>34701</v>
      </c>
      <c r="G452" s="3" t="s">
        <v>2481</v>
      </c>
      <c r="H452" s="24">
        <f ca="1">(YEAR(TODAY()))-(YEAR(DIM_SELLERS[[#This Row],[Seller_Birthdate]]))</f>
        <v>30</v>
      </c>
      <c r="I452" s="3" t="str" cm="1">
        <f t="array" aca="1" ref="I452" ca="1">_xlfn.IFS(DIM_SELLERS[[#This Row],[Age ]]&gt;40, "41-60", DIM_SELLERS[[#This Row],[Age ]]&gt;30, "31-40", DIM_SELLERS[[#This Row],[Age ]]&gt;25, "25-30", DIM_SELLERS[[#This Row],[Age ]]&gt;17, "18-24")</f>
        <v>25-30</v>
      </c>
      <c r="J452" s="2"/>
    </row>
    <row r="453" spans="1:10" x14ac:dyDescent="0.25">
      <c r="A453" s="3">
        <v>452</v>
      </c>
      <c r="B453" s="3" t="s">
        <v>2947</v>
      </c>
      <c r="C453" s="3" t="s">
        <v>30</v>
      </c>
      <c r="D453" s="3" t="s">
        <v>6</v>
      </c>
      <c r="E453" s="3" t="s">
        <v>7</v>
      </c>
      <c r="F453" s="12">
        <v>36776</v>
      </c>
      <c r="G453" s="3" t="s">
        <v>2481</v>
      </c>
      <c r="H453" s="24">
        <f ca="1">(YEAR(TODAY()))-(YEAR(DIM_SELLERS[[#This Row],[Seller_Birthdate]]))</f>
        <v>25</v>
      </c>
      <c r="I453" s="3" t="str" cm="1">
        <f t="array" aca="1" ref="I453" ca="1">_xlfn.IFS(DIM_SELLERS[[#This Row],[Age ]]&gt;40, "41-60", DIM_SELLERS[[#This Row],[Age ]]&gt;30, "31-40", DIM_SELLERS[[#This Row],[Age ]]&gt;25, "25-30", DIM_SELLERS[[#This Row],[Age ]]&gt;17, "18-24")</f>
        <v>18-24</v>
      </c>
      <c r="J453" s="2"/>
    </row>
    <row r="454" spans="1:10" x14ac:dyDescent="0.25">
      <c r="A454" s="3">
        <v>453</v>
      </c>
      <c r="B454" s="3" t="s">
        <v>2948</v>
      </c>
      <c r="C454" s="3" t="s">
        <v>95</v>
      </c>
      <c r="D454" s="3" t="s">
        <v>6</v>
      </c>
      <c r="E454" s="3" t="s">
        <v>11</v>
      </c>
      <c r="F454" s="12">
        <v>35482</v>
      </c>
      <c r="G454" s="3" t="s">
        <v>2484</v>
      </c>
      <c r="H454" s="24">
        <f ca="1">(YEAR(TODAY()))-(YEAR(DIM_SELLERS[[#This Row],[Seller_Birthdate]]))</f>
        <v>28</v>
      </c>
      <c r="I454" s="3" t="str" cm="1">
        <f t="array" aca="1" ref="I454" ca="1">_xlfn.IFS(DIM_SELLERS[[#This Row],[Age ]]&gt;40, "41-60", DIM_SELLERS[[#This Row],[Age ]]&gt;30, "31-40", DIM_SELLERS[[#This Row],[Age ]]&gt;25, "25-30", DIM_SELLERS[[#This Row],[Age ]]&gt;17, "18-24")</f>
        <v>25-30</v>
      </c>
      <c r="J454" s="2"/>
    </row>
    <row r="455" spans="1:10" x14ac:dyDescent="0.25">
      <c r="A455" s="3">
        <v>454</v>
      </c>
      <c r="B455" s="3" t="s">
        <v>2949</v>
      </c>
      <c r="C455" s="3" t="s">
        <v>264</v>
      </c>
      <c r="D455" s="3" t="s">
        <v>15</v>
      </c>
      <c r="E455" s="3" t="s">
        <v>11</v>
      </c>
      <c r="F455" s="12">
        <v>35934</v>
      </c>
      <c r="G455" s="3" t="s">
        <v>2492</v>
      </c>
      <c r="H455" s="24">
        <f ca="1">(YEAR(TODAY()))-(YEAR(DIM_SELLERS[[#This Row],[Seller_Birthdate]]))</f>
        <v>27</v>
      </c>
      <c r="I455" s="3" t="str" cm="1">
        <f t="array" aca="1" ref="I455" ca="1">_xlfn.IFS(DIM_SELLERS[[#This Row],[Age ]]&gt;40, "41-60", DIM_SELLERS[[#This Row],[Age ]]&gt;30, "31-40", DIM_SELLERS[[#This Row],[Age ]]&gt;25, "25-30", DIM_SELLERS[[#This Row],[Age ]]&gt;17, "18-24")</f>
        <v>25-30</v>
      </c>
      <c r="J455" s="2"/>
    </row>
    <row r="456" spans="1:10" x14ac:dyDescent="0.25">
      <c r="A456" s="3">
        <v>455</v>
      </c>
      <c r="B456" s="3" t="s">
        <v>2950</v>
      </c>
      <c r="C456" s="3" t="s">
        <v>124</v>
      </c>
      <c r="D456" s="3" t="s">
        <v>24</v>
      </c>
      <c r="E456" s="3" t="s">
        <v>7</v>
      </c>
      <c r="F456" s="12">
        <v>38652</v>
      </c>
      <c r="G456" s="3" t="s">
        <v>2492</v>
      </c>
      <c r="H456" s="24">
        <f ca="1">(YEAR(TODAY()))-(YEAR(DIM_SELLERS[[#This Row],[Seller_Birthdate]]))</f>
        <v>20</v>
      </c>
      <c r="I456" s="3" t="str" cm="1">
        <f t="array" aca="1" ref="I456" ca="1">_xlfn.IFS(DIM_SELLERS[[#This Row],[Age ]]&gt;40, "41-60", DIM_SELLERS[[#This Row],[Age ]]&gt;30, "31-40", DIM_SELLERS[[#This Row],[Age ]]&gt;25, "25-30", DIM_SELLERS[[#This Row],[Age ]]&gt;17, "18-24")</f>
        <v>18-24</v>
      </c>
      <c r="J456" s="2"/>
    </row>
    <row r="457" spans="1:10" x14ac:dyDescent="0.25">
      <c r="A457" s="3">
        <v>456</v>
      </c>
      <c r="B457" s="3" t="s">
        <v>2951</v>
      </c>
      <c r="C457" s="3" t="s">
        <v>9</v>
      </c>
      <c r="D457" s="3" t="s">
        <v>6</v>
      </c>
      <c r="E457" s="3" t="s">
        <v>11</v>
      </c>
      <c r="F457" s="12">
        <v>37959</v>
      </c>
      <c r="G457" s="3" t="s">
        <v>2481</v>
      </c>
      <c r="H457" s="24">
        <f ca="1">(YEAR(TODAY()))-(YEAR(DIM_SELLERS[[#This Row],[Seller_Birthdate]]))</f>
        <v>22</v>
      </c>
      <c r="I457" s="3" t="str" cm="1">
        <f t="array" aca="1" ref="I457" ca="1">_xlfn.IFS(DIM_SELLERS[[#This Row],[Age ]]&gt;40, "41-60", DIM_SELLERS[[#This Row],[Age ]]&gt;30, "31-40", DIM_SELLERS[[#This Row],[Age ]]&gt;25, "25-30", DIM_SELLERS[[#This Row],[Age ]]&gt;17, "18-24")</f>
        <v>18-24</v>
      </c>
      <c r="J457" s="2"/>
    </row>
    <row r="458" spans="1:10" x14ac:dyDescent="0.25">
      <c r="A458" s="3">
        <v>457</v>
      </c>
      <c r="B458" s="3" t="s">
        <v>2952</v>
      </c>
      <c r="C458" s="3" t="s">
        <v>9</v>
      </c>
      <c r="D458" s="3" t="s">
        <v>6</v>
      </c>
      <c r="E458" s="3" t="s">
        <v>7</v>
      </c>
      <c r="F458" s="12">
        <v>35075</v>
      </c>
      <c r="G458" s="3" t="s">
        <v>2492</v>
      </c>
      <c r="H458" s="24">
        <f ca="1">(YEAR(TODAY()))-(YEAR(DIM_SELLERS[[#This Row],[Seller_Birthdate]]))</f>
        <v>29</v>
      </c>
      <c r="I458" s="3" t="str" cm="1">
        <f t="array" aca="1" ref="I458" ca="1">_xlfn.IFS(DIM_SELLERS[[#This Row],[Age ]]&gt;40, "41-60", DIM_SELLERS[[#This Row],[Age ]]&gt;30, "31-40", DIM_SELLERS[[#This Row],[Age ]]&gt;25, "25-30", DIM_SELLERS[[#This Row],[Age ]]&gt;17, "18-24")</f>
        <v>25-30</v>
      </c>
      <c r="J458" s="2"/>
    </row>
    <row r="459" spans="1:10" x14ac:dyDescent="0.25">
      <c r="A459" s="3">
        <v>458</v>
      </c>
      <c r="B459" s="3" t="s">
        <v>2953</v>
      </c>
      <c r="C459" s="3" t="s">
        <v>224</v>
      </c>
      <c r="D459" s="3" t="s">
        <v>6</v>
      </c>
      <c r="E459" s="3" t="s">
        <v>7</v>
      </c>
      <c r="F459" s="12">
        <v>34663</v>
      </c>
      <c r="G459" s="3" t="s">
        <v>2492</v>
      </c>
      <c r="H459" s="24">
        <f ca="1">(YEAR(TODAY()))-(YEAR(DIM_SELLERS[[#This Row],[Seller_Birthdate]]))</f>
        <v>31</v>
      </c>
      <c r="I459" s="3" t="str" cm="1">
        <f t="array" aca="1" ref="I459" ca="1">_xlfn.IFS(DIM_SELLERS[[#This Row],[Age ]]&gt;40, "41-60", DIM_SELLERS[[#This Row],[Age ]]&gt;30, "31-40", DIM_SELLERS[[#This Row],[Age ]]&gt;25, "25-30", DIM_SELLERS[[#This Row],[Age ]]&gt;17, "18-24")</f>
        <v>31-40</v>
      </c>
      <c r="J459" s="2"/>
    </row>
    <row r="460" spans="1:10" x14ac:dyDescent="0.25">
      <c r="A460" s="3">
        <v>459</v>
      </c>
      <c r="B460" s="3" t="s">
        <v>2954</v>
      </c>
      <c r="C460" s="3" t="s">
        <v>9</v>
      </c>
      <c r="D460" s="3" t="s">
        <v>6</v>
      </c>
      <c r="E460" s="3" t="s">
        <v>7</v>
      </c>
      <c r="F460" s="12">
        <v>27897</v>
      </c>
      <c r="G460" s="3" t="s">
        <v>2481</v>
      </c>
      <c r="H460" s="24">
        <f ca="1">(YEAR(TODAY()))-(YEAR(DIM_SELLERS[[#This Row],[Seller_Birthdate]]))</f>
        <v>49</v>
      </c>
      <c r="I460" s="3" t="str" cm="1">
        <f t="array" aca="1" ref="I460" ca="1">_xlfn.IFS(DIM_SELLERS[[#This Row],[Age ]]&gt;40, "41-60", DIM_SELLERS[[#This Row],[Age ]]&gt;30, "31-40", DIM_SELLERS[[#This Row],[Age ]]&gt;25, "25-30", DIM_SELLERS[[#This Row],[Age ]]&gt;17, "18-24")</f>
        <v>41-60</v>
      </c>
      <c r="J460" s="2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3F8ED-1C8D-C94D-8339-CDFB4E8B9409}">
  <dimension ref="A1:H350"/>
  <sheetViews>
    <sheetView workbookViewId="0">
      <selection activeCell="H15" sqref="H15"/>
    </sheetView>
  </sheetViews>
  <sheetFormatPr defaultColWidth="10.77734375" defaultRowHeight="15.75" x14ac:dyDescent="0.25"/>
  <cols>
    <col min="1" max="1" width="15.109375" style="2" bestFit="1" customWidth="1"/>
    <col min="2" max="2" width="36.44140625" style="2" customWidth="1"/>
    <col min="3" max="3" width="27.44140625" style="2" customWidth="1"/>
    <col min="4" max="4" width="16.33203125" style="2" customWidth="1"/>
    <col min="5" max="5" width="18.44140625" style="2" customWidth="1"/>
    <col min="6" max="6" width="22.44140625" style="2" customWidth="1"/>
    <col min="7" max="7" width="10.77734375" style="25"/>
    <col min="8" max="16384" width="10.77734375" style="2"/>
  </cols>
  <sheetData>
    <row r="1" spans="1:8" x14ac:dyDescent="0.25">
      <c r="A1" s="7" t="s">
        <v>4927</v>
      </c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  <c r="G1" s="23" t="s">
        <v>4931</v>
      </c>
      <c r="H1" s="7" t="s">
        <v>4930</v>
      </c>
    </row>
    <row r="2" spans="1:8" x14ac:dyDescent="0.25">
      <c r="A2" s="3">
        <v>1</v>
      </c>
      <c r="B2" s="3" t="s">
        <v>641</v>
      </c>
      <c r="C2" s="3" t="s">
        <v>85</v>
      </c>
      <c r="D2" s="3" t="s">
        <v>6</v>
      </c>
      <c r="E2" s="3" t="s">
        <v>11</v>
      </c>
      <c r="F2" s="8">
        <v>37365</v>
      </c>
      <c r="G2" s="24">
        <f ca="1">(YEAR(TODAY()))-(YEAR(DIM_CUSTOMERS[[#This Row],[Customer_Birthdate]]))</f>
        <v>23</v>
      </c>
      <c r="H2" s="3" t="str" cm="1">
        <f t="array" aca="1" ref="H2" ca="1">_xlfn.IFS(DIM_CUSTOMERS[[#This Row],[Age]]&gt;40, "41-60", DIM_CUSTOMERS[[#This Row],[Age]]&gt;30, "31-40", DIM_CUSTOMERS[[#This Row],[Age]]&gt;25, "25-30",DIM_CUSTOMERS[[#This Row],[Age]]&gt;17, "18-24")</f>
        <v>18-24</v>
      </c>
    </row>
    <row r="3" spans="1:8" x14ac:dyDescent="0.25">
      <c r="A3" s="3">
        <v>2</v>
      </c>
      <c r="B3" s="3" t="s">
        <v>403</v>
      </c>
      <c r="C3" s="3" t="s">
        <v>237</v>
      </c>
      <c r="D3" s="3" t="s">
        <v>15</v>
      </c>
      <c r="E3" s="3" t="s">
        <v>7</v>
      </c>
      <c r="F3" s="8">
        <v>38038</v>
      </c>
      <c r="G3" s="24">
        <f ca="1">(YEAR(TODAY()))-(YEAR(DIM_CUSTOMERS[[#This Row],[Customer_Birthdate]]))</f>
        <v>21</v>
      </c>
      <c r="H3" s="3" t="str" cm="1">
        <f t="array" aca="1" ref="H3" ca="1">_xlfn.IFS(DIM_CUSTOMERS[[#This Row],[Age]]&gt;40, "41-60", DIM_CUSTOMERS[[#This Row],[Age]]&gt;30, "31-40", DIM_CUSTOMERS[[#This Row],[Age]]&gt;25, "25-30",DIM_CUSTOMERS[[#This Row],[Age]]&gt;17, "18-24")</f>
        <v>18-24</v>
      </c>
    </row>
    <row r="4" spans="1:8" x14ac:dyDescent="0.25">
      <c r="A4" s="3">
        <v>3</v>
      </c>
      <c r="B4" s="3" t="s">
        <v>549</v>
      </c>
      <c r="C4" s="3" t="s">
        <v>116</v>
      </c>
      <c r="D4" s="3" t="s">
        <v>33</v>
      </c>
      <c r="E4" s="3" t="s">
        <v>11</v>
      </c>
      <c r="F4" s="8">
        <v>39041</v>
      </c>
      <c r="G4" s="24">
        <f ca="1">(YEAR(TODAY()))-(YEAR(DIM_CUSTOMERS[[#This Row],[Customer_Birthdate]]))</f>
        <v>19</v>
      </c>
      <c r="H4" s="3" t="str" cm="1">
        <f t="array" aca="1" ref="H4" ca="1">_xlfn.IFS(DIM_CUSTOMERS[[#This Row],[Age]]&gt;40, "41-60", DIM_CUSTOMERS[[#This Row],[Age]]&gt;30, "31-40", DIM_CUSTOMERS[[#This Row],[Age]]&gt;25, "25-30",DIM_CUSTOMERS[[#This Row],[Age]]&gt;17, "18-24")</f>
        <v>18-24</v>
      </c>
    </row>
    <row r="5" spans="1:8" x14ac:dyDescent="0.25">
      <c r="A5" s="3">
        <v>4</v>
      </c>
      <c r="B5" s="3" t="s">
        <v>687</v>
      </c>
      <c r="C5" s="3" t="s">
        <v>384</v>
      </c>
      <c r="D5" s="3" t="s">
        <v>15</v>
      </c>
      <c r="E5" s="3" t="s">
        <v>7</v>
      </c>
      <c r="F5" s="8">
        <v>25345</v>
      </c>
      <c r="G5" s="24">
        <f ca="1">(YEAR(TODAY()))-(YEAR(DIM_CUSTOMERS[[#This Row],[Customer_Birthdate]]))</f>
        <v>56</v>
      </c>
      <c r="H5" s="3" t="str" cm="1">
        <f t="array" aca="1" ref="H5" ca="1">_xlfn.IFS(DIM_CUSTOMERS[[#This Row],[Age]]&gt;40, "41-60", DIM_CUSTOMERS[[#This Row],[Age]]&gt;30, "31-40", DIM_CUSTOMERS[[#This Row],[Age]]&gt;25, "25-30",DIM_CUSTOMERS[[#This Row],[Age]]&gt;17, "18-24")</f>
        <v>41-60</v>
      </c>
    </row>
    <row r="6" spans="1:8" x14ac:dyDescent="0.25">
      <c r="A6" s="3">
        <v>5</v>
      </c>
      <c r="B6" s="3" t="s">
        <v>533</v>
      </c>
      <c r="C6" s="3" t="s">
        <v>9</v>
      </c>
      <c r="D6" s="3" t="s">
        <v>6</v>
      </c>
      <c r="E6" s="3" t="s">
        <v>7</v>
      </c>
      <c r="F6" s="8">
        <v>26914</v>
      </c>
      <c r="G6" s="24">
        <f ca="1">(YEAR(TODAY()))-(YEAR(DIM_CUSTOMERS[[#This Row],[Customer_Birthdate]]))</f>
        <v>52</v>
      </c>
      <c r="H6" s="3" t="str" cm="1">
        <f t="array" aca="1" ref="H6" ca="1">_xlfn.IFS(DIM_CUSTOMERS[[#This Row],[Age]]&gt;40, "41-60", DIM_CUSTOMERS[[#This Row],[Age]]&gt;30, "31-40", DIM_CUSTOMERS[[#This Row],[Age]]&gt;25, "25-30",DIM_CUSTOMERS[[#This Row],[Age]]&gt;17, "18-24")</f>
        <v>41-60</v>
      </c>
    </row>
    <row r="7" spans="1:8" x14ac:dyDescent="0.25">
      <c r="A7" s="3">
        <v>6</v>
      </c>
      <c r="B7" s="3" t="s">
        <v>373</v>
      </c>
      <c r="C7" s="3" t="s">
        <v>86</v>
      </c>
      <c r="D7" s="3" t="s">
        <v>6</v>
      </c>
      <c r="E7" s="3" t="s">
        <v>7</v>
      </c>
      <c r="F7" s="8">
        <v>30031</v>
      </c>
      <c r="G7" s="24">
        <f ca="1">(YEAR(TODAY()))-(YEAR(DIM_CUSTOMERS[[#This Row],[Customer_Birthdate]]))</f>
        <v>43</v>
      </c>
      <c r="H7" s="3" t="str" cm="1">
        <f t="array" aca="1" ref="H7" ca="1">_xlfn.IFS(DIM_CUSTOMERS[[#This Row],[Age]]&gt;40, "41-60", DIM_CUSTOMERS[[#This Row],[Age]]&gt;30, "31-40", DIM_CUSTOMERS[[#This Row],[Age]]&gt;25, "25-30",DIM_CUSTOMERS[[#This Row],[Age]]&gt;17, "18-24")</f>
        <v>41-60</v>
      </c>
    </row>
    <row r="8" spans="1:8" x14ac:dyDescent="0.25">
      <c r="A8" s="3">
        <v>7</v>
      </c>
      <c r="B8" s="3" t="s">
        <v>474</v>
      </c>
      <c r="C8" s="3" t="s">
        <v>63</v>
      </c>
      <c r="D8" s="3" t="s">
        <v>21</v>
      </c>
      <c r="E8" s="3" t="s">
        <v>11</v>
      </c>
      <c r="F8" s="8">
        <v>26895</v>
      </c>
      <c r="G8" s="24">
        <f ca="1">(YEAR(TODAY()))-(YEAR(DIM_CUSTOMERS[[#This Row],[Customer_Birthdate]]))</f>
        <v>52</v>
      </c>
      <c r="H8" s="3" t="str" cm="1">
        <f t="array" aca="1" ref="H8" ca="1">_xlfn.IFS(DIM_CUSTOMERS[[#This Row],[Age]]&gt;40, "41-60", DIM_CUSTOMERS[[#This Row],[Age]]&gt;30, "31-40", DIM_CUSTOMERS[[#This Row],[Age]]&gt;25, "25-30",DIM_CUSTOMERS[[#This Row],[Age]]&gt;17, "18-24")</f>
        <v>41-60</v>
      </c>
    </row>
    <row r="9" spans="1:8" x14ac:dyDescent="0.25">
      <c r="A9" s="3">
        <v>8</v>
      </c>
      <c r="B9" s="3" t="s">
        <v>670</v>
      </c>
      <c r="C9" s="3" t="s">
        <v>20</v>
      </c>
      <c r="D9" s="3" t="s">
        <v>21</v>
      </c>
      <c r="E9" s="3" t="s">
        <v>7</v>
      </c>
      <c r="F9" s="8">
        <v>35645</v>
      </c>
      <c r="G9" s="24">
        <f ca="1">(YEAR(TODAY()))-(YEAR(DIM_CUSTOMERS[[#This Row],[Customer_Birthdate]]))</f>
        <v>28</v>
      </c>
      <c r="H9" s="3" t="str" cm="1">
        <f t="array" aca="1" ref="H9" ca="1">_xlfn.IFS(DIM_CUSTOMERS[[#This Row],[Age]]&gt;40, "41-60", DIM_CUSTOMERS[[#This Row],[Age]]&gt;30, "31-40", DIM_CUSTOMERS[[#This Row],[Age]]&gt;25, "25-30",DIM_CUSTOMERS[[#This Row],[Age]]&gt;17, "18-24")</f>
        <v>25-30</v>
      </c>
    </row>
    <row r="10" spans="1:8" x14ac:dyDescent="0.25">
      <c r="A10" s="3">
        <v>9</v>
      </c>
      <c r="B10" s="3" t="s">
        <v>479</v>
      </c>
      <c r="C10" s="3" t="s">
        <v>246</v>
      </c>
      <c r="D10" s="3" t="s">
        <v>24</v>
      </c>
      <c r="E10" s="3" t="s">
        <v>7</v>
      </c>
      <c r="F10" s="8">
        <v>37691</v>
      </c>
      <c r="G10" s="24">
        <f ca="1">(YEAR(TODAY()))-(YEAR(DIM_CUSTOMERS[[#This Row],[Customer_Birthdate]]))</f>
        <v>22</v>
      </c>
      <c r="H10" s="3" t="str" cm="1">
        <f t="array" aca="1" ref="H10" ca="1">_xlfn.IFS(DIM_CUSTOMERS[[#This Row],[Age]]&gt;40, "41-60", DIM_CUSTOMERS[[#This Row],[Age]]&gt;30, "31-40", DIM_CUSTOMERS[[#This Row],[Age]]&gt;25, "25-30",DIM_CUSTOMERS[[#This Row],[Age]]&gt;17, "18-24")</f>
        <v>18-24</v>
      </c>
    </row>
    <row r="11" spans="1:8" x14ac:dyDescent="0.25">
      <c r="A11" s="3">
        <v>10</v>
      </c>
      <c r="B11" s="6" t="s">
        <v>360</v>
      </c>
      <c r="C11" s="3" t="s">
        <v>359</v>
      </c>
      <c r="D11" s="3" t="s">
        <v>15</v>
      </c>
      <c r="E11" s="3" t="s">
        <v>11</v>
      </c>
      <c r="F11" s="8">
        <v>37483</v>
      </c>
      <c r="G11" s="24">
        <f ca="1">(YEAR(TODAY()))-(YEAR(DIM_CUSTOMERS[[#This Row],[Customer_Birthdate]]))</f>
        <v>23</v>
      </c>
      <c r="H11" s="3" t="str" cm="1">
        <f t="array" aca="1" ref="H11" ca="1">_xlfn.IFS(DIM_CUSTOMERS[[#This Row],[Age]]&gt;40, "41-60", DIM_CUSTOMERS[[#This Row],[Age]]&gt;30, "31-40", DIM_CUSTOMERS[[#This Row],[Age]]&gt;25, "25-30",DIM_CUSTOMERS[[#This Row],[Age]]&gt;17, "18-24")</f>
        <v>18-24</v>
      </c>
    </row>
    <row r="12" spans="1:8" x14ac:dyDescent="0.25">
      <c r="A12" s="3">
        <v>11</v>
      </c>
      <c r="B12" s="3" t="s">
        <v>554</v>
      </c>
      <c r="C12" s="3" t="s">
        <v>9</v>
      </c>
      <c r="D12" s="3" t="s">
        <v>6</v>
      </c>
      <c r="E12" s="3" t="s">
        <v>7</v>
      </c>
      <c r="F12" s="8">
        <v>31686</v>
      </c>
      <c r="G12" s="24">
        <f ca="1">(YEAR(TODAY()))-(YEAR(DIM_CUSTOMERS[[#This Row],[Customer_Birthdate]]))</f>
        <v>39</v>
      </c>
      <c r="H12" s="3" t="str" cm="1">
        <f t="array" aca="1" ref="H12" ca="1">_xlfn.IFS(DIM_CUSTOMERS[[#This Row],[Age]]&gt;40, "41-60", DIM_CUSTOMERS[[#This Row],[Age]]&gt;30, "31-40", DIM_CUSTOMERS[[#This Row],[Age]]&gt;25, "25-30",DIM_CUSTOMERS[[#This Row],[Age]]&gt;17, "18-24")</f>
        <v>31-40</v>
      </c>
    </row>
    <row r="13" spans="1:8" x14ac:dyDescent="0.25">
      <c r="A13" s="3">
        <v>12</v>
      </c>
      <c r="B13" s="3" t="s">
        <v>516</v>
      </c>
      <c r="C13" s="3" t="s">
        <v>9</v>
      </c>
      <c r="D13" s="3" t="s">
        <v>6</v>
      </c>
      <c r="E13" s="3" t="s">
        <v>11</v>
      </c>
      <c r="F13" s="8">
        <v>39278</v>
      </c>
      <c r="G13" s="24">
        <f ca="1">(YEAR(TODAY()))-(YEAR(DIM_CUSTOMERS[[#This Row],[Customer_Birthdate]]))</f>
        <v>18</v>
      </c>
      <c r="H13" s="3" t="str" cm="1">
        <f t="array" aca="1" ref="H13" ca="1">_xlfn.IFS(DIM_CUSTOMERS[[#This Row],[Age]]&gt;40, "41-60", DIM_CUSTOMERS[[#This Row],[Age]]&gt;30, "31-40", DIM_CUSTOMERS[[#This Row],[Age]]&gt;25, "25-30",DIM_CUSTOMERS[[#This Row],[Age]]&gt;17, "18-24")</f>
        <v>18-24</v>
      </c>
    </row>
    <row r="14" spans="1:8" x14ac:dyDescent="0.25">
      <c r="A14" s="3">
        <v>13</v>
      </c>
      <c r="B14" s="3" t="s">
        <v>459</v>
      </c>
      <c r="C14" s="3" t="s">
        <v>39</v>
      </c>
      <c r="D14" s="3" t="s">
        <v>24</v>
      </c>
      <c r="E14" s="3" t="s">
        <v>7</v>
      </c>
      <c r="F14" s="8">
        <v>28401</v>
      </c>
      <c r="G14" s="24">
        <f ca="1">(YEAR(TODAY()))-(YEAR(DIM_CUSTOMERS[[#This Row],[Customer_Birthdate]]))</f>
        <v>48</v>
      </c>
      <c r="H14" s="3" t="str" cm="1">
        <f t="array" aca="1" ref="H14" ca="1">_xlfn.IFS(DIM_CUSTOMERS[[#This Row],[Age]]&gt;40, "41-60", DIM_CUSTOMERS[[#This Row],[Age]]&gt;30, "31-40", DIM_CUSTOMERS[[#This Row],[Age]]&gt;25, "25-30",DIM_CUSTOMERS[[#This Row],[Age]]&gt;17, "18-24")</f>
        <v>41-60</v>
      </c>
    </row>
    <row r="15" spans="1:8" x14ac:dyDescent="0.25">
      <c r="A15" s="3">
        <v>14</v>
      </c>
      <c r="B15" s="3" t="s">
        <v>462</v>
      </c>
      <c r="C15" s="3" t="s">
        <v>253</v>
      </c>
      <c r="D15" s="3" t="s">
        <v>36</v>
      </c>
      <c r="E15" s="3" t="s">
        <v>11</v>
      </c>
      <c r="F15" s="8">
        <v>30616</v>
      </c>
      <c r="G15" s="24">
        <f ca="1">(YEAR(TODAY()))-(YEAR(DIM_CUSTOMERS[[#This Row],[Customer_Birthdate]]))</f>
        <v>42</v>
      </c>
      <c r="H15" s="3" t="str" cm="1">
        <f t="array" aca="1" ref="H15" ca="1">_xlfn.IFS(DIM_CUSTOMERS[[#This Row],[Age]]&gt;40, "41-60", DIM_CUSTOMERS[[#This Row],[Age]]&gt;30, "31-40", DIM_CUSTOMERS[[#This Row],[Age]]&gt;25, "25-30",DIM_CUSTOMERS[[#This Row],[Age]]&gt;17, "18-24")</f>
        <v>41-60</v>
      </c>
    </row>
    <row r="16" spans="1:8" x14ac:dyDescent="0.25">
      <c r="A16" s="3">
        <v>15</v>
      </c>
      <c r="B16" s="3" t="s">
        <v>548</v>
      </c>
      <c r="C16" s="3" t="s">
        <v>12</v>
      </c>
      <c r="D16" s="3" t="s">
        <v>6</v>
      </c>
      <c r="E16" s="3" t="s">
        <v>11</v>
      </c>
      <c r="F16" s="8">
        <v>28105</v>
      </c>
      <c r="G16" s="24">
        <f ca="1">(YEAR(TODAY()))-(YEAR(DIM_CUSTOMERS[[#This Row],[Customer_Birthdate]]))</f>
        <v>49</v>
      </c>
      <c r="H16" s="3" t="str" cm="1">
        <f t="array" aca="1" ref="H16" ca="1">_xlfn.IFS(DIM_CUSTOMERS[[#This Row],[Age]]&gt;40, "41-60", DIM_CUSTOMERS[[#This Row],[Age]]&gt;30, "31-40", DIM_CUSTOMERS[[#This Row],[Age]]&gt;25, "25-30",DIM_CUSTOMERS[[#This Row],[Age]]&gt;17, "18-24")</f>
        <v>41-60</v>
      </c>
    </row>
    <row r="17" spans="1:8" x14ac:dyDescent="0.25">
      <c r="A17" s="3">
        <v>16</v>
      </c>
      <c r="B17" s="3" t="s">
        <v>634</v>
      </c>
      <c r="C17" s="3" t="s">
        <v>170</v>
      </c>
      <c r="D17" s="3" t="s">
        <v>6</v>
      </c>
      <c r="E17" s="3" t="s">
        <v>11</v>
      </c>
      <c r="F17" s="8">
        <v>35477</v>
      </c>
      <c r="G17" s="24">
        <f ca="1">(YEAR(TODAY()))-(YEAR(DIM_CUSTOMERS[[#This Row],[Customer_Birthdate]]))</f>
        <v>28</v>
      </c>
      <c r="H17" s="3" t="str" cm="1">
        <f t="array" aca="1" ref="H17" ca="1">_xlfn.IFS(DIM_CUSTOMERS[[#This Row],[Age]]&gt;40, "41-60", DIM_CUSTOMERS[[#This Row],[Age]]&gt;30, "31-40", DIM_CUSTOMERS[[#This Row],[Age]]&gt;25, "25-30",DIM_CUSTOMERS[[#This Row],[Age]]&gt;17, "18-24")</f>
        <v>25-30</v>
      </c>
    </row>
    <row r="18" spans="1:8" x14ac:dyDescent="0.25">
      <c r="A18" s="3">
        <v>17</v>
      </c>
      <c r="B18" s="3" t="s">
        <v>612</v>
      </c>
      <c r="C18" s="3" t="s">
        <v>372</v>
      </c>
      <c r="D18" s="3" t="s">
        <v>24</v>
      </c>
      <c r="E18" s="3" t="s">
        <v>11</v>
      </c>
      <c r="F18" s="8">
        <v>38734</v>
      </c>
      <c r="G18" s="24">
        <f ca="1">(YEAR(TODAY()))-(YEAR(DIM_CUSTOMERS[[#This Row],[Customer_Birthdate]]))</f>
        <v>19</v>
      </c>
      <c r="H18" s="3" t="str" cm="1">
        <f t="array" aca="1" ref="H18" ca="1">_xlfn.IFS(DIM_CUSTOMERS[[#This Row],[Age]]&gt;40, "41-60", DIM_CUSTOMERS[[#This Row],[Age]]&gt;30, "31-40", DIM_CUSTOMERS[[#This Row],[Age]]&gt;25, "25-30",DIM_CUSTOMERS[[#This Row],[Age]]&gt;17, "18-24")</f>
        <v>18-24</v>
      </c>
    </row>
    <row r="19" spans="1:8" x14ac:dyDescent="0.25">
      <c r="A19" s="3">
        <v>18</v>
      </c>
      <c r="B19" s="3" t="s">
        <v>570</v>
      </c>
      <c r="C19" s="3" t="s">
        <v>215</v>
      </c>
      <c r="D19" s="3" t="s">
        <v>24</v>
      </c>
      <c r="E19" s="3" t="s">
        <v>7</v>
      </c>
      <c r="F19" s="8">
        <v>32513</v>
      </c>
      <c r="G19" s="24">
        <f ca="1">(YEAR(TODAY()))-(YEAR(DIM_CUSTOMERS[[#This Row],[Customer_Birthdate]]))</f>
        <v>36</v>
      </c>
      <c r="H19" s="3" t="str" cm="1">
        <f t="array" aca="1" ref="H19" ca="1">_xlfn.IFS(DIM_CUSTOMERS[[#This Row],[Age]]&gt;40, "41-60", DIM_CUSTOMERS[[#This Row],[Age]]&gt;30, "31-40", DIM_CUSTOMERS[[#This Row],[Age]]&gt;25, "25-30",DIM_CUSTOMERS[[#This Row],[Age]]&gt;17, "18-24")</f>
        <v>31-40</v>
      </c>
    </row>
    <row r="20" spans="1:8" x14ac:dyDescent="0.25">
      <c r="A20" s="3">
        <v>19</v>
      </c>
      <c r="B20" s="3" t="s">
        <v>408</v>
      </c>
      <c r="C20" s="3" t="s">
        <v>77</v>
      </c>
      <c r="D20" s="3" t="s">
        <v>6</v>
      </c>
      <c r="E20" s="3" t="s">
        <v>7</v>
      </c>
      <c r="F20" s="8">
        <v>34946</v>
      </c>
      <c r="G20" s="24">
        <f ca="1">(YEAR(TODAY()))-(YEAR(DIM_CUSTOMERS[[#This Row],[Customer_Birthdate]]))</f>
        <v>30</v>
      </c>
      <c r="H20" s="3" t="str" cm="1">
        <f t="array" aca="1" ref="H20" ca="1">_xlfn.IFS(DIM_CUSTOMERS[[#This Row],[Age]]&gt;40, "41-60", DIM_CUSTOMERS[[#This Row],[Age]]&gt;30, "31-40", DIM_CUSTOMERS[[#This Row],[Age]]&gt;25, "25-30",DIM_CUSTOMERS[[#This Row],[Age]]&gt;17, "18-24")</f>
        <v>25-30</v>
      </c>
    </row>
    <row r="21" spans="1:8" x14ac:dyDescent="0.25">
      <c r="A21" s="3">
        <v>20</v>
      </c>
      <c r="B21" s="3" t="s">
        <v>566</v>
      </c>
      <c r="C21" s="3" t="s">
        <v>313</v>
      </c>
      <c r="D21" s="3" t="s">
        <v>48</v>
      </c>
      <c r="E21" s="3" t="s">
        <v>11</v>
      </c>
      <c r="F21" s="8">
        <v>23754</v>
      </c>
      <c r="G21" s="24">
        <f ca="1">(YEAR(TODAY()))-(YEAR(DIM_CUSTOMERS[[#This Row],[Customer_Birthdate]]))</f>
        <v>60</v>
      </c>
      <c r="H21" s="3" t="str" cm="1">
        <f t="array" aca="1" ref="H21" ca="1">_xlfn.IFS(DIM_CUSTOMERS[[#This Row],[Age]]&gt;40, "41-60", DIM_CUSTOMERS[[#This Row],[Age]]&gt;30, "31-40", DIM_CUSTOMERS[[#This Row],[Age]]&gt;25, "25-30",DIM_CUSTOMERS[[#This Row],[Age]]&gt;17, "18-24")</f>
        <v>41-60</v>
      </c>
    </row>
    <row r="22" spans="1:8" x14ac:dyDescent="0.25">
      <c r="A22" s="3">
        <v>21</v>
      </c>
      <c r="B22" s="3" t="s">
        <v>521</v>
      </c>
      <c r="C22" s="3" t="s">
        <v>9</v>
      </c>
      <c r="D22" s="3" t="s">
        <v>6</v>
      </c>
      <c r="E22" s="3" t="s">
        <v>7</v>
      </c>
      <c r="F22" s="8">
        <v>33027</v>
      </c>
      <c r="G22" s="24">
        <f ca="1">(YEAR(TODAY()))-(YEAR(DIM_CUSTOMERS[[#This Row],[Customer_Birthdate]]))</f>
        <v>35</v>
      </c>
      <c r="H22" s="3" t="str" cm="1">
        <f t="array" aca="1" ref="H22" ca="1">_xlfn.IFS(DIM_CUSTOMERS[[#This Row],[Age]]&gt;40, "41-60", DIM_CUSTOMERS[[#This Row],[Age]]&gt;30, "31-40", DIM_CUSTOMERS[[#This Row],[Age]]&gt;25, "25-30",DIM_CUSTOMERS[[#This Row],[Age]]&gt;17, "18-24")</f>
        <v>31-40</v>
      </c>
    </row>
    <row r="23" spans="1:8" x14ac:dyDescent="0.25">
      <c r="A23" s="3">
        <v>22</v>
      </c>
      <c r="B23" s="3" t="s">
        <v>644</v>
      </c>
      <c r="C23" s="3" t="s">
        <v>55</v>
      </c>
      <c r="D23" s="3" t="s">
        <v>15</v>
      </c>
      <c r="E23" s="3" t="s">
        <v>11</v>
      </c>
      <c r="F23" s="8">
        <v>37401</v>
      </c>
      <c r="G23" s="24">
        <f ca="1">(YEAR(TODAY()))-(YEAR(DIM_CUSTOMERS[[#This Row],[Customer_Birthdate]]))</f>
        <v>23</v>
      </c>
      <c r="H23" s="3" t="str" cm="1">
        <f t="array" aca="1" ref="H23" ca="1">_xlfn.IFS(DIM_CUSTOMERS[[#This Row],[Age]]&gt;40, "41-60", DIM_CUSTOMERS[[#This Row],[Age]]&gt;30, "31-40", DIM_CUSTOMERS[[#This Row],[Age]]&gt;25, "25-30",DIM_CUSTOMERS[[#This Row],[Age]]&gt;17, "18-24")</f>
        <v>18-24</v>
      </c>
    </row>
    <row r="24" spans="1:8" x14ac:dyDescent="0.25">
      <c r="A24" s="3">
        <v>23</v>
      </c>
      <c r="B24" s="3" t="s">
        <v>251</v>
      </c>
      <c r="C24" s="3" t="s">
        <v>9</v>
      </c>
      <c r="D24" s="3" t="s">
        <v>6</v>
      </c>
      <c r="E24" s="3" t="s">
        <v>7</v>
      </c>
      <c r="F24" s="8">
        <v>38456</v>
      </c>
      <c r="G24" s="24">
        <f ca="1">(YEAR(TODAY()))-(YEAR(DIM_CUSTOMERS[[#This Row],[Customer_Birthdate]]))</f>
        <v>20</v>
      </c>
      <c r="H24" s="3" t="str" cm="1">
        <f t="array" aca="1" ref="H24" ca="1">_xlfn.IFS(DIM_CUSTOMERS[[#This Row],[Age]]&gt;40, "41-60", DIM_CUSTOMERS[[#This Row],[Age]]&gt;30, "31-40", DIM_CUSTOMERS[[#This Row],[Age]]&gt;25, "25-30",DIM_CUSTOMERS[[#This Row],[Age]]&gt;17, "18-24")</f>
        <v>18-24</v>
      </c>
    </row>
    <row r="25" spans="1:8" x14ac:dyDescent="0.25">
      <c r="A25" s="3">
        <v>24</v>
      </c>
      <c r="B25" s="3" t="s">
        <v>619</v>
      </c>
      <c r="C25" s="3" t="s">
        <v>20</v>
      </c>
      <c r="D25" s="3" t="s">
        <v>21</v>
      </c>
      <c r="E25" s="3" t="s">
        <v>11</v>
      </c>
      <c r="F25" s="8">
        <v>28499</v>
      </c>
      <c r="G25" s="24">
        <f ca="1">(YEAR(TODAY()))-(YEAR(DIM_CUSTOMERS[[#This Row],[Customer_Birthdate]]))</f>
        <v>47</v>
      </c>
      <c r="H25" s="3" t="str" cm="1">
        <f t="array" aca="1" ref="H25" ca="1">_xlfn.IFS(DIM_CUSTOMERS[[#This Row],[Age]]&gt;40, "41-60", DIM_CUSTOMERS[[#This Row],[Age]]&gt;30, "31-40", DIM_CUSTOMERS[[#This Row],[Age]]&gt;25, "25-30",DIM_CUSTOMERS[[#This Row],[Age]]&gt;17, "18-24")</f>
        <v>41-60</v>
      </c>
    </row>
    <row r="26" spans="1:8" x14ac:dyDescent="0.25">
      <c r="A26" s="3">
        <v>25</v>
      </c>
      <c r="B26" s="3" t="s">
        <v>399</v>
      </c>
      <c r="C26" s="3" t="s">
        <v>51</v>
      </c>
      <c r="D26" s="3" t="s">
        <v>24</v>
      </c>
      <c r="E26" s="3" t="s">
        <v>7</v>
      </c>
      <c r="F26" s="8">
        <v>39044</v>
      </c>
      <c r="G26" s="24">
        <f ca="1">(YEAR(TODAY()))-(YEAR(DIM_CUSTOMERS[[#This Row],[Customer_Birthdate]]))</f>
        <v>19</v>
      </c>
      <c r="H26" s="3" t="str" cm="1">
        <f t="array" aca="1" ref="H26" ca="1">_xlfn.IFS(DIM_CUSTOMERS[[#This Row],[Age]]&gt;40, "41-60", DIM_CUSTOMERS[[#This Row],[Age]]&gt;30, "31-40", DIM_CUSTOMERS[[#This Row],[Age]]&gt;25, "25-30",DIM_CUSTOMERS[[#This Row],[Age]]&gt;17, "18-24")</f>
        <v>18-24</v>
      </c>
    </row>
    <row r="27" spans="1:8" x14ac:dyDescent="0.25">
      <c r="A27" s="3">
        <v>26</v>
      </c>
      <c r="B27" s="3" t="s">
        <v>492</v>
      </c>
      <c r="C27" s="3" t="s">
        <v>20</v>
      </c>
      <c r="D27" s="3" t="s">
        <v>21</v>
      </c>
      <c r="E27" s="3" t="s">
        <v>7</v>
      </c>
      <c r="F27" s="8">
        <v>39264</v>
      </c>
      <c r="G27" s="24">
        <f ca="1">(YEAR(TODAY()))-(YEAR(DIM_CUSTOMERS[[#This Row],[Customer_Birthdate]]))</f>
        <v>18</v>
      </c>
      <c r="H27" s="3" t="str" cm="1">
        <f t="array" aca="1" ref="H27" ca="1">_xlfn.IFS(DIM_CUSTOMERS[[#This Row],[Age]]&gt;40, "41-60", DIM_CUSTOMERS[[#This Row],[Age]]&gt;30, "31-40", DIM_CUSTOMERS[[#This Row],[Age]]&gt;25, "25-30",DIM_CUSTOMERS[[#This Row],[Age]]&gt;17, "18-24")</f>
        <v>18-24</v>
      </c>
    </row>
    <row r="28" spans="1:8" x14ac:dyDescent="0.25">
      <c r="A28" s="3">
        <v>27</v>
      </c>
      <c r="B28" s="3" t="s">
        <v>243</v>
      </c>
      <c r="C28" s="3" t="s">
        <v>9</v>
      </c>
      <c r="D28" s="3" t="s">
        <v>6</v>
      </c>
      <c r="E28" s="3" t="s">
        <v>11</v>
      </c>
      <c r="F28" s="8">
        <v>32974</v>
      </c>
      <c r="G28" s="24">
        <f ca="1">(YEAR(TODAY()))-(YEAR(DIM_CUSTOMERS[[#This Row],[Customer_Birthdate]]))</f>
        <v>35</v>
      </c>
      <c r="H28" s="3" t="str" cm="1">
        <f t="array" aca="1" ref="H28" ca="1">_xlfn.IFS(DIM_CUSTOMERS[[#This Row],[Age]]&gt;40, "41-60", DIM_CUSTOMERS[[#This Row],[Age]]&gt;30, "31-40", DIM_CUSTOMERS[[#This Row],[Age]]&gt;25, "25-30",DIM_CUSTOMERS[[#This Row],[Age]]&gt;17, "18-24")</f>
        <v>31-40</v>
      </c>
    </row>
    <row r="29" spans="1:8" x14ac:dyDescent="0.25">
      <c r="A29" s="3">
        <v>28</v>
      </c>
      <c r="B29" s="3" t="s">
        <v>396</v>
      </c>
      <c r="C29" s="3" t="s">
        <v>9</v>
      </c>
      <c r="D29" s="3" t="s">
        <v>6</v>
      </c>
      <c r="E29" s="3" t="s">
        <v>11</v>
      </c>
      <c r="F29" s="8">
        <v>35596</v>
      </c>
      <c r="G29" s="24">
        <f ca="1">(YEAR(TODAY()))-(YEAR(DIM_CUSTOMERS[[#This Row],[Customer_Birthdate]]))</f>
        <v>28</v>
      </c>
      <c r="H29" s="3" t="str" cm="1">
        <f t="array" aca="1" ref="H29" ca="1">_xlfn.IFS(DIM_CUSTOMERS[[#This Row],[Age]]&gt;40, "41-60", DIM_CUSTOMERS[[#This Row],[Age]]&gt;30, "31-40", DIM_CUSTOMERS[[#This Row],[Age]]&gt;25, "25-30",DIM_CUSTOMERS[[#This Row],[Age]]&gt;17, "18-24")</f>
        <v>25-30</v>
      </c>
    </row>
    <row r="30" spans="1:8" x14ac:dyDescent="0.25">
      <c r="A30" s="3">
        <v>29</v>
      </c>
      <c r="B30" s="3" t="s">
        <v>501</v>
      </c>
      <c r="C30" s="3" t="s">
        <v>252</v>
      </c>
      <c r="D30" s="3" t="s">
        <v>6</v>
      </c>
      <c r="E30" s="3" t="s">
        <v>11</v>
      </c>
      <c r="F30" s="8">
        <v>29191</v>
      </c>
      <c r="G30" s="24">
        <f ca="1">(YEAR(TODAY()))-(YEAR(DIM_CUSTOMERS[[#This Row],[Customer_Birthdate]]))</f>
        <v>46</v>
      </c>
      <c r="H30" s="3" t="str" cm="1">
        <f t="array" aca="1" ref="H30" ca="1">_xlfn.IFS(DIM_CUSTOMERS[[#This Row],[Age]]&gt;40, "41-60", DIM_CUSTOMERS[[#This Row],[Age]]&gt;30, "31-40", DIM_CUSTOMERS[[#This Row],[Age]]&gt;25, "25-30",DIM_CUSTOMERS[[#This Row],[Age]]&gt;17, "18-24")</f>
        <v>41-60</v>
      </c>
    </row>
    <row r="31" spans="1:8" x14ac:dyDescent="0.25">
      <c r="A31" s="3">
        <v>30</v>
      </c>
      <c r="B31" s="3" t="s">
        <v>217</v>
      </c>
      <c r="C31" s="3" t="s">
        <v>18</v>
      </c>
      <c r="D31" s="3" t="s">
        <v>15</v>
      </c>
      <c r="E31" s="3" t="s">
        <v>7</v>
      </c>
      <c r="F31" s="8">
        <v>35017</v>
      </c>
      <c r="G31" s="24">
        <f ca="1">(YEAR(TODAY()))-(YEAR(DIM_CUSTOMERS[[#This Row],[Customer_Birthdate]]))</f>
        <v>30</v>
      </c>
      <c r="H31" s="3" t="str" cm="1">
        <f t="array" aca="1" ref="H31" ca="1">_xlfn.IFS(DIM_CUSTOMERS[[#This Row],[Age]]&gt;40, "41-60", DIM_CUSTOMERS[[#This Row],[Age]]&gt;30, "31-40", DIM_CUSTOMERS[[#This Row],[Age]]&gt;25, "25-30",DIM_CUSTOMERS[[#This Row],[Age]]&gt;17, "18-24")</f>
        <v>25-30</v>
      </c>
    </row>
    <row r="32" spans="1:8" x14ac:dyDescent="0.25">
      <c r="A32" s="3">
        <v>31</v>
      </c>
      <c r="B32" s="3" t="s">
        <v>490</v>
      </c>
      <c r="C32" s="3" t="s">
        <v>12</v>
      </c>
      <c r="D32" s="3" t="s">
        <v>6</v>
      </c>
      <c r="E32" s="3" t="s">
        <v>7</v>
      </c>
      <c r="F32" s="8">
        <v>27359</v>
      </c>
      <c r="G32" s="24">
        <f ca="1">(YEAR(TODAY()))-(YEAR(DIM_CUSTOMERS[[#This Row],[Customer_Birthdate]]))</f>
        <v>51</v>
      </c>
      <c r="H32" s="3" t="str" cm="1">
        <f t="array" aca="1" ref="H32" ca="1">_xlfn.IFS(DIM_CUSTOMERS[[#This Row],[Age]]&gt;40, "41-60", DIM_CUSTOMERS[[#This Row],[Age]]&gt;30, "31-40", DIM_CUSTOMERS[[#This Row],[Age]]&gt;25, "25-30",DIM_CUSTOMERS[[#This Row],[Age]]&gt;17, "18-24")</f>
        <v>41-60</v>
      </c>
    </row>
    <row r="33" spans="1:8" x14ac:dyDescent="0.25">
      <c r="A33" s="3">
        <v>32</v>
      </c>
      <c r="B33" s="3" t="s">
        <v>540</v>
      </c>
      <c r="C33" s="3" t="s">
        <v>9</v>
      </c>
      <c r="D33" s="3" t="s">
        <v>6</v>
      </c>
      <c r="E33" s="3" t="s">
        <v>11</v>
      </c>
      <c r="F33" s="8">
        <v>35163</v>
      </c>
      <c r="G33" s="24">
        <f ca="1">(YEAR(TODAY()))-(YEAR(DIM_CUSTOMERS[[#This Row],[Customer_Birthdate]]))</f>
        <v>29</v>
      </c>
      <c r="H33" s="3" t="str" cm="1">
        <f t="array" aca="1" ref="H33" ca="1">_xlfn.IFS(DIM_CUSTOMERS[[#This Row],[Age]]&gt;40, "41-60", DIM_CUSTOMERS[[#This Row],[Age]]&gt;30, "31-40", DIM_CUSTOMERS[[#This Row],[Age]]&gt;25, "25-30",DIM_CUSTOMERS[[#This Row],[Age]]&gt;17, "18-24")</f>
        <v>25-30</v>
      </c>
    </row>
    <row r="34" spans="1:8" x14ac:dyDescent="0.25">
      <c r="A34" s="3">
        <v>33</v>
      </c>
      <c r="B34" s="3" t="s">
        <v>340</v>
      </c>
      <c r="C34" s="3" t="s">
        <v>34</v>
      </c>
      <c r="D34" s="3" t="s">
        <v>6</v>
      </c>
      <c r="E34" s="3" t="s">
        <v>7</v>
      </c>
      <c r="F34" s="8">
        <v>26460</v>
      </c>
      <c r="G34" s="24">
        <f ca="1">(YEAR(TODAY()))-(YEAR(DIM_CUSTOMERS[[#This Row],[Customer_Birthdate]]))</f>
        <v>53</v>
      </c>
      <c r="H34" s="3" t="str" cm="1">
        <f t="array" aca="1" ref="H34" ca="1">_xlfn.IFS(DIM_CUSTOMERS[[#This Row],[Age]]&gt;40, "41-60", DIM_CUSTOMERS[[#This Row],[Age]]&gt;30, "31-40", DIM_CUSTOMERS[[#This Row],[Age]]&gt;25, "25-30",DIM_CUSTOMERS[[#This Row],[Age]]&gt;17, "18-24")</f>
        <v>41-60</v>
      </c>
    </row>
    <row r="35" spans="1:8" x14ac:dyDescent="0.25">
      <c r="A35" s="3">
        <v>34</v>
      </c>
      <c r="B35" s="3" t="s">
        <v>386</v>
      </c>
      <c r="C35" s="3" t="s">
        <v>178</v>
      </c>
      <c r="D35" s="3" t="s">
        <v>21</v>
      </c>
      <c r="E35" s="3" t="s">
        <v>11</v>
      </c>
      <c r="F35" s="8">
        <v>38092</v>
      </c>
      <c r="G35" s="24">
        <f ca="1">(YEAR(TODAY()))-(YEAR(DIM_CUSTOMERS[[#This Row],[Customer_Birthdate]]))</f>
        <v>21</v>
      </c>
      <c r="H35" s="3" t="str" cm="1">
        <f t="array" aca="1" ref="H35" ca="1">_xlfn.IFS(DIM_CUSTOMERS[[#This Row],[Age]]&gt;40, "41-60", DIM_CUSTOMERS[[#This Row],[Age]]&gt;30, "31-40", DIM_CUSTOMERS[[#This Row],[Age]]&gt;25, "25-30",DIM_CUSTOMERS[[#This Row],[Age]]&gt;17, "18-24")</f>
        <v>18-24</v>
      </c>
    </row>
    <row r="36" spans="1:8" x14ac:dyDescent="0.25">
      <c r="A36" s="3">
        <v>35</v>
      </c>
      <c r="B36" s="3" t="s">
        <v>589</v>
      </c>
      <c r="C36" s="3" t="s">
        <v>16</v>
      </c>
      <c r="D36" s="3" t="s">
        <v>17</v>
      </c>
      <c r="E36" s="3" t="s">
        <v>11</v>
      </c>
      <c r="F36" s="8">
        <v>39152</v>
      </c>
      <c r="G36" s="24">
        <f ca="1">(YEAR(TODAY()))-(YEAR(DIM_CUSTOMERS[[#This Row],[Customer_Birthdate]]))</f>
        <v>18</v>
      </c>
      <c r="H36" s="3" t="str" cm="1">
        <f t="array" aca="1" ref="H36" ca="1">_xlfn.IFS(DIM_CUSTOMERS[[#This Row],[Age]]&gt;40, "41-60", DIM_CUSTOMERS[[#This Row],[Age]]&gt;30, "31-40", DIM_CUSTOMERS[[#This Row],[Age]]&gt;25, "25-30",DIM_CUSTOMERS[[#This Row],[Age]]&gt;17, "18-24")</f>
        <v>18-24</v>
      </c>
    </row>
    <row r="37" spans="1:8" x14ac:dyDescent="0.25">
      <c r="A37" s="3">
        <v>36</v>
      </c>
      <c r="B37" s="3" t="s">
        <v>594</v>
      </c>
      <c r="C37" s="3" t="s">
        <v>30</v>
      </c>
      <c r="D37" s="3" t="s">
        <v>6</v>
      </c>
      <c r="E37" s="3" t="s">
        <v>7</v>
      </c>
      <c r="F37" s="8">
        <v>36627</v>
      </c>
      <c r="G37" s="24">
        <f ca="1">(YEAR(TODAY()))-(YEAR(DIM_CUSTOMERS[[#This Row],[Customer_Birthdate]]))</f>
        <v>25</v>
      </c>
      <c r="H37" s="3" t="str" cm="1">
        <f t="array" aca="1" ref="H37" ca="1">_xlfn.IFS(DIM_CUSTOMERS[[#This Row],[Age]]&gt;40, "41-60", DIM_CUSTOMERS[[#This Row],[Age]]&gt;30, "31-40", DIM_CUSTOMERS[[#This Row],[Age]]&gt;25, "25-30",DIM_CUSTOMERS[[#This Row],[Age]]&gt;17, "18-24")</f>
        <v>18-24</v>
      </c>
    </row>
    <row r="38" spans="1:8" x14ac:dyDescent="0.25">
      <c r="A38" s="3">
        <v>37</v>
      </c>
      <c r="B38" s="3" t="s">
        <v>444</v>
      </c>
      <c r="C38" s="3" t="s">
        <v>114</v>
      </c>
      <c r="D38" s="3" t="s">
        <v>6</v>
      </c>
      <c r="E38" s="3" t="s">
        <v>11</v>
      </c>
      <c r="F38" s="8">
        <v>36491</v>
      </c>
      <c r="G38" s="24">
        <f ca="1">(YEAR(TODAY()))-(YEAR(DIM_CUSTOMERS[[#This Row],[Customer_Birthdate]]))</f>
        <v>26</v>
      </c>
      <c r="H38" s="3" t="str" cm="1">
        <f t="array" aca="1" ref="H38" ca="1">_xlfn.IFS(DIM_CUSTOMERS[[#This Row],[Age]]&gt;40, "41-60", DIM_CUSTOMERS[[#This Row],[Age]]&gt;30, "31-40", DIM_CUSTOMERS[[#This Row],[Age]]&gt;25, "25-30",DIM_CUSTOMERS[[#This Row],[Age]]&gt;17, "18-24")</f>
        <v>25-30</v>
      </c>
    </row>
    <row r="39" spans="1:8" x14ac:dyDescent="0.25">
      <c r="A39" s="3">
        <v>38</v>
      </c>
      <c r="B39" s="3" t="s">
        <v>616</v>
      </c>
      <c r="C39" s="3" t="s">
        <v>9</v>
      </c>
      <c r="D39" s="3" t="s">
        <v>6</v>
      </c>
      <c r="E39" s="3" t="s">
        <v>11</v>
      </c>
      <c r="F39" s="8">
        <v>37566</v>
      </c>
      <c r="G39" s="24">
        <f ca="1">(YEAR(TODAY()))-(YEAR(DIM_CUSTOMERS[[#This Row],[Customer_Birthdate]]))</f>
        <v>23</v>
      </c>
      <c r="H39" s="3" t="str" cm="1">
        <f t="array" aca="1" ref="H39" ca="1">_xlfn.IFS(DIM_CUSTOMERS[[#This Row],[Age]]&gt;40, "41-60", DIM_CUSTOMERS[[#This Row],[Age]]&gt;30, "31-40", DIM_CUSTOMERS[[#This Row],[Age]]&gt;25, "25-30",DIM_CUSTOMERS[[#This Row],[Age]]&gt;17, "18-24")</f>
        <v>18-24</v>
      </c>
    </row>
    <row r="40" spans="1:8" x14ac:dyDescent="0.25">
      <c r="A40" s="3">
        <v>39</v>
      </c>
      <c r="B40" s="3" t="s">
        <v>485</v>
      </c>
      <c r="C40" s="3" t="s">
        <v>9</v>
      </c>
      <c r="D40" s="3" t="s">
        <v>6</v>
      </c>
      <c r="E40" s="3" t="s">
        <v>7</v>
      </c>
      <c r="F40" s="8">
        <v>24666</v>
      </c>
      <c r="G40" s="24">
        <f ca="1">(YEAR(TODAY()))-(YEAR(DIM_CUSTOMERS[[#This Row],[Customer_Birthdate]]))</f>
        <v>58</v>
      </c>
      <c r="H40" s="3" t="str" cm="1">
        <f t="array" aca="1" ref="H40" ca="1">_xlfn.IFS(DIM_CUSTOMERS[[#This Row],[Age]]&gt;40, "41-60", DIM_CUSTOMERS[[#This Row],[Age]]&gt;30, "31-40", DIM_CUSTOMERS[[#This Row],[Age]]&gt;25, "25-30",DIM_CUSTOMERS[[#This Row],[Age]]&gt;17, "18-24")</f>
        <v>41-60</v>
      </c>
    </row>
    <row r="41" spans="1:8" x14ac:dyDescent="0.25">
      <c r="A41" s="3">
        <v>40</v>
      </c>
      <c r="B41" s="3" t="s">
        <v>535</v>
      </c>
      <c r="C41" s="3" t="s">
        <v>78</v>
      </c>
      <c r="D41" s="3" t="s">
        <v>6</v>
      </c>
      <c r="E41" s="3" t="s">
        <v>11</v>
      </c>
      <c r="F41" s="8">
        <v>25011</v>
      </c>
      <c r="G41" s="24">
        <f ca="1">(YEAR(TODAY()))-(YEAR(DIM_CUSTOMERS[[#This Row],[Customer_Birthdate]]))</f>
        <v>57</v>
      </c>
      <c r="H41" s="3" t="str" cm="1">
        <f t="array" aca="1" ref="H41" ca="1">_xlfn.IFS(DIM_CUSTOMERS[[#This Row],[Age]]&gt;40, "41-60", DIM_CUSTOMERS[[#This Row],[Age]]&gt;30, "31-40", DIM_CUSTOMERS[[#This Row],[Age]]&gt;25, "25-30",DIM_CUSTOMERS[[#This Row],[Age]]&gt;17, "18-24")</f>
        <v>41-60</v>
      </c>
    </row>
    <row r="42" spans="1:8" x14ac:dyDescent="0.25">
      <c r="A42" s="3">
        <v>41</v>
      </c>
      <c r="B42" s="3" t="s">
        <v>611</v>
      </c>
      <c r="C42" s="3" t="s">
        <v>90</v>
      </c>
      <c r="D42" s="3" t="s">
        <v>6</v>
      </c>
      <c r="E42" s="3" t="s">
        <v>11</v>
      </c>
      <c r="F42" s="8">
        <v>28330</v>
      </c>
      <c r="G42" s="24">
        <f ca="1">(YEAR(TODAY()))-(YEAR(DIM_CUSTOMERS[[#This Row],[Customer_Birthdate]]))</f>
        <v>48</v>
      </c>
      <c r="H42" s="3" t="str" cm="1">
        <f t="array" aca="1" ref="H42" ca="1">_xlfn.IFS(DIM_CUSTOMERS[[#This Row],[Age]]&gt;40, "41-60", DIM_CUSTOMERS[[#This Row],[Age]]&gt;30, "31-40", DIM_CUSTOMERS[[#This Row],[Age]]&gt;25, "25-30",DIM_CUSTOMERS[[#This Row],[Age]]&gt;17, "18-24")</f>
        <v>41-60</v>
      </c>
    </row>
    <row r="43" spans="1:8" x14ac:dyDescent="0.25">
      <c r="A43" s="3">
        <v>42</v>
      </c>
      <c r="B43" s="3" t="s">
        <v>542</v>
      </c>
      <c r="C43" s="3" t="s">
        <v>9</v>
      </c>
      <c r="D43" s="3" t="s">
        <v>6</v>
      </c>
      <c r="E43" s="3" t="s">
        <v>7</v>
      </c>
      <c r="F43" s="8">
        <v>36234</v>
      </c>
      <c r="G43" s="24">
        <f ca="1">(YEAR(TODAY()))-(YEAR(DIM_CUSTOMERS[[#This Row],[Customer_Birthdate]]))</f>
        <v>26</v>
      </c>
      <c r="H43" s="3" t="str" cm="1">
        <f t="array" aca="1" ref="H43" ca="1">_xlfn.IFS(DIM_CUSTOMERS[[#This Row],[Age]]&gt;40, "41-60", DIM_CUSTOMERS[[#This Row],[Age]]&gt;30, "31-40", DIM_CUSTOMERS[[#This Row],[Age]]&gt;25, "25-30",DIM_CUSTOMERS[[#This Row],[Age]]&gt;17, "18-24")</f>
        <v>25-30</v>
      </c>
    </row>
    <row r="44" spans="1:8" x14ac:dyDescent="0.25">
      <c r="A44" s="3">
        <v>43</v>
      </c>
      <c r="B44" s="3" t="s">
        <v>648</v>
      </c>
      <c r="C44" s="3" t="s">
        <v>188</v>
      </c>
      <c r="D44" s="3" t="s">
        <v>45</v>
      </c>
      <c r="E44" s="3" t="s">
        <v>11</v>
      </c>
      <c r="F44" s="8">
        <v>36854</v>
      </c>
      <c r="G44" s="24">
        <f ca="1">(YEAR(TODAY()))-(YEAR(DIM_CUSTOMERS[[#This Row],[Customer_Birthdate]]))</f>
        <v>25</v>
      </c>
      <c r="H44" s="3" t="str" cm="1">
        <f t="array" aca="1" ref="H44" ca="1">_xlfn.IFS(DIM_CUSTOMERS[[#This Row],[Age]]&gt;40, "41-60", DIM_CUSTOMERS[[#This Row],[Age]]&gt;30, "31-40", DIM_CUSTOMERS[[#This Row],[Age]]&gt;25, "25-30",DIM_CUSTOMERS[[#This Row],[Age]]&gt;17, "18-24")</f>
        <v>18-24</v>
      </c>
    </row>
    <row r="45" spans="1:8" x14ac:dyDescent="0.25">
      <c r="A45" s="3">
        <v>44</v>
      </c>
      <c r="B45" s="3" t="s">
        <v>381</v>
      </c>
      <c r="C45" s="3" t="s">
        <v>20</v>
      </c>
      <c r="D45" s="3" t="s">
        <v>21</v>
      </c>
      <c r="E45" s="3" t="s">
        <v>11</v>
      </c>
      <c r="F45" s="8">
        <v>39042</v>
      </c>
      <c r="G45" s="24">
        <f ca="1">(YEAR(TODAY()))-(YEAR(DIM_CUSTOMERS[[#This Row],[Customer_Birthdate]]))</f>
        <v>19</v>
      </c>
      <c r="H45" s="3" t="str" cm="1">
        <f t="array" aca="1" ref="H45" ca="1">_xlfn.IFS(DIM_CUSTOMERS[[#This Row],[Age]]&gt;40, "41-60", DIM_CUSTOMERS[[#This Row],[Age]]&gt;30, "31-40", DIM_CUSTOMERS[[#This Row],[Age]]&gt;25, "25-30",DIM_CUSTOMERS[[#This Row],[Age]]&gt;17, "18-24")</f>
        <v>18-24</v>
      </c>
    </row>
    <row r="46" spans="1:8" x14ac:dyDescent="0.25">
      <c r="A46" s="3">
        <v>45</v>
      </c>
      <c r="B46" s="3" t="s">
        <v>447</v>
      </c>
      <c r="C46" s="3" t="s">
        <v>234</v>
      </c>
      <c r="D46" s="3" t="s">
        <v>6</v>
      </c>
      <c r="E46" s="3" t="s">
        <v>11</v>
      </c>
      <c r="F46" s="8">
        <v>36655</v>
      </c>
      <c r="G46" s="24">
        <f ca="1">(YEAR(TODAY()))-(YEAR(DIM_CUSTOMERS[[#This Row],[Customer_Birthdate]]))</f>
        <v>25</v>
      </c>
      <c r="H46" s="3" t="str" cm="1">
        <f t="array" aca="1" ref="H46" ca="1">_xlfn.IFS(DIM_CUSTOMERS[[#This Row],[Age]]&gt;40, "41-60", DIM_CUSTOMERS[[#This Row],[Age]]&gt;30, "31-40", DIM_CUSTOMERS[[#This Row],[Age]]&gt;25, "25-30",DIM_CUSTOMERS[[#This Row],[Age]]&gt;17, "18-24")</f>
        <v>18-24</v>
      </c>
    </row>
    <row r="47" spans="1:8" x14ac:dyDescent="0.25">
      <c r="A47" s="3">
        <v>46</v>
      </c>
      <c r="B47" s="3" t="s">
        <v>463</v>
      </c>
      <c r="C47" s="3" t="s">
        <v>164</v>
      </c>
      <c r="D47" s="3" t="s">
        <v>135</v>
      </c>
      <c r="E47" s="3" t="s">
        <v>11</v>
      </c>
      <c r="F47" s="8">
        <v>36386</v>
      </c>
      <c r="G47" s="24">
        <f ca="1">(YEAR(TODAY()))-(YEAR(DIM_CUSTOMERS[[#This Row],[Customer_Birthdate]]))</f>
        <v>26</v>
      </c>
      <c r="H47" s="3" t="str" cm="1">
        <f t="array" aca="1" ref="H47" ca="1">_xlfn.IFS(DIM_CUSTOMERS[[#This Row],[Age]]&gt;40, "41-60", DIM_CUSTOMERS[[#This Row],[Age]]&gt;30, "31-40", DIM_CUSTOMERS[[#This Row],[Age]]&gt;25, "25-30",DIM_CUSTOMERS[[#This Row],[Age]]&gt;17, "18-24")</f>
        <v>25-30</v>
      </c>
    </row>
    <row r="48" spans="1:8" x14ac:dyDescent="0.25">
      <c r="A48" s="3">
        <v>47</v>
      </c>
      <c r="B48" s="3" t="s">
        <v>577</v>
      </c>
      <c r="C48" s="3" t="s">
        <v>170</v>
      </c>
      <c r="D48" s="3" t="s">
        <v>6</v>
      </c>
      <c r="E48" s="3" t="s">
        <v>7</v>
      </c>
      <c r="F48" s="8">
        <v>35073</v>
      </c>
      <c r="G48" s="24">
        <f ca="1">(YEAR(TODAY()))-(YEAR(DIM_CUSTOMERS[[#This Row],[Customer_Birthdate]]))</f>
        <v>29</v>
      </c>
      <c r="H48" s="3" t="str" cm="1">
        <f t="array" aca="1" ref="H48" ca="1">_xlfn.IFS(DIM_CUSTOMERS[[#This Row],[Age]]&gt;40, "41-60", DIM_CUSTOMERS[[#This Row],[Age]]&gt;30, "31-40", DIM_CUSTOMERS[[#This Row],[Age]]&gt;25, "25-30",DIM_CUSTOMERS[[#This Row],[Age]]&gt;17, "18-24")</f>
        <v>25-30</v>
      </c>
    </row>
    <row r="49" spans="1:8" x14ac:dyDescent="0.25">
      <c r="A49" s="3">
        <v>48</v>
      </c>
      <c r="B49" s="3" t="s">
        <v>261</v>
      </c>
      <c r="C49" s="3" t="s">
        <v>262</v>
      </c>
      <c r="D49" s="3" t="s">
        <v>6</v>
      </c>
      <c r="E49" s="3" t="s">
        <v>11</v>
      </c>
      <c r="F49" s="8">
        <v>36650</v>
      </c>
      <c r="G49" s="24">
        <f ca="1">(YEAR(TODAY()))-(YEAR(DIM_CUSTOMERS[[#This Row],[Customer_Birthdate]]))</f>
        <v>25</v>
      </c>
      <c r="H49" s="3" t="str" cm="1">
        <f t="array" aca="1" ref="H49" ca="1">_xlfn.IFS(DIM_CUSTOMERS[[#This Row],[Age]]&gt;40, "41-60", DIM_CUSTOMERS[[#This Row],[Age]]&gt;30, "31-40", DIM_CUSTOMERS[[#This Row],[Age]]&gt;25, "25-30",DIM_CUSTOMERS[[#This Row],[Age]]&gt;17, "18-24")</f>
        <v>18-24</v>
      </c>
    </row>
    <row r="50" spans="1:8" x14ac:dyDescent="0.25">
      <c r="A50" s="3">
        <v>49</v>
      </c>
      <c r="B50" s="3" t="s">
        <v>374</v>
      </c>
      <c r="C50" s="3" t="s">
        <v>375</v>
      </c>
      <c r="D50" s="3" t="s">
        <v>14</v>
      </c>
      <c r="E50" s="3" t="s">
        <v>11</v>
      </c>
      <c r="F50" s="8">
        <v>36800</v>
      </c>
      <c r="G50" s="24">
        <f ca="1">(YEAR(TODAY()))-(YEAR(DIM_CUSTOMERS[[#This Row],[Customer_Birthdate]]))</f>
        <v>25</v>
      </c>
      <c r="H50" s="3" t="str" cm="1">
        <f t="array" aca="1" ref="H50" ca="1">_xlfn.IFS(DIM_CUSTOMERS[[#This Row],[Age]]&gt;40, "41-60", DIM_CUSTOMERS[[#This Row],[Age]]&gt;30, "31-40", DIM_CUSTOMERS[[#This Row],[Age]]&gt;25, "25-30",DIM_CUSTOMERS[[#This Row],[Age]]&gt;17, "18-24")</f>
        <v>18-24</v>
      </c>
    </row>
    <row r="51" spans="1:8" x14ac:dyDescent="0.25">
      <c r="A51" s="3">
        <v>50</v>
      </c>
      <c r="B51" s="6" t="s">
        <v>278</v>
      </c>
      <c r="C51" s="3" t="s">
        <v>279</v>
      </c>
      <c r="D51" s="3" t="s">
        <v>15</v>
      </c>
      <c r="E51" s="3" t="s">
        <v>11</v>
      </c>
      <c r="F51" s="8">
        <v>36597</v>
      </c>
      <c r="G51" s="24">
        <f ca="1">(YEAR(TODAY()))-(YEAR(DIM_CUSTOMERS[[#This Row],[Customer_Birthdate]]))</f>
        <v>25</v>
      </c>
      <c r="H51" s="3" t="str" cm="1">
        <f t="array" aca="1" ref="H51" ca="1">_xlfn.IFS(DIM_CUSTOMERS[[#This Row],[Age]]&gt;40, "41-60", DIM_CUSTOMERS[[#This Row],[Age]]&gt;30, "31-40", DIM_CUSTOMERS[[#This Row],[Age]]&gt;25, "25-30",DIM_CUSTOMERS[[#This Row],[Age]]&gt;17, "18-24")</f>
        <v>18-24</v>
      </c>
    </row>
    <row r="52" spans="1:8" x14ac:dyDescent="0.25">
      <c r="A52" s="3">
        <v>51</v>
      </c>
      <c r="B52" s="3" t="s">
        <v>366</v>
      </c>
      <c r="C52" s="3" t="s">
        <v>175</v>
      </c>
      <c r="D52" s="3" t="s">
        <v>14</v>
      </c>
      <c r="E52" s="3" t="s">
        <v>11</v>
      </c>
      <c r="F52" s="8">
        <v>33514</v>
      </c>
      <c r="G52" s="24">
        <f ca="1">(YEAR(TODAY()))-(YEAR(DIM_CUSTOMERS[[#This Row],[Customer_Birthdate]]))</f>
        <v>34</v>
      </c>
      <c r="H52" s="3" t="str" cm="1">
        <f t="array" aca="1" ref="H52" ca="1">_xlfn.IFS(DIM_CUSTOMERS[[#This Row],[Age]]&gt;40, "41-60", DIM_CUSTOMERS[[#This Row],[Age]]&gt;30, "31-40", DIM_CUSTOMERS[[#This Row],[Age]]&gt;25, "25-30",DIM_CUSTOMERS[[#This Row],[Age]]&gt;17, "18-24")</f>
        <v>31-40</v>
      </c>
    </row>
    <row r="53" spans="1:8" x14ac:dyDescent="0.25">
      <c r="A53" s="3">
        <v>52</v>
      </c>
      <c r="B53" s="3" t="s">
        <v>325</v>
      </c>
      <c r="C53" s="3" t="s">
        <v>9</v>
      </c>
      <c r="D53" s="3" t="s">
        <v>6</v>
      </c>
      <c r="E53" s="3" t="s">
        <v>7</v>
      </c>
      <c r="F53" s="8">
        <v>37998</v>
      </c>
      <c r="G53" s="24">
        <f ca="1">(YEAR(TODAY()))-(YEAR(DIM_CUSTOMERS[[#This Row],[Customer_Birthdate]]))</f>
        <v>21</v>
      </c>
      <c r="H53" s="3" t="str" cm="1">
        <f t="array" aca="1" ref="H53" ca="1">_xlfn.IFS(DIM_CUSTOMERS[[#This Row],[Age]]&gt;40, "41-60", DIM_CUSTOMERS[[#This Row],[Age]]&gt;30, "31-40", DIM_CUSTOMERS[[#This Row],[Age]]&gt;25, "25-30",DIM_CUSTOMERS[[#This Row],[Age]]&gt;17, "18-24")</f>
        <v>18-24</v>
      </c>
    </row>
    <row r="54" spans="1:8" x14ac:dyDescent="0.25">
      <c r="A54" s="3">
        <v>53</v>
      </c>
      <c r="B54" s="3" t="s">
        <v>623</v>
      </c>
      <c r="C54" s="3" t="s">
        <v>242</v>
      </c>
      <c r="D54" s="3" t="s">
        <v>6</v>
      </c>
      <c r="E54" s="3" t="s">
        <v>11</v>
      </c>
      <c r="F54" s="8">
        <v>38890</v>
      </c>
      <c r="G54" s="24">
        <f ca="1">(YEAR(TODAY()))-(YEAR(DIM_CUSTOMERS[[#This Row],[Customer_Birthdate]]))</f>
        <v>19</v>
      </c>
      <c r="H54" s="3" t="str" cm="1">
        <f t="array" aca="1" ref="H54" ca="1">_xlfn.IFS(DIM_CUSTOMERS[[#This Row],[Age]]&gt;40, "41-60", DIM_CUSTOMERS[[#This Row],[Age]]&gt;30, "31-40", DIM_CUSTOMERS[[#This Row],[Age]]&gt;25, "25-30",DIM_CUSTOMERS[[#This Row],[Age]]&gt;17, "18-24")</f>
        <v>18-24</v>
      </c>
    </row>
    <row r="55" spans="1:8" x14ac:dyDescent="0.25">
      <c r="A55" s="3">
        <v>54</v>
      </c>
      <c r="B55" s="3" t="s">
        <v>508</v>
      </c>
      <c r="C55" s="3" t="s">
        <v>387</v>
      </c>
      <c r="D55" s="3" t="s">
        <v>6</v>
      </c>
      <c r="E55" s="3" t="s">
        <v>11</v>
      </c>
      <c r="F55" s="8">
        <v>26490</v>
      </c>
      <c r="G55" s="24">
        <f ca="1">(YEAR(TODAY()))-(YEAR(DIM_CUSTOMERS[[#This Row],[Customer_Birthdate]]))</f>
        <v>53</v>
      </c>
      <c r="H55" s="3" t="str" cm="1">
        <f t="array" aca="1" ref="H55" ca="1">_xlfn.IFS(DIM_CUSTOMERS[[#This Row],[Age]]&gt;40, "41-60", DIM_CUSTOMERS[[#This Row],[Age]]&gt;30, "31-40", DIM_CUSTOMERS[[#This Row],[Age]]&gt;25, "25-30",DIM_CUSTOMERS[[#This Row],[Age]]&gt;17, "18-24")</f>
        <v>41-60</v>
      </c>
    </row>
    <row r="56" spans="1:8" x14ac:dyDescent="0.25">
      <c r="A56" s="3">
        <v>55</v>
      </c>
      <c r="B56" s="3" t="s">
        <v>289</v>
      </c>
      <c r="C56" s="3" t="s">
        <v>142</v>
      </c>
      <c r="D56" s="3" t="s">
        <v>21</v>
      </c>
      <c r="E56" s="3" t="s">
        <v>11</v>
      </c>
      <c r="F56" s="8">
        <v>36753</v>
      </c>
      <c r="G56" s="24">
        <f ca="1">(YEAR(TODAY()))-(YEAR(DIM_CUSTOMERS[[#This Row],[Customer_Birthdate]]))</f>
        <v>25</v>
      </c>
      <c r="H56" s="3" t="str" cm="1">
        <f t="array" aca="1" ref="H56" ca="1">_xlfn.IFS(DIM_CUSTOMERS[[#This Row],[Age]]&gt;40, "41-60", DIM_CUSTOMERS[[#This Row],[Age]]&gt;30, "31-40", DIM_CUSTOMERS[[#This Row],[Age]]&gt;25, "25-30",DIM_CUSTOMERS[[#This Row],[Age]]&gt;17, "18-24")</f>
        <v>18-24</v>
      </c>
    </row>
    <row r="57" spans="1:8" x14ac:dyDescent="0.25">
      <c r="A57" s="3">
        <v>56</v>
      </c>
      <c r="B57" s="3" t="s">
        <v>448</v>
      </c>
      <c r="C57" s="3" t="s">
        <v>430</v>
      </c>
      <c r="D57" s="3" t="s">
        <v>15</v>
      </c>
      <c r="E57" s="3" t="s">
        <v>11</v>
      </c>
      <c r="F57" s="8">
        <v>27935</v>
      </c>
      <c r="G57" s="24">
        <f ca="1">(YEAR(TODAY()))-(YEAR(DIM_CUSTOMERS[[#This Row],[Customer_Birthdate]]))</f>
        <v>49</v>
      </c>
      <c r="H57" s="3" t="str" cm="1">
        <f t="array" aca="1" ref="H57" ca="1">_xlfn.IFS(DIM_CUSTOMERS[[#This Row],[Age]]&gt;40, "41-60", DIM_CUSTOMERS[[#This Row],[Age]]&gt;30, "31-40", DIM_CUSTOMERS[[#This Row],[Age]]&gt;25, "25-30",DIM_CUSTOMERS[[#This Row],[Age]]&gt;17, "18-24")</f>
        <v>41-60</v>
      </c>
    </row>
    <row r="58" spans="1:8" x14ac:dyDescent="0.25">
      <c r="A58" s="3">
        <v>57</v>
      </c>
      <c r="B58" s="3" t="s">
        <v>579</v>
      </c>
      <c r="C58" s="3" t="s">
        <v>229</v>
      </c>
      <c r="D58" s="3" t="s">
        <v>36</v>
      </c>
      <c r="E58" s="3" t="s">
        <v>7</v>
      </c>
      <c r="F58" s="8">
        <v>26284</v>
      </c>
      <c r="G58" s="24">
        <f ca="1">(YEAR(TODAY()))-(YEAR(DIM_CUSTOMERS[[#This Row],[Customer_Birthdate]]))</f>
        <v>54</v>
      </c>
      <c r="H58" s="3" t="str" cm="1">
        <f t="array" aca="1" ref="H58" ca="1">_xlfn.IFS(DIM_CUSTOMERS[[#This Row],[Age]]&gt;40, "41-60", DIM_CUSTOMERS[[#This Row],[Age]]&gt;30, "31-40", DIM_CUSTOMERS[[#This Row],[Age]]&gt;25, "25-30",DIM_CUSTOMERS[[#This Row],[Age]]&gt;17, "18-24")</f>
        <v>41-60</v>
      </c>
    </row>
    <row r="59" spans="1:8" x14ac:dyDescent="0.25">
      <c r="A59" s="3">
        <v>58</v>
      </c>
      <c r="B59" s="3" t="s">
        <v>509</v>
      </c>
      <c r="C59" s="3" t="s">
        <v>9</v>
      </c>
      <c r="D59" s="3" t="s">
        <v>6</v>
      </c>
      <c r="E59" s="3" t="s">
        <v>11</v>
      </c>
      <c r="F59" s="8">
        <v>29946</v>
      </c>
      <c r="G59" s="24">
        <f ca="1">(YEAR(TODAY()))-(YEAR(DIM_CUSTOMERS[[#This Row],[Customer_Birthdate]]))</f>
        <v>44</v>
      </c>
      <c r="H59" s="3" t="str" cm="1">
        <f t="array" aca="1" ref="H59" ca="1">_xlfn.IFS(DIM_CUSTOMERS[[#This Row],[Age]]&gt;40, "41-60", DIM_CUSTOMERS[[#This Row],[Age]]&gt;30, "31-40", DIM_CUSTOMERS[[#This Row],[Age]]&gt;25, "25-30",DIM_CUSTOMERS[[#This Row],[Age]]&gt;17, "18-24")</f>
        <v>41-60</v>
      </c>
    </row>
    <row r="60" spans="1:8" x14ac:dyDescent="0.25">
      <c r="A60" s="3">
        <v>59</v>
      </c>
      <c r="B60" s="3" t="s">
        <v>470</v>
      </c>
      <c r="C60" s="3" t="s">
        <v>378</v>
      </c>
      <c r="D60" s="3" t="s">
        <v>6</v>
      </c>
      <c r="E60" s="3" t="s">
        <v>11</v>
      </c>
      <c r="F60" s="8">
        <v>24506</v>
      </c>
      <c r="G60" s="24">
        <f ca="1">(YEAR(TODAY()))-(YEAR(DIM_CUSTOMERS[[#This Row],[Customer_Birthdate]]))</f>
        <v>58</v>
      </c>
      <c r="H60" s="3" t="str" cm="1">
        <f t="array" aca="1" ref="H60" ca="1">_xlfn.IFS(DIM_CUSTOMERS[[#This Row],[Age]]&gt;40, "41-60", DIM_CUSTOMERS[[#This Row],[Age]]&gt;30, "31-40", DIM_CUSTOMERS[[#This Row],[Age]]&gt;25, "25-30",DIM_CUSTOMERS[[#This Row],[Age]]&gt;17, "18-24")</f>
        <v>41-60</v>
      </c>
    </row>
    <row r="61" spans="1:8" x14ac:dyDescent="0.25">
      <c r="A61" s="3">
        <v>60</v>
      </c>
      <c r="B61" s="3" t="s">
        <v>322</v>
      </c>
      <c r="C61" s="3" t="s">
        <v>188</v>
      </c>
      <c r="D61" s="3" t="s">
        <v>45</v>
      </c>
      <c r="E61" s="3" t="s">
        <v>11</v>
      </c>
      <c r="F61" s="8">
        <v>26333</v>
      </c>
      <c r="G61" s="24">
        <f ca="1">(YEAR(TODAY()))-(YEAR(DIM_CUSTOMERS[[#This Row],[Customer_Birthdate]]))</f>
        <v>53</v>
      </c>
      <c r="H61" s="3" t="str" cm="1">
        <f t="array" aca="1" ref="H61" ca="1">_xlfn.IFS(DIM_CUSTOMERS[[#This Row],[Age]]&gt;40, "41-60", DIM_CUSTOMERS[[#This Row],[Age]]&gt;30, "31-40", DIM_CUSTOMERS[[#This Row],[Age]]&gt;25, "25-30",DIM_CUSTOMERS[[#This Row],[Age]]&gt;17, "18-24")</f>
        <v>41-60</v>
      </c>
    </row>
    <row r="62" spans="1:8" x14ac:dyDescent="0.25">
      <c r="A62" s="3">
        <v>61</v>
      </c>
      <c r="B62" s="3" t="s">
        <v>422</v>
      </c>
      <c r="C62" s="3" t="s">
        <v>20</v>
      </c>
      <c r="D62" s="3" t="s">
        <v>21</v>
      </c>
      <c r="E62" s="3" t="s">
        <v>7</v>
      </c>
      <c r="F62" s="8">
        <v>27361</v>
      </c>
      <c r="G62" s="24">
        <f ca="1">(YEAR(TODAY()))-(YEAR(DIM_CUSTOMERS[[#This Row],[Customer_Birthdate]]))</f>
        <v>51</v>
      </c>
      <c r="H62" s="3" t="str" cm="1">
        <f t="array" aca="1" ref="H62" ca="1">_xlfn.IFS(DIM_CUSTOMERS[[#This Row],[Age]]&gt;40, "41-60", DIM_CUSTOMERS[[#This Row],[Age]]&gt;30, "31-40", DIM_CUSTOMERS[[#This Row],[Age]]&gt;25, "25-30",DIM_CUSTOMERS[[#This Row],[Age]]&gt;17, "18-24")</f>
        <v>41-60</v>
      </c>
    </row>
    <row r="63" spans="1:8" x14ac:dyDescent="0.25">
      <c r="A63" s="3">
        <v>62</v>
      </c>
      <c r="B63" s="3" t="s">
        <v>524</v>
      </c>
      <c r="C63" s="3" t="s">
        <v>317</v>
      </c>
      <c r="D63" s="3" t="s">
        <v>135</v>
      </c>
      <c r="E63" s="3" t="s">
        <v>7</v>
      </c>
      <c r="F63" s="8">
        <v>29492</v>
      </c>
      <c r="G63" s="24">
        <f ca="1">(YEAR(TODAY()))-(YEAR(DIM_CUSTOMERS[[#This Row],[Customer_Birthdate]]))</f>
        <v>45</v>
      </c>
      <c r="H63" s="3" t="str" cm="1">
        <f t="array" aca="1" ref="H63" ca="1">_xlfn.IFS(DIM_CUSTOMERS[[#This Row],[Age]]&gt;40, "41-60", DIM_CUSTOMERS[[#This Row],[Age]]&gt;30, "31-40", DIM_CUSTOMERS[[#This Row],[Age]]&gt;25, "25-30",DIM_CUSTOMERS[[#This Row],[Age]]&gt;17, "18-24")</f>
        <v>41-60</v>
      </c>
    </row>
    <row r="64" spans="1:8" x14ac:dyDescent="0.25">
      <c r="A64" s="3">
        <v>63</v>
      </c>
      <c r="B64" s="3" t="s">
        <v>629</v>
      </c>
      <c r="C64" s="3" t="s">
        <v>9</v>
      </c>
      <c r="D64" s="3" t="s">
        <v>6</v>
      </c>
      <c r="E64" s="3" t="s">
        <v>7</v>
      </c>
      <c r="F64" s="8">
        <v>39169</v>
      </c>
      <c r="G64" s="24">
        <f ca="1">(YEAR(TODAY()))-(YEAR(DIM_CUSTOMERS[[#This Row],[Customer_Birthdate]]))</f>
        <v>18</v>
      </c>
      <c r="H64" s="3" t="str" cm="1">
        <f t="array" aca="1" ref="H64" ca="1">_xlfn.IFS(DIM_CUSTOMERS[[#This Row],[Age]]&gt;40, "41-60", DIM_CUSTOMERS[[#This Row],[Age]]&gt;30, "31-40", DIM_CUSTOMERS[[#This Row],[Age]]&gt;25, "25-30",DIM_CUSTOMERS[[#This Row],[Age]]&gt;17, "18-24")</f>
        <v>18-24</v>
      </c>
    </row>
    <row r="65" spans="1:8" x14ac:dyDescent="0.25">
      <c r="A65" s="3">
        <v>64</v>
      </c>
      <c r="B65" s="3" t="s">
        <v>475</v>
      </c>
      <c r="C65" s="3" t="s">
        <v>9</v>
      </c>
      <c r="D65" s="3" t="s">
        <v>6</v>
      </c>
      <c r="E65" s="3" t="s">
        <v>7</v>
      </c>
      <c r="F65" s="8">
        <v>29846</v>
      </c>
      <c r="G65" s="24">
        <f ca="1">(YEAR(TODAY()))-(YEAR(DIM_CUSTOMERS[[#This Row],[Customer_Birthdate]]))</f>
        <v>44</v>
      </c>
      <c r="H65" s="3" t="str" cm="1">
        <f t="array" aca="1" ref="H65" ca="1">_xlfn.IFS(DIM_CUSTOMERS[[#This Row],[Age]]&gt;40, "41-60", DIM_CUSTOMERS[[#This Row],[Age]]&gt;30, "31-40", DIM_CUSTOMERS[[#This Row],[Age]]&gt;25, "25-30",DIM_CUSTOMERS[[#This Row],[Age]]&gt;17, "18-24")</f>
        <v>41-60</v>
      </c>
    </row>
    <row r="66" spans="1:8" x14ac:dyDescent="0.25">
      <c r="A66" s="3">
        <v>65</v>
      </c>
      <c r="B66" s="3" t="s">
        <v>640</v>
      </c>
      <c r="C66" s="3" t="s">
        <v>53</v>
      </c>
      <c r="D66" s="3" t="s">
        <v>6</v>
      </c>
      <c r="E66" s="3" t="s">
        <v>7</v>
      </c>
      <c r="F66" s="8">
        <v>25448</v>
      </c>
      <c r="G66" s="24">
        <f ca="1">(YEAR(TODAY()))-(YEAR(DIM_CUSTOMERS[[#This Row],[Customer_Birthdate]]))</f>
        <v>56</v>
      </c>
      <c r="H66" s="3" t="str" cm="1">
        <f t="array" aca="1" ref="H66" ca="1">_xlfn.IFS(DIM_CUSTOMERS[[#This Row],[Age]]&gt;40, "41-60", DIM_CUSTOMERS[[#This Row],[Age]]&gt;30, "31-40", DIM_CUSTOMERS[[#This Row],[Age]]&gt;25, "25-30",DIM_CUSTOMERS[[#This Row],[Age]]&gt;17, "18-24")</f>
        <v>41-60</v>
      </c>
    </row>
    <row r="67" spans="1:8" x14ac:dyDescent="0.25">
      <c r="A67" s="3">
        <v>66</v>
      </c>
      <c r="B67" s="3" t="s">
        <v>555</v>
      </c>
      <c r="C67" s="3" t="s">
        <v>142</v>
      </c>
      <c r="D67" s="3" t="s">
        <v>21</v>
      </c>
      <c r="E67" s="3" t="s">
        <v>11</v>
      </c>
      <c r="F67" s="8">
        <v>38702</v>
      </c>
      <c r="G67" s="24">
        <f ca="1">(YEAR(TODAY()))-(YEAR(DIM_CUSTOMERS[[#This Row],[Customer_Birthdate]]))</f>
        <v>20</v>
      </c>
      <c r="H67" s="3" t="str" cm="1">
        <f t="array" aca="1" ref="H67" ca="1">_xlfn.IFS(DIM_CUSTOMERS[[#This Row],[Age]]&gt;40, "41-60", DIM_CUSTOMERS[[#This Row],[Age]]&gt;30, "31-40", DIM_CUSTOMERS[[#This Row],[Age]]&gt;25, "25-30",DIM_CUSTOMERS[[#This Row],[Age]]&gt;17, "18-24")</f>
        <v>18-24</v>
      </c>
    </row>
    <row r="68" spans="1:8" x14ac:dyDescent="0.25">
      <c r="A68" s="3">
        <v>67</v>
      </c>
      <c r="B68" s="3" t="s">
        <v>517</v>
      </c>
      <c r="C68" s="3" t="s">
        <v>123</v>
      </c>
      <c r="D68" s="3" t="s">
        <v>15</v>
      </c>
      <c r="E68" s="3" t="s">
        <v>7</v>
      </c>
      <c r="F68" s="8">
        <v>37432</v>
      </c>
      <c r="G68" s="24">
        <f ca="1">(YEAR(TODAY()))-(YEAR(DIM_CUSTOMERS[[#This Row],[Customer_Birthdate]]))</f>
        <v>23</v>
      </c>
      <c r="H68" s="3" t="str" cm="1">
        <f t="array" aca="1" ref="H68" ca="1">_xlfn.IFS(DIM_CUSTOMERS[[#This Row],[Age]]&gt;40, "41-60", DIM_CUSTOMERS[[#This Row],[Age]]&gt;30, "31-40", DIM_CUSTOMERS[[#This Row],[Age]]&gt;25, "25-30",DIM_CUSTOMERS[[#This Row],[Age]]&gt;17, "18-24")</f>
        <v>18-24</v>
      </c>
    </row>
    <row r="69" spans="1:8" x14ac:dyDescent="0.25">
      <c r="A69" s="3">
        <v>68</v>
      </c>
      <c r="B69" s="3" t="s">
        <v>502</v>
      </c>
      <c r="C69" s="3" t="s">
        <v>16</v>
      </c>
      <c r="D69" s="3" t="s">
        <v>17</v>
      </c>
      <c r="E69" s="3" t="s">
        <v>11</v>
      </c>
      <c r="F69" s="8">
        <v>28924</v>
      </c>
      <c r="G69" s="24">
        <f ca="1">(YEAR(TODAY()))-(YEAR(DIM_CUSTOMERS[[#This Row],[Customer_Birthdate]]))</f>
        <v>46</v>
      </c>
      <c r="H69" s="3" t="str" cm="1">
        <f t="array" aca="1" ref="H69" ca="1">_xlfn.IFS(DIM_CUSTOMERS[[#This Row],[Age]]&gt;40, "41-60", DIM_CUSTOMERS[[#This Row],[Age]]&gt;30, "31-40", DIM_CUSTOMERS[[#This Row],[Age]]&gt;25, "25-30",DIM_CUSTOMERS[[#This Row],[Age]]&gt;17, "18-24")</f>
        <v>41-60</v>
      </c>
    </row>
    <row r="70" spans="1:8" x14ac:dyDescent="0.25">
      <c r="A70" s="3">
        <v>69</v>
      </c>
      <c r="B70" s="3" t="s">
        <v>259</v>
      </c>
      <c r="C70" s="3" t="s">
        <v>9</v>
      </c>
      <c r="D70" s="3" t="s">
        <v>6</v>
      </c>
      <c r="E70" s="3" t="s">
        <v>7</v>
      </c>
      <c r="F70" s="8">
        <v>35735</v>
      </c>
      <c r="G70" s="24">
        <f ca="1">(YEAR(TODAY()))-(YEAR(DIM_CUSTOMERS[[#This Row],[Customer_Birthdate]]))</f>
        <v>28</v>
      </c>
      <c r="H70" s="3" t="str" cm="1">
        <f t="array" aca="1" ref="H70" ca="1">_xlfn.IFS(DIM_CUSTOMERS[[#This Row],[Age]]&gt;40, "41-60", DIM_CUSTOMERS[[#This Row],[Age]]&gt;30, "31-40", DIM_CUSTOMERS[[#This Row],[Age]]&gt;25, "25-30",DIM_CUSTOMERS[[#This Row],[Age]]&gt;17, "18-24")</f>
        <v>25-30</v>
      </c>
    </row>
    <row r="71" spans="1:8" x14ac:dyDescent="0.25">
      <c r="A71" s="3">
        <v>70</v>
      </c>
      <c r="B71" s="3" t="s">
        <v>369</v>
      </c>
      <c r="C71" s="3" t="s">
        <v>8</v>
      </c>
      <c r="D71" s="3" t="s">
        <v>6</v>
      </c>
      <c r="E71" s="3" t="s">
        <v>7</v>
      </c>
      <c r="F71" s="8">
        <v>32208</v>
      </c>
      <c r="G71" s="24">
        <f ca="1">(YEAR(TODAY()))-(YEAR(DIM_CUSTOMERS[[#This Row],[Customer_Birthdate]]))</f>
        <v>37</v>
      </c>
      <c r="H71" s="3" t="str" cm="1">
        <f t="array" aca="1" ref="H71" ca="1">_xlfn.IFS(DIM_CUSTOMERS[[#This Row],[Age]]&gt;40, "41-60", DIM_CUSTOMERS[[#This Row],[Age]]&gt;30, "31-40", DIM_CUSTOMERS[[#This Row],[Age]]&gt;25, "25-30",DIM_CUSTOMERS[[#This Row],[Age]]&gt;17, "18-24")</f>
        <v>31-40</v>
      </c>
    </row>
    <row r="72" spans="1:8" x14ac:dyDescent="0.25">
      <c r="A72" s="3">
        <v>71</v>
      </c>
      <c r="B72" s="3" t="s">
        <v>329</v>
      </c>
      <c r="C72" s="3" t="s">
        <v>16</v>
      </c>
      <c r="D72" s="3" t="s">
        <v>17</v>
      </c>
      <c r="E72" s="3" t="s">
        <v>7</v>
      </c>
      <c r="F72" s="8">
        <v>30973</v>
      </c>
      <c r="G72" s="24">
        <f ca="1">(YEAR(TODAY()))-(YEAR(DIM_CUSTOMERS[[#This Row],[Customer_Birthdate]]))</f>
        <v>41</v>
      </c>
      <c r="H72" s="3" t="str" cm="1">
        <f t="array" aca="1" ref="H72" ca="1">_xlfn.IFS(DIM_CUSTOMERS[[#This Row],[Age]]&gt;40, "41-60", DIM_CUSTOMERS[[#This Row],[Age]]&gt;30, "31-40", DIM_CUSTOMERS[[#This Row],[Age]]&gt;25, "25-30",DIM_CUSTOMERS[[#This Row],[Age]]&gt;17, "18-24")</f>
        <v>41-60</v>
      </c>
    </row>
    <row r="73" spans="1:8" x14ac:dyDescent="0.25">
      <c r="A73" s="3">
        <v>72</v>
      </c>
      <c r="B73" s="3" t="s">
        <v>260</v>
      </c>
      <c r="C73" s="3" t="s">
        <v>20</v>
      </c>
      <c r="D73" s="3" t="s">
        <v>21</v>
      </c>
      <c r="E73" s="3" t="s">
        <v>11</v>
      </c>
      <c r="F73" s="8">
        <v>30180</v>
      </c>
      <c r="G73" s="24">
        <f ca="1">(YEAR(TODAY()))-(YEAR(DIM_CUSTOMERS[[#This Row],[Customer_Birthdate]]))</f>
        <v>43</v>
      </c>
      <c r="H73" s="3" t="str" cm="1">
        <f t="array" aca="1" ref="H73" ca="1">_xlfn.IFS(DIM_CUSTOMERS[[#This Row],[Age]]&gt;40, "41-60", DIM_CUSTOMERS[[#This Row],[Age]]&gt;30, "31-40", DIM_CUSTOMERS[[#This Row],[Age]]&gt;25, "25-30",DIM_CUSTOMERS[[#This Row],[Age]]&gt;17, "18-24")</f>
        <v>41-60</v>
      </c>
    </row>
    <row r="74" spans="1:8" x14ac:dyDescent="0.25">
      <c r="A74" s="3">
        <v>73</v>
      </c>
      <c r="B74" s="3" t="s">
        <v>395</v>
      </c>
      <c r="C74" s="3" t="s">
        <v>9</v>
      </c>
      <c r="D74" s="3" t="s">
        <v>6</v>
      </c>
      <c r="E74" s="3" t="s">
        <v>7</v>
      </c>
      <c r="F74" s="8">
        <v>39282</v>
      </c>
      <c r="G74" s="24">
        <f ca="1">(YEAR(TODAY()))-(YEAR(DIM_CUSTOMERS[[#This Row],[Customer_Birthdate]]))</f>
        <v>18</v>
      </c>
      <c r="H74" s="3" t="str" cm="1">
        <f t="array" aca="1" ref="H74" ca="1">_xlfn.IFS(DIM_CUSTOMERS[[#This Row],[Age]]&gt;40, "41-60", DIM_CUSTOMERS[[#This Row],[Age]]&gt;30, "31-40", DIM_CUSTOMERS[[#This Row],[Age]]&gt;25, "25-30",DIM_CUSTOMERS[[#This Row],[Age]]&gt;17, "18-24")</f>
        <v>18-24</v>
      </c>
    </row>
    <row r="75" spans="1:8" x14ac:dyDescent="0.25">
      <c r="A75" s="3">
        <v>74</v>
      </c>
      <c r="B75" s="3" t="s">
        <v>425</v>
      </c>
      <c r="C75" s="3" t="s">
        <v>43</v>
      </c>
      <c r="D75" s="3" t="s">
        <v>6</v>
      </c>
      <c r="E75" s="3" t="s">
        <v>11</v>
      </c>
      <c r="F75" s="8">
        <v>29283</v>
      </c>
      <c r="G75" s="24">
        <f ca="1">(YEAR(TODAY()))-(YEAR(DIM_CUSTOMERS[[#This Row],[Customer_Birthdate]]))</f>
        <v>45</v>
      </c>
      <c r="H75" s="3" t="str" cm="1">
        <f t="array" aca="1" ref="H75" ca="1">_xlfn.IFS(DIM_CUSTOMERS[[#This Row],[Age]]&gt;40, "41-60", DIM_CUSTOMERS[[#This Row],[Age]]&gt;30, "31-40", DIM_CUSTOMERS[[#This Row],[Age]]&gt;25, "25-30",DIM_CUSTOMERS[[#This Row],[Age]]&gt;17, "18-24")</f>
        <v>41-60</v>
      </c>
    </row>
    <row r="76" spans="1:8" x14ac:dyDescent="0.25">
      <c r="A76" s="3">
        <v>75</v>
      </c>
      <c r="B76" s="3" t="s">
        <v>294</v>
      </c>
      <c r="C76" s="3" t="s">
        <v>78</v>
      </c>
      <c r="D76" s="3" t="s">
        <v>6</v>
      </c>
      <c r="E76" s="3" t="s">
        <v>7</v>
      </c>
      <c r="F76" s="8">
        <v>38307</v>
      </c>
      <c r="G76" s="24">
        <f ca="1">(YEAR(TODAY()))-(YEAR(DIM_CUSTOMERS[[#This Row],[Customer_Birthdate]]))</f>
        <v>21</v>
      </c>
      <c r="H76" s="3" t="str" cm="1">
        <f t="array" aca="1" ref="H76" ca="1">_xlfn.IFS(DIM_CUSTOMERS[[#This Row],[Age]]&gt;40, "41-60", DIM_CUSTOMERS[[#This Row],[Age]]&gt;30, "31-40", DIM_CUSTOMERS[[#This Row],[Age]]&gt;25, "25-30",DIM_CUSTOMERS[[#This Row],[Age]]&gt;17, "18-24")</f>
        <v>18-24</v>
      </c>
    </row>
    <row r="77" spans="1:8" x14ac:dyDescent="0.25">
      <c r="A77" s="3">
        <v>76</v>
      </c>
      <c r="B77" s="3" t="s">
        <v>527</v>
      </c>
      <c r="C77" s="3" t="s">
        <v>164</v>
      </c>
      <c r="D77" s="3" t="s">
        <v>135</v>
      </c>
      <c r="E77" s="3" t="s">
        <v>11</v>
      </c>
      <c r="F77" s="8">
        <v>39382</v>
      </c>
      <c r="G77" s="24">
        <f ca="1">(YEAR(TODAY()))-(YEAR(DIM_CUSTOMERS[[#This Row],[Customer_Birthdate]]))</f>
        <v>18</v>
      </c>
      <c r="H77" s="3" t="str" cm="1">
        <f t="array" aca="1" ref="H77" ca="1">_xlfn.IFS(DIM_CUSTOMERS[[#This Row],[Age]]&gt;40, "41-60", DIM_CUSTOMERS[[#This Row],[Age]]&gt;30, "31-40", DIM_CUSTOMERS[[#This Row],[Age]]&gt;25, "25-30",DIM_CUSTOMERS[[#This Row],[Age]]&gt;17, "18-24")</f>
        <v>18-24</v>
      </c>
    </row>
    <row r="78" spans="1:8" x14ac:dyDescent="0.25">
      <c r="A78" s="3">
        <v>77</v>
      </c>
      <c r="B78" s="3" t="s">
        <v>561</v>
      </c>
      <c r="C78" s="3" t="s">
        <v>133</v>
      </c>
      <c r="D78" s="3" t="s">
        <v>17</v>
      </c>
      <c r="E78" s="3" t="s">
        <v>7</v>
      </c>
      <c r="F78" s="8">
        <v>36491</v>
      </c>
      <c r="G78" s="24">
        <f ca="1">(YEAR(TODAY()))-(YEAR(DIM_CUSTOMERS[[#This Row],[Customer_Birthdate]]))</f>
        <v>26</v>
      </c>
      <c r="H78" s="3" t="str" cm="1">
        <f t="array" aca="1" ref="H78" ca="1">_xlfn.IFS(DIM_CUSTOMERS[[#This Row],[Age]]&gt;40, "41-60", DIM_CUSTOMERS[[#This Row],[Age]]&gt;30, "31-40", DIM_CUSTOMERS[[#This Row],[Age]]&gt;25, "25-30",DIM_CUSTOMERS[[#This Row],[Age]]&gt;17, "18-24")</f>
        <v>25-30</v>
      </c>
    </row>
    <row r="79" spans="1:8" x14ac:dyDescent="0.25">
      <c r="A79" s="3">
        <v>78</v>
      </c>
      <c r="B79" s="3" t="s">
        <v>565</v>
      </c>
      <c r="C79" s="3" t="s">
        <v>150</v>
      </c>
      <c r="D79" s="3" t="s">
        <v>21</v>
      </c>
      <c r="E79" s="3" t="s">
        <v>7</v>
      </c>
      <c r="F79" s="8">
        <v>38876</v>
      </c>
      <c r="G79" s="24">
        <f ca="1">(YEAR(TODAY()))-(YEAR(DIM_CUSTOMERS[[#This Row],[Customer_Birthdate]]))</f>
        <v>19</v>
      </c>
      <c r="H79" s="3" t="str" cm="1">
        <f t="array" aca="1" ref="H79" ca="1">_xlfn.IFS(DIM_CUSTOMERS[[#This Row],[Age]]&gt;40, "41-60", DIM_CUSTOMERS[[#This Row],[Age]]&gt;30, "31-40", DIM_CUSTOMERS[[#This Row],[Age]]&gt;25, "25-30",DIM_CUSTOMERS[[#This Row],[Age]]&gt;17, "18-24")</f>
        <v>18-24</v>
      </c>
    </row>
    <row r="80" spans="1:8" x14ac:dyDescent="0.25">
      <c r="A80" s="3">
        <v>79</v>
      </c>
      <c r="B80" s="3" t="s">
        <v>432</v>
      </c>
      <c r="C80" s="3" t="s">
        <v>20</v>
      </c>
      <c r="D80" s="3" t="s">
        <v>21</v>
      </c>
      <c r="E80" s="3" t="s">
        <v>11</v>
      </c>
      <c r="F80" s="8">
        <v>24543</v>
      </c>
      <c r="G80" s="24">
        <f ca="1">(YEAR(TODAY()))-(YEAR(DIM_CUSTOMERS[[#This Row],[Customer_Birthdate]]))</f>
        <v>58</v>
      </c>
      <c r="H80" s="3" t="str" cm="1">
        <f t="array" aca="1" ref="H80" ca="1">_xlfn.IFS(DIM_CUSTOMERS[[#This Row],[Age]]&gt;40, "41-60", DIM_CUSTOMERS[[#This Row],[Age]]&gt;30, "31-40", DIM_CUSTOMERS[[#This Row],[Age]]&gt;25, "25-30",DIM_CUSTOMERS[[#This Row],[Age]]&gt;17, "18-24")</f>
        <v>41-60</v>
      </c>
    </row>
    <row r="81" spans="1:8" x14ac:dyDescent="0.25">
      <c r="A81" s="3">
        <v>80</v>
      </c>
      <c r="B81" s="3" t="s">
        <v>455</v>
      </c>
      <c r="C81" s="3" t="s">
        <v>258</v>
      </c>
      <c r="D81" s="3" t="s">
        <v>24</v>
      </c>
      <c r="E81" s="3" t="s">
        <v>7</v>
      </c>
      <c r="F81" s="8">
        <v>38782</v>
      </c>
      <c r="G81" s="24">
        <f ca="1">(YEAR(TODAY()))-(YEAR(DIM_CUSTOMERS[[#This Row],[Customer_Birthdate]]))</f>
        <v>19</v>
      </c>
      <c r="H81" s="3" t="str" cm="1">
        <f t="array" aca="1" ref="H81" ca="1">_xlfn.IFS(DIM_CUSTOMERS[[#This Row],[Age]]&gt;40, "41-60", DIM_CUSTOMERS[[#This Row],[Age]]&gt;30, "31-40", DIM_CUSTOMERS[[#This Row],[Age]]&gt;25, "25-30",DIM_CUSTOMERS[[#This Row],[Age]]&gt;17, "18-24")</f>
        <v>18-24</v>
      </c>
    </row>
    <row r="82" spans="1:8" x14ac:dyDescent="0.25">
      <c r="A82" s="3">
        <v>81</v>
      </c>
      <c r="B82" s="3" t="s">
        <v>620</v>
      </c>
      <c r="C82" s="3" t="s">
        <v>23</v>
      </c>
      <c r="D82" s="3" t="s">
        <v>24</v>
      </c>
      <c r="E82" s="3" t="s">
        <v>7</v>
      </c>
      <c r="F82" s="8">
        <v>26654</v>
      </c>
      <c r="G82" s="24">
        <f ca="1">(YEAR(TODAY()))-(YEAR(DIM_CUSTOMERS[[#This Row],[Customer_Birthdate]]))</f>
        <v>53</v>
      </c>
      <c r="H82" s="3" t="str" cm="1">
        <f t="array" aca="1" ref="H82" ca="1">_xlfn.IFS(DIM_CUSTOMERS[[#This Row],[Age]]&gt;40, "41-60", DIM_CUSTOMERS[[#This Row],[Age]]&gt;30, "31-40", DIM_CUSTOMERS[[#This Row],[Age]]&gt;25, "25-30",DIM_CUSTOMERS[[#This Row],[Age]]&gt;17, "18-24")</f>
        <v>41-60</v>
      </c>
    </row>
    <row r="83" spans="1:8" x14ac:dyDescent="0.25">
      <c r="A83" s="3">
        <v>82</v>
      </c>
      <c r="B83" s="3" t="s">
        <v>493</v>
      </c>
      <c r="C83" s="3" t="s">
        <v>125</v>
      </c>
      <c r="D83" s="3" t="s">
        <v>45</v>
      </c>
      <c r="E83" s="3" t="s">
        <v>11</v>
      </c>
      <c r="F83" s="8">
        <v>26865</v>
      </c>
      <c r="G83" s="24">
        <f ca="1">(YEAR(TODAY()))-(YEAR(DIM_CUSTOMERS[[#This Row],[Customer_Birthdate]]))</f>
        <v>52</v>
      </c>
      <c r="H83" s="3" t="str" cm="1">
        <f t="array" aca="1" ref="H83" ca="1">_xlfn.IFS(DIM_CUSTOMERS[[#This Row],[Age]]&gt;40, "41-60", DIM_CUSTOMERS[[#This Row],[Age]]&gt;30, "31-40", DIM_CUSTOMERS[[#This Row],[Age]]&gt;25, "25-30",DIM_CUSTOMERS[[#This Row],[Age]]&gt;17, "18-24")</f>
        <v>41-60</v>
      </c>
    </row>
    <row r="84" spans="1:8" x14ac:dyDescent="0.25">
      <c r="A84" s="3">
        <v>83</v>
      </c>
      <c r="B84" s="3" t="s">
        <v>689</v>
      </c>
      <c r="C84" s="3" t="s">
        <v>9</v>
      </c>
      <c r="D84" s="3" t="s">
        <v>6</v>
      </c>
      <c r="E84" s="3" t="s">
        <v>11</v>
      </c>
      <c r="F84" s="8">
        <v>35996</v>
      </c>
      <c r="G84" s="24">
        <f ca="1">(YEAR(TODAY()))-(YEAR(DIM_CUSTOMERS[[#This Row],[Customer_Birthdate]]))</f>
        <v>27</v>
      </c>
      <c r="H84" s="3" t="str" cm="1">
        <f t="array" aca="1" ref="H84" ca="1">_xlfn.IFS(DIM_CUSTOMERS[[#This Row],[Age]]&gt;40, "41-60", DIM_CUSTOMERS[[#This Row],[Age]]&gt;30, "31-40", DIM_CUSTOMERS[[#This Row],[Age]]&gt;25, "25-30",DIM_CUSTOMERS[[#This Row],[Age]]&gt;17, "18-24")</f>
        <v>25-30</v>
      </c>
    </row>
    <row r="85" spans="1:8" x14ac:dyDescent="0.25">
      <c r="A85" s="3">
        <v>84</v>
      </c>
      <c r="B85" s="3" t="s">
        <v>590</v>
      </c>
      <c r="C85" s="3" t="s">
        <v>63</v>
      </c>
      <c r="D85" s="3" t="s">
        <v>21</v>
      </c>
      <c r="E85" s="3" t="s">
        <v>7</v>
      </c>
      <c r="F85" s="8">
        <v>34624</v>
      </c>
      <c r="G85" s="24">
        <f ca="1">(YEAR(TODAY()))-(YEAR(DIM_CUSTOMERS[[#This Row],[Customer_Birthdate]]))</f>
        <v>31</v>
      </c>
      <c r="H85" s="3" t="str" cm="1">
        <f t="array" aca="1" ref="H85" ca="1">_xlfn.IFS(DIM_CUSTOMERS[[#This Row],[Age]]&gt;40, "41-60", DIM_CUSTOMERS[[#This Row],[Age]]&gt;30, "31-40", DIM_CUSTOMERS[[#This Row],[Age]]&gt;25, "25-30",DIM_CUSTOMERS[[#This Row],[Age]]&gt;17, "18-24")</f>
        <v>31-40</v>
      </c>
    </row>
    <row r="86" spans="1:8" x14ac:dyDescent="0.25">
      <c r="A86" s="3">
        <v>85</v>
      </c>
      <c r="B86" s="3" t="s">
        <v>377</v>
      </c>
      <c r="C86" s="3" t="s">
        <v>30</v>
      </c>
      <c r="D86" s="3" t="s">
        <v>6</v>
      </c>
      <c r="E86" s="3" t="s">
        <v>7</v>
      </c>
      <c r="F86" s="8">
        <v>28526</v>
      </c>
      <c r="G86" s="24">
        <f ca="1">(YEAR(TODAY()))-(YEAR(DIM_CUSTOMERS[[#This Row],[Customer_Birthdate]]))</f>
        <v>47</v>
      </c>
      <c r="H86" s="3" t="str" cm="1">
        <f t="array" aca="1" ref="H86" ca="1">_xlfn.IFS(DIM_CUSTOMERS[[#This Row],[Age]]&gt;40, "41-60", DIM_CUSTOMERS[[#This Row],[Age]]&gt;30, "31-40", DIM_CUSTOMERS[[#This Row],[Age]]&gt;25, "25-30",DIM_CUSTOMERS[[#This Row],[Age]]&gt;17, "18-24")</f>
        <v>41-60</v>
      </c>
    </row>
    <row r="87" spans="1:8" x14ac:dyDescent="0.25">
      <c r="A87" s="3">
        <v>86</v>
      </c>
      <c r="B87" s="3" t="s">
        <v>627</v>
      </c>
      <c r="C87" s="3" t="s">
        <v>9</v>
      </c>
      <c r="D87" s="3" t="s">
        <v>6</v>
      </c>
      <c r="E87" s="3" t="s">
        <v>7</v>
      </c>
      <c r="F87" s="8">
        <v>38956</v>
      </c>
      <c r="G87" s="24">
        <f ca="1">(YEAR(TODAY()))-(YEAR(DIM_CUSTOMERS[[#This Row],[Customer_Birthdate]]))</f>
        <v>19</v>
      </c>
      <c r="H87" s="3" t="str" cm="1">
        <f t="array" aca="1" ref="H87" ca="1">_xlfn.IFS(DIM_CUSTOMERS[[#This Row],[Age]]&gt;40, "41-60", DIM_CUSTOMERS[[#This Row],[Age]]&gt;30, "31-40", DIM_CUSTOMERS[[#This Row],[Age]]&gt;25, "25-30",DIM_CUSTOMERS[[#This Row],[Age]]&gt;17, "18-24")</f>
        <v>18-24</v>
      </c>
    </row>
    <row r="88" spans="1:8" x14ac:dyDescent="0.25">
      <c r="A88" s="3">
        <v>87</v>
      </c>
      <c r="B88" s="3" t="s">
        <v>574</v>
      </c>
      <c r="C88" s="3" t="s">
        <v>200</v>
      </c>
      <c r="D88" s="3" t="s">
        <v>17</v>
      </c>
      <c r="E88" s="3" t="s">
        <v>11</v>
      </c>
      <c r="F88" s="8">
        <v>38508</v>
      </c>
      <c r="G88" s="24">
        <f ca="1">(YEAR(TODAY()))-(YEAR(DIM_CUSTOMERS[[#This Row],[Customer_Birthdate]]))</f>
        <v>20</v>
      </c>
      <c r="H88" s="3" t="str" cm="1">
        <f t="array" aca="1" ref="H88" ca="1">_xlfn.IFS(DIM_CUSTOMERS[[#This Row],[Age]]&gt;40, "41-60", DIM_CUSTOMERS[[#This Row],[Age]]&gt;30, "31-40", DIM_CUSTOMERS[[#This Row],[Age]]&gt;25, "25-30",DIM_CUSTOMERS[[#This Row],[Age]]&gt;17, "18-24")</f>
        <v>18-24</v>
      </c>
    </row>
    <row r="89" spans="1:8" x14ac:dyDescent="0.25">
      <c r="A89" s="3">
        <v>88</v>
      </c>
      <c r="B89" s="3" t="s">
        <v>602</v>
      </c>
      <c r="C89" s="3" t="s">
        <v>266</v>
      </c>
      <c r="D89" s="3" t="s">
        <v>21</v>
      </c>
      <c r="E89" s="3" t="s">
        <v>11</v>
      </c>
      <c r="F89" s="8">
        <v>39125</v>
      </c>
      <c r="G89" s="24">
        <f ca="1">(YEAR(TODAY()))-(YEAR(DIM_CUSTOMERS[[#This Row],[Customer_Birthdate]]))</f>
        <v>18</v>
      </c>
      <c r="H89" s="3" t="str" cm="1">
        <f t="array" aca="1" ref="H89" ca="1">_xlfn.IFS(DIM_CUSTOMERS[[#This Row],[Age]]&gt;40, "41-60", DIM_CUSTOMERS[[#This Row],[Age]]&gt;30, "31-40", DIM_CUSTOMERS[[#This Row],[Age]]&gt;25, "25-30",DIM_CUSTOMERS[[#This Row],[Age]]&gt;17, "18-24")</f>
        <v>18-24</v>
      </c>
    </row>
    <row r="90" spans="1:8" x14ac:dyDescent="0.25">
      <c r="A90" s="3">
        <v>89</v>
      </c>
      <c r="B90" s="3" t="s">
        <v>539</v>
      </c>
      <c r="C90" s="3" t="s">
        <v>133</v>
      </c>
      <c r="D90" s="3" t="s">
        <v>17</v>
      </c>
      <c r="E90" s="3" t="s">
        <v>11</v>
      </c>
      <c r="F90" s="8">
        <v>36847</v>
      </c>
      <c r="G90" s="24">
        <f ca="1">(YEAR(TODAY()))-(YEAR(DIM_CUSTOMERS[[#This Row],[Customer_Birthdate]]))</f>
        <v>25</v>
      </c>
      <c r="H90" s="3" t="str" cm="1">
        <f t="array" aca="1" ref="H90" ca="1">_xlfn.IFS(DIM_CUSTOMERS[[#This Row],[Age]]&gt;40, "41-60", DIM_CUSTOMERS[[#This Row],[Age]]&gt;30, "31-40", DIM_CUSTOMERS[[#This Row],[Age]]&gt;25, "25-30",DIM_CUSTOMERS[[#This Row],[Age]]&gt;17, "18-24")</f>
        <v>18-24</v>
      </c>
    </row>
    <row r="91" spans="1:8" x14ac:dyDescent="0.25">
      <c r="A91" s="3">
        <v>90</v>
      </c>
      <c r="B91" s="3" t="s">
        <v>445</v>
      </c>
      <c r="C91" s="3" t="s">
        <v>288</v>
      </c>
      <c r="D91" s="3" t="s">
        <v>6</v>
      </c>
      <c r="E91" s="3" t="s">
        <v>7</v>
      </c>
      <c r="F91" s="8">
        <v>29327</v>
      </c>
      <c r="G91" s="24">
        <f ca="1">(YEAR(TODAY()))-(YEAR(DIM_CUSTOMERS[[#This Row],[Customer_Birthdate]]))</f>
        <v>45</v>
      </c>
      <c r="H91" s="3" t="str" cm="1">
        <f t="array" aca="1" ref="H91" ca="1">_xlfn.IFS(DIM_CUSTOMERS[[#This Row],[Age]]&gt;40, "41-60", DIM_CUSTOMERS[[#This Row],[Age]]&gt;30, "31-40", DIM_CUSTOMERS[[#This Row],[Age]]&gt;25, "25-30",DIM_CUSTOMERS[[#This Row],[Age]]&gt;17, "18-24")</f>
        <v>41-60</v>
      </c>
    </row>
    <row r="92" spans="1:8" x14ac:dyDescent="0.25">
      <c r="A92" s="3">
        <v>91</v>
      </c>
      <c r="B92" s="3" t="s">
        <v>571</v>
      </c>
      <c r="C92" s="3" t="s">
        <v>47</v>
      </c>
      <c r="D92" s="3" t="s">
        <v>48</v>
      </c>
      <c r="E92" s="3" t="s">
        <v>11</v>
      </c>
      <c r="F92" s="8">
        <v>38086</v>
      </c>
      <c r="G92" s="24">
        <f ca="1">(YEAR(TODAY()))-(YEAR(DIM_CUSTOMERS[[#This Row],[Customer_Birthdate]]))</f>
        <v>21</v>
      </c>
      <c r="H92" s="3" t="str" cm="1">
        <f t="array" aca="1" ref="H92" ca="1">_xlfn.IFS(DIM_CUSTOMERS[[#This Row],[Age]]&gt;40, "41-60", DIM_CUSTOMERS[[#This Row],[Age]]&gt;30, "31-40", DIM_CUSTOMERS[[#This Row],[Age]]&gt;25, "25-30",DIM_CUSTOMERS[[#This Row],[Age]]&gt;17, "18-24")</f>
        <v>18-24</v>
      </c>
    </row>
    <row r="93" spans="1:8" x14ac:dyDescent="0.25">
      <c r="A93" s="3">
        <v>92</v>
      </c>
      <c r="B93" s="3" t="s">
        <v>303</v>
      </c>
      <c r="C93" s="3" t="s">
        <v>9</v>
      </c>
      <c r="D93" s="3" t="s">
        <v>6</v>
      </c>
      <c r="E93" s="3" t="s">
        <v>11</v>
      </c>
      <c r="F93" s="8">
        <v>33014</v>
      </c>
      <c r="G93" s="24">
        <f ca="1">(YEAR(TODAY()))-(YEAR(DIM_CUSTOMERS[[#This Row],[Customer_Birthdate]]))</f>
        <v>35</v>
      </c>
      <c r="H93" s="3" t="str" cm="1">
        <f t="array" aca="1" ref="H93" ca="1">_xlfn.IFS(DIM_CUSTOMERS[[#This Row],[Age]]&gt;40, "41-60", DIM_CUSTOMERS[[#This Row],[Age]]&gt;30, "31-40", DIM_CUSTOMERS[[#This Row],[Age]]&gt;25, "25-30",DIM_CUSTOMERS[[#This Row],[Age]]&gt;17, "18-24")</f>
        <v>31-40</v>
      </c>
    </row>
    <row r="94" spans="1:8" x14ac:dyDescent="0.25">
      <c r="A94" s="3">
        <v>93</v>
      </c>
      <c r="B94" s="3" t="s">
        <v>398</v>
      </c>
      <c r="C94" s="3" t="s">
        <v>9</v>
      </c>
      <c r="D94" s="3" t="s">
        <v>6</v>
      </c>
      <c r="E94" s="3" t="s">
        <v>11</v>
      </c>
      <c r="F94" s="8">
        <v>27435</v>
      </c>
      <c r="G94" s="24">
        <f ca="1">(YEAR(TODAY()))-(YEAR(DIM_CUSTOMERS[[#This Row],[Customer_Birthdate]]))</f>
        <v>50</v>
      </c>
      <c r="H94" s="3" t="str" cm="1">
        <f t="array" aca="1" ref="H94" ca="1">_xlfn.IFS(DIM_CUSTOMERS[[#This Row],[Age]]&gt;40, "41-60", DIM_CUSTOMERS[[#This Row],[Age]]&gt;30, "31-40", DIM_CUSTOMERS[[#This Row],[Age]]&gt;25, "25-30",DIM_CUSTOMERS[[#This Row],[Age]]&gt;17, "18-24")</f>
        <v>41-60</v>
      </c>
    </row>
    <row r="95" spans="1:8" x14ac:dyDescent="0.25">
      <c r="A95" s="3">
        <v>94</v>
      </c>
      <c r="B95" s="6" t="s">
        <v>635</v>
      </c>
      <c r="C95" s="3" t="s">
        <v>97</v>
      </c>
      <c r="D95" s="3" t="s">
        <v>36</v>
      </c>
      <c r="E95" s="3" t="s">
        <v>7</v>
      </c>
      <c r="F95" s="8">
        <v>37570</v>
      </c>
      <c r="G95" s="24">
        <f ca="1">(YEAR(TODAY()))-(YEAR(DIM_CUSTOMERS[[#This Row],[Customer_Birthdate]]))</f>
        <v>23</v>
      </c>
      <c r="H95" s="3" t="str" cm="1">
        <f t="array" aca="1" ref="H95" ca="1">_xlfn.IFS(DIM_CUSTOMERS[[#This Row],[Age]]&gt;40, "41-60", DIM_CUSTOMERS[[#This Row],[Age]]&gt;30, "31-40", DIM_CUSTOMERS[[#This Row],[Age]]&gt;25, "25-30",DIM_CUSTOMERS[[#This Row],[Age]]&gt;17, "18-24")</f>
        <v>18-24</v>
      </c>
    </row>
    <row r="96" spans="1:8" x14ac:dyDescent="0.25">
      <c r="A96" s="3">
        <v>95</v>
      </c>
      <c r="B96" s="3" t="s">
        <v>503</v>
      </c>
      <c r="C96" s="3" t="s">
        <v>192</v>
      </c>
      <c r="D96" s="3" t="s">
        <v>14</v>
      </c>
      <c r="E96" s="3" t="s">
        <v>11</v>
      </c>
      <c r="F96" s="8">
        <v>37059</v>
      </c>
      <c r="G96" s="24">
        <f ca="1">(YEAR(TODAY()))-(YEAR(DIM_CUSTOMERS[[#This Row],[Customer_Birthdate]]))</f>
        <v>24</v>
      </c>
      <c r="H96" s="3" t="str" cm="1">
        <f t="array" aca="1" ref="H96" ca="1">_xlfn.IFS(DIM_CUSTOMERS[[#This Row],[Age]]&gt;40, "41-60", DIM_CUSTOMERS[[#This Row],[Age]]&gt;30, "31-40", DIM_CUSTOMERS[[#This Row],[Age]]&gt;25, "25-30",DIM_CUSTOMERS[[#This Row],[Age]]&gt;17, "18-24")</f>
        <v>18-24</v>
      </c>
    </row>
    <row r="97" spans="1:8" x14ac:dyDescent="0.25">
      <c r="A97" s="3">
        <v>96</v>
      </c>
      <c r="B97" s="6" t="s">
        <v>532</v>
      </c>
      <c r="C97" s="3" t="s">
        <v>51</v>
      </c>
      <c r="D97" s="3" t="s">
        <v>24</v>
      </c>
      <c r="E97" s="3" t="s">
        <v>7</v>
      </c>
      <c r="F97" s="8">
        <v>38310</v>
      </c>
      <c r="G97" s="24">
        <f ca="1">(YEAR(TODAY()))-(YEAR(DIM_CUSTOMERS[[#This Row],[Customer_Birthdate]]))</f>
        <v>21</v>
      </c>
      <c r="H97" s="3" t="str" cm="1">
        <f t="array" aca="1" ref="H97" ca="1">_xlfn.IFS(DIM_CUSTOMERS[[#This Row],[Age]]&gt;40, "41-60", DIM_CUSTOMERS[[#This Row],[Age]]&gt;30, "31-40", DIM_CUSTOMERS[[#This Row],[Age]]&gt;25, "25-30",DIM_CUSTOMERS[[#This Row],[Age]]&gt;17, "18-24")</f>
        <v>18-24</v>
      </c>
    </row>
    <row r="98" spans="1:8" x14ac:dyDescent="0.25">
      <c r="A98" s="3">
        <v>97</v>
      </c>
      <c r="B98" s="3" t="s">
        <v>477</v>
      </c>
      <c r="C98" s="3" t="s">
        <v>20</v>
      </c>
      <c r="D98" s="3" t="s">
        <v>21</v>
      </c>
      <c r="E98" s="3" t="s">
        <v>7</v>
      </c>
      <c r="F98" s="8">
        <v>31299</v>
      </c>
      <c r="G98" s="24">
        <f ca="1">(YEAR(TODAY()))-(YEAR(DIM_CUSTOMERS[[#This Row],[Customer_Birthdate]]))</f>
        <v>40</v>
      </c>
      <c r="H98" s="3" t="str" cm="1">
        <f t="array" aca="1" ref="H98" ca="1">_xlfn.IFS(DIM_CUSTOMERS[[#This Row],[Age]]&gt;40, "41-60", DIM_CUSTOMERS[[#This Row],[Age]]&gt;30, "31-40", DIM_CUSTOMERS[[#This Row],[Age]]&gt;25, "25-30",DIM_CUSTOMERS[[#This Row],[Age]]&gt;17, "18-24")</f>
        <v>31-40</v>
      </c>
    </row>
    <row r="99" spans="1:8" x14ac:dyDescent="0.25">
      <c r="A99" s="3">
        <v>98</v>
      </c>
      <c r="B99" s="3" t="s">
        <v>507</v>
      </c>
      <c r="C99" s="3" t="s">
        <v>203</v>
      </c>
      <c r="D99" s="3" t="s">
        <v>6</v>
      </c>
      <c r="E99" s="3" t="s">
        <v>11</v>
      </c>
      <c r="F99" s="8">
        <v>29755</v>
      </c>
      <c r="G99" s="24">
        <f ca="1">(YEAR(TODAY()))-(YEAR(DIM_CUSTOMERS[[#This Row],[Customer_Birthdate]]))</f>
        <v>44</v>
      </c>
      <c r="H99" s="3" t="str" cm="1">
        <f t="array" aca="1" ref="H99" ca="1">_xlfn.IFS(DIM_CUSTOMERS[[#This Row],[Age]]&gt;40, "41-60", DIM_CUSTOMERS[[#This Row],[Age]]&gt;30, "31-40", DIM_CUSTOMERS[[#This Row],[Age]]&gt;25, "25-30",DIM_CUSTOMERS[[#This Row],[Age]]&gt;17, "18-24")</f>
        <v>41-60</v>
      </c>
    </row>
    <row r="100" spans="1:8" x14ac:dyDescent="0.25">
      <c r="A100" s="3">
        <v>99</v>
      </c>
      <c r="B100" s="3" t="s">
        <v>427</v>
      </c>
      <c r="C100" s="3" t="s">
        <v>9</v>
      </c>
      <c r="D100" s="3" t="s">
        <v>6</v>
      </c>
      <c r="E100" s="3" t="s">
        <v>7</v>
      </c>
      <c r="F100" s="8">
        <v>24268</v>
      </c>
      <c r="G100" s="24">
        <f ca="1">(YEAR(TODAY()))-(YEAR(DIM_CUSTOMERS[[#This Row],[Customer_Birthdate]]))</f>
        <v>59</v>
      </c>
      <c r="H100" s="3" t="str" cm="1">
        <f t="array" aca="1" ref="H100" ca="1">_xlfn.IFS(DIM_CUSTOMERS[[#This Row],[Age]]&gt;40, "41-60", DIM_CUSTOMERS[[#This Row],[Age]]&gt;30, "31-40", DIM_CUSTOMERS[[#This Row],[Age]]&gt;25, "25-30",DIM_CUSTOMERS[[#This Row],[Age]]&gt;17, "18-24")</f>
        <v>41-60</v>
      </c>
    </row>
    <row r="101" spans="1:8" x14ac:dyDescent="0.25">
      <c r="A101" s="3">
        <v>100</v>
      </c>
      <c r="B101" s="6" t="s">
        <v>655</v>
      </c>
      <c r="C101" s="3" t="s">
        <v>54</v>
      </c>
      <c r="D101" s="3" t="s">
        <v>6</v>
      </c>
      <c r="E101" s="3" t="s">
        <v>11</v>
      </c>
      <c r="F101" s="8">
        <v>35181</v>
      </c>
      <c r="G101" s="24">
        <f ca="1">(YEAR(TODAY()))-(YEAR(DIM_CUSTOMERS[[#This Row],[Customer_Birthdate]]))</f>
        <v>29</v>
      </c>
      <c r="H101" s="3" t="str" cm="1">
        <f t="array" aca="1" ref="H101" ca="1">_xlfn.IFS(DIM_CUSTOMERS[[#This Row],[Age]]&gt;40, "41-60", DIM_CUSTOMERS[[#This Row],[Age]]&gt;30, "31-40", DIM_CUSTOMERS[[#This Row],[Age]]&gt;25, "25-30",DIM_CUSTOMERS[[#This Row],[Age]]&gt;17, "18-24")</f>
        <v>25-30</v>
      </c>
    </row>
    <row r="102" spans="1:8" x14ac:dyDescent="0.25">
      <c r="A102" s="3">
        <v>101</v>
      </c>
      <c r="B102" s="3" t="s">
        <v>562</v>
      </c>
      <c r="C102" s="3" t="s">
        <v>96</v>
      </c>
      <c r="D102" s="3" t="s">
        <v>6</v>
      </c>
      <c r="E102" s="3" t="s">
        <v>11</v>
      </c>
      <c r="F102" s="8">
        <v>36886</v>
      </c>
      <c r="G102" s="24">
        <f ca="1">(YEAR(TODAY()))-(YEAR(DIM_CUSTOMERS[[#This Row],[Customer_Birthdate]]))</f>
        <v>25</v>
      </c>
      <c r="H102" s="3" t="str" cm="1">
        <f t="array" aca="1" ref="H102" ca="1">_xlfn.IFS(DIM_CUSTOMERS[[#This Row],[Age]]&gt;40, "41-60", DIM_CUSTOMERS[[#This Row],[Age]]&gt;30, "31-40", DIM_CUSTOMERS[[#This Row],[Age]]&gt;25, "25-30",DIM_CUSTOMERS[[#This Row],[Age]]&gt;17, "18-24")</f>
        <v>18-24</v>
      </c>
    </row>
    <row r="103" spans="1:8" x14ac:dyDescent="0.25">
      <c r="A103" s="3">
        <v>102</v>
      </c>
      <c r="B103" s="3" t="s">
        <v>472</v>
      </c>
      <c r="C103" s="3" t="s">
        <v>18</v>
      </c>
      <c r="D103" s="3" t="s">
        <v>15</v>
      </c>
      <c r="E103" s="3" t="s">
        <v>11</v>
      </c>
      <c r="F103" s="8">
        <v>39419</v>
      </c>
      <c r="G103" s="24">
        <f ca="1">(YEAR(TODAY()))-(YEAR(DIM_CUSTOMERS[[#This Row],[Customer_Birthdate]]))</f>
        <v>18</v>
      </c>
      <c r="H103" s="3" t="str" cm="1">
        <f t="array" aca="1" ref="H103" ca="1">_xlfn.IFS(DIM_CUSTOMERS[[#This Row],[Age]]&gt;40, "41-60", DIM_CUSTOMERS[[#This Row],[Age]]&gt;30, "31-40", DIM_CUSTOMERS[[#This Row],[Age]]&gt;25, "25-30",DIM_CUSTOMERS[[#This Row],[Age]]&gt;17, "18-24")</f>
        <v>18-24</v>
      </c>
    </row>
    <row r="104" spans="1:8" x14ac:dyDescent="0.25">
      <c r="A104" s="3">
        <v>103</v>
      </c>
      <c r="B104" s="3" t="s">
        <v>473</v>
      </c>
      <c r="C104" s="3" t="s">
        <v>184</v>
      </c>
      <c r="D104" s="3" t="s">
        <v>15</v>
      </c>
      <c r="E104" s="3" t="s">
        <v>11</v>
      </c>
      <c r="F104" s="8">
        <v>36804</v>
      </c>
      <c r="G104" s="24">
        <f ca="1">(YEAR(TODAY()))-(YEAR(DIM_CUSTOMERS[[#This Row],[Customer_Birthdate]]))</f>
        <v>25</v>
      </c>
      <c r="H104" s="3" t="str" cm="1">
        <f t="array" aca="1" ref="H104" ca="1">_xlfn.IFS(DIM_CUSTOMERS[[#This Row],[Age]]&gt;40, "41-60", DIM_CUSTOMERS[[#This Row],[Age]]&gt;30, "31-40", DIM_CUSTOMERS[[#This Row],[Age]]&gt;25, "25-30",DIM_CUSTOMERS[[#This Row],[Age]]&gt;17, "18-24")</f>
        <v>18-24</v>
      </c>
    </row>
    <row r="105" spans="1:8" x14ac:dyDescent="0.25">
      <c r="A105" s="3">
        <v>104</v>
      </c>
      <c r="B105" s="3" t="s">
        <v>330</v>
      </c>
      <c r="C105" s="3" t="s">
        <v>9</v>
      </c>
      <c r="D105" s="3" t="s">
        <v>6</v>
      </c>
      <c r="E105" s="3" t="s">
        <v>7</v>
      </c>
      <c r="F105" s="8">
        <v>35082</v>
      </c>
      <c r="G105" s="24">
        <f ca="1">(YEAR(TODAY()))-(YEAR(DIM_CUSTOMERS[[#This Row],[Customer_Birthdate]]))</f>
        <v>29</v>
      </c>
      <c r="H105" s="3" t="str" cm="1">
        <f t="array" aca="1" ref="H105" ca="1">_xlfn.IFS(DIM_CUSTOMERS[[#This Row],[Age]]&gt;40, "41-60", DIM_CUSTOMERS[[#This Row],[Age]]&gt;30, "31-40", DIM_CUSTOMERS[[#This Row],[Age]]&gt;25, "25-30",DIM_CUSTOMERS[[#This Row],[Age]]&gt;17, "18-24")</f>
        <v>25-30</v>
      </c>
    </row>
    <row r="106" spans="1:8" x14ac:dyDescent="0.25">
      <c r="A106" s="3">
        <v>105</v>
      </c>
      <c r="B106" s="3" t="s">
        <v>316</v>
      </c>
      <c r="C106" s="3" t="s">
        <v>292</v>
      </c>
      <c r="D106" s="3" t="s">
        <v>17</v>
      </c>
      <c r="E106" s="3" t="s">
        <v>11</v>
      </c>
      <c r="F106" s="8">
        <v>35912</v>
      </c>
      <c r="G106" s="24">
        <f ca="1">(YEAR(TODAY()))-(YEAR(DIM_CUSTOMERS[[#This Row],[Customer_Birthdate]]))</f>
        <v>27</v>
      </c>
      <c r="H106" s="3" t="str" cm="1">
        <f t="array" aca="1" ref="H106" ca="1">_xlfn.IFS(DIM_CUSTOMERS[[#This Row],[Age]]&gt;40, "41-60", DIM_CUSTOMERS[[#This Row],[Age]]&gt;30, "31-40", DIM_CUSTOMERS[[#This Row],[Age]]&gt;25, "25-30",DIM_CUSTOMERS[[#This Row],[Age]]&gt;17, "18-24")</f>
        <v>25-30</v>
      </c>
    </row>
    <row r="107" spans="1:8" x14ac:dyDescent="0.25">
      <c r="A107" s="3">
        <v>106</v>
      </c>
      <c r="B107" s="3" t="s">
        <v>625</v>
      </c>
      <c r="C107" s="3" t="s">
        <v>20</v>
      </c>
      <c r="D107" s="3" t="s">
        <v>21</v>
      </c>
      <c r="E107" s="3" t="s">
        <v>7</v>
      </c>
      <c r="F107" s="8">
        <v>25984</v>
      </c>
      <c r="G107" s="24">
        <f ca="1">(YEAR(TODAY()))-(YEAR(DIM_CUSTOMERS[[#This Row],[Customer_Birthdate]]))</f>
        <v>54</v>
      </c>
      <c r="H107" s="3" t="str" cm="1">
        <f t="array" aca="1" ref="H107" ca="1">_xlfn.IFS(DIM_CUSTOMERS[[#This Row],[Age]]&gt;40, "41-60", DIM_CUSTOMERS[[#This Row],[Age]]&gt;30, "31-40", DIM_CUSTOMERS[[#This Row],[Age]]&gt;25, "25-30",DIM_CUSTOMERS[[#This Row],[Age]]&gt;17, "18-24")</f>
        <v>41-60</v>
      </c>
    </row>
    <row r="108" spans="1:8" x14ac:dyDescent="0.25">
      <c r="A108" s="3">
        <v>107</v>
      </c>
      <c r="B108" s="3" t="s">
        <v>642</v>
      </c>
      <c r="C108" s="3" t="s">
        <v>9</v>
      </c>
      <c r="D108" s="3" t="s">
        <v>6</v>
      </c>
      <c r="E108" s="3" t="s">
        <v>7</v>
      </c>
      <c r="F108" s="8">
        <v>37595</v>
      </c>
      <c r="G108" s="24">
        <f ca="1">(YEAR(TODAY()))-(YEAR(DIM_CUSTOMERS[[#This Row],[Customer_Birthdate]]))</f>
        <v>23</v>
      </c>
      <c r="H108" s="3" t="str" cm="1">
        <f t="array" aca="1" ref="H108" ca="1">_xlfn.IFS(DIM_CUSTOMERS[[#This Row],[Age]]&gt;40, "41-60", DIM_CUSTOMERS[[#This Row],[Age]]&gt;30, "31-40", DIM_CUSTOMERS[[#This Row],[Age]]&gt;25, "25-30",DIM_CUSTOMERS[[#This Row],[Age]]&gt;17, "18-24")</f>
        <v>18-24</v>
      </c>
    </row>
    <row r="109" spans="1:8" x14ac:dyDescent="0.25">
      <c r="A109" s="3">
        <v>108</v>
      </c>
      <c r="B109" s="3" t="s">
        <v>530</v>
      </c>
      <c r="C109" s="3" t="s">
        <v>198</v>
      </c>
      <c r="D109" s="3" t="s">
        <v>17</v>
      </c>
      <c r="E109" s="3" t="s">
        <v>11</v>
      </c>
      <c r="F109" s="8">
        <v>39022</v>
      </c>
      <c r="G109" s="24">
        <f ca="1">(YEAR(TODAY()))-(YEAR(DIM_CUSTOMERS[[#This Row],[Customer_Birthdate]]))</f>
        <v>19</v>
      </c>
      <c r="H109" s="3" t="str" cm="1">
        <f t="array" aca="1" ref="H109" ca="1">_xlfn.IFS(DIM_CUSTOMERS[[#This Row],[Age]]&gt;40, "41-60", DIM_CUSTOMERS[[#This Row],[Age]]&gt;30, "31-40", DIM_CUSTOMERS[[#This Row],[Age]]&gt;25, "25-30",DIM_CUSTOMERS[[#This Row],[Age]]&gt;17, "18-24")</f>
        <v>18-24</v>
      </c>
    </row>
    <row r="110" spans="1:8" x14ac:dyDescent="0.25">
      <c r="A110" s="3">
        <v>109</v>
      </c>
      <c r="B110" s="3" t="s">
        <v>497</v>
      </c>
      <c r="C110" s="3" t="s">
        <v>119</v>
      </c>
      <c r="D110" s="3" t="s">
        <v>74</v>
      </c>
      <c r="E110" s="3" t="s">
        <v>7</v>
      </c>
      <c r="F110" s="8">
        <v>35485</v>
      </c>
      <c r="G110" s="24">
        <f ca="1">(YEAR(TODAY()))-(YEAR(DIM_CUSTOMERS[[#This Row],[Customer_Birthdate]]))</f>
        <v>28</v>
      </c>
      <c r="H110" s="3" t="str" cm="1">
        <f t="array" aca="1" ref="H110" ca="1">_xlfn.IFS(DIM_CUSTOMERS[[#This Row],[Age]]&gt;40, "41-60", DIM_CUSTOMERS[[#This Row],[Age]]&gt;30, "31-40", DIM_CUSTOMERS[[#This Row],[Age]]&gt;25, "25-30",DIM_CUSTOMERS[[#This Row],[Age]]&gt;17, "18-24")</f>
        <v>25-30</v>
      </c>
    </row>
    <row r="111" spans="1:8" x14ac:dyDescent="0.25">
      <c r="A111" s="3">
        <v>110</v>
      </c>
      <c r="B111" s="3" t="s">
        <v>632</v>
      </c>
      <c r="C111" s="3" t="s">
        <v>9</v>
      </c>
      <c r="D111" s="3" t="s">
        <v>6</v>
      </c>
      <c r="E111" s="3" t="s">
        <v>7</v>
      </c>
      <c r="F111" s="8">
        <v>39183</v>
      </c>
      <c r="G111" s="24">
        <f ca="1">(YEAR(TODAY()))-(YEAR(DIM_CUSTOMERS[[#This Row],[Customer_Birthdate]]))</f>
        <v>18</v>
      </c>
      <c r="H111" s="3" t="str" cm="1">
        <f t="array" aca="1" ref="H111" ca="1">_xlfn.IFS(DIM_CUSTOMERS[[#This Row],[Age]]&gt;40, "41-60", DIM_CUSTOMERS[[#This Row],[Age]]&gt;30, "31-40", DIM_CUSTOMERS[[#This Row],[Age]]&gt;25, "25-30",DIM_CUSTOMERS[[#This Row],[Age]]&gt;17, "18-24")</f>
        <v>18-24</v>
      </c>
    </row>
    <row r="112" spans="1:8" x14ac:dyDescent="0.25">
      <c r="A112" s="3">
        <v>111</v>
      </c>
      <c r="B112" s="3" t="s">
        <v>500</v>
      </c>
      <c r="C112" s="3" t="s">
        <v>320</v>
      </c>
      <c r="D112" s="3" t="s">
        <v>17</v>
      </c>
      <c r="E112" s="3" t="s">
        <v>7</v>
      </c>
      <c r="F112" s="8">
        <v>38292</v>
      </c>
      <c r="G112" s="24">
        <f ca="1">(YEAR(TODAY()))-(YEAR(DIM_CUSTOMERS[[#This Row],[Customer_Birthdate]]))</f>
        <v>21</v>
      </c>
      <c r="H112" s="3" t="str" cm="1">
        <f t="array" aca="1" ref="H112" ca="1">_xlfn.IFS(DIM_CUSTOMERS[[#This Row],[Age]]&gt;40, "41-60", DIM_CUSTOMERS[[#This Row],[Age]]&gt;30, "31-40", DIM_CUSTOMERS[[#This Row],[Age]]&gt;25, "25-30",DIM_CUSTOMERS[[#This Row],[Age]]&gt;17, "18-24")</f>
        <v>18-24</v>
      </c>
    </row>
    <row r="113" spans="1:8" x14ac:dyDescent="0.25">
      <c r="A113" s="3">
        <v>112</v>
      </c>
      <c r="B113" s="3" t="s">
        <v>576</v>
      </c>
      <c r="C113" s="3" t="s">
        <v>255</v>
      </c>
      <c r="D113" s="3" t="s">
        <v>6</v>
      </c>
      <c r="E113" s="3" t="s">
        <v>7</v>
      </c>
      <c r="F113" s="8">
        <v>24915</v>
      </c>
      <c r="G113" s="24">
        <f ca="1">(YEAR(TODAY()))-(YEAR(DIM_CUSTOMERS[[#This Row],[Customer_Birthdate]]))</f>
        <v>57</v>
      </c>
      <c r="H113" s="3" t="str" cm="1">
        <f t="array" aca="1" ref="H113" ca="1">_xlfn.IFS(DIM_CUSTOMERS[[#This Row],[Age]]&gt;40, "41-60", DIM_CUSTOMERS[[#This Row],[Age]]&gt;30, "31-40", DIM_CUSTOMERS[[#This Row],[Age]]&gt;25, "25-30",DIM_CUSTOMERS[[#This Row],[Age]]&gt;17, "18-24")</f>
        <v>41-60</v>
      </c>
    </row>
    <row r="114" spans="1:8" x14ac:dyDescent="0.25">
      <c r="A114" s="3">
        <v>113</v>
      </c>
      <c r="B114" s="3" t="s">
        <v>379</v>
      </c>
      <c r="C114" s="3" t="s">
        <v>380</v>
      </c>
      <c r="D114" s="3" t="s">
        <v>15</v>
      </c>
      <c r="E114" s="3" t="s">
        <v>7</v>
      </c>
      <c r="F114" s="8">
        <v>26894</v>
      </c>
      <c r="G114" s="24">
        <f ca="1">(YEAR(TODAY()))-(YEAR(DIM_CUSTOMERS[[#This Row],[Customer_Birthdate]]))</f>
        <v>52</v>
      </c>
      <c r="H114" s="3" t="str" cm="1">
        <f t="array" aca="1" ref="H114" ca="1">_xlfn.IFS(DIM_CUSTOMERS[[#This Row],[Age]]&gt;40, "41-60", DIM_CUSTOMERS[[#This Row],[Age]]&gt;30, "31-40", DIM_CUSTOMERS[[#This Row],[Age]]&gt;25, "25-30",DIM_CUSTOMERS[[#This Row],[Age]]&gt;17, "18-24")</f>
        <v>41-60</v>
      </c>
    </row>
    <row r="115" spans="1:8" x14ac:dyDescent="0.25">
      <c r="A115" s="3">
        <v>114</v>
      </c>
      <c r="B115" s="3" t="s">
        <v>690</v>
      </c>
      <c r="C115" s="3" t="s">
        <v>158</v>
      </c>
      <c r="D115" s="3" t="s">
        <v>6</v>
      </c>
      <c r="E115" s="3" t="s">
        <v>7</v>
      </c>
      <c r="F115" s="8">
        <v>27395</v>
      </c>
      <c r="G115" s="24">
        <f ca="1">(YEAR(TODAY()))-(YEAR(DIM_CUSTOMERS[[#This Row],[Customer_Birthdate]]))</f>
        <v>50</v>
      </c>
      <c r="H115" s="3" t="str" cm="1">
        <f t="array" aca="1" ref="H115" ca="1">_xlfn.IFS(DIM_CUSTOMERS[[#This Row],[Age]]&gt;40, "41-60", DIM_CUSTOMERS[[#This Row],[Age]]&gt;30, "31-40", DIM_CUSTOMERS[[#This Row],[Age]]&gt;25, "25-30",DIM_CUSTOMERS[[#This Row],[Age]]&gt;17, "18-24")</f>
        <v>41-60</v>
      </c>
    </row>
    <row r="116" spans="1:8" x14ac:dyDescent="0.25">
      <c r="A116" s="3">
        <v>115</v>
      </c>
      <c r="B116" s="3" t="s">
        <v>428</v>
      </c>
      <c r="C116" s="3" t="s">
        <v>349</v>
      </c>
      <c r="D116" s="3" t="s">
        <v>74</v>
      </c>
      <c r="E116" s="3" t="s">
        <v>11</v>
      </c>
      <c r="F116" s="8">
        <v>37901</v>
      </c>
      <c r="G116" s="24">
        <f ca="1">(YEAR(TODAY()))-(YEAR(DIM_CUSTOMERS[[#This Row],[Customer_Birthdate]]))</f>
        <v>22</v>
      </c>
      <c r="H116" s="3" t="str" cm="1">
        <f t="array" aca="1" ref="H116" ca="1">_xlfn.IFS(DIM_CUSTOMERS[[#This Row],[Age]]&gt;40, "41-60", DIM_CUSTOMERS[[#This Row],[Age]]&gt;30, "31-40", DIM_CUSTOMERS[[#This Row],[Age]]&gt;25, "25-30",DIM_CUSTOMERS[[#This Row],[Age]]&gt;17, "18-24")</f>
        <v>18-24</v>
      </c>
    </row>
    <row r="117" spans="1:8" x14ac:dyDescent="0.25">
      <c r="A117" s="3">
        <v>116</v>
      </c>
      <c r="B117" s="3" t="s">
        <v>299</v>
      </c>
      <c r="C117" s="3" t="s">
        <v>75</v>
      </c>
      <c r="D117" s="3" t="s">
        <v>27</v>
      </c>
      <c r="E117" s="3" t="s">
        <v>7</v>
      </c>
      <c r="F117" s="8">
        <v>33614</v>
      </c>
      <c r="G117" s="24">
        <f ca="1">(YEAR(TODAY()))-(YEAR(DIM_CUSTOMERS[[#This Row],[Customer_Birthdate]]))</f>
        <v>33</v>
      </c>
      <c r="H117" s="3" t="str" cm="1">
        <f t="array" aca="1" ref="H117" ca="1">_xlfn.IFS(DIM_CUSTOMERS[[#This Row],[Age]]&gt;40, "41-60", DIM_CUSTOMERS[[#This Row],[Age]]&gt;30, "31-40", DIM_CUSTOMERS[[#This Row],[Age]]&gt;25, "25-30",DIM_CUSTOMERS[[#This Row],[Age]]&gt;17, "18-24")</f>
        <v>31-40</v>
      </c>
    </row>
    <row r="118" spans="1:8" x14ac:dyDescent="0.25">
      <c r="A118" s="3">
        <v>117</v>
      </c>
      <c r="B118" s="6" t="s">
        <v>358</v>
      </c>
      <c r="C118" s="3" t="s">
        <v>9</v>
      </c>
      <c r="D118" s="3" t="s">
        <v>6</v>
      </c>
      <c r="E118" s="3" t="s">
        <v>7</v>
      </c>
      <c r="F118" s="8">
        <v>38459</v>
      </c>
      <c r="G118" s="24">
        <f ca="1">(YEAR(TODAY()))-(YEAR(DIM_CUSTOMERS[[#This Row],[Customer_Birthdate]]))</f>
        <v>20</v>
      </c>
      <c r="H118" s="3" t="str" cm="1">
        <f t="array" aca="1" ref="H118" ca="1">_xlfn.IFS(DIM_CUSTOMERS[[#This Row],[Age]]&gt;40, "41-60", DIM_CUSTOMERS[[#This Row],[Age]]&gt;30, "31-40", DIM_CUSTOMERS[[#This Row],[Age]]&gt;25, "25-30",DIM_CUSTOMERS[[#This Row],[Age]]&gt;17, "18-24")</f>
        <v>18-24</v>
      </c>
    </row>
    <row r="119" spans="1:8" x14ac:dyDescent="0.25">
      <c r="A119" s="3">
        <v>118</v>
      </c>
      <c r="B119" s="3" t="s">
        <v>389</v>
      </c>
      <c r="C119" s="3" t="s">
        <v>390</v>
      </c>
      <c r="D119" s="3" t="s">
        <v>6</v>
      </c>
      <c r="E119" s="3" t="s">
        <v>11</v>
      </c>
      <c r="F119" s="8">
        <v>35981</v>
      </c>
      <c r="G119" s="24">
        <f ca="1">(YEAR(TODAY()))-(YEAR(DIM_CUSTOMERS[[#This Row],[Customer_Birthdate]]))</f>
        <v>27</v>
      </c>
      <c r="H119" s="3" t="str" cm="1">
        <f t="array" aca="1" ref="H119" ca="1">_xlfn.IFS(DIM_CUSTOMERS[[#This Row],[Age]]&gt;40, "41-60", DIM_CUSTOMERS[[#This Row],[Age]]&gt;30, "31-40", DIM_CUSTOMERS[[#This Row],[Age]]&gt;25, "25-30",DIM_CUSTOMERS[[#This Row],[Age]]&gt;17, "18-24")</f>
        <v>25-30</v>
      </c>
    </row>
    <row r="120" spans="1:8" x14ac:dyDescent="0.25">
      <c r="A120" s="3">
        <v>119</v>
      </c>
      <c r="B120" s="3" t="s">
        <v>367</v>
      </c>
      <c r="C120" s="3" t="s">
        <v>10</v>
      </c>
      <c r="D120" s="3" t="s">
        <v>6</v>
      </c>
      <c r="E120" s="3" t="s">
        <v>11</v>
      </c>
      <c r="F120" s="8">
        <v>35545</v>
      </c>
      <c r="G120" s="24">
        <f ca="1">(YEAR(TODAY()))-(YEAR(DIM_CUSTOMERS[[#This Row],[Customer_Birthdate]]))</f>
        <v>28</v>
      </c>
      <c r="H120" s="3" t="str" cm="1">
        <f t="array" aca="1" ref="H120" ca="1">_xlfn.IFS(DIM_CUSTOMERS[[#This Row],[Age]]&gt;40, "41-60", DIM_CUSTOMERS[[#This Row],[Age]]&gt;30, "31-40", DIM_CUSTOMERS[[#This Row],[Age]]&gt;25, "25-30",DIM_CUSTOMERS[[#This Row],[Age]]&gt;17, "18-24")</f>
        <v>25-30</v>
      </c>
    </row>
    <row r="121" spans="1:8" x14ac:dyDescent="0.25">
      <c r="A121" s="3">
        <v>120</v>
      </c>
      <c r="B121" s="3" t="s">
        <v>418</v>
      </c>
      <c r="C121" s="3" t="s">
        <v>9</v>
      </c>
      <c r="D121" s="3" t="s">
        <v>6</v>
      </c>
      <c r="E121" s="3" t="s">
        <v>11</v>
      </c>
      <c r="F121" s="8">
        <v>37949</v>
      </c>
      <c r="G121" s="24">
        <f ca="1">(YEAR(TODAY()))-(YEAR(DIM_CUSTOMERS[[#This Row],[Customer_Birthdate]]))</f>
        <v>22</v>
      </c>
      <c r="H121" s="3" t="str" cm="1">
        <f t="array" aca="1" ref="H121" ca="1">_xlfn.IFS(DIM_CUSTOMERS[[#This Row],[Age]]&gt;40, "41-60", DIM_CUSTOMERS[[#This Row],[Age]]&gt;30, "31-40", DIM_CUSTOMERS[[#This Row],[Age]]&gt;25, "25-30",DIM_CUSTOMERS[[#This Row],[Age]]&gt;17, "18-24")</f>
        <v>18-24</v>
      </c>
    </row>
    <row r="122" spans="1:8" x14ac:dyDescent="0.25">
      <c r="A122" s="3">
        <v>121</v>
      </c>
      <c r="B122" s="3" t="s">
        <v>515</v>
      </c>
      <c r="C122" s="3" t="s">
        <v>9</v>
      </c>
      <c r="D122" s="3" t="s">
        <v>6</v>
      </c>
      <c r="E122" s="3" t="s">
        <v>7</v>
      </c>
      <c r="F122" s="8">
        <v>36925</v>
      </c>
      <c r="G122" s="24">
        <f ca="1">(YEAR(TODAY()))-(YEAR(DIM_CUSTOMERS[[#This Row],[Customer_Birthdate]]))</f>
        <v>24</v>
      </c>
      <c r="H122" s="3" t="str" cm="1">
        <f t="array" aca="1" ref="H122" ca="1">_xlfn.IFS(DIM_CUSTOMERS[[#This Row],[Age]]&gt;40, "41-60", DIM_CUSTOMERS[[#This Row],[Age]]&gt;30, "31-40", DIM_CUSTOMERS[[#This Row],[Age]]&gt;25, "25-30",DIM_CUSTOMERS[[#This Row],[Age]]&gt;17, "18-24")</f>
        <v>18-24</v>
      </c>
    </row>
    <row r="123" spans="1:8" x14ac:dyDescent="0.25">
      <c r="A123" s="3">
        <v>122</v>
      </c>
      <c r="B123" s="3" t="s">
        <v>333</v>
      </c>
      <c r="C123" s="3" t="s">
        <v>201</v>
      </c>
      <c r="D123" s="3" t="s">
        <v>15</v>
      </c>
      <c r="E123" s="3" t="s">
        <v>11</v>
      </c>
      <c r="F123" s="8">
        <v>36729</v>
      </c>
      <c r="G123" s="24">
        <f ca="1">(YEAR(TODAY()))-(YEAR(DIM_CUSTOMERS[[#This Row],[Customer_Birthdate]]))</f>
        <v>25</v>
      </c>
      <c r="H123" s="3" t="str" cm="1">
        <f t="array" aca="1" ref="H123" ca="1">_xlfn.IFS(DIM_CUSTOMERS[[#This Row],[Age]]&gt;40, "41-60", DIM_CUSTOMERS[[#This Row],[Age]]&gt;30, "31-40", DIM_CUSTOMERS[[#This Row],[Age]]&gt;25, "25-30",DIM_CUSTOMERS[[#This Row],[Age]]&gt;17, "18-24")</f>
        <v>18-24</v>
      </c>
    </row>
    <row r="124" spans="1:8" x14ac:dyDescent="0.25">
      <c r="A124" s="3">
        <v>123</v>
      </c>
      <c r="B124" s="3" t="s">
        <v>438</v>
      </c>
      <c r="C124" s="3" t="s">
        <v>439</v>
      </c>
      <c r="D124" s="3" t="s">
        <v>74</v>
      </c>
      <c r="E124" s="3" t="s">
        <v>7</v>
      </c>
      <c r="F124" s="8">
        <v>26048</v>
      </c>
      <c r="G124" s="24">
        <f ca="1">(YEAR(TODAY()))-(YEAR(DIM_CUSTOMERS[[#This Row],[Customer_Birthdate]]))</f>
        <v>54</v>
      </c>
      <c r="H124" s="3" t="str" cm="1">
        <f t="array" aca="1" ref="H124" ca="1">_xlfn.IFS(DIM_CUSTOMERS[[#This Row],[Age]]&gt;40, "41-60", DIM_CUSTOMERS[[#This Row],[Age]]&gt;30, "31-40", DIM_CUSTOMERS[[#This Row],[Age]]&gt;25, "25-30",DIM_CUSTOMERS[[#This Row],[Age]]&gt;17, "18-24")</f>
        <v>41-60</v>
      </c>
    </row>
    <row r="125" spans="1:8" x14ac:dyDescent="0.25">
      <c r="A125" s="3">
        <v>124</v>
      </c>
      <c r="B125" s="3" t="s">
        <v>496</v>
      </c>
      <c r="C125" s="3" t="s">
        <v>308</v>
      </c>
      <c r="D125" s="3" t="s">
        <v>14</v>
      </c>
      <c r="E125" s="3" t="s">
        <v>7</v>
      </c>
      <c r="F125" s="8">
        <v>38560</v>
      </c>
      <c r="G125" s="24">
        <f ca="1">(YEAR(TODAY()))-(YEAR(DIM_CUSTOMERS[[#This Row],[Customer_Birthdate]]))</f>
        <v>20</v>
      </c>
      <c r="H125" s="3" t="str" cm="1">
        <f t="array" aca="1" ref="H125" ca="1">_xlfn.IFS(DIM_CUSTOMERS[[#This Row],[Age]]&gt;40, "41-60", DIM_CUSTOMERS[[#This Row],[Age]]&gt;30, "31-40", DIM_CUSTOMERS[[#This Row],[Age]]&gt;25, "25-30",DIM_CUSTOMERS[[#This Row],[Age]]&gt;17, "18-24")</f>
        <v>18-24</v>
      </c>
    </row>
    <row r="126" spans="1:8" x14ac:dyDescent="0.25">
      <c r="A126" s="3">
        <v>125</v>
      </c>
      <c r="B126" s="3" t="s">
        <v>388</v>
      </c>
      <c r="C126" s="3" t="s">
        <v>162</v>
      </c>
      <c r="D126" s="3" t="s">
        <v>33</v>
      </c>
      <c r="E126" s="3" t="s">
        <v>11</v>
      </c>
      <c r="F126" s="8">
        <v>24831</v>
      </c>
      <c r="G126" s="24">
        <f ca="1">(YEAR(TODAY()))-(YEAR(DIM_CUSTOMERS[[#This Row],[Customer_Birthdate]]))</f>
        <v>58</v>
      </c>
      <c r="H126" s="3" t="str" cm="1">
        <f t="array" aca="1" ref="H126" ca="1">_xlfn.IFS(DIM_CUSTOMERS[[#This Row],[Age]]&gt;40, "41-60", DIM_CUSTOMERS[[#This Row],[Age]]&gt;30, "31-40", DIM_CUSTOMERS[[#This Row],[Age]]&gt;25, "25-30",DIM_CUSTOMERS[[#This Row],[Age]]&gt;17, "18-24")</f>
        <v>41-60</v>
      </c>
    </row>
    <row r="127" spans="1:8" x14ac:dyDescent="0.25">
      <c r="A127" s="3">
        <v>126</v>
      </c>
      <c r="B127" s="3" t="s">
        <v>370</v>
      </c>
      <c r="C127" s="3" t="s">
        <v>136</v>
      </c>
      <c r="D127" s="3" t="s">
        <v>6</v>
      </c>
      <c r="E127" s="3" t="s">
        <v>7</v>
      </c>
      <c r="F127" s="8">
        <v>38031</v>
      </c>
      <c r="G127" s="24">
        <f ca="1">(YEAR(TODAY()))-(YEAR(DIM_CUSTOMERS[[#This Row],[Customer_Birthdate]]))</f>
        <v>21</v>
      </c>
      <c r="H127" s="3" t="str" cm="1">
        <f t="array" aca="1" ref="H127" ca="1">_xlfn.IFS(DIM_CUSTOMERS[[#This Row],[Age]]&gt;40, "41-60", DIM_CUSTOMERS[[#This Row],[Age]]&gt;30, "31-40", DIM_CUSTOMERS[[#This Row],[Age]]&gt;25, "25-30",DIM_CUSTOMERS[[#This Row],[Age]]&gt;17, "18-24")</f>
        <v>18-24</v>
      </c>
    </row>
    <row r="128" spans="1:8" x14ac:dyDescent="0.25">
      <c r="A128" s="3">
        <v>127</v>
      </c>
      <c r="B128" s="3" t="s">
        <v>431</v>
      </c>
      <c r="C128" s="3" t="s">
        <v>228</v>
      </c>
      <c r="D128" s="3" t="s">
        <v>24</v>
      </c>
      <c r="E128" s="3" t="s">
        <v>7</v>
      </c>
      <c r="F128" s="8">
        <v>29307</v>
      </c>
      <c r="G128" s="24">
        <f ca="1">(YEAR(TODAY()))-(YEAR(DIM_CUSTOMERS[[#This Row],[Customer_Birthdate]]))</f>
        <v>45</v>
      </c>
      <c r="H128" s="3" t="str" cm="1">
        <f t="array" aca="1" ref="H128" ca="1">_xlfn.IFS(DIM_CUSTOMERS[[#This Row],[Age]]&gt;40, "41-60", DIM_CUSTOMERS[[#This Row],[Age]]&gt;30, "31-40", DIM_CUSTOMERS[[#This Row],[Age]]&gt;25, "25-30",DIM_CUSTOMERS[[#This Row],[Age]]&gt;17, "18-24")</f>
        <v>41-60</v>
      </c>
    </row>
    <row r="129" spans="1:8" x14ac:dyDescent="0.25">
      <c r="A129" s="3">
        <v>128</v>
      </c>
      <c r="B129" s="3" t="s">
        <v>526</v>
      </c>
      <c r="C129" s="3" t="s">
        <v>9</v>
      </c>
      <c r="D129" s="3" t="s">
        <v>6</v>
      </c>
      <c r="E129" s="3" t="s">
        <v>7</v>
      </c>
      <c r="F129" s="8">
        <v>38507</v>
      </c>
      <c r="G129" s="24">
        <f ca="1">(YEAR(TODAY()))-(YEAR(DIM_CUSTOMERS[[#This Row],[Customer_Birthdate]]))</f>
        <v>20</v>
      </c>
      <c r="H129" s="3" t="str" cm="1">
        <f t="array" aca="1" ref="H129" ca="1">_xlfn.IFS(DIM_CUSTOMERS[[#This Row],[Age]]&gt;40, "41-60", DIM_CUSTOMERS[[#This Row],[Age]]&gt;30, "31-40", DIM_CUSTOMERS[[#This Row],[Age]]&gt;25, "25-30",DIM_CUSTOMERS[[#This Row],[Age]]&gt;17, "18-24")</f>
        <v>18-24</v>
      </c>
    </row>
    <row r="130" spans="1:8" x14ac:dyDescent="0.25">
      <c r="A130" s="3">
        <v>129</v>
      </c>
      <c r="B130" s="3" t="s">
        <v>443</v>
      </c>
      <c r="C130" s="3" t="s">
        <v>9</v>
      </c>
      <c r="D130" s="3" t="s">
        <v>6</v>
      </c>
      <c r="E130" s="3" t="s">
        <v>11</v>
      </c>
      <c r="F130" s="8">
        <v>33863</v>
      </c>
      <c r="G130" s="24">
        <f ca="1">(YEAR(TODAY()))-(YEAR(DIM_CUSTOMERS[[#This Row],[Customer_Birthdate]]))</f>
        <v>33</v>
      </c>
      <c r="H130" s="3" t="str" cm="1">
        <f t="array" aca="1" ref="H130" ca="1">_xlfn.IFS(DIM_CUSTOMERS[[#This Row],[Age]]&gt;40, "41-60", DIM_CUSTOMERS[[#This Row],[Age]]&gt;30, "31-40", DIM_CUSTOMERS[[#This Row],[Age]]&gt;25, "25-30",DIM_CUSTOMERS[[#This Row],[Age]]&gt;17, "18-24")</f>
        <v>31-40</v>
      </c>
    </row>
    <row r="131" spans="1:8" x14ac:dyDescent="0.25">
      <c r="A131" s="3">
        <v>130</v>
      </c>
      <c r="B131" s="3" t="s">
        <v>416</v>
      </c>
      <c r="C131" s="3" t="s">
        <v>9</v>
      </c>
      <c r="D131" s="3" t="s">
        <v>6</v>
      </c>
      <c r="E131" s="3" t="s">
        <v>11</v>
      </c>
      <c r="F131" s="8">
        <v>34992</v>
      </c>
      <c r="G131" s="24">
        <f ca="1">(YEAR(TODAY()))-(YEAR(DIM_CUSTOMERS[[#This Row],[Customer_Birthdate]]))</f>
        <v>30</v>
      </c>
      <c r="H131" s="3" t="str" cm="1">
        <f t="array" aca="1" ref="H131" ca="1">_xlfn.IFS(DIM_CUSTOMERS[[#This Row],[Age]]&gt;40, "41-60", DIM_CUSTOMERS[[#This Row],[Age]]&gt;30, "31-40", DIM_CUSTOMERS[[#This Row],[Age]]&gt;25, "25-30",DIM_CUSTOMERS[[#This Row],[Age]]&gt;17, "18-24")</f>
        <v>25-30</v>
      </c>
    </row>
    <row r="132" spans="1:8" x14ac:dyDescent="0.25">
      <c r="A132" s="3">
        <v>131</v>
      </c>
      <c r="B132" s="3" t="s">
        <v>688</v>
      </c>
      <c r="C132" s="3" t="s">
        <v>600</v>
      </c>
      <c r="D132" s="3" t="s">
        <v>36</v>
      </c>
      <c r="E132" s="3" t="s">
        <v>7</v>
      </c>
      <c r="F132" s="8">
        <v>38838</v>
      </c>
      <c r="G132" s="24">
        <f ca="1">(YEAR(TODAY()))-(YEAR(DIM_CUSTOMERS[[#This Row],[Customer_Birthdate]]))</f>
        <v>19</v>
      </c>
      <c r="H132" s="3" t="str" cm="1">
        <f t="array" aca="1" ref="H132" ca="1">_xlfn.IFS(DIM_CUSTOMERS[[#This Row],[Age]]&gt;40, "41-60", DIM_CUSTOMERS[[#This Row],[Age]]&gt;30, "31-40", DIM_CUSTOMERS[[#This Row],[Age]]&gt;25, "25-30",DIM_CUSTOMERS[[#This Row],[Age]]&gt;17, "18-24")</f>
        <v>18-24</v>
      </c>
    </row>
    <row r="133" spans="1:8" x14ac:dyDescent="0.25">
      <c r="A133" s="3">
        <v>132</v>
      </c>
      <c r="B133" s="3" t="s">
        <v>567</v>
      </c>
      <c r="C133" s="3" t="s">
        <v>97</v>
      </c>
      <c r="D133" s="3" t="s">
        <v>36</v>
      </c>
      <c r="E133" s="3" t="s">
        <v>11</v>
      </c>
      <c r="F133" s="8">
        <v>24571</v>
      </c>
      <c r="G133" s="24">
        <f ca="1">(YEAR(TODAY()))-(YEAR(DIM_CUSTOMERS[[#This Row],[Customer_Birthdate]]))</f>
        <v>58</v>
      </c>
      <c r="H133" s="3" t="str" cm="1">
        <f t="array" aca="1" ref="H133" ca="1">_xlfn.IFS(DIM_CUSTOMERS[[#This Row],[Age]]&gt;40, "41-60", DIM_CUSTOMERS[[#This Row],[Age]]&gt;30, "31-40", DIM_CUSTOMERS[[#This Row],[Age]]&gt;25, "25-30",DIM_CUSTOMERS[[#This Row],[Age]]&gt;17, "18-24")</f>
        <v>41-60</v>
      </c>
    </row>
    <row r="134" spans="1:8" x14ac:dyDescent="0.25">
      <c r="A134" s="3">
        <v>133</v>
      </c>
      <c r="B134" s="3" t="s">
        <v>506</v>
      </c>
      <c r="C134" s="3" t="s">
        <v>9</v>
      </c>
      <c r="D134" s="3" t="s">
        <v>6</v>
      </c>
      <c r="E134" s="3" t="s">
        <v>7</v>
      </c>
      <c r="F134" s="8">
        <v>35084</v>
      </c>
      <c r="G134" s="24">
        <f ca="1">(YEAR(TODAY()))-(YEAR(DIM_CUSTOMERS[[#This Row],[Customer_Birthdate]]))</f>
        <v>29</v>
      </c>
      <c r="H134" s="3" t="str" cm="1">
        <f t="array" aca="1" ref="H134" ca="1">_xlfn.IFS(DIM_CUSTOMERS[[#This Row],[Age]]&gt;40, "41-60", DIM_CUSTOMERS[[#This Row],[Age]]&gt;30, "31-40", DIM_CUSTOMERS[[#This Row],[Age]]&gt;25, "25-30",DIM_CUSTOMERS[[#This Row],[Age]]&gt;17, "18-24")</f>
        <v>25-30</v>
      </c>
    </row>
    <row r="135" spans="1:8" x14ac:dyDescent="0.25">
      <c r="A135" s="3">
        <v>134</v>
      </c>
      <c r="B135" s="3" t="s">
        <v>383</v>
      </c>
      <c r="C135" s="3" t="s">
        <v>9</v>
      </c>
      <c r="D135" s="3" t="s">
        <v>6</v>
      </c>
      <c r="E135" s="3" t="s">
        <v>7</v>
      </c>
      <c r="F135" s="8">
        <v>38864</v>
      </c>
      <c r="G135" s="24">
        <f ca="1">(YEAR(TODAY()))-(YEAR(DIM_CUSTOMERS[[#This Row],[Customer_Birthdate]]))</f>
        <v>19</v>
      </c>
      <c r="H135" s="3" t="str" cm="1">
        <f t="array" aca="1" ref="H135" ca="1">_xlfn.IFS(DIM_CUSTOMERS[[#This Row],[Age]]&gt;40, "41-60", DIM_CUSTOMERS[[#This Row],[Age]]&gt;30, "31-40", DIM_CUSTOMERS[[#This Row],[Age]]&gt;25, "25-30",DIM_CUSTOMERS[[#This Row],[Age]]&gt;17, "18-24")</f>
        <v>18-24</v>
      </c>
    </row>
    <row r="136" spans="1:8" x14ac:dyDescent="0.25">
      <c r="A136" s="3">
        <v>135</v>
      </c>
      <c r="B136" s="3" t="s">
        <v>585</v>
      </c>
      <c r="C136" s="3" t="s">
        <v>53</v>
      </c>
      <c r="D136" s="3" t="s">
        <v>6</v>
      </c>
      <c r="E136" s="3" t="s">
        <v>7</v>
      </c>
      <c r="F136" s="8">
        <v>36923</v>
      </c>
      <c r="G136" s="24">
        <f ca="1">(YEAR(TODAY()))-(YEAR(DIM_CUSTOMERS[[#This Row],[Customer_Birthdate]]))</f>
        <v>24</v>
      </c>
      <c r="H136" s="3" t="str" cm="1">
        <f t="array" aca="1" ref="H136" ca="1">_xlfn.IFS(DIM_CUSTOMERS[[#This Row],[Age]]&gt;40, "41-60", DIM_CUSTOMERS[[#This Row],[Age]]&gt;30, "31-40", DIM_CUSTOMERS[[#This Row],[Age]]&gt;25, "25-30",DIM_CUSTOMERS[[#This Row],[Age]]&gt;17, "18-24")</f>
        <v>18-24</v>
      </c>
    </row>
    <row r="137" spans="1:8" x14ac:dyDescent="0.25">
      <c r="A137" s="3">
        <v>136</v>
      </c>
      <c r="B137" s="3" t="s">
        <v>587</v>
      </c>
      <c r="C137" s="3" t="s">
        <v>405</v>
      </c>
      <c r="D137" s="3" t="s">
        <v>36</v>
      </c>
      <c r="E137" s="3" t="s">
        <v>7</v>
      </c>
      <c r="F137" s="8">
        <v>36387</v>
      </c>
      <c r="G137" s="24">
        <f ca="1">(YEAR(TODAY()))-(YEAR(DIM_CUSTOMERS[[#This Row],[Customer_Birthdate]]))</f>
        <v>26</v>
      </c>
      <c r="H137" s="3" t="str" cm="1">
        <f t="array" aca="1" ref="H137" ca="1">_xlfn.IFS(DIM_CUSTOMERS[[#This Row],[Age]]&gt;40, "41-60", DIM_CUSTOMERS[[#This Row],[Age]]&gt;30, "31-40", DIM_CUSTOMERS[[#This Row],[Age]]&gt;25, "25-30",DIM_CUSTOMERS[[#This Row],[Age]]&gt;17, "18-24")</f>
        <v>25-30</v>
      </c>
    </row>
    <row r="138" spans="1:8" x14ac:dyDescent="0.25">
      <c r="A138" s="3">
        <v>137</v>
      </c>
      <c r="B138" s="6" t="s">
        <v>435</v>
      </c>
      <c r="C138" s="3" t="s">
        <v>436</v>
      </c>
      <c r="D138" s="3" t="s">
        <v>15</v>
      </c>
      <c r="E138" s="3" t="s">
        <v>11</v>
      </c>
      <c r="F138" s="8">
        <v>35382</v>
      </c>
      <c r="G138" s="24">
        <f ca="1">(YEAR(TODAY()))-(YEAR(DIM_CUSTOMERS[[#This Row],[Customer_Birthdate]]))</f>
        <v>29</v>
      </c>
      <c r="H138" s="3" t="str" cm="1">
        <f t="array" aca="1" ref="H138" ca="1">_xlfn.IFS(DIM_CUSTOMERS[[#This Row],[Age]]&gt;40, "41-60", DIM_CUSTOMERS[[#This Row],[Age]]&gt;30, "31-40", DIM_CUSTOMERS[[#This Row],[Age]]&gt;25, "25-30",DIM_CUSTOMERS[[#This Row],[Age]]&gt;17, "18-24")</f>
        <v>25-30</v>
      </c>
    </row>
    <row r="139" spans="1:8" x14ac:dyDescent="0.25">
      <c r="A139" s="3">
        <v>138</v>
      </c>
      <c r="B139" s="3" t="s">
        <v>597</v>
      </c>
      <c r="C139" s="3" t="s">
        <v>351</v>
      </c>
      <c r="D139" s="3" t="s">
        <v>24</v>
      </c>
      <c r="E139" s="3" t="s">
        <v>11</v>
      </c>
      <c r="F139" s="8">
        <v>38173</v>
      </c>
      <c r="G139" s="24">
        <f ca="1">(YEAR(TODAY()))-(YEAR(DIM_CUSTOMERS[[#This Row],[Customer_Birthdate]]))</f>
        <v>21</v>
      </c>
      <c r="H139" s="3" t="str" cm="1">
        <f t="array" aca="1" ref="H139" ca="1">_xlfn.IFS(DIM_CUSTOMERS[[#This Row],[Age]]&gt;40, "41-60", DIM_CUSTOMERS[[#This Row],[Age]]&gt;30, "31-40", DIM_CUSTOMERS[[#This Row],[Age]]&gt;25, "25-30",DIM_CUSTOMERS[[#This Row],[Age]]&gt;17, "18-24")</f>
        <v>18-24</v>
      </c>
    </row>
    <row r="140" spans="1:8" x14ac:dyDescent="0.25">
      <c r="A140" s="3">
        <v>139</v>
      </c>
      <c r="B140" s="3" t="s">
        <v>483</v>
      </c>
      <c r="C140" s="3" t="s">
        <v>291</v>
      </c>
      <c r="D140" s="3" t="s">
        <v>6</v>
      </c>
      <c r="E140" s="3" t="s">
        <v>7</v>
      </c>
      <c r="F140" s="8">
        <v>39146</v>
      </c>
      <c r="G140" s="24">
        <f ca="1">(YEAR(TODAY()))-(YEAR(DIM_CUSTOMERS[[#This Row],[Customer_Birthdate]]))</f>
        <v>18</v>
      </c>
      <c r="H140" s="3" t="str" cm="1">
        <f t="array" aca="1" ref="H140" ca="1">_xlfn.IFS(DIM_CUSTOMERS[[#This Row],[Age]]&gt;40, "41-60", DIM_CUSTOMERS[[#This Row],[Age]]&gt;30, "31-40", DIM_CUSTOMERS[[#This Row],[Age]]&gt;25, "25-30",DIM_CUSTOMERS[[#This Row],[Age]]&gt;17, "18-24")</f>
        <v>18-24</v>
      </c>
    </row>
    <row r="141" spans="1:8" x14ac:dyDescent="0.25">
      <c r="A141" s="3">
        <v>140</v>
      </c>
      <c r="B141" s="3" t="s">
        <v>400</v>
      </c>
      <c r="C141" s="3" t="s">
        <v>238</v>
      </c>
      <c r="D141" s="3" t="s">
        <v>58</v>
      </c>
      <c r="E141" s="3" t="s">
        <v>7</v>
      </c>
      <c r="F141" s="8">
        <v>36035</v>
      </c>
      <c r="G141" s="24">
        <f ca="1">(YEAR(TODAY()))-(YEAR(DIM_CUSTOMERS[[#This Row],[Customer_Birthdate]]))</f>
        <v>27</v>
      </c>
      <c r="H141" s="3" t="str" cm="1">
        <f t="array" aca="1" ref="H141" ca="1">_xlfn.IFS(DIM_CUSTOMERS[[#This Row],[Age]]&gt;40, "41-60", DIM_CUSTOMERS[[#This Row],[Age]]&gt;30, "31-40", DIM_CUSTOMERS[[#This Row],[Age]]&gt;25, "25-30",DIM_CUSTOMERS[[#This Row],[Age]]&gt;17, "18-24")</f>
        <v>25-30</v>
      </c>
    </row>
    <row r="142" spans="1:8" x14ac:dyDescent="0.25">
      <c r="A142" s="3">
        <v>141</v>
      </c>
      <c r="B142" s="3" t="s">
        <v>354</v>
      </c>
      <c r="C142" s="3" t="s">
        <v>20</v>
      </c>
      <c r="D142" s="3" t="s">
        <v>21</v>
      </c>
      <c r="E142" s="3" t="s">
        <v>7</v>
      </c>
      <c r="F142" s="8">
        <v>39295</v>
      </c>
      <c r="G142" s="24">
        <f ca="1">(YEAR(TODAY()))-(YEAR(DIM_CUSTOMERS[[#This Row],[Customer_Birthdate]]))</f>
        <v>18</v>
      </c>
      <c r="H142" s="3" t="str" cm="1">
        <f t="array" aca="1" ref="H142" ca="1">_xlfn.IFS(DIM_CUSTOMERS[[#This Row],[Age]]&gt;40, "41-60", DIM_CUSTOMERS[[#This Row],[Age]]&gt;30, "31-40", DIM_CUSTOMERS[[#This Row],[Age]]&gt;25, "25-30",DIM_CUSTOMERS[[#This Row],[Age]]&gt;17, "18-24")</f>
        <v>18-24</v>
      </c>
    </row>
    <row r="143" spans="1:8" x14ac:dyDescent="0.25">
      <c r="A143" s="3">
        <v>142</v>
      </c>
      <c r="B143" s="3" t="s">
        <v>663</v>
      </c>
      <c r="C143" s="3" t="s">
        <v>9</v>
      </c>
      <c r="D143" s="3" t="s">
        <v>6</v>
      </c>
      <c r="E143" s="3" t="s">
        <v>7</v>
      </c>
      <c r="F143" s="8">
        <v>30697</v>
      </c>
      <c r="G143" s="24">
        <f ca="1">(YEAR(TODAY()))-(YEAR(DIM_CUSTOMERS[[#This Row],[Customer_Birthdate]]))</f>
        <v>41</v>
      </c>
      <c r="H143" s="3" t="str" cm="1">
        <f t="array" aca="1" ref="H143" ca="1">_xlfn.IFS(DIM_CUSTOMERS[[#This Row],[Age]]&gt;40, "41-60", DIM_CUSTOMERS[[#This Row],[Age]]&gt;30, "31-40", DIM_CUSTOMERS[[#This Row],[Age]]&gt;25, "25-30",DIM_CUSTOMERS[[#This Row],[Age]]&gt;17, "18-24")</f>
        <v>41-60</v>
      </c>
    </row>
    <row r="144" spans="1:8" x14ac:dyDescent="0.25">
      <c r="A144" s="3">
        <v>143</v>
      </c>
      <c r="B144" s="3" t="s">
        <v>476</v>
      </c>
      <c r="C144" s="3" t="s">
        <v>9</v>
      </c>
      <c r="D144" s="3" t="s">
        <v>6</v>
      </c>
      <c r="E144" s="3" t="s">
        <v>7</v>
      </c>
      <c r="F144" s="8">
        <v>36504</v>
      </c>
      <c r="G144" s="24">
        <f ca="1">(YEAR(TODAY()))-(YEAR(DIM_CUSTOMERS[[#This Row],[Customer_Birthdate]]))</f>
        <v>26</v>
      </c>
      <c r="H144" s="3" t="str" cm="1">
        <f t="array" aca="1" ref="H144" ca="1">_xlfn.IFS(DIM_CUSTOMERS[[#This Row],[Age]]&gt;40, "41-60", DIM_CUSTOMERS[[#This Row],[Age]]&gt;30, "31-40", DIM_CUSTOMERS[[#This Row],[Age]]&gt;25, "25-30",DIM_CUSTOMERS[[#This Row],[Age]]&gt;17, "18-24")</f>
        <v>25-30</v>
      </c>
    </row>
    <row r="145" spans="1:8" x14ac:dyDescent="0.25">
      <c r="A145" s="3">
        <v>144</v>
      </c>
      <c r="B145" s="3" t="s">
        <v>680</v>
      </c>
      <c r="C145" s="3" t="s">
        <v>18</v>
      </c>
      <c r="D145" s="3" t="s">
        <v>15</v>
      </c>
      <c r="E145" s="3" t="s">
        <v>7</v>
      </c>
      <c r="F145" s="8">
        <v>39401</v>
      </c>
      <c r="G145" s="24">
        <f ca="1">(YEAR(TODAY()))-(YEAR(DIM_CUSTOMERS[[#This Row],[Customer_Birthdate]]))</f>
        <v>18</v>
      </c>
      <c r="H145" s="3" t="str" cm="1">
        <f t="array" aca="1" ref="H145" ca="1">_xlfn.IFS(DIM_CUSTOMERS[[#This Row],[Age]]&gt;40, "41-60", DIM_CUSTOMERS[[#This Row],[Age]]&gt;30, "31-40", DIM_CUSTOMERS[[#This Row],[Age]]&gt;25, "25-30",DIM_CUSTOMERS[[#This Row],[Age]]&gt;17, "18-24")</f>
        <v>18-24</v>
      </c>
    </row>
    <row r="146" spans="1:8" x14ac:dyDescent="0.25">
      <c r="A146" s="3">
        <v>145</v>
      </c>
      <c r="B146" s="3" t="s">
        <v>481</v>
      </c>
      <c r="C146" s="3" t="s">
        <v>18</v>
      </c>
      <c r="D146" s="3" t="s">
        <v>15</v>
      </c>
      <c r="E146" s="3" t="s">
        <v>7</v>
      </c>
      <c r="F146" s="8">
        <v>37633</v>
      </c>
      <c r="G146" s="24">
        <f ca="1">(YEAR(TODAY()))-(YEAR(DIM_CUSTOMERS[[#This Row],[Customer_Birthdate]]))</f>
        <v>22</v>
      </c>
      <c r="H146" s="3" t="str" cm="1">
        <f t="array" aca="1" ref="H146" ca="1">_xlfn.IFS(DIM_CUSTOMERS[[#This Row],[Age]]&gt;40, "41-60", DIM_CUSTOMERS[[#This Row],[Age]]&gt;30, "31-40", DIM_CUSTOMERS[[#This Row],[Age]]&gt;25, "25-30",DIM_CUSTOMERS[[#This Row],[Age]]&gt;17, "18-24")</f>
        <v>18-24</v>
      </c>
    </row>
    <row r="147" spans="1:8" x14ac:dyDescent="0.25">
      <c r="A147" s="3">
        <v>146</v>
      </c>
      <c r="B147" s="3" t="s">
        <v>650</v>
      </c>
      <c r="C147" s="3" t="s">
        <v>159</v>
      </c>
      <c r="D147" s="3" t="s">
        <v>160</v>
      </c>
      <c r="E147" s="3" t="s">
        <v>11</v>
      </c>
      <c r="F147" s="8">
        <v>38281</v>
      </c>
      <c r="G147" s="24">
        <f ca="1">(YEAR(TODAY()))-(YEAR(DIM_CUSTOMERS[[#This Row],[Customer_Birthdate]]))</f>
        <v>21</v>
      </c>
      <c r="H147" s="3" t="str" cm="1">
        <f t="array" aca="1" ref="H147" ca="1">_xlfn.IFS(DIM_CUSTOMERS[[#This Row],[Age]]&gt;40, "41-60", DIM_CUSTOMERS[[#This Row],[Age]]&gt;30, "31-40", DIM_CUSTOMERS[[#This Row],[Age]]&gt;25, "25-30",DIM_CUSTOMERS[[#This Row],[Age]]&gt;17, "18-24")</f>
        <v>18-24</v>
      </c>
    </row>
    <row r="148" spans="1:8" x14ac:dyDescent="0.25">
      <c r="A148" s="3">
        <v>147</v>
      </c>
      <c r="B148" s="3" t="s">
        <v>293</v>
      </c>
      <c r="C148" s="3" t="s">
        <v>38</v>
      </c>
      <c r="D148" s="3" t="s">
        <v>6</v>
      </c>
      <c r="E148" s="3" t="s">
        <v>7</v>
      </c>
      <c r="F148" s="8">
        <v>31620</v>
      </c>
      <c r="G148" s="24">
        <f ca="1">(YEAR(TODAY()))-(YEAR(DIM_CUSTOMERS[[#This Row],[Customer_Birthdate]]))</f>
        <v>39</v>
      </c>
      <c r="H148" s="3" t="str" cm="1">
        <f t="array" aca="1" ref="H148" ca="1">_xlfn.IFS(DIM_CUSTOMERS[[#This Row],[Age]]&gt;40, "41-60", DIM_CUSTOMERS[[#This Row],[Age]]&gt;30, "31-40", DIM_CUSTOMERS[[#This Row],[Age]]&gt;25, "25-30",DIM_CUSTOMERS[[#This Row],[Age]]&gt;17, "18-24")</f>
        <v>31-40</v>
      </c>
    </row>
    <row r="149" spans="1:8" x14ac:dyDescent="0.25">
      <c r="A149" s="3">
        <v>148</v>
      </c>
      <c r="B149" s="3" t="s">
        <v>410</v>
      </c>
      <c r="C149" s="3" t="s">
        <v>16</v>
      </c>
      <c r="D149" s="3" t="s">
        <v>17</v>
      </c>
      <c r="E149" s="3" t="s">
        <v>7</v>
      </c>
      <c r="F149" s="8">
        <v>38130</v>
      </c>
      <c r="G149" s="24">
        <f ca="1">(YEAR(TODAY()))-(YEAR(DIM_CUSTOMERS[[#This Row],[Customer_Birthdate]]))</f>
        <v>21</v>
      </c>
      <c r="H149" s="3" t="str" cm="1">
        <f t="array" aca="1" ref="H149" ca="1">_xlfn.IFS(DIM_CUSTOMERS[[#This Row],[Age]]&gt;40, "41-60", DIM_CUSTOMERS[[#This Row],[Age]]&gt;30, "31-40", DIM_CUSTOMERS[[#This Row],[Age]]&gt;25, "25-30",DIM_CUSTOMERS[[#This Row],[Age]]&gt;17, "18-24")</f>
        <v>18-24</v>
      </c>
    </row>
    <row r="150" spans="1:8" x14ac:dyDescent="0.25">
      <c r="A150" s="3">
        <v>149</v>
      </c>
      <c r="B150" s="3" t="s">
        <v>434</v>
      </c>
      <c r="C150" s="3" t="s">
        <v>34</v>
      </c>
      <c r="D150" s="3" t="s">
        <v>6</v>
      </c>
      <c r="E150" s="3" t="s">
        <v>11</v>
      </c>
      <c r="F150" s="8">
        <v>38384</v>
      </c>
      <c r="G150" s="24">
        <f ca="1">(YEAR(TODAY()))-(YEAR(DIM_CUSTOMERS[[#This Row],[Customer_Birthdate]]))</f>
        <v>20</v>
      </c>
      <c r="H150" s="3" t="str" cm="1">
        <f t="array" aca="1" ref="H150" ca="1">_xlfn.IFS(DIM_CUSTOMERS[[#This Row],[Age]]&gt;40, "41-60", DIM_CUSTOMERS[[#This Row],[Age]]&gt;30, "31-40", DIM_CUSTOMERS[[#This Row],[Age]]&gt;25, "25-30",DIM_CUSTOMERS[[#This Row],[Age]]&gt;17, "18-24")</f>
        <v>18-24</v>
      </c>
    </row>
    <row r="151" spans="1:8" x14ac:dyDescent="0.25">
      <c r="A151" s="3">
        <v>150</v>
      </c>
      <c r="B151" s="6" t="s">
        <v>551</v>
      </c>
      <c r="C151" s="3" t="s">
        <v>23</v>
      </c>
      <c r="D151" s="3" t="s">
        <v>24</v>
      </c>
      <c r="E151" s="3" t="s">
        <v>11</v>
      </c>
      <c r="F151" s="8">
        <v>34732</v>
      </c>
      <c r="G151" s="24">
        <f ca="1">(YEAR(TODAY()))-(YEAR(DIM_CUSTOMERS[[#This Row],[Customer_Birthdate]]))</f>
        <v>30</v>
      </c>
      <c r="H151" s="3" t="str" cm="1">
        <f t="array" aca="1" ref="H151" ca="1">_xlfn.IFS(DIM_CUSTOMERS[[#This Row],[Age]]&gt;40, "41-60", DIM_CUSTOMERS[[#This Row],[Age]]&gt;30, "31-40", DIM_CUSTOMERS[[#This Row],[Age]]&gt;25, "25-30",DIM_CUSTOMERS[[#This Row],[Age]]&gt;17, "18-24")</f>
        <v>25-30</v>
      </c>
    </row>
    <row r="152" spans="1:8" x14ac:dyDescent="0.25">
      <c r="A152" s="3">
        <v>151</v>
      </c>
      <c r="B152" s="3" t="s">
        <v>658</v>
      </c>
      <c r="C152" s="3" t="s">
        <v>75</v>
      </c>
      <c r="D152" s="3" t="s">
        <v>27</v>
      </c>
      <c r="E152" s="3" t="s">
        <v>7</v>
      </c>
      <c r="F152" s="8">
        <v>23879</v>
      </c>
      <c r="G152" s="24">
        <f ca="1">(YEAR(TODAY()))-(YEAR(DIM_CUSTOMERS[[#This Row],[Customer_Birthdate]]))</f>
        <v>60</v>
      </c>
      <c r="H152" s="3" t="str" cm="1">
        <f t="array" aca="1" ref="H152" ca="1">_xlfn.IFS(DIM_CUSTOMERS[[#This Row],[Age]]&gt;40, "41-60", DIM_CUSTOMERS[[#This Row],[Age]]&gt;30, "31-40", DIM_CUSTOMERS[[#This Row],[Age]]&gt;25, "25-30",DIM_CUSTOMERS[[#This Row],[Age]]&gt;17, "18-24")</f>
        <v>41-60</v>
      </c>
    </row>
    <row r="153" spans="1:8" x14ac:dyDescent="0.25">
      <c r="A153" s="3">
        <v>152</v>
      </c>
      <c r="B153" s="3" t="s">
        <v>643</v>
      </c>
      <c r="C153" s="3" t="s">
        <v>108</v>
      </c>
      <c r="D153" s="3" t="s">
        <v>17</v>
      </c>
      <c r="E153" s="3" t="s">
        <v>7</v>
      </c>
      <c r="F153" s="8">
        <v>30778</v>
      </c>
      <c r="G153" s="24">
        <f ca="1">(YEAR(TODAY()))-(YEAR(DIM_CUSTOMERS[[#This Row],[Customer_Birthdate]]))</f>
        <v>41</v>
      </c>
      <c r="H153" s="3" t="str" cm="1">
        <f t="array" aca="1" ref="H153" ca="1">_xlfn.IFS(DIM_CUSTOMERS[[#This Row],[Age]]&gt;40, "41-60", DIM_CUSTOMERS[[#This Row],[Age]]&gt;30, "31-40", DIM_CUSTOMERS[[#This Row],[Age]]&gt;25, "25-30",DIM_CUSTOMERS[[#This Row],[Age]]&gt;17, "18-24")</f>
        <v>41-60</v>
      </c>
    </row>
    <row r="154" spans="1:8" x14ac:dyDescent="0.25">
      <c r="A154" s="3">
        <v>153</v>
      </c>
      <c r="B154" s="3" t="s">
        <v>537</v>
      </c>
      <c r="C154" s="3" t="s">
        <v>12</v>
      </c>
      <c r="D154" s="3" t="s">
        <v>6</v>
      </c>
      <c r="E154" s="3" t="s">
        <v>7</v>
      </c>
      <c r="F154" s="8">
        <v>38590</v>
      </c>
      <c r="G154" s="24">
        <f ca="1">(YEAR(TODAY()))-(YEAR(DIM_CUSTOMERS[[#This Row],[Customer_Birthdate]]))</f>
        <v>20</v>
      </c>
      <c r="H154" s="3" t="str" cm="1">
        <f t="array" aca="1" ref="H154" ca="1">_xlfn.IFS(DIM_CUSTOMERS[[#This Row],[Age]]&gt;40, "41-60", DIM_CUSTOMERS[[#This Row],[Age]]&gt;30, "31-40", DIM_CUSTOMERS[[#This Row],[Age]]&gt;25, "25-30",DIM_CUSTOMERS[[#This Row],[Age]]&gt;17, "18-24")</f>
        <v>18-24</v>
      </c>
    </row>
    <row r="155" spans="1:8" x14ac:dyDescent="0.25">
      <c r="A155" s="3">
        <v>154</v>
      </c>
      <c r="B155" s="3" t="s">
        <v>297</v>
      </c>
      <c r="C155" s="3" t="s">
        <v>9</v>
      </c>
      <c r="D155" s="3" t="s">
        <v>6</v>
      </c>
      <c r="E155" s="3" t="s">
        <v>11</v>
      </c>
      <c r="F155" s="8">
        <v>39370</v>
      </c>
      <c r="G155" s="24">
        <f ca="1">(YEAR(TODAY()))-(YEAR(DIM_CUSTOMERS[[#This Row],[Customer_Birthdate]]))</f>
        <v>18</v>
      </c>
      <c r="H155" s="3" t="str" cm="1">
        <f t="array" aca="1" ref="H155" ca="1">_xlfn.IFS(DIM_CUSTOMERS[[#This Row],[Age]]&gt;40, "41-60", DIM_CUSTOMERS[[#This Row],[Age]]&gt;30, "31-40", DIM_CUSTOMERS[[#This Row],[Age]]&gt;25, "25-30",DIM_CUSTOMERS[[#This Row],[Age]]&gt;17, "18-24")</f>
        <v>18-24</v>
      </c>
    </row>
    <row r="156" spans="1:8" x14ac:dyDescent="0.25">
      <c r="A156" s="3">
        <v>155</v>
      </c>
      <c r="B156" s="3" t="s">
        <v>675</v>
      </c>
      <c r="C156" s="3" t="s">
        <v>49</v>
      </c>
      <c r="D156" s="3" t="s">
        <v>50</v>
      </c>
      <c r="E156" s="3" t="s">
        <v>7</v>
      </c>
      <c r="F156" s="8">
        <v>35438</v>
      </c>
      <c r="G156" s="24">
        <f ca="1">(YEAR(TODAY()))-(YEAR(DIM_CUSTOMERS[[#This Row],[Customer_Birthdate]]))</f>
        <v>28</v>
      </c>
      <c r="H156" s="3" t="str" cm="1">
        <f t="array" aca="1" ref="H156" ca="1">_xlfn.IFS(DIM_CUSTOMERS[[#This Row],[Age]]&gt;40, "41-60", DIM_CUSTOMERS[[#This Row],[Age]]&gt;30, "31-40", DIM_CUSTOMERS[[#This Row],[Age]]&gt;25, "25-30",DIM_CUSTOMERS[[#This Row],[Age]]&gt;17, "18-24")</f>
        <v>25-30</v>
      </c>
    </row>
    <row r="157" spans="1:8" x14ac:dyDescent="0.25">
      <c r="A157" s="3">
        <v>156</v>
      </c>
      <c r="B157" s="3" t="s">
        <v>630</v>
      </c>
      <c r="C157" s="3" t="s">
        <v>9</v>
      </c>
      <c r="D157" s="3" t="s">
        <v>6</v>
      </c>
      <c r="E157" s="3" t="s">
        <v>7</v>
      </c>
      <c r="F157" s="8">
        <v>25975</v>
      </c>
      <c r="G157" s="24">
        <f ca="1">(YEAR(TODAY()))-(YEAR(DIM_CUSTOMERS[[#This Row],[Customer_Birthdate]]))</f>
        <v>54</v>
      </c>
      <c r="H157" s="3" t="str" cm="1">
        <f t="array" aca="1" ref="H157" ca="1">_xlfn.IFS(DIM_CUSTOMERS[[#This Row],[Age]]&gt;40, "41-60", DIM_CUSTOMERS[[#This Row],[Age]]&gt;30, "31-40", DIM_CUSTOMERS[[#This Row],[Age]]&gt;25, "25-30",DIM_CUSTOMERS[[#This Row],[Age]]&gt;17, "18-24")</f>
        <v>41-60</v>
      </c>
    </row>
    <row r="158" spans="1:8" x14ac:dyDescent="0.25">
      <c r="A158" s="3">
        <v>157</v>
      </c>
      <c r="B158" s="3" t="s">
        <v>676</v>
      </c>
      <c r="C158" s="3" t="s">
        <v>18</v>
      </c>
      <c r="D158" s="3" t="s">
        <v>15</v>
      </c>
      <c r="E158" s="3" t="s">
        <v>7</v>
      </c>
      <c r="F158" s="8">
        <v>37232</v>
      </c>
      <c r="G158" s="24">
        <f ca="1">(YEAR(TODAY()))-(YEAR(DIM_CUSTOMERS[[#This Row],[Customer_Birthdate]]))</f>
        <v>24</v>
      </c>
      <c r="H158" s="3" t="str" cm="1">
        <f t="array" aca="1" ref="H158" ca="1">_xlfn.IFS(DIM_CUSTOMERS[[#This Row],[Age]]&gt;40, "41-60", DIM_CUSTOMERS[[#This Row],[Age]]&gt;30, "31-40", DIM_CUSTOMERS[[#This Row],[Age]]&gt;25, "25-30",DIM_CUSTOMERS[[#This Row],[Age]]&gt;17, "18-24")</f>
        <v>18-24</v>
      </c>
    </row>
    <row r="159" spans="1:8" x14ac:dyDescent="0.25">
      <c r="A159" s="3">
        <v>158</v>
      </c>
      <c r="B159" s="3" t="s">
        <v>609</v>
      </c>
      <c r="C159" s="3" t="s">
        <v>157</v>
      </c>
      <c r="D159" s="3" t="s">
        <v>15</v>
      </c>
      <c r="E159" s="3" t="s">
        <v>7</v>
      </c>
      <c r="F159" s="8">
        <v>37569</v>
      </c>
      <c r="G159" s="24">
        <f ca="1">(YEAR(TODAY()))-(YEAR(DIM_CUSTOMERS[[#This Row],[Customer_Birthdate]]))</f>
        <v>23</v>
      </c>
      <c r="H159" s="3" t="str" cm="1">
        <f t="array" aca="1" ref="H159" ca="1">_xlfn.IFS(DIM_CUSTOMERS[[#This Row],[Age]]&gt;40, "41-60", DIM_CUSTOMERS[[#This Row],[Age]]&gt;30, "31-40", DIM_CUSTOMERS[[#This Row],[Age]]&gt;25, "25-30",DIM_CUSTOMERS[[#This Row],[Age]]&gt;17, "18-24")</f>
        <v>18-24</v>
      </c>
    </row>
    <row r="160" spans="1:8" x14ac:dyDescent="0.25">
      <c r="A160" s="3">
        <v>159</v>
      </c>
      <c r="B160" s="3" t="s">
        <v>321</v>
      </c>
      <c r="C160" s="3" t="s">
        <v>128</v>
      </c>
      <c r="D160" s="3" t="s">
        <v>21</v>
      </c>
      <c r="E160" s="3" t="s">
        <v>11</v>
      </c>
      <c r="F160" s="8">
        <v>35818</v>
      </c>
      <c r="G160" s="24">
        <f ca="1">(YEAR(TODAY()))-(YEAR(DIM_CUSTOMERS[[#This Row],[Customer_Birthdate]]))</f>
        <v>27</v>
      </c>
      <c r="H160" s="3" t="str" cm="1">
        <f t="array" aca="1" ref="H160" ca="1">_xlfn.IFS(DIM_CUSTOMERS[[#This Row],[Age]]&gt;40, "41-60", DIM_CUSTOMERS[[#This Row],[Age]]&gt;30, "31-40", DIM_CUSTOMERS[[#This Row],[Age]]&gt;25, "25-30",DIM_CUSTOMERS[[#This Row],[Age]]&gt;17, "18-24")</f>
        <v>25-30</v>
      </c>
    </row>
    <row r="161" spans="1:8" x14ac:dyDescent="0.25">
      <c r="A161" s="3">
        <v>160</v>
      </c>
      <c r="B161" s="3" t="s">
        <v>617</v>
      </c>
      <c r="C161" s="3" t="s">
        <v>34</v>
      </c>
      <c r="D161" s="3" t="s">
        <v>6</v>
      </c>
      <c r="E161" s="3" t="s">
        <v>11</v>
      </c>
      <c r="F161" s="8">
        <v>32936</v>
      </c>
      <c r="G161" s="24">
        <f ca="1">(YEAR(TODAY()))-(YEAR(DIM_CUSTOMERS[[#This Row],[Customer_Birthdate]]))</f>
        <v>35</v>
      </c>
      <c r="H161" s="3" t="str" cm="1">
        <f t="array" aca="1" ref="H161" ca="1">_xlfn.IFS(DIM_CUSTOMERS[[#This Row],[Age]]&gt;40, "41-60", DIM_CUSTOMERS[[#This Row],[Age]]&gt;30, "31-40", DIM_CUSTOMERS[[#This Row],[Age]]&gt;25, "25-30",DIM_CUSTOMERS[[#This Row],[Age]]&gt;17, "18-24")</f>
        <v>31-40</v>
      </c>
    </row>
    <row r="162" spans="1:8" x14ac:dyDescent="0.25">
      <c r="A162" s="3">
        <v>161</v>
      </c>
      <c r="B162" s="3" t="s">
        <v>531</v>
      </c>
      <c r="C162" s="3" t="s">
        <v>356</v>
      </c>
      <c r="D162" s="3" t="s">
        <v>24</v>
      </c>
      <c r="E162" s="3" t="s">
        <v>11</v>
      </c>
      <c r="F162" s="8">
        <v>26552</v>
      </c>
      <c r="G162" s="24">
        <f ca="1">(YEAR(TODAY()))-(YEAR(DIM_CUSTOMERS[[#This Row],[Customer_Birthdate]]))</f>
        <v>53</v>
      </c>
      <c r="H162" s="3" t="str" cm="1">
        <f t="array" aca="1" ref="H162" ca="1">_xlfn.IFS(DIM_CUSTOMERS[[#This Row],[Age]]&gt;40, "41-60", DIM_CUSTOMERS[[#This Row],[Age]]&gt;30, "31-40", DIM_CUSTOMERS[[#This Row],[Age]]&gt;25, "25-30",DIM_CUSTOMERS[[#This Row],[Age]]&gt;17, "18-24")</f>
        <v>41-60</v>
      </c>
    </row>
    <row r="163" spans="1:8" x14ac:dyDescent="0.25">
      <c r="A163" s="3">
        <v>162</v>
      </c>
      <c r="B163" s="3" t="s">
        <v>420</v>
      </c>
      <c r="C163" s="3" t="s">
        <v>43</v>
      </c>
      <c r="D163" s="3" t="s">
        <v>6</v>
      </c>
      <c r="E163" s="3" t="s">
        <v>7</v>
      </c>
      <c r="F163" s="8">
        <v>33042</v>
      </c>
      <c r="G163" s="24">
        <f ca="1">(YEAR(TODAY()))-(YEAR(DIM_CUSTOMERS[[#This Row],[Customer_Birthdate]]))</f>
        <v>35</v>
      </c>
      <c r="H163" s="3" t="str" cm="1">
        <f t="array" aca="1" ref="H163" ca="1">_xlfn.IFS(DIM_CUSTOMERS[[#This Row],[Age]]&gt;40, "41-60", DIM_CUSTOMERS[[#This Row],[Age]]&gt;30, "31-40", DIM_CUSTOMERS[[#This Row],[Age]]&gt;25, "25-30",DIM_CUSTOMERS[[#This Row],[Age]]&gt;17, "18-24")</f>
        <v>31-40</v>
      </c>
    </row>
    <row r="164" spans="1:8" x14ac:dyDescent="0.25">
      <c r="A164" s="3">
        <v>163</v>
      </c>
      <c r="B164" s="3" t="s">
        <v>586</v>
      </c>
      <c r="C164" s="3" t="s">
        <v>51</v>
      </c>
      <c r="D164" s="3" t="s">
        <v>24</v>
      </c>
      <c r="E164" s="3" t="s">
        <v>11</v>
      </c>
      <c r="F164" s="8">
        <v>39168</v>
      </c>
      <c r="G164" s="24">
        <f ca="1">(YEAR(TODAY()))-(YEAR(DIM_CUSTOMERS[[#This Row],[Customer_Birthdate]]))</f>
        <v>18</v>
      </c>
      <c r="H164" s="3" t="str" cm="1">
        <f t="array" aca="1" ref="H164" ca="1">_xlfn.IFS(DIM_CUSTOMERS[[#This Row],[Age]]&gt;40, "41-60", DIM_CUSTOMERS[[#This Row],[Age]]&gt;30, "31-40", DIM_CUSTOMERS[[#This Row],[Age]]&gt;25, "25-30",DIM_CUSTOMERS[[#This Row],[Age]]&gt;17, "18-24")</f>
        <v>18-24</v>
      </c>
    </row>
    <row r="165" spans="1:8" x14ac:dyDescent="0.25">
      <c r="A165" s="3">
        <v>164</v>
      </c>
      <c r="B165" s="3" t="s">
        <v>604</v>
      </c>
      <c r="C165" s="3" t="s">
        <v>180</v>
      </c>
      <c r="D165" s="3" t="s">
        <v>6</v>
      </c>
      <c r="E165" s="3" t="s">
        <v>11</v>
      </c>
      <c r="F165" s="8">
        <v>32128</v>
      </c>
      <c r="G165" s="24">
        <f ca="1">(YEAR(TODAY()))-(YEAR(DIM_CUSTOMERS[[#This Row],[Customer_Birthdate]]))</f>
        <v>38</v>
      </c>
      <c r="H165" s="3" t="str" cm="1">
        <f t="array" aca="1" ref="H165" ca="1">_xlfn.IFS(DIM_CUSTOMERS[[#This Row],[Age]]&gt;40, "41-60", DIM_CUSTOMERS[[#This Row],[Age]]&gt;30, "31-40", DIM_CUSTOMERS[[#This Row],[Age]]&gt;25, "25-30",DIM_CUSTOMERS[[#This Row],[Age]]&gt;17, "18-24")</f>
        <v>31-40</v>
      </c>
    </row>
    <row r="166" spans="1:8" x14ac:dyDescent="0.25">
      <c r="A166" s="3">
        <v>165</v>
      </c>
      <c r="B166" s="3" t="s">
        <v>352</v>
      </c>
      <c r="C166" s="3" t="s">
        <v>9</v>
      </c>
      <c r="D166" s="3" t="s">
        <v>6</v>
      </c>
      <c r="E166" s="3" t="s">
        <v>11</v>
      </c>
      <c r="F166" s="8">
        <v>37603</v>
      </c>
      <c r="G166" s="24">
        <f ca="1">(YEAR(TODAY()))-(YEAR(DIM_CUSTOMERS[[#This Row],[Customer_Birthdate]]))</f>
        <v>23</v>
      </c>
      <c r="H166" s="3" t="str" cm="1">
        <f t="array" aca="1" ref="H166" ca="1">_xlfn.IFS(DIM_CUSTOMERS[[#This Row],[Age]]&gt;40, "41-60", DIM_CUSTOMERS[[#This Row],[Age]]&gt;30, "31-40", DIM_CUSTOMERS[[#This Row],[Age]]&gt;25, "25-30",DIM_CUSTOMERS[[#This Row],[Age]]&gt;17, "18-24")</f>
        <v>18-24</v>
      </c>
    </row>
    <row r="167" spans="1:8" x14ac:dyDescent="0.25">
      <c r="A167" s="3">
        <v>166</v>
      </c>
      <c r="B167" s="3" t="s">
        <v>514</v>
      </c>
      <c r="C167" s="3" t="s">
        <v>12</v>
      </c>
      <c r="D167" s="3" t="s">
        <v>6</v>
      </c>
      <c r="E167" s="3" t="s">
        <v>7</v>
      </c>
      <c r="F167" s="8">
        <v>38901</v>
      </c>
      <c r="G167" s="24">
        <f ca="1">(YEAR(TODAY()))-(YEAR(DIM_CUSTOMERS[[#This Row],[Customer_Birthdate]]))</f>
        <v>19</v>
      </c>
      <c r="H167" s="3" t="str" cm="1">
        <f t="array" aca="1" ref="H167" ca="1">_xlfn.IFS(DIM_CUSTOMERS[[#This Row],[Age]]&gt;40, "41-60", DIM_CUSTOMERS[[#This Row],[Age]]&gt;30, "31-40", DIM_CUSTOMERS[[#This Row],[Age]]&gt;25, "25-30",DIM_CUSTOMERS[[#This Row],[Age]]&gt;17, "18-24")</f>
        <v>18-24</v>
      </c>
    </row>
    <row r="168" spans="1:8" x14ac:dyDescent="0.25">
      <c r="A168" s="3">
        <v>167</v>
      </c>
      <c r="B168" s="3" t="s">
        <v>559</v>
      </c>
      <c r="C168" s="3" t="s">
        <v>9</v>
      </c>
      <c r="D168" s="3" t="s">
        <v>6</v>
      </c>
      <c r="E168" s="3" t="s">
        <v>11</v>
      </c>
      <c r="F168" s="8">
        <v>27957</v>
      </c>
      <c r="G168" s="24">
        <f ca="1">(YEAR(TODAY()))-(YEAR(DIM_CUSTOMERS[[#This Row],[Customer_Birthdate]]))</f>
        <v>49</v>
      </c>
      <c r="H168" s="3" t="str" cm="1">
        <f t="array" aca="1" ref="H168" ca="1">_xlfn.IFS(DIM_CUSTOMERS[[#This Row],[Age]]&gt;40, "41-60", DIM_CUSTOMERS[[#This Row],[Age]]&gt;30, "31-40", DIM_CUSTOMERS[[#This Row],[Age]]&gt;25, "25-30",DIM_CUSTOMERS[[#This Row],[Age]]&gt;17, "18-24")</f>
        <v>41-60</v>
      </c>
    </row>
    <row r="169" spans="1:8" x14ac:dyDescent="0.25">
      <c r="A169" s="3">
        <v>168</v>
      </c>
      <c r="B169" s="3" t="s">
        <v>328</v>
      </c>
      <c r="C169" s="3" t="s">
        <v>287</v>
      </c>
      <c r="D169" s="3" t="s">
        <v>17</v>
      </c>
      <c r="E169" s="3" t="s">
        <v>11</v>
      </c>
      <c r="F169" s="8">
        <v>39176</v>
      </c>
      <c r="G169" s="24">
        <f ca="1">(YEAR(TODAY()))-(YEAR(DIM_CUSTOMERS[[#This Row],[Customer_Birthdate]]))</f>
        <v>18</v>
      </c>
      <c r="H169" s="3" t="str" cm="1">
        <f t="array" aca="1" ref="H169" ca="1">_xlfn.IFS(DIM_CUSTOMERS[[#This Row],[Age]]&gt;40, "41-60", DIM_CUSTOMERS[[#This Row],[Age]]&gt;30, "31-40", DIM_CUSTOMERS[[#This Row],[Age]]&gt;25, "25-30",DIM_CUSTOMERS[[#This Row],[Age]]&gt;17, "18-24")</f>
        <v>18-24</v>
      </c>
    </row>
    <row r="170" spans="1:8" x14ac:dyDescent="0.25">
      <c r="A170" s="3">
        <v>169</v>
      </c>
      <c r="B170" s="3" t="s">
        <v>412</v>
      </c>
      <c r="C170" s="3" t="s">
        <v>115</v>
      </c>
      <c r="D170" s="3" t="s">
        <v>14</v>
      </c>
      <c r="E170" s="3" t="s">
        <v>7</v>
      </c>
      <c r="F170" s="8">
        <v>32622</v>
      </c>
      <c r="G170" s="24">
        <f ca="1">(YEAR(TODAY()))-(YEAR(DIM_CUSTOMERS[[#This Row],[Customer_Birthdate]]))</f>
        <v>36</v>
      </c>
      <c r="H170" s="3" t="str" cm="1">
        <f t="array" aca="1" ref="H170" ca="1">_xlfn.IFS(DIM_CUSTOMERS[[#This Row],[Age]]&gt;40, "41-60", DIM_CUSTOMERS[[#This Row],[Age]]&gt;30, "31-40", DIM_CUSTOMERS[[#This Row],[Age]]&gt;25, "25-30",DIM_CUSTOMERS[[#This Row],[Age]]&gt;17, "18-24")</f>
        <v>31-40</v>
      </c>
    </row>
    <row r="171" spans="1:8" x14ac:dyDescent="0.25">
      <c r="A171" s="3">
        <v>170</v>
      </c>
      <c r="B171" s="3" t="s">
        <v>323</v>
      </c>
      <c r="C171" s="3" t="s">
        <v>118</v>
      </c>
      <c r="D171" s="3" t="s">
        <v>27</v>
      </c>
      <c r="E171" s="3" t="s">
        <v>11</v>
      </c>
      <c r="F171" s="8">
        <v>38305</v>
      </c>
      <c r="G171" s="24">
        <f ca="1">(YEAR(TODAY()))-(YEAR(DIM_CUSTOMERS[[#This Row],[Customer_Birthdate]]))</f>
        <v>21</v>
      </c>
      <c r="H171" s="3" t="str" cm="1">
        <f t="array" aca="1" ref="H171" ca="1">_xlfn.IFS(DIM_CUSTOMERS[[#This Row],[Age]]&gt;40, "41-60", DIM_CUSTOMERS[[#This Row],[Age]]&gt;30, "31-40", DIM_CUSTOMERS[[#This Row],[Age]]&gt;25, "25-30",DIM_CUSTOMERS[[#This Row],[Age]]&gt;17, "18-24")</f>
        <v>18-24</v>
      </c>
    </row>
    <row r="172" spans="1:8" x14ac:dyDescent="0.25">
      <c r="A172" s="3">
        <v>171</v>
      </c>
      <c r="B172" s="3" t="s">
        <v>523</v>
      </c>
      <c r="C172" s="3" t="s">
        <v>117</v>
      </c>
      <c r="D172" s="3" t="s">
        <v>24</v>
      </c>
      <c r="E172" s="3" t="s">
        <v>11</v>
      </c>
      <c r="F172" s="8">
        <v>24364</v>
      </c>
      <c r="G172" s="24">
        <f ca="1">(YEAR(TODAY()))-(YEAR(DIM_CUSTOMERS[[#This Row],[Customer_Birthdate]]))</f>
        <v>59</v>
      </c>
      <c r="H172" s="3" t="str" cm="1">
        <f t="array" aca="1" ref="H172" ca="1">_xlfn.IFS(DIM_CUSTOMERS[[#This Row],[Age]]&gt;40, "41-60", DIM_CUSTOMERS[[#This Row],[Age]]&gt;30, "31-40", DIM_CUSTOMERS[[#This Row],[Age]]&gt;25, "25-30",DIM_CUSTOMERS[[#This Row],[Age]]&gt;17, "18-24")</f>
        <v>41-60</v>
      </c>
    </row>
    <row r="173" spans="1:8" x14ac:dyDescent="0.25">
      <c r="A173" s="3">
        <v>172</v>
      </c>
      <c r="B173" s="3" t="s">
        <v>461</v>
      </c>
      <c r="C173" s="3" t="s">
        <v>347</v>
      </c>
      <c r="D173" s="3" t="s">
        <v>17</v>
      </c>
      <c r="E173" s="3" t="s">
        <v>7</v>
      </c>
      <c r="F173" s="8">
        <v>37204</v>
      </c>
      <c r="G173" s="24">
        <f ca="1">(YEAR(TODAY()))-(YEAR(DIM_CUSTOMERS[[#This Row],[Customer_Birthdate]]))</f>
        <v>24</v>
      </c>
      <c r="H173" s="3" t="str" cm="1">
        <f t="array" aca="1" ref="H173" ca="1">_xlfn.IFS(DIM_CUSTOMERS[[#This Row],[Age]]&gt;40, "41-60", DIM_CUSTOMERS[[#This Row],[Age]]&gt;30, "31-40", DIM_CUSTOMERS[[#This Row],[Age]]&gt;25, "25-30",DIM_CUSTOMERS[[#This Row],[Age]]&gt;17, "18-24")</f>
        <v>18-24</v>
      </c>
    </row>
    <row r="174" spans="1:8" x14ac:dyDescent="0.25">
      <c r="A174" s="3">
        <v>173</v>
      </c>
      <c r="B174" s="3" t="s">
        <v>536</v>
      </c>
      <c r="C174" s="3" t="s">
        <v>9</v>
      </c>
      <c r="D174" s="3" t="s">
        <v>6</v>
      </c>
      <c r="E174" s="3" t="s">
        <v>7</v>
      </c>
      <c r="F174" s="8">
        <v>34843</v>
      </c>
      <c r="G174" s="24">
        <f ca="1">(YEAR(TODAY()))-(YEAR(DIM_CUSTOMERS[[#This Row],[Customer_Birthdate]]))</f>
        <v>30</v>
      </c>
      <c r="H174" s="3" t="str" cm="1">
        <f t="array" aca="1" ref="H174" ca="1">_xlfn.IFS(DIM_CUSTOMERS[[#This Row],[Age]]&gt;40, "41-60", DIM_CUSTOMERS[[#This Row],[Age]]&gt;30, "31-40", DIM_CUSTOMERS[[#This Row],[Age]]&gt;25, "25-30",DIM_CUSTOMERS[[#This Row],[Age]]&gt;17, "18-24")</f>
        <v>25-30</v>
      </c>
    </row>
    <row r="175" spans="1:8" x14ac:dyDescent="0.25">
      <c r="A175" s="3">
        <v>174</v>
      </c>
      <c r="B175" s="3" t="s">
        <v>538</v>
      </c>
      <c r="C175" s="3" t="s">
        <v>273</v>
      </c>
      <c r="D175" s="3" t="s">
        <v>6</v>
      </c>
      <c r="E175" s="3" t="s">
        <v>7</v>
      </c>
      <c r="F175" s="8">
        <v>37371</v>
      </c>
      <c r="G175" s="24">
        <f ca="1">(YEAR(TODAY()))-(YEAR(DIM_CUSTOMERS[[#This Row],[Customer_Birthdate]]))</f>
        <v>23</v>
      </c>
      <c r="H175" s="3" t="str" cm="1">
        <f t="array" aca="1" ref="H175" ca="1">_xlfn.IFS(DIM_CUSTOMERS[[#This Row],[Age]]&gt;40, "41-60", DIM_CUSTOMERS[[#This Row],[Age]]&gt;30, "31-40", DIM_CUSTOMERS[[#This Row],[Age]]&gt;25, "25-30",DIM_CUSTOMERS[[#This Row],[Age]]&gt;17, "18-24")</f>
        <v>18-24</v>
      </c>
    </row>
    <row r="176" spans="1:8" x14ac:dyDescent="0.25">
      <c r="A176" s="3">
        <v>175</v>
      </c>
      <c r="B176" s="3" t="s">
        <v>631</v>
      </c>
      <c r="C176" s="3" t="s">
        <v>151</v>
      </c>
      <c r="D176" s="3" t="s">
        <v>33</v>
      </c>
      <c r="E176" s="3" t="s">
        <v>11</v>
      </c>
      <c r="F176" s="8">
        <v>38184</v>
      </c>
      <c r="G176" s="24">
        <f ca="1">(YEAR(TODAY()))-(YEAR(DIM_CUSTOMERS[[#This Row],[Customer_Birthdate]]))</f>
        <v>21</v>
      </c>
      <c r="H176" s="3" t="str" cm="1">
        <f t="array" aca="1" ref="H176" ca="1">_xlfn.IFS(DIM_CUSTOMERS[[#This Row],[Age]]&gt;40, "41-60", DIM_CUSTOMERS[[#This Row],[Age]]&gt;30, "31-40", DIM_CUSTOMERS[[#This Row],[Age]]&gt;25, "25-30",DIM_CUSTOMERS[[#This Row],[Age]]&gt;17, "18-24")</f>
        <v>18-24</v>
      </c>
    </row>
    <row r="177" spans="1:8" x14ac:dyDescent="0.25">
      <c r="A177" s="3">
        <v>176</v>
      </c>
      <c r="B177" s="3" t="s">
        <v>407</v>
      </c>
      <c r="C177" s="3" t="s">
        <v>51</v>
      </c>
      <c r="D177" s="3" t="s">
        <v>24</v>
      </c>
      <c r="E177" s="3" t="s">
        <v>11</v>
      </c>
      <c r="F177" s="8">
        <v>36722</v>
      </c>
      <c r="G177" s="24">
        <f ca="1">(YEAR(TODAY()))-(YEAR(DIM_CUSTOMERS[[#This Row],[Customer_Birthdate]]))</f>
        <v>25</v>
      </c>
      <c r="H177" s="3" t="str" cm="1">
        <f t="array" aca="1" ref="H177" ca="1">_xlfn.IFS(DIM_CUSTOMERS[[#This Row],[Age]]&gt;40, "41-60", DIM_CUSTOMERS[[#This Row],[Age]]&gt;30, "31-40", DIM_CUSTOMERS[[#This Row],[Age]]&gt;25, "25-30",DIM_CUSTOMERS[[#This Row],[Age]]&gt;17, "18-24")</f>
        <v>18-24</v>
      </c>
    </row>
    <row r="178" spans="1:8" x14ac:dyDescent="0.25">
      <c r="A178" s="3">
        <v>177</v>
      </c>
      <c r="B178" s="3" t="s">
        <v>456</v>
      </c>
      <c r="C178" s="3" t="s">
        <v>9</v>
      </c>
      <c r="D178" s="3" t="s">
        <v>6</v>
      </c>
      <c r="E178" s="3" t="s">
        <v>7</v>
      </c>
      <c r="F178" s="8">
        <v>39443</v>
      </c>
      <c r="G178" s="24">
        <f ca="1">(YEAR(TODAY()))-(YEAR(DIM_CUSTOMERS[[#This Row],[Customer_Birthdate]]))</f>
        <v>18</v>
      </c>
      <c r="H178" s="3" t="str" cm="1">
        <f t="array" aca="1" ref="H178" ca="1">_xlfn.IFS(DIM_CUSTOMERS[[#This Row],[Age]]&gt;40, "41-60", DIM_CUSTOMERS[[#This Row],[Age]]&gt;30, "31-40", DIM_CUSTOMERS[[#This Row],[Age]]&gt;25, "25-30",DIM_CUSTOMERS[[#This Row],[Age]]&gt;17, "18-24")</f>
        <v>18-24</v>
      </c>
    </row>
    <row r="179" spans="1:8" x14ac:dyDescent="0.25">
      <c r="A179" s="3">
        <v>178</v>
      </c>
      <c r="B179" s="3" t="s">
        <v>451</v>
      </c>
      <c r="C179" s="3" t="s">
        <v>53</v>
      </c>
      <c r="D179" s="3" t="s">
        <v>6</v>
      </c>
      <c r="E179" s="3" t="s">
        <v>7</v>
      </c>
      <c r="F179" s="8">
        <v>38314</v>
      </c>
      <c r="G179" s="24">
        <f ca="1">(YEAR(TODAY()))-(YEAR(DIM_CUSTOMERS[[#This Row],[Customer_Birthdate]]))</f>
        <v>21</v>
      </c>
      <c r="H179" s="3" t="str" cm="1">
        <f t="array" aca="1" ref="H179" ca="1">_xlfn.IFS(DIM_CUSTOMERS[[#This Row],[Age]]&gt;40, "41-60", DIM_CUSTOMERS[[#This Row],[Age]]&gt;30, "31-40", DIM_CUSTOMERS[[#This Row],[Age]]&gt;25, "25-30",DIM_CUSTOMERS[[#This Row],[Age]]&gt;17, "18-24")</f>
        <v>18-24</v>
      </c>
    </row>
    <row r="180" spans="1:8" x14ac:dyDescent="0.25">
      <c r="A180" s="3">
        <v>179</v>
      </c>
      <c r="B180" s="3" t="s">
        <v>583</v>
      </c>
      <c r="C180" s="3" t="s">
        <v>9</v>
      </c>
      <c r="D180" s="3" t="s">
        <v>6</v>
      </c>
      <c r="E180" s="3" t="s">
        <v>11</v>
      </c>
      <c r="F180" s="8">
        <v>27893</v>
      </c>
      <c r="G180" s="24">
        <f ca="1">(YEAR(TODAY()))-(YEAR(DIM_CUSTOMERS[[#This Row],[Customer_Birthdate]]))</f>
        <v>49</v>
      </c>
      <c r="H180" s="3" t="str" cm="1">
        <f t="array" aca="1" ref="H180" ca="1">_xlfn.IFS(DIM_CUSTOMERS[[#This Row],[Age]]&gt;40, "41-60", DIM_CUSTOMERS[[#This Row],[Age]]&gt;30, "31-40", DIM_CUSTOMERS[[#This Row],[Age]]&gt;25, "25-30",DIM_CUSTOMERS[[#This Row],[Age]]&gt;17, "18-24")</f>
        <v>41-60</v>
      </c>
    </row>
    <row r="181" spans="1:8" x14ac:dyDescent="0.25">
      <c r="A181" s="3">
        <v>180</v>
      </c>
      <c r="B181" s="3" t="s">
        <v>613</v>
      </c>
      <c r="C181" s="3" t="s">
        <v>105</v>
      </c>
      <c r="D181" s="3" t="s">
        <v>14</v>
      </c>
      <c r="E181" s="3" t="s">
        <v>7</v>
      </c>
      <c r="F181" s="8">
        <v>36887</v>
      </c>
      <c r="G181" s="24">
        <f ca="1">(YEAR(TODAY()))-(YEAR(DIM_CUSTOMERS[[#This Row],[Customer_Birthdate]]))</f>
        <v>25</v>
      </c>
      <c r="H181" s="3" t="str" cm="1">
        <f t="array" aca="1" ref="H181" ca="1">_xlfn.IFS(DIM_CUSTOMERS[[#This Row],[Age]]&gt;40, "41-60", DIM_CUSTOMERS[[#This Row],[Age]]&gt;30, "31-40", DIM_CUSTOMERS[[#This Row],[Age]]&gt;25, "25-30",DIM_CUSTOMERS[[#This Row],[Age]]&gt;17, "18-24")</f>
        <v>18-24</v>
      </c>
    </row>
    <row r="182" spans="1:8" x14ac:dyDescent="0.25">
      <c r="A182" s="3">
        <v>181</v>
      </c>
      <c r="B182" s="3" t="s">
        <v>621</v>
      </c>
      <c r="C182" s="3" t="s">
        <v>9</v>
      </c>
      <c r="D182" s="3" t="s">
        <v>6</v>
      </c>
      <c r="E182" s="3" t="s">
        <v>7</v>
      </c>
      <c r="F182" s="8">
        <v>34742</v>
      </c>
      <c r="G182" s="24">
        <f ca="1">(YEAR(TODAY()))-(YEAR(DIM_CUSTOMERS[[#This Row],[Customer_Birthdate]]))</f>
        <v>30</v>
      </c>
      <c r="H182" s="3" t="str" cm="1">
        <f t="array" aca="1" ref="H182" ca="1">_xlfn.IFS(DIM_CUSTOMERS[[#This Row],[Age]]&gt;40, "41-60", DIM_CUSTOMERS[[#This Row],[Age]]&gt;30, "31-40", DIM_CUSTOMERS[[#This Row],[Age]]&gt;25, "25-30",DIM_CUSTOMERS[[#This Row],[Age]]&gt;17, "18-24")</f>
        <v>25-30</v>
      </c>
    </row>
    <row r="183" spans="1:8" x14ac:dyDescent="0.25">
      <c r="A183" s="3">
        <v>182</v>
      </c>
      <c r="B183" s="3" t="s">
        <v>679</v>
      </c>
      <c r="C183" s="3" t="s">
        <v>151</v>
      </c>
      <c r="D183" s="3" t="s">
        <v>33</v>
      </c>
      <c r="E183" s="3" t="s">
        <v>11</v>
      </c>
      <c r="F183" s="8">
        <v>37325</v>
      </c>
      <c r="G183" s="24">
        <f ca="1">(YEAR(TODAY()))-(YEAR(DIM_CUSTOMERS[[#This Row],[Customer_Birthdate]]))</f>
        <v>23</v>
      </c>
      <c r="H183" s="3" t="str" cm="1">
        <f t="array" aca="1" ref="H183" ca="1">_xlfn.IFS(DIM_CUSTOMERS[[#This Row],[Age]]&gt;40, "41-60", DIM_CUSTOMERS[[#This Row],[Age]]&gt;30, "31-40", DIM_CUSTOMERS[[#This Row],[Age]]&gt;25, "25-30",DIM_CUSTOMERS[[#This Row],[Age]]&gt;17, "18-24")</f>
        <v>18-24</v>
      </c>
    </row>
    <row r="184" spans="1:8" x14ac:dyDescent="0.25">
      <c r="A184" s="3">
        <v>183</v>
      </c>
      <c r="B184" s="3" t="s">
        <v>636</v>
      </c>
      <c r="C184" s="3" t="s">
        <v>55</v>
      </c>
      <c r="D184" s="3" t="s">
        <v>15</v>
      </c>
      <c r="E184" s="3" t="s">
        <v>11</v>
      </c>
      <c r="F184" s="8">
        <v>38435</v>
      </c>
      <c r="G184" s="24">
        <f ca="1">(YEAR(TODAY()))-(YEAR(DIM_CUSTOMERS[[#This Row],[Customer_Birthdate]]))</f>
        <v>20</v>
      </c>
      <c r="H184" s="3" t="str" cm="1">
        <f t="array" aca="1" ref="H184" ca="1">_xlfn.IFS(DIM_CUSTOMERS[[#This Row],[Age]]&gt;40, "41-60", DIM_CUSTOMERS[[#This Row],[Age]]&gt;30, "31-40", DIM_CUSTOMERS[[#This Row],[Age]]&gt;25, "25-30",DIM_CUSTOMERS[[#This Row],[Age]]&gt;17, "18-24")</f>
        <v>18-24</v>
      </c>
    </row>
    <row r="185" spans="1:8" x14ac:dyDescent="0.25">
      <c r="A185" s="3">
        <v>184</v>
      </c>
      <c r="B185" s="3" t="s">
        <v>364</v>
      </c>
      <c r="C185" s="3" t="s">
        <v>121</v>
      </c>
      <c r="D185" s="3" t="s">
        <v>15</v>
      </c>
      <c r="E185" s="3" t="s">
        <v>11</v>
      </c>
      <c r="F185" s="8">
        <v>26051</v>
      </c>
      <c r="G185" s="24">
        <f ca="1">(YEAR(TODAY()))-(YEAR(DIM_CUSTOMERS[[#This Row],[Customer_Birthdate]]))</f>
        <v>54</v>
      </c>
      <c r="H185" s="3" t="str" cm="1">
        <f t="array" aca="1" ref="H185" ca="1">_xlfn.IFS(DIM_CUSTOMERS[[#This Row],[Age]]&gt;40, "41-60", DIM_CUSTOMERS[[#This Row],[Age]]&gt;30, "31-40", DIM_CUSTOMERS[[#This Row],[Age]]&gt;25, "25-30",DIM_CUSTOMERS[[#This Row],[Age]]&gt;17, "18-24")</f>
        <v>41-60</v>
      </c>
    </row>
    <row r="186" spans="1:8" x14ac:dyDescent="0.25">
      <c r="A186" s="3">
        <v>185</v>
      </c>
      <c r="B186" s="3" t="s">
        <v>469</v>
      </c>
      <c r="C186" s="3" t="s">
        <v>20</v>
      </c>
      <c r="D186" s="3" t="s">
        <v>21</v>
      </c>
      <c r="E186" s="3" t="s">
        <v>11</v>
      </c>
      <c r="F186" s="8">
        <v>39047</v>
      </c>
      <c r="G186" s="24">
        <f ca="1">(YEAR(TODAY()))-(YEAR(DIM_CUSTOMERS[[#This Row],[Customer_Birthdate]]))</f>
        <v>19</v>
      </c>
      <c r="H186" s="3" t="str" cm="1">
        <f t="array" aca="1" ref="H186" ca="1">_xlfn.IFS(DIM_CUSTOMERS[[#This Row],[Age]]&gt;40, "41-60", DIM_CUSTOMERS[[#This Row],[Age]]&gt;30, "31-40", DIM_CUSTOMERS[[#This Row],[Age]]&gt;25, "25-30",DIM_CUSTOMERS[[#This Row],[Age]]&gt;17, "18-24")</f>
        <v>18-24</v>
      </c>
    </row>
    <row r="187" spans="1:8" x14ac:dyDescent="0.25">
      <c r="A187" s="3">
        <v>186</v>
      </c>
      <c r="B187" s="3" t="s">
        <v>591</v>
      </c>
      <c r="C187" s="3" t="s">
        <v>18</v>
      </c>
      <c r="D187" s="3" t="s">
        <v>15</v>
      </c>
      <c r="E187" s="3" t="s">
        <v>11</v>
      </c>
      <c r="F187" s="8">
        <v>24818</v>
      </c>
      <c r="G187" s="24">
        <f ca="1">(YEAR(TODAY()))-(YEAR(DIM_CUSTOMERS[[#This Row],[Customer_Birthdate]]))</f>
        <v>58</v>
      </c>
      <c r="H187" s="3" t="str" cm="1">
        <f t="array" aca="1" ref="H187" ca="1">_xlfn.IFS(DIM_CUSTOMERS[[#This Row],[Age]]&gt;40, "41-60", DIM_CUSTOMERS[[#This Row],[Age]]&gt;30, "31-40", DIM_CUSTOMERS[[#This Row],[Age]]&gt;25, "25-30",DIM_CUSTOMERS[[#This Row],[Age]]&gt;17, "18-24")</f>
        <v>41-60</v>
      </c>
    </row>
    <row r="188" spans="1:8" x14ac:dyDescent="0.25">
      <c r="A188" s="3">
        <v>187</v>
      </c>
      <c r="B188" s="3" t="s">
        <v>605</v>
      </c>
      <c r="C188" s="3" t="s">
        <v>28</v>
      </c>
      <c r="D188" s="3" t="s">
        <v>14</v>
      </c>
      <c r="E188" s="3" t="s">
        <v>7</v>
      </c>
      <c r="F188" s="8">
        <v>39332</v>
      </c>
      <c r="G188" s="24">
        <f ca="1">(YEAR(TODAY()))-(YEAR(DIM_CUSTOMERS[[#This Row],[Customer_Birthdate]]))</f>
        <v>18</v>
      </c>
      <c r="H188" s="3" t="str" cm="1">
        <f t="array" aca="1" ref="H188" ca="1">_xlfn.IFS(DIM_CUSTOMERS[[#This Row],[Age]]&gt;40, "41-60", DIM_CUSTOMERS[[#This Row],[Age]]&gt;30, "31-40", DIM_CUSTOMERS[[#This Row],[Age]]&gt;25, "25-30",DIM_CUSTOMERS[[#This Row],[Age]]&gt;17, "18-24")</f>
        <v>18-24</v>
      </c>
    </row>
    <row r="189" spans="1:8" x14ac:dyDescent="0.25">
      <c r="A189" s="3">
        <v>188</v>
      </c>
      <c r="B189" s="3" t="s">
        <v>468</v>
      </c>
      <c r="C189" s="3" t="s">
        <v>106</v>
      </c>
      <c r="D189" s="3" t="s">
        <v>6</v>
      </c>
      <c r="E189" s="3" t="s">
        <v>7</v>
      </c>
      <c r="F189" s="8">
        <v>38647</v>
      </c>
      <c r="G189" s="24">
        <f ca="1">(YEAR(TODAY()))-(YEAR(DIM_CUSTOMERS[[#This Row],[Customer_Birthdate]]))</f>
        <v>20</v>
      </c>
      <c r="H189" s="3" t="str" cm="1">
        <f t="array" aca="1" ref="H189" ca="1">_xlfn.IFS(DIM_CUSTOMERS[[#This Row],[Age]]&gt;40, "41-60", DIM_CUSTOMERS[[#This Row],[Age]]&gt;30, "31-40", DIM_CUSTOMERS[[#This Row],[Age]]&gt;25, "25-30",DIM_CUSTOMERS[[#This Row],[Age]]&gt;17, "18-24")</f>
        <v>18-24</v>
      </c>
    </row>
    <row r="190" spans="1:8" x14ac:dyDescent="0.25">
      <c r="A190" s="3">
        <v>189</v>
      </c>
      <c r="B190" s="3" t="s">
        <v>638</v>
      </c>
      <c r="C190" s="3" t="s">
        <v>9</v>
      </c>
      <c r="D190" s="3" t="s">
        <v>6</v>
      </c>
      <c r="E190" s="3" t="s">
        <v>11</v>
      </c>
      <c r="F190" s="8">
        <v>28848</v>
      </c>
      <c r="G190" s="24">
        <f ca="1">(YEAR(TODAY()))-(YEAR(DIM_CUSTOMERS[[#This Row],[Customer_Birthdate]]))</f>
        <v>47</v>
      </c>
      <c r="H190" s="3" t="str" cm="1">
        <f t="array" aca="1" ref="H190" ca="1">_xlfn.IFS(DIM_CUSTOMERS[[#This Row],[Age]]&gt;40, "41-60", DIM_CUSTOMERS[[#This Row],[Age]]&gt;30, "31-40", DIM_CUSTOMERS[[#This Row],[Age]]&gt;25, "25-30",DIM_CUSTOMERS[[#This Row],[Age]]&gt;17, "18-24")</f>
        <v>41-60</v>
      </c>
    </row>
    <row r="191" spans="1:8" x14ac:dyDescent="0.25">
      <c r="A191" s="3">
        <v>190</v>
      </c>
      <c r="B191" s="3" t="s">
        <v>639</v>
      </c>
      <c r="C191" s="3" t="s">
        <v>348</v>
      </c>
      <c r="D191" s="3" t="s">
        <v>15</v>
      </c>
      <c r="E191" s="3" t="s">
        <v>7</v>
      </c>
      <c r="F191" s="8">
        <v>38901</v>
      </c>
      <c r="G191" s="24">
        <f ca="1">(YEAR(TODAY()))-(YEAR(DIM_CUSTOMERS[[#This Row],[Customer_Birthdate]]))</f>
        <v>19</v>
      </c>
      <c r="H191" s="3" t="str" cm="1">
        <f t="array" aca="1" ref="H191" ca="1">_xlfn.IFS(DIM_CUSTOMERS[[#This Row],[Age]]&gt;40, "41-60", DIM_CUSTOMERS[[#This Row],[Age]]&gt;30, "31-40", DIM_CUSTOMERS[[#This Row],[Age]]&gt;25, "25-30",DIM_CUSTOMERS[[#This Row],[Age]]&gt;17, "18-24")</f>
        <v>18-24</v>
      </c>
    </row>
    <row r="192" spans="1:8" x14ac:dyDescent="0.25">
      <c r="A192" s="3">
        <v>191</v>
      </c>
      <c r="B192" s="3" t="s">
        <v>652</v>
      </c>
      <c r="C192" s="3" t="s">
        <v>82</v>
      </c>
      <c r="D192" s="3" t="s">
        <v>6</v>
      </c>
      <c r="E192" s="3" t="s">
        <v>11</v>
      </c>
      <c r="F192" s="8">
        <v>26482</v>
      </c>
      <c r="G192" s="24">
        <f ca="1">(YEAR(TODAY()))-(YEAR(DIM_CUSTOMERS[[#This Row],[Customer_Birthdate]]))</f>
        <v>53</v>
      </c>
      <c r="H192" s="3" t="str" cm="1">
        <f t="array" aca="1" ref="H192" ca="1">_xlfn.IFS(DIM_CUSTOMERS[[#This Row],[Age]]&gt;40, "41-60", DIM_CUSTOMERS[[#This Row],[Age]]&gt;30, "31-40", DIM_CUSTOMERS[[#This Row],[Age]]&gt;25, "25-30",DIM_CUSTOMERS[[#This Row],[Age]]&gt;17, "18-24")</f>
        <v>41-60</v>
      </c>
    </row>
    <row r="193" spans="1:8" x14ac:dyDescent="0.25">
      <c r="A193" s="3">
        <v>192</v>
      </c>
      <c r="B193" s="3" t="s">
        <v>284</v>
      </c>
      <c r="C193" s="3" t="s">
        <v>18</v>
      </c>
      <c r="D193" s="3" t="s">
        <v>15</v>
      </c>
      <c r="E193" s="3" t="s">
        <v>11</v>
      </c>
      <c r="F193" s="8">
        <v>36382</v>
      </c>
      <c r="G193" s="24">
        <f ca="1">(YEAR(TODAY()))-(YEAR(DIM_CUSTOMERS[[#This Row],[Customer_Birthdate]]))</f>
        <v>26</v>
      </c>
      <c r="H193" s="3" t="str" cm="1">
        <f t="array" aca="1" ref="H193" ca="1">_xlfn.IFS(DIM_CUSTOMERS[[#This Row],[Age]]&gt;40, "41-60", DIM_CUSTOMERS[[#This Row],[Age]]&gt;30, "31-40", DIM_CUSTOMERS[[#This Row],[Age]]&gt;25, "25-30",DIM_CUSTOMERS[[#This Row],[Age]]&gt;17, "18-24")</f>
        <v>25-30</v>
      </c>
    </row>
    <row r="194" spans="1:8" x14ac:dyDescent="0.25">
      <c r="A194" s="3">
        <v>193</v>
      </c>
      <c r="B194" s="3" t="s">
        <v>441</v>
      </c>
      <c r="C194" s="3" t="s">
        <v>59</v>
      </c>
      <c r="D194" s="3" t="s">
        <v>21</v>
      </c>
      <c r="E194" s="3" t="s">
        <v>11</v>
      </c>
      <c r="F194" s="8">
        <v>37804</v>
      </c>
      <c r="G194" s="24">
        <f ca="1">(YEAR(TODAY()))-(YEAR(DIM_CUSTOMERS[[#This Row],[Customer_Birthdate]]))</f>
        <v>22</v>
      </c>
      <c r="H194" s="3" t="str" cm="1">
        <f t="array" aca="1" ref="H194" ca="1">_xlfn.IFS(DIM_CUSTOMERS[[#This Row],[Age]]&gt;40, "41-60", DIM_CUSTOMERS[[#This Row],[Age]]&gt;30, "31-40", DIM_CUSTOMERS[[#This Row],[Age]]&gt;25, "25-30",DIM_CUSTOMERS[[#This Row],[Age]]&gt;17, "18-24")</f>
        <v>18-24</v>
      </c>
    </row>
    <row r="195" spans="1:8" x14ac:dyDescent="0.25">
      <c r="A195" s="3">
        <v>194</v>
      </c>
      <c r="B195" s="3" t="s">
        <v>467</v>
      </c>
      <c r="C195" s="3" t="s">
        <v>133</v>
      </c>
      <c r="D195" s="3" t="s">
        <v>17</v>
      </c>
      <c r="E195" s="3" t="s">
        <v>7</v>
      </c>
      <c r="F195" s="8">
        <v>38869</v>
      </c>
      <c r="G195" s="24">
        <f ca="1">(YEAR(TODAY()))-(YEAR(DIM_CUSTOMERS[[#This Row],[Customer_Birthdate]]))</f>
        <v>19</v>
      </c>
      <c r="H195" s="3" t="str" cm="1">
        <f t="array" aca="1" ref="H195" ca="1">_xlfn.IFS(DIM_CUSTOMERS[[#This Row],[Age]]&gt;40, "41-60", DIM_CUSTOMERS[[#This Row],[Age]]&gt;30, "31-40", DIM_CUSTOMERS[[#This Row],[Age]]&gt;25, "25-30",DIM_CUSTOMERS[[#This Row],[Age]]&gt;17, "18-24")</f>
        <v>18-24</v>
      </c>
    </row>
    <row r="196" spans="1:8" x14ac:dyDescent="0.25">
      <c r="A196" s="3">
        <v>195</v>
      </c>
      <c r="B196" s="3" t="s">
        <v>681</v>
      </c>
      <c r="C196" s="3" t="s">
        <v>71</v>
      </c>
      <c r="D196" s="3" t="s">
        <v>6</v>
      </c>
      <c r="E196" s="3" t="s">
        <v>11</v>
      </c>
      <c r="F196" s="8">
        <v>27177</v>
      </c>
      <c r="G196" s="24">
        <f ca="1">(YEAR(TODAY()))-(YEAR(DIM_CUSTOMERS[[#This Row],[Customer_Birthdate]]))</f>
        <v>51</v>
      </c>
      <c r="H196" s="3" t="str" cm="1">
        <f t="array" aca="1" ref="H196" ca="1">_xlfn.IFS(DIM_CUSTOMERS[[#This Row],[Age]]&gt;40, "41-60", DIM_CUSTOMERS[[#This Row],[Age]]&gt;30, "31-40", DIM_CUSTOMERS[[#This Row],[Age]]&gt;25, "25-30",DIM_CUSTOMERS[[#This Row],[Age]]&gt;17, "18-24")</f>
        <v>41-60</v>
      </c>
    </row>
    <row r="197" spans="1:8" x14ac:dyDescent="0.25">
      <c r="A197" s="3">
        <v>196</v>
      </c>
      <c r="B197" s="3" t="s">
        <v>534</v>
      </c>
      <c r="C197" s="3" t="s">
        <v>97</v>
      </c>
      <c r="D197" s="3" t="s">
        <v>36</v>
      </c>
      <c r="E197" s="3" t="s">
        <v>7</v>
      </c>
      <c r="F197" s="8">
        <v>32394</v>
      </c>
      <c r="G197" s="24">
        <f ca="1">(YEAR(TODAY()))-(YEAR(DIM_CUSTOMERS[[#This Row],[Customer_Birthdate]]))</f>
        <v>37</v>
      </c>
      <c r="H197" s="3" t="str" cm="1">
        <f t="array" aca="1" ref="H197" ca="1">_xlfn.IFS(DIM_CUSTOMERS[[#This Row],[Age]]&gt;40, "41-60", DIM_CUSTOMERS[[#This Row],[Age]]&gt;30, "31-40", DIM_CUSTOMERS[[#This Row],[Age]]&gt;25, "25-30",DIM_CUSTOMERS[[#This Row],[Age]]&gt;17, "18-24")</f>
        <v>31-40</v>
      </c>
    </row>
    <row r="198" spans="1:8" x14ac:dyDescent="0.25">
      <c r="A198" s="3">
        <v>197</v>
      </c>
      <c r="B198" s="3" t="s">
        <v>684</v>
      </c>
      <c r="C198" s="3" t="s">
        <v>206</v>
      </c>
      <c r="D198" s="3" t="s">
        <v>15</v>
      </c>
      <c r="E198" s="3" t="s">
        <v>7</v>
      </c>
      <c r="F198" s="8">
        <v>28685</v>
      </c>
      <c r="G198" s="24">
        <f ca="1">(YEAR(TODAY()))-(YEAR(DIM_CUSTOMERS[[#This Row],[Customer_Birthdate]]))</f>
        <v>47</v>
      </c>
      <c r="H198" s="3" t="str" cm="1">
        <f t="array" aca="1" ref="H198" ca="1">_xlfn.IFS(DIM_CUSTOMERS[[#This Row],[Age]]&gt;40, "41-60", DIM_CUSTOMERS[[#This Row],[Age]]&gt;30, "31-40", DIM_CUSTOMERS[[#This Row],[Age]]&gt;25, "25-30",DIM_CUSTOMERS[[#This Row],[Age]]&gt;17, "18-24")</f>
        <v>41-60</v>
      </c>
    </row>
    <row r="199" spans="1:8" x14ac:dyDescent="0.25">
      <c r="A199" s="3">
        <v>198</v>
      </c>
      <c r="B199" s="3" t="s">
        <v>682</v>
      </c>
      <c r="C199" s="3" t="s">
        <v>143</v>
      </c>
      <c r="D199" s="3" t="s">
        <v>6</v>
      </c>
      <c r="E199" s="3" t="s">
        <v>11</v>
      </c>
      <c r="F199" s="8">
        <v>28676</v>
      </c>
      <c r="G199" s="24">
        <f ca="1">(YEAR(TODAY()))-(YEAR(DIM_CUSTOMERS[[#This Row],[Customer_Birthdate]]))</f>
        <v>47</v>
      </c>
      <c r="H199" s="3" t="str" cm="1">
        <f t="array" aca="1" ref="H199" ca="1">_xlfn.IFS(DIM_CUSTOMERS[[#This Row],[Age]]&gt;40, "41-60", DIM_CUSTOMERS[[#This Row],[Age]]&gt;30, "31-40", DIM_CUSTOMERS[[#This Row],[Age]]&gt;25, "25-30",DIM_CUSTOMERS[[#This Row],[Age]]&gt;17, "18-24")</f>
        <v>41-60</v>
      </c>
    </row>
    <row r="200" spans="1:8" x14ac:dyDescent="0.25">
      <c r="A200" s="3">
        <v>199</v>
      </c>
      <c r="B200" s="3" t="s">
        <v>460</v>
      </c>
      <c r="C200" s="3" t="s">
        <v>31</v>
      </c>
      <c r="D200" s="3" t="s">
        <v>29</v>
      </c>
      <c r="E200" s="3" t="s">
        <v>11</v>
      </c>
      <c r="F200" s="8">
        <v>33872</v>
      </c>
      <c r="G200" s="24">
        <f ca="1">(YEAR(TODAY()))-(YEAR(DIM_CUSTOMERS[[#This Row],[Customer_Birthdate]]))</f>
        <v>33</v>
      </c>
      <c r="H200" s="3" t="str" cm="1">
        <f t="array" aca="1" ref="H200" ca="1">_xlfn.IFS(DIM_CUSTOMERS[[#This Row],[Age]]&gt;40, "41-60", DIM_CUSTOMERS[[#This Row],[Age]]&gt;30, "31-40", DIM_CUSTOMERS[[#This Row],[Age]]&gt;25, "25-30",DIM_CUSTOMERS[[#This Row],[Age]]&gt;17, "18-24")</f>
        <v>31-40</v>
      </c>
    </row>
    <row r="201" spans="1:8" x14ac:dyDescent="0.25">
      <c r="A201" s="3">
        <v>200</v>
      </c>
      <c r="B201" s="3" t="s">
        <v>668</v>
      </c>
      <c r="C201" s="3" t="s">
        <v>20</v>
      </c>
      <c r="D201" s="3" t="s">
        <v>21</v>
      </c>
      <c r="E201" s="3" t="s">
        <v>11</v>
      </c>
      <c r="F201" s="8">
        <v>32712</v>
      </c>
      <c r="G201" s="24">
        <f ca="1">(YEAR(TODAY()))-(YEAR(DIM_CUSTOMERS[[#This Row],[Customer_Birthdate]]))</f>
        <v>36</v>
      </c>
      <c r="H201" s="3" t="str" cm="1">
        <f t="array" aca="1" ref="H201" ca="1">_xlfn.IFS(DIM_CUSTOMERS[[#This Row],[Age]]&gt;40, "41-60", DIM_CUSTOMERS[[#This Row],[Age]]&gt;30, "31-40", DIM_CUSTOMERS[[#This Row],[Age]]&gt;25, "25-30",DIM_CUSTOMERS[[#This Row],[Age]]&gt;17, "18-24")</f>
        <v>31-40</v>
      </c>
    </row>
    <row r="202" spans="1:8" x14ac:dyDescent="0.25">
      <c r="A202" s="3">
        <v>201</v>
      </c>
      <c r="B202" s="3" t="s">
        <v>651</v>
      </c>
      <c r="C202" s="3" t="s">
        <v>423</v>
      </c>
      <c r="D202" s="3" t="s">
        <v>24</v>
      </c>
      <c r="E202" s="3" t="s">
        <v>7</v>
      </c>
      <c r="F202" s="8">
        <v>38569</v>
      </c>
      <c r="G202" s="24">
        <f ca="1">(YEAR(TODAY()))-(YEAR(DIM_CUSTOMERS[[#This Row],[Customer_Birthdate]]))</f>
        <v>20</v>
      </c>
      <c r="H202" s="3" t="str" cm="1">
        <f t="array" aca="1" ref="H202" ca="1">_xlfn.IFS(DIM_CUSTOMERS[[#This Row],[Age]]&gt;40, "41-60", DIM_CUSTOMERS[[#This Row],[Age]]&gt;30, "31-40", DIM_CUSTOMERS[[#This Row],[Age]]&gt;25, "25-30",DIM_CUSTOMERS[[#This Row],[Age]]&gt;17, "18-24")</f>
        <v>18-24</v>
      </c>
    </row>
    <row r="203" spans="1:8" x14ac:dyDescent="0.25">
      <c r="A203" s="3">
        <v>202</v>
      </c>
      <c r="B203" s="3" t="s">
        <v>624</v>
      </c>
      <c r="C203" s="3" t="s">
        <v>282</v>
      </c>
      <c r="D203" s="3" t="s">
        <v>6</v>
      </c>
      <c r="E203" s="3" t="s">
        <v>11</v>
      </c>
      <c r="F203" s="8">
        <v>38941</v>
      </c>
      <c r="G203" s="24">
        <f ca="1">(YEAR(TODAY()))-(YEAR(DIM_CUSTOMERS[[#This Row],[Customer_Birthdate]]))</f>
        <v>19</v>
      </c>
      <c r="H203" s="3" t="str" cm="1">
        <f t="array" aca="1" ref="H203" ca="1">_xlfn.IFS(DIM_CUSTOMERS[[#This Row],[Age]]&gt;40, "41-60", DIM_CUSTOMERS[[#This Row],[Age]]&gt;30, "31-40", DIM_CUSTOMERS[[#This Row],[Age]]&gt;25, "25-30",DIM_CUSTOMERS[[#This Row],[Age]]&gt;17, "18-24")</f>
        <v>18-24</v>
      </c>
    </row>
    <row r="204" spans="1:8" x14ac:dyDescent="0.25">
      <c r="A204" s="3">
        <v>203</v>
      </c>
      <c r="B204" s="3" t="s">
        <v>633</v>
      </c>
      <c r="C204" s="3" t="s">
        <v>97</v>
      </c>
      <c r="D204" s="3" t="s">
        <v>36</v>
      </c>
      <c r="E204" s="3" t="s">
        <v>7</v>
      </c>
      <c r="F204" s="8">
        <v>36637</v>
      </c>
      <c r="G204" s="24">
        <f ca="1">(YEAR(TODAY()))-(YEAR(DIM_CUSTOMERS[[#This Row],[Customer_Birthdate]]))</f>
        <v>25</v>
      </c>
      <c r="H204" s="3" t="str" cm="1">
        <f t="array" aca="1" ref="H204" ca="1">_xlfn.IFS(DIM_CUSTOMERS[[#This Row],[Age]]&gt;40, "41-60", DIM_CUSTOMERS[[#This Row],[Age]]&gt;30, "31-40", DIM_CUSTOMERS[[#This Row],[Age]]&gt;25, "25-30",DIM_CUSTOMERS[[#This Row],[Age]]&gt;17, "18-24")</f>
        <v>18-24</v>
      </c>
    </row>
    <row r="205" spans="1:8" x14ac:dyDescent="0.25">
      <c r="A205" s="3">
        <v>204</v>
      </c>
      <c r="B205" s="3" t="s">
        <v>454</v>
      </c>
      <c r="C205" s="3" t="s">
        <v>337</v>
      </c>
      <c r="D205" s="3" t="s">
        <v>21</v>
      </c>
      <c r="E205" s="3" t="s">
        <v>7</v>
      </c>
      <c r="F205" s="8">
        <v>27037</v>
      </c>
      <c r="G205" s="24">
        <f ca="1">(YEAR(TODAY()))-(YEAR(DIM_CUSTOMERS[[#This Row],[Customer_Birthdate]]))</f>
        <v>51</v>
      </c>
      <c r="H205" s="3" t="str" cm="1">
        <f t="array" aca="1" ref="H205" ca="1">_xlfn.IFS(DIM_CUSTOMERS[[#This Row],[Age]]&gt;40, "41-60", DIM_CUSTOMERS[[#This Row],[Age]]&gt;30, "31-40", DIM_CUSTOMERS[[#This Row],[Age]]&gt;25, "25-30",DIM_CUSTOMERS[[#This Row],[Age]]&gt;17, "18-24")</f>
        <v>41-60</v>
      </c>
    </row>
    <row r="206" spans="1:8" x14ac:dyDescent="0.25">
      <c r="A206" s="3">
        <v>205</v>
      </c>
      <c r="B206" s="3" t="s">
        <v>339</v>
      </c>
      <c r="C206" s="3" t="s">
        <v>280</v>
      </c>
      <c r="D206" s="3" t="s">
        <v>15</v>
      </c>
      <c r="E206" s="3" t="s">
        <v>7</v>
      </c>
      <c r="F206" s="8">
        <v>33097</v>
      </c>
      <c r="G206" s="24">
        <f ca="1">(YEAR(TODAY()))-(YEAR(DIM_CUSTOMERS[[#This Row],[Customer_Birthdate]]))</f>
        <v>35</v>
      </c>
      <c r="H206" s="3" t="str" cm="1">
        <f t="array" aca="1" ref="H206" ca="1">_xlfn.IFS(DIM_CUSTOMERS[[#This Row],[Age]]&gt;40, "41-60", DIM_CUSTOMERS[[#This Row],[Age]]&gt;30, "31-40", DIM_CUSTOMERS[[#This Row],[Age]]&gt;25, "25-30",DIM_CUSTOMERS[[#This Row],[Age]]&gt;17, "18-24")</f>
        <v>31-40</v>
      </c>
    </row>
    <row r="207" spans="1:8" x14ac:dyDescent="0.25">
      <c r="A207" s="3">
        <v>206</v>
      </c>
      <c r="B207" s="3" t="s">
        <v>450</v>
      </c>
      <c r="C207" s="3" t="s">
        <v>85</v>
      </c>
      <c r="D207" s="3" t="s">
        <v>6</v>
      </c>
      <c r="E207" s="3" t="s">
        <v>7</v>
      </c>
      <c r="F207" s="8">
        <v>39029</v>
      </c>
      <c r="G207" s="24">
        <f ca="1">(YEAR(TODAY()))-(YEAR(DIM_CUSTOMERS[[#This Row],[Customer_Birthdate]]))</f>
        <v>19</v>
      </c>
      <c r="H207" s="3" t="str" cm="1">
        <f t="array" aca="1" ref="H207" ca="1">_xlfn.IFS(DIM_CUSTOMERS[[#This Row],[Age]]&gt;40, "41-60", DIM_CUSTOMERS[[#This Row],[Age]]&gt;30, "31-40", DIM_CUSTOMERS[[#This Row],[Age]]&gt;25, "25-30",DIM_CUSTOMERS[[#This Row],[Age]]&gt;17, "18-24")</f>
        <v>18-24</v>
      </c>
    </row>
    <row r="208" spans="1:8" x14ac:dyDescent="0.25">
      <c r="A208" s="3">
        <v>207</v>
      </c>
      <c r="B208" s="3" t="s">
        <v>596</v>
      </c>
      <c r="C208" s="3" t="s">
        <v>368</v>
      </c>
      <c r="D208" s="3" t="s">
        <v>66</v>
      </c>
      <c r="E208" s="3" t="s">
        <v>11</v>
      </c>
      <c r="F208" s="8">
        <v>38831</v>
      </c>
      <c r="G208" s="24">
        <f ca="1">(YEAR(TODAY()))-(YEAR(DIM_CUSTOMERS[[#This Row],[Customer_Birthdate]]))</f>
        <v>19</v>
      </c>
      <c r="H208" s="3" t="str" cm="1">
        <f t="array" aca="1" ref="H208" ca="1">_xlfn.IFS(DIM_CUSTOMERS[[#This Row],[Age]]&gt;40, "41-60", DIM_CUSTOMERS[[#This Row],[Age]]&gt;30, "31-40", DIM_CUSTOMERS[[#This Row],[Age]]&gt;25, "25-30",DIM_CUSTOMERS[[#This Row],[Age]]&gt;17, "18-24")</f>
        <v>18-24</v>
      </c>
    </row>
    <row r="209" spans="1:8" x14ac:dyDescent="0.25">
      <c r="A209" s="3">
        <v>208</v>
      </c>
      <c r="B209" s="3" t="s">
        <v>226</v>
      </c>
      <c r="C209" s="3" t="s">
        <v>67</v>
      </c>
      <c r="D209" s="3" t="s">
        <v>6</v>
      </c>
      <c r="E209" s="3" t="s">
        <v>7</v>
      </c>
      <c r="F209" s="8">
        <v>36774</v>
      </c>
      <c r="G209" s="24">
        <f ca="1">(YEAR(TODAY()))-(YEAR(DIM_CUSTOMERS[[#This Row],[Customer_Birthdate]]))</f>
        <v>25</v>
      </c>
      <c r="H209" s="3" t="str" cm="1">
        <f t="array" aca="1" ref="H209" ca="1">_xlfn.IFS(DIM_CUSTOMERS[[#This Row],[Age]]&gt;40, "41-60", DIM_CUSTOMERS[[#This Row],[Age]]&gt;30, "31-40", DIM_CUSTOMERS[[#This Row],[Age]]&gt;25, "25-30",DIM_CUSTOMERS[[#This Row],[Age]]&gt;17, "18-24")</f>
        <v>18-24</v>
      </c>
    </row>
    <row r="210" spans="1:8" x14ac:dyDescent="0.25">
      <c r="A210" s="3">
        <v>209</v>
      </c>
      <c r="B210" s="3" t="s">
        <v>510</v>
      </c>
      <c r="C210" s="3" t="s">
        <v>9</v>
      </c>
      <c r="D210" s="3" t="s">
        <v>6</v>
      </c>
      <c r="E210" s="3" t="s">
        <v>11</v>
      </c>
      <c r="F210" s="8">
        <v>39246</v>
      </c>
      <c r="G210" s="24">
        <f ca="1">(YEAR(TODAY()))-(YEAR(DIM_CUSTOMERS[[#This Row],[Customer_Birthdate]]))</f>
        <v>18</v>
      </c>
      <c r="H210" s="3" t="str" cm="1">
        <f t="array" aca="1" ref="H210" ca="1">_xlfn.IFS(DIM_CUSTOMERS[[#This Row],[Age]]&gt;40, "41-60", DIM_CUSTOMERS[[#This Row],[Age]]&gt;30, "31-40", DIM_CUSTOMERS[[#This Row],[Age]]&gt;25, "25-30",DIM_CUSTOMERS[[#This Row],[Age]]&gt;17, "18-24")</f>
        <v>18-24</v>
      </c>
    </row>
    <row r="211" spans="1:8" x14ac:dyDescent="0.25">
      <c r="A211" s="3">
        <v>210</v>
      </c>
      <c r="B211" s="3" t="s">
        <v>525</v>
      </c>
      <c r="C211" s="3" t="s">
        <v>159</v>
      </c>
      <c r="D211" s="3" t="s">
        <v>160</v>
      </c>
      <c r="E211" s="3" t="s">
        <v>11</v>
      </c>
      <c r="F211" s="8">
        <v>38860</v>
      </c>
      <c r="G211" s="24">
        <f ca="1">(YEAR(TODAY()))-(YEAR(DIM_CUSTOMERS[[#This Row],[Customer_Birthdate]]))</f>
        <v>19</v>
      </c>
      <c r="H211" s="3" t="str" cm="1">
        <f t="array" aca="1" ref="H211" ca="1">_xlfn.IFS(DIM_CUSTOMERS[[#This Row],[Age]]&gt;40, "41-60", DIM_CUSTOMERS[[#This Row],[Age]]&gt;30, "31-40", DIM_CUSTOMERS[[#This Row],[Age]]&gt;25, "25-30",DIM_CUSTOMERS[[#This Row],[Age]]&gt;17, "18-24")</f>
        <v>18-24</v>
      </c>
    </row>
    <row r="212" spans="1:8" x14ac:dyDescent="0.25">
      <c r="A212" s="3">
        <v>211</v>
      </c>
      <c r="B212" s="3" t="s">
        <v>662</v>
      </c>
      <c r="C212" s="3" t="s">
        <v>426</v>
      </c>
      <c r="D212" s="3" t="s">
        <v>101</v>
      </c>
      <c r="E212" s="3" t="s">
        <v>7</v>
      </c>
      <c r="F212" s="8">
        <v>27822</v>
      </c>
      <c r="G212" s="24">
        <f ca="1">(YEAR(TODAY()))-(YEAR(DIM_CUSTOMERS[[#This Row],[Customer_Birthdate]]))</f>
        <v>49</v>
      </c>
      <c r="H212" s="3" t="str" cm="1">
        <f t="array" aca="1" ref="H212" ca="1">_xlfn.IFS(DIM_CUSTOMERS[[#This Row],[Age]]&gt;40, "41-60", DIM_CUSTOMERS[[#This Row],[Age]]&gt;30, "31-40", DIM_CUSTOMERS[[#This Row],[Age]]&gt;25, "25-30",DIM_CUSTOMERS[[#This Row],[Age]]&gt;17, "18-24")</f>
        <v>41-60</v>
      </c>
    </row>
    <row r="213" spans="1:8" x14ac:dyDescent="0.25">
      <c r="A213" s="3">
        <v>212</v>
      </c>
      <c r="B213" s="3" t="s">
        <v>608</v>
      </c>
      <c r="C213" s="3" t="s">
        <v>106</v>
      </c>
      <c r="D213" s="3" t="s">
        <v>6</v>
      </c>
      <c r="E213" s="3" t="s">
        <v>7</v>
      </c>
      <c r="F213" s="8">
        <v>35789</v>
      </c>
      <c r="G213" s="24">
        <f ca="1">(YEAR(TODAY()))-(YEAR(DIM_CUSTOMERS[[#This Row],[Customer_Birthdate]]))</f>
        <v>28</v>
      </c>
      <c r="H213" s="3" t="str" cm="1">
        <f t="array" aca="1" ref="H213" ca="1">_xlfn.IFS(DIM_CUSTOMERS[[#This Row],[Age]]&gt;40, "41-60", DIM_CUSTOMERS[[#This Row],[Age]]&gt;30, "31-40", DIM_CUSTOMERS[[#This Row],[Age]]&gt;25, "25-30",DIM_CUSTOMERS[[#This Row],[Age]]&gt;17, "18-24")</f>
        <v>25-30</v>
      </c>
    </row>
    <row r="214" spans="1:8" x14ac:dyDescent="0.25">
      <c r="A214" s="3">
        <v>213</v>
      </c>
      <c r="B214" s="3" t="s">
        <v>518</v>
      </c>
      <c r="C214" s="3" t="s">
        <v>10</v>
      </c>
      <c r="D214" s="3" t="s">
        <v>6</v>
      </c>
      <c r="E214" s="3" t="s">
        <v>11</v>
      </c>
      <c r="F214" s="8">
        <v>34473</v>
      </c>
      <c r="G214" s="24">
        <f ca="1">(YEAR(TODAY()))-(YEAR(DIM_CUSTOMERS[[#This Row],[Customer_Birthdate]]))</f>
        <v>31</v>
      </c>
      <c r="H214" s="3" t="str" cm="1">
        <f t="array" aca="1" ref="H214" ca="1">_xlfn.IFS(DIM_CUSTOMERS[[#This Row],[Age]]&gt;40, "41-60", DIM_CUSTOMERS[[#This Row],[Age]]&gt;30, "31-40", DIM_CUSTOMERS[[#This Row],[Age]]&gt;25, "25-30",DIM_CUSTOMERS[[#This Row],[Age]]&gt;17, "18-24")</f>
        <v>31-40</v>
      </c>
    </row>
    <row r="215" spans="1:8" x14ac:dyDescent="0.25">
      <c r="A215" s="3">
        <v>214</v>
      </c>
      <c r="B215" s="3" t="s">
        <v>654</v>
      </c>
      <c r="C215" s="3" t="s">
        <v>84</v>
      </c>
      <c r="D215" s="3" t="s">
        <v>66</v>
      </c>
      <c r="E215" s="3" t="s">
        <v>11</v>
      </c>
      <c r="F215" s="8">
        <v>27867</v>
      </c>
      <c r="G215" s="24">
        <f ca="1">(YEAR(TODAY()))-(YEAR(DIM_CUSTOMERS[[#This Row],[Customer_Birthdate]]))</f>
        <v>49</v>
      </c>
      <c r="H215" s="3" t="str" cm="1">
        <f t="array" aca="1" ref="H215" ca="1">_xlfn.IFS(DIM_CUSTOMERS[[#This Row],[Age]]&gt;40, "41-60", DIM_CUSTOMERS[[#This Row],[Age]]&gt;30, "31-40", DIM_CUSTOMERS[[#This Row],[Age]]&gt;25, "25-30",DIM_CUSTOMERS[[#This Row],[Age]]&gt;17, "18-24")</f>
        <v>41-60</v>
      </c>
    </row>
    <row r="216" spans="1:8" x14ac:dyDescent="0.25">
      <c r="A216" s="3">
        <v>215</v>
      </c>
      <c r="B216" s="3" t="s">
        <v>512</v>
      </c>
      <c r="C216" s="3" t="s">
        <v>338</v>
      </c>
      <c r="D216" s="3" t="s">
        <v>15</v>
      </c>
      <c r="E216" s="3" t="s">
        <v>11</v>
      </c>
      <c r="F216" s="8">
        <v>34367</v>
      </c>
      <c r="G216" s="24">
        <f ca="1">(YEAR(TODAY()))-(YEAR(DIM_CUSTOMERS[[#This Row],[Customer_Birthdate]]))</f>
        <v>31</v>
      </c>
      <c r="H216" s="3" t="str" cm="1">
        <f t="array" aca="1" ref="H216" ca="1">_xlfn.IFS(DIM_CUSTOMERS[[#This Row],[Age]]&gt;40, "41-60", DIM_CUSTOMERS[[#This Row],[Age]]&gt;30, "31-40", DIM_CUSTOMERS[[#This Row],[Age]]&gt;25, "25-30",DIM_CUSTOMERS[[#This Row],[Age]]&gt;17, "18-24")</f>
        <v>31-40</v>
      </c>
    </row>
    <row r="217" spans="1:8" x14ac:dyDescent="0.25">
      <c r="A217" s="3">
        <v>216</v>
      </c>
      <c r="B217" s="3" t="s">
        <v>560</v>
      </c>
      <c r="C217" s="3" t="s">
        <v>49</v>
      </c>
      <c r="D217" s="3" t="s">
        <v>50</v>
      </c>
      <c r="E217" s="3" t="s">
        <v>7</v>
      </c>
      <c r="F217" s="8">
        <v>33687</v>
      </c>
      <c r="G217" s="24">
        <f ca="1">(YEAR(TODAY()))-(YEAR(DIM_CUSTOMERS[[#This Row],[Customer_Birthdate]]))</f>
        <v>33</v>
      </c>
      <c r="H217" s="3" t="str" cm="1">
        <f t="array" aca="1" ref="H217" ca="1">_xlfn.IFS(DIM_CUSTOMERS[[#This Row],[Age]]&gt;40, "41-60", DIM_CUSTOMERS[[#This Row],[Age]]&gt;30, "31-40", DIM_CUSTOMERS[[#This Row],[Age]]&gt;25, "25-30",DIM_CUSTOMERS[[#This Row],[Age]]&gt;17, "18-24")</f>
        <v>31-40</v>
      </c>
    </row>
    <row r="218" spans="1:8" x14ac:dyDescent="0.25">
      <c r="A218" s="3">
        <v>217</v>
      </c>
      <c r="B218" s="3" t="s">
        <v>415</v>
      </c>
      <c r="C218" s="3" t="s">
        <v>20</v>
      </c>
      <c r="D218" s="3" t="s">
        <v>21</v>
      </c>
      <c r="E218" s="3" t="s">
        <v>11</v>
      </c>
      <c r="F218" s="8">
        <v>38591</v>
      </c>
      <c r="G218" s="24">
        <f ca="1">(YEAR(TODAY()))-(YEAR(DIM_CUSTOMERS[[#This Row],[Customer_Birthdate]]))</f>
        <v>20</v>
      </c>
      <c r="H218" s="3" t="str" cm="1">
        <f t="array" aca="1" ref="H218" ca="1">_xlfn.IFS(DIM_CUSTOMERS[[#This Row],[Age]]&gt;40, "41-60", DIM_CUSTOMERS[[#This Row],[Age]]&gt;30, "31-40", DIM_CUSTOMERS[[#This Row],[Age]]&gt;25, "25-30",DIM_CUSTOMERS[[#This Row],[Age]]&gt;17, "18-24")</f>
        <v>18-24</v>
      </c>
    </row>
    <row r="219" spans="1:8" x14ac:dyDescent="0.25">
      <c r="A219" s="3">
        <v>218</v>
      </c>
      <c r="B219" s="3" t="s">
        <v>484</v>
      </c>
      <c r="C219" s="3" t="s">
        <v>247</v>
      </c>
      <c r="D219" s="3" t="s">
        <v>41</v>
      </c>
      <c r="E219" s="3" t="s">
        <v>11</v>
      </c>
      <c r="F219" s="8">
        <v>30424</v>
      </c>
      <c r="G219" s="24">
        <f ca="1">(YEAR(TODAY()))-(YEAR(DIM_CUSTOMERS[[#This Row],[Customer_Birthdate]]))</f>
        <v>42</v>
      </c>
      <c r="H219" s="3" t="str" cm="1">
        <f t="array" aca="1" ref="H219" ca="1">_xlfn.IFS(DIM_CUSTOMERS[[#This Row],[Age]]&gt;40, "41-60", DIM_CUSTOMERS[[#This Row],[Age]]&gt;30, "31-40", DIM_CUSTOMERS[[#This Row],[Age]]&gt;25, "25-30",DIM_CUSTOMERS[[#This Row],[Age]]&gt;17, "18-24")</f>
        <v>41-60</v>
      </c>
    </row>
    <row r="220" spans="1:8" x14ac:dyDescent="0.25">
      <c r="A220" s="3">
        <v>219</v>
      </c>
      <c r="B220" s="3" t="s">
        <v>667</v>
      </c>
      <c r="C220" s="3" t="s">
        <v>152</v>
      </c>
      <c r="D220" s="3" t="s">
        <v>6</v>
      </c>
      <c r="E220" s="3" t="s">
        <v>7</v>
      </c>
      <c r="F220" s="8">
        <v>34079</v>
      </c>
      <c r="G220" s="24">
        <f ca="1">(YEAR(TODAY()))-(YEAR(DIM_CUSTOMERS[[#This Row],[Customer_Birthdate]]))</f>
        <v>32</v>
      </c>
      <c r="H220" s="3" t="str" cm="1">
        <f t="array" aca="1" ref="H220" ca="1">_xlfn.IFS(DIM_CUSTOMERS[[#This Row],[Age]]&gt;40, "41-60", DIM_CUSTOMERS[[#This Row],[Age]]&gt;30, "31-40", DIM_CUSTOMERS[[#This Row],[Age]]&gt;25, "25-30",DIM_CUSTOMERS[[#This Row],[Age]]&gt;17, "18-24")</f>
        <v>31-40</v>
      </c>
    </row>
    <row r="221" spans="1:8" x14ac:dyDescent="0.25">
      <c r="A221" s="3">
        <v>220</v>
      </c>
      <c r="B221" s="3" t="s">
        <v>672</v>
      </c>
      <c r="C221" s="3" t="s">
        <v>105</v>
      </c>
      <c r="D221" s="3" t="s">
        <v>14</v>
      </c>
      <c r="E221" s="3" t="s">
        <v>11</v>
      </c>
      <c r="F221" s="8">
        <v>37083</v>
      </c>
      <c r="G221" s="24">
        <f ca="1">(YEAR(TODAY()))-(YEAR(DIM_CUSTOMERS[[#This Row],[Customer_Birthdate]]))</f>
        <v>24</v>
      </c>
      <c r="H221" s="3" t="str" cm="1">
        <f t="array" aca="1" ref="H221" ca="1">_xlfn.IFS(DIM_CUSTOMERS[[#This Row],[Age]]&gt;40, "41-60", DIM_CUSTOMERS[[#This Row],[Age]]&gt;30, "31-40", DIM_CUSTOMERS[[#This Row],[Age]]&gt;25, "25-30",DIM_CUSTOMERS[[#This Row],[Age]]&gt;17, "18-24")</f>
        <v>18-24</v>
      </c>
    </row>
    <row r="222" spans="1:8" x14ac:dyDescent="0.25">
      <c r="A222" s="3">
        <v>221</v>
      </c>
      <c r="B222" s="3" t="s">
        <v>471</v>
      </c>
      <c r="C222" s="3" t="s">
        <v>62</v>
      </c>
      <c r="D222" s="3" t="s">
        <v>21</v>
      </c>
      <c r="E222" s="3" t="s">
        <v>11</v>
      </c>
      <c r="F222" s="8">
        <v>26245</v>
      </c>
      <c r="G222" s="24">
        <f ca="1">(YEAR(TODAY()))-(YEAR(DIM_CUSTOMERS[[#This Row],[Customer_Birthdate]]))</f>
        <v>54</v>
      </c>
      <c r="H222" s="3" t="str" cm="1">
        <f t="array" aca="1" ref="H222" ca="1">_xlfn.IFS(DIM_CUSTOMERS[[#This Row],[Age]]&gt;40, "41-60", DIM_CUSTOMERS[[#This Row],[Age]]&gt;30, "31-40", DIM_CUSTOMERS[[#This Row],[Age]]&gt;25, "25-30",DIM_CUSTOMERS[[#This Row],[Age]]&gt;17, "18-24")</f>
        <v>41-60</v>
      </c>
    </row>
    <row r="223" spans="1:8" x14ac:dyDescent="0.25">
      <c r="A223" s="3">
        <v>222</v>
      </c>
      <c r="B223" s="3" t="s">
        <v>666</v>
      </c>
      <c r="C223" s="3" t="s">
        <v>9</v>
      </c>
      <c r="D223" s="3" t="s">
        <v>6</v>
      </c>
      <c r="E223" s="3" t="s">
        <v>11</v>
      </c>
      <c r="F223" s="8">
        <v>27376</v>
      </c>
      <c r="G223" s="24">
        <f ca="1">(YEAR(TODAY()))-(YEAR(DIM_CUSTOMERS[[#This Row],[Customer_Birthdate]]))</f>
        <v>51</v>
      </c>
      <c r="H223" s="3" t="str" cm="1">
        <f t="array" aca="1" ref="H223" ca="1">_xlfn.IFS(DIM_CUSTOMERS[[#This Row],[Age]]&gt;40, "41-60", DIM_CUSTOMERS[[#This Row],[Age]]&gt;30, "31-40", DIM_CUSTOMERS[[#This Row],[Age]]&gt;25, "25-30",DIM_CUSTOMERS[[#This Row],[Age]]&gt;17, "18-24")</f>
        <v>41-60</v>
      </c>
    </row>
    <row r="224" spans="1:8" x14ac:dyDescent="0.25">
      <c r="A224" s="3">
        <v>223</v>
      </c>
      <c r="B224" s="3" t="s">
        <v>429</v>
      </c>
      <c r="C224" s="3" t="s">
        <v>214</v>
      </c>
      <c r="D224" s="3" t="s">
        <v>29</v>
      </c>
      <c r="E224" s="3" t="s">
        <v>7</v>
      </c>
      <c r="F224" s="8">
        <v>37016</v>
      </c>
      <c r="G224" s="24">
        <f ca="1">(YEAR(TODAY()))-(YEAR(DIM_CUSTOMERS[[#This Row],[Customer_Birthdate]]))</f>
        <v>24</v>
      </c>
      <c r="H224" s="3" t="str" cm="1">
        <f t="array" aca="1" ref="H224" ca="1">_xlfn.IFS(DIM_CUSTOMERS[[#This Row],[Age]]&gt;40, "41-60", DIM_CUSTOMERS[[#This Row],[Age]]&gt;30, "31-40", DIM_CUSTOMERS[[#This Row],[Age]]&gt;25, "25-30",DIM_CUSTOMERS[[#This Row],[Age]]&gt;17, "18-24")</f>
        <v>18-24</v>
      </c>
    </row>
    <row r="225" spans="1:8" x14ac:dyDescent="0.25">
      <c r="A225" s="3">
        <v>224</v>
      </c>
      <c r="B225" s="3" t="s">
        <v>550</v>
      </c>
      <c r="C225" s="3" t="s">
        <v>9</v>
      </c>
      <c r="D225" s="3" t="s">
        <v>6</v>
      </c>
      <c r="E225" s="3" t="s">
        <v>11</v>
      </c>
      <c r="F225" s="8">
        <v>38722</v>
      </c>
      <c r="G225" s="24">
        <f ca="1">(YEAR(TODAY()))-(YEAR(DIM_CUSTOMERS[[#This Row],[Customer_Birthdate]]))</f>
        <v>19</v>
      </c>
      <c r="H225" s="3" t="str" cm="1">
        <f t="array" aca="1" ref="H225" ca="1">_xlfn.IFS(DIM_CUSTOMERS[[#This Row],[Age]]&gt;40, "41-60", DIM_CUSTOMERS[[#This Row],[Age]]&gt;30, "31-40", DIM_CUSTOMERS[[#This Row],[Age]]&gt;25, "25-30",DIM_CUSTOMERS[[#This Row],[Age]]&gt;17, "18-24")</f>
        <v>18-24</v>
      </c>
    </row>
    <row r="226" spans="1:8" x14ac:dyDescent="0.25">
      <c r="A226" s="3">
        <v>225</v>
      </c>
      <c r="B226" s="3" t="s">
        <v>618</v>
      </c>
      <c r="C226" s="3" t="s">
        <v>184</v>
      </c>
      <c r="D226" s="3" t="s">
        <v>15</v>
      </c>
      <c r="E226" s="3" t="s">
        <v>11</v>
      </c>
      <c r="F226" s="8">
        <v>34039</v>
      </c>
      <c r="G226" s="24">
        <f ca="1">(YEAR(TODAY()))-(YEAR(DIM_CUSTOMERS[[#This Row],[Customer_Birthdate]]))</f>
        <v>32</v>
      </c>
      <c r="H226" s="3" t="str" cm="1">
        <f t="array" aca="1" ref="H226" ca="1">_xlfn.IFS(DIM_CUSTOMERS[[#This Row],[Age]]&gt;40, "41-60", DIM_CUSTOMERS[[#This Row],[Age]]&gt;30, "31-40", DIM_CUSTOMERS[[#This Row],[Age]]&gt;25, "25-30",DIM_CUSTOMERS[[#This Row],[Age]]&gt;17, "18-24")</f>
        <v>31-40</v>
      </c>
    </row>
    <row r="227" spans="1:8" x14ac:dyDescent="0.25">
      <c r="A227" s="3">
        <v>226</v>
      </c>
      <c r="B227" s="3" t="s">
        <v>498</v>
      </c>
      <c r="C227" s="3" t="s">
        <v>442</v>
      </c>
      <c r="D227" s="3" t="s">
        <v>15</v>
      </c>
      <c r="E227" s="3" t="s">
        <v>7</v>
      </c>
      <c r="F227" s="8">
        <v>38758</v>
      </c>
      <c r="G227" s="24">
        <f ca="1">(YEAR(TODAY()))-(YEAR(DIM_CUSTOMERS[[#This Row],[Customer_Birthdate]]))</f>
        <v>19</v>
      </c>
      <c r="H227" s="3" t="str" cm="1">
        <f t="array" aca="1" ref="H227" ca="1">_xlfn.IFS(DIM_CUSTOMERS[[#This Row],[Age]]&gt;40, "41-60", DIM_CUSTOMERS[[#This Row],[Age]]&gt;30, "31-40", DIM_CUSTOMERS[[#This Row],[Age]]&gt;25, "25-30",DIM_CUSTOMERS[[#This Row],[Age]]&gt;17, "18-24")</f>
        <v>18-24</v>
      </c>
    </row>
    <row r="228" spans="1:8" x14ac:dyDescent="0.25">
      <c r="A228" s="3">
        <v>227</v>
      </c>
      <c r="B228" s="3" t="s">
        <v>599</v>
      </c>
      <c r="C228" s="3" t="s">
        <v>12</v>
      </c>
      <c r="D228" s="3" t="s">
        <v>6</v>
      </c>
      <c r="E228" s="3" t="s">
        <v>7</v>
      </c>
      <c r="F228" s="8">
        <v>29281</v>
      </c>
      <c r="G228" s="24">
        <f ca="1">(YEAR(TODAY()))-(YEAR(DIM_CUSTOMERS[[#This Row],[Customer_Birthdate]]))</f>
        <v>45</v>
      </c>
      <c r="H228" s="3" t="str" cm="1">
        <f t="array" aca="1" ref="H228" ca="1">_xlfn.IFS(DIM_CUSTOMERS[[#This Row],[Age]]&gt;40, "41-60", DIM_CUSTOMERS[[#This Row],[Age]]&gt;30, "31-40", DIM_CUSTOMERS[[#This Row],[Age]]&gt;25, "25-30",DIM_CUSTOMERS[[#This Row],[Age]]&gt;17, "18-24")</f>
        <v>41-60</v>
      </c>
    </row>
    <row r="229" spans="1:8" x14ac:dyDescent="0.25">
      <c r="A229" s="3">
        <v>228</v>
      </c>
      <c r="B229" s="3" t="s">
        <v>568</v>
      </c>
      <c r="C229" s="3" t="s">
        <v>99</v>
      </c>
      <c r="D229" s="3" t="s">
        <v>21</v>
      </c>
      <c r="E229" s="3" t="s">
        <v>11</v>
      </c>
      <c r="F229" s="8">
        <v>38367</v>
      </c>
      <c r="G229" s="24">
        <f ca="1">(YEAR(TODAY()))-(YEAR(DIM_CUSTOMERS[[#This Row],[Customer_Birthdate]]))</f>
        <v>20</v>
      </c>
      <c r="H229" s="3" t="str" cm="1">
        <f t="array" aca="1" ref="H229" ca="1">_xlfn.IFS(DIM_CUSTOMERS[[#This Row],[Age]]&gt;40, "41-60", DIM_CUSTOMERS[[#This Row],[Age]]&gt;30, "31-40", DIM_CUSTOMERS[[#This Row],[Age]]&gt;25, "25-30",DIM_CUSTOMERS[[#This Row],[Age]]&gt;17, "18-24")</f>
        <v>18-24</v>
      </c>
    </row>
    <row r="230" spans="1:8" x14ac:dyDescent="0.25">
      <c r="A230" s="3">
        <v>229</v>
      </c>
      <c r="B230" s="3" t="s">
        <v>522</v>
      </c>
      <c r="C230" s="3" t="s">
        <v>195</v>
      </c>
      <c r="D230" s="3" t="s">
        <v>6</v>
      </c>
      <c r="E230" s="3" t="s">
        <v>11</v>
      </c>
      <c r="F230" s="8">
        <v>26102</v>
      </c>
      <c r="G230" s="24">
        <f ca="1">(YEAR(TODAY()))-(YEAR(DIM_CUSTOMERS[[#This Row],[Customer_Birthdate]]))</f>
        <v>54</v>
      </c>
      <c r="H230" s="3" t="str" cm="1">
        <f t="array" aca="1" ref="H230" ca="1">_xlfn.IFS(DIM_CUSTOMERS[[#This Row],[Age]]&gt;40, "41-60", DIM_CUSTOMERS[[#This Row],[Age]]&gt;30, "31-40", DIM_CUSTOMERS[[#This Row],[Age]]&gt;25, "25-30",DIM_CUSTOMERS[[#This Row],[Age]]&gt;17, "18-24")</f>
        <v>41-60</v>
      </c>
    </row>
    <row r="231" spans="1:8" x14ac:dyDescent="0.25">
      <c r="A231" s="3">
        <v>230</v>
      </c>
      <c r="B231" s="3" t="s">
        <v>677</v>
      </c>
      <c r="C231" s="3" t="s">
        <v>20</v>
      </c>
      <c r="D231" s="3" t="s">
        <v>21</v>
      </c>
      <c r="E231" s="3" t="s">
        <v>11</v>
      </c>
      <c r="F231" s="8">
        <v>26610</v>
      </c>
      <c r="G231" s="24">
        <f ca="1">(YEAR(TODAY()))-(YEAR(DIM_CUSTOMERS[[#This Row],[Customer_Birthdate]]))</f>
        <v>53</v>
      </c>
      <c r="H231" s="3" t="str" cm="1">
        <f t="array" aca="1" ref="H231" ca="1">_xlfn.IFS(DIM_CUSTOMERS[[#This Row],[Age]]&gt;40, "41-60", DIM_CUSTOMERS[[#This Row],[Age]]&gt;30, "31-40", DIM_CUSTOMERS[[#This Row],[Age]]&gt;25, "25-30",DIM_CUSTOMERS[[#This Row],[Age]]&gt;17, "18-24")</f>
        <v>41-60</v>
      </c>
    </row>
    <row r="232" spans="1:8" x14ac:dyDescent="0.25">
      <c r="A232" s="3">
        <v>231</v>
      </c>
      <c r="B232" s="3" t="s">
        <v>342</v>
      </c>
      <c r="C232" s="3" t="s">
        <v>89</v>
      </c>
      <c r="D232" s="3" t="s">
        <v>24</v>
      </c>
      <c r="E232" s="3" t="s">
        <v>11</v>
      </c>
      <c r="F232" s="8">
        <v>36331</v>
      </c>
      <c r="G232" s="24">
        <f ca="1">(YEAR(TODAY()))-(YEAR(DIM_CUSTOMERS[[#This Row],[Customer_Birthdate]]))</f>
        <v>26</v>
      </c>
      <c r="H232" s="3" t="str" cm="1">
        <f t="array" aca="1" ref="H232" ca="1">_xlfn.IFS(DIM_CUSTOMERS[[#This Row],[Age]]&gt;40, "41-60", DIM_CUSTOMERS[[#This Row],[Age]]&gt;30, "31-40", DIM_CUSTOMERS[[#This Row],[Age]]&gt;25, "25-30",DIM_CUSTOMERS[[#This Row],[Age]]&gt;17, "18-24")</f>
        <v>25-30</v>
      </c>
    </row>
    <row r="233" spans="1:8" x14ac:dyDescent="0.25">
      <c r="A233" s="3">
        <v>232</v>
      </c>
      <c r="B233" s="3" t="s">
        <v>661</v>
      </c>
      <c r="C233" s="3" t="s">
        <v>315</v>
      </c>
      <c r="D233" s="3" t="s">
        <v>29</v>
      </c>
      <c r="E233" s="3" t="s">
        <v>7</v>
      </c>
      <c r="F233" s="8">
        <v>29566</v>
      </c>
      <c r="G233" s="24">
        <f ca="1">(YEAR(TODAY()))-(YEAR(DIM_CUSTOMERS[[#This Row],[Customer_Birthdate]]))</f>
        <v>45</v>
      </c>
      <c r="H233" s="3" t="str" cm="1">
        <f t="array" aca="1" ref="H233" ca="1">_xlfn.IFS(DIM_CUSTOMERS[[#This Row],[Age]]&gt;40, "41-60", DIM_CUSTOMERS[[#This Row],[Age]]&gt;30, "31-40", DIM_CUSTOMERS[[#This Row],[Age]]&gt;25, "25-30",DIM_CUSTOMERS[[#This Row],[Age]]&gt;17, "18-24")</f>
        <v>41-60</v>
      </c>
    </row>
    <row r="234" spans="1:8" x14ac:dyDescent="0.25">
      <c r="A234" s="3">
        <v>233</v>
      </c>
      <c r="B234" s="3" t="s">
        <v>494</v>
      </c>
      <c r="C234" s="3" t="s">
        <v>154</v>
      </c>
      <c r="D234" s="3" t="s">
        <v>14</v>
      </c>
      <c r="E234" s="3" t="s">
        <v>7</v>
      </c>
      <c r="F234" s="8">
        <v>31113</v>
      </c>
      <c r="G234" s="24">
        <f ca="1">(YEAR(TODAY()))-(YEAR(DIM_CUSTOMERS[[#This Row],[Customer_Birthdate]]))</f>
        <v>40</v>
      </c>
      <c r="H234" s="3" t="str" cm="1">
        <f t="array" aca="1" ref="H234" ca="1">_xlfn.IFS(DIM_CUSTOMERS[[#This Row],[Age]]&gt;40, "41-60", DIM_CUSTOMERS[[#This Row],[Age]]&gt;30, "31-40", DIM_CUSTOMERS[[#This Row],[Age]]&gt;25, "25-30",DIM_CUSTOMERS[[#This Row],[Age]]&gt;17, "18-24")</f>
        <v>31-40</v>
      </c>
    </row>
    <row r="235" spans="1:8" x14ac:dyDescent="0.25">
      <c r="A235" s="3">
        <v>234</v>
      </c>
      <c r="B235" s="3" t="s">
        <v>344</v>
      </c>
      <c r="C235" s="3" t="s">
        <v>207</v>
      </c>
      <c r="D235" s="3" t="s">
        <v>24</v>
      </c>
      <c r="E235" s="3" t="s">
        <v>11</v>
      </c>
      <c r="F235" s="8">
        <v>39149</v>
      </c>
      <c r="G235" s="24">
        <f ca="1">(YEAR(TODAY()))-(YEAR(DIM_CUSTOMERS[[#This Row],[Customer_Birthdate]]))</f>
        <v>18</v>
      </c>
      <c r="H235" s="3" t="str" cm="1">
        <f t="array" aca="1" ref="H235" ca="1">_xlfn.IFS(DIM_CUSTOMERS[[#This Row],[Age]]&gt;40, "41-60", DIM_CUSTOMERS[[#This Row],[Age]]&gt;30, "31-40", DIM_CUSTOMERS[[#This Row],[Age]]&gt;25, "25-30",DIM_CUSTOMERS[[#This Row],[Age]]&gt;17, "18-24")</f>
        <v>18-24</v>
      </c>
    </row>
    <row r="236" spans="1:8" x14ac:dyDescent="0.25">
      <c r="A236" s="3">
        <v>235</v>
      </c>
      <c r="B236" s="3" t="s">
        <v>622</v>
      </c>
      <c r="C236" s="3" t="s">
        <v>274</v>
      </c>
      <c r="D236" s="3" t="s">
        <v>6</v>
      </c>
      <c r="E236" s="3" t="s">
        <v>11</v>
      </c>
      <c r="F236" s="8">
        <v>36290</v>
      </c>
      <c r="G236" s="24">
        <f ca="1">(YEAR(TODAY()))-(YEAR(DIM_CUSTOMERS[[#This Row],[Customer_Birthdate]]))</f>
        <v>26</v>
      </c>
      <c r="H236" s="3" t="str" cm="1">
        <f t="array" aca="1" ref="H236" ca="1">_xlfn.IFS(DIM_CUSTOMERS[[#This Row],[Age]]&gt;40, "41-60", DIM_CUSTOMERS[[#This Row],[Age]]&gt;30, "31-40", DIM_CUSTOMERS[[#This Row],[Age]]&gt;25, "25-30",DIM_CUSTOMERS[[#This Row],[Age]]&gt;17, "18-24")</f>
        <v>25-30</v>
      </c>
    </row>
    <row r="237" spans="1:8" x14ac:dyDescent="0.25">
      <c r="A237" s="3">
        <v>236</v>
      </c>
      <c r="B237" s="3" t="s">
        <v>614</v>
      </c>
      <c r="C237" s="3" t="s">
        <v>46</v>
      </c>
      <c r="D237" s="3" t="s">
        <v>17</v>
      </c>
      <c r="E237" s="3" t="s">
        <v>7</v>
      </c>
      <c r="F237" s="8">
        <v>28170</v>
      </c>
      <c r="G237" s="24">
        <f ca="1">(YEAR(TODAY()))-(YEAR(DIM_CUSTOMERS[[#This Row],[Customer_Birthdate]]))</f>
        <v>48</v>
      </c>
      <c r="H237" s="3" t="str" cm="1">
        <f t="array" aca="1" ref="H237" ca="1">_xlfn.IFS(DIM_CUSTOMERS[[#This Row],[Age]]&gt;40, "41-60", DIM_CUSTOMERS[[#This Row],[Age]]&gt;30, "31-40", DIM_CUSTOMERS[[#This Row],[Age]]&gt;25, "25-30",DIM_CUSTOMERS[[#This Row],[Age]]&gt;17, "18-24")</f>
        <v>41-60</v>
      </c>
    </row>
    <row r="238" spans="1:8" x14ac:dyDescent="0.25">
      <c r="A238" s="3">
        <v>237</v>
      </c>
      <c r="B238" s="3" t="s">
        <v>361</v>
      </c>
      <c r="C238" s="3" t="s">
        <v>311</v>
      </c>
      <c r="D238" s="3" t="s">
        <v>41</v>
      </c>
      <c r="E238" s="3" t="s">
        <v>7</v>
      </c>
      <c r="F238" s="8">
        <v>27702</v>
      </c>
      <c r="G238" s="24">
        <f ca="1">(YEAR(TODAY()))-(YEAR(DIM_CUSTOMERS[[#This Row],[Customer_Birthdate]]))</f>
        <v>50</v>
      </c>
      <c r="H238" s="3" t="str" cm="1">
        <f t="array" aca="1" ref="H238" ca="1">_xlfn.IFS(DIM_CUSTOMERS[[#This Row],[Age]]&gt;40, "41-60", DIM_CUSTOMERS[[#This Row],[Age]]&gt;30, "31-40", DIM_CUSTOMERS[[#This Row],[Age]]&gt;25, "25-30",DIM_CUSTOMERS[[#This Row],[Age]]&gt;17, "18-24")</f>
        <v>41-60</v>
      </c>
    </row>
    <row r="239" spans="1:8" x14ac:dyDescent="0.25">
      <c r="A239" s="3">
        <v>238</v>
      </c>
      <c r="B239" s="3" t="s">
        <v>233</v>
      </c>
      <c r="C239" s="3" t="s">
        <v>174</v>
      </c>
      <c r="D239" s="3" t="s">
        <v>6</v>
      </c>
      <c r="E239" s="3" t="s">
        <v>7</v>
      </c>
      <c r="F239" s="8">
        <v>38057</v>
      </c>
      <c r="G239" s="24">
        <f ca="1">(YEAR(TODAY()))-(YEAR(DIM_CUSTOMERS[[#This Row],[Customer_Birthdate]]))</f>
        <v>21</v>
      </c>
      <c r="H239" s="3" t="str" cm="1">
        <f t="array" aca="1" ref="H239" ca="1">_xlfn.IFS(DIM_CUSTOMERS[[#This Row],[Age]]&gt;40, "41-60", DIM_CUSTOMERS[[#This Row],[Age]]&gt;30, "31-40", DIM_CUSTOMERS[[#This Row],[Age]]&gt;25, "25-30",DIM_CUSTOMERS[[#This Row],[Age]]&gt;17, "18-24")</f>
        <v>18-24</v>
      </c>
    </row>
    <row r="240" spans="1:8" x14ac:dyDescent="0.25">
      <c r="A240" s="3">
        <v>239</v>
      </c>
      <c r="B240" s="3" t="s">
        <v>240</v>
      </c>
      <c r="C240" s="3" t="s">
        <v>12</v>
      </c>
      <c r="D240" s="3" t="s">
        <v>6</v>
      </c>
      <c r="E240" s="3" t="s">
        <v>11</v>
      </c>
      <c r="F240" s="8">
        <v>39438</v>
      </c>
      <c r="G240" s="24">
        <f ca="1">(YEAR(TODAY()))-(YEAR(DIM_CUSTOMERS[[#This Row],[Customer_Birthdate]]))</f>
        <v>18</v>
      </c>
      <c r="H240" s="3" t="str" cm="1">
        <f t="array" aca="1" ref="H240" ca="1">_xlfn.IFS(DIM_CUSTOMERS[[#This Row],[Age]]&gt;40, "41-60", DIM_CUSTOMERS[[#This Row],[Age]]&gt;30, "31-40", DIM_CUSTOMERS[[#This Row],[Age]]&gt;25, "25-30",DIM_CUSTOMERS[[#This Row],[Age]]&gt;17, "18-24")</f>
        <v>18-24</v>
      </c>
    </row>
    <row r="241" spans="1:8" x14ac:dyDescent="0.25">
      <c r="A241" s="3">
        <v>240</v>
      </c>
      <c r="B241" s="3" t="s">
        <v>656</v>
      </c>
      <c r="C241" s="3" t="s">
        <v>112</v>
      </c>
      <c r="D241" s="3" t="s">
        <v>24</v>
      </c>
      <c r="E241" s="3" t="s">
        <v>7</v>
      </c>
      <c r="F241" s="8">
        <v>36230</v>
      </c>
      <c r="G241" s="24">
        <f ca="1">(YEAR(TODAY()))-(YEAR(DIM_CUSTOMERS[[#This Row],[Customer_Birthdate]]))</f>
        <v>26</v>
      </c>
      <c r="H241" s="3" t="str" cm="1">
        <f t="array" aca="1" ref="H241" ca="1">_xlfn.IFS(DIM_CUSTOMERS[[#This Row],[Age]]&gt;40, "41-60", DIM_CUSTOMERS[[#This Row],[Age]]&gt;30, "31-40", DIM_CUSTOMERS[[#This Row],[Age]]&gt;25, "25-30",DIM_CUSTOMERS[[#This Row],[Age]]&gt;17, "18-24")</f>
        <v>25-30</v>
      </c>
    </row>
    <row r="242" spans="1:8" x14ac:dyDescent="0.25">
      <c r="A242" s="3">
        <v>241</v>
      </c>
      <c r="B242" s="3" t="s">
        <v>385</v>
      </c>
      <c r="C242" s="3" t="s">
        <v>350</v>
      </c>
      <c r="D242" s="3" t="s">
        <v>36</v>
      </c>
      <c r="E242" s="3" t="s">
        <v>7</v>
      </c>
      <c r="F242" s="8">
        <v>36729</v>
      </c>
      <c r="G242" s="24">
        <f ca="1">(YEAR(TODAY()))-(YEAR(DIM_CUSTOMERS[[#This Row],[Customer_Birthdate]]))</f>
        <v>25</v>
      </c>
      <c r="H242" s="3" t="str" cm="1">
        <f t="array" aca="1" ref="H242" ca="1">_xlfn.IFS(DIM_CUSTOMERS[[#This Row],[Age]]&gt;40, "41-60", DIM_CUSTOMERS[[#This Row],[Age]]&gt;30, "31-40", DIM_CUSTOMERS[[#This Row],[Age]]&gt;25, "25-30",DIM_CUSTOMERS[[#This Row],[Age]]&gt;17, "18-24")</f>
        <v>18-24</v>
      </c>
    </row>
    <row r="243" spans="1:8" x14ac:dyDescent="0.25">
      <c r="A243" s="3">
        <v>242</v>
      </c>
      <c r="B243" s="3" t="s">
        <v>401</v>
      </c>
      <c r="C243" s="3" t="s">
        <v>10</v>
      </c>
      <c r="D243" s="3" t="s">
        <v>6</v>
      </c>
      <c r="E243" s="3" t="s">
        <v>7</v>
      </c>
      <c r="F243" s="8">
        <v>37186</v>
      </c>
      <c r="G243" s="24">
        <f ca="1">(YEAR(TODAY()))-(YEAR(DIM_CUSTOMERS[[#This Row],[Customer_Birthdate]]))</f>
        <v>24</v>
      </c>
      <c r="H243" s="3" t="str" cm="1">
        <f t="array" aca="1" ref="H243" ca="1">_xlfn.IFS(DIM_CUSTOMERS[[#This Row],[Age]]&gt;40, "41-60", DIM_CUSTOMERS[[#This Row],[Age]]&gt;30, "31-40", DIM_CUSTOMERS[[#This Row],[Age]]&gt;25, "25-30",DIM_CUSTOMERS[[#This Row],[Age]]&gt;17, "18-24")</f>
        <v>18-24</v>
      </c>
    </row>
    <row r="244" spans="1:8" x14ac:dyDescent="0.25">
      <c r="A244" s="3">
        <v>243</v>
      </c>
      <c r="B244" s="3" t="s">
        <v>300</v>
      </c>
      <c r="C244" s="3" t="s">
        <v>18</v>
      </c>
      <c r="D244" s="3" t="s">
        <v>15</v>
      </c>
      <c r="E244" s="3" t="s">
        <v>7</v>
      </c>
      <c r="F244" s="8">
        <v>31450</v>
      </c>
      <c r="G244" s="24">
        <f ca="1">(YEAR(TODAY()))-(YEAR(DIM_CUSTOMERS[[#This Row],[Customer_Birthdate]]))</f>
        <v>39</v>
      </c>
      <c r="H244" s="3" t="str" cm="1">
        <f t="array" aca="1" ref="H244" ca="1">_xlfn.IFS(DIM_CUSTOMERS[[#This Row],[Age]]&gt;40, "41-60", DIM_CUSTOMERS[[#This Row],[Age]]&gt;30, "31-40", DIM_CUSTOMERS[[#This Row],[Age]]&gt;25, "25-30",DIM_CUSTOMERS[[#This Row],[Age]]&gt;17, "18-24")</f>
        <v>31-40</v>
      </c>
    </row>
    <row r="245" spans="1:8" x14ac:dyDescent="0.25">
      <c r="A245" s="3">
        <v>244</v>
      </c>
      <c r="B245" s="3" t="s">
        <v>564</v>
      </c>
      <c r="C245" s="3" t="s">
        <v>67</v>
      </c>
      <c r="D245" s="3" t="s">
        <v>6</v>
      </c>
      <c r="E245" s="3" t="s">
        <v>11</v>
      </c>
      <c r="F245" s="8">
        <v>25430</v>
      </c>
      <c r="G245" s="24">
        <f ca="1">(YEAR(TODAY()))-(YEAR(DIM_CUSTOMERS[[#This Row],[Customer_Birthdate]]))</f>
        <v>56</v>
      </c>
      <c r="H245" s="3" t="str" cm="1">
        <f t="array" aca="1" ref="H245" ca="1">_xlfn.IFS(DIM_CUSTOMERS[[#This Row],[Age]]&gt;40, "41-60", DIM_CUSTOMERS[[#This Row],[Age]]&gt;30, "31-40", DIM_CUSTOMERS[[#This Row],[Age]]&gt;25, "25-30",DIM_CUSTOMERS[[#This Row],[Age]]&gt;17, "18-24")</f>
        <v>41-60</v>
      </c>
    </row>
    <row r="246" spans="1:8" x14ac:dyDescent="0.25">
      <c r="A246" s="3">
        <v>245</v>
      </c>
      <c r="B246" s="3" t="s">
        <v>190</v>
      </c>
      <c r="C246" s="3" t="s">
        <v>138</v>
      </c>
      <c r="D246" s="3" t="s">
        <v>21</v>
      </c>
      <c r="E246" s="3" t="s">
        <v>11</v>
      </c>
      <c r="F246" s="8">
        <v>29629</v>
      </c>
      <c r="G246" s="24">
        <f ca="1">(YEAR(TODAY()))-(YEAR(DIM_CUSTOMERS[[#This Row],[Customer_Birthdate]]))</f>
        <v>44</v>
      </c>
      <c r="H246" s="3" t="str" cm="1">
        <f t="array" aca="1" ref="H246" ca="1">_xlfn.IFS(DIM_CUSTOMERS[[#This Row],[Age]]&gt;40, "41-60", DIM_CUSTOMERS[[#This Row],[Age]]&gt;30, "31-40", DIM_CUSTOMERS[[#This Row],[Age]]&gt;25, "25-30",DIM_CUSTOMERS[[#This Row],[Age]]&gt;17, "18-24")</f>
        <v>41-60</v>
      </c>
    </row>
    <row r="247" spans="1:8" x14ac:dyDescent="0.25">
      <c r="A247" s="3">
        <v>246</v>
      </c>
      <c r="B247" s="3" t="s">
        <v>603</v>
      </c>
      <c r="C247" s="3" t="s">
        <v>213</v>
      </c>
      <c r="D247" s="3" t="s">
        <v>29</v>
      </c>
      <c r="E247" s="3" t="s">
        <v>11</v>
      </c>
      <c r="F247" s="8">
        <v>38623</v>
      </c>
      <c r="G247" s="24">
        <f ca="1">(YEAR(TODAY()))-(YEAR(DIM_CUSTOMERS[[#This Row],[Customer_Birthdate]]))</f>
        <v>20</v>
      </c>
      <c r="H247" s="3" t="str" cm="1">
        <f t="array" aca="1" ref="H247" ca="1">_xlfn.IFS(DIM_CUSTOMERS[[#This Row],[Age]]&gt;40, "41-60", DIM_CUSTOMERS[[#This Row],[Age]]&gt;30, "31-40", DIM_CUSTOMERS[[#This Row],[Age]]&gt;25, "25-30",DIM_CUSTOMERS[[#This Row],[Age]]&gt;17, "18-24")</f>
        <v>18-24</v>
      </c>
    </row>
    <row r="248" spans="1:8" x14ac:dyDescent="0.25">
      <c r="A248" s="3">
        <v>247</v>
      </c>
      <c r="B248" s="3" t="s">
        <v>324</v>
      </c>
      <c r="C248" s="3" t="s">
        <v>76</v>
      </c>
      <c r="D248" s="3" t="s">
        <v>6</v>
      </c>
      <c r="E248" s="3" t="s">
        <v>11</v>
      </c>
      <c r="F248" s="8">
        <v>37821</v>
      </c>
      <c r="G248" s="24">
        <f ca="1">(YEAR(TODAY()))-(YEAR(DIM_CUSTOMERS[[#This Row],[Customer_Birthdate]]))</f>
        <v>22</v>
      </c>
      <c r="H248" s="3" t="str" cm="1">
        <f t="array" aca="1" ref="H248" ca="1">_xlfn.IFS(DIM_CUSTOMERS[[#This Row],[Age]]&gt;40, "41-60", DIM_CUSTOMERS[[#This Row],[Age]]&gt;30, "31-40", DIM_CUSTOMERS[[#This Row],[Age]]&gt;25, "25-30",DIM_CUSTOMERS[[#This Row],[Age]]&gt;17, "18-24")</f>
        <v>18-24</v>
      </c>
    </row>
    <row r="249" spans="1:8" x14ac:dyDescent="0.25">
      <c r="A249" s="3">
        <v>248</v>
      </c>
      <c r="B249" s="3" t="s">
        <v>94</v>
      </c>
      <c r="C249" s="3" t="s">
        <v>95</v>
      </c>
      <c r="D249" s="3" t="s">
        <v>6</v>
      </c>
      <c r="E249" s="3" t="s">
        <v>7</v>
      </c>
      <c r="F249" s="8">
        <v>28736</v>
      </c>
      <c r="G249" s="24">
        <f ca="1">(YEAR(TODAY()))-(YEAR(DIM_CUSTOMERS[[#This Row],[Customer_Birthdate]]))</f>
        <v>47</v>
      </c>
      <c r="H249" s="3" t="str" cm="1">
        <f t="array" aca="1" ref="H249" ca="1">_xlfn.IFS(DIM_CUSTOMERS[[#This Row],[Age]]&gt;40, "41-60", DIM_CUSTOMERS[[#This Row],[Age]]&gt;30, "31-40", DIM_CUSTOMERS[[#This Row],[Age]]&gt;25, "25-30",DIM_CUSTOMERS[[#This Row],[Age]]&gt;17, "18-24")</f>
        <v>41-60</v>
      </c>
    </row>
    <row r="250" spans="1:8" x14ac:dyDescent="0.25">
      <c r="A250" s="3">
        <v>249</v>
      </c>
      <c r="B250" s="3" t="s">
        <v>664</v>
      </c>
      <c r="C250" s="3" t="s">
        <v>20</v>
      </c>
      <c r="D250" s="3" t="s">
        <v>21</v>
      </c>
      <c r="E250" s="3" t="s">
        <v>11</v>
      </c>
      <c r="F250" s="8">
        <v>35993</v>
      </c>
      <c r="G250" s="24">
        <f ca="1">(YEAR(TODAY()))-(YEAR(DIM_CUSTOMERS[[#This Row],[Customer_Birthdate]]))</f>
        <v>27</v>
      </c>
      <c r="H250" s="3" t="str" cm="1">
        <f t="array" aca="1" ref="H250" ca="1">_xlfn.IFS(DIM_CUSTOMERS[[#This Row],[Age]]&gt;40, "41-60", DIM_CUSTOMERS[[#This Row],[Age]]&gt;30, "31-40", DIM_CUSTOMERS[[#This Row],[Age]]&gt;25, "25-30",DIM_CUSTOMERS[[#This Row],[Age]]&gt;17, "18-24")</f>
        <v>25-30</v>
      </c>
    </row>
    <row r="251" spans="1:8" x14ac:dyDescent="0.25">
      <c r="A251" s="3">
        <v>250</v>
      </c>
      <c r="B251" s="3" t="s">
        <v>528</v>
      </c>
      <c r="C251" s="3" t="s">
        <v>529</v>
      </c>
      <c r="D251" s="3" t="s">
        <v>173</v>
      </c>
      <c r="E251" s="3" t="s">
        <v>11</v>
      </c>
      <c r="F251" s="8">
        <v>38771</v>
      </c>
      <c r="G251" s="24">
        <f ca="1">(YEAR(TODAY()))-(YEAR(DIM_CUSTOMERS[[#This Row],[Customer_Birthdate]]))</f>
        <v>19</v>
      </c>
      <c r="H251" s="3" t="str" cm="1">
        <f t="array" aca="1" ref="H251" ca="1">_xlfn.IFS(DIM_CUSTOMERS[[#This Row],[Age]]&gt;40, "41-60", DIM_CUSTOMERS[[#This Row],[Age]]&gt;30, "31-40", DIM_CUSTOMERS[[#This Row],[Age]]&gt;25, "25-30",DIM_CUSTOMERS[[#This Row],[Age]]&gt;17, "18-24")</f>
        <v>18-24</v>
      </c>
    </row>
    <row r="252" spans="1:8" x14ac:dyDescent="0.25">
      <c r="A252" s="3">
        <v>251</v>
      </c>
      <c r="B252" s="3" t="s">
        <v>499</v>
      </c>
      <c r="C252" s="3" t="s">
        <v>392</v>
      </c>
      <c r="D252" s="3" t="s">
        <v>6</v>
      </c>
      <c r="E252" s="3" t="s">
        <v>7</v>
      </c>
      <c r="F252" s="8">
        <v>29373</v>
      </c>
      <c r="G252" s="24">
        <f ca="1">(YEAR(TODAY()))-(YEAR(DIM_CUSTOMERS[[#This Row],[Customer_Birthdate]]))</f>
        <v>45</v>
      </c>
      <c r="H252" s="3" t="str" cm="1">
        <f t="array" aca="1" ref="H252" ca="1">_xlfn.IFS(DIM_CUSTOMERS[[#This Row],[Age]]&gt;40, "41-60", DIM_CUSTOMERS[[#This Row],[Age]]&gt;30, "31-40", DIM_CUSTOMERS[[#This Row],[Age]]&gt;25, "25-30",DIM_CUSTOMERS[[#This Row],[Age]]&gt;17, "18-24")</f>
        <v>41-60</v>
      </c>
    </row>
    <row r="253" spans="1:8" x14ac:dyDescent="0.25">
      <c r="A253" s="3">
        <v>252</v>
      </c>
      <c r="B253" s="3" t="s">
        <v>376</v>
      </c>
      <c r="C253" s="3" t="s">
        <v>9</v>
      </c>
      <c r="D253" s="3" t="s">
        <v>6</v>
      </c>
      <c r="E253" s="3" t="s">
        <v>11</v>
      </c>
      <c r="F253" s="8">
        <v>34851</v>
      </c>
      <c r="G253" s="24">
        <f ca="1">(YEAR(TODAY()))-(YEAR(DIM_CUSTOMERS[[#This Row],[Customer_Birthdate]]))</f>
        <v>30</v>
      </c>
      <c r="H253" s="3" t="str" cm="1">
        <f t="array" aca="1" ref="H253" ca="1">_xlfn.IFS(DIM_CUSTOMERS[[#This Row],[Age]]&gt;40, "41-60", DIM_CUSTOMERS[[#This Row],[Age]]&gt;30, "31-40", DIM_CUSTOMERS[[#This Row],[Age]]&gt;25, "25-30",DIM_CUSTOMERS[[#This Row],[Age]]&gt;17, "18-24")</f>
        <v>25-30</v>
      </c>
    </row>
    <row r="254" spans="1:8" x14ac:dyDescent="0.25">
      <c r="A254" s="3">
        <v>253</v>
      </c>
      <c r="B254" s="3" t="s">
        <v>232</v>
      </c>
      <c r="C254" s="3" t="s">
        <v>9</v>
      </c>
      <c r="D254" s="3" t="s">
        <v>6</v>
      </c>
      <c r="E254" s="3" t="s">
        <v>7</v>
      </c>
      <c r="F254" s="8">
        <v>29081</v>
      </c>
      <c r="G254" s="24">
        <f ca="1">(YEAR(TODAY()))-(YEAR(DIM_CUSTOMERS[[#This Row],[Customer_Birthdate]]))</f>
        <v>46</v>
      </c>
      <c r="H254" s="3" t="str" cm="1">
        <f t="array" aca="1" ref="H254" ca="1">_xlfn.IFS(DIM_CUSTOMERS[[#This Row],[Age]]&gt;40, "41-60", DIM_CUSTOMERS[[#This Row],[Age]]&gt;30, "31-40", DIM_CUSTOMERS[[#This Row],[Age]]&gt;25, "25-30",DIM_CUSTOMERS[[#This Row],[Age]]&gt;17, "18-24")</f>
        <v>41-60</v>
      </c>
    </row>
    <row r="255" spans="1:8" x14ac:dyDescent="0.25">
      <c r="A255" s="3">
        <v>254</v>
      </c>
      <c r="B255" s="3" t="s">
        <v>543</v>
      </c>
      <c r="C255" s="3" t="s">
        <v>9</v>
      </c>
      <c r="D255" s="3" t="s">
        <v>6</v>
      </c>
      <c r="E255" s="3" t="s">
        <v>7</v>
      </c>
      <c r="F255" s="8">
        <v>37965</v>
      </c>
      <c r="G255" s="24">
        <f ca="1">(YEAR(TODAY()))-(YEAR(DIM_CUSTOMERS[[#This Row],[Customer_Birthdate]]))</f>
        <v>22</v>
      </c>
      <c r="H255" s="3" t="str" cm="1">
        <f t="array" aca="1" ref="H255" ca="1">_xlfn.IFS(DIM_CUSTOMERS[[#This Row],[Age]]&gt;40, "41-60", DIM_CUSTOMERS[[#This Row],[Age]]&gt;30, "31-40", DIM_CUSTOMERS[[#This Row],[Age]]&gt;25, "25-30",DIM_CUSTOMERS[[#This Row],[Age]]&gt;17, "18-24")</f>
        <v>18-24</v>
      </c>
    </row>
    <row r="256" spans="1:8" x14ac:dyDescent="0.25">
      <c r="A256" s="3">
        <v>255</v>
      </c>
      <c r="B256" s="3" t="s">
        <v>519</v>
      </c>
      <c r="C256" s="3" t="s">
        <v>9</v>
      </c>
      <c r="D256" s="3" t="s">
        <v>6</v>
      </c>
      <c r="E256" s="3" t="s">
        <v>11</v>
      </c>
      <c r="F256" s="8">
        <v>37947</v>
      </c>
      <c r="G256" s="24">
        <f ca="1">(YEAR(TODAY()))-(YEAR(DIM_CUSTOMERS[[#This Row],[Customer_Birthdate]]))</f>
        <v>22</v>
      </c>
      <c r="H256" s="3" t="str" cm="1">
        <f t="array" aca="1" ref="H256" ca="1">_xlfn.IFS(DIM_CUSTOMERS[[#This Row],[Age]]&gt;40, "41-60", DIM_CUSTOMERS[[#This Row],[Age]]&gt;30, "31-40", DIM_CUSTOMERS[[#This Row],[Age]]&gt;25, "25-30",DIM_CUSTOMERS[[#This Row],[Age]]&gt;17, "18-24")</f>
        <v>18-24</v>
      </c>
    </row>
    <row r="257" spans="1:8" x14ac:dyDescent="0.25">
      <c r="A257" s="3">
        <v>256</v>
      </c>
      <c r="B257" s="3" t="s">
        <v>546</v>
      </c>
      <c r="C257" s="3" t="s">
        <v>8</v>
      </c>
      <c r="D257" s="3" t="s">
        <v>6</v>
      </c>
      <c r="E257" s="3" t="s">
        <v>7</v>
      </c>
      <c r="F257" s="8">
        <v>26009</v>
      </c>
      <c r="G257" s="24">
        <f ca="1">(YEAR(TODAY()))-(YEAR(DIM_CUSTOMERS[[#This Row],[Customer_Birthdate]]))</f>
        <v>54</v>
      </c>
      <c r="H257" s="3" t="str" cm="1">
        <f t="array" aca="1" ref="H257" ca="1">_xlfn.IFS(DIM_CUSTOMERS[[#This Row],[Age]]&gt;40, "41-60", DIM_CUSTOMERS[[#This Row],[Age]]&gt;30, "31-40", DIM_CUSTOMERS[[#This Row],[Age]]&gt;25, "25-30",DIM_CUSTOMERS[[#This Row],[Age]]&gt;17, "18-24")</f>
        <v>41-60</v>
      </c>
    </row>
    <row r="258" spans="1:8" x14ac:dyDescent="0.25">
      <c r="A258" s="3">
        <v>257</v>
      </c>
      <c r="B258" s="3" t="s">
        <v>580</v>
      </c>
      <c r="C258" s="3" t="s">
        <v>61</v>
      </c>
      <c r="D258" s="3" t="s">
        <v>15</v>
      </c>
      <c r="E258" s="3" t="s">
        <v>7</v>
      </c>
      <c r="F258" s="8">
        <v>38781</v>
      </c>
      <c r="G258" s="24">
        <f ca="1">(YEAR(TODAY()))-(YEAR(DIM_CUSTOMERS[[#This Row],[Customer_Birthdate]]))</f>
        <v>19</v>
      </c>
      <c r="H258" s="3" t="str" cm="1">
        <f t="array" aca="1" ref="H258" ca="1">_xlfn.IFS(DIM_CUSTOMERS[[#This Row],[Age]]&gt;40, "41-60", DIM_CUSTOMERS[[#This Row],[Age]]&gt;30, "31-40", DIM_CUSTOMERS[[#This Row],[Age]]&gt;25, "25-30",DIM_CUSTOMERS[[#This Row],[Age]]&gt;17, "18-24")</f>
        <v>18-24</v>
      </c>
    </row>
    <row r="259" spans="1:8" x14ac:dyDescent="0.25">
      <c r="A259" s="3">
        <v>258</v>
      </c>
      <c r="B259" s="3" t="s">
        <v>637</v>
      </c>
      <c r="C259" s="3" t="s">
        <v>9</v>
      </c>
      <c r="D259" s="3" t="s">
        <v>6</v>
      </c>
      <c r="E259" s="3" t="s">
        <v>11</v>
      </c>
      <c r="F259" s="8">
        <v>37957</v>
      </c>
      <c r="G259" s="24">
        <f ca="1">(YEAR(TODAY()))-(YEAR(DIM_CUSTOMERS[[#This Row],[Customer_Birthdate]]))</f>
        <v>22</v>
      </c>
      <c r="H259" s="3" t="str" cm="1">
        <f t="array" aca="1" ref="H259" ca="1">_xlfn.IFS(DIM_CUSTOMERS[[#This Row],[Age]]&gt;40, "41-60", DIM_CUSTOMERS[[#This Row],[Age]]&gt;30, "31-40", DIM_CUSTOMERS[[#This Row],[Age]]&gt;25, "25-30",DIM_CUSTOMERS[[#This Row],[Age]]&gt;17, "18-24")</f>
        <v>18-24</v>
      </c>
    </row>
    <row r="260" spans="1:8" x14ac:dyDescent="0.25">
      <c r="A260" s="3">
        <v>259</v>
      </c>
      <c r="B260" s="3" t="s">
        <v>491</v>
      </c>
      <c r="C260" s="3" t="s">
        <v>85</v>
      </c>
      <c r="D260" s="3" t="s">
        <v>6</v>
      </c>
      <c r="E260" s="3" t="s">
        <v>7</v>
      </c>
      <c r="F260" s="8">
        <v>36270</v>
      </c>
      <c r="G260" s="24">
        <f ca="1">(YEAR(TODAY()))-(YEAR(DIM_CUSTOMERS[[#This Row],[Customer_Birthdate]]))</f>
        <v>26</v>
      </c>
      <c r="H260" s="3" t="str" cm="1">
        <f t="array" aca="1" ref="H260" ca="1">_xlfn.IFS(DIM_CUSTOMERS[[#This Row],[Age]]&gt;40, "41-60", DIM_CUSTOMERS[[#This Row],[Age]]&gt;30, "31-40", DIM_CUSTOMERS[[#This Row],[Age]]&gt;25, "25-30",DIM_CUSTOMERS[[#This Row],[Age]]&gt;17, "18-24")</f>
        <v>25-30</v>
      </c>
    </row>
    <row r="261" spans="1:8" x14ac:dyDescent="0.25">
      <c r="A261" s="3">
        <v>260</v>
      </c>
      <c r="B261" s="3" t="s">
        <v>225</v>
      </c>
      <c r="C261" s="3" t="s">
        <v>123</v>
      </c>
      <c r="D261" s="3" t="s">
        <v>15</v>
      </c>
      <c r="E261" s="3" t="s">
        <v>11</v>
      </c>
      <c r="F261" s="8">
        <v>35531</v>
      </c>
      <c r="G261" s="24">
        <f ca="1">(YEAR(TODAY()))-(YEAR(DIM_CUSTOMERS[[#This Row],[Customer_Birthdate]]))</f>
        <v>28</v>
      </c>
      <c r="H261" s="3" t="str" cm="1">
        <f t="array" aca="1" ref="H261" ca="1">_xlfn.IFS(DIM_CUSTOMERS[[#This Row],[Age]]&gt;40, "41-60", DIM_CUSTOMERS[[#This Row],[Age]]&gt;30, "31-40", DIM_CUSTOMERS[[#This Row],[Age]]&gt;25, "25-30",DIM_CUSTOMERS[[#This Row],[Age]]&gt;17, "18-24")</f>
        <v>25-30</v>
      </c>
    </row>
    <row r="262" spans="1:8" x14ac:dyDescent="0.25">
      <c r="A262" s="3">
        <v>261</v>
      </c>
      <c r="B262" s="3" t="s">
        <v>659</v>
      </c>
      <c r="C262" s="3" t="s">
        <v>8</v>
      </c>
      <c r="D262" s="3" t="s">
        <v>6</v>
      </c>
      <c r="E262" s="3" t="s">
        <v>7</v>
      </c>
      <c r="F262" s="8">
        <v>28121</v>
      </c>
      <c r="G262" s="24">
        <f ca="1">(YEAR(TODAY()))-(YEAR(DIM_CUSTOMERS[[#This Row],[Customer_Birthdate]]))</f>
        <v>49</v>
      </c>
      <c r="H262" s="3" t="str" cm="1">
        <f t="array" aca="1" ref="H262" ca="1">_xlfn.IFS(DIM_CUSTOMERS[[#This Row],[Age]]&gt;40, "41-60", DIM_CUSTOMERS[[#This Row],[Age]]&gt;30, "31-40", DIM_CUSTOMERS[[#This Row],[Age]]&gt;25, "25-30",DIM_CUSTOMERS[[#This Row],[Age]]&gt;17, "18-24")</f>
        <v>41-60</v>
      </c>
    </row>
    <row r="263" spans="1:8" x14ac:dyDescent="0.25">
      <c r="A263" s="3">
        <v>262</v>
      </c>
      <c r="B263" s="3" t="s">
        <v>557</v>
      </c>
      <c r="C263" s="3" t="s">
        <v>49</v>
      </c>
      <c r="D263" s="3" t="s">
        <v>50</v>
      </c>
      <c r="E263" s="3" t="s">
        <v>7</v>
      </c>
      <c r="F263" s="8">
        <v>37469</v>
      </c>
      <c r="G263" s="24">
        <f ca="1">(YEAR(TODAY()))-(YEAR(DIM_CUSTOMERS[[#This Row],[Customer_Birthdate]]))</f>
        <v>23</v>
      </c>
      <c r="H263" s="3" t="str" cm="1">
        <f t="array" aca="1" ref="H263" ca="1">_xlfn.IFS(DIM_CUSTOMERS[[#This Row],[Age]]&gt;40, "41-60", DIM_CUSTOMERS[[#This Row],[Age]]&gt;30, "31-40", DIM_CUSTOMERS[[#This Row],[Age]]&gt;25, "25-30",DIM_CUSTOMERS[[#This Row],[Age]]&gt;17, "18-24")</f>
        <v>18-24</v>
      </c>
    </row>
    <row r="264" spans="1:8" x14ac:dyDescent="0.25">
      <c r="A264" s="3">
        <v>263</v>
      </c>
      <c r="B264" s="3" t="s">
        <v>660</v>
      </c>
      <c r="C264" s="3" t="s">
        <v>220</v>
      </c>
      <c r="D264" s="3" t="s">
        <v>6</v>
      </c>
      <c r="E264" s="3" t="s">
        <v>11</v>
      </c>
      <c r="F264" s="8">
        <v>37551</v>
      </c>
      <c r="G264" s="24">
        <f ca="1">(YEAR(TODAY()))-(YEAR(DIM_CUSTOMERS[[#This Row],[Customer_Birthdate]]))</f>
        <v>23</v>
      </c>
      <c r="H264" s="3" t="str" cm="1">
        <f t="array" aca="1" ref="H264" ca="1">_xlfn.IFS(DIM_CUSTOMERS[[#This Row],[Age]]&gt;40, "41-60", DIM_CUSTOMERS[[#This Row],[Age]]&gt;30, "31-40", DIM_CUSTOMERS[[#This Row],[Age]]&gt;25, "25-30",DIM_CUSTOMERS[[#This Row],[Age]]&gt;17, "18-24")</f>
        <v>18-24</v>
      </c>
    </row>
    <row r="265" spans="1:8" x14ac:dyDescent="0.25">
      <c r="A265" s="3">
        <v>264</v>
      </c>
      <c r="B265" s="3" t="s">
        <v>466</v>
      </c>
      <c r="C265" s="3" t="s">
        <v>76</v>
      </c>
      <c r="D265" s="3" t="s">
        <v>6</v>
      </c>
      <c r="E265" s="3" t="s">
        <v>11</v>
      </c>
      <c r="F265" s="8">
        <v>37917</v>
      </c>
      <c r="G265" s="24">
        <f ca="1">(YEAR(TODAY()))-(YEAR(DIM_CUSTOMERS[[#This Row],[Customer_Birthdate]]))</f>
        <v>22</v>
      </c>
      <c r="H265" s="3" t="str" cm="1">
        <f t="array" aca="1" ref="H265" ca="1">_xlfn.IFS(DIM_CUSTOMERS[[#This Row],[Age]]&gt;40, "41-60", DIM_CUSTOMERS[[#This Row],[Age]]&gt;30, "31-40", DIM_CUSTOMERS[[#This Row],[Age]]&gt;25, "25-30",DIM_CUSTOMERS[[#This Row],[Age]]&gt;17, "18-24")</f>
        <v>18-24</v>
      </c>
    </row>
    <row r="266" spans="1:8" x14ac:dyDescent="0.25">
      <c r="A266" s="3">
        <v>265</v>
      </c>
      <c r="B266" s="3" t="s">
        <v>414</v>
      </c>
      <c r="C266" s="3" t="s">
        <v>20</v>
      </c>
      <c r="D266" s="3" t="s">
        <v>21</v>
      </c>
      <c r="E266" s="3" t="s">
        <v>7</v>
      </c>
      <c r="F266" s="8">
        <v>37968</v>
      </c>
      <c r="G266" s="24">
        <f ca="1">(YEAR(TODAY()))-(YEAR(DIM_CUSTOMERS[[#This Row],[Customer_Birthdate]]))</f>
        <v>22</v>
      </c>
      <c r="H266" s="3" t="str" cm="1">
        <f t="array" aca="1" ref="H266" ca="1">_xlfn.IFS(DIM_CUSTOMERS[[#This Row],[Age]]&gt;40, "41-60", DIM_CUSTOMERS[[#This Row],[Age]]&gt;30, "31-40", DIM_CUSTOMERS[[#This Row],[Age]]&gt;25, "25-30",DIM_CUSTOMERS[[#This Row],[Age]]&gt;17, "18-24")</f>
        <v>18-24</v>
      </c>
    </row>
    <row r="267" spans="1:8" x14ac:dyDescent="0.25">
      <c r="A267" s="3">
        <v>266</v>
      </c>
      <c r="B267" s="3" t="s">
        <v>598</v>
      </c>
      <c r="C267" s="3" t="s">
        <v>47</v>
      </c>
      <c r="D267" s="3" t="s">
        <v>48</v>
      </c>
      <c r="E267" s="3" t="s">
        <v>7</v>
      </c>
      <c r="F267" s="8">
        <v>29150</v>
      </c>
      <c r="G267" s="24">
        <f ca="1">(YEAR(TODAY()))-(YEAR(DIM_CUSTOMERS[[#This Row],[Customer_Birthdate]]))</f>
        <v>46</v>
      </c>
      <c r="H267" s="3" t="str" cm="1">
        <f t="array" aca="1" ref="H267" ca="1">_xlfn.IFS(DIM_CUSTOMERS[[#This Row],[Age]]&gt;40, "41-60", DIM_CUSTOMERS[[#This Row],[Age]]&gt;30, "31-40", DIM_CUSTOMERS[[#This Row],[Age]]&gt;25, "25-30",DIM_CUSTOMERS[[#This Row],[Age]]&gt;17, "18-24")</f>
        <v>41-60</v>
      </c>
    </row>
    <row r="268" spans="1:8" x14ac:dyDescent="0.25">
      <c r="A268" s="3">
        <v>267</v>
      </c>
      <c r="B268" s="3" t="s">
        <v>678</v>
      </c>
      <c r="C268" s="3" t="s">
        <v>34</v>
      </c>
      <c r="D268" s="3" t="s">
        <v>6</v>
      </c>
      <c r="E268" s="3" t="s">
        <v>11</v>
      </c>
      <c r="F268" s="8">
        <v>37249</v>
      </c>
      <c r="G268" s="24">
        <f ca="1">(YEAR(TODAY()))-(YEAR(DIM_CUSTOMERS[[#This Row],[Customer_Birthdate]]))</f>
        <v>24</v>
      </c>
      <c r="H268" s="3" t="str" cm="1">
        <f t="array" aca="1" ref="H268" ca="1">_xlfn.IFS(DIM_CUSTOMERS[[#This Row],[Age]]&gt;40, "41-60", DIM_CUSTOMERS[[#This Row],[Age]]&gt;30, "31-40", DIM_CUSTOMERS[[#This Row],[Age]]&gt;25, "25-30",DIM_CUSTOMERS[[#This Row],[Age]]&gt;17, "18-24")</f>
        <v>18-24</v>
      </c>
    </row>
    <row r="269" spans="1:8" x14ac:dyDescent="0.25">
      <c r="A269" s="3">
        <v>268</v>
      </c>
      <c r="B269" s="3" t="s">
        <v>480</v>
      </c>
      <c r="C269" s="3" t="s">
        <v>67</v>
      </c>
      <c r="D269" s="3" t="s">
        <v>6</v>
      </c>
      <c r="E269" s="3" t="s">
        <v>7</v>
      </c>
      <c r="F269" s="8">
        <v>37201</v>
      </c>
      <c r="G269" s="24">
        <f ca="1">(YEAR(TODAY()))-(YEAR(DIM_CUSTOMERS[[#This Row],[Customer_Birthdate]]))</f>
        <v>24</v>
      </c>
      <c r="H269" s="3" t="str" cm="1">
        <f t="array" aca="1" ref="H269" ca="1">_xlfn.IFS(DIM_CUSTOMERS[[#This Row],[Age]]&gt;40, "41-60", DIM_CUSTOMERS[[#This Row],[Age]]&gt;30, "31-40", DIM_CUSTOMERS[[#This Row],[Age]]&gt;25, "25-30",DIM_CUSTOMERS[[#This Row],[Age]]&gt;17, "18-24")</f>
        <v>18-24</v>
      </c>
    </row>
    <row r="270" spans="1:8" x14ac:dyDescent="0.25">
      <c r="A270" s="3">
        <v>269</v>
      </c>
      <c r="B270" s="3" t="s">
        <v>326</v>
      </c>
      <c r="C270" s="3" t="s">
        <v>9</v>
      </c>
      <c r="D270" s="3" t="s">
        <v>6</v>
      </c>
      <c r="E270" s="3" t="s">
        <v>11</v>
      </c>
      <c r="F270" s="8">
        <v>38154</v>
      </c>
      <c r="G270" s="24">
        <f ca="1">(YEAR(TODAY()))-(YEAR(DIM_CUSTOMERS[[#This Row],[Customer_Birthdate]]))</f>
        <v>21</v>
      </c>
      <c r="H270" s="3" t="str" cm="1">
        <f t="array" aca="1" ref="H270" ca="1">_xlfn.IFS(DIM_CUSTOMERS[[#This Row],[Age]]&gt;40, "41-60", DIM_CUSTOMERS[[#This Row],[Age]]&gt;30, "31-40", DIM_CUSTOMERS[[#This Row],[Age]]&gt;25, "25-30",DIM_CUSTOMERS[[#This Row],[Age]]&gt;17, "18-24")</f>
        <v>18-24</v>
      </c>
    </row>
    <row r="271" spans="1:8" x14ac:dyDescent="0.25">
      <c r="A271" s="3">
        <v>270</v>
      </c>
      <c r="B271" s="3" t="s">
        <v>437</v>
      </c>
      <c r="C271" s="3" t="s">
        <v>267</v>
      </c>
      <c r="D271" s="3" t="s">
        <v>101</v>
      </c>
      <c r="E271" s="3" t="s">
        <v>7</v>
      </c>
      <c r="F271" s="8">
        <v>25102</v>
      </c>
      <c r="G271" s="24">
        <f ca="1">(YEAR(TODAY()))-(YEAR(DIM_CUSTOMERS[[#This Row],[Customer_Birthdate]]))</f>
        <v>57</v>
      </c>
      <c r="H271" s="3" t="str" cm="1">
        <f t="array" aca="1" ref="H271" ca="1">_xlfn.IFS(DIM_CUSTOMERS[[#This Row],[Age]]&gt;40, "41-60", DIM_CUSTOMERS[[#This Row],[Age]]&gt;30, "31-40", DIM_CUSTOMERS[[#This Row],[Age]]&gt;25, "25-30",DIM_CUSTOMERS[[#This Row],[Age]]&gt;17, "18-24")</f>
        <v>41-60</v>
      </c>
    </row>
    <row r="272" spans="1:8" x14ac:dyDescent="0.25">
      <c r="A272" s="3">
        <v>271</v>
      </c>
      <c r="B272" s="3" t="s">
        <v>606</v>
      </c>
      <c r="C272" s="3" t="s">
        <v>355</v>
      </c>
      <c r="D272" s="3" t="s">
        <v>14</v>
      </c>
      <c r="E272" s="3" t="s">
        <v>7</v>
      </c>
      <c r="F272" s="8">
        <v>27033</v>
      </c>
      <c r="G272" s="24">
        <f ca="1">(YEAR(TODAY()))-(YEAR(DIM_CUSTOMERS[[#This Row],[Customer_Birthdate]]))</f>
        <v>51</v>
      </c>
      <c r="H272" s="3" t="str" cm="1">
        <f t="array" aca="1" ref="H272" ca="1">_xlfn.IFS(DIM_CUSTOMERS[[#This Row],[Age]]&gt;40, "41-60", DIM_CUSTOMERS[[#This Row],[Age]]&gt;30, "31-40", DIM_CUSTOMERS[[#This Row],[Age]]&gt;25, "25-30",DIM_CUSTOMERS[[#This Row],[Age]]&gt;17, "18-24")</f>
        <v>41-60</v>
      </c>
    </row>
    <row r="273" spans="1:8" x14ac:dyDescent="0.25">
      <c r="A273" s="3">
        <v>272</v>
      </c>
      <c r="B273" s="3" t="s">
        <v>345</v>
      </c>
      <c r="C273" s="3" t="s">
        <v>255</v>
      </c>
      <c r="D273" s="3" t="s">
        <v>6</v>
      </c>
      <c r="E273" s="3" t="s">
        <v>7</v>
      </c>
      <c r="F273" s="8">
        <v>32991</v>
      </c>
      <c r="G273" s="24">
        <f ca="1">(YEAR(TODAY()))-(YEAR(DIM_CUSTOMERS[[#This Row],[Customer_Birthdate]]))</f>
        <v>35</v>
      </c>
      <c r="H273" s="3" t="str" cm="1">
        <f t="array" aca="1" ref="H273" ca="1">_xlfn.IFS(DIM_CUSTOMERS[[#This Row],[Age]]&gt;40, "41-60", DIM_CUSTOMERS[[#This Row],[Age]]&gt;30, "31-40", DIM_CUSTOMERS[[#This Row],[Age]]&gt;25, "25-30",DIM_CUSTOMERS[[#This Row],[Age]]&gt;17, "18-24")</f>
        <v>31-40</v>
      </c>
    </row>
    <row r="274" spans="1:8" x14ac:dyDescent="0.25">
      <c r="A274" s="3">
        <v>273</v>
      </c>
      <c r="B274" s="3" t="s">
        <v>520</v>
      </c>
      <c r="C274" s="3" t="s">
        <v>182</v>
      </c>
      <c r="D274" s="3" t="s">
        <v>15</v>
      </c>
      <c r="E274" s="3" t="s">
        <v>11</v>
      </c>
      <c r="F274" s="8">
        <v>32381</v>
      </c>
      <c r="G274" s="24">
        <f ca="1">(YEAR(TODAY()))-(YEAR(DIM_CUSTOMERS[[#This Row],[Customer_Birthdate]]))</f>
        <v>37</v>
      </c>
      <c r="H274" s="3" t="str" cm="1">
        <f t="array" aca="1" ref="H274" ca="1">_xlfn.IFS(DIM_CUSTOMERS[[#This Row],[Age]]&gt;40, "41-60", DIM_CUSTOMERS[[#This Row],[Age]]&gt;30, "31-40", DIM_CUSTOMERS[[#This Row],[Age]]&gt;25, "25-30",DIM_CUSTOMERS[[#This Row],[Age]]&gt;17, "18-24")</f>
        <v>31-40</v>
      </c>
    </row>
    <row r="275" spans="1:8" x14ac:dyDescent="0.25">
      <c r="A275" s="3">
        <v>274</v>
      </c>
      <c r="B275" s="3" t="s">
        <v>582</v>
      </c>
      <c r="C275" s="3" t="s">
        <v>87</v>
      </c>
      <c r="D275" s="3" t="s">
        <v>88</v>
      </c>
      <c r="E275" s="3" t="s">
        <v>7</v>
      </c>
      <c r="F275" s="8">
        <v>38151</v>
      </c>
      <c r="G275" s="24">
        <f ca="1">(YEAR(TODAY()))-(YEAR(DIM_CUSTOMERS[[#This Row],[Customer_Birthdate]]))</f>
        <v>21</v>
      </c>
      <c r="H275" s="3" t="str" cm="1">
        <f t="array" aca="1" ref="H275" ca="1">_xlfn.IFS(DIM_CUSTOMERS[[#This Row],[Age]]&gt;40, "41-60", DIM_CUSTOMERS[[#This Row],[Age]]&gt;30, "31-40", DIM_CUSTOMERS[[#This Row],[Age]]&gt;25, "25-30",DIM_CUSTOMERS[[#This Row],[Age]]&gt;17, "18-24")</f>
        <v>18-24</v>
      </c>
    </row>
    <row r="276" spans="1:8" x14ac:dyDescent="0.25">
      <c r="A276" s="3">
        <v>275</v>
      </c>
      <c r="B276" s="3" t="s">
        <v>593</v>
      </c>
      <c r="C276" s="3" t="s">
        <v>272</v>
      </c>
      <c r="D276" s="3" t="s">
        <v>6</v>
      </c>
      <c r="E276" s="3" t="s">
        <v>7</v>
      </c>
      <c r="F276" s="8">
        <v>24495</v>
      </c>
      <c r="G276" s="24">
        <f ca="1">(YEAR(TODAY()))-(YEAR(DIM_CUSTOMERS[[#This Row],[Customer_Birthdate]]))</f>
        <v>58</v>
      </c>
      <c r="H276" s="3" t="str" cm="1">
        <f t="array" aca="1" ref="H276" ca="1">_xlfn.IFS(DIM_CUSTOMERS[[#This Row],[Age]]&gt;40, "41-60", DIM_CUSTOMERS[[#This Row],[Age]]&gt;30, "31-40", DIM_CUSTOMERS[[#This Row],[Age]]&gt;25, "25-30",DIM_CUSTOMERS[[#This Row],[Age]]&gt;17, "18-24")</f>
        <v>41-60</v>
      </c>
    </row>
    <row r="277" spans="1:8" x14ac:dyDescent="0.25">
      <c r="A277" s="3">
        <v>276</v>
      </c>
      <c r="B277" s="3" t="s">
        <v>674</v>
      </c>
      <c r="C277" s="3" t="s">
        <v>413</v>
      </c>
      <c r="D277" s="3" t="s">
        <v>160</v>
      </c>
      <c r="E277" s="3" t="s">
        <v>11</v>
      </c>
      <c r="F277" s="8">
        <v>29885</v>
      </c>
      <c r="G277" s="24">
        <f ca="1">(YEAR(TODAY()))-(YEAR(DIM_CUSTOMERS[[#This Row],[Customer_Birthdate]]))</f>
        <v>44</v>
      </c>
      <c r="H277" s="3" t="str" cm="1">
        <f t="array" aca="1" ref="H277" ca="1">_xlfn.IFS(DIM_CUSTOMERS[[#This Row],[Age]]&gt;40, "41-60", DIM_CUSTOMERS[[#This Row],[Age]]&gt;30, "31-40", DIM_CUSTOMERS[[#This Row],[Age]]&gt;25, "25-30",DIM_CUSTOMERS[[#This Row],[Age]]&gt;17, "18-24")</f>
        <v>41-60</v>
      </c>
    </row>
    <row r="278" spans="1:8" x14ac:dyDescent="0.25">
      <c r="A278" s="3">
        <v>277</v>
      </c>
      <c r="B278" s="3" t="s">
        <v>669</v>
      </c>
      <c r="C278" s="3" t="s">
        <v>49</v>
      </c>
      <c r="D278" s="3" t="s">
        <v>50</v>
      </c>
      <c r="E278" s="3" t="s">
        <v>7</v>
      </c>
      <c r="F278" s="8">
        <v>35497</v>
      </c>
      <c r="G278" s="24">
        <f ca="1">(YEAR(TODAY()))-(YEAR(DIM_CUSTOMERS[[#This Row],[Customer_Birthdate]]))</f>
        <v>28</v>
      </c>
      <c r="H278" s="3" t="str" cm="1">
        <f t="array" aca="1" ref="H278" ca="1">_xlfn.IFS(DIM_CUSTOMERS[[#This Row],[Age]]&gt;40, "41-60", DIM_CUSTOMERS[[#This Row],[Age]]&gt;30, "31-40", DIM_CUSTOMERS[[#This Row],[Age]]&gt;25, "25-30",DIM_CUSTOMERS[[#This Row],[Age]]&gt;17, "18-24")</f>
        <v>25-30</v>
      </c>
    </row>
    <row r="279" spans="1:8" x14ac:dyDescent="0.25">
      <c r="A279" s="3">
        <v>278</v>
      </c>
      <c r="B279" s="3" t="s">
        <v>421</v>
      </c>
      <c r="C279" s="3" t="s">
        <v>9</v>
      </c>
      <c r="D279" s="3" t="s">
        <v>6</v>
      </c>
      <c r="E279" s="3" t="s">
        <v>11</v>
      </c>
      <c r="F279" s="8">
        <v>37714</v>
      </c>
      <c r="G279" s="24">
        <f ca="1">(YEAR(TODAY()))-(YEAR(DIM_CUSTOMERS[[#This Row],[Customer_Birthdate]]))</f>
        <v>22</v>
      </c>
      <c r="H279" s="3" t="str" cm="1">
        <f t="array" aca="1" ref="H279" ca="1">_xlfn.IFS(DIM_CUSTOMERS[[#This Row],[Age]]&gt;40, "41-60", DIM_CUSTOMERS[[#This Row],[Age]]&gt;30, "31-40", DIM_CUSTOMERS[[#This Row],[Age]]&gt;25, "25-30",DIM_CUSTOMERS[[#This Row],[Age]]&gt;17, "18-24")</f>
        <v>18-24</v>
      </c>
    </row>
    <row r="280" spans="1:8" x14ac:dyDescent="0.25">
      <c r="A280" s="3">
        <v>279</v>
      </c>
      <c r="B280" s="3" t="s">
        <v>331</v>
      </c>
      <c r="C280" s="3" t="s">
        <v>18</v>
      </c>
      <c r="D280" s="3" t="s">
        <v>15</v>
      </c>
      <c r="E280" s="3" t="s">
        <v>11</v>
      </c>
      <c r="F280" s="8">
        <v>36789</v>
      </c>
      <c r="G280" s="24">
        <f ca="1">(YEAR(TODAY()))-(YEAR(DIM_CUSTOMERS[[#This Row],[Customer_Birthdate]]))</f>
        <v>25</v>
      </c>
      <c r="H280" s="3" t="str" cm="1">
        <f t="array" aca="1" ref="H280" ca="1">_xlfn.IFS(DIM_CUSTOMERS[[#This Row],[Age]]&gt;40, "41-60", DIM_CUSTOMERS[[#This Row],[Age]]&gt;30, "31-40", DIM_CUSTOMERS[[#This Row],[Age]]&gt;25, "25-30",DIM_CUSTOMERS[[#This Row],[Age]]&gt;17, "18-24")</f>
        <v>18-24</v>
      </c>
    </row>
    <row r="281" spans="1:8" x14ac:dyDescent="0.25">
      <c r="A281" s="3">
        <v>280</v>
      </c>
      <c r="B281" s="3" t="s">
        <v>391</v>
      </c>
      <c r="C281" s="3" t="s">
        <v>20</v>
      </c>
      <c r="D281" s="3" t="s">
        <v>21</v>
      </c>
      <c r="E281" s="3" t="s">
        <v>11</v>
      </c>
      <c r="F281" s="8">
        <v>38879</v>
      </c>
      <c r="G281" s="24">
        <f ca="1">(YEAR(TODAY()))-(YEAR(DIM_CUSTOMERS[[#This Row],[Customer_Birthdate]]))</f>
        <v>19</v>
      </c>
      <c r="H281" s="3" t="str" cm="1">
        <f t="array" aca="1" ref="H281" ca="1">_xlfn.IFS(DIM_CUSTOMERS[[#This Row],[Age]]&gt;40, "41-60", DIM_CUSTOMERS[[#This Row],[Age]]&gt;30, "31-40", DIM_CUSTOMERS[[#This Row],[Age]]&gt;25, "25-30",DIM_CUSTOMERS[[#This Row],[Age]]&gt;17, "18-24")</f>
        <v>18-24</v>
      </c>
    </row>
    <row r="282" spans="1:8" x14ac:dyDescent="0.25">
      <c r="A282" s="3">
        <v>281</v>
      </c>
      <c r="B282" s="3" t="s">
        <v>482</v>
      </c>
      <c r="C282" s="3" t="s">
        <v>9</v>
      </c>
      <c r="D282" s="3" t="s">
        <v>6</v>
      </c>
      <c r="E282" s="3" t="s">
        <v>11</v>
      </c>
      <c r="F282" s="8">
        <v>38480</v>
      </c>
      <c r="G282" s="24">
        <f ca="1">(YEAR(TODAY()))-(YEAR(DIM_CUSTOMERS[[#This Row],[Customer_Birthdate]]))</f>
        <v>20</v>
      </c>
      <c r="H282" s="3" t="str" cm="1">
        <f t="array" aca="1" ref="H282" ca="1">_xlfn.IFS(DIM_CUSTOMERS[[#This Row],[Age]]&gt;40, "41-60", DIM_CUSTOMERS[[#This Row],[Age]]&gt;30, "31-40", DIM_CUSTOMERS[[#This Row],[Age]]&gt;25, "25-30",DIM_CUSTOMERS[[#This Row],[Age]]&gt;17, "18-24")</f>
        <v>18-24</v>
      </c>
    </row>
    <row r="283" spans="1:8" x14ac:dyDescent="0.25">
      <c r="A283" s="3">
        <v>282</v>
      </c>
      <c r="B283" s="3" t="s">
        <v>645</v>
      </c>
      <c r="C283" s="3" t="s">
        <v>9</v>
      </c>
      <c r="D283" s="3" t="s">
        <v>6</v>
      </c>
      <c r="E283" s="3" t="s">
        <v>7</v>
      </c>
      <c r="F283" s="8">
        <v>38910</v>
      </c>
      <c r="G283" s="24">
        <f ca="1">(YEAR(TODAY()))-(YEAR(DIM_CUSTOMERS[[#This Row],[Customer_Birthdate]]))</f>
        <v>19</v>
      </c>
      <c r="H283" s="3" t="str" cm="1">
        <f t="array" aca="1" ref="H283" ca="1">_xlfn.IFS(DIM_CUSTOMERS[[#This Row],[Age]]&gt;40, "41-60", DIM_CUSTOMERS[[#This Row],[Age]]&gt;30, "31-40", DIM_CUSTOMERS[[#This Row],[Age]]&gt;25, "25-30",DIM_CUSTOMERS[[#This Row],[Age]]&gt;17, "18-24")</f>
        <v>18-24</v>
      </c>
    </row>
    <row r="284" spans="1:8" x14ac:dyDescent="0.25">
      <c r="A284" s="3">
        <v>283</v>
      </c>
      <c r="B284" s="3" t="s">
        <v>513</v>
      </c>
      <c r="C284" s="3" t="s">
        <v>19</v>
      </c>
      <c r="D284" s="3" t="s">
        <v>15</v>
      </c>
      <c r="E284" s="3" t="s">
        <v>11</v>
      </c>
      <c r="F284" s="8">
        <v>38185</v>
      </c>
      <c r="G284" s="24">
        <f ca="1">(YEAR(TODAY()))-(YEAR(DIM_CUSTOMERS[[#This Row],[Customer_Birthdate]]))</f>
        <v>21</v>
      </c>
      <c r="H284" s="3" t="str" cm="1">
        <f t="array" aca="1" ref="H284" ca="1">_xlfn.IFS(DIM_CUSTOMERS[[#This Row],[Age]]&gt;40, "41-60", DIM_CUSTOMERS[[#This Row],[Age]]&gt;30, "31-40", DIM_CUSTOMERS[[#This Row],[Age]]&gt;25, "25-30",DIM_CUSTOMERS[[#This Row],[Age]]&gt;17, "18-24")</f>
        <v>18-24</v>
      </c>
    </row>
    <row r="285" spans="1:8" x14ac:dyDescent="0.25">
      <c r="A285" s="3">
        <v>284</v>
      </c>
      <c r="B285" s="3" t="s">
        <v>626</v>
      </c>
      <c r="C285" s="3" t="s">
        <v>12</v>
      </c>
      <c r="D285" s="3" t="s">
        <v>6</v>
      </c>
      <c r="E285" s="3" t="s">
        <v>7</v>
      </c>
      <c r="F285" s="8">
        <v>35838</v>
      </c>
      <c r="G285" s="24">
        <f ca="1">(YEAR(TODAY()))-(YEAR(DIM_CUSTOMERS[[#This Row],[Customer_Birthdate]]))</f>
        <v>27</v>
      </c>
      <c r="H285" s="3" t="str" cm="1">
        <f t="array" aca="1" ref="H285" ca="1">_xlfn.IFS(DIM_CUSTOMERS[[#This Row],[Age]]&gt;40, "41-60", DIM_CUSTOMERS[[#This Row],[Age]]&gt;30, "31-40", DIM_CUSTOMERS[[#This Row],[Age]]&gt;25, "25-30",DIM_CUSTOMERS[[#This Row],[Age]]&gt;17, "18-24")</f>
        <v>25-30</v>
      </c>
    </row>
    <row r="286" spans="1:8" x14ac:dyDescent="0.25">
      <c r="A286" s="3">
        <v>285</v>
      </c>
      <c r="B286" s="3" t="s">
        <v>394</v>
      </c>
      <c r="C286" s="3" t="s">
        <v>30</v>
      </c>
      <c r="D286" s="3" t="s">
        <v>6</v>
      </c>
      <c r="E286" s="3" t="s">
        <v>11</v>
      </c>
      <c r="F286" s="8">
        <v>38576</v>
      </c>
      <c r="G286" s="24">
        <f ca="1">(YEAR(TODAY()))-(YEAR(DIM_CUSTOMERS[[#This Row],[Customer_Birthdate]]))</f>
        <v>20</v>
      </c>
      <c r="H286" s="3" t="str" cm="1">
        <f t="array" aca="1" ref="H286" ca="1">_xlfn.IFS(DIM_CUSTOMERS[[#This Row],[Age]]&gt;40, "41-60", DIM_CUSTOMERS[[#This Row],[Age]]&gt;30, "31-40", DIM_CUSTOMERS[[#This Row],[Age]]&gt;25, "25-30",DIM_CUSTOMERS[[#This Row],[Age]]&gt;17, "18-24")</f>
        <v>18-24</v>
      </c>
    </row>
    <row r="287" spans="1:8" x14ac:dyDescent="0.25">
      <c r="A287" s="3">
        <v>286</v>
      </c>
      <c r="B287" s="3" t="s">
        <v>235</v>
      </c>
      <c r="C287" s="3" t="s">
        <v>236</v>
      </c>
      <c r="D287" s="3" t="s">
        <v>15</v>
      </c>
      <c r="E287" s="3" t="s">
        <v>7</v>
      </c>
      <c r="F287" s="8">
        <v>37120</v>
      </c>
      <c r="G287" s="24">
        <f ca="1">(YEAR(TODAY()))-(YEAR(DIM_CUSTOMERS[[#This Row],[Customer_Birthdate]]))</f>
        <v>24</v>
      </c>
      <c r="H287" s="3" t="str" cm="1">
        <f t="array" aca="1" ref="H287" ca="1">_xlfn.IFS(DIM_CUSTOMERS[[#This Row],[Age]]&gt;40, "41-60", DIM_CUSTOMERS[[#This Row],[Age]]&gt;30, "31-40", DIM_CUSTOMERS[[#This Row],[Age]]&gt;25, "25-30",DIM_CUSTOMERS[[#This Row],[Age]]&gt;17, "18-24")</f>
        <v>18-24</v>
      </c>
    </row>
    <row r="288" spans="1:8" x14ac:dyDescent="0.25">
      <c r="A288" s="3">
        <v>287</v>
      </c>
      <c r="B288" s="3" t="s">
        <v>409</v>
      </c>
      <c r="C288" s="3" t="s">
        <v>34</v>
      </c>
      <c r="D288" s="3" t="s">
        <v>6</v>
      </c>
      <c r="E288" s="3" t="s">
        <v>11</v>
      </c>
      <c r="F288" s="8">
        <v>31179</v>
      </c>
      <c r="G288" s="24">
        <f ca="1">(YEAR(TODAY()))-(YEAR(DIM_CUSTOMERS[[#This Row],[Customer_Birthdate]]))</f>
        <v>40</v>
      </c>
      <c r="H288" s="3" t="str" cm="1">
        <f t="array" aca="1" ref="H288" ca="1">_xlfn.IFS(DIM_CUSTOMERS[[#This Row],[Age]]&gt;40, "41-60", DIM_CUSTOMERS[[#This Row],[Age]]&gt;30, "31-40", DIM_CUSTOMERS[[#This Row],[Age]]&gt;25, "25-30",DIM_CUSTOMERS[[#This Row],[Age]]&gt;17, "18-24")</f>
        <v>31-40</v>
      </c>
    </row>
    <row r="289" spans="1:8" x14ac:dyDescent="0.25">
      <c r="A289" s="3">
        <v>288</v>
      </c>
      <c r="B289" s="3" t="s">
        <v>132</v>
      </c>
      <c r="C289" s="3" t="s">
        <v>43</v>
      </c>
      <c r="D289" s="3" t="s">
        <v>6</v>
      </c>
      <c r="E289" s="3" t="s">
        <v>11</v>
      </c>
      <c r="F289" s="8">
        <v>37919</v>
      </c>
      <c r="G289" s="24">
        <f ca="1">(YEAR(TODAY()))-(YEAR(DIM_CUSTOMERS[[#This Row],[Customer_Birthdate]]))</f>
        <v>22</v>
      </c>
      <c r="H289" s="3" t="str" cm="1">
        <f t="array" aca="1" ref="H289" ca="1">_xlfn.IFS(DIM_CUSTOMERS[[#This Row],[Age]]&gt;40, "41-60", DIM_CUSTOMERS[[#This Row],[Age]]&gt;30, "31-40", DIM_CUSTOMERS[[#This Row],[Age]]&gt;25, "25-30",DIM_CUSTOMERS[[#This Row],[Age]]&gt;17, "18-24")</f>
        <v>18-24</v>
      </c>
    </row>
    <row r="290" spans="1:8" x14ac:dyDescent="0.25">
      <c r="A290" s="3">
        <v>289</v>
      </c>
      <c r="B290" s="3" t="s">
        <v>578</v>
      </c>
      <c r="C290" s="3" t="s">
        <v>281</v>
      </c>
      <c r="D290" s="3" t="s">
        <v>24</v>
      </c>
      <c r="E290" s="3" t="s">
        <v>11</v>
      </c>
      <c r="F290" s="8">
        <v>37174</v>
      </c>
      <c r="G290" s="24">
        <f ca="1">(YEAR(TODAY()))-(YEAR(DIM_CUSTOMERS[[#This Row],[Customer_Birthdate]]))</f>
        <v>24</v>
      </c>
      <c r="H290" s="3" t="str" cm="1">
        <f t="array" aca="1" ref="H290" ca="1">_xlfn.IFS(DIM_CUSTOMERS[[#This Row],[Age]]&gt;40, "41-60", DIM_CUSTOMERS[[#This Row],[Age]]&gt;30, "31-40", DIM_CUSTOMERS[[#This Row],[Age]]&gt;25, "25-30",DIM_CUSTOMERS[[#This Row],[Age]]&gt;17, "18-24")</f>
        <v>18-24</v>
      </c>
    </row>
    <row r="291" spans="1:8" x14ac:dyDescent="0.25">
      <c r="A291" s="3">
        <v>290</v>
      </c>
      <c r="B291" s="3" t="s">
        <v>563</v>
      </c>
      <c r="C291" s="3" t="s">
        <v>20</v>
      </c>
      <c r="D291" s="3" t="s">
        <v>21</v>
      </c>
      <c r="E291" s="3" t="s">
        <v>7</v>
      </c>
      <c r="F291" s="8">
        <v>30416</v>
      </c>
      <c r="G291" s="24">
        <f ca="1">(YEAR(TODAY()))-(YEAR(DIM_CUSTOMERS[[#This Row],[Customer_Birthdate]]))</f>
        <v>42</v>
      </c>
      <c r="H291" s="3" t="str" cm="1">
        <f t="array" aca="1" ref="H291" ca="1">_xlfn.IFS(DIM_CUSTOMERS[[#This Row],[Age]]&gt;40, "41-60", DIM_CUSTOMERS[[#This Row],[Age]]&gt;30, "31-40", DIM_CUSTOMERS[[#This Row],[Age]]&gt;25, "25-30",DIM_CUSTOMERS[[#This Row],[Age]]&gt;17, "18-24")</f>
        <v>41-60</v>
      </c>
    </row>
    <row r="292" spans="1:8" x14ac:dyDescent="0.25">
      <c r="A292" s="3">
        <v>291</v>
      </c>
      <c r="B292" s="3" t="s">
        <v>541</v>
      </c>
      <c r="C292" s="3" t="s">
        <v>49</v>
      </c>
      <c r="D292" s="3" t="s">
        <v>50</v>
      </c>
      <c r="E292" s="3" t="s">
        <v>11</v>
      </c>
      <c r="F292" s="8">
        <v>35527</v>
      </c>
      <c r="G292" s="24">
        <f ca="1">(YEAR(TODAY()))-(YEAR(DIM_CUSTOMERS[[#This Row],[Customer_Birthdate]]))</f>
        <v>28</v>
      </c>
      <c r="H292" s="3" t="str" cm="1">
        <f t="array" aca="1" ref="H292" ca="1">_xlfn.IFS(DIM_CUSTOMERS[[#This Row],[Age]]&gt;40, "41-60", DIM_CUSTOMERS[[#This Row],[Age]]&gt;30, "31-40", DIM_CUSTOMERS[[#This Row],[Age]]&gt;25, "25-30",DIM_CUSTOMERS[[#This Row],[Age]]&gt;17, "18-24")</f>
        <v>25-30</v>
      </c>
    </row>
    <row r="293" spans="1:8" x14ac:dyDescent="0.25">
      <c r="A293" s="3">
        <v>292</v>
      </c>
      <c r="B293" s="3" t="s">
        <v>362</v>
      </c>
      <c r="C293" s="3" t="s">
        <v>153</v>
      </c>
      <c r="D293" s="3" t="s">
        <v>6</v>
      </c>
      <c r="E293" s="3" t="s">
        <v>11</v>
      </c>
      <c r="F293" s="8">
        <v>38153</v>
      </c>
      <c r="G293" s="24">
        <f ca="1">(YEAR(TODAY()))-(YEAR(DIM_CUSTOMERS[[#This Row],[Customer_Birthdate]]))</f>
        <v>21</v>
      </c>
      <c r="H293" s="3" t="str" cm="1">
        <f t="array" aca="1" ref="H293" ca="1">_xlfn.IFS(DIM_CUSTOMERS[[#This Row],[Age]]&gt;40, "41-60", DIM_CUSTOMERS[[#This Row],[Age]]&gt;30, "31-40", DIM_CUSTOMERS[[#This Row],[Age]]&gt;25, "25-30",DIM_CUSTOMERS[[#This Row],[Age]]&gt;17, "18-24")</f>
        <v>18-24</v>
      </c>
    </row>
    <row r="294" spans="1:8" x14ac:dyDescent="0.25">
      <c r="A294" s="3">
        <v>293</v>
      </c>
      <c r="B294" s="3" t="s">
        <v>449</v>
      </c>
      <c r="C294" s="3" t="s">
        <v>9</v>
      </c>
      <c r="D294" s="3" t="s">
        <v>6</v>
      </c>
      <c r="E294" s="3" t="s">
        <v>11</v>
      </c>
      <c r="F294" s="8">
        <v>38832</v>
      </c>
      <c r="G294" s="24">
        <f ca="1">(YEAR(TODAY()))-(YEAR(DIM_CUSTOMERS[[#This Row],[Customer_Birthdate]]))</f>
        <v>19</v>
      </c>
      <c r="H294" s="3" t="str" cm="1">
        <f t="array" aca="1" ref="H294" ca="1">_xlfn.IFS(DIM_CUSTOMERS[[#This Row],[Age]]&gt;40, "41-60", DIM_CUSTOMERS[[#This Row],[Age]]&gt;30, "31-40", DIM_CUSTOMERS[[#This Row],[Age]]&gt;25, "25-30",DIM_CUSTOMERS[[#This Row],[Age]]&gt;17, "18-24")</f>
        <v>18-24</v>
      </c>
    </row>
    <row r="295" spans="1:8" x14ac:dyDescent="0.25">
      <c r="A295" s="3">
        <v>294</v>
      </c>
      <c r="B295" s="6" t="s">
        <v>335</v>
      </c>
      <c r="C295" s="3" t="s">
        <v>28</v>
      </c>
      <c r="D295" s="3" t="s">
        <v>14</v>
      </c>
      <c r="E295" s="3" t="s">
        <v>7</v>
      </c>
      <c r="F295" s="8">
        <v>31735</v>
      </c>
      <c r="G295" s="24">
        <f ca="1">(YEAR(TODAY()))-(YEAR(DIM_CUSTOMERS[[#This Row],[Customer_Birthdate]]))</f>
        <v>39</v>
      </c>
      <c r="H295" s="3" t="str" cm="1">
        <f t="array" aca="1" ref="H295" ca="1">_xlfn.IFS(DIM_CUSTOMERS[[#This Row],[Age]]&gt;40, "41-60", DIM_CUSTOMERS[[#This Row],[Age]]&gt;30, "31-40", DIM_CUSTOMERS[[#This Row],[Age]]&gt;25, "25-30",DIM_CUSTOMERS[[#This Row],[Age]]&gt;17, "18-24")</f>
        <v>31-40</v>
      </c>
    </row>
    <row r="296" spans="1:8" x14ac:dyDescent="0.25">
      <c r="A296" s="3">
        <v>295</v>
      </c>
      <c r="B296" s="3" t="s">
        <v>505</v>
      </c>
      <c r="C296" s="3" t="s">
        <v>57</v>
      </c>
      <c r="D296" s="3" t="s">
        <v>21</v>
      </c>
      <c r="E296" s="3" t="s">
        <v>11</v>
      </c>
      <c r="F296" s="8">
        <v>32137</v>
      </c>
      <c r="G296" s="24">
        <f ca="1">(YEAR(TODAY()))-(YEAR(DIM_CUSTOMERS[[#This Row],[Customer_Birthdate]]))</f>
        <v>38</v>
      </c>
      <c r="H296" s="3" t="str" cm="1">
        <f t="array" aca="1" ref="H296" ca="1">_xlfn.IFS(DIM_CUSTOMERS[[#This Row],[Age]]&gt;40, "41-60", DIM_CUSTOMERS[[#This Row],[Age]]&gt;30, "31-40", DIM_CUSTOMERS[[#This Row],[Age]]&gt;25, "25-30",DIM_CUSTOMERS[[#This Row],[Age]]&gt;17, "18-24")</f>
        <v>31-40</v>
      </c>
    </row>
    <row r="297" spans="1:8" x14ac:dyDescent="0.25">
      <c r="A297" s="3">
        <v>296</v>
      </c>
      <c r="B297" s="3" t="s">
        <v>478</v>
      </c>
      <c r="C297" s="3" t="s">
        <v>9</v>
      </c>
      <c r="D297" s="3" t="s">
        <v>6</v>
      </c>
      <c r="E297" s="3" t="s">
        <v>11</v>
      </c>
      <c r="F297" s="8">
        <v>37727</v>
      </c>
      <c r="G297" s="24">
        <f ca="1">(YEAR(TODAY()))-(YEAR(DIM_CUSTOMERS[[#This Row],[Customer_Birthdate]]))</f>
        <v>22</v>
      </c>
      <c r="H297" s="3" t="str" cm="1">
        <f t="array" aca="1" ref="H297" ca="1">_xlfn.IFS(DIM_CUSTOMERS[[#This Row],[Age]]&gt;40, "41-60", DIM_CUSTOMERS[[#This Row],[Age]]&gt;30, "31-40", DIM_CUSTOMERS[[#This Row],[Age]]&gt;25, "25-30",DIM_CUSTOMERS[[#This Row],[Age]]&gt;17, "18-24")</f>
        <v>18-24</v>
      </c>
    </row>
    <row r="298" spans="1:8" x14ac:dyDescent="0.25">
      <c r="A298" s="3">
        <v>297</v>
      </c>
      <c r="B298" s="3" t="s">
        <v>452</v>
      </c>
      <c r="C298" s="3" t="s">
        <v>453</v>
      </c>
      <c r="D298" s="3" t="s">
        <v>15</v>
      </c>
      <c r="E298" s="3" t="s">
        <v>7</v>
      </c>
      <c r="F298" s="8">
        <v>36510</v>
      </c>
      <c r="G298" s="24">
        <f ca="1">(YEAR(TODAY()))-(YEAR(DIM_CUSTOMERS[[#This Row],[Customer_Birthdate]]))</f>
        <v>26</v>
      </c>
      <c r="H298" s="3" t="str" cm="1">
        <f t="array" aca="1" ref="H298" ca="1">_xlfn.IFS(DIM_CUSTOMERS[[#This Row],[Age]]&gt;40, "41-60", DIM_CUSTOMERS[[#This Row],[Age]]&gt;30, "31-40", DIM_CUSTOMERS[[#This Row],[Age]]&gt;25, "25-30",DIM_CUSTOMERS[[#This Row],[Age]]&gt;17, "18-24")</f>
        <v>25-30</v>
      </c>
    </row>
    <row r="299" spans="1:8" x14ac:dyDescent="0.25">
      <c r="A299" s="3">
        <v>298</v>
      </c>
      <c r="B299" s="3" t="s">
        <v>312</v>
      </c>
      <c r="C299" s="3" t="s">
        <v>172</v>
      </c>
      <c r="D299" s="3" t="s">
        <v>6</v>
      </c>
      <c r="E299" s="3" t="s">
        <v>11</v>
      </c>
      <c r="F299" s="8">
        <v>38101</v>
      </c>
      <c r="G299" s="24">
        <f ca="1">(YEAR(TODAY()))-(YEAR(DIM_CUSTOMERS[[#This Row],[Customer_Birthdate]]))</f>
        <v>21</v>
      </c>
      <c r="H299" s="3" t="str" cm="1">
        <f t="array" aca="1" ref="H299" ca="1">_xlfn.IFS(DIM_CUSTOMERS[[#This Row],[Age]]&gt;40, "41-60", DIM_CUSTOMERS[[#This Row],[Age]]&gt;30, "31-40", DIM_CUSTOMERS[[#This Row],[Age]]&gt;25, "25-30",DIM_CUSTOMERS[[#This Row],[Age]]&gt;17, "18-24")</f>
        <v>18-24</v>
      </c>
    </row>
    <row r="300" spans="1:8" x14ac:dyDescent="0.25">
      <c r="A300" s="3">
        <v>299</v>
      </c>
      <c r="B300" s="3" t="s">
        <v>489</v>
      </c>
      <c r="C300" s="3" t="s">
        <v>69</v>
      </c>
      <c r="D300" s="3" t="s">
        <v>15</v>
      </c>
      <c r="E300" s="3" t="s">
        <v>11</v>
      </c>
      <c r="F300" s="8">
        <v>38766</v>
      </c>
      <c r="G300" s="24">
        <f ca="1">(YEAR(TODAY()))-(YEAR(DIM_CUSTOMERS[[#This Row],[Customer_Birthdate]]))</f>
        <v>19</v>
      </c>
      <c r="H300" s="3" t="str" cm="1">
        <f t="array" aca="1" ref="H300" ca="1">_xlfn.IFS(DIM_CUSTOMERS[[#This Row],[Age]]&gt;40, "41-60", DIM_CUSTOMERS[[#This Row],[Age]]&gt;30, "31-40", DIM_CUSTOMERS[[#This Row],[Age]]&gt;25, "25-30",DIM_CUSTOMERS[[#This Row],[Age]]&gt;17, "18-24")</f>
        <v>18-24</v>
      </c>
    </row>
    <row r="301" spans="1:8" x14ac:dyDescent="0.25">
      <c r="A301" s="3">
        <v>300</v>
      </c>
      <c r="B301" s="3" t="s">
        <v>488</v>
      </c>
      <c r="C301" s="3" t="s">
        <v>179</v>
      </c>
      <c r="D301" s="3" t="s">
        <v>15</v>
      </c>
      <c r="E301" s="3" t="s">
        <v>7</v>
      </c>
      <c r="F301" s="8">
        <v>37957</v>
      </c>
      <c r="G301" s="24">
        <f ca="1">(YEAR(TODAY()))-(YEAR(DIM_CUSTOMERS[[#This Row],[Customer_Birthdate]]))</f>
        <v>22</v>
      </c>
      <c r="H301" s="3" t="str" cm="1">
        <f t="array" aca="1" ref="H301" ca="1">_xlfn.IFS(DIM_CUSTOMERS[[#This Row],[Age]]&gt;40, "41-60", DIM_CUSTOMERS[[#This Row],[Age]]&gt;30, "31-40", DIM_CUSTOMERS[[#This Row],[Age]]&gt;25, "25-30",DIM_CUSTOMERS[[#This Row],[Age]]&gt;17, "18-24")</f>
        <v>18-24</v>
      </c>
    </row>
    <row r="302" spans="1:8" x14ac:dyDescent="0.25">
      <c r="A302" s="3">
        <v>301</v>
      </c>
      <c r="B302" s="3" t="s">
        <v>397</v>
      </c>
      <c r="C302" s="3" t="s">
        <v>241</v>
      </c>
      <c r="D302" s="3" t="s">
        <v>74</v>
      </c>
      <c r="E302" s="3" t="s">
        <v>7</v>
      </c>
      <c r="F302" s="8">
        <v>24035</v>
      </c>
      <c r="G302" s="24">
        <f ca="1">(YEAR(TODAY()))-(YEAR(DIM_CUSTOMERS[[#This Row],[Customer_Birthdate]]))</f>
        <v>60</v>
      </c>
      <c r="H302" s="3" t="str" cm="1">
        <f t="array" aca="1" ref="H302" ca="1">_xlfn.IFS(DIM_CUSTOMERS[[#This Row],[Age]]&gt;40, "41-60", DIM_CUSTOMERS[[#This Row],[Age]]&gt;30, "31-40", DIM_CUSTOMERS[[#This Row],[Age]]&gt;25, "25-30",DIM_CUSTOMERS[[#This Row],[Age]]&gt;17, "18-24")</f>
        <v>41-60</v>
      </c>
    </row>
    <row r="303" spans="1:8" x14ac:dyDescent="0.25">
      <c r="A303" s="3">
        <v>302</v>
      </c>
      <c r="B303" s="3" t="s">
        <v>556</v>
      </c>
      <c r="C303" s="3" t="s">
        <v>20</v>
      </c>
      <c r="D303" s="3" t="s">
        <v>21</v>
      </c>
      <c r="E303" s="3" t="s">
        <v>7</v>
      </c>
      <c r="F303" s="8">
        <v>33495</v>
      </c>
      <c r="G303" s="24">
        <f ca="1">(YEAR(TODAY()))-(YEAR(DIM_CUSTOMERS[[#This Row],[Customer_Birthdate]]))</f>
        <v>34</v>
      </c>
      <c r="H303" s="3" t="str" cm="1">
        <f t="array" aca="1" ref="H303" ca="1">_xlfn.IFS(DIM_CUSTOMERS[[#This Row],[Age]]&gt;40, "41-60", DIM_CUSTOMERS[[#This Row],[Age]]&gt;30, "31-40", DIM_CUSTOMERS[[#This Row],[Age]]&gt;25, "25-30",DIM_CUSTOMERS[[#This Row],[Age]]&gt;17, "18-24")</f>
        <v>31-40</v>
      </c>
    </row>
    <row r="304" spans="1:8" x14ac:dyDescent="0.25">
      <c r="A304" s="3">
        <v>303</v>
      </c>
      <c r="B304" s="3" t="s">
        <v>686</v>
      </c>
      <c r="C304" s="3" t="s">
        <v>218</v>
      </c>
      <c r="D304" s="3" t="s">
        <v>6</v>
      </c>
      <c r="E304" s="3" t="s">
        <v>7</v>
      </c>
      <c r="F304" s="8">
        <v>28481</v>
      </c>
      <c r="G304" s="24">
        <f ca="1">(YEAR(TODAY()))-(YEAR(DIM_CUSTOMERS[[#This Row],[Customer_Birthdate]]))</f>
        <v>48</v>
      </c>
      <c r="H304" s="3" t="str" cm="1">
        <f t="array" aca="1" ref="H304" ca="1">_xlfn.IFS(DIM_CUSTOMERS[[#This Row],[Age]]&gt;40, "41-60", DIM_CUSTOMERS[[#This Row],[Age]]&gt;30, "31-40", DIM_CUSTOMERS[[#This Row],[Age]]&gt;25, "25-30",DIM_CUSTOMERS[[#This Row],[Age]]&gt;17, "18-24")</f>
        <v>41-60</v>
      </c>
    </row>
    <row r="305" spans="1:8" x14ac:dyDescent="0.25">
      <c r="A305" s="3">
        <v>304</v>
      </c>
      <c r="B305" s="3" t="s">
        <v>653</v>
      </c>
      <c r="C305" s="3" t="s">
        <v>51</v>
      </c>
      <c r="D305" s="3" t="s">
        <v>24</v>
      </c>
      <c r="E305" s="3" t="s">
        <v>7</v>
      </c>
      <c r="F305" s="8">
        <v>31647</v>
      </c>
      <c r="G305" s="24">
        <f ca="1">(YEAR(TODAY()))-(YEAR(DIM_CUSTOMERS[[#This Row],[Customer_Birthdate]]))</f>
        <v>39</v>
      </c>
      <c r="H305" s="3" t="str" cm="1">
        <f t="array" aca="1" ref="H305" ca="1">_xlfn.IFS(DIM_CUSTOMERS[[#This Row],[Age]]&gt;40, "41-60", DIM_CUSTOMERS[[#This Row],[Age]]&gt;30, "31-40", DIM_CUSTOMERS[[#This Row],[Age]]&gt;25, "25-30",DIM_CUSTOMERS[[#This Row],[Age]]&gt;17, "18-24")</f>
        <v>31-40</v>
      </c>
    </row>
    <row r="306" spans="1:8" x14ac:dyDescent="0.25">
      <c r="A306" s="3">
        <v>305</v>
      </c>
      <c r="B306" s="3" t="s">
        <v>569</v>
      </c>
      <c r="C306" s="3" t="s">
        <v>183</v>
      </c>
      <c r="D306" s="3" t="s">
        <v>21</v>
      </c>
      <c r="E306" s="3" t="s">
        <v>11</v>
      </c>
      <c r="F306" s="8">
        <v>36702</v>
      </c>
      <c r="G306" s="24">
        <f ca="1">(YEAR(TODAY()))-(YEAR(DIM_CUSTOMERS[[#This Row],[Customer_Birthdate]]))</f>
        <v>25</v>
      </c>
      <c r="H306" s="3" t="str" cm="1">
        <f t="array" aca="1" ref="H306" ca="1">_xlfn.IFS(DIM_CUSTOMERS[[#This Row],[Age]]&gt;40, "41-60", DIM_CUSTOMERS[[#This Row],[Age]]&gt;30, "31-40", DIM_CUSTOMERS[[#This Row],[Age]]&gt;25, "25-30",DIM_CUSTOMERS[[#This Row],[Age]]&gt;17, "18-24")</f>
        <v>18-24</v>
      </c>
    </row>
    <row r="307" spans="1:8" x14ac:dyDescent="0.25">
      <c r="A307" s="3">
        <v>306</v>
      </c>
      <c r="B307" s="3" t="s">
        <v>665</v>
      </c>
      <c r="C307" s="3" t="s">
        <v>20</v>
      </c>
      <c r="D307" s="3" t="s">
        <v>21</v>
      </c>
      <c r="E307" s="3" t="s">
        <v>7</v>
      </c>
      <c r="F307" s="8">
        <v>38170</v>
      </c>
      <c r="G307" s="24">
        <f ca="1">(YEAR(TODAY()))-(YEAR(DIM_CUSTOMERS[[#This Row],[Customer_Birthdate]]))</f>
        <v>21</v>
      </c>
      <c r="H307" s="3" t="str" cm="1">
        <f t="array" aca="1" ref="H307" ca="1">_xlfn.IFS(DIM_CUSTOMERS[[#This Row],[Age]]&gt;40, "41-60", DIM_CUSTOMERS[[#This Row],[Age]]&gt;30, "31-40", DIM_CUSTOMERS[[#This Row],[Age]]&gt;25, "25-30",DIM_CUSTOMERS[[#This Row],[Age]]&gt;17, "18-24")</f>
        <v>18-24</v>
      </c>
    </row>
    <row r="308" spans="1:8" x14ac:dyDescent="0.25">
      <c r="A308" s="3">
        <v>307</v>
      </c>
      <c r="B308" s="3" t="s">
        <v>486</v>
      </c>
      <c r="C308" s="3" t="s">
        <v>487</v>
      </c>
      <c r="D308" s="3" t="s">
        <v>36</v>
      </c>
      <c r="E308" s="3" t="s">
        <v>11</v>
      </c>
      <c r="F308" s="8">
        <v>29571</v>
      </c>
      <c r="G308" s="24">
        <f ca="1">(YEAR(TODAY()))-(YEAR(DIM_CUSTOMERS[[#This Row],[Customer_Birthdate]]))</f>
        <v>45</v>
      </c>
      <c r="H308" s="3" t="str" cm="1">
        <f t="array" aca="1" ref="H308" ca="1">_xlfn.IFS(DIM_CUSTOMERS[[#This Row],[Age]]&gt;40, "41-60", DIM_CUSTOMERS[[#This Row],[Age]]&gt;30, "31-40", DIM_CUSTOMERS[[#This Row],[Age]]&gt;25, "25-30",DIM_CUSTOMERS[[#This Row],[Age]]&gt;17, "18-24")</f>
        <v>41-60</v>
      </c>
    </row>
    <row r="309" spans="1:8" x14ac:dyDescent="0.25">
      <c r="A309" s="3">
        <v>308</v>
      </c>
      <c r="B309" s="3" t="s">
        <v>212</v>
      </c>
      <c r="C309" s="3" t="s">
        <v>82</v>
      </c>
      <c r="D309" s="3" t="s">
        <v>6</v>
      </c>
      <c r="E309" s="3" t="s">
        <v>7</v>
      </c>
      <c r="F309" s="8">
        <v>37141</v>
      </c>
      <c r="G309" s="24">
        <f ca="1">(YEAR(TODAY()))-(YEAR(DIM_CUSTOMERS[[#This Row],[Customer_Birthdate]]))</f>
        <v>24</v>
      </c>
      <c r="H309" s="3" t="str" cm="1">
        <f t="array" aca="1" ref="H309" ca="1">_xlfn.IFS(DIM_CUSTOMERS[[#This Row],[Age]]&gt;40, "41-60", DIM_CUSTOMERS[[#This Row],[Age]]&gt;30, "31-40", DIM_CUSTOMERS[[#This Row],[Age]]&gt;25, "25-30",DIM_CUSTOMERS[[#This Row],[Age]]&gt;17, "18-24")</f>
        <v>18-24</v>
      </c>
    </row>
    <row r="310" spans="1:8" x14ac:dyDescent="0.25">
      <c r="A310" s="3">
        <v>309</v>
      </c>
      <c r="B310" s="3" t="s">
        <v>363</v>
      </c>
      <c r="C310" s="3" t="s">
        <v>211</v>
      </c>
      <c r="D310" s="3" t="s">
        <v>17</v>
      </c>
      <c r="E310" s="3" t="s">
        <v>11</v>
      </c>
      <c r="F310" s="8">
        <v>38951</v>
      </c>
      <c r="G310" s="24">
        <f ca="1">(YEAR(TODAY()))-(YEAR(DIM_CUSTOMERS[[#This Row],[Customer_Birthdate]]))</f>
        <v>19</v>
      </c>
      <c r="H310" s="3" t="str" cm="1">
        <f t="array" aca="1" ref="H310" ca="1">_xlfn.IFS(DIM_CUSTOMERS[[#This Row],[Age]]&gt;40, "41-60", DIM_CUSTOMERS[[#This Row],[Age]]&gt;30, "31-40", DIM_CUSTOMERS[[#This Row],[Age]]&gt;25, "25-30",DIM_CUSTOMERS[[#This Row],[Age]]&gt;17, "18-24")</f>
        <v>18-24</v>
      </c>
    </row>
    <row r="311" spans="1:8" x14ac:dyDescent="0.25">
      <c r="A311" s="3">
        <v>310</v>
      </c>
      <c r="B311" s="3" t="s">
        <v>464</v>
      </c>
      <c r="C311" s="3" t="s">
        <v>9</v>
      </c>
      <c r="D311" s="3" t="s">
        <v>6</v>
      </c>
      <c r="E311" s="3" t="s">
        <v>11</v>
      </c>
      <c r="F311" s="8">
        <v>36728</v>
      </c>
      <c r="G311" s="24">
        <f ca="1">(YEAR(TODAY()))-(YEAR(DIM_CUSTOMERS[[#This Row],[Customer_Birthdate]]))</f>
        <v>25</v>
      </c>
      <c r="H311" s="3" t="str" cm="1">
        <f t="array" aca="1" ref="H311" ca="1">_xlfn.IFS(DIM_CUSTOMERS[[#This Row],[Age]]&gt;40, "41-60", DIM_CUSTOMERS[[#This Row],[Age]]&gt;30, "31-40", DIM_CUSTOMERS[[#This Row],[Age]]&gt;25, "25-30",DIM_CUSTOMERS[[#This Row],[Age]]&gt;17, "18-24")</f>
        <v>18-24</v>
      </c>
    </row>
    <row r="312" spans="1:8" x14ac:dyDescent="0.25">
      <c r="A312" s="3">
        <v>311</v>
      </c>
      <c r="B312" s="3" t="s">
        <v>647</v>
      </c>
      <c r="C312" s="3" t="s">
        <v>572</v>
      </c>
      <c r="D312" s="3" t="s">
        <v>66</v>
      </c>
      <c r="E312" s="3" t="s">
        <v>11</v>
      </c>
      <c r="F312" s="8">
        <v>39090</v>
      </c>
      <c r="G312" s="24">
        <f ca="1">(YEAR(TODAY()))-(YEAR(DIM_CUSTOMERS[[#This Row],[Customer_Birthdate]]))</f>
        <v>18</v>
      </c>
      <c r="H312" s="3" t="str" cm="1">
        <f t="array" aca="1" ref="H312" ca="1">_xlfn.IFS(DIM_CUSTOMERS[[#This Row],[Age]]&gt;40, "41-60", DIM_CUSTOMERS[[#This Row],[Age]]&gt;30, "31-40", DIM_CUSTOMERS[[#This Row],[Age]]&gt;25, "25-30",DIM_CUSTOMERS[[#This Row],[Age]]&gt;17, "18-24")</f>
        <v>18-24</v>
      </c>
    </row>
    <row r="313" spans="1:8" x14ac:dyDescent="0.25">
      <c r="A313" s="3">
        <v>312</v>
      </c>
      <c r="B313" s="3" t="s">
        <v>673</v>
      </c>
      <c r="C313" s="3" t="s">
        <v>9</v>
      </c>
      <c r="D313" s="3" t="s">
        <v>6</v>
      </c>
      <c r="E313" s="3" t="s">
        <v>11</v>
      </c>
      <c r="F313" s="8">
        <v>35607</v>
      </c>
      <c r="G313" s="24">
        <f ca="1">(YEAR(TODAY()))-(YEAR(DIM_CUSTOMERS[[#This Row],[Customer_Birthdate]]))</f>
        <v>28</v>
      </c>
      <c r="H313" s="3" t="str" cm="1">
        <f t="array" aca="1" ref="H313" ca="1">_xlfn.IFS(DIM_CUSTOMERS[[#This Row],[Age]]&gt;40, "41-60", DIM_CUSTOMERS[[#This Row],[Age]]&gt;30, "31-40", DIM_CUSTOMERS[[#This Row],[Age]]&gt;25, "25-30",DIM_CUSTOMERS[[#This Row],[Age]]&gt;17, "18-24")</f>
        <v>25-30</v>
      </c>
    </row>
    <row r="314" spans="1:8" x14ac:dyDescent="0.25">
      <c r="A314" s="3">
        <v>313</v>
      </c>
      <c r="B314" s="3" t="s">
        <v>365</v>
      </c>
      <c r="C314" s="3" t="s">
        <v>302</v>
      </c>
      <c r="D314" s="3" t="s">
        <v>29</v>
      </c>
      <c r="E314" s="3" t="s">
        <v>11</v>
      </c>
      <c r="F314" s="8">
        <v>37478</v>
      </c>
      <c r="G314" s="24">
        <f ca="1">(YEAR(TODAY()))-(YEAR(DIM_CUSTOMERS[[#This Row],[Customer_Birthdate]]))</f>
        <v>23</v>
      </c>
      <c r="H314" s="3" t="str" cm="1">
        <f t="array" aca="1" ref="H314" ca="1">_xlfn.IFS(DIM_CUSTOMERS[[#This Row],[Age]]&gt;40, "41-60", DIM_CUSTOMERS[[#This Row],[Age]]&gt;30, "31-40", DIM_CUSTOMERS[[#This Row],[Age]]&gt;25, "25-30",DIM_CUSTOMERS[[#This Row],[Age]]&gt;17, "18-24")</f>
        <v>18-24</v>
      </c>
    </row>
    <row r="315" spans="1:8" x14ac:dyDescent="0.25">
      <c r="A315" s="3">
        <v>314</v>
      </c>
      <c r="B315" s="3" t="s">
        <v>649</v>
      </c>
      <c r="C315" s="3" t="s">
        <v>197</v>
      </c>
      <c r="D315" s="3" t="s">
        <v>15</v>
      </c>
      <c r="E315" s="3" t="s">
        <v>11</v>
      </c>
      <c r="F315" s="8">
        <v>37668</v>
      </c>
      <c r="G315" s="24">
        <f ca="1">(YEAR(TODAY()))-(YEAR(DIM_CUSTOMERS[[#This Row],[Customer_Birthdate]]))</f>
        <v>22</v>
      </c>
      <c r="H315" s="3" t="str" cm="1">
        <f t="array" aca="1" ref="H315" ca="1">_xlfn.IFS(DIM_CUSTOMERS[[#This Row],[Age]]&gt;40, "41-60", DIM_CUSTOMERS[[#This Row],[Age]]&gt;30, "31-40", DIM_CUSTOMERS[[#This Row],[Age]]&gt;25, "25-30",DIM_CUSTOMERS[[#This Row],[Age]]&gt;17, "18-24")</f>
        <v>18-24</v>
      </c>
    </row>
    <row r="316" spans="1:8" x14ac:dyDescent="0.25">
      <c r="A316" s="3">
        <v>315</v>
      </c>
      <c r="B316" s="3" t="s">
        <v>558</v>
      </c>
      <c r="C316" s="3" t="s">
        <v>307</v>
      </c>
      <c r="D316" s="3" t="s">
        <v>6</v>
      </c>
      <c r="E316" s="3" t="s">
        <v>11</v>
      </c>
      <c r="F316" s="8">
        <v>28481</v>
      </c>
      <c r="G316" s="24">
        <f ca="1">(YEAR(TODAY()))-(YEAR(DIM_CUSTOMERS[[#This Row],[Customer_Birthdate]]))</f>
        <v>48</v>
      </c>
      <c r="H316" s="3" t="str" cm="1">
        <f t="array" aca="1" ref="H316" ca="1">_xlfn.IFS(DIM_CUSTOMERS[[#This Row],[Age]]&gt;40, "41-60", DIM_CUSTOMERS[[#This Row],[Age]]&gt;30, "31-40", DIM_CUSTOMERS[[#This Row],[Age]]&gt;25, "25-30",DIM_CUSTOMERS[[#This Row],[Age]]&gt;17, "18-24")</f>
        <v>41-60</v>
      </c>
    </row>
    <row r="317" spans="1:8" x14ac:dyDescent="0.25">
      <c r="A317" s="3">
        <v>316</v>
      </c>
      <c r="B317" s="3" t="s">
        <v>465</v>
      </c>
      <c r="C317" s="3" t="s">
        <v>40</v>
      </c>
      <c r="D317" s="3" t="s">
        <v>41</v>
      </c>
      <c r="E317" s="3" t="s">
        <v>7</v>
      </c>
      <c r="F317" s="8">
        <v>37242</v>
      </c>
      <c r="G317" s="24">
        <f ca="1">(YEAR(TODAY()))-(YEAR(DIM_CUSTOMERS[[#This Row],[Customer_Birthdate]]))</f>
        <v>24</v>
      </c>
      <c r="H317" s="3" t="str" cm="1">
        <f t="array" aca="1" ref="H317" ca="1">_xlfn.IFS(DIM_CUSTOMERS[[#This Row],[Age]]&gt;40, "41-60", DIM_CUSTOMERS[[#This Row],[Age]]&gt;30, "31-40", DIM_CUSTOMERS[[#This Row],[Age]]&gt;25, "25-30",DIM_CUSTOMERS[[#This Row],[Age]]&gt;17, "18-24")</f>
        <v>18-24</v>
      </c>
    </row>
    <row r="318" spans="1:8" x14ac:dyDescent="0.25">
      <c r="A318" s="3">
        <v>317</v>
      </c>
      <c r="B318" s="3" t="s">
        <v>334</v>
      </c>
      <c r="C318" s="3" t="s">
        <v>9</v>
      </c>
      <c r="D318" s="3" t="s">
        <v>6</v>
      </c>
      <c r="E318" s="3" t="s">
        <v>11</v>
      </c>
      <c r="F318" s="8">
        <v>36719</v>
      </c>
      <c r="G318" s="24">
        <f ca="1">(YEAR(TODAY()))-(YEAR(DIM_CUSTOMERS[[#This Row],[Customer_Birthdate]]))</f>
        <v>25</v>
      </c>
      <c r="H318" s="3" t="str" cm="1">
        <f t="array" aca="1" ref="H318" ca="1">_xlfn.IFS(DIM_CUSTOMERS[[#This Row],[Age]]&gt;40, "41-60", DIM_CUSTOMERS[[#This Row],[Age]]&gt;30, "31-40", DIM_CUSTOMERS[[#This Row],[Age]]&gt;25, "25-30",DIM_CUSTOMERS[[#This Row],[Age]]&gt;17, "18-24")</f>
        <v>18-24</v>
      </c>
    </row>
    <row r="319" spans="1:8" x14ac:dyDescent="0.25">
      <c r="A319" s="3">
        <v>318</v>
      </c>
      <c r="B319" s="3" t="s">
        <v>545</v>
      </c>
      <c r="C319" s="3" t="s">
        <v>263</v>
      </c>
      <c r="D319" s="3" t="s">
        <v>17</v>
      </c>
      <c r="E319" s="3" t="s">
        <v>7</v>
      </c>
      <c r="F319" s="8">
        <v>36951</v>
      </c>
      <c r="G319" s="24">
        <f ca="1">(YEAR(TODAY()))-(YEAR(DIM_CUSTOMERS[[#This Row],[Customer_Birthdate]]))</f>
        <v>24</v>
      </c>
      <c r="H319" s="3" t="str" cm="1">
        <f t="array" aca="1" ref="H319" ca="1">_xlfn.IFS(DIM_CUSTOMERS[[#This Row],[Age]]&gt;40, "41-60", DIM_CUSTOMERS[[#This Row],[Age]]&gt;30, "31-40", DIM_CUSTOMERS[[#This Row],[Age]]&gt;25, "25-30",DIM_CUSTOMERS[[#This Row],[Age]]&gt;17, "18-24")</f>
        <v>18-24</v>
      </c>
    </row>
    <row r="320" spans="1:8" x14ac:dyDescent="0.25">
      <c r="A320" s="3">
        <v>319</v>
      </c>
      <c r="B320" s="3" t="s">
        <v>592</v>
      </c>
      <c r="C320" s="3" t="s">
        <v>417</v>
      </c>
      <c r="D320" s="3" t="s">
        <v>17</v>
      </c>
      <c r="E320" s="3" t="s">
        <v>7</v>
      </c>
      <c r="F320" s="8">
        <v>30074</v>
      </c>
      <c r="G320" s="24">
        <f ca="1">(YEAR(TODAY()))-(YEAR(DIM_CUSTOMERS[[#This Row],[Customer_Birthdate]]))</f>
        <v>43</v>
      </c>
      <c r="H320" s="3" t="str" cm="1">
        <f t="array" aca="1" ref="H320" ca="1">_xlfn.IFS(DIM_CUSTOMERS[[#This Row],[Age]]&gt;40, "41-60", DIM_CUSTOMERS[[#This Row],[Age]]&gt;30, "31-40", DIM_CUSTOMERS[[#This Row],[Age]]&gt;25, "25-30",DIM_CUSTOMERS[[#This Row],[Age]]&gt;17, "18-24")</f>
        <v>41-60</v>
      </c>
    </row>
    <row r="321" spans="1:8" x14ac:dyDescent="0.25">
      <c r="A321" s="3">
        <v>320</v>
      </c>
      <c r="B321" s="3" t="s">
        <v>683</v>
      </c>
      <c r="C321" s="3" t="s">
        <v>31</v>
      </c>
      <c r="D321" s="3" t="s">
        <v>29</v>
      </c>
      <c r="E321" s="3" t="s">
        <v>7</v>
      </c>
      <c r="F321" s="8">
        <v>35029</v>
      </c>
      <c r="G321" s="24">
        <f ca="1">(YEAR(TODAY()))-(YEAR(DIM_CUSTOMERS[[#This Row],[Customer_Birthdate]]))</f>
        <v>30</v>
      </c>
      <c r="H321" s="3" t="str" cm="1">
        <f t="array" aca="1" ref="H321" ca="1">_xlfn.IFS(DIM_CUSTOMERS[[#This Row],[Age]]&gt;40, "41-60", DIM_CUSTOMERS[[#This Row],[Age]]&gt;30, "31-40", DIM_CUSTOMERS[[#This Row],[Age]]&gt;25, "25-30",DIM_CUSTOMERS[[#This Row],[Age]]&gt;17, "18-24")</f>
        <v>25-30</v>
      </c>
    </row>
    <row r="322" spans="1:8" x14ac:dyDescent="0.25">
      <c r="A322" s="3">
        <v>321</v>
      </c>
      <c r="B322" s="3" t="s">
        <v>504</v>
      </c>
      <c r="C322" s="3" t="s">
        <v>154</v>
      </c>
      <c r="D322" s="3" t="s">
        <v>14</v>
      </c>
      <c r="E322" s="3" t="s">
        <v>11</v>
      </c>
      <c r="F322" s="8">
        <v>39031</v>
      </c>
      <c r="G322" s="24">
        <f ca="1">(YEAR(TODAY()))-(YEAR(DIM_CUSTOMERS[[#This Row],[Customer_Birthdate]]))</f>
        <v>19</v>
      </c>
      <c r="H322" s="3" t="str" cm="1">
        <f t="array" aca="1" ref="H322" ca="1">_xlfn.IFS(DIM_CUSTOMERS[[#This Row],[Age]]&gt;40, "41-60", DIM_CUSTOMERS[[#This Row],[Age]]&gt;30, "31-40", DIM_CUSTOMERS[[#This Row],[Age]]&gt;25, "25-30",DIM_CUSTOMERS[[#This Row],[Age]]&gt;17, "18-24")</f>
        <v>18-24</v>
      </c>
    </row>
    <row r="323" spans="1:8" x14ac:dyDescent="0.25">
      <c r="A323" s="3">
        <v>322</v>
      </c>
      <c r="B323" s="3" t="s">
        <v>588</v>
      </c>
      <c r="C323" s="3" t="s">
        <v>100</v>
      </c>
      <c r="D323" s="3" t="s">
        <v>6</v>
      </c>
      <c r="E323" s="3" t="s">
        <v>7</v>
      </c>
      <c r="F323" s="8">
        <v>33561</v>
      </c>
      <c r="G323" s="24">
        <f ca="1">(YEAR(TODAY()))-(YEAR(DIM_CUSTOMERS[[#This Row],[Customer_Birthdate]]))</f>
        <v>34</v>
      </c>
      <c r="H323" s="3" t="str" cm="1">
        <f t="array" aca="1" ref="H323" ca="1">_xlfn.IFS(DIM_CUSTOMERS[[#This Row],[Age]]&gt;40, "41-60", DIM_CUSTOMERS[[#This Row],[Age]]&gt;30, "31-40", DIM_CUSTOMERS[[#This Row],[Age]]&gt;25, "25-30",DIM_CUSTOMERS[[#This Row],[Age]]&gt;17, "18-24")</f>
        <v>31-40</v>
      </c>
    </row>
    <row r="324" spans="1:8" x14ac:dyDescent="0.25">
      <c r="A324" s="3">
        <v>323</v>
      </c>
      <c r="B324" s="3" t="s">
        <v>573</v>
      </c>
      <c r="C324" s="3" t="s">
        <v>18</v>
      </c>
      <c r="D324" s="3" t="s">
        <v>15</v>
      </c>
      <c r="E324" s="3" t="s">
        <v>11</v>
      </c>
      <c r="F324" s="8">
        <v>38857</v>
      </c>
      <c r="G324" s="24">
        <f ca="1">(YEAR(TODAY()))-(YEAR(DIM_CUSTOMERS[[#This Row],[Customer_Birthdate]]))</f>
        <v>19</v>
      </c>
      <c r="H324" s="3" t="str" cm="1">
        <f t="array" aca="1" ref="H324" ca="1">_xlfn.IFS(DIM_CUSTOMERS[[#This Row],[Age]]&gt;40, "41-60", DIM_CUSTOMERS[[#This Row],[Age]]&gt;30, "31-40", DIM_CUSTOMERS[[#This Row],[Age]]&gt;25, "25-30",DIM_CUSTOMERS[[#This Row],[Age]]&gt;17, "18-24")</f>
        <v>18-24</v>
      </c>
    </row>
    <row r="325" spans="1:8" x14ac:dyDescent="0.25">
      <c r="A325" s="3">
        <v>324</v>
      </c>
      <c r="B325" s="3" t="s">
        <v>646</v>
      </c>
      <c r="C325" s="3" t="s">
        <v>136</v>
      </c>
      <c r="D325" s="3" t="s">
        <v>6</v>
      </c>
      <c r="E325" s="3" t="s">
        <v>11</v>
      </c>
      <c r="F325" s="8">
        <v>27496</v>
      </c>
      <c r="G325" s="24">
        <f ca="1">(YEAR(TODAY()))-(YEAR(DIM_CUSTOMERS[[#This Row],[Customer_Birthdate]]))</f>
        <v>50</v>
      </c>
      <c r="H325" s="3" t="str" cm="1">
        <f t="array" aca="1" ref="H325" ca="1">_xlfn.IFS(DIM_CUSTOMERS[[#This Row],[Age]]&gt;40, "41-60", DIM_CUSTOMERS[[#This Row],[Age]]&gt;30, "31-40", DIM_CUSTOMERS[[#This Row],[Age]]&gt;25, "25-30",DIM_CUSTOMERS[[#This Row],[Age]]&gt;17, "18-24")</f>
        <v>41-60</v>
      </c>
    </row>
    <row r="326" spans="1:8" x14ac:dyDescent="0.25">
      <c r="A326" s="3">
        <v>325</v>
      </c>
      <c r="B326" s="3" t="s">
        <v>552</v>
      </c>
      <c r="C326" s="3" t="s">
        <v>154</v>
      </c>
      <c r="D326" s="3" t="s">
        <v>14</v>
      </c>
      <c r="E326" s="3" t="s">
        <v>7</v>
      </c>
      <c r="F326" s="8">
        <v>27628</v>
      </c>
      <c r="G326" s="24">
        <f ca="1">(YEAR(TODAY()))-(YEAR(DIM_CUSTOMERS[[#This Row],[Customer_Birthdate]]))</f>
        <v>50</v>
      </c>
      <c r="H326" s="3" t="str" cm="1">
        <f t="array" aca="1" ref="H326" ca="1">_xlfn.IFS(DIM_CUSTOMERS[[#This Row],[Age]]&gt;40, "41-60", DIM_CUSTOMERS[[#This Row],[Age]]&gt;30, "31-40", DIM_CUSTOMERS[[#This Row],[Age]]&gt;25, "25-30",DIM_CUSTOMERS[[#This Row],[Age]]&gt;17, "18-24")</f>
        <v>41-60</v>
      </c>
    </row>
    <row r="327" spans="1:8" x14ac:dyDescent="0.25">
      <c r="A327" s="3">
        <v>326</v>
      </c>
      <c r="B327" s="3" t="s">
        <v>285</v>
      </c>
      <c r="C327" s="3" t="s">
        <v>148</v>
      </c>
      <c r="D327" s="3" t="s">
        <v>6</v>
      </c>
      <c r="E327" s="3" t="s">
        <v>7</v>
      </c>
      <c r="F327" s="8">
        <v>36905</v>
      </c>
      <c r="G327" s="24">
        <f ca="1">(YEAR(TODAY()))-(YEAR(DIM_CUSTOMERS[[#This Row],[Customer_Birthdate]]))</f>
        <v>24</v>
      </c>
      <c r="H327" s="3" t="str" cm="1">
        <f t="array" aca="1" ref="H327" ca="1">_xlfn.IFS(DIM_CUSTOMERS[[#This Row],[Age]]&gt;40, "41-60", DIM_CUSTOMERS[[#This Row],[Age]]&gt;30, "31-40", DIM_CUSTOMERS[[#This Row],[Age]]&gt;25, "25-30",DIM_CUSTOMERS[[#This Row],[Age]]&gt;17, "18-24")</f>
        <v>18-24</v>
      </c>
    </row>
    <row r="328" spans="1:8" x14ac:dyDescent="0.25">
      <c r="A328" s="3">
        <v>327</v>
      </c>
      <c r="B328" s="3" t="s">
        <v>575</v>
      </c>
      <c r="C328" s="3" t="s">
        <v>145</v>
      </c>
      <c r="D328" s="3" t="s">
        <v>6</v>
      </c>
      <c r="E328" s="3" t="s">
        <v>7</v>
      </c>
      <c r="F328" s="8">
        <v>36853</v>
      </c>
      <c r="G328" s="24">
        <f ca="1">(YEAR(TODAY()))-(YEAR(DIM_CUSTOMERS[[#This Row],[Customer_Birthdate]]))</f>
        <v>25</v>
      </c>
      <c r="H328" s="3" t="str" cm="1">
        <f t="array" aca="1" ref="H328" ca="1">_xlfn.IFS(DIM_CUSTOMERS[[#This Row],[Age]]&gt;40, "41-60", DIM_CUSTOMERS[[#This Row],[Age]]&gt;30, "31-40", DIM_CUSTOMERS[[#This Row],[Age]]&gt;25, "25-30",DIM_CUSTOMERS[[#This Row],[Age]]&gt;17, "18-24")</f>
        <v>18-24</v>
      </c>
    </row>
    <row r="329" spans="1:8" x14ac:dyDescent="0.25">
      <c r="A329" s="3">
        <v>328</v>
      </c>
      <c r="B329" s="3" t="s">
        <v>230</v>
      </c>
      <c r="C329" s="3" t="s">
        <v>120</v>
      </c>
      <c r="D329" s="3" t="s">
        <v>6</v>
      </c>
      <c r="E329" s="3" t="s">
        <v>7</v>
      </c>
      <c r="F329" s="8">
        <v>39278</v>
      </c>
      <c r="G329" s="24">
        <f ca="1">(YEAR(TODAY()))-(YEAR(DIM_CUSTOMERS[[#This Row],[Customer_Birthdate]]))</f>
        <v>18</v>
      </c>
      <c r="H329" s="3" t="str" cm="1">
        <f t="array" aca="1" ref="H329" ca="1">_xlfn.IFS(DIM_CUSTOMERS[[#This Row],[Age]]&gt;40, "41-60", DIM_CUSTOMERS[[#This Row],[Age]]&gt;30, "31-40", DIM_CUSTOMERS[[#This Row],[Age]]&gt;25, "25-30",DIM_CUSTOMERS[[#This Row],[Age]]&gt;17, "18-24")</f>
        <v>18-24</v>
      </c>
    </row>
    <row r="330" spans="1:8" x14ac:dyDescent="0.25">
      <c r="A330" s="3">
        <v>329</v>
      </c>
      <c r="B330" s="3" t="s">
        <v>595</v>
      </c>
      <c r="C330" s="3" t="s">
        <v>32</v>
      </c>
      <c r="D330" s="3" t="s">
        <v>33</v>
      </c>
      <c r="E330" s="3" t="s">
        <v>7</v>
      </c>
      <c r="F330" s="8">
        <v>30585</v>
      </c>
      <c r="G330" s="24">
        <f ca="1">(YEAR(TODAY()))-(YEAR(DIM_CUSTOMERS[[#This Row],[Customer_Birthdate]]))</f>
        <v>42</v>
      </c>
      <c r="H330" s="3" t="str" cm="1">
        <f t="array" aca="1" ref="H330" ca="1">_xlfn.IFS(DIM_CUSTOMERS[[#This Row],[Age]]&gt;40, "41-60", DIM_CUSTOMERS[[#This Row],[Age]]&gt;30, "31-40", DIM_CUSTOMERS[[#This Row],[Age]]&gt;25, "25-30",DIM_CUSTOMERS[[#This Row],[Age]]&gt;17, "18-24")</f>
        <v>41-60</v>
      </c>
    </row>
    <row r="331" spans="1:8" x14ac:dyDescent="0.25">
      <c r="A331" s="3">
        <v>330</v>
      </c>
      <c r="B331" s="6" t="s">
        <v>607</v>
      </c>
      <c r="C331" s="3" t="s">
        <v>210</v>
      </c>
      <c r="D331" s="3" t="s">
        <v>6</v>
      </c>
      <c r="E331" s="3" t="s">
        <v>11</v>
      </c>
      <c r="F331" s="8">
        <v>38403</v>
      </c>
      <c r="G331" s="24">
        <f ca="1">(YEAR(TODAY()))-(YEAR(DIM_CUSTOMERS[[#This Row],[Customer_Birthdate]]))</f>
        <v>20</v>
      </c>
      <c r="H331" s="3" t="str" cm="1">
        <f t="array" aca="1" ref="H331" ca="1">_xlfn.IFS(DIM_CUSTOMERS[[#This Row],[Age]]&gt;40, "41-60", DIM_CUSTOMERS[[#This Row],[Age]]&gt;30, "31-40", DIM_CUSTOMERS[[#This Row],[Age]]&gt;25, "25-30",DIM_CUSTOMERS[[#This Row],[Age]]&gt;17, "18-24")</f>
        <v>18-24</v>
      </c>
    </row>
    <row r="332" spans="1:8" x14ac:dyDescent="0.25">
      <c r="A332" s="3">
        <v>331</v>
      </c>
      <c r="B332" s="3" t="s">
        <v>628</v>
      </c>
      <c r="C332" s="3" t="s">
        <v>63</v>
      </c>
      <c r="D332" s="3" t="s">
        <v>21</v>
      </c>
      <c r="E332" s="3" t="s">
        <v>11</v>
      </c>
      <c r="F332" s="8">
        <v>30418</v>
      </c>
      <c r="G332" s="24">
        <f ca="1">(YEAR(TODAY()))-(YEAR(DIM_CUSTOMERS[[#This Row],[Customer_Birthdate]]))</f>
        <v>42</v>
      </c>
      <c r="H332" s="3" t="str" cm="1">
        <f t="array" aca="1" ref="H332" ca="1">_xlfn.IFS(DIM_CUSTOMERS[[#This Row],[Age]]&gt;40, "41-60", DIM_CUSTOMERS[[#This Row],[Age]]&gt;30, "31-40", DIM_CUSTOMERS[[#This Row],[Age]]&gt;25, "25-30",DIM_CUSTOMERS[[#This Row],[Age]]&gt;17, "18-24")</f>
        <v>41-60</v>
      </c>
    </row>
    <row r="333" spans="1:8" x14ac:dyDescent="0.25">
      <c r="A333" s="3">
        <v>332</v>
      </c>
      <c r="B333" s="3" t="s">
        <v>457</v>
      </c>
      <c r="C333" s="3" t="s">
        <v>23</v>
      </c>
      <c r="D333" s="3" t="s">
        <v>24</v>
      </c>
      <c r="E333" s="3" t="s">
        <v>11</v>
      </c>
      <c r="F333" s="8">
        <v>36353</v>
      </c>
      <c r="G333" s="24">
        <f ca="1">(YEAR(TODAY()))-(YEAR(DIM_CUSTOMERS[[#This Row],[Customer_Birthdate]]))</f>
        <v>26</v>
      </c>
      <c r="H333" s="3" t="str" cm="1">
        <f t="array" aca="1" ref="H333" ca="1">_xlfn.IFS(DIM_CUSTOMERS[[#This Row],[Age]]&gt;40, "41-60", DIM_CUSTOMERS[[#This Row],[Age]]&gt;30, "31-40", DIM_CUSTOMERS[[#This Row],[Age]]&gt;25, "25-30",DIM_CUSTOMERS[[#This Row],[Age]]&gt;17, "18-24")</f>
        <v>25-30</v>
      </c>
    </row>
    <row r="334" spans="1:8" x14ac:dyDescent="0.25">
      <c r="A334" s="3">
        <v>333</v>
      </c>
      <c r="B334" s="3" t="s">
        <v>584</v>
      </c>
      <c r="C334" s="3" t="s">
        <v>34</v>
      </c>
      <c r="D334" s="3" t="s">
        <v>6</v>
      </c>
      <c r="E334" s="3" t="s">
        <v>11</v>
      </c>
      <c r="F334" s="8">
        <v>31088</v>
      </c>
      <c r="G334" s="24">
        <f ca="1">(YEAR(TODAY()))-(YEAR(DIM_CUSTOMERS[[#This Row],[Customer_Birthdate]]))</f>
        <v>40</v>
      </c>
      <c r="H334" s="3" t="str" cm="1">
        <f t="array" aca="1" ref="H334" ca="1">_xlfn.IFS(DIM_CUSTOMERS[[#This Row],[Age]]&gt;40, "41-60", DIM_CUSTOMERS[[#This Row],[Age]]&gt;30, "31-40", DIM_CUSTOMERS[[#This Row],[Age]]&gt;25, "25-30",DIM_CUSTOMERS[[#This Row],[Age]]&gt;17, "18-24")</f>
        <v>31-40</v>
      </c>
    </row>
    <row r="335" spans="1:8" x14ac:dyDescent="0.25">
      <c r="A335" s="3">
        <v>334</v>
      </c>
      <c r="B335" s="3" t="s">
        <v>343</v>
      </c>
      <c r="C335" s="3" t="s">
        <v>9</v>
      </c>
      <c r="D335" s="3" t="s">
        <v>6</v>
      </c>
      <c r="E335" s="3" t="s">
        <v>11</v>
      </c>
      <c r="F335" s="8">
        <v>25125</v>
      </c>
      <c r="G335" s="24">
        <f ca="1">(YEAR(TODAY()))-(YEAR(DIM_CUSTOMERS[[#This Row],[Customer_Birthdate]]))</f>
        <v>57</v>
      </c>
      <c r="H335" s="3" t="str" cm="1">
        <f t="array" aca="1" ref="H335" ca="1">_xlfn.IFS(DIM_CUSTOMERS[[#This Row],[Age]]&gt;40, "41-60", DIM_CUSTOMERS[[#This Row],[Age]]&gt;30, "31-40", DIM_CUSTOMERS[[#This Row],[Age]]&gt;25, "25-30",DIM_CUSTOMERS[[#This Row],[Age]]&gt;17, "18-24")</f>
        <v>41-60</v>
      </c>
    </row>
    <row r="336" spans="1:8" x14ac:dyDescent="0.25">
      <c r="A336" s="3">
        <v>335</v>
      </c>
      <c r="B336" s="6" t="s">
        <v>547</v>
      </c>
      <c r="C336" s="3" t="s">
        <v>20</v>
      </c>
      <c r="D336" s="3" t="s">
        <v>21</v>
      </c>
      <c r="E336" s="3" t="s">
        <v>7</v>
      </c>
      <c r="F336" s="8">
        <v>34749</v>
      </c>
      <c r="G336" s="24">
        <f ca="1">(YEAR(TODAY()))-(YEAR(DIM_CUSTOMERS[[#This Row],[Customer_Birthdate]]))</f>
        <v>30</v>
      </c>
      <c r="H336" s="3" t="str" cm="1">
        <f t="array" aca="1" ref="H336" ca="1">_xlfn.IFS(DIM_CUSTOMERS[[#This Row],[Age]]&gt;40, "41-60", DIM_CUSTOMERS[[#This Row],[Age]]&gt;30, "31-40", DIM_CUSTOMERS[[#This Row],[Age]]&gt;25, "25-30",DIM_CUSTOMERS[[#This Row],[Age]]&gt;17, "18-24")</f>
        <v>25-30</v>
      </c>
    </row>
    <row r="337" spans="1:8" x14ac:dyDescent="0.25">
      <c r="A337" s="3">
        <v>336</v>
      </c>
      <c r="B337" s="3" t="s">
        <v>511</v>
      </c>
      <c r="C337" s="3" t="s">
        <v>20</v>
      </c>
      <c r="D337" s="3" t="s">
        <v>21</v>
      </c>
      <c r="E337" s="3" t="s">
        <v>7</v>
      </c>
      <c r="F337" s="8">
        <v>34403</v>
      </c>
      <c r="G337" s="24">
        <f ca="1">(YEAR(TODAY()))-(YEAR(DIM_CUSTOMERS[[#This Row],[Customer_Birthdate]]))</f>
        <v>31</v>
      </c>
      <c r="H337" s="3" t="str" cm="1">
        <f t="array" aca="1" ref="H337" ca="1">_xlfn.IFS(DIM_CUSTOMERS[[#This Row],[Age]]&gt;40, "41-60", DIM_CUSTOMERS[[#This Row],[Age]]&gt;30, "31-40", DIM_CUSTOMERS[[#This Row],[Age]]&gt;25, "25-30",DIM_CUSTOMERS[[#This Row],[Age]]&gt;17, "18-24")</f>
        <v>31-40</v>
      </c>
    </row>
    <row r="338" spans="1:8" x14ac:dyDescent="0.25">
      <c r="A338" s="3">
        <v>337</v>
      </c>
      <c r="B338" s="6" t="s">
        <v>495</v>
      </c>
      <c r="C338" s="3" t="s">
        <v>9</v>
      </c>
      <c r="D338" s="3" t="s">
        <v>6</v>
      </c>
      <c r="E338" s="3" t="s">
        <v>11</v>
      </c>
      <c r="F338" s="8">
        <v>37332</v>
      </c>
      <c r="G338" s="24">
        <f ca="1">(YEAR(TODAY()))-(YEAR(DIM_CUSTOMERS[[#This Row],[Customer_Birthdate]]))</f>
        <v>23</v>
      </c>
      <c r="H338" s="3" t="str" cm="1">
        <f t="array" aca="1" ref="H338" ca="1">_xlfn.IFS(DIM_CUSTOMERS[[#This Row],[Age]]&gt;40, "41-60", DIM_CUSTOMERS[[#This Row],[Age]]&gt;30, "31-40", DIM_CUSTOMERS[[#This Row],[Age]]&gt;25, "25-30",DIM_CUSTOMERS[[#This Row],[Age]]&gt;17, "18-24")</f>
        <v>18-24</v>
      </c>
    </row>
    <row r="339" spans="1:8" x14ac:dyDescent="0.25">
      <c r="A339" s="3">
        <v>338</v>
      </c>
      <c r="B339" s="3" t="s">
        <v>601</v>
      </c>
      <c r="C339" s="3" t="s">
        <v>424</v>
      </c>
      <c r="D339" s="3" t="s">
        <v>24</v>
      </c>
      <c r="E339" s="3" t="s">
        <v>7</v>
      </c>
      <c r="F339" s="8">
        <v>38962</v>
      </c>
      <c r="G339" s="24">
        <f ca="1">(YEAR(TODAY()))-(YEAR(DIM_CUSTOMERS[[#This Row],[Customer_Birthdate]]))</f>
        <v>19</v>
      </c>
      <c r="H339" s="3" t="str" cm="1">
        <f t="array" aca="1" ref="H339" ca="1">_xlfn.IFS(DIM_CUSTOMERS[[#This Row],[Age]]&gt;40, "41-60", DIM_CUSTOMERS[[#This Row],[Age]]&gt;30, "31-40", DIM_CUSTOMERS[[#This Row],[Age]]&gt;25, "25-30",DIM_CUSTOMERS[[#This Row],[Age]]&gt;17, "18-24")</f>
        <v>18-24</v>
      </c>
    </row>
    <row r="340" spans="1:8" x14ac:dyDescent="0.25">
      <c r="A340" s="3">
        <v>339</v>
      </c>
      <c r="B340" s="3" t="s">
        <v>171</v>
      </c>
      <c r="C340" s="3" t="s">
        <v>87</v>
      </c>
      <c r="D340" s="3" t="s">
        <v>88</v>
      </c>
      <c r="E340" s="3" t="s">
        <v>11</v>
      </c>
      <c r="F340" s="8">
        <v>36789</v>
      </c>
      <c r="G340" s="24">
        <f ca="1">(YEAR(TODAY()))-(YEAR(DIM_CUSTOMERS[[#This Row],[Customer_Birthdate]]))</f>
        <v>25</v>
      </c>
      <c r="H340" s="3" t="str" cm="1">
        <f t="array" aca="1" ref="H340" ca="1">_xlfn.IFS(DIM_CUSTOMERS[[#This Row],[Age]]&gt;40, "41-60", DIM_CUSTOMERS[[#This Row],[Age]]&gt;30, "31-40", DIM_CUSTOMERS[[#This Row],[Age]]&gt;25, "25-30",DIM_CUSTOMERS[[#This Row],[Age]]&gt;17, "18-24")</f>
        <v>18-24</v>
      </c>
    </row>
    <row r="341" spans="1:8" x14ac:dyDescent="0.25">
      <c r="A341" s="3">
        <v>340</v>
      </c>
      <c r="B341" s="3" t="s">
        <v>685</v>
      </c>
      <c r="C341" s="3" t="s">
        <v>306</v>
      </c>
      <c r="D341" s="3" t="s">
        <v>15</v>
      </c>
      <c r="E341" s="3" t="s">
        <v>11</v>
      </c>
      <c r="F341" s="8">
        <v>39360</v>
      </c>
      <c r="G341" s="24">
        <f ca="1">(YEAR(TODAY()))-(YEAR(DIM_CUSTOMERS[[#This Row],[Customer_Birthdate]]))</f>
        <v>18</v>
      </c>
      <c r="H341" s="3" t="str" cm="1">
        <f t="array" aca="1" ref="H341" ca="1">_xlfn.IFS(DIM_CUSTOMERS[[#This Row],[Age]]&gt;40, "41-60", DIM_CUSTOMERS[[#This Row],[Age]]&gt;30, "31-40", DIM_CUSTOMERS[[#This Row],[Age]]&gt;25, "25-30",DIM_CUSTOMERS[[#This Row],[Age]]&gt;17, "18-24")</f>
        <v>18-24</v>
      </c>
    </row>
    <row r="342" spans="1:8" x14ac:dyDescent="0.25">
      <c r="A342" s="3">
        <v>341</v>
      </c>
      <c r="B342" s="3" t="s">
        <v>544</v>
      </c>
      <c r="C342" s="3" t="s">
        <v>222</v>
      </c>
      <c r="D342" s="3" t="s">
        <v>21</v>
      </c>
      <c r="E342" s="3" t="s">
        <v>11</v>
      </c>
      <c r="F342" s="8">
        <v>37699</v>
      </c>
      <c r="G342" s="24">
        <f ca="1">(YEAR(TODAY()))-(YEAR(DIM_CUSTOMERS[[#This Row],[Customer_Birthdate]]))</f>
        <v>22</v>
      </c>
      <c r="H342" s="3" t="str" cm="1">
        <f t="array" aca="1" ref="H342" ca="1">_xlfn.IFS(DIM_CUSTOMERS[[#This Row],[Age]]&gt;40, "41-60", DIM_CUSTOMERS[[#This Row],[Age]]&gt;30, "31-40", DIM_CUSTOMERS[[#This Row],[Age]]&gt;25, "25-30",DIM_CUSTOMERS[[#This Row],[Age]]&gt;17, "18-24")</f>
        <v>18-24</v>
      </c>
    </row>
    <row r="343" spans="1:8" x14ac:dyDescent="0.25">
      <c r="A343" s="3">
        <v>342</v>
      </c>
      <c r="B343" s="3" t="s">
        <v>671</v>
      </c>
      <c r="C343" s="3" t="s">
        <v>199</v>
      </c>
      <c r="D343" s="3" t="s">
        <v>15</v>
      </c>
      <c r="E343" s="3" t="s">
        <v>7</v>
      </c>
      <c r="F343" s="8">
        <v>38461</v>
      </c>
      <c r="G343" s="24">
        <f ca="1">(YEAR(TODAY()))-(YEAR(DIM_CUSTOMERS[[#This Row],[Customer_Birthdate]]))</f>
        <v>20</v>
      </c>
      <c r="H343" s="3" t="str" cm="1">
        <f t="array" aca="1" ref="H343" ca="1">_xlfn.IFS(DIM_CUSTOMERS[[#This Row],[Age]]&gt;40, "41-60", DIM_CUSTOMERS[[#This Row],[Age]]&gt;30, "31-40", DIM_CUSTOMERS[[#This Row],[Age]]&gt;25, "25-30",DIM_CUSTOMERS[[#This Row],[Age]]&gt;17, "18-24")</f>
        <v>18-24</v>
      </c>
    </row>
    <row r="344" spans="1:8" x14ac:dyDescent="0.25">
      <c r="A344" s="3">
        <v>343</v>
      </c>
      <c r="B344" s="6" t="s">
        <v>276</v>
      </c>
      <c r="C344" s="3" t="s">
        <v>16</v>
      </c>
      <c r="D344" s="3" t="s">
        <v>17</v>
      </c>
      <c r="E344" s="3" t="s">
        <v>11</v>
      </c>
      <c r="F344" s="8">
        <v>35853</v>
      </c>
      <c r="G344" s="24">
        <f ca="1">(YEAR(TODAY()))-(YEAR(DIM_CUSTOMERS[[#This Row],[Customer_Birthdate]]))</f>
        <v>27</v>
      </c>
      <c r="H344" s="3" t="str" cm="1">
        <f t="array" aca="1" ref="H344" ca="1">_xlfn.IFS(DIM_CUSTOMERS[[#This Row],[Age]]&gt;40, "41-60", DIM_CUSTOMERS[[#This Row],[Age]]&gt;30, "31-40", DIM_CUSTOMERS[[#This Row],[Age]]&gt;25, "25-30",DIM_CUSTOMERS[[#This Row],[Age]]&gt;17, "18-24")</f>
        <v>25-30</v>
      </c>
    </row>
    <row r="345" spans="1:8" x14ac:dyDescent="0.25">
      <c r="A345" s="3">
        <v>344</v>
      </c>
      <c r="B345" s="3" t="s">
        <v>357</v>
      </c>
      <c r="C345" s="3" t="s">
        <v>51</v>
      </c>
      <c r="D345" s="3" t="s">
        <v>24</v>
      </c>
      <c r="E345" s="3" t="s">
        <v>7</v>
      </c>
      <c r="F345" s="8">
        <v>35526</v>
      </c>
      <c r="G345" s="24">
        <f ca="1">(YEAR(TODAY()))-(YEAR(DIM_CUSTOMERS[[#This Row],[Customer_Birthdate]]))</f>
        <v>28</v>
      </c>
      <c r="H345" s="3" t="str" cm="1">
        <f t="array" aca="1" ref="H345" ca="1">_xlfn.IFS(DIM_CUSTOMERS[[#This Row],[Age]]&gt;40, "41-60", DIM_CUSTOMERS[[#This Row],[Age]]&gt;30, "31-40", DIM_CUSTOMERS[[#This Row],[Age]]&gt;25, "25-30",DIM_CUSTOMERS[[#This Row],[Age]]&gt;17, "18-24")</f>
        <v>25-30</v>
      </c>
    </row>
    <row r="346" spans="1:8" x14ac:dyDescent="0.25">
      <c r="A346" s="3">
        <v>345</v>
      </c>
      <c r="B346" s="3" t="s">
        <v>318</v>
      </c>
      <c r="C346" s="3" t="s">
        <v>319</v>
      </c>
      <c r="D346" s="3" t="s">
        <v>24</v>
      </c>
      <c r="E346" s="3" t="s">
        <v>7</v>
      </c>
      <c r="F346" s="8">
        <v>38243</v>
      </c>
      <c r="G346" s="24">
        <f ca="1">(YEAR(TODAY()))-(YEAR(DIM_CUSTOMERS[[#This Row],[Customer_Birthdate]]))</f>
        <v>21</v>
      </c>
      <c r="H346" s="3" t="str" cm="1">
        <f t="array" aca="1" ref="H346" ca="1">_xlfn.IFS(DIM_CUSTOMERS[[#This Row],[Age]]&gt;40, "41-60", DIM_CUSTOMERS[[#This Row],[Age]]&gt;30, "31-40", DIM_CUSTOMERS[[#This Row],[Age]]&gt;25, "25-30",DIM_CUSTOMERS[[#This Row],[Age]]&gt;17, "18-24")</f>
        <v>18-24</v>
      </c>
    </row>
    <row r="347" spans="1:8" x14ac:dyDescent="0.25">
      <c r="A347" s="3">
        <v>346</v>
      </c>
      <c r="B347" s="3" t="s">
        <v>419</v>
      </c>
      <c r="C347" s="3" t="s">
        <v>113</v>
      </c>
      <c r="D347" s="3" t="s">
        <v>33</v>
      </c>
      <c r="E347" s="3" t="s">
        <v>7</v>
      </c>
      <c r="F347" s="8">
        <v>26737</v>
      </c>
      <c r="G347" s="24">
        <f ca="1">(YEAR(TODAY()))-(YEAR(DIM_CUSTOMERS[[#This Row],[Customer_Birthdate]]))</f>
        <v>52</v>
      </c>
      <c r="H347" s="3" t="str" cm="1">
        <f t="array" aca="1" ref="H347" ca="1">_xlfn.IFS(DIM_CUSTOMERS[[#This Row],[Age]]&gt;40, "41-60", DIM_CUSTOMERS[[#This Row],[Age]]&gt;30, "31-40", DIM_CUSTOMERS[[#This Row],[Age]]&gt;25, "25-30",DIM_CUSTOMERS[[#This Row],[Age]]&gt;17, "18-24")</f>
        <v>41-60</v>
      </c>
    </row>
    <row r="348" spans="1:8" x14ac:dyDescent="0.25">
      <c r="A348" s="3">
        <v>347</v>
      </c>
      <c r="B348" s="3" t="s">
        <v>610</v>
      </c>
      <c r="C348" s="3" t="s">
        <v>9</v>
      </c>
      <c r="D348" s="3" t="s">
        <v>6</v>
      </c>
      <c r="E348" s="3" t="s">
        <v>7</v>
      </c>
      <c r="F348" s="8">
        <v>32673</v>
      </c>
      <c r="G348" s="24">
        <f ca="1">(YEAR(TODAY()))-(YEAR(DIM_CUSTOMERS[[#This Row],[Customer_Birthdate]]))</f>
        <v>36</v>
      </c>
      <c r="H348" s="3" t="str" cm="1">
        <f t="array" aca="1" ref="H348" ca="1">_xlfn.IFS(DIM_CUSTOMERS[[#This Row],[Age]]&gt;40, "41-60", DIM_CUSTOMERS[[#This Row],[Age]]&gt;30, "31-40", DIM_CUSTOMERS[[#This Row],[Age]]&gt;25, "25-30",DIM_CUSTOMERS[[#This Row],[Age]]&gt;17, "18-24")</f>
        <v>31-40</v>
      </c>
    </row>
    <row r="349" spans="1:8" x14ac:dyDescent="0.25">
      <c r="A349" s="3">
        <v>348</v>
      </c>
      <c r="B349" s="3" t="s">
        <v>581</v>
      </c>
      <c r="C349" s="3" t="s">
        <v>64</v>
      </c>
      <c r="D349" s="3" t="s">
        <v>15</v>
      </c>
      <c r="E349" s="3" t="s">
        <v>7</v>
      </c>
      <c r="F349" s="8">
        <v>33452</v>
      </c>
      <c r="G349" s="24">
        <f ca="1">(YEAR(TODAY()))-(YEAR(DIM_CUSTOMERS[[#This Row],[Customer_Birthdate]]))</f>
        <v>34</v>
      </c>
      <c r="H349" s="3" t="str" cm="1">
        <f t="array" aca="1" ref="H349" ca="1">_xlfn.IFS(DIM_CUSTOMERS[[#This Row],[Age]]&gt;40, "41-60", DIM_CUSTOMERS[[#This Row],[Age]]&gt;30, "31-40", DIM_CUSTOMERS[[#This Row],[Age]]&gt;25, "25-30",DIM_CUSTOMERS[[#This Row],[Age]]&gt;17, "18-24")</f>
        <v>31-40</v>
      </c>
    </row>
    <row r="350" spans="1:8" x14ac:dyDescent="0.25">
      <c r="A350" s="3">
        <v>349</v>
      </c>
      <c r="B350" s="3" t="s">
        <v>553</v>
      </c>
      <c r="C350" s="3" t="s">
        <v>256</v>
      </c>
      <c r="D350" s="3" t="s">
        <v>15</v>
      </c>
      <c r="E350" s="3" t="s">
        <v>7</v>
      </c>
      <c r="F350" s="8">
        <v>31322</v>
      </c>
      <c r="G350" s="24">
        <f ca="1">(YEAR(TODAY()))-(YEAR(DIM_CUSTOMERS[[#This Row],[Customer_Birthdate]]))</f>
        <v>40</v>
      </c>
      <c r="H350" s="3" t="str" cm="1">
        <f t="array" aca="1" ref="H350" ca="1">_xlfn.IFS(DIM_CUSTOMERS[[#This Row],[Age]]&gt;40, "41-60", DIM_CUSTOMERS[[#This Row],[Age]]&gt;30, "31-40", DIM_CUSTOMERS[[#This Row],[Age]]&gt;25, "25-30",DIM_CUSTOMERS[[#This Row],[Age]]&gt;17, "18-24")</f>
        <v>31-40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58027-DAD3-3045-A805-6067ABB59766}">
  <dimension ref="A1:G1200"/>
  <sheetViews>
    <sheetView topLeftCell="A1126" zoomScaleNormal="100" workbookViewId="0">
      <selection activeCell="F1163" sqref="F1163"/>
    </sheetView>
  </sheetViews>
  <sheetFormatPr defaultColWidth="10.77734375" defaultRowHeight="15.75" x14ac:dyDescent="0.25"/>
  <cols>
    <col min="1" max="1" width="39.33203125" style="2" customWidth="1"/>
    <col min="2" max="2" width="37.5546875" style="2" customWidth="1"/>
    <col min="3" max="3" width="13.77734375" style="2" customWidth="1"/>
    <col min="4" max="4" width="26.109375" style="2" customWidth="1"/>
    <col min="5" max="5" width="29.77734375" style="2" customWidth="1"/>
    <col min="6" max="6" width="29.44140625" style="2" customWidth="1"/>
    <col min="7" max="7" width="14.77734375" style="22" bestFit="1" customWidth="1"/>
    <col min="8" max="16384" width="10.77734375" style="2"/>
  </cols>
  <sheetData>
    <row r="1" spans="1:7" x14ac:dyDescent="0.25">
      <c r="A1" s="1" t="s">
        <v>691</v>
      </c>
      <c r="B1" s="1" t="s">
        <v>0</v>
      </c>
      <c r="C1" s="1" t="s">
        <v>692</v>
      </c>
      <c r="D1" s="1" t="s">
        <v>693</v>
      </c>
      <c r="E1" s="1" t="s">
        <v>694</v>
      </c>
      <c r="F1" s="1" t="s">
        <v>695</v>
      </c>
      <c r="G1" s="21" t="s">
        <v>4925</v>
      </c>
    </row>
    <row r="2" spans="1:7" x14ac:dyDescent="0.25">
      <c r="A2" s="2" t="s">
        <v>1041</v>
      </c>
      <c r="B2" s="3" t="s">
        <v>464</v>
      </c>
      <c r="C2" s="2" t="s">
        <v>696</v>
      </c>
      <c r="D2" s="4">
        <v>43070.823611111111</v>
      </c>
      <c r="E2" s="4">
        <v>43087.696527777778</v>
      </c>
      <c r="F2" s="4">
        <v>43098</v>
      </c>
      <c r="G2" s="22">
        <f>IF(ISBLANK(ORDERS[[#This Row],[order_delivered_customer_date]]), "", (INT(ORDERS[[#This Row],[order_delivered_customer_date]])-INT(ORDERS[[#This Row],[order_purchase_timestamp]])))</f>
        <v>17</v>
      </c>
    </row>
    <row r="3" spans="1:7" x14ac:dyDescent="0.25">
      <c r="A3" s="2" t="s">
        <v>1715</v>
      </c>
      <c r="B3" s="3" t="s">
        <v>555</v>
      </c>
      <c r="C3" s="2" t="s">
        <v>696</v>
      </c>
      <c r="D3" s="4">
        <v>42792.936111111114</v>
      </c>
      <c r="E3" s="4">
        <v>42800.598611111112</v>
      </c>
      <c r="F3" s="4">
        <v>42814</v>
      </c>
      <c r="G3" s="22">
        <f>IF(ISBLANK(ORDERS[[#This Row],[order_delivered_customer_date]]), "", (INT(ORDERS[[#This Row],[order_delivered_customer_date]])-INT(ORDERS[[#This Row],[order_purchase_timestamp]])))</f>
        <v>8</v>
      </c>
    </row>
    <row r="4" spans="1:7" x14ac:dyDescent="0.25">
      <c r="A4" s="2" t="s">
        <v>1072</v>
      </c>
      <c r="B4" s="3" t="s">
        <v>428</v>
      </c>
      <c r="C4" s="2" t="s">
        <v>696</v>
      </c>
      <c r="D4" s="4">
        <v>43208.929861111108</v>
      </c>
      <c r="E4" s="4">
        <v>43242.883333333331</v>
      </c>
      <c r="F4" s="4">
        <v>43238</v>
      </c>
      <c r="G4" s="22">
        <f>IF(ISBLANK(ORDERS[[#This Row],[order_delivered_customer_date]]), "", (INT(ORDERS[[#This Row],[order_delivered_customer_date]])-INT(ORDERS[[#This Row],[order_purchase_timestamp]])))</f>
        <v>34</v>
      </c>
    </row>
    <row r="5" spans="1:7" x14ac:dyDescent="0.25">
      <c r="A5" s="2" t="s">
        <v>1635</v>
      </c>
      <c r="B5" s="3" t="s">
        <v>513</v>
      </c>
      <c r="C5" s="2" t="s">
        <v>696</v>
      </c>
      <c r="D5" s="4">
        <v>43113.731249999997</v>
      </c>
      <c r="E5" s="4">
        <v>43122.715277777781</v>
      </c>
      <c r="F5" s="4">
        <v>43136</v>
      </c>
      <c r="G5" s="22">
        <f>IF(ISBLANK(ORDERS[[#This Row],[order_delivered_customer_date]]), "", (INT(ORDERS[[#This Row],[order_delivered_customer_date]])-INT(ORDERS[[#This Row],[order_purchase_timestamp]])))</f>
        <v>9</v>
      </c>
    </row>
    <row r="6" spans="1:7" x14ac:dyDescent="0.25">
      <c r="A6" s="2" t="s">
        <v>741</v>
      </c>
      <c r="B6" s="3" t="s">
        <v>520</v>
      </c>
      <c r="C6" s="2" t="s">
        <v>696</v>
      </c>
      <c r="D6" s="4">
        <v>42803.886805555558</v>
      </c>
      <c r="E6" s="4">
        <v>42817.529166666667</v>
      </c>
      <c r="F6" s="4">
        <v>42822</v>
      </c>
      <c r="G6" s="22">
        <f>IF(ISBLANK(ORDERS[[#This Row],[order_delivered_customer_date]]), "", (INT(ORDERS[[#This Row],[order_delivered_customer_date]])-INT(ORDERS[[#This Row],[order_purchase_timestamp]])))</f>
        <v>14</v>
      </c>
    </row>
    <row r="7" spans="1:7" x14ac:dyDescent="0.25">
      <c r="A7" s="2" t="s">
        <v>852</v>
      </c>
      <c r="B7" s="3" t="s">
        <v>509</v>
      </c>
      <c r="C7" s="2" t="s">
        <v>696</v>
      </c>
      <c r="D7" s="4">
        <v>43006.997916666667</v>
      </c>
      <c r="E7" s="4">
        <v>43035.820833333331</v>
      </c>
      <c r="F7" s="4">
        <v>43034</v>
      </c>
      <c r="G7" s="22">
        <f>IF(ISBLANK(ORDERS[[#This Row],[order_delivered_customer_date]]), "", (INT(ORDERS[[#This Row],[order_delivered_customer_date]])-INT(ORDERS[[#This Row],[order_purchase_timestamp]])))</f>
        <v>29</v>
      </c>
    </row>
    <row r="8" spans="1:7" x14ac:dyDescent="0.25">
      <c r="A8" s="2" t="s">
        <v>1630</v>
      </c>
      <c r="B8" s="3" t="s">
        <v>412</v>
      </c>
      <c r="C8" s="2" t="s">
        <v>696</v>
      </c>
      <c r="D8" s="4">
        <v>43016.859027777777</v>
      </c>
      <c r="E8" s="4">
        <v>43029.023611111108</v>
      </c>
      <c r="F8" s="4">
        <v>43052</v>
      </c>
      <c r="G8" s="22">
        <f>IF(ISBLANK(ORDERS[[#This Row],[order_delivered_customer_date]]), "", (INT(ORDERS[[#This Row],[order_delivered_customer_date]])-INT(ORDERS[[#This Row],[order_purchase_timestamp]])))</f>
        <v>13</v>
      </c>
    </row>
    <row r="9" spans="1:7" x14ac:dyDescent="0.25">
      <c r="A9" s="2" t="s">
        <v>1064</v>
      </c>
      <c r="B9" s="3" t="s">
        <v>235</v>
      </c>
      <c r="C9" s="2" t="s">
        <v>696</v>
      </c>
      <c r="D9" s="4">
        <v>43329.974999999999</v>
      </c>
      <c r="E9" s="4">
        <v>43342.650694444441</v>
      </c>
      <c r="F9" s="4">
        <v>43371</v>
      </c>
      <c r="G9" s="22">
        <f>IF(ISBLANK(ORDERS[[#This Row],[order_delivered_customer_date]]), "", (INT(ORDERS[[#This Row],[order_delivered_customer_date]])-INT(ORDERS[[#This Row],[order_purchase_timestamp]])))</f>
        <v>13</v>
      </c>
    </row>
    <row r="10" spans="1:7" x14ac:dyDescent="0.25">
      <c r="A10" s="2" t="s">
        <v>1651</v>
      </c>
      <c r="B10" s="3" t="s">
        <v>530</v>
      </c>
      <c r="C10" s="2" t="s">
        <v>696</v>
      </c>
      <c r="D10" s="4">
        <v>42800.692361111112</v>
      </c>
      <c r="E10" s="4">
        <v>42824.616666666669</v>
      </c>
      <c r="F10" s="4">
        <v>42831</v>
      </c>
      <c r="G10" s="22">
        <f>IF(ISBLANK(ORDERS[[#This Row],[order_delivered_customer_date]]), "", (INT(ORDERS[[#This Row],[order_delivered_customer_date]])-INT(ORDERS[[#This Row],[order_purchase_timestamp]])))</f>
        <v>24</v>
      </c>
    </row>
    <row r="11" spans="1:7" x14ac:dyDescent="0.25">
      <c r="A11" s="2" t="s">
        <v>1128</v>
      </c>
      <c r="B11" s="3" t="s">
        <v>639</v>
      </c>
      <c r="C11" s="2" t="s">
        <v>696</v>
      </c>
      <c r="D11" s="4">
        <v>43278.931944444441</v>
      </c>
      <c r="E11" s="4">
        <v>43291.695138888892</v>
      </c>
      <c r="F11" s="4">
        <v>43301</v>
      </c>
      <c r="G11" s="22">
        <f>IF(ISBLANK(ORDERS[[#This Row],[order_delivered_customer_date]]), "", (INT(ORDERS[[#This Row],[order_delivered_customer_date]])-INT(ORDERS[[#This Row],[order_purchase_timestamp]])))</f>
        <v>13</v>
      </c>
    </row>
    <row r="12" spans="1:7" x14ac:dyDescent="0.25">
      <c r="A12" s="2" t="s">
        <v>1124</v>
      </c>
      <c r="B12" s="3" t="s">
        <v>260</v>
      </c>
      <c r="C12" s="2" t="s">
        <v>696</v>
      </c>
      <c r="D12" s="4">
        <v>42812.286111111112</v>
      </c>
      <c r="E12" s="4">
        <v>42829.35833333333</v>
      </c>
      <c r="F12" s="4">
        <v>42852</v>
      </c>
      <c r="G12" s="22">
        <f>IF(ISBLANK(ORDERS[[#This Row],[order_delivered_customer_date]]), "", (INT(ORDERS[[#This Row],[order_delivered_customer_date]])-INT(ORDERS[[#This Row],[order_purchase_timestamp]])))</f>
        <v>17</v>
      </c>
    </row>
    <row r="13" spans="1:7" x14ac:dyDescent="0.25">
      <c r="A13" s="2" t="s">
        <v>1627</v>
      </c>
      <c r="B13" s="3" t="s">
        <v>563</v>
      </c>
      <c r="C13" s="2" t="s">
        <v>696</v>
      </c>
      <c r="D13" s="4">
        <v>43292.749305555553</v>
      </c>
      <c r="E13" s="4">
        <v>43306.972916666666</v>
      </c>
      <c r="F13" s="4">
        <v>43325</v>
      </c>
      <c r="G13" s="22">
        <f>IF(ISBLANK(ORDERS[[#This Row],[order_delivered_customer_date]]), "", (INT(ORDERS[[#This Row],[order_delivered_customer_date]])-INT(ORDERS[[#This Row],[order_purchase_timestamp]])))</f>
        <v>14</v>
      </c>
    </row>
    <row r="14" spans="1:7" x14ac:dyDescent="0.25">
      <c r="A14" s="2" t="s">
        <v>1663</v>
      </c>
      <c r="B14" s="3" t="s">
        <v>599</v>
      </c>
      <c r="C14" s="2" t="s">
        <v>696</v>
      </c>
      <c r="D14" s="4">
        <v>43255.640277777777</v>
      </c>
      <c r="E14" s="4">
        <v>43270.574999999997</v>
      </c>
      <c r="F14" s="4">
        <v>43294</v>
      </c>
      <c r="G14" s="22">
        <f>IF(ISBLANK(ORDERS[[#This Row],[order_delivered_customer_date]]), "", (INT(ORDERS[[#This Row],[order_delivered_customer_date]])-INT(ORDERS[[#This Row],[order_purchase_timestamp]])))</f>
        <v>15</v>
      </c>
    </row>
    <row r="15" spans="1:7" x14ac:dyDescent="0.25">
      <c r="A15" s="2" t="s">
        <v>1010</v>
      </c>
      <c r="B15" s="3" t="s">
        <v>478</v>
      </c>
      <c r="C15" s="2" t="s">
        <v>696</v>
      </c>
      <c r="D15" s="4">
        <v>42982.934027777781</v>
      </c>
      <c r="E15" s="4">
        <v>42991.85833333333</v>
      </c>
      <c r="F15" s="4">
        <v>43005</v>
      </c>
      <c r="G15" s="22">
        <f>IF(ISBLANK(ORDERS[[#This Row],[order_delivered_customer_date]]), "", (INT(ORDERS[[#This Row],[order_delivered_customer_date]])-INT(ORDERS[[#This Row],[order_purchase_timestamp]])))</f>
        <v>9</v>
      </c>
    </row>
    <row r="16" spans="1:7" x14ac:dyDescent="0.25">
      <c r="A16" s="2" t="s">
        <v>1269</v>
      </c>
      <c r="B16" s="3" t="s">
        <v>587</v>
      </c>
      <c r="C16" s="2" t="s">
        <v>696</v>
      </c>
      <c r="D16" s="4">
        <v>42913.450694444444</v>
      </c>
      <c r="E16" s="4">
        <v>42922.586805555555</v>
      </c>
      <c r="F16" s="4">
        <v>42935</v>
      </c>
      <c r="G16" s="22">
        <f>IF(ISBLANK(ORDERS[[#This Row],[order_delivered_customer_date]]), "", (INT(ORDERS[[#This Row],[order_delivered_customer_date]])-INT(ORDERS[[#This Row],[order_purchase_timestamp]])))</f>
        <v>9</v>
      </c>
    </row>
    <row r="17" spans="1:7" x14ac:dyDescent="0.25">
      <c r="A17" s="2" t="s">
        <v>816</v>
      </c>
      <c r="B17" s="3" t="s">
        <v>386</v>
      </c>
      <c r="C17" s="2" t="s">
        <v>696</v>
      </c>
      <c r="D17" s="4">
        <v>42916.477083333331</v>
      </c>
      <c r="E17" s="4">
        <v>42927.977083333331</v>
      </c>
      <c r="F17" s="4">
        <v>42942</v>
      </c>
      <c r="G17" s="22">
        <f>IF(ISBLANK(ORDERS[[#This Row],[order_delivered_customer_date]]), "", (INT(ORDERS[[#This Row],[order_delivered_customer_date]])-INT(ORDERS[[#This Row],[order_purchase_timestamp]])))</f>
        <v>11</v>
      </c>
    </row>
    <row r="18" spans="1:7" x14ac:dyDescent="0.25">
      <c r="A18" s="2" t="s">
        <v>1234</v>
      </c>
      <c r="B18" s="3" t="s">
        <v>548</v>
      </c>
      <c r="C18" s="2" t="s">
        <v>696</v>
      </c>
      <c r="D18" s="4">
        <v>42853.566666666666</v>
      </c>
      <c r="E18" s="4">
        <v>42880.419444444444</v>
      </c>
      <c r="F18" s="4">
        <v>42877</v>
      </c>
      <c r="G18" s="22">
        <f>IF(ISBLANK(ORDERS[[#This Row],[order_delivered_customer_date]]), "", (INT(ORDERS[[#This Row],[order_delivered_customer_date]])-INT(ORDERS[[#This Row],[order_purchase_timestamp]])))</f>
        <v>27</v>
      </c>
    </row>
    <row r="19" spans="1:7" x14ac:dyDescent="0.25">
      <c r="A19" s="2" t="s">
        <v>1193</v>
      </c>
      <c r="B19" s="3" t="s">
        <v>637</v>
      </c>
      <c r="C19" s="2" t="s">
        <v>696</v>
      </c>
      <c r="D19" s="4">
        <v>43074.875694444447</v>
      </c>
      <c r="E19" s="4">
        <v>43082.863194444442</v>
      </c>
      <c r="F19" s="4">
        <v>43090</v>
      </c>
      <c r="G19" s="22">
        <f>IF(ISBLANK(ORDERS[[#This Row],[order_delivered_customer_date]]), "", (INT(ORDERS[[#This Row],[order_delivered_customer_date]])-INT(ORDERS[[#This Row],[order_purchase_timestamp]])))</f>
        <v>8</v>
      </c>
    </row>
    <row r="20" spans="1:7" x14ac:dyDescent="0.25">
      <c r="A20" s="2" t="s">
        <v>906</v>
      </c>
      <c r="B20" s="3" t="s">
        <v>467</v>
      </c>
      <c r="C20" s="2" t="s">
        <v>696</v>
      </c>
      <c r="D20" s="4">
        <v>42991.910416666666</v>
      </c>
      <c r="E20" s="4">
        <v>42998.876388888886</v>
      </c>
      <c r="F20" s="4">
        <v>43010</v>
      </c>
      <c r="G20" s="22">
        <f>IF(ISBLANK(ORDERS[[#This Row],[order_delivered_customer_date]]), "", (INT(ORDERS[[#This Row],[order_delivered_customer_date]])-INT(ORDERS[[#This Row],[order_purchase_timestamp]])))</f>
        <v>7</v>
      </c>
    </row>
    <row r="21" spans="1:7" x14ac:dyDescent="0.25">
      <c r="A21" s="2" t="s">
        <v>1133</v>
      </c>
      <c r="B21" s="3" t="s">
        <v>623</v>
      </c>
      <c r="C21" s="2" t="s">
        <v>696</v>
      </c>
      <c r="D21" s="4">
        <v>42956.706250000003</v>
      </c>
      <c r="E21" s="4">
        <v>42961.475694444445</v>
      </c>
      <c r="F21" s="4">
        <v>42969</v>
      </c>
      <c r="G21" s="22">
        <f>IF(ISBLANK(ORDERS[[#This Row],[order_delivered_customer_date]]), "", (INT(ORDERS[[#This Row],[order_delivered_customer_date]])-INT(ORDERS[[#This Row],[order_purchase_timestamp]])))</f>
        <v>5</v>
      </c>
    </row>
    <row r="22" spans="1:7" x14ac:dyDescent="0.25">
      <c r="A22" s="2" t="s">
        <v>1637</v>
      </c>
      <c r="B22" s="3" t="s">
        <v>322</v>
      </c>
      <c r="C22" s="2" t="s">
        <v>696</v>
      </c>
      <c r="D22" s="4">
        <v>43241.970138888886</v>
      </c>
      <c r="E22" s="4">
        <v>43256.587500000001</v>
      </c>
      <c r="F22" s="4">
        <v>43259</v>
      </c>
      <c r="G22" s="22">
        <f>IF(ISBLANK(ORDERS[[#This Row],[order_delivered_customer_date]]), "", (INT(ORDERS[[#This Row],[order_delivered_customer_date]])-INT(ORDERS[[#This Row],[order_purchase_timestamp]])))</f>
        <v>15</v>
      </c>
    </row>
    <row r="23" spans="1:7" x14ac:dyDescent="0.25">
      <c r="A23" s="2" t="s">
        <v>1287</v>
      </c>
      <c r="B23" s="3" t="s">
        <v>578</v>
      </c>
      <c r="C23" s="2" t="s">
        <v>696</v>
      </c>
      <c r="D23" s="4">
        <v>42919.681250000001</v>
      </c>
      <c r="E23" s="4">
        <v>42923.618750000001</v>
      </c>
      <c r="F23" s="4">
        <v>42942</v>
      </c>
      <c r="G23" s="22">
        <f>IF(ISBLANK(ORDERS[[#This Row],[order_delivered_customer_date]]), "", (INT(ORDERS[[#This Row],[order_delivered_customer_date]])-INT(ORDERS[[#This Row],[order_purchase_timestamp]])))</f>
        <v>4</v>
      </c>
    </row>
    <row r="24" spans="1:7" x14ac:dyDescent="0.25">
      <c r="A24" s="2" t="s">
        <v>1483</v>
      </c>
      <c r="B24" s="3" t="s">
        <v>634</v>
      </c>
      <c r="C24" s="2" t="s">
        <v>696</v>
      </c>
      <c r="D24" s="4">
        <v>43219.895833333336</v>
      </c>
      <c r="E24" s="4">
        <v>43227.845138888886</v>
      </c>
      <c r="F24" s="4">
        <v>43250</v>
      </c>
      <c r="G24" s="22">
        <f>IF(ISBLANK(ORDERS[[#This Row],[order_delivered_customer_date]]), "", (INT(ORDERS[[#This Row],[order_delivered_customer_date]])-INT(ORDERS[[#This Row],[order_purchase_timestamp]])))</f>
        <v>8</v>
      </c>
    </row>
    <row r="25" spans="1:7" x14ac:dyDescent="0.25">
      <c r="A25" s="2" t="s">
        <v>826</v>
      </c>
      <c r="B25" s="3" t="s">
        <v>467</v>
      </c>
      <c r="C25" s="2" t="s">
        <v>696</v>
      </c>
      <c r="D25" s="4">
        <v>43231.775000000001</v>
      </c>
      <c r="E25" s="4">
        <v>43236.755555555559</v>
      </c>
      <c r="F25" s="4">
        <v>43242</v>
      </c>
      <c r="G25" s="22">
        <f>IF(ISBLANK(ORDERS[[#This Row],[order_delivered_customer_date]]), "", (INT(ORDERS[[#This Row],[order_delivered_customer_date]])-INT(ORDERS[[#This Row],[order_purchase_timestamp]])))</f>
        <v>5</v>
      </c>
    </row>
    <row r="26" spans="1:7" x14ac:dyDescent="0.25">
      <c r="A26" s="2" t="s">
        <v>1786</v>
      </c>
      <c r="B26" s="3" t="s">
        <v>410</v>
      </c>
      <c r="C26" s="2" t="s">
        <v>696</v>
      </c>
      <c r="D26" s="4">
        <v>43214.330555555556</v>
      </c>
      <c r="E26" s="4">
        <v>43222.807638888888</v>
      </c>
      <c r="F26" s="4">
        <v>43234</v>
      </c>
      <c r="G26" s="22">
        <f>IF(ISBLANK(ORDERS[[#This Row],[order_delivered_customer_date]]), "", (INT(ORDERS[[#This Row],[order_delivered_customer_date]])-INT(ORDERS[[#This Row],[order_purchase_timestamp]])))</f>
        <v>8</v>
      </c>
    </row>
    <row r="27" spans="1:7" x14ac:dyDescent="0.25">
      <c r="A27" s="2" t="s">
        <v>955</v>
      </c>
      <c r="B27" s="3" t="s">
        <v>536</v>
      </c>
      <c r="C27" s="2" t="s">
        <v>696</v>
      </c>
      <c r="D27" s="4">
        <v>43157.398611111108</v>
      </c>
      <c r="E27" s="4">
        <v>43174.737500000003</v>
      </c>
      <c r="F27" s="4">
        <v>43180</v>
      </c>
      <c r="G27" s="22">
        <f>IF(ISBLANK(ORDERS[[#This Row],[order_delivered_customer_date]]), "", (INT(ORDERS[[#This Row],[order_delivered_customer_date]])-INT(ORDERS[[#This Row],[order_purchase_timestamp]])))</f>
        <v>17</v>
      </c>
    </row>
    <row r="28" spans="1:7" x14ac:dyDescent="0.25">
      <c r="A28" s="2" t="s">
        <v>929</v>
      </c>
      <c r="B28" s="3" t="s">
        <v>364</v>
      </c>
      <c r="C28" s="2" t="s">
        <v>696</v>
      </c>
      <c r="D28" s="4">
        <v>42983.049305555556</v>
      </c>
      <c r="E28" s="4">
        <v>42992.857638888891</v>
      </c>
      <c r="F28" s="4">
        <v>43005</v>
      </c>
      <c r="G28" s="22">
        <f>IF(ISBLANK(ORDERS[[#This Row],[order_delivered_customer_date]]), "", (INT(ORDERS[[#This Row],[order_delivered_customer_date]])-INT(ORDERS[[#This Row],[order_purchase_timestamp]])))</f>
        <v>9</v>
      </c>
    </row>
    <row r="29" spans="1:7" x14ac:dyDescent="0.25">
      <c r="A29" s="2" t="s">
        <v>1348</v>
      </c>
      <c r="B29" s="3" t="s">
        <v>630</v>
      </c>
      <c r="C29" s="2" t="s">
        <v>696</v>
      </c>
      <c r="D29" s="4">
        <v>42926.943749999999</v>
      </c>
      <c r="E29" s="4">
        <v>42933.856249999997</v>
      </c>
      <c r="F29" s="4">
        <v>42944</v>
      </c>
      <c r="G29" s="22">
        <f>IF(ISBLANK(ORDERS[[#This Row],[order_delivered_customer_date]]), "", (INT(ORDERS[[#This Row],[order_delivered_customer_date]])-INT(ORDERS[[#This Row],[order_purchase_timestamp]])))</f>
        <v>7</v>
      </c>
    </row>
    <row r="30" spans="1:7" x14ac:dyDescent="0.25">
      <c r="A30" s="2" t="s">
        <v>1861</v>
      </c>
      <c r="B30" s="3" t="s">
        <v>602</v>
      </c>
      <c r="C30" s="2" t="s">
        <v>696</v>
      </c>
      <c r="D30" s="4">
        <v>43258.511111111111</v>
      </c>
      <c r="E30" s="4">
        <v>43269.939583333333</v>
      </c>
      <c r="F30" s="4">
        <v>43306</v>
      </c>
      <c r="G30" s="22">
        <f>IF(ISBLANK(ORDERS[[#This Row],[order_delivered_customer_date]]), "", (INT(ORDERS[[#This Row],[order_delivered_customer_date]])-INT(ORDERS[[#This Row],[order_purchase_timestamp]])))</f>
        <v>11</v>
      </c>
    </row>
    <row r="31" spans="1:7" x14ac:dyDescent="0.25">
      <c r="A31" s="2" t="s">
        <v>1477</v>
      </c>
      <c r="B31" s="3" t="s">
        <v>495</v>
      </c>
      <c r="C31" s="2" t="s">
        <v>696</v>
      </c>
      <c r="D31" s="4">
        <v>43054.936805555553</v>
      </c>
      <c r="E31" s="4">
        <v>43073.99722222222</v>
      </c>
      <c r="F31" s="4">
        <v>43076</v>
      </c>
      <c r="G31" s="22">
        <f>IF(ISBLANK(ORDERS[[#This Row],[order_delivered_customer_date]]), "", (INT(ORDERS[[#This Row],[order_delivered_customer_date]])-INT(ORDERS[[#This Row],[order_purchase_timestamp]])))</f>
        <v>19</v>
      </c>
    </row>
    <row r="32" spans="1:7" x14ac:dyDescent="0.25">
      <c r="A32" s="2" t="s">
        <v>922</v>
      </c>
      <c r="B32" s="3" t="s">
        <v>344</v>
      </c>
      <c r="C32" s="2" t="s">
        <v>696</v>
      </c>
      <c r="D32" s="4">
        <v>43304.920138888891</v>
      </c>
      <c r="E32" s="4">
        <v>43311.533333333333</v>
      </c>
      <c r="F32" s="4">
        <v>43326</v>
      </c>
      <c r="G32" s="22">
        <f>IF(ISBLANK(ORDERS[[#This Row],[order_delivered_customer_date]]), "", (INT(ORDERS[[#This Row],[order_delivered_customer_date]])-INT(ORDERS[[#This Row],[order_purchase_timestamp]])))</f>
        <v>7</v>
      </c>
    </row>
    <row r="33" spans="1:7" x14ac:dyDescent="0.25">
      <c r="A33" s="2" t="s">
        <v>1096</v>
      </c>
      <c r="B33" s="3" t="s">
        <v>303</v>
      </c>
      <c r="C33" s="2" t="s">
        <v>696</v>
      </c>
      <c r="D33" s="4">
        <v>43042.807638888888</v>
      </c>
      <c r="E33" s="4">
        <v>43053.793749999997</v>
      </c>
      <c r="F33" s="4">
        <v>43062</v>
      </c>
      <c r="G33" s="22">
        <f>IF(ISBLANK(ORDERS[[#This Row],[order_delivered_customer_date]]), "", (INT(ORDERS[[#This Row],[order_delivered_customer_date]])-INT(ORDERS[[#This Row],[order_purchase_timestamp]])))</f>
        <v>11</v>
      </c>
    </row>
    <row r="34" spans="1:7" x14ac:dyDescent="0.25">
      <c r="A34" s="2" t="s">
        <v>1088</v>
      </c>
      <c r="B34" s="3" t="s">
        <v>658</v>
      </c>
      <c r="C34" s="2" t="s">
        <v>696</v>
      </c>
      <c r="D34" s="4">
        <v>42893.913194444445</v>
      </c>
      <c r="E34" s="4">
        <v>42902.600694444445</v>
      </c>
      <c r="F34" s="4">
        <v>42907</v>
      </c>
      <c r="G34" s="22">
        <f>IF(ISBLANK(ORDERS[[#This Row],[order_delivered_customer_date]]), "", (INT(ORDERS[[#This Row],[order_delivered_customer_date]])-INT(ORDERS[[#This Row],[order_purchase_timestamp]])))</f>
        <v>9</v>
      </c>
    </row>
    <row r="35" spans="1:7" x14ac:dyDescent="0.25">
      <c r="A35" s="2" t="s">
        <v>1268</v>
      </c>
      <c r="B35" s="3" t="s">
        <v>474</v>
      </c>
      <c r="C35" s="2" t="s">
        <v>696</v>
      </c>
      <c r="D35" s="4">
        <v>43161.740972222222</v>
      </c>
      <c r="E35" s="4">
        <v>43207.720138888886</v>
      </c>
      <c r="F35" s="4">
        <v>43181</v>
      </c>
      <c r="G35" s="22">
        <f>IF(ISBLANK(ORDERS[[#This Row],[order_delivered_customer_date]]), "", (INT(ORDERS[[#This Row],[order_delivered_customer_date]])-INT(ORDERS[[#This Row],[order_purchase_timestamp]])))</f>
        <v>46</v>
      </c>
    </row>
    <row r="36" spans="1:7" x14ac:dyDescent="0.25">
      <c r="A36" s="2" t="s">
        <v>902</v>
      </c>
      <c r="B36" s="3" t="s">
        <v>680</v>
      </c>
      <c r="C36" s="2" t="s">
        <v>696</v>
      </c>
      <c r="D36" s="4">
        <v>42919.658333333333</v>
      </c>
      <c r="E36" s="4">
        <v>42935.82916666667</v>
      </c>
      <c r="F36" s="4">
        <v>42951</v>
      </c>
      <c r="G36" s="22">
        <f>IF(ISBLANK(ORDERS[[#This Row],[order_delivered_customer_date]]), "", (INT(ORDERS[[#This Row],[order_delivered_customer_date]])-INT(ORDERS[[#This Row],[order_purchase_timestamp]])))</f>
        <v>16</v>
      </c>
    </row>
    <row r="37" spans="1:7" x14ac:dyDescent="0.25">
      <c r="A37" s="2" t="s">
        <v>1751</v>
      </c>
      <c r="B37" s="3" t="s">
        <v>672</v>
      </c>
      <c r="C37" s="2" t="s">
        <v>696</v>
      </c>
      <c r="D37" s="4">
        <v>43056.03402777778</v>
      </c>
      <c r="E37" s="4">
        <v>43074.484722222223</v>
      </c>
      <c r="F37" s="4">
        <v>43083</v>
      </c>
      <c r="G37" s="22">
        <f>IF(ISBLANK(ORDERS[[#This Row],[order_delivered_customer_date]]), "", (INT(ORDERS[[#This Row],[order_delivered_customer_date]])-INT(ORDERS[[#This Row],[order_purchase_timestamp]])))</f>
        <v>18</v>
      </c>
    </row>
    <row r="38" spans="1:7" x14ac:dyDescent="0.25">
      <c r="A38" s="2" t="s">
        <v>800</v>
      </c>
      <c r="B38" s="3" t="s">
        <v>506</v>
      </c>
      <c r="C38" s="2" t="s">
        <v>696</v>
      </c>
      <c r="D38" s="4">
        <v>43311.587500000001</v>
      </c>
      <c r="E38" s="4">
        <v>43325.693055555559</v>
      </c>
      <c r="F38" s="4">
        <v>43319</v>
      </c>
      <c r="G38" s="22">
        <f>IF(ISBLANK(ORDERS[[#This Row],[order_delivered_customer_date]]), "", (INT(ORDERS[[#This Row],[order_delivered_customer_date]])-INT(ORDERS[[#This Row],[order_purchase_timestamp]])))</f>
        <v>14</v>
      </c>
    </row>
    <row r="39" spans="1:7" x14ac:dyDescent="0.25">
      <c r="A39" s="2" t="s">
        <v>1318</v>
      </c>
      <c r="B39" s="3" t="s">
        <v>534</v>
      </c>
      <c r="C39" s="2" t="s">
        <v>696</v>
      </c>
      <c r="D39" s="4">
        <v>43260.050694444442</v>
      </c>
      <c r="E39" s="4">
        <v>43265.813888888886</v>
      </c>
      <c r="F39" s="4">
        <v>43276</v>
      </c>
      <c r="G39" s="22">
        <f>IF(ISBLANK(ORDERS[[#This Row],[order_delivered_customer_date]]), "", (INT(ORDERS[[#This Row],[order_delivered_customer_date]])-INT(ORDERS[[#This Row],[order_purchase_timestamp]])))</f>
        <v>5</v>
      </c>
    </row>
    <row r="40" spans="1:7" x14ac:dyDescent="0.25">
      <c r="A40" s="2" t="s">
        <v>1489</v>
      </c>
      <c r="B40" s="3" t="s">
        <v>352</v>
      </c>
      <c r="C40" s="2" t="s">
        <v>698</v>
      </c>
      <c r="D40" s="4">
        <v>42845.542361111111</v>
      </c>
      <c r="E40" s="4">
        <v>42868</v>
      </c>
      <c r="F40" s="4">
        <v>42867</v>
      </c>
      <c r="G40" s="22">
        <f>IF(ISBLANK(ORDERS[[#This Row],[order_delivered_customer_date]]), "", (INT(ORDERS[[#This Row],[order_delivered_customer_date]])-INT(ORDERS[[#This Row],[order_purchase_timestamp]])))</f>
        <v>23</v>
      </c>
    </row>
    <row r="41" spans="1:7" x14ac:dyDescent="0.25">
      <c r="A41" s="2" t="s">
        <v>1648</v>
      </c>
      <c r="B41" s="3" t="s">
        <v>531</v>
      </c>
      <c r="C41" s="2" t="s">
        <v>696</v>
      </c>
      <c r="D41" s="4">
        <v>43127.467361111114</v>
      </c>
      <c r="E41" s="4">
        <v>43131.775694444441</v>
      </c>
      <c r="F41" s="4">
        <v>43145</v>
      </c>
      <c r="G41" s="22">
        <f>IF(ISBLANK(ORDERS[[#This Row],[order_delivered_customer_date]]), "", (INT(ORDERS[[#This Row],[order_delivered_customer_date]])-INT(ORDERS[[#This Row],[order_purchase_timestamp]])))</f>
        <v>4</v>
      </c>
    </row>
    <row r="42" spans="1:7" x14ac:dyDescent="0.25">
      <c r="A42" s="5" t="s">
        <v>1460</v>
      </c>
      <c r="B42" s="3" t="s">
        <v>589</v>
      </c>
      <c r="C42" s="2" t="s">
        <v>696</v>
      </c>
      <c r="D42" s="4">
        <v>43219.820833333331</v>
      </c>
      <c r="E42" s="4">
        <v>43264.522222222222</v>
      </c>
      <c r="F42" s="4">
        <v>43255</v>
      </c>
      <c r="G42" s="22">
        <f>IF(ISBLANK(ORDERS[[#This Row],[order_delivered_customer_date]]), "", (INT(ORDERS[[#This Row],[order_delivered_customer_date]])-INT(ORDERS[[#This Row],[order_purchase_timestamp]])))</f>
        <v>45</v>
      </c>
    </row>
    <row r="43" spans="1:7" x14ac:dyDescent="0.25">
      <c r="A43" s="2" t="s">
        <v>1362</v>
      </c>
      <c r="B43" s="3" t="s">
        <v>467</v>
      </c>
      <c r="C43" s="2" t="s">
        <v>696</v>
      </c>
      <c r="D43" s="4">
        <v>43236.414583333331</v>
      </c>
      <c r="E43" s="4">
        <v>43241.661111111112</v>
      </c>
      <c r="F43" s="4">
        <v>43250</v>
      </c>
      <c r="G43" s="22">
        <f>IF(ISBLANK(ORDERS[[#This Row],[order_delivered_customer_date]]), "", (INT(ORDERS[[#This Row],[order_delivered_customer_date]])-INT(ORDERS[[#This Row],[order_purchase_timestamp]])))</f>
        <v>5</v>
      </c>
    </row>
    <row r="44" spans="1:7" x14ac:dyDescent="0.25">
      <c r="A44" s="2" t="s">
        <v>1323</v>
      </c>
      <c r="B44" s="3" t="s">
        <v>450</v>
      </c>
      <c r="C44" s="2" t="s">
        <v>696</v>
      </c>
      <c r="D44" s="4">
        <v>42956.897222222222</v>
      </c>
      <c r="E44" s="4">
        <v>42961.592361111114</v>
      </c>
      <c r="F44" s="4">
        <v>42971</v>
      </c>
      <c r="G44" s="22">
        <f>IF(ISBLANK(ORDERS[[#This Row],[order_delivered_customer_date]]), "", (INT(ORDERS[[#This Row],[order_delivered_customer_date]])-INT(ORDERS[[#This Row],[order_purchase_timestamp]])))</f>
        <v>5</v>
      </c>
    </row>
    <row r="45" spans="1:7" x14ac:dyDescent="0.25">
      <c r="A45" s="2" t="s">
        <v>1237</v>
      </c>
      <c r="B45" s="3" t="s">
        <v>437</v>
      </c>
      <c r="C45" s="2" t="s">
        <v>696</v>
      </c>
      <c r="D45" s="4">
        <v>42929.935416666667</v>
      </c>
      <c r="E45" s="4">
        <v>42936.76458333333</v>
      </c>
      <c r="F45" s="4">
        <v>42942</v>
      </c>
      <c r="G45" s="22">
        <f>IF(ISBLANK(ORDERS[[#This Row],[order_delivered_customer_date]]), "", (INT(ORDERS[[#This Row],[order_delivered_customer_date]])-INT(ORDERS[[#This Row],[order_purchase_timestamp]])))</f>
        <v>7</v>
      </c>
    </row>
    <row r="46" spans="1:7" x14ac:dyDescent="0.25">
      <c r="A46" s="2" t="s">
        <v>1317</v>
      </c>
      <c r="B46" s="3" t="s">
        <v>376</v>
      </c>
      <c r="C46" s="2" t="s">
        <v>696</v>
      </c>
      <c r="D46" s="4">
        <v>43259.911805555559</v>
      </c>
      <c r="E46" s="4">
        <v>43265.90347222222</v>
      </c>
      <c r="F46" s="4">
        <v>43279</v>
      </c>
      <c r="G46" s="22">
        <f>IF(ISBLANK(ORDERS[[#This Row],[order_delivered_customer_date]]), "", (INT(ORDERS[[#This Row],[order_delivered_customer_date]])-INT(ORDERS[[#This Row],[order_purchase_timestamp]])))</f>
        <v>6</v>
      </c>
    </row>
    <row r="47" spans="1:7" x14ac:dyDescent="0.25">
      <c r="A47" s="2" t="s">
        <v>1742</v>
      </c>
      <c r="B47" s="3" t="s">
        <v>132</v>
      </c>
      <c r="C47" s="2" t="s">
        <v>696</v>
      </c>
      <c r="D47" s="4">
        <v>43205.898611111108</v>
      </c>
      <c r="E47" s="4">
        <v>43223.711805555555</v>
      </c>
      <c r="F47" s="4">
        <v>43229</v>
      </c>
      <c r="G47" s="22">
        <f>IF(ISBLANK(ORDERS[[#This Row],[order_delivered_customer_date]]), "", (INT(ORDERS[[#This Row],[order_delivered_customer_date]])-INT(ORDERS[[#This Row],[order_purchase_timestamp]])))</f>
        <v>18</v>
      </c>
    </row>
    <row r="48" spans="1:7" x14ac:dyDescent="0.25">
      <c r="A48" s="2" t="s">
        <v>1616</v>
      </c>
      <c r="B48" s="3" t="s">
        <v>226</v>
      </c>
      <c r="C48" s="2" t="s">
        <v>696</v>
      </c>
      <c r="D48" s="4">
        <v>43282.927777777775</v>
      </c>
      <c r="E48" s="4">
        <v>43287.755555555559</v>
      </c>
      <c r="F48" s="4">
        <v>43307</v>
      </c>
      <c r="G48" s="22">
        <f>IF(ISBLANK(ORDERS[[#This Row],[order_delivered_customer_date]]), "", (INT(ORDERS[[#This Row],[order_delivered_customer_date]])-INT(ORDERS[[#This Row],[order_purchase_timestamp]])))</f>
        <v>5</v>
      </c>
    </row>
    <row r="49" spans="1:7" x14ac:dyDescent="0.25">
      <c r="A49" s="2" t="s">
        <v>1506</v>
      </c>
      <c r="B49" s="3" t="s">
        <v>447</v>
      </c>
      <c r="C49" s="2" t="s">
        <v>696</v>
      </c>
      <c r="D49" s="4">
        <v>42970.862500000003</v>
      </c>
      <c r="E49" s="4">
        <v>42982.940972222219</v>
      </c>
      <c r="F49" s="4">
        <v>42993</v>
      </c>
      <c r="G49" s="22">
        <f>IF(ISBLANK(ORDERS[[#This Row],[order_delivered_customer_date]]), "", (INT(ORDERS[[#This Row],[order_delivered_customer_date]])-INT(ORDERS[[#This Row],[order_purchase_timestamp]])))</f>
        <v>12</v>
      </c>
    </row>
    <row r="50" spans="1:7" x14ac:dyDescent="0.25">
      <c r="A50" s="2" t="s">
        <v>774</v>
      </c>
      <c r="B50" s="3" t="s">
        <v>533</v>
      </c>
      <c r="C50" s="2" t="s">
        <v>696</v>
      </c>
      <c r="D50" s="4">
        <v>43192.570833333331</v>
      </c>
      <c r="E50" s="4">
        <v>43203.847916666666</v>
      </c>
      <c r="F50" s="4">
        <v>43208</v>
      </c>
      <c r="G50" s="22">
        <f>IF(ISBLANK(ORDERS[[#This Row],[order_delivered_customer_date]]), "", (INT(ORDERS[[#This Row],[order_delivered_customer_date]])-INT(ORDERS[[#This Row],[order_purchase_timestamp]])))</f>
        <v>11</v>
      </c>
    </row>
    <row r="51" spans="1:7" x14ac:dyDescent="0.25">
      <c r="A51" s="2" t="s">
        <v>1002</v>
      </c>
      <c r="B51" s="3" t="s">
        <v>631</v>
      </c>
      <c r="C51" s="2" t="s">
        <v>696</v>
      </c>
      <c r="D51" s="4">
        <v>42863.545138888891</v>
      </c>
      <c r="E51" s="4">
        <v>42873.592361111114</v>
      </c>
      <c r="F51" s="4">
        <v>42887</v>
      </c>
      <c r="G51" s="22">
        <f>IF(ISBLANK(ORDERS[[#This Row],[order_delivered_customer_date]]), "", (INT(ORDERS[[#This Row],[order_delivered_customer_date]])-INT(ORDERS[[#This Row],[order_purchase_timestamp]])))</f>
        <v>10</v>
      </c>
    </row>
    <row r="52" spans="1:7" x14ac:dyDescent="0.25">
      <c r="A52" s="2" t="s">
        <v>1821</v>
      </c>
      <c r="B52" s="3" t="s">
        <v>662</v>
      </c>
      <c r="C52" s="2" t="s">
        <v>696</v>
      </c>
      <c r="D52" s="4">
        <v>42968.881249999999</v>
      </c>
      <c r="E52" s="4">
        <v>42993.872916666667</v>
      </c>
      <c r="F52" s="4">
        <v>43003</v>
      </c>
      <c r="G52" s="22">
        <f>IF(ISBLANK(ORDERS[[#This Row],[order_delivered_customer_date]]), "", (INT(ORDERS[[#This Row],[order_delivered_customer_date]])-INT(ORDERS[[#This Row],[order_purchase_timestamp]])))</f>
        <v>25</v>
      </c>
    </row>
    <row r="53" spans="1:7" x14ac:dyDescent="0.25">
      <c r="A53" s="2" t="s">
        <v>1103</v>
      </c>
      <c r="B53" s="3" t="s">
        <v>482</v>
      </c>
      <c r="C53" s="2" t="s">
        <v>696</v>
      </c>
      <c r="D53" s="4">
        <v>43158.375</v>
      </c>
      <c r="E53" s="4">
        <v>43167.73541666667</v>
      </c>
      <c r="F53" s="4">
        <v>43180</v>
      </c>
      <c r="G53" s="22">
        <f>IF(ISBLANK(ORDERS[[#This Row],[order_delivered_customer_date]]), "", (INT(ORDERS[[#This Row],[order_delivered_customer_date]])-INT(ORDERS[[#This Row],[order_purchase_timestamp]])))</f>
        <v>9</v>
      </c>
    </row>
    <row r="54" spans="1:7" x14ac:dyDescent="0.25">
      <c r="A54" s="2" t="s">
        <v>1469</v>
      </c>
      <c r="B54" s="3" t="s">
        <v>489</v>
      </c>
      <c r="C54" s="2" t="s">
        <v>696</v>
      </c>
      <c r="D54" s="4">
        <v>42943.615277777775</v>
      </c>
      <c r="E54" s="4">
        <v>42954.943749999999</v>
      </c>
      <c r="F54" s="4">
        <v>42969</v>
      </c>
      <c r="G54" s="22">
        <f>IF(ISBLANK(ORDERS[[#This Row],[order_delivered_customer_date]]), "", (INT(ORDERS[[#This Row],[order_delivered_customer_date]])-INT(ORDERS[[#This Row],[order_purchase_timestamp]])))</f>
        <v>11</v>
      </c>
    </row>
    <row r="55" spans="1:7" x14ac:dyDescent="0.25">
      <c r="A55" s="2" t="s">
        <v>1807</v>
      </c>
      <c r="B55" s="3" t="s">
        <v>675</v>
      </c>
      <c r="C55" s="2" t="s">
        <v>696</v>
      </c>
      <c r="D55" s="4">
        <v>43027.49722222222</v>
      </c>
      <c r="E55" s="4">
        <v>43035.821527777778</v>
      </c>
      <c r="F55" s="4">
        <v>43047</v>
      </c>
      <c r="G55" s="22">
        <f>IF(ISBLANK(ORDERS[[#This Row],[order_delivered_customer_date]]), "", (INT(ORDERS[[#This Row],[order_delivered_customer_date]])-INT(ORDERS[[#This Row],[order_purchase_timestamp]])))</f>
        <v>8</v>
      </c>
    </row>
    <row r="56" spans="1:7" x14ac:dyDescent="0.25">
      <c r="A56" s="2" t="s">
        <v>1826</v>
      </c>
      <c r="B56" s="3" t="s">
        <v>394</v>
      </c>
      <c r="C56" s="2" t="s">
        <v>696</v>
      </c>
      <c r="D56" s="4">
        <v>43203.425694444442</v>
      </c>
      <c r="E56" s="4">
        <v>43208.786111111112</v>
      </c>
      <c r="F56" s="4">
        <v>43220</v>
      </c>
      <c r="G56" s="22">
        <f>IF(ISBLANK(ORDERS[[#This Row],[order_delivered_customer_date]]), "", (INT(ORDERS[[#This Row],[order_delivered_customer_date]])-INT(ORDERS[[#This Row],[order_purchase_timestamp]])))</f>
        <v>5</v>
      </c>
    </row>
    <row r="57" spans="1:7" x14ac:dyDescent="0.25">
      <c r="A57" s="2" t="s">
        <v>1385</v>
      </c>
      <c r="B57" s="3" t="s">
        <v>628</v>
      </c>
      <c r="C57" s="2" t="s">
        <v>696</v>
      </c>
      <c r="D57" s="4">
        <v>43171.588194444441</v>
      </c>
      <c r="E57" s="4">
        <v>43204.070138888892</v>
      </c>
      <c r="F57" s="4">
        <v>43194</v>
      </c>
      <c r="G57" s="22">
        <f>IF(ISBLANK(ORDERS[[#This Row],[order_delivered_customer_date]]), "", (INT(ORDERS[[#This Row],[order_delivered_customer_date]])-INT(ORDERS[[#This Row],[order_purchase_timestamp]])))</f>
        <v>33</v>
      </c>
    </row>
    <row r="58" spans="1:7" x14ac:dyDescent="0.25">
      <c r="A58" s="2" t="s">
        <v>832</v>
      </c>
      <c r="B58" s="3" t="s">
        <v>617</v>
      </c>
      <c r="C58" s="2" t="s">
        <v>696</v>
      </c>
      <c r="D58" s="4">
        <v>43063.415277777778</v>
      </c>
      <c r="E58" s="4">
        <v>43070.902083333334</v>
      </c>
      <c r="F58" s="4">
        <v>43077</v>
      </c>
      <c r="G58" s="22">
        <f>IF(ISBLANK(ORDERS[[#This Row],[order_delivered_customer_date]]), "", (INT(ORDERS[[#This Row],[order_delivered_customer_date]])-INT(ORDERS[[#This Row],[order_purchase_timestamp]])))</f>
        <v>7</v>
      </c>
    </row>
    <row r="59" spans="1:7" x14ac:dyDescent="0.25">
      <c r="A59" s="2" t="s">
        <v>1589</v>
      </c>
      <c r="B59" s="3" t="s">
        <v>456</v>
      </c>
      <c r="C59" s="2" t="s">
        <v>696</v>
      </c>
      <c r="D59" s="4">
        <v>43099.95208333333</v>
      </c>
      <c r="E59" s="4">
        <v>43106.578472222223</v>
      </c>
      <c r="F59" s="4">
        <v>43124</v>
      </c>
      <c r="G59" s="22">
        <f>IF(ISBLANK(ORDERS[[#This Row],[order_delivered_customer_date]]), "", (INT(ORDERS[[#This Row],[order_delivered_customer_date]])-INT(ORDERS[[#This Row],[order_purchase_timestamp]])))</f>
        <v>7</v>
      </c>
    </row>
    <row r="60" spans="1:7" x14ac:dyDescent="0.25">
      <c r="A60" s="2" t="s">
        <v>706</v>
      </c>
      <c r="B60" s="3" t="s">
        <v>472</v>
      </c>
      <c r="C60" s="2" t="s">
        <v>696</v>
      </c>
      <c r="D60" s="4">
        <v>43255.356249999997</v>
      </c>
      <c r="E60" s="4">
        <v>43271.786111111112</v>
      </c>
      <c r="F60" s="4">
        <v>43292</v>
      </c>
      <c r="G60" s="22">
        <f>IF(ISBLANK(ORDERS[[#This Row],[order_delivered_customer_date]]), "", (INT(ORDERS[[#This Row],[order_delivered_customer_date]])-INT(ORDERS[[#This Row],[order_purchase_timestamp]])))</f>
        <v>16</v>
      </c>
    </row>
    <row r="61" spans="1:7" x14ac:dyDescent="0.25">
      <c r="A61" s="2" t="s">
        <v>1669</v>
      </c>
      <c r="B61" s="3" t="s">
        <v>362</v>
      </c>
      <c r="C61" s="2" t="s">
        <v>696</v>
      </c>
      <c r="D61" s="4">
        <v>43218.345138888886</v>
      </c>
      <c r="E61" s="4">
        <v>43231.88958333333</v>
      </c>
      <c r="F61" s="4">
        <v>43241</v>
      </c>
      <c r="G61" s="22">
        <f>IF(ISBLANK(ORDERS[[#This Row],[order_delivered_customer_date]]), "", (INT(ORDERS[[#This Row],[order_delivered_customer_date]])-INT(ORDERS[[#This Row],[order_purchase_timestamp]])))</f>
        <v>13</v>
      </c>
    </row>
    <row r="62" spans="1:7" x14ac:dyDescent="0.25">
      <c r="A62" s="2" t="s">
        <v>1382</v>
      </c>
      <c r="B62" s="3" t="s">
        <v>352</v>
      </c>
      <c r="C62" s="2" t="s">
        <v>696</v>
      </c>
      <c r="D62" s="4">
        <v>42988.945833333331</v>
      </c>
      <c r="E62" s="4">
        <v>42997.897222222222</v>
      </c>
      <c r="F62" s="4">
        <v>42999</v>
      </c>
      <c r="G62" s="22">
        <f>IF(ISBLANK(ORDERS[[#This Row],[order_delivered_customer_date]]), "", (INT(ORDERS[[#This Row],[order_delivered_customer_date]])-INT(ORDERS[[#This Row],[order_purchase_timestamp]])))</f>
        <v>9</v>
      </c>
    </row>
    <row r="63" spans="1:7" x14ac:dyDescent="0.25">
      <c r="A63" s="2" t="s">
        <v>1864</v>
      </c>
      <c r="B63" s="3" t="s">
        <v>463</v>
      </c>
      <c r="C63" s="2" t="s">
        <v>696</v>
      </c>
      <c r="D63" s="4">
        <v>43232.743750000001</v>
      </c>
      <c r="E63" s="4">
        <v>43279.585416666669</v>
      </c>
      <c r="F63" s="4">
        <v>43277</v>
      </c>
      <c r="G63" s="22">
        <f>IF(ISBLANK(ORDERS[[#This Row],[order_delivered_customer_date]]), "", (INT(ORDERS[[#This Row],[order_delivered_customer_date]])-INT(ORDERS[[#This Row],[order_purchase_timestamp]])))</f>
        <v>47</v>
      </c>
    </row>
    <row r="64" spans="1:7" x14ac:dyDescent="0.25">
      <c r="A64" s="2" t="s">
        <v>1356</v>
      </c>
      <c r="B64" s="3" t="s">
        <v>480</v>
      </c>
      <c r="C64" s="2" t="s">
        <v>696</v>
      </c>
      <c r="D64" s="4">
        <v>43177.76458333333</v>
      </c>
      <c r="E64" s="4">
        <v>43198.804861111108</v>
      </c>
      <c r="F64" s="4">
        <v>43203</v>
      </c>
      <c r="G64" s="22">
        <f>IF(ISBLANK(ORDERS[[#This Row],[order_delivered_customer_date]]), "", (INT(ORDERS[[#This Row],[order_delivered_customer_date]])-INT(ORDERS[[#This Row],[order_purchase_timestamp]])))</f>
        <v>21</v>
      </c>
    </row>
    <row r="65" spans="1:7" x14ac:dyDescent="0.25">
      <c r="A65" s="2" t="s">
        <v>721</v>
      </c>
      <c r="B65" s="3" t="s">
        <v>594</v>
      </c>
      <c r="C65" s="2" t="s">
        <v>696</v>
      </c>
      <c r="D65" s="4">
        <v>43282.754861111112</v>
      </c>
      <c r="E65" s="4">
        <v>43288.657638888886</v>
      </c>
      <c r="F65" s="4">
        <v>43301</v>
      </c>
      <c r="G65" s="22">
        <f>IF(ISBLANK(ORDERS[[#This Row],[order_delivered_customer_date]]), "", (INT(ORDERS[[#This Row],[order_delivered_customer_date]])-INT(ORDERS[[#This Row],[order_purchase_timestamp]])))</f>
        <v>6</v>
      </c>
    </row>
    <row r="66" spans="1:7" x14ac:dyDescent="0.25">
      <c r="A66" s="2" t="s">
        <v>1024</v>
      </c>
      <c r="B66" s="3" t="s">
        <v>330</v>
      </c>
      <c r="C66" s="2" t="s">
        <v>696</v>
      </c>
      <c r="D66" s="4">
        <v>42794.872916666667</v>
      </c>
      <c r="E66" s="4">
        <v>42797.295138888891</v>
      </c>
      <c r="F66" s="4">
        <v>42815</v>
      </c>
      <c r="G66" s="22">
        <f>IF(ISBLANK(ORDERS[[#This Row],[order_delivered_customer_date]]), "", (INT(ORDERS[[#This Row],[order_delivered_customer_date]])-INT(ORDERS[[#This Row],[order_purchase_timestamp]])))</f>
        <v>3</v>
      </c>
    </row>
    <row r="67" spans="1:7" x14ac:dyDescent="0.25">
      <c r="A67" s="2" t="s">
        <v>1373</v>
      </c>
      <c r="B67" s="3" t="s">
        <v>435</v>
      </c>
      <c r="C67" s="2" t="s">
        <v>696</v>
      </c>
      <c r="D67" s="4">
        <v>42859.359722222223</v>
      </c>
      <c r="E67" s="4">
        <v>42872.435416666667</v>
      </c>
      <c r="F67" s="4">
        <v>42895</v>
      </c>
      <c r="G67" s="22">
        <f>IF(ISBLANK(ORDERS[[#This Row],[order_delivered_customer_date]]), "", (INT(ORDERS[[#This Row],[order_delivered_customer_date]])-INT(ORDERS[[#This Row],[order_purchase_timestamp]])))</f>
        <v>13</v>
      </c>
    </row>
    <row r="68" spans="1:7" x14ac:dyDescent="0.25">
      <c r="A68" s="2" t="s">
        <v>749</v>
      </c>
      <c r="B68" s="3" t="s">
        <v>243</v>
      </c>
      <c r="C68" s="2" t="s">
        <v>696</v>
      </c>
      <c r="D68" s="4">
        <v>42881.102777777778</v>
      </c>
      <c r="E68" s="4">
        <v>42898.620138888888</v>
      </c>
      <c r="F68" s="4">
        <v>42913</v>
      </c>
      <c r="G68" s="22">
        <f>IF(ISBLANK(ORDERS[[#This Row],[order_delivered_customer_date]]), "", (INT(ORDERS[[#This Row],[order_delivered_customer_date]])-INT(ORDERS[[#This Row],[order_purchase_timestamp]])))</f>
        <v>17</v>
      </c>
    </row>
    <row r="69" spans="1:7" x14ac:dyDescent="0.25">
      <c r="A69" s="2" t="s">
        <v>942</v>
      </c>
      <c r="B69" s="3" t="s">
        <v>429</v>
      </c>
      <c r="C69" s="2" t="s">
        <v>696</v>
      </c>
      <c r="D69" s="4">
        <v>43277.890972222223</v>
      </c>
      <c r="E69" s="4">
        <v>43290.572222222225</v>
      </c>
      <c r="F69" s="4">
        <v>43307</v>
      </c>
      <c r="G69" s="22">
        <f>IF(ISBLANK(ORDERS[[#This Row],[order_delivered_customer_date]]), "", (INT(ORDERS[[#This Row],[order_delivered_customer_date]])-INT(ORDERS[[#This Row],[order_purchase_timestamp]])))</f>
        <v>13</v>
      </c>
    </row>
    <row r="70" spans="1:7" x14ac:dyDescent="0.25">
      <c r="A70" s="2" t="s">
        <v>1709</v>
      </c>
      <c r="B70" s="3" t="s">
        <v>483</v>
      </c>
      <c r="C70" s="2" t="s">
        <v>696</v>
      </c>
      <c r="D70" s="4">
        <v>42652.993055555555</v>
      </c>
      <c r="E70" s="4">
        <v>42674.495833333334</v>
      </c>
      <c r="F70" s="4">
        <v>42706</v>
      </c>
      <c r="G70" s="22">
        <f>IF(ISBLANK(ORDERS[[#This Row],[order_delivered_customer_date]]), "", (INT(ORDERS[[#This Row],[order_delivered_customer_date]])-INT(ORDERS[[#This Row],[order_purchase_timestamp]])))</f>
        <v>22</v>
      </c>
    </row>
    <row r="71" spans="1:7" x14ac:dyDescent="0.25">
      <c r="A71" s="2" t="s">
        <v>715</v>
      </c>
      <c r="B71" s="3" t="s">
        <v>514</v>
      </c>
      <c r="C71" s="2" t="s">
        <v>696</v>
      </c>
      <c r="D71" s="4">
        <v>43159.987500000003</v>
      </c>
      <c r="E71" s="4">
        <v>43173.040277777778</v>
      </c>
      <c r="F71" s="4">
        <v>43178</v>
      </c>
      <c r="G71" s="22">
        <f>IF(ISBLANK(ORDERS[[#This Row],[order_delivered_customer_date]]), "", (INT(ORDERS[[#This Row],[order_delivered_customer_date]])-INT(ORDERS[[#This Row],[order_purchase_timestamp]])))</f>
        <v>14</v>
      </c>
    </row>
    <row r="72" spans="1:7" x14ac:dyDescent="0.25">
      <c r="A72" s="2" t="s">
        <v>784</v>
      </c>
      <c r="B72" s="3" t="s">
        <v>385</v>
      </c>
      <c r="C72" s="2" t="s">
        <v>696</v>
      </c>
      <c r="D72" s="4">
        <v>43070.518055555556</v>
      </c>
      <c r="E72" s="4">
        <v>43091.758333333331</v>
      </c>
      <c r="F72" s="4">
        <v>43109</v>
      </c>
      <c r="G72" s="22">
        <f>IF(ISBLANK(ORDERS[[#This Row],[order_delivered_customer_date]]), "", (INT(ORDERS[[#This Row],[order_delivered_customer_date]])-INT(ORDERS[[#This Row],[order_purchase_timestamp]])))</f>
        <v>21</v>
      </c>
    </row>
    <row r="73" spans="1:7" x14ac:dyDescent="0.25">
      <c r="A73" s="2" t="s">
        <v>1599</v>
      </c>
      <c r="B73" s="3" t="s">
        <v>457</v>
      </c>
      <c r="C73" s="2" t="s">
        <v>696</v>
      </c>
      <c r="D73" s="4">
        <v>43219.404861111114</v>
      </c>
      <c r="E73" s="4">
        <v>43234.790277777778</v>
      </c>
      <c r="F73" s="4">
        <v>43243</v>
      </c>
      <c r="G73" s="22">
        <f>IF(ISBLANK(ORDERS[[#This Row],[order_delivered_customer_date]]), "", (INT(ORDERS[[#This Row],[order_delivered_customer_date]])-INT(ORDERS[[#This Row],[order_purchase_timestamp]])))</f>
        <v>15</v>
      </c>
    </row>
    <row r="74" spans="1:7" x14ac:dyDescent="0.25">
      <c r="A74" s="2" t="s">
        <v>1047</v>
      </c>
      <c r="B74" s="3" t="s">
        <v>498</v>
      </c>
      <c r="C74" s="2" t="s">
        <v>696</v>
      </c>
      <c r="D74" s="4">
        <v>42952.934027777781</v>
      </c>
      <c r="E74" s="4">
        <v>42972.851388888892</v>
      </c>
      <c r="F74" s="4">
        <v>42989</v>
      </c>
      <c r="G74" s="22">
        <f>IF(ISBLANK(ORDERS[[#This Row],[order_delivered_customer_date]]), "", (INT(ORDERS[[#This Row],[order_delivered_customer_date]])-INT(ORDERS[[#This Row],[order_purchase_timestamp]])))</f>
        <v>20</v>
      </c>
    </row>
    <row r="75" spans="1:7" x14ac:dyDescent="0.25">
      <c r="A75" s="2" t="s">
        <v>1581</v>
      </c>
      <c r="B75" s="3" t="s">
        <v>652</v>
      </c>
      <c r="C75" s="2" t="s">
        <v>696</v>
      </c>
      <c r="D75" s="4">
        <v>42981.337500000001</v>
      </c>
      <c r="E75" s="4">
        <v>42986.68472222222</v>
      </c>
      <c r="F75" s="4">
        <v>43005</v>
      </c>
      <c r="G75" s="22">
        <f>IF(ISBLANK(ORDERS[[#This Row],[order_delivered_customer_date]]), "", (INT(ORDERS[[#This Row],[order_delivered_customer_date]])-INT(ORDERS[[#This Row],[order_purchase_timestamp]])))</f>
        <v>5</v>
      </c>
    </row>
    <row r="76" spans="1:7" x14ac:dyDescent="0.25">
      <c r="A76" s="2" t="s">
        <v>716</v>
      </c>
      <c r="B76" s="3" t="s">
        <v>321</v>
      </c>
      <c r="C76" s="2" t="s">
        <v>696</v>
      </c>
      <c r="D76" s="4">
        <v>43003.408333333333</v>
      </c>
      <c r="E76" s="4">
        <v>43018.956944444442</v>
      </c>
      <c r="F76" s="4">
        <v>43027</v>
      </c>
      <c r="G76" s="22">
        <f>IF(ISBLANK(ORDERS[[#This Row],[order_delivered_customer_date]]), "", (INT(ORDERS[[#This Row],[order_delivered_customer_date]])-INT(ORDERS[[#This Row],[order_purchase_timestamp]])))</f>
        <v>15</v>
      </c>
    </row>
    <row r="77" spans="1:7" x14ac:dyDescent="0.25">
      <c r="A77" s="2" t="s">
        <v>1319</v>
      </c>
      <c r="B77" s="3" t="s">
        <v>642</v>
      </c>
      <c r="C77" s="2" t="s">
        <v>696</v>
      </c>
      <c r="D77" s="4">
        <v>43060.488888888889</v>
      </c>
      <c r="E77" s="4">
        <v>43076.881944444445</v>
      </c>
      <c r="F77" s="4">
        <v>43081</v>
      </c>
      <c r="G77" s="22">
        <f>IF(ISBLANK(ORDERS[[#This Row],[order_delivered_customer_date]]), "", (INT(ORDERS[[#This Row],[order_delivered_customer_date]])-INT(ORDERS[[#This Row],[order_purchase_timestamp]])))</f>
        <v>16</v>
      </c>
    </row>
    <row r="78" spans="1:7" x14ac:dyDescent="0.25">
      <c r="A78" s="2" t="s">
        <v>1683</v>
      </c>
      <c r="B78" s="3" t="s">
        <v>669</v>
      </c>
      <c r="C78" s="2" t="s">
        <v>696</v>
      </c>
      <c r="D78" s="4">
        <v>43302.630555555559</v>
      </c>
      <c r="E78" s="4">
        <v>43309.797222222223</v>
      </c>
      <c r="F78" s="4">
        <v>43319</v>
      </c>
      <c r="G78" s="22">
        <f>IF(ISBLANK(ORDERS[[#This Row],[order_delivered_customer_date]]), "", (INT(ORDERS[[#This Row],[order_delivered_customer_date]])-INT(ORDERS[[#This Row],[order_purchase_timestamp]])))</f>
        <v>7</v>
      </c>
    </row>
    <row r="79" spans="1:7" x14ac:dyDescent="0.25">
      <c r="A79" s="2" t="s">
        <v>1361</v>
      </c>
      <c r="B79" s="3" t="s">
        <v>502</v>
      </c>
      <c r="C79" s="2" t="s">
        <v>696</v>
      </c>
      <c r="D79" s="4">
        <v>43027.396527777775</v>
      </c>
      <c r="E79" s="4">
        <v>43038.938194444447</v>
      </c>
      <c r="F79" s="4">
        <v>43049</v>
      </c>
      <c r="G79" s="22">
        <f>IF(ISBLANK(ORDERS[[#This Row],[order_delivered_customer_date]]), "", (INT(ORDERS[[#This Row],[order_delivered_customer_date]])-INT(ORDERS[[#This Row],[order_purchase_timestamp]])))</f>
        <v>11</v>
      </c>
    </row>
    <row r="80" spans="1:7" x14ac:dyDescent="0.25">
      <c r="A80" s="5" t="s">
        <v>1368</v>
      </c>
      <c r="B80" s="3" t="s">
        <v>294</v>
      </c>
      <c r="C80" s="2" t="s">
        <v>696</v>
      </c>
      <c r="D80" s="4">
        <v>42860.867361111108</v>
      </c>
      <c r="E80" s="4">
        <v>42873.495833333334</v>
      </c>
      <c r="F80" s="4">
        <v>42891</v>
      </c>
      <c r="G80" s="22">
        <f>IF(ISBLANK(ORDERS[[#This Row],[order_delivered_customer_date]]), "", (INT(ORDERS[[#This Row],[order_delivered_customer_date]])-INT(ORDERS[[#This Row],[order_purchase_timestamp]])))</f>
        <v>13</v>
      </c>
    </row>
    <row r="81" spans="1:7" x14ac:dyDescent="0.25">
      <c r="A81" s="2" t="s">
        <v>1091</v>
      </c>
      <c r="B81" s="3" t="s">
        <v>675</v>
      </c>
      <c r="C81" s="2" t="s">
        <v>696</v>
      </c>
      <c r="D81" s="4">
        <v>43061.410416666666</v>
      </c>
      <c r="E81" s="4">
        <v>43075.594444444447</v>
      </c>
      <c r="F81" s="4">
        <v>43081</v>
      </c>
      <c r="G81" s="22">
        <f>IF(ISBLANK(ORDERS[[#This Row],[order_delivered_customer_date]]), "", (INT(ORDERS[[#This Row],[order_delivered_customer_date]])-INT(ORDERS[[#This Row],[order_purchase_timestamp]])))</f>
        <v>14</v>
      </c>
    </row>
    <row r="82" spans="1:7" x14ac:dyDescent="0.25">
      <c r="A82" s="2" t="s">
        <v>998</v>
      </c>
      <c r="B82" s="3" t="s">
        <v>474</v>
      </c>
      <c r="C82" s="2" t="s">
        <v>696</v>
      </c>
      <c r="D82" s="4">
        <v>43261.95208333333</v>
      </c>
      <c r="E82" s="4">
        <v>43265.993750000001</v>
      </c>
      <c r="F82" s="4">
        <v>43271</v>
      </c>
      <c r="G82" s="22">
        <f>IF(ISBLANK(ORDERS[[#This Row],[order_delivered_customer_date]]), "", (INT(ORDERS[[#This Row],[order_delivered_customer_date]])-INT(ORDERS[[#This Row],[order_purchase_timestamp]])))</f>
        <v>4</v>
      </c>
    </row>
    <row r="83" spans="1:7" x14ac:dyDescent="0.25">
      <c r="A83" s="2" t="s">
        <v>946</v>
      </c>
      <c r="B83" s="3" t="s">
        <v>331</v>
      </c>
      <c r="C83" s="2" t="s">
        <v>696</v>
      </c>
      <c r="D83" s="4">
        <v>43198.056250000001</v>
      </c>
      <c r="E83" s="4">
        <v>43210.418749999997</v>
      </c>
      <c r="F83" s="4">
        <v>43215</v>
      </c>
      <c r="G83" s="22">
        <f>IF(ISBLANK(ORDERS[[#This Row],[order_delivered_customer_date]]), "", (INT(ORDERS[[#This Row],[order_delivered_customer_date]])-INT(ORDERS[[#This Row],[order_purchase_timestamp]])))</f>
        <v>12</v>
      </c>
    </row>
    <row r="84" spans="1:7" x14ac:dyDescent="0.25">
      <c r="A84" s="2" t="s">
        <v>1148</v>
      </c>
      <c r="B84" s="3" t="s">
        <v>636</v>
      </c>
      <c r="C84" s="2" t="s">
        <v>696</v>
      </c>
      <c r="D84" s="4">
        <v>43060.694444444445</v>
      </c>
      <c r="E84" s="4">
        <v>43081.047222222223</v>
      </c>
      <c r="F84" s="4">
        <v>43076</v>
      </c>
      <c r="G84" s="22">
        <f>IF(ISBLANK(ORDERS[[#This Row],[order_delivered_customer_date]]), "", (INT(ORDERS[[#This Row],[order_delivered_customer_date]])-INT(ORDERS[[#This Row],[order_purchase_timestamp]])))</f>
        <v>21</v>
      </c>
    </row>
    <row r="85" spans="1:7" x14ac:dyDescent="0.25">
      <c r="A85" s="2" t="s">
        <v>1039</v>
      </c>
      <c r="B85" s="3" t="s">
        <v>586</v>
      </c>
      <c r="C85" s="2" t="s">
        <v>696</v>
      </c>
      <c r="D85" s="4">
        <v>42754.568055555559</v>
      </c>
      <c r="E85" s="4">
        <v>42762.445833333331</v>
      </c>
      <c r="F85" s="4">
        <v>42787</v>
      </c>
      <c r="G85" s="22">
        <f>IF(ISBLANK(ORDERS[[#This Row],[order_delivered_customer_date]]), "", (INT(ORDERS[[#This Row],[order_delivered_customer_date]])-INT(ORDERS[[#This Row],[order_purchase_timestamp]])))</f>
        <v>8</v>
      </c>
    </row>
    <row r="86" spans="1:7" x14ac:dyDescent="0.25">
      <c r="A86" s="5" t="s">
        <v>1254</v>
      </c>
      <c r="B86" s="3" t="s">
        <v>328</v>
      </c>
      <c r="C86" s="2" t="s">
        <v>696</v>
      </c>
      <c r="D86" s="4">
        <v>42878.439583333333</v>
      </c>
      <c r="E86" s="4">
        <v>42884.40902777778</v>
      </c>
      <c r="F86" s="4">
        <v>42900</v>
      </c>
      <c r="G86" s="22">
        <f>IF(ISBLANK(ORDERS[[#This Row],[order_delivered_customer_date]]), "", (INT(ORDERS[[#This Row],[order_delivered_customer_date]])-INT(ORDERS[[#This Row],[order_purchase_timestamp]])))</f>
        <v>6</v>
      </c>
    </row>
    <row r="87" spans="1:7" x14ac:dyDescent="0.25">
      <c r="A87" s="2" t="s">
        <v>1756</v>
      </c>
      <c r="B87" s="3" t="s">
        <v>621</v>
      </c>
      <c r="C87" s="2" t="s">
        <v>702</v>
      </c>
      <c r="D87" s="4">
        <v>42796.893750000003</v>
      </c>
      <c r="E87" s="4">
        <v>42822</v>
      </c>
      <c r="F87" s="4">
        <v>42822</v>
      </c>
      <c r="G87" s="22">
        <f>IF(ISBLANK(ORDERS[[#This Row],[order_delivered_customer_date]]), "", (INT(ORDERS[[#This Row],[order_delivered_customer_date]])-INT(ORDERS[[#This Row],[order_purchase_timestamp]])))</f>
        <v>26</v>
      </c>
    </row>
    <row r="88" spans="1:7" x14ac:dyDescent="0.25">
      <c r="A88" s="2" t="s">
        <v>1414</v>
      </c>
      <c r="B88" s="3" t="s">
        <v>660</v>
      </c>
      <c r="C88" s="2" t="s">
        <v>696</v>
      </c>
      <c r="D88" s="4">
        <v>42902.745833333334</v>
      </c>
      <c r="E88" s="4">
        <v>42908.543749999997</v>
      </c>
      <c r="F88" s="4">
        <v>42915</v>
      </c>
      <c r="G88" s="22">
        <f>IF(ISBLANK(ORDERS[[#This Row],[order_delivered_customer_date]]), "", (INT(ORDERS[[#This Row],[order_delivered_customer_date]])-INT(ORDERS[[#This Row],[order_purchase_timestamp]])))</f>
        <v>6</v>
      </c>
    </row>
    <row r="89" spans="1:7" x14ac:dyDescent="0.25">
      <c r="A89" s="2" t="s">
        <v>1659</v>
      </c>
      <c r="B89" s="3" t="s">
        <v>666</v>
      </c>
      <c r="C89" s="2" t="s">
        <v>696</v>
      </c>
      <c r="D89" s="4">
        <v>43305.895833333336</v>
      </c>
      <c r="E89" s="4">
        <v>43314.823611111111</v>
      </c>
      <c r="F89" s="4">
        <v>43322</v>
      </c>
      <c r="G89" s="22">
        <f>IF(ISBLANK(ORDERS[[#This Row],[order_delivered_customer_date]]), "", (INT(ORDERS[[#This Row],[order_delivered_customer_date]])-INT(ORDERS[[#This Row],[order_purchase_timestamp]])))</f>
        <v>9</v>
      </c>
    </row>
    <row r="90" spans="1:7" x14ac:dyDescent="0.25">
      <c r="A90" s="2" t="s">
        <v>1022</v>
      </c>
      <c r="B90" s="3" t="s">
        <v>597</v>
      </c>
      <c r="C90" s="2" t="s">
        <v>696</v>
      </c>
      <c r="D90" s="4">
        <v>43155.715277777781</v>
      </c>
      <c r="E90" s="4">
        <v>43178.980555555558</v>
      </c>
      <c r="F90" s="4">
        <v>43175</v>
      </c>
      <c r="G90" s="22">
        <f>IF(ISBLANK(ORDERS[[#This Row],[order_delivered_customer_date]]), "", (INT(ORDERS[[#This Row],[order_delivered_customer_date]])-INT(ORDERS[[#This Row],[order_purchase_timestamp]])))</f>
        <v>23</v>
      </c>
    </row>
    <row r="91" spans="1:7" x14ac:dyDescent="0.25">
      <c r="A91" s="2" t="s">
        <v>1504</v>
      </c>
      <c r="B91" s="3" t="s">
        <v>514</v>
      </c>
      <c r="C91" s="2" t="s">
        <v>696</v>
      </c>
      <c r="D91" s="4">
        <v>43302.811805555553</v>
      </c>
      <c r="E91" s="4">
        <v>43311.901388888888</v>
      </c>
      <c r="F91" s="4">
        <v>43325</v>
      </c>
      <c r="G91" s="22">
        <f>IF(ISBLANK(ORDERS[[#This Row],[order_delivered_customer_date]]), "", (INT(ORDERS[[#This Row],[order_delivered_customer_date]])-INT(ORDERS[[#This Row],[order_purchase_timestamp]])))</f>
        <v>9</v>
      </c>
    </row>
    <row r="92" spans="1:7" x14ac:dyDescent="0.25">
      <c r="A92" s="2" t="s">
        <v>1604</v>
      </c>
      <c r="B92" s="3" t="s">
        <v>569</v>
      </c>
      <c r="C92" s="2" t="s">
        <v>696</v>
      </c>
      <c r="D92" s="4">
        <v>43262.606944444444</v>
      </c>
      <c r="E92" s="4">
        <v>43265.929166666669</v>
      </c>
      <c r="F92" s="4">
        <v>43286</v>
      </c>
      <c r="G92" s="22">
        <f>IF(ISBLANK(ORDERS[[#This Row],[order_delivered_customer_date]]), "", (INT(ORDERS[[#This Row],[order_delivered_customer_date]])-INT(ORDERS[[#This Row],[order_purchase_timestamp]])))</f>
        <v>3</v>
      </c>
    </row>
    <row r="93" spans="1:7" x14ac:dyDescent="0.25">
      <c r="A93" s="2" t="s">
        <v>959</v>
      </c>
      <c r="B93" s="3" t="s">
        <v>489</v>
      </c>
      <c r="C93" s="2" t="s">
        <v>696</v>
      </c>
      <c r="D93" s="4">
        <v>42845.920138888891</v>
      </c>
      <c r="E93" s="4">
        <v>42868.503472222219</v>
      </c>
      <c r="F93" s="4">
        <v>42865</v>
      </c>
      <c r="G93" s="22">
        <f>IF(ISBLANK(ORDERS[[#This Row],[order_delivered_customer_date]]), "", (INT(ORDERS[[#This Row],[order_delivered_customer_date]])-INT(ORDERS[[#This Row],[order_purchase_timestamp]])))</f>
        <v>23</v>
      </c>
    </row>
    <row r="94" spans="1:7" x14ac:dyDescent="0.25">
      <c r="A94" s="2" t="s">
        <v>1416</v>
      </c>
      <c r="B94" s="3" t="s">
        <v>567</v>
      </c>
      <c r="C94" s="2" t="s">
        <v>696</v>
      </c>
      <c r="D94" s="4">
        <v>43097.847916666666</v>
      </c>
      <c r="E94" s="4">
        <v>43126.981944444444</v>
      </c>
      <c r="F94" s="4">
        <v>43150</v>
      </c>
      <c r="G94" s="22">
        <f>IF(ISBLANK(ORDERS[[#This Row],[order_delivered_customer_date]]), "", (INT(ORDERS[[#This Row],[order_delivered_customer_date]])-INT(ORDERS[[#This Row],[order_purchase_timestamp]])))</f>
        <v>29</v>
      </c>
    </row>
    <row r="95" spans="1:7" x14ac:dyDescent="0.25">
      <c r="A95" s="2" t="s">
        <v>797</v>
      </c>
      <c r="B95" s="3" t="s">
        <v>689</v>
      </c>
      <c r="C95" s="2" t="s">
        <v>696</v>
      </c>
      <c r="D95" s="4">
        <v>43024.803472222222</v>
      </c>
      <c r="E95" s="4">
        <v>43027.676388888889</v>
      </c>
      <c r="F95" s="4">
        <v>43034</v>
      </c>
      <c r="G95" s="22">
        <f>IF(ISBLANK(ORDERS[[#This Row],[order_delivered_customer_date]]), "", (INT(ORDERS[[#This Row],[order_delivered_customer_date]])-INT(ORDERS[[#This Row],[order_purchase_timestamp]])))</f>
        <v>3</v>
      </c>
    </row>
    <row r="96" spans="1:7" x14ac:dyDescent="0.25">
      <c r="A96" s="2" t="s">
        <v>1196</v>
      </c>
      <c r="B96" s="3" t="s">
        <v>534</v>
      </c>
      <c r="C96" s="2" t="s">
        <v>696</v>
      </c>
      <c r="D96" s="4">
        <v>42911.582638888889</v>
      </c>
      <c r="E96" s="4">
        <v>42942.669444444444</v>
      </c>
      <c r="F96" s="4">
        <v>42934</v>
      </c>
      <c r="G96" s="22">
        <f>IF(ISBLANK(ORDERS[[#This Row],[order_delivered_customer_date]]), "", (INT(ORDERS[[#This Row],[order_delivered_customer_date]])-INT(ORDERS[[#This Row],[order_purchase_timestamp]])))</f>
        <v>31</v>
      </c>
    </row>
    <row r="97" spans="1:7" x14ac:dyDescent="0.25">
      <c r="A97" s="2" t="s">
        <v>1566</v>
      </c>
      <c r="B97" s="3" t="s">
        <v>460</v>
      </c>
      <c r="C97" s="2" t="s">
        <v>696</v>
      </c>
      <c r="D97" s="4">
        <v>43285.563194444447</v>
      </c>
      <c r="E97" s="4">
        <v>43305.55</v>
      </c>
      <c r="F97" s="4">
        <v>43311</v>
      </c>
      <c r="G97" s="22">
        <f>IF(ISBLANK(ORDERS[[#This Row],[order_delivered_customer_date]]), "", (INT(ORDERS[[#This Row],[order_delivered_customer_date]])-INT(ORDERS[[#This Row],[order_purchase_timestamp]])))</f>
        <v>20</v>
      </c>
    </row>
    <row r="98" spans="1:7" x14ac:dyDescent="0.25">
      <c r="A98" s="2" t="s">
        <v>1270</v>
      </c>
      <c r="B98" s="3" t="s">
        <v>511</v>
      </c>
      <c r="C98" s="2" t="s">
        <v>696</v>
      </c>
      <c r="D98" s="4">
        <v>42921.724999999999</v>
      </c>
      <c r="E98" s="4">
        <v>42931.519444444442</v>
      </c>
      <c r="F98" s="4">
        <v>42941</v>
      </c>
      <c r="G98" s="22">
        <f>IF(ISBLANK(ORDERS[[#This Row],[order_delivered_customer_date]]), "", (INT(ORDERS[[#This Row],[order_delivered_customer_date]])-INT(ORDERS[[#This Row],[order_purchase_timestamp]])))</f>
        <v>10</v>
      </c>
    </row>
    <row r="99" spans="1:7" x14ac:dyDescent="0.25">
      <c r="A99" s="2" t="s">
        <v>1674</v>
      </c>
      <c r="B99" s="3" t="s">
        <v>591</v>
      </c>
      <c r="C99" s="2" t="s">
        <v>696</v>
      </c>
      <c r="D99" s="4">
        <v>43113.556250000001</v>
      </c>
      <c r="E99" s="4">
        <v>43124.842361111114</v>
      </c>
      <c r="F99" s="4">
        <v>43146</v>
      </c>
      <c r="G99" s="22">
        <f>IF(ISBLANK(ORDERS[[#This Row],[order_delivered_customer_date]]), "", (INT(ORDERS[[#This Row],[order_delivered_customer_date]])-INT(ORDERS[[#This Row],[order_purchase_timestamp]])))</f>
        <v>11</v>
      </c>
    </row>
    <row r="100" spans="1:7" x14ac:dyDescent="0.25">
      <c r="A100" s="2" t="s">
        <v>1575</v>
      </c>
      <c r="B100" s="3" t="s">
        <v>654</v>
      </c>
      <c r="C100" s="2" t="s">
        <v>696</v>
      </c>
      <c r="D100" s="4">
        <v>43144.638194444444</v>
      </c>
      <c r="E100" s="4">
        <v>43153.661111111112</v>
      </c>
      <c r="F100" s="4">
        <v>43167</v>
      </c>
      <c r="G100" s="22">
        <f>IF(ISBLANK(ORDERS[[#This Row],[order_delivered_customer_date]]), "", (INT(ORDERS[[#This Row],[order_delivered_customer_date]])-INT(ORDERS[[#This Row],[order_purchase_timestamp]])))</f>
        <v>9</v>
      </c>
    </row>
    <row r="101" spans="1:7" x14ac:dyDescent="0.25">
      <c r="A101" s="2" t="s">
        <v>1650</v>
      </c>
      <c r="B101" s="3" t="s">
        <v>333</v>
      </c>
      <c r="C101" s="2" t="s">
        <v>696</v>
      </c>
      <c r="D101" s="4">
        <v>43083.863194444442</v>
      </c>
      <c r="E101" s="4">
        <v>43111.781944444447</v>
      </c>
      <c r="F101" s="4">
        <v>43110</v>
      </c>
      <c r="G101" s="22">
        <f>IF(ISBLANK(ORDERS[[#This Row],[order_delivered_customer_date]]), "", (INT(ORDERS[[#This Row],[order_delivered_customer_date]])-INT(ORDERS[[#This Row],[order_purchase_timestamp]])))</f>
        <v>28</v>
      </c>
    </row>
    <row r="102" spans="1:7" x14ac:dyDescent="0.25">
      <c r="A102" s="2" t="s">
        <v>1755</v>
      </c>
      <c r="B102" s="3" t="s">
        <v>471</v>
      </c>
      <c r="C102" s="2" t="s">
        <v>696</v>
      </c>
      <c r="D102" s="4">
        <v>43279.979166666664</v>
      </c>
      <c r="E102" s="4">
        <v>43290.788888888892</v>
      </c>
      <c r="F102" s="4">
        <v>43305</v>
      </c>
      <c r="G102" s="22">
        <f>IF(ISBLANK(ORDERS[[#This Row],[order_delivered_customer_date]]), "", (INT(ORDERS[[#This Row],[order_delivered_customer_date]])-INT(ORDERS[[#This Row],[order_purchase_timestamp]])))</f>
        <v>11</v>
      </c>
    </row>
    <row r="103" spans="1:7" x14ac:dyDescent="0.25">
      <c r="A103" s="2" t="s">
        <v>703</v>
      </c>
      <c r="B103" s="3" t="s">
        <v>547</v>
      </c>
      <c r="C103" s="2" t="s">
        <v>696</v>
      </c>
      <c r="D103" s="4">
        <v>43254.880555555559</v>
      </c>
      <c r="E103" s="4">
        <v>43256.855555555558</v>
      </c>
      <c r="F103" s="4">
        <v>43279</v>
      </c>
      <c r="G103" s="22">
        <f>IF(ISBLANK(ORDERS[[#This Row],[order_delivered_customer_date]]), "", (INT(ORDERS[[#This Row],[order_delivered_customer_date]])-INT(ORDERS[[#This Row],[order_purchase_timestamp]])))</f>
        <v>2</v>
      </c>
    </row>
    <row r="104" spans="1:7" x14ac:dyDescent="0.25">
      <c r="A104" s="2" t="s">
        <v>1733</v>
      </c>
      <c r="B104" s="3" t="s">
        <v>456</v>
      </c>
      <c r="C104" s="2" t="s">
        <v>696</v>
      </c>
      <c r="D104" s="4">
        <v>43229.572222222225</v>
      </c>
      <c r="E104" s="4">
        <v>43232.129166666666</v>
      </c>
      <c r="F104" s="4">
        <v>43237</v>
      </c>
      <c r="G104" s="22">
        <f>IF(ISBLANK(ORDERS[[#This Row],[order_delivered_customer_date]]), "", (INT(ORDERS[[#This Row],[order_delivered_customer_date]])-INT(ORDERS[[#This Row],[order_purchase_timestamp]])))</f>
        <v>3</v>
      </c>
    </row>
    <row r="105" spans="1:7" x14ac:dyDescent="0.25">
      <c r="A105" s="2" t="s">
        <v>1325</v>
      </c>
      <c r="B105" s="3" t="s">
        <v>670</v>
      </c>
      <c r="C105" s="2" t="s">
        <v>696</v>
      </c>
      <c r="D105" s="4">
        <v>43159.570833333331</v>
      </c>
      <c r="E105" s="4">
        <v>43173.668055555558</v>
      </c>
      <c r="F105" s="4">
        <v>43185</v>
      </c>
      <c r="G105" s="22">
        <f>IF(ISBLANK(ORDERS[[#This Row],[order_delivered_customer_date]]), "", (INT(ORDERS[[#This Row],[order_delivered_customer_date]])-INT(ORDERS[[#This Row],[order_purchase_timestamp]])))</f>
        <v>14</v>
      </c>
    </row>
    <row r="106" spans="1:7" x14ac:dyDescent="0.25">
      <c r="A106" s="2" t="s">
        <v>1496</v>
      </c>
      <c r="B106" s="3" t="s">
        <v>571</v>
      </c>
      <c r="C106" s="2" t="s">
        <v>696</v>
      </c>
      <c r="D106" s="4">
        <v>43208.794444444444</v>
      </c>
      <c r="E106" s="4">
        <v>43230.84097222222</v>
      </c>
      <c r="F106" s="4">
        <v>43241</v>
      </c>
      <c r="G106" s="22">
        <f>IF(ISBLANK(ORDERS[[#This Row],[order_delivered_customer_date]]), "", (INT(ORDERS[[#This Row],[order_delivered_customer_date]])-INT(ORDERS[[#This Row],[order_purchase_timestamp]])))</f>
        <v>22</v>
      </c>
    </row>
    <row r="107" spans="1:7" x14ac:dyDescent="0.25">
      <c r="A107" s="2" t="s">
        <v>1611</v>
      </c>
      <c r="B107" s="3" t="s">
        <v>628</v>
      </c>
      <c r="C107" s="2" t="s">
        <v>696</v>
      </c>
      <c r="D107" s="4">
        <v>43238.481944444444</v>
      </c>
      <c r="E107" s="4">
        <v>43243.856944444444</v>
      </c>
      <c r="F107" s="4">
        <v>43249</v>
      </c>
      <c r="G107" s="22">
        <f>IF(ISBLANK(ORDERS[[#This Row],[order_delivered_customer_date]]), "", (INT(ORDERS[[#This Row],[order_delivered_customer_date]])-INT(ORDERS[[#This Row],[order_purchase_timestamp]])))</f>
        <v>5</v>
      </c>
    </row>
    <row r="108" spans="1:7" x14ac:dyDescent="0.25">
      <c r="A108" s="2" t="s">
        <v>1366</v>
      </c>
      <c r="B108" s="3" t="s">
        <v>339</v>
      </c>
      <c r="C108" s="2" t="s">
        <v>696</v>
      </c>
      <c r="D108" s="4">
        <v>43086.864583333336</v>
      </c>
      <c r="E108" s="4">
        <v>43091.545138888891</v>
      </c>
      <c r="F108" s="4">
        <v>43112</v>
      </c>
      <c r="G108" s="22">
        <f>IF(ISBLANK(ORDERS[[#This Row],[order_delivered_customer_date]]), "", (INT(ORDERS[[#This Row],[order_delivered_customer_date]])-INT(ORDERS[[#This Row],[order_purchase_timestamp]])))</f>
        <v>5</v>
      </c>
    </row>
    <row r="109" spans="1:7" x14ac:dyDescent="0.25">
      <c r="A109" s="2" t="s">
        <v>762</v>
      </c>
      <c r="B109" s="3" t="s">
        <v>632</v>
      </c>
      <c r="C109" s="2" t="s">
        <v>696</v>
      </c>
      <c r="D109" s="4">
        <v>43285.967361111114</v>
      </c>
      <c r="E109" s="4">
        <v>43294.586111111108</v>
      </c>
      <c r="F109" s="4">
        <v>43305</v>
      </c>
      <c r="G109" s="22">
        <f>IF(ISBLANK(ORDERS[[#This Row],[order_delivered_customer_date]]), "", (INT(ORDERS[[#This Row],[order_delivered_customer_date]])-INT(ORDERS[[#This Row],[order_purchase_timestamp]])))</f>
        <v>9</v>
      </c>
    </row>
    <row r="110" spans="1:7" x14ac:dyDescent="0.25">
      <c r="A110" s="2" t="s">
        <v>871</v>
      </c>
      <c r="B110" s="3" t="s">
        <v>455</v>
      </c>
      <c r="C110" s="2" t="s">
        <v>696</v>
      </c>
      <c r="D110" s="4">
        <v>43159.853472222225</v>
      </c>
      <c r="E110" s="4">
        <v>43184.509027777778</v>
      </c>
      <c r="F110" s="4">
        <v>43172</v>
      </c>
      <c r="G110" s="22">
        <f>IF(ISBLANK(ORDERS[[#This Row],[order_delivered_customer_date]]), "", (INT(ORDERS[[#This Row],[order_delivered_customer_date]])-INT(ORDERS[[#This Row],[order_purchase_timestamp]])))</f>
        <v>25</v>
      </c>
    </row>
    <row r="111" spans="1:7" x14ac:dyDescent="0.25">
      <c r="A111" s="2" t="s">
        <v>1544</v>
      </c>
      <c r="B111" s="3" t="s">
        <v>624</v>
      </c>
      <c r="C111" s="2" t="s">
        <v>696</v>
      </c>
      <c r="D111" s="4">
        <v>43083.475694444445</v>
      </c>
      <c r="E111" s="4">
        <v>43096.887499999997</v>
      </c>
      <c r="F111" s="4">
        <v>43115</v>
      </c>
      <c r="G111" s="22">
        <f>IF(ISBLANK(ORDERS[[#This Row],[order_delivered_customer_date]]), "", (INT(ORDERS[[#This Row],[order_delivered_customer_date]])-INT(ORDERS[[#This Row],[order_purchase_timestamp]])))</f>
        <v>13</v>
      </c>
    </row>
    <row r="112" spans="1:7" x14ac:dyDescent="0.25">
      <c r="A112" s="2" t="s">
        <v>1161</v>
      </c>
      <c r="B112" s="3" t="s">
        <v>450</v>
      </c>
      <c r="C112" s="2" t="s">
        <v>696</v>
      </c>
      <c r="D112" s="4">
        <v>43139.563194444447</v>
      </c>
      <c r="E112" s="4">
        <v>43157.53402777778</v>
      </c>
      <c r="F112" s="4">
        <v>43167</v>
      </c>
      <c r="G112" s="22">
        <f>IF(ISBLANK(ORDERS[[#This Row],[order_delivered_customer_date]]), "", (INT(ORDERS[[#This Row],[order_delivered_customer_date]])-INT(ORDERS[[#This Row],[order_purchase_timestamp]])))</f>
        <v>18</v>
      </c>
    </row>
    <row r="113" spans="1:7" x14ac:dyDescent="0.25">
      <c r="A113" s="2" t="s">
        <v>1217</v>
      </c>
      <c r="B113" s="3" t="s">
        <v>562</v>
      </c>
      <c r="C113" s="2" t="s">
        <v>696</v>
      </c>
      <c r="D113" s="4">
        <v>43222.558333333334</v>
      </c>
      <c r="E113" s="4">
        <v>43224.873611111114</v>
      </c>
      <c r="F113" s="4">
        <v>43235</v>
      </c>
      <c r="G113" s="22">
        <f>IF(ISBLANK(ORDERS[[#This Row],[order_delivered_customer_date]]), "", (INT(ORDERS[[#This Row],[order_delivered_customer_date]])-INT(ORDERS[[#This Row],[order_purchase_timestamp]])))</f>
        <v>2</v>
      </c>
    </row>
    <row r="114" spans="1:7" x14ac:dyDescent="0.25">
      <c r="A114" s="2" t="s">
        <v>1353</v>
      </c>
      <c r="B114" s="3" t="s">
        <v>659</v>
      </c>
      <c r="C114" s="2" t="s">
        <v>696</v>
      </c>
      <c r="D114" s="4">
        <v>43144.95416666667</v>
      </c>
      <c r="E114" s="4">
        <v>43157.815972222219</v>
      </c>
      <c r="F114" s="4">
        <v>43165</v>
      </c>
      <c r="G114" s="22">
        <f>IF(ISBLANK(ORDERS[[#This Row],[order_delivered_customer_date]]), "", (INT(ORDERS[[#This Row],[order_delivered_customer_date]])-INT(ORDERS[[#This Row],[order_purchase_timestamp]])))</f>
        <v>13</v>
      </c>
    </row>
    <row r="115" spans="1:7" x14ac:dyDescent="0.25">
      <c r="A115" s="2" t="s">
        <v>1044</v>
      </c>
      <c r="B115" s="3" t="s">
        <v>579</v>
      </c>
      <c r="C115" s="2" t="s">
        <v>696</v>
      </c>
      <c r="D115" s="4">
        <v>43167.79583333333</v>
      </c>
      <c r="E115" s="4">
        <v>43182.630555555559</v>
      </c>
      <c r="F115" s="4">
        <v>43194</v>
      </c>
      <c r="G115" s="22">
        <f>IF(ISBLANK(ORDERS[[#This Row],[order_delivered_customer_date]]), "", (INT(ORDERS[[#This Row],[order_delivered_customer_date]])-INT(ORDERS[[#This Row],[order_purchase_timestamp]])))</f>
        <v>15</v>
      </c>
    </row>
    <row r="116" spans="1:7" x14ac:dyDescent="0.25">
      <c r="A116" s="2" t="s">
        <v>1358</v>
      </c>
      <c r="B116" s="3" t="s">
        <v>619</v>
      </c>
      <c r="C116" s="2" t="s">
        <v>696</v>
      </c>
      <c r="D116" s="4">
        <v>42887.822222222225</v>
      </c>
      <c r="E116" s="4">
        <v>42898.654861111114</v>
      </c>
      <c r="F116" s="4">
        <v>42913</v>
      </c>
      <c r="G116" s="22">
        <f>IF(ISBLANK(ORDERS[[#This Row],[order_delivered_customer_date]]), "", (INT(ORDERS[[#This Row],[order_delivered_customer_date]])-INT(ORDERS[[#This Row],[order_purchase_timestamp]])))</f>
        <v>11</v>
      </c>
    </row>
    <row r="117" spans="1:7" x14ac:dyDescent="0.25">
      <c r="A117" s="2" t="s">
        <v>794</v>
      </c>
      <c r="B117" s="3" t="s">
        <v>650</v>
      </c>
      <c r="C117" s="2" t="s">
        <v>696</v>
      </c>
      <c r="D117" s="4">
        <v>43258.949305555558</v>
      </c>
      <c r="E117" s="4">
        <v>43267.686111111114</v>
      </c>
      <c r="F117" s="4">
        <v>43280</v>
      </c>
      <c r="G117" s="22">
        <f>IF(ISBLANK(ORDERS[[#This Row],[order_delivered_customer_date]]), "", (INT(ORDERS[[#This Row],[order_delivered_customer_date]])-INT(ORDERS[[#This Row],[order_purchase_timestamp]])))</f>
        <v>9</v>
      </c>
    </row>
    <row r="118" spans="1:7" x14ac:dyDescent="0.25">
      <c r="A118" s="2" t="s">
        <v>1456</v>
      </c>
      <c r="B118" s="3" t="s">
        <v>505</v>
      </c>
      <c r="C118" s="2" t="s">
        <v>696</v>
      </c>
      <c r="D118" s="4">
        <v>43018.924305555556</v>
      </c>
      <c r="E118" s="4">
        <v>43035.919444444444</v>
      </c>
      <c r="F118" s="4">
        <v>43048</v>
      </c>
      <c r="G118" s="22">
        <f>IF(ISBLANK(ORDERS[[#This Row],[order_delivered_customer_date]]), "", (INT(ORDERS[[#This Row],[order_delivered_customer_date]])-INT(ORDERS[[#This Row],[order_purchase_timestamp]])))</f>
        <v>17</v>
      </c>
    </row>
    <row r="119" spans="1:7" x14ac:dyDescent="0.25">
      <c r="A119" s="2" t="s">
        <v>1614</v>
      </c>
      <c r="B119" s="3" t="s">
        <v>512</v>
      </c>
      <c r="C119" s="2" t="s">
        <v>696</v>
      </c>
      <c r="D119" s="4">
        <v>42992.679166666669</v>
      </c>
      <c r="E119" s="4">
        <v>43017.654861111114</v>
      </c>
      <c r="F119" s="4">
        <v>43014</v>
      </c>
      <c r="G119" s="22">
        <f>IF(ISBLANK(ORDERS[[#This Row],[order_delivered_customer_date]]), "", (INT(ORDERS[[#This Row],[order_delivered_customer_date]])-INT(ORDERS[[#This Row],[order_purchase_timestamp]])))</f>
        <v>25</v>
      </c>
    </row>
    <row r="120" spans="1:7" x14ac:dyDescent="0.25">
      <c r="A120" s="2" t="s">
        <v>1793</v>
      </c>
      <c r="B120" s="3" t="s">
        <v>329</v>
      </c>
      <c r="C120" s="2" t="s">
        <v>696</v>
      </c>
      <c r="D120" s="4">
        <v>42794.736111111109</v>
      </c>
      <c r="E120" s="4">
        <v>42804.505555555559</v>
      </c>
      <c r="F120" s="4">
        <v>42816</v>
      </c>
      <c r="G120" s="22">
        <f>IF(ISBLANK(ORDERS[[#This Row],[order_delivered_customer_date]]), "", (INT(ORDERS[[#This Row],[order_delivered_customer_date]])-INT(ORDERS[[#This Row],[order_purchase_timestamp]])))</f>
        <v>10</v>
      </c>
    </row>
    <row r="121" spans="1:7" x14ac:dyDescent="0.25">
      <c r="A121" s="2" t="s">
        <v>1333</v>
      </c>
      <c r="B121" s="3" t="s">
        <v>624</v>
      </c>
      <c r="C121" s="2" t="s">
        <v>696</v>
      </c>
      <c r="D121" s="4">
        <v>43333.59652777778</v>
      </c>
      <c r="E121" s="4">
        <v>43341.772222222222</v>
      </c>
      <c r="F121" s="4">
        <v>43364</v>
      </c>
      <c r="G121" s="22">
        <f>IF(ISBLANK(ORDERS[[#This Row],[order_delivered_customer_date]]), "", (INT(ORDERS[[#This Row],[order_delivered_customer_date]])-INT(ORDERS[[#This Row],[order_purchase_timestamp]])))</f>
        <v>8</v>
      </c>
    </row>
    <row r="122" spans="1:7" x14ac:dyDescent="0.25">
      <c r="A122" s="2" t="s">
        <v>1141</v>
      </c>
      <c r="B122" s="3" t="s">
        <v>623</v>
      </c>
      <c r="C122" s="2" t="s">
        <v>698</v>
      </c>
      <c r="D122" s="4">
        <v>43048.672222222223</v>
      </c>
      <c r="F122" s="4">
        <v>43068</v>
      </c>
      <c r="G122" s="22" t="str">
        <f>IF(ISBLANK(ORDERS[[#This Row],[order_delivered_customer_date]]), "", (INT(ORDERS[[#This Row],[order_delivered_customer_date]])-INT(ORDERS[[#This Row],[order_purchase_timestamp]])))</f>
        <v/>
      </c>
    </row>
    <row r="123" spans="1:7" x14ac:dyDescent="0.25">
      <c r="A123" s="2" t="s">
        <v>1132</v>
      </c>
      <c r="B123" s="3" t="s">
        <v>425</v>
      </c>
      <c r="C123" s="2" t="s">
        <v>696</v>
      </c>
      <c r="D123" s="4">
        <v>43324.57708333333</v>
      </c>
      <c r="E123" s="4">
        <v>43342.51458333333</v>
      </c>
      <c r="F123" s="4">
        <v>43360</v>
      </c>
      <c r="G123" s="22">
        <f>IF(ISBLANK(ORDERS[[#This Row],[order_delivered_customer_date]]), "", (INT(ORDERS[[#This Row],[order_delivered_customer_date]])-INT(ORDERS[[#This Row],[order_purchase_timestamp]])))</f>
        <v>18</v>
      </c>
    </row>
    <row r="124" spans="1:7" x14ac:dyDescent="0.25">
      <c r="A124" s="2" t="s">
        <v>1697</v>
      </c>
      <c r="B124" s="3" t="s">
        <v>626</v>
      </c>
      <c r="C124" s="2" t="s">
        <v>696</v>
      </c>
      <c r="D124" s="4">
        <v>43100.456250000003</v>
      </c>
      <c r="E124" s="4">
        <v>43117.761111111111</v>
      </c>
      <c r="F124" s="4">
        <v>43139</v>
      </c>
      <c r="G124" s="22">
        <f>IF(ISBLANK(ORDERS[[#This Row],[order_delivered_customer_date]]), "", (INT(ORDERS[[#This Row],[order_delivered_customer_date]])-INT(ORDERS[[#This Row],[order_purchase_timestamp]])))</f>
        <v>17</v>
      </c>
    </row>
    <row r="125" spans="1:7" x14ac:dyDescent="0.25">
      <c r="A125" s="2" t="s">
        <v>1277</v>
      </c>
      <c r="B125" s="3" t="s">
        <v>376</v>
      </c>
      <c r="C125" s="2" t="s">
        <v>696</v>
      </c>
      <c r="D125" s="4">
        <v>43128.803472222222</v>
      </c>
      <c r="E125" s="4">
        <v>43131.772916666669</v>
      </c>
      <c r="F125" s="4">
        <v>43145</v>
      </c>
      <c r="G125" s="22">
        <f>IF(ISBLANK(ORDERS[[#This Row],[order_delivered_customer_date]]), "", (INT(ORDERS[[#This Row],[order_delivered_customer_date]])-INT(ORDERS[[#This Row],[order_purchase_timestamp]])))</f>
        <v>3</v>
      </c>
    </row>
    <row r="126" spans="1:7" x14ac:dyDescent="0.25">
      <c r="A126" s="2" t="s">
        <v>1243</v>
      </c>
      <c r="B126" s="3" t="s">
        <v>397</v>
      </c>
      <c r="C126" s="2" t="s">
        <v>696</v>
      </c>
      <c r="D126" s="4">
        <v>43036.486805555556</v>
      </c>
      <c r="E126" s="4">
        <v>43040.711805555555</v>
      </c>
      <c r="F126" s="4">
        <v>43052</v>
      </c>
      <c r="G126" s="22">
        <f>IF(ISBLANK(ORDERS[[#This Row],[order_delivered_customer_date]]), "", (INT(ORDERS[[#This Row],[order_delivered_customer_date]])-INT(ORDERS[[#This Row],[order_purchase_timestamp]])))</f>
        <v>4</v>
      </c>
    </row>
    <row r="127" spans="1:7" x14ac:dyDescent="0.25">
      <c r="A127" s="2" t="s">
        <v>1738</v>
      </c>
      <c r="B127" s="3" t="s">
        <v>576</v>
      </c>
      <c r="C127" s="2" t="s">
        <v>696</v>
      </c>
      <c r="D127" s="4">
        <v>43032.606249999997</v>
      </c>
      <c r="E127" s="4">
        <v>43047.679166666669</v>
      </c>
      <c r="F127" s="4">
        <v>43053</v>
      </c>
      <c r="G127" s="22">
        <f>IF(ISBLANK(ORDERS[[#This Row],[order_delivered_customer_date]]), "", (INT(ORDERS[[#This Row],[order_delivered_customer_date]])-INT(ORDERS[[#This Row],[order_purchase_timestamp]])))</f>
        <v>15</v>
      </c>
    </row>
    <row r="128" spans="1:7" x14ac:dyDescent="0.25">
      <c r="A128" s="2" t="s">
        <v>1257</v>
      </c>
      <c r="B128" s="3" t="s">
        <v>523</v>
      </c>
      <c r="C128" s="2" t="s">
        <v>696</v>
      </c>
      <c r="D128" s="4">
        <v>43063.524305555555</v>
      </c>
      <c r="E128" s="4">
        <v>43098.718055555553</v>
      </c>
      <c r="F128" s="4">
        <v>43096</v>
      </c>
      <c r="G128" s="22">
        <f>IF(ISBLANK(ORDERS[[#This Row],[order_delivered_customer_date]]), "", (INT(ORDERS[[#This Row],[order_delivered_customer_date]])-INT(ORDERS[[#This Row],[order_purchase_timestamp]])))</f>
        <v>35</v>
      </c>
    </row>
    <row r="129" spans="1:7" x14ac:dyDescent="0.25">
      <c r="A129" s="2" t="s">
        <v>1665</v>
      </c>
      <c r="B129" s="3" t="s">
        <v>335</v>
      </c>
      <c r="C129" s="2" t="s">
        <v>696</v>
      </c>
      <c r="D129" s="4">
        <v>43194.607638888891</v>
      </c>
      <c r="E129" s="4">
        <v>43201.661111111112</v>
      </c>
      <c r="F129" s="4">
        <v>43210</v>
      </c>
      <c r="G129" s="22">
        <f>IF(ISBLANK(ORDERS[[#This Row],[order_delivered_customer_date]]), "", (INT(ORDERS[[#This Row],[order_delivered_customer_date]])-INT(ORDERS[[#This Row],[order_purchase_timestamp]])))</f>
        <v>7</v>
      </c>
    </row>
    <row r="130" spans="1:7" x14ac:dyDescent="0.25">
      <c r="A130" s="2" t="s">
        <v>1292</v>
      </c>
      <c r="B130" s="3" t="s">
        <v>468</v>
      </c>
      <c r="C130" s="2" t="s">
        <v>696</v>
      </c>
      <c r="D130" s="4">
        <v>43025.371527777781</v>
      </c>
      <c r="E130" s="4">
        <v>43034.882638888892</v>
      </c>
      <c r="F130" s="4">
        <v>43046</v>
      </c>
      <c r="G130" s="22">
        <f>IF(ISBLANK(ORDERS[[#This Row],[order_delivered_customer_date]]), "", (INT(ORDERS[[#This Row],[order_delivered_customer_date]])-INT(ORDERS[[#This Row],[order_purchase_timestamp]])))</f>
        <v>9</v>
      </c>
    </row>
    <row r="131" spans="1:7" x14ac:dyDescent="0.25">
      <c r="A131" s="2" t="s">
        <v>1040</v>
      </c>
      <c r="B131" s="3" t="s">
        <v>611</v>
      </c>
      <c r="C131" s="2" t="s">
        <v>696</v>
      </c>
      <c r="D131" s="4">
        <v>42809.81527777778</v>
      </c>
      <c r="E131" s="4">
        <v>42817.654166666667</v>
      </c>
      <c r="F131" s="4">
        <v>42828</v>
      </c>
      <c r="G131" s="22">
        <f>IF(ISBLANK(ORDERS[[#This Row],[order_delivered_customer_date]]), "", (INT(ORDERS[[#This Row],[order_delivered_customer_date]])-INT(ORDERS[[#This Row],[order_purchase_timestamp]])))</f>
        <v>8</v>
      </c>
    </row>
    <row r="132" spans="1:7" x14ac:dyDescent="0.25">
      <c r="A132" s="2" t="s">
        <v>1238</v>
      </c>
      <c r="B132" s="3" t="s">
        <v>391</v>
      </c>
      <c r="C132" s="2" t="s">
        <v>696</v>
      </c>
      <c r="D132" s="4">
        <v>42948.419444444444</v>
      </c>
      <c r="E132" s="4">
        <v>42961.498611111114</v>
      </c>
      <c r="F132" s="4">
        <v>42972</v>
      </c>
      <c r="G132" s="22">
        <f>IF(ISBLANK(ORDERS[[#This Row],[order_delivered_customer_date]]), "", (INT(ORDERS[[#This Row],[order_delivered_customer_date]])-INT(ORDERS[[#This Row],[order_purchase_timestamp]])))</f>
        <v>13</v>
      </c>
    </row>
    <row r="133" spans="1:7" x14ac:dyDescent="0.25">
      <c r="A133" s="2" t="s">
        <v>1275</v>
      </c>
      <c r="B133" s="3" t="s">
        <v>480</v>
      </c>
      <c r="C133" s="2" t="s">
        <v>696</v>
      </c>
      <c r="D133" s="4">
        <v>43185.929166666669</v>
      </c>
      <c r="E133" s="4">
        <v>43192.873611111114</v>
      </c>
      <c r="F133" s="4">
        <v>43208</v>
      </c>
      <c r="G133" s="22">
        <f>IF(ISBLANK(ORDERS[[#This Row],[order_delivered_customer_date]]), "", (INT(ORDERS[[#This Row],[order_delivered_customer_date]])-INT(ORDERS[[#This Row],[order_purchase_timestamp]])))</f>
        <v>7</v>
      </c>
    </row>
    <row r="134" spans="1:7" x14ac:dyDescent="0.25">
      <c r="A134" s="2" t="s">
        <v>1706</v>
      </c>
      <c r="B134" s="3" t="s">
        <v>415</v>
      </c>
      <c r="C134" s="2" t="s">
        <v>696</v>
      </c>
      <c r="D134" s="4">
        <v>43223.942361111112</v>
      </c>
      <c r="E134" s="4">
        <v>43230.886805555558</v>
      </c>
      <c r="F134" s="4">
        <v>43248</v>
      </c>
      <c r="G134" s="22">
        <f>IF(ISBLANK(ORDERS[[#This Row],[order_delivered_customer_date]]), "", (INT(ORDERS[[#This Row],[order_delivered_customer_date]])-INT(ORDERS[[#This Row],[order_purchase_timestamp]])))</f>
        <v>7</v>
      </c>
    </row>
    <row r="135" spans="1:7" x14ac:dyDescent="0.25">
      <c r="A135" s="2" t="s">
        <v>709</v>
      </c>
      <c r="B135" s="3" t="s">
        <v>454</v>
      </c>
      <c r="C135" s="2" t="s">
        <v>696</v>
      </c>
      <c r="D135" s="4">
        <v>42878.84652777778</v>
      </c>
      <c r="E135" s="4">
        <v>42883.515277777777</v>
      </c>
      <c r="F135" s="4">
        <v>42891</v>
      </c>
      <c r="G135" s="22">
        <f>IF(ISBLANK(ORDERS[[#This Row],[order_delivered_customer_date]]), "", (INT(ORDERS[[#This Row],[order_delivered_customer_date]])-INT(ORDERS[[#This Row],[order_purchase_timestamp]])))</f>
        <v>5</v>
      </c>
    </row>
    <row r="136" spans="1:7" x14ac:dyDescent="0.25">
      <c r="A136" s="2" t="s">
        <v>1092</v>
      </c>
      <c r="B136" s="3" t="s">
        <v>448</v>
      </c>
      <c r="C136" s="2" t="s">
        <v>696</v>
      </c>
      <c r="D136" s="4">
        <v>43303.717361111114</v>
      </c>
      <c r="E136" s="4">
        <v>43320.022222222222</v>
      </c>
      <c r="F136" s="4">
        <v>43329</v>
      </c>
      <c r="G136" s="22">
        <f>IF(ISBLANK(ORDERS[[#This Row],[order_delivered_customer_date]]), "", (INT(ORDERS[[#This Row],[order_delivered_customer_date]])-INT(ORDERS[[#This Row],[order_purchase_timestamp]])))</f>
        <v>17</v>
      </c>
    </row>
    <row r="137" spans="1:7" x14ac:dyDescent="0.25">
      <c r="A137" s="2" t="s">
        <v>1673</v>
      </c>
      <c r="B137" s="3" t="s">
        <v>316</v>
      </c>
      <c r="C137" s="2" t="s">
        <v>696</v>
      </c>
      <c r="D137" s="4">
        <v>43243.856944444444</v>
      </c>
      <c r="E137" s="4">
        <v>43256.647916666669</v>
      </c>
      <c r="F137" s="4">
        <v>43265</v>
      </c>
      <c r="G137" s="22">
        <f>IF(ISBLANK(ORDERS[[#This Row],[order_delivered_customer_date]]), "", (INT(ORDERS[[#This Row],[order_delivered_customer_date]])-INT(ORDERS[[#This Row],[order_purchase_timestamp]])))</f>
        <v>13</v>
      </c>
    </row>
    <row r="138" spans="1:7" x14ac:dyDescent="0.25">
      <c r="A138" s="2" t="s">
        <v>1530</v>
      </c>
      <c r="B138" s="3" t="s">
        <v>633</v>
      </c>
      <c r="C138" s="2" t="s">
        <v>696</v>
      </c>
      <c r="D138" s="4">
        <v>43088.438888888886</v>
      </c>
      <c r="E138" s="4">
        <v>43098.906944444447</v>
      </c>
      <c r="F138" s="4">
        <v>43119</v>
      </c>
      <c r="G138" s="22">
        <f>IF(ISBLANK(ORDERS[[#This Row],[order_delivered_customer_date]]), "", (INT(ORDERS[[#This Row],[order_delivered_customer_date]])-INT(ORDERS[[#This Row],[order_purchase_timestamp]])))</f>
        <v>10</v>
      </c>
    </row>
    <row r="139" spans="1:7" x14ac:dyDescent="0.25">
      <c r="A139" s="2" t="s">
        <v>1227</v>
      </c>
      <c r="B139" s="3" t="s">
        <v>608</v>
      </c>
      <c r="C139" s="2" t="s">
        <v>702</v>
      </c>
      <c r="D139" s="4">
        <v>42836.350694444445</v>
      </c>
      <c r="F139" s="4">
        <v>42858</v>
      </c>
      <c r="G139" s="22" t="str">
        <f>IF(ISBLANK(ORDERS[[#This Row],[order_delivered_customer_date]]), "", (INT(ORDERS[[#This Row],[order_delivered_customer_date]])-INT(ORDERS[[#This Row],[order_purchase_timestamp]])))</f>
        <v/>
      </c>
    </row>
    <row r="140" spans="1:7" x14ac:dyDescent="0.25">
      <c r="A140" s="2" t="s">
        <v>1473</v>
      </c>
      <c r="B140" s="3" t="s">
        <v>649</v>
      </c>
      <c r="C140" s="2" t="s">
        <v>696</v>
      </c>
      <c r="D140" s="4">
        <v>43271.677083333336</v>
      </c>
      <c r="E140" s="4">
        <v>43278.803472222222</v>
      </c>
      <c r="F140" s="4">
        <v>43300</v>
      </c>
      <c r="G140" s="22">
        <f>IF(ISBLANK(ORDERS[[#This Row],[order_delivered_customer_date]]), "", (INT(ORDERS[[#This Row],[order_delivered_customer_date]])-INT(ORDERS[[#This Row],[order_purchase_timestamp]])))</f>
        <v>7</v>
      </c>
    </row>
    <row r="141" spans="1:7" x14ac:dyDescent="0.25">
      <c r="A141" s="2" t="s">
        <v>1563</v>
      </c>
      <c r="B141" s="3" t="s">
        <v>625</v>
      </c>
      <c r="C141" s="2" t="s">
        <v>696</v>
      </c>
      <c r="D141" s="4">
        <v>43169.836111111108</v>
      </c>
      <c r="E141" s="4">
        <v>43193.677777777775</v>
      </c>
      <c r="F141" s="4">
        <v>43188</v>
      </c>
      <c r="G141" s="22">
        <f>IF(ISBLANK(ORDERS[[#This Row],[order_delivered_customer_date]]), "", (INT(ORDERS[[#This Row],[order_delivered_customer_date]])-INT(ORDERS[[#This Row],[order_purchase_timestamp]])))</f>
        <v>24</v>
      </c>
    </row>
    <row r="142" spans="1:7" x14ac:dyDescent="0.25">
      <c r="A142" s="2" t="s">
        <v>1017</v>
      </c>
      <c r="B142" s="3" t="s">
        <v>677</v>
      </c>
      <c r="C142" s="2" t="s">
        <v>696</v>
      </c>
      <c r="D142" s="4">
        <v>42954.899305555555</v>
      </c>
      <c r="E142" s="4">
        <v>42957.753472222219</v>
      </c>
      <c r="F142" s="4">
        <v>42972</v>
      </c>
      <c r="G142" s="22">
        <f>IF(ISBLANK(ORDERS[[#This Row],[order_delivered_customer_date]]), "", (INT(ORDERS[[#This Row],[order_delivered_customer_date]])-INT(ORDERS[[#This Row],[order_purchase_timestamp]])))</f>
        <v>3</v>
      </c>
    </row>
    <row r="143" spans="1:7" x14ac:dyDescent="0.25">
      <c r="A143" s="2" t="s">
        <v>1803</v>
      </c>
      <c r="B143" s="3" t="s">
        <v>574</v>
      </c>
      <c r="C143" s="2" t="s">
        <v>696</v>
      </c>
      <c r="D143" s="4">
        <v>43125.659722222219</v>
      </c>
      <c r="E143" s="4">
        <v>43149.806944444441</v>
      </c>
      <c r="F143" s="4">
        <v>43164</v>
      </c>
      <c r="G143" s="22">
        <f>IF(ISBLANK(ORDERS[[#This Row],[order_delivered_customer_date]]), "", (INT(ORDERS[[#This Row],[order_delivered_customer_date]])-INT(ORDERS[[#This Row],[order_purchase_timestamp]])))</f>
        <v>24</v>
      </c>
    </row>
    <row r="144" spans="1:7" x14ac:dyDescent="0.25">
      <c r="A144" s="2" t="s">
        <v>1656</v>
      </c>
      <c r="B144" s="3" t="s">
        <v>235</v>
      </c>
      <c r="C144" s="2" t="s">
        <v>696</v>
      </c>
      <c r="D144" s="4">
        <v>43153.674305555556</v>
      </c>
      <c r="E144" s="4">
        <v>43165.79583333333</v>
      </c>
      <c r="F144" s="4">
        <v>43178</v>
      </c>
      <c r="G144" s="22">
        <f>IF(ISBLANK(ORDERS[[#This Row],[order_delivered_customer_date]]), "", (INT(ORDERS[[#This Row],[order_delivered_customer_date]])-INT(ORDERS[[#This Row],[order_purchase_timestamp]])))</f>
        <v>12</v>
      </c>
    </row>
    <row r="145" spans="1:7" x14ac:dyDescent="0.25">
      <c r="A145" s="2" t="s">
        <v>984</v>
      </c>
      <c r="B145" s="3" t="s">
        <v>488</v>
      </c>
      <c r="C145" s="2" t="s">
        <v>696</v>
      </c>
      <c r="D145" s="4">
        <v>43059.489583333336</v>
      </c>
      <c r="E145" s="4">
        <v>43070.020138888889</v>
      </c>
      <c r="F145" s="4">
        <v>43082</v>
      </c>
      <c r="G145" s="22">
        <f>IF(ISBLANK(ORDERS[[#This Row],[order_delivered_customer_date]]), "", (INT(ORDERS[[#This Row],[order_delivered_customer_date]])-INT(ORDERS[[#This Row],[order_purchase_timestamp]])))</f>
        <v>11</v>
      </c>
    </row>
    <row r="146" spans="1:7" x14ac:dyDescent="0.25">
      <c r="A146" s="2" t="s">
        <v>1433</v>
      </c>
      <c r="B146" s="3" t="s">
        <v>638</v>
      </c>
      <c r="C146" s="2" t="s">
        <v>696</v>
      </c>
      <c r="D146" s="4">
        <v>43014.706250000003</v>
      </c>
      <c r="E146" s="4">
        <v>43026.75277777778</v>
      </c>
      <c r="F146" s="4">
        <v>43039</v>
      </c>
      <c r="G146" s="22">
        <f>IF(ISBLANK(ORDERS[[#This Row],[order_delivered_customer_date]]), "", (INT(ORDERS[[#This Row],[order_delivered_customer_date]])-INT(ORDERS[[#This Row],[order_purchase_timestamp]])))</f>
        <v>12</v>
      </c>
    </row>
    <row r="147" spans="1:7" x14ac:dyDescent="0.25">
      <c r="A147" s="2" t="s">
        <v>841</v>
      </c>
      <c r="B147" s="3" t="s">
        <v>505</v>
      </c>
      <c r="C147" s="2" t="s">
        <v>698</v>
      </c>
      <c r="D147" s="4">
        <v>43166.363888888889</v>
      </c>
      <c r="E147" s="4">
        <v>43232</v>
      </c>
      <c r="F147" s="4">
        <v>43222</v>
      </c>
      <c r="G147" s="22">
        <f>IF(ISBLANK(ORDERS[[#This Row],[order_delivered_customer_date]]), "", (INT(ORDERS[[#This Row],[order_delivered_customer_date]])-INT(ORDERS[[#This Row],[order_purchase_timestamp]])))</f>
        <v>66</v>
      </c>
    </row>
    <row r="148" spans="1:7" x14ac:dyDescent="0.25">
      <c r="A148" s="2" t="s">
        <v>1428</v>
      </c>
      <c r="B148" s="3" t="s">
        <v>344</v>
      </c>
      <c r="C148" s="2" t="s">
        <v>696</v>
      </c>
      <c r="D148" s="4">
        <v>43127.472222222219</v>
      </c>
      <c r="E148" s="4">
        <v>43148.00277777778</v>
      </c>
      <c r="F148" s="4">
        <v>43160</v>
      </c>
      <c r="G148" s="22">
        <f>IF(ISBLANK(ORDERS[[#This Row],[order_delivered_customer_date]]), "", (INT(ORDERS[[#This Row],[order_delivered_customer_date]])-INT(ORDERS[[#This Row],[order_purchase_timestamp]])))</f>
        <v>21</v>
      </c>
    </row>
    <row r="149" spans="1:7" x14ac:dyDescent="0.25">
      <c r="A149" s="2" t="s">
        <v>1052</v>
      </c>
      <c r="B149" s="3" t="s">
        <v>491</v>
      </c>
      <c r="C149" s="2" t="s">
        <v>696</v>
      </c>
      <c r="D149" s="4">
        <v>43203.80972222222</v>
      </c>
      <c r="E149" s="4">
        <v>43218.05972222222</v>
      </c>
      <c r="F149" s="4">
        <v>43229</v>
      </c>
      <c r="G149" s="22">
        <f>IF(ISBLANK(ORDERS[[#This Row],[order_delivered_customer_date]]), "", (INT(ORDERS[[#This Row],[order_delivered_customer_date]])-INT(ORDERS[[#This Row],[order_purchase_timestamp]])))</f>
        <v>15</v>
      </c>
    </row>
    <row r="150" spans="1:7" x14ac:dyDescent="0.25">
      <c r="A150" s="2" t="s">
        <v>1717</v>
      </c>
      <c r="B150" s="3" t="s">
        <v>466</v>
      </c>
      <c r="C150" s="2" t="s">
        <v>696</v>
      </c>
      <c r="D150" s="4">
        <v>42998.042361111111</v>
      </c>
      <c r="E150" s="4">
        <v>43001.740972222222</v>
      </c>
      <c r="F150" s="4">
        <v>43010</v>
      </c>
      <c r="G150" s="22">
        <f>IF(ISBLANK(ORDERS[[#This Row],[order_delivered_customer_date]]), "", (INT(ORDERS[[#This Row],[order_delivered_customer_date]])-INT(ORDERS[[#This Row],[order_purchase_timestamp]])))</f>
        <v>3</v>
      </c>
    </row>
    <row r="151" spans="1:7" x14ac:dyDescent="0.25">
      <c r="A151" s="2" t="s">
        <v>764</v>
      </c>
      <c r="B151" s="3" t="s">
        <v>583</v>
      </c>
      <c r="C151" s="2" t="s">
        <v>696</v>
      </c>
      <c r="D151" s="4">
        <v>43205.95</v>
      </c>
      <c r="E151" s="4">
        <v>43215.598611111112</v>
      </c>
      <c r="F151" s="4">
        <v>43234</v>
      </c>
      <c r="G151" s="22">
        <f>IF(ISBLANK(ORDERS[[#This Row],[order_delivered_customer_date]]), "", (INT(ORDERS[[#This Row],[order_delivered_customer_date]])-INT(ORDERS[[#This Row],[order_purchase_timestamp]])))</f>
        <v>10</v>
      </c>
    </row>
    <row r="152" spans="1:7" x14ac:dyDescent="0.25">
      <c r="A152" s="2" t="s">
        <v>830</v>
      </c>
      <c r="B152" s="3" t="s">
        <v>312</v>
      </c>
      <c r="C152" s="2" t="s">
        <v>696</v>
      </c>
      <c r="D152" s="4">
        <v>43101.993055555555</v>
      </c>
      <c r="E152" s="4">
        <v>43115.802083333336</v>
      </c>
      <c r="F152" s="4">
        <v>43131</v>
      </c>
      <c r="G152" s="22">
        <f>IF(ISBLANK(ORDERS[[#This Row],[order_delivered_customer_date]]), "", (INT(ORDERS[[#This Row],[order_delivered_customer_date]])-INT(ORDERS[[#This Row],[order_purchase_timestamp]])))</f>
        <v>14</v>
      </c>
    </row>
    <row r="153" spans="1:7" x14ac:dyDescent="0.25">
      <c r="A153" s="2" t="s">
        <v>1239</v>
      </c>
      <c r="B153" s="3" t="s">
        <v>574</v>
      </c>
      <c r="C153" s="2" t="s">
        <v>696</v>
      </c>
      <c r="D153" s="4">
        <v>43159.465277777781</v>
      </c>
      <c r="E153" s="4">
        <v>43171.710416666669</v>
      </c>
      <c r="F153" s="4">
        <v>43182</v>
      </c>
      <c r="G153" s="22">
        <f>IF(ISBLANK(ORDERS[[#This Row],[order_delivered_customer_date]]), "", (INT(ORDERS[[#This Row],[order_delivered_customer_date]])-INT(ORDERS[[#This Row],[order_purchase_timestamp]])))</f>
        <v>12</v>
      </c>
    </row>
    <row r="154" spans="1:7" x14ac:dyDescent="0.25">
      <c r="A154" s="2" t="s">
        <v>727</v>
      </c>
      <c r="B154" s="3" t="s">
        <v>477</v>
      </c>
      <c r="C154" s="2" t="s">
        <v>696</v>
      </c>
      <c r="D154" s="4">
        <v>43117.414583333331</v>
      </c>
      <c r="E154" s="4">
        <v>43129.865277777775</v>
      </c>
      <c r="F154" s="4">
        <v>43146</v>
      </c>
      <c r="G154" s="22">
        <f>IF(ISBLANK(ORDERS[[#This Row],[order_delivered_customer_date]]), "", (INT(ORDERS[[#This Row],[order_delivered_customer_date]])-INT(ORDERS[[#This Row],[order_purchase_timestamp]])))</f>
        <v>12</v>
      </c>
    </row>
    <row r="155" spans="1:7" x14ac:dyDescent="0.25">
      <c r="A155" s="2" t="s">
        <v>1299</v>
      </c>
      <c r="B155" s="3" t="s">
        <v>467</v>
      </c>
      <c r="C155" s="2" t="s">
        <v>696</v>
      </c>
      <c r="D155" s="4">
        <v>43110.519444444442</v>
      </c>
      <c r="E155" s="4">
        <v>43122.753472222219</v>
      </c>
      <c r="F155" s="4">
        <v>43140</v>
      </c>
      <c r="G155" s="22">
        <f>IF(ISBLANK(ORDERS[[#This Row],[order_delivered_customer_date]]), "", (INT(ORDERS[[#This Row],[order_delivered_customer_date]])-INT(ORDERS[[#This Row],[order_purchase_timestamp]])))</f>
        <v>12</v>
      </c>
    </row>
    <row r="156" spans="1:7" x14ac:dyDescent="0.25">
      <c r="A156" s="2" t="s">
        <v>1454</v>
      </c>
      <c r="B156" s="3" t="s">
        <v>522</v>
      </c>
      <c r="C156" s="2" t="s">
        <v>696</v>
      </c>
      <c r="D156" s="4">
        <v>43321.509027777778</v>
      </c>
      <c r="E156" s="4">
        <v>43335.743750000001</v>
      </c>
      <c r="F156" s="4">
        <v>43362</v>
      </c>
      <c r="G156" s="22">
        <f>IF(ISBLANK(ORDERS[[#This Row],[order_delivered_customer_date]]), "", (INT(ORDERS[[#This Row],[order_delivered_customer_date]])-INT(ORDERS[[#This Row],[order_purchase_timestamp]])))</f>
        <v>14</v>
      </c>
    </row>
    <row r="157" spans="1:7" x14ac:dyDescent="0.25">
      <c r="A157" s="2" t="s">
        <v>1313</v>
      </c>
      <c r="B157" s="3" t="s">
        <v>658</v>
      </c>
      <c r="C157" s="2" t="s">
        <v>696</v>
      </c>
      <c r="D157" s="4">
        <v>43302.522222222222</v>
      </c>
      <c r="E157" s="4">
        <v>43314.827777777777</v>
      </c>
      <c r="F157" s="4">
        <v>43334</v>
      </c>
      <c r="G157" s="22">
        <f>IF(ISBLANK(ORDERS[[#This Row],[order_delivered_customer_date]]), "", (INT(ORDERS[[#This Row],[order_delivered_customer_date]])-INT(ORDERS[[#This Row],[order_purchase_timestamp]])))</f>
        <v>12</v>
      </c>
    </row>
    <row r="158" spans="1:7" x14ac:dyDescent="0.25">
      <c r="A158" s="2" t="s">
        <v>925</v>
      </c>
      <c r="B158" s="3" t="s">
        <v>477</v>
      </c>
      <c r="C158" s="2" t="s">
        <v>696</v>
      </c>
      <c r="D158" s="4">
        <v>42828.805555555555</v>
      </c>
      <c r="E158" s="4">
        <v>42838.779166666667</v>
      </c>
      <c r="F158" s="4">
        <v>42859</v>
      </c>
      <c r="G158" s="22">
        <f>IF(ISBLANK(ORDERS[[#This Row],[order_delivered_customer_date]]), "", (INT(ORDERS[[#This Row],[order_delivered_customer_date]])-INT(ORDERS[[#This Row],[order_purchase_timestamp]])))</f>
        <v>10</v>
      </c>
    </row>
    <row r="159" spans="1:7" x14ac:dyDescent="0.25">
      <c r="A159" s="2" t="s">
        <v>796</v>
      </c>
      <c r="B159" s="3" t="s">
        <v>339</v>
      </c>
      <c r="C159" s="2" t="s">
        <v>696</v>
      </c>
      <c r="D159" s="4">
        <v>43312.959722222222</v>
      </c>
      <c r="E159" s="4">
        <v>43318.810416666667</v>
      </c>
      <c r="F159" s="4">
        <v>43320</v>
      </c>
      <c r="G159" s="22">
        <f>IF(ISBLANK(ORDERS[[#This Row],[order_delivered_customer_date]]), "", (INT(ORDERS[[#This Row],[order_delivered_customer_date]])-INT(ORDERS[[#This Row],[order_purchase_timestamp]])))</f>
        <v>6</v>
      </c>
    </row>
    <row r="160" spans="1:7" x14ac:dyDescent="0.25">
      <c r="A160" s="2" t="s">
        <v>1684</v>
      </c>
      <c r="B160" s="3" t="s">
        <v>478</v>
      </c>
      <c r="C160" s="2" t="s">
        <v>696</v>
      </c>
      <c r="D160" s="4">
        <v>42899.911111111112</v>
      </c>
      <c r="E160" s="4">
        <v>42909.396527777775</v>
      </c>
      <c r="F160" s="4">
        <v>42920</v>
      </c>
      <c r="G160" s="22">
        <f>IF(ISBLANK(ORDERS[[#This Row],[order_delivered_customer_date]]), "", (INT(ORDERS[[#This Row],[order_delivered_customer_date]])-INT(ORDERS[[#This Row],[order_purchase_timestamp]])))</f>
        <v>10</v>
      </c>
    </row>
    <row r="161" spans="1:7" x14ac:dyDescent="0.25">
      <c r="A161" s="2" t="s">
        <v>1340</v>
      </c>
      <c r="B161" s="3" t="s">
        <v>683</v>
      </c>
      <c r="C161" s="2" t="s">
        <v>696</v>
      </c>
      <c r="D161" s="4">
        <v>42963.932638888888</v>
      </c>
      <c r="E161" s="4">
        <v>42975.70208333333</v>
      </c>
      <c r="F161" s="4">
        <v>42996</v>
      </c>
      <c r="G161" s="22">
        <f>IF(ISBLANK(ORDERS[[#This Row],[order_delivered_customer_date]]), "", (INT(ORDERS[[#This Row],[order_delivered_customer_date]])-INT(ORDERS[[#This Row],[order_purchase_timestamp]])))</f>
        <v>12</v>
      </c>
    </row>
    <row r="162" spans="1:7" x14ac:dyDescent="0.25">
      <c r="A162" s="2" t="s">
        <v>1588</v>
      </c>
      <c r="B162" s="3" t="s">
        <v>654</v>
      </c>
      <c r="C162" s="2" t="s">
        <v>696</v>
      </c>
      <c r="D162" s="4">
        <v>42968.568055555559</v>
      </c>
      <c r="E162" s="4">
        <v>42984.775000000001</v>
      </c>
      <c r="F162" s="4">
        <v>42993</v>
      </c>
      <c r="G162" s="22">
        <f>IF(ISBLANK(ORDERS[[#This Row],[order_delivered_customer_date]]), "", (INT(ORDERS[[#This Row],[order_delivered_customer_date]])-INT(ORDERS[[#This Row],[order_purchase_timestamp]])))</f>
        <v>16</v>
      </c>
    </row>
    <row r="163" spans="1:7" x14ac:dyDescent="0.25">
      <c r="A163" s="2" t="s">
        <v>1607</v>
      </c>
      <c r="B163" s="3" t="s">
        <v>427</v>
      </c>
      <c r="C163" s="2" t="s">
        <v>696</v>
      </c>
      <c r="D163" s="4">
        <v>43305.129861111112</v>
      </c>
      <c r="E163" s="4">
        <v>43311.752083333333</v>
      </c>
      <c r="F163" s="4">
        <v>43322</v>
      </c>
      <c r="G163" s="22">
        <f>IF(ISBLANK(ORDERS[[#This Row],[order_delivered_customer_date]]), "", (INT(ORDERS[[#This Row],[order_delivered_customer_date]])-INT(ORDERS[[#This Row],[order_purchase_timestamp]])))</f>
        <v>6</v>
      </c>
    </row>
    <row r="164" spans="1:7" x14ac:dyDescent="0.25">
      <c r="A164" s="2" t="s">
        <v>1080</v>
      </c>
      <c r="B164" s="3" t="s">
        <v>422</v>
      </c>
      <c r="C164" s="2" t="s">
        <v>704</v>
      </c>
      <c r="D164" s="4">
        <v>43353.743750000001</v>
      </c>
      <c r="E164" s="4">
        <v>43364</v>
      </c>
      <c r="F164" s="4">
        <v>43363</v>
      </c>
      <c r="G164" s="22">
        <f>IF(ISBLANK(ORDERS[[#This Row],[order_delivered_customer_date]]), "", (INT(ORDERS[[#This Row],[order_delivered_customer_date]])-INT(ORDERS[[#This Row],[order_purchase_timestamp]])))</f>
        <v>11</v>
      </c>
    </row>
    <row r="165" spans="1:7" x14ac:dyDescent="0.25">
      <c r="A165" s="2" t="s">
        <v>1875</v>
      </c>
      <c r="B165" s="3" t="s">
        <v>601</v>
      </c>
      <c r="C165" s="2" t="s">
        <v>696</v>
      </c>
      <c r="D165" s="4">
        <v>43034.961805555555</v>
      </c>
      <c r="E165" s="4">
        <v>43048.722916666666</v>
      </c>
      <c r="F165" s="4">
        <v>43063</v>
      </c>
      <c r="G165" s="22">
        <f>IF(ISBLANK(ORDERS[[#This Row],[order_delivered_customer_date]]), "", (INT(ORDERS[[#This Row],[order_delivered_customer_date]])-INT(ORDERS[[#This Row],[order_purchase_timestamp]])))</f>
        <v>14</v>
      </c>
    </row>
    <row r="166" spans="1:7" x14ac:dyDescent="0.25">
      <c r="A166" s="2" t="s">
        <v>1042</v>
      </c>
      <c r="B166" s="3" t="s">
        <v>618</v>
      </c>
      <c r="C166" s="2" t="s">
        <v>696</v>
      </c>
      <c r="D166" s="4">
        <v>43030.453472222223</v>
      </c>
      <c r="E166" s="4">
        <v>43039.843055555553</v>
      </c>
      <c r="F166" s="4">
        <v>43055</v>
      </c>
      <c r="G166" s="22">
        <f>IF(ISBLANK(ORDERS[[#This Row],[order_delivered_customer_date]]), "", (INT(ORDERS[[#This Row],[order_delivered_customer_date]])-INT(ORDERS[[#This Row],[order_purchase_timestamp]])))</f>
        <v>9</v>
      </c>
    </row>
    <row r="167" spans="1:7" x14ac:dyDescent="0.25">
      <c r="A167" s="2" t="s">
        <v>1565</v>
      </c>
      <c r="B167" s="3" t="s">
        <v>583</v>
      </c>
      <c r="C167" s="2" t="s">
        <v>696</v>
      </c>
      <c r="D167" s="4">
        <v>43068.99722222222</v>
      </c>
      <c r="E167" s="4">
        <v>43073.765972222223</v>
      </c>
      <c r="F167" s="4">
        <v>43084</v>
      </c>
      <c r="G167" s="22">
        <f>IF(ISBLANK(ORDERS[[#This Row],[order_delivered_customer_date]]), "", (INT(ORDERS[[#This Row],[order_delivered_customer_date]])-INT(ORDERS[[#This Row],[order_purchase_timestamp]])))</f>
        <v>5</v>
      </c>
    </row>
    <row r="168" spans="1:7" x14ac:dyDescent="0.25">
      <c r="A168" s="2" t="s">
        <v>1729</v>
      </c>
      <c r="B168" s="3" t="s">
        <v>489</v>
      </c>
      <c r="C168" s="2" t="s">
        <v>696</v>
      </c>
      <c r="D168" s="4">
        <v>43053.855555555558</v>
      </c>
      <c r="E168" s="4">
        <v>43069.674305555556</v>
      </c>
      <c r="F168" s="4">
        <v>43080</v>
      </c>
      <c r="G168" s="22">
        <f>IF(ISBLANK(ORDERS[[#This Row],[order_delivered_customer_date]]), "", (INT(ORDERS[[#This Row],[order_delivered_customer_date]])-INT(ORDERS[[#This Row],[order_purchase_timestamp]])))</f>
        <v>16</v>
      </c>
    </row>
    <row r="169" spans="1:7" x14ac:dyDescent="0.25">
      <c r="A169" s="2" t="s">
        <v>1494</v>
      </c>
      <c r="B169" s="3" t="s">
        <v>650</v>
      </c>
      <c r="C169" s="2" t="s">
        <v>696</v>
      </c>
      <c r="D169" s="4">
        <v>42828.946527777778</v>
      </c>
      <c r="E169" s="4">
        <v>42870.470138888886</v>
      </c>
      <c r="F169" s="4">
        <v>42852</v>
      </c>
      <c r="G169" s="22">
        <f>IF(ISBLANK(ORDERS[[#This Row],[order_delivered_customer_date]]), "", (INT(ORDERS[[#This Row],[order_delivered_customer_date]])-INT(ORDERS[[#This Row],[order_purchase_timestamp]])))</f>
        <v>42</v>
      </c>
    </row>
    <row r="170" spans="1:7" x14ac:dyDescent="0.25">
      <c r="A170" s="2" t="s">
        <v>1402</v>
      </c>
      <c r="B170" s="3" t="s">
        <v>261</v>
      </c>
      <c r="C170" s="2" t="s">
        <v>696</v>
      </c>
      <c r="D170" s="4">
        <v>43002.525694444441</v>
      </c>
      <c r="E170" s="4">
        <v>43019.890277777777</v>
      </c>
      <c r="F170" s="4">
        <v>43034</v>
      </c>
      <c r="G170" s="22">
        <f>IF(ISBLANK(ORDERS[[#This Row],[order_delivered_customer_date]]), "", (INT(ORDERS[[#This Row],[order_delivered_customer_date]])-INT(ORDERS[[#This Row],[order_purchase_timestamp]])))</f>
        <v>17</v>
      </c>
    </row>
    <row r="171" spans="1:7" x14ac:dyDescent="0.25">
      <c r="A171" s="5" t="s">
        <v>1836</v>
      </c>
      <c r="B171" s="3" t="s">
        <v>462</v>
      </c>
      <c r="C171" s="2" t="s">
        <v>696</v>
      </c>
      <c r="D171" s="4">
        <v>42979.39166666667</v>
      </c>
      <c r="E171" s="4">
        <v>42992.772916666669</v>
      </c>
      <c r="F171" s="4">
        <v>43005</v>
      </c>
      <c r="G171" s="22">
        <f>IF(ISBLANK(ORDERS[[#This Row],[order_delivered_customer_date]]), "", (INT(ORDERS[[#This Row],[order_delivered_customer_date]])-INT(ORDERS[[#This Row],[order_purchase_timestamp]])))</f>
        <v>13</v>
      </c>
    </row>
    <row r="172" spans="1:7" x14ac:dyDescent="0.25">
      <c r="A172" s="2" t="s">
        <v>1159</v>
      </c>
      <c r="B172" s="3" t="s">
        <v>630</v>
      </c>
      <c r="C172" s="2" t="s">
        <v>696</v>
      </c>
      <c r="D172" s="4">
        <v>43226.895138888889</v>
      </c>
      <c r="E172" s="4">
        <v>43231.771527777775</v>
      </c>
      <c r="F172" s="4">
        <v>43235</v>
      </c>
      <c r="G172" s="22">
        <f>IF(ISBLANK(ORDERS[[#This Row],[order_delivered_customer_date]]), "", (INT(ORDERS[[#This Row],[order_delivered_customer_date]])-INT(ORDERS[[#This Row],[order_purchase_timestamp]])))</f>
        <v>5</v>
      </c>
    </row>
    <row r="173" spans="1:7" x14ac:dyDescent="0.25">
      <c r="A173" s="2" t="s">
        <v>1354</v>
      </c>
      <c r="B173" s="3" t="s">
        <v>484</v>
      </c>
      <c r="C173" s="2" t="s">
        <v>696</v>
      </c>
      <c r="D173" s="4">
        <v>43090.642361111109</v>
      </c>
      <c r="E173" s="4">
        <v>43109.902083333334</v>
      </c>
      <c r="F173" s="4">
        <v>43126</v>
      </c>
      <c r="G173" s="22">
        <f>IF(ISBLANK(ORDERS[[#This Row],[order_delivered_customer_date]]), "", (INT(ORDERS[[#This Row],[order_delivered_customer_date]])-INT(ORDERS[[#This Row],[order_purchase_timestamp]])))</f>
        <v>19</v>
      </c>
    </row>
    <row r="174" spans="1:7" x14ac:dyDescent="0.25">
      <c r="A174" s="2" t="s">
        <v>1472</v>
      </c>
      <c r="B174" s="3" t="s">
        <v>352</v>
      </c>
      <c r="C174" s="2" t="s">
        <v>696</v>
      </c>
      <c r="D174" s="4">
        <v>43215.779166666667</v>
      </c>
      <c r="E174" s="4">
        <v>43222.829861111109</v>
      </c>
      <c r="F174" s="4">
        <v>43235</v>
      </c>
      <c r="G174" s="22">
        <f>IF(ISBLANK(ORDERS[[#This Row],[order_delivered_customer_date]]), "", (INT(ORDERS[[#This Row],[order_delivered_customer_date]])-INT(ORDERS[[#This Row],[order_purchase_timestamp]])))</f>
        <v>7</v>
      </c>
    </row>
    <row r="175" spans="1:7" x14ac:dyDescent="0.25">
      <c r="A175" s="5" t="s">
        <v>1722</v>
      </c>
      <c r="B175" s="3" t="s">
        <v>456</v>
      </c>
      <c r="C175" s="2" t="s">
        <v>696</v>
      </c>
      <c r="D175" s="4">
        <v>43039.918055555558</v>
      </c>
      <c r="E175" s="4">
        <v>43045.847916666666</v>
      </c>
      <c r="F175" s="4">
        <v>43049</v>
      </c>
      <c r="G175" s="22">
        <f>IF(ISBLANK(ORDERS[[#This Row],[order_delivered_customer_date]]), "", (INT(ORDERS[[#This Row],[order_delivered_customer_date]])-INT(ORDERS[[#This Row],[order_purchase_timestamp]])))</f>
        <v>6</v>
      </c>
    </row>
    <row r="176" spans="1:7" x14ac:dyDescent="0.25">
      <c r="A176" s="2" t="s">
        <v>1562</v>
      </c>
      <c r="B176" s="3" t="s">
        <v>383</v>
      </c>
      <c r="C176" s="2" t="s">
        <v>696</v>
      </c>
      <c r="D176" s="4">
        <v>43216.245138888888</v>
      </c>
      <c r="E176" s="4">
        <v>43229.956944444442</v>
      </c>
      <c r="F176" s="4">
        <v>43236</v>
      </c>
      <c r="G176" s="22">
        <f>IF(ISBLANK(ORDERS[[#This Row],[order_delivered_customer_date]]), "", (INT(ORDERS[[#This Row],[order_delivered_customer_date]])-INT(ORDERS[[#This Row],[order_purchase_timestamp]])))</f>
        <v>13</v>
      </c>
    </row>
    <row r="177" spans="1:7" x14ac:dyDescent="0.25">
      <c r="A177" s="2" t="s">
        <v>857</v>
      </c>
      <c r="B177" s="3" t="s">
        <v>590</v>
      </c>
      <c r="C177" s="2" t="s">
        <v>696</v>
      </c>
      <c r="D177" s="4">
        <v>43075.80972222222</v>
      </c>
      <c r="E177" s="4">
        <v>43110.864583333336</v>
      </c>
      <c r="F177" s="4">
        <v>43111</v>
      </c>
      <c r="G177" s="22">
        <f>IF(ISBLANK(ORDERS[[#This Row],[order_delivered_customer_date]]), "", (INT(ORDERS[[#This Row],[order_delivered_customer_date]])-INT(ORDERS[[#This Row],[order_purchase_timestamp]])))</f>
        <v>35</v>
      </c>
    </row>
    <row r="178" spans="1:7" x14ac:dyDescent="0.25">
      <c r="A178" s="2" t="s">
        <v>1688</v>
      </c>
      <c r="B178" s="3" t="s">
        <v>377</v>
      </c>
      <c r="C178" s="2" t="s">
        <v>696</v>
      </c>
      <c r="D178" s="4">
        <v>43121.950694444444</v>
      </c>
      <c r="E178" s="4">
        <v>43129.967361111114</v>
      </c>
      <c r="F178" s="4">
        <v>43147</v>
      </c>
      <c r="G178" s="22">
        <f>IF(ISBLANK(ORDERS[[#This Row],[order_delivered_customer_date]]), "", (INT(ORDERS[[#This Row],[order_delivered_customer_date]])-INT(ORDERS[[#This Row],[order_purchase_timestamp]])))</f>
        <v>8</v>
      </c>
    </row>
    <row r="179" spans="1:7" x14ac:dyDescent="0.25">
      <c r="A179" s="2" t="s">
        <v>1252</v>
      </c>
      <c r="B179" s="3" t="s">
        <v>481</v>
      </c>
      <c r="C179" s="2" t="s">
        <v>696</v>
      </c>
      <c r="D179" s="4">
        <v>42961.95208333333</v>
      </c>
      <c r="E179" s="4">
        <v>42968.859027777777</v>
      </c>
      <c r="F179" s="4">
        <v>42983</v>
      </c>
      <c r="G179" s="22">
        <f>IF(ISBLANK(ORDERS[[#This Row],[order_delivered_customer_date]]), "", (INT(ORDERS[[#This Row],[order_delivered_customer_date]])-INT(ORDERS[[#This Row],[order_purchase_timestamp]])))</f>
        <v>7</v>
      </c>
    </row>
    <row r="180" spans="1:7" x14ac:dyDescent="0.25">
      <c r="A180" s="2" t="s">
        <v>954</v>
      </c>
      <c r="B180" s="3" t="s">
        <v>361</v>
      </c>
      <c r="C180" s="2" t="s">
        <v>696</v>
      </c>
      <c r="D180" s="4">
        <v>43221.563888888886</v>
      </c>
      <c r="E180" s="4">
        <v>43241.820138888892</v>
      </c>
      <c r="F180" s="4">
        <v>43249</v>
      </c>
      <c r="G180" s="22">
        <f>IF(ISBLANK(ORDERS[[#This Row],[order_delivered_customer_date]]), "", (INT(ORDERS[[#This Row],[order_delivered_customer_date]])-INT(ORDERS[[#This Row],[order_purchase_timestamp]])))</f>
        <v>20</v>
      </c>
    </row>
    <row r="181" spans="1:7" x14ac:dyDescent="0.25">
      <c r="A181" s="2" t="s">
        <v>1369</v>
      </c>
      <c r="B181" s="3" t="s">
        <v>596</v>
      </c>
      <c r="C181" s="2" t="s">
        <v>696</v>
      </c>
      <c r="D181" s="4">
        <v>43309.912499999999</v>
      </c>
      <c r="E181" s="4">
        <v>43319.619444444441</v>
      </c>
      <c r="F181" s="4">
        <v>43340</v>
      </c>
      <c r="G181" s="22">
        <f>IF(ISBLANK(ORDERS[[#This Row],[order_delivered_customer_date]]), "", (INT(ORDERS[[#This Row],[order_delivered_customer_date]])-INT(ORDERS[[#This Row],[order_purchase_timestamp]])))</f>
        <v>10</v>
      </c>
    </row>
    <row r="182" spans="1:7" x14ac:dyDescent="0.25">
      <c r="A182" s="2" t="s">
        <v>1815</v>
      </c>
      <c r="B182" s="3" t="s">
        <v>686</v>
      </c>
      <c r="C182" s="2" t="s">
        <v>696</v>
      </c>
      <c r="D182" s="4">
        <v>42935.819444444445</v>
      </c>
      <c r="E182" s="4">
        <v>42950.809027777781</v>
      </c>
      <c r="F182" s="4">
        <v>42957</v>
      </c>
      <c r="G182" s="22">
        <f>IF(ISBLANK(ORDERS[[#This Row],[order_delivered_customer_date]]), "", (INT(ORDERS[[#This Row],[order_delivered_customer_date]])-INT(ORDERS[[#This Row],[order_purchase_timestamp]])))</f>
        <v>15</v>
      </c>
    </row>
    <row r="183" spans="1:7" x14ac:dyDescent="0.25">
      <c r="A183" s="2" t="s">
        <v>1671</v>
      </c>
      <c r="B183" s="3" t="s">
        <v>497</v>
      </c>
      <c r="C183" s="2" t="s">
        <v>696</v>
      </c>
      <c r="D183" s="4">
        <v>43227.637499999997</v>
      </c>
      <c r="E183" s="4">
        <v>43258.525694444441</v>
      </c>
      <c r="F183" s="4">
        <v>43257</v>
      </c>
      <c r="G183" s="22">
        <f>IF(ISBLANK(ORDERS[[#This Row],[order_delivered_customer_date]]), "", (INT(ORDERS[[#This Row],[order_delivered_customer_date]])-INT(ORDERS[[#This Row],[order_purchase_timestamp]])))</f>
        <v>31</v>
      </c>
    </row>
    <row r="184" spans="1:7" x14ac:dyDescent="0.25">
      <c r="A184" s="2" t="s">
        <v>1109</v>
      </c>
      <c r="B184" s="3" t="s">
        <v>621</v>
      </c>
      <c r="C184" s="2" t="s">
        <v>696</v>
      </c>
      <c r="D184" s="4">
        <v>42819.838194444441</v>
      </c>
      <c r="E184" s="4">
        <v>42853.488194444442</v>
      </c>
      <c r="F184" s="4">
        <v>42857</v>
      </c>
      <c r="G184" s="22">
        <f>IF(ISBLANK(ORDERS[[#This Row],[order_delivered_customer_date]]), "", (INT(ORDERS[[#This Row],[order_delivered_customer_date]])-INT(ORDERS[[#This Row],[order_purchase_timestamp]])))</f>
        <v>34</v>
      </c>
    </row>
    <row r="185" spans="1:7" x14ac:dyDescent="0.25">
      <c r="A185" s="5" t="s">
        <v>934</v>
      </c>
      <c r="B185" s="3" t="s">
        <v>323</v>
      </c>
      <c r="C185" s="2" t="s">
        <v>696</v>
      </c>
      <c r="D185" s="4">
        <v>43069.484722222223</v>
      </c>
      <c r="E185" s="4">
        <v>43084.941666666666</v>
      </c>
      <c r="F185" s="4">
        <v>43091</v>
      </c>
      <c r="G185" s="22">
        <f>IF(ISBLANK(ORDERS[[#This Row],[order_delivered_customer_date]]), "", (INT(ORDERS[[#This Row],[order_delivered_customer_date]])-INT(ORDERS[[#This Row],[order_purchase_timestamp]])))</f>
        <v>15</v>
      </c>
    </row>
    <row r="186" spans="1:7" x14ac:dyDescent="0.25">
      <c r="A186" s="2" t="s">
        <v>1261</v>
      </c>
      <c r="B186" s="3" t="s">
        <v>569</v>
      </c>
      <c r="C186" s="2" t="s">
        <v>704</v>
      </c>
      <c r="D186" s="4">
        <v>42927.535416666666</v>
      </c>
      <c r="E186" s="4">
        <v>42971</v>
      </c>
      <c r="F186" s="4">
        <v>42961</v>
      </c>
      <c r="G186" s="22">
        <f>IF(ISBLANK(ORDERS[[#This Row],[order_delivered_customer_date]]), "", (INT(ORDERS[[#This Row],[order_delivered_customer_date]])-INT(ORDERS[[#This Row],[order_purchase_timestamp]])))</f>
        <v>44</v>
      </c>
    </row>
    <row r="187" spans="1:7" x14ac:dyDescent="0.25">
      <c r="A187" s="2" t="s">
        <v>1120</v>
      </c>
      <c r="B187" s="3" t="s">
        <v>297</v>
      </c>
      <c r="C187" s="2" t="s">
        <v>696</v>
      </c>
      <c r="D187" s="4">
        <v>43332.499305555553</v>
      </c>
      <c r="E187" s="4">
        <v>43339.68472222222</v>
      </c>
      <c r="F187" s="4">
        <v>43348</v>
      </c>
      <c r="G187" s="22">
        <f>IF(ISBLANK(ORDERS[[#This Row],[order_delivered_customer_date]]), "", (INT(ORDERS[[#This Row],[order_delivered_customer_date]])-INT(ORDERS[[#This Row],[order_purchase_timestamp]])))</f>
        <v>7</v>
      </c>
    </row>
    <row r="188" spans="1:7" x14ac:dyDescent="0.25">
      <c r="A188" s="2" t="s">
        <v>713</v>
      </c>
      <c r="B188" s="3" t="s">
        <v>554</v>
      </c>
      <c r="C188" s="2" t="s">
        <v>696</v>
      </c>
      <c r="D188" s="4">
        <v>43271.406944444447</v>
      </c>
      <c r="E188" s="4">
        <v>43273.748611111114</v>
      </c>
      <c r="F188" s="4">
        <v>43284</v>
      </c>
      <c r="G188" s="22">
        <f>IF(ISBLANK(ORDERS[[#This Row],[order_delivered_customer_date]]), "", (INT(ORDERS[[#This Row],[order_delivered_customer_date]])-INT(ORDERS[[#This Row],[order_purchase_timestamp]])))</f>
        <v>2</v>
      </c>
    </row>
    <row r="189" spans="1:7" x14ac:dyDescent="0.25">
      <c r="A189" s="2" t="s">
        <v>1251</v>
      </c>
      <c r="B189" s="3" t="s">
        <v>397</v>
      </c>
      <c r="C189" s="2" t="s">
        <v>696</v>
      </c>
      <c r="D189" s="4">
        <v>43273.850694444445</v>
      </c>
      <c r="E189" s="4">
        <v>43315.915972222225</v>
      </c>
      <c r="F189" s="4">
        <v>43305</v>
      </c>
      <c r="G189" s="22">
        <f>IF(ISBLANK(ORDERS[[#This Row],[order_delivered_customer_date]]), "", (INT(ORDERS[[#This Row],[order_delivered_customer_date]])-INT(ORDERS[[#This Row],[order_purchase_timestamp]])))</f>
        <v>42</v>
      </c>
    </row>
    <row r="190" spans="1:7" x14ac:dyDescent="0.25">
      <c r="A190" s="2" t="s">
        <v>758</v>
      </c>
      <c r="B190" s="3" t="s">
        <v>476</v>
      </c>
      <c r="C190" s="2" t="s">
        <v>696</v>
      </c>
      <c r="D190" s="4">
        <v>43276.497916666667</v>
      </c>
      <c r="E190" s="4">
        <v>43280.568055555559</v>
      </c>
      <c r="F190" s="4">
        <v>43293</v>
      </c>
      <c r="G190" s="22">
        <f>IF(ISBLANK(ORDERS[[#This Row],[order_delivered_customer_date]]), "", (INT(ORDERS[[#This Row],[order_delivered_customer_date]])-INT(ORDERS[[#This Row],[order_purchase_timestamp]])))</f>
        <v>4</v>
      </c>
    </row>
    <row r="191" spans="1:7" x14ac:dyDescent="0.25">
      <c r="A191" s="2" t="s">
        <v>1660</v>
      </c>
      <c r="B191" s="3" t="s">
        <v>383</v>
      </c>
      <c r="C191" s="2" t="s">
        <v>696</v>
      </c>
      <c r="D191" s="4">
        <v>43146.599305555559</v>
      </c>
      <c r="E191" s="4">
        <v>43164.981944444444</v>
      </c>
      <c r="F191" s="4">
        <v>43166</v>
      </c>
      <c r="G191" s="22">
        <f>IF(ISBLANK(ORDERS[[#This Row],[order_delivered_customer_date]]), "", (INT(ORDERS[[#This Row],[order_delivered_customer_date]])-INT(ORDERS[[#This Row],[order_purchase_timestamp]])))</f>
        <v>18</v>
      </c>
    </row>
    <row r="192" spans="1:7" x14ac:dyDescent="0.25">
      <c r="A192" s="5" t="s">
        <v>1735</v>
      </c>
      <c r="B192" s="3" t="s">
        <v>418</v>
      </c>
      <c r="C192" s="2" t="s">
        <v>696</v>
      </c>
      <c r="D192" s="4">
        <v>43047.261111111111</v>
      </c>
      <c r="E192" s="4">
        <v>43067.859027777777</v>
      </c>
      <c r="F192" s="4">
        <v>43067</v>
      </c>
      <c r="G192" s="22">
        <f>IF(ISBLANK(ORDERS[[#This Row],[order_delivered_customer_date]]), "", (INT(ORDERS[[#This Row],[order_delivered_customer_date]])-INT(ORDERS[[#This Row],[order_purchase_timestamp]])))</f>
        <v>20</v>
      </c>
    </row>
    <row r="193" spans="1:7" x14ac:dyDescent="0.25">
      <c r="A193" s="2" t="s">
        <v>1195</v>
      </c>
      <c r="B193" s="3" t="s">
        <v>558</v>
      </c>
      <c r="C193" s="2" t="s">
        <v>696</v>
      </c>
      <c r="D193" s="4">
        <v>42842.89166666667</v>
      </c>
      <c r="E193" s="4">
        <v>42861.379861111112</v>
      </c>
      <c r="F193" s="4">
        <v>42870</v>
      </c>
      <c r="G193" s="22">
        <f>IF(ISBLANK(ORDERS[[#This Row],[order_delivered_customer_date]]), "", (INT(ORDERS[[#This Row],[order_delivered_customer_date]])-INT(ORDERS[[#This Row],[order_purchase_timestamp]])))</f>
        <v>19</v>
      </c>
    </row>
    <row r="194" spans="1:7" x14ac:dyDescent="0.25">
      <c r="A194" s="2" t="s">
        <v>1844</v>
      </c>
      <c r="B194" s="3" t="s">
        <v>435</v>
      </c>
      <c r="C194" s="2" t="s">
        <v>696</v>
      </c>
      <c r="D194" s="4">
        <v>42775.679861111108</v>
      </c>
      <c r="E194" s="4">
        <v>42797.44027777778</v>
      </c>
      <c r="F194" s="4">
        <v>42811</v>
      </c>
      <c r="G194" s="22">
        <f>IF(ISBLANK(ORDERS[[#This Row],[order_delivered_customer_date]]), "", (INT(ORDERS[[#This Row],[order_delivered_customer_date]])-INT(ORDERS[[#This Row],[order_purchase_timestamp]])))</f>
        <v>22</v>
      </c>
    </row>
    <row r="195" spans="1:7" x14ac:dyDescent="0.25">
      <c r="A195" s="2" t="s">
        <v>1020</v>
      </c>
      <c r="B195" s="3" t="s">
        <v>605</v>
      </c>
      <c r="C195" s="2" t="s">
        <v>696</v>
      </c>
      <c r="D195" s="4">
        <v>43199.642361111109</v>
      </c>
      <c r="E195" s="4">
        <v>43229.755555555559</v>
      </c>
      <c r="F195" s="4">
        <v>43224</v>
      </c>
      <c r="G195" s="22">
        <f>IF(ISBLANK(ORDERS[[#This Row],[order_delivered_customer_date]]), "", (INT(ORDERS[[#This Row],[order_delivered_customer_date]])-INT(ORDERS[[#This Row],[order_purchase_timestamp]])))</f>
        <v>30</v>
      </c>
    </row>
    <row r="196" spans="1:7" x14ac:dyDescent="0.25">
      <c r="A196" s="2" t="s">
        <v>1107</v>
      </c>
      <c r="B196" s="3" t="s">
        <v>681</v>
      </c>
      <c r="C196" s="2" t="s">
        <v>696</v>
      </c>
      <c r="D196" s="4">
        <v>42994.472222222219</v>
      </c>
      <c r="E196" s="4">
        <v>43016.650694444441</v>
      </c>
      <c r="F196" s="4">
        <v>43014</v>
      </c>
      <c r="G196" s="22">
        <f>IF(ISBLANK(ORDERS[[#This Row],[order_delivered_customer_date]]), "", (INT(ORDERS[[#This Row],[order_delivered_customer_date]])-INT(ORDERS[[#This Row],[order_purchase_timestamp]])))</f>
        <v>22</v>
      </c>
    </row>
    <row r="197" spans="1:7" x14ac:dyDescent="0.25">
      <c r="A197" s="2" t="s">
        <v>990</v>
      </c>
      <c r="B197" s="3" t="s">
        <v>454</v>
      </c>
      <c r="C197" s="2" t="s">
        <v>696</v>
      </c>
      <c r="D197" s="4">
        <v>43063.012499999997</v>
      </c>
      <c r="E197" s="4">
        <v>43087.498611111114</v>
      </c>
      <c r="F197" s="4">
        <v>43083</v>
      </c>
      <c r="G197" s="22">
        <f>IF(ISBLANK(ORDERS[[#This Row],[order_delivered_customer_date]]), "", (INT(ORDERS[[#This Row],[order_delivered_customer_date]])-INT(ORDERS[[#This Row],[order_purchase_timestamp]])))</f>
        <v>24</v>
      </c>
    </row>
    <row r="198" spans="1:7" x14ac:dyDescent="0.25">
      <c r="A198" s="2" t="s">
        <v>798</v>
      </c>
      <c r="B198" s="3" t="s">
        <v>606</v>
      </c>
      <c r="C198" s="2" t="s">
        <v>696</v>
      </c>
      <c r="D198" s="4">
        <v>43327.814583333333</v>
      </c>
      <c r="E198" s="4">
        <v>43341.729861111111</v>
      </c>
      <c r="F198" s="4">
        <v>43342</v>
      </c>
      <c r="G198" s="22">
        <f>IF(ISBLANK(ORDERS[[#This Row],[order_delivered_customer_date]]), "", (INT(ORDERS[[#This Row],[order_delivered_customer_date]])-INT(ORDERS[[#This Row],[order_purchase_timestamp]])))</f>
        <v>14</v>
      </c>
    </row>
    <row r="199" spans="1:7" x14ac:dyDescent="0.25">
      <c r="A199" s="2" t="s">
        <v>1115</v>
      </c>
      <c r="B199" s="3" t="s">
        <v>557</v>
      </c>
      <c r="C199" s="2" t="s">
        <v>696</v>
      </c>
      <c r="D199" s="4">
        <v>43067.75</v>
      </c>
      <c r="E199" s="4">
        <v>43084.845833333333</v>
      </c>
      <c r="F199" s="4">
        <v>43088</v>
      </c>
      <c r="G199" s="22">
        <f>IF(ISBLANK(ORDERS[[#This Row],[order_delivered_customer_date]]), "", (INT(ORDERS[[#This Row],[order_delivered_customer_date]])-INT(ORDERS[[#This Row],[order_purchase_timestamp]])))</f>
        <v>17</v>
      </c>
    </row>
    <row r="200" spans="1:7" x14ac:dyDescent="0.25">
      <c r="A200" s="2" t="s">
        <v>1572</v>
      </c>
      <c r="B200" s="3" t="s">
        <v>132</v>
      </c>
      <c r="C200" s="2" t="s">
        <v>696</v>
      </c>
      <c r="D200" s="4">
        <v>42770.628472222219</v>
      </c>
      <c r="E200" s="4">
        <v>42773.420138888891</v>
      </c>
      <c r="F200" s="4">
        <v>42795</v>
      </c>
      <c r="G200" s="22">
        <f>IF(ISBLANK(ORDERS[[#This Row],[order_delivered_customer_date]]), "", (INT(ORDERS[[#This Row],[order_delivered_customer_date]])-INT(ORDERS[[#This Row],[order_purchase_timestamp]])))</f>
        <v>3</v>
      </c>
    </row>
    <row r="201" spans="1:7" x14ac:dyDescent="0.25">
      <c r="A201" s="2" t="s">
        <v>1876</v>
      </c>
      <c r="B201" s="3" t="s">
        <v>645</v>
      </c>
      <c r="C201" s="2" t="s">
        <v>696</v>
      </c>
      <c r="D201" s="4">
        <v>43176.921527777777</v>
      </c>
      <c r="E201" s="4">
        <v>43188.945138888892</v>
      </c>
      <c r="F201" s="4">
        <v>43199</v>
      </c>
      <c r="G201" s="22">
        <f>IF(ISBLANK(ORDERS[[#This Row],[order_delivered_customer_date]]), "", (INT(ORDERS[[#This Row],[order_delivered_customer_date]])-INT(ORDERS[[#This Row],[order_purchase_timestamp]])))</f>
        <v>12</v>
      </c>
    </row>
    <row r="202" spans="1:7" x14ac:dyDescent="0.25">
      <c r="A202" s="2" t="s">
        <v>1114</v>
      </c>
      <c r="B202" s="3" t="s">
        <v>251</v>
      </c>
      <c r="C202" s="2" t="s">
        <v>696</v>
      </c>
      <c r="D202" s="4">
        <v>43250.388194444444</v>
      </c>
      <c r="E202" s="4">
        <v>43255.797222222223</v>
      </c>
      <c r="F202" s="4">
        <v>43285</v>
      </c>
      <c r="G202" s="22">
        <f>IF(ISBLANK(ORDERS[[#This Row],[order_delivered_customer_date]]), "", (INT(ORDERS[[#This Row],[order_delivered_customer_date]])-INT(ORDERS[[#This Row],[order_purchase_timestamp]])))</f>
        <v>5</v>
      </c>
    </row>
    <row r="203" spans="1:7" x14ac:dyDescent="0.25">
      <c r="A203" s="2" t="s">
        <v>1093</v>
      </c>
      <c r="B203" s="3" t="s">
        <v>547</v>
      </c>
      <c r="C203" s="2" t="s">
        <v>696</v>
      </c>
      <c r="D203" s="4">
        <v>43094.848611111112</v>
      </c>
      <c r="E203" s="4">
        <v>43103.756944444445</v>
      </c>
      <c r="F203" s="4">
        <v>43136</v>
      </c>
      <c r="G203" s="22">
        <f>IF(ISBLANK(ORDERS[[#This Row],[order_delivered_customer_date]]), "", (INT(ORDERS[[#This Row],[order_delivered_customer_date]])-INT(ORDERS[[#This Row],[order_purchase_timestamp]])))</f>
        <v>9</v>
      </c>
    </row>
    <row r="204" spans="1:7" x14ac:dyDescent="0.25">
      <c r="A204" s="2" t="s">
        <v>1687</v>
      </c>
      <c r="B204" s="3" t="s">
        <v>686</v>
      </c>
      <c r="C204" s="2" t="s">
        <v>696</v>
      </c>
      <c r="D204" s="4">
        <v>42995.598611111112</v>
      </c>
      <c r="E204" s="4">
        <v>43000.911805555559</v>
      </c>
      <c r="F204" s="4">
        <v>43014</v>
      </c>
      <c r="G204" s="22">
        <f>IF(ISBLANK(ORDERS[[#This Row],[order_delivered_customer_date]]), "", (INT(ORDERS[[#This Row],[order_delivered_customer_date]])-INT(ORDERS[[#This Row],[order_purchase_timestamp]])))</f>
        <v>5</v>
      </c>
    </row>
    <row r="205" spans="1:7" x14ac:dyDescent="0.25">
      <c r="A205" s="2" t="s">
        <v>1082</v>
      </c>
      <c r="B205" s="3" t="s">
        <v>654</v>
      </c>
      <c r="C205" s="2" t="s">
        <v>696</v>
      </c>
      <c r="D205" s="4">
        <v>43083.630555555559</v>
      </c>
      <c r="E205" s="4">
        <v>43110.818749999999</v>
      </c>
      <c r="F205" s="4">
        <v>43115</v>
      </c>
      <c r="G205" s="22">
        <f>IF(ISBLANK(ORDERS[[#This Row],[order_delivered_customer_date]]), "", (INT(ORDERS[[#This Row],[order_delivered_customer_date]])-INT(ORDERS[[#This Row],[order_purchase_timestamp]])))</f>
        <v>27</v>
      </c>
    </row>
    <row r="206" spans="1:7" x14ac:dyDescent="0.25">
      <c r="A206" s="2" t="s">
        <v>996</v>
      </c>
      <c r="B206" s="3" t="s">
        <v>605</v>
      </c>
      <c r="C206" s="2" t="s">
        <v>696</v>
      </c>
      <c r="D206" s="4">
        <v>43016.539583333331</v>
      </c>
      <c r="E206" s="4">
        <v>43031.481249999997</v>
      </c>
      <c r="F206" s="4">
        <v>43048</v>
      </c>
      <c r="G206" s="22">
        <f>IF(ISBLANK(ORDERS[[#This Row],[order_delivered_customer_date]]), "", (INT(ORDERS[[#This Row],[order_delivered_customer_date]])-INT(ORDERS[[#This Row],[order_purchase_timestamp]])))</f>
        <v>15</v>
      </c>
    </row>
    <row r="207" spans="1:7" x14ac:dyDescent="0.25">
      <c r="A207" s="2" t="s">
        <v>1609</v>
      </c>
      <c r="B207" s="3" t="s">
        <v>663</v>
      </c>
      <c r="C207" s="2" t="s">
        <v>696</v>
      </c>
      <c r="D207" s="4">
        <v>43131.489583333336</v>
      </c>
      <c r="E207" s="4">
        <v>43147.888194444444</v>
      </c>
      <c r="F207" s="4">
        <v>43154</v>
      </c>
      <c r="G207" s="22">
        <f>IF(ISBLANK(ORDERS[[#This Row],[order_delivered_customer_date]]), "", (INT(ORDERS[[#This Row],[order_delivered_customer_date]])-INT(ORDERS[[#This Row],[order_purchase_timestamp]])))</f>
        <v>16</v>
      </c>
    </row>
    <row r="208" spans="1:7" x14ac:dyDescent="0.25">
      <c r="A208" s="2" t="s">
        <v>898</v>
      </c>
      <c r="B208" s="3" t="s">
        <v>532</v>
      </c>
      <c r="C208" s="2" t="s">
        <v>696</v>
      </c>
      <c r="D208" s="4">
        <v>42903.572916666664</v>
      </c>
      <c r="E208" s="4">
        <v>42909.456250000003</v>
      </c>
      <c r="F208" s="4">
        <v>42923</v>
      </c>
      <c r="G208" s="22">
        <f>IF(ISBLANK(ORDERS[[#This Row],[order_delivered_customer_date]]), "", (INT(ORDERS[[#This Row],[order_delivered_customer_date]])-INT(ORDERS[[#This Row],[order_purchase_timestamp]])))</f>
        <v>6</v>
      </c>
    </row>
    <row r="209" spans="1:7" x14ac:dyDescent="0.25">
      <c r="A209" s="2" t="s">
        <v>1615</v>
      </c>
      <c r="B209" s="3" t="s">
        <v>510</v>
      </c>
      <c r="C209" s="2" t="s">
        <v>696</v>
      </c>
      <c r="D209" s="4">
        <v>43063.602777777778</v>
      </c>
      <c r="E209" s="4">
        <v>43089.883333333331</v>
      </c>
      <c r="F209" s="4">
        <v>43091</v>
      </c>
      <c r="G209" s="22">
        <f>IF(ISBLANK(ORDERS[[#This Row],[order_delivered_customer_date]]), "", (INT(ORDERS[[#This Row],[order_delivered_customer_date]])-INT(ORDERS[[#This Row],[order_purchase_timestamp]])))</f>
        <v>26</v>
      </c>
    </row>
    <row r="210" spans="1:7" x14ac:dyDescent="0.25">
      <c r="A210" s="2" t="s">
        <v>1657</v>
      </c>
      <c r="B210" s="3" t="s">
        <v>545</v>
      </c>
      <c r="C210" s="2" t="s">
        <v>696</v>
      </c>
      <c r="D210" s="4">
        <v>43175.979166666664</v>
      </c>
      <c r="E210" s="4">
        <v>43193.102083333331</v>
      </c>
      <c r="F210" s="4">
        <v>43199</v>
      </c>
      <c r="G210" s="22">
        <f>IF(ISBLANK(ORDERS[[#This Row],[order_delivered_customer_date]]), "", (INT(ORDERS[[#This Row],[order_delivered_customer_date]])-INT(ORDERS[[#This Row],[order_purchase_timestamp]])))</f>
        <v>18</v>
      </c>
    </row>
    <row r="211" spans="1:7" x14ac:dyDescent="0.25">
      <c r="A211" s="2" t="s">
        <v>1349</v>
      </c>
      <c r="B211" s="3" t="s">
        <v>580</v>
      </c>
      <c r="C211" s="2" t="s">
        <v>696</v>
      </c>
      <c r="D211" s="4">
        <v>43263.552083333336</v>
      </c>
      <c r="E211" s="4">
        <v>43269.698611111111</v>
      </c>
      <c r="F211" s="4">
        <v>43292</v>
      </c>
      <c r="G211" s="22">
        <f>IF(ISBLANK(ORDERS[[#This Row],[order_delivered_customer_date]]), "", (INT(ORDERS[[#This Row],[order_delivered_customer_date]])-INT(ORDERS[[#This Row],[order_purchase_timestamp]])))</f>
        <v>6</v>
      </c>
    </row>
    <row r="212" spans="1:7" x14ac:dyDescent="0.25">
      <c r="A212" s="2" t="s">
        <v>765</v>
      </c>
      <c r="B212" s="3" t="s">
        <v>316</v>
      </c>
      <c r="C212" s="2" t="s">
        <v>696</v>
      </c>
      <c r="D212" s="4">
        <v>43149.459722222222</v>
      </c>
      <c r="E212" s="4">
        <v>43179.981944444444</v>
      </c>
      <c r="F212" s="4">
        <v>43178</v>
      </c>
      <c r="G212" s="22">
        <f>IF(ISBLANK(ORDERS[[#This Row],[order_delivered_customer_date]]), "", (INT(ORDERS[[#This Row],[order_delivered_customer_date]])-INT(ORDERS[[#This Row],[order_purchase_timestamp]])))</f>
        <v>30</v>
      </c>
    </row>
    <row r="213" spans="1:7" x14ac:dyDescent="0.25">
      <c r="A213" s="2" t="s">
        <v>1250</v>
      </c>
      <c r="B213" s="3" t="s">
        <v>560</v>
      </c>
      <c r="C213" s="2" t="s">
        <v>696</v>
      </c>
      <c r="D213" s="4">
        <v>42791.892361111109</v>
      </c>
      <c r="E213" s="4">
        <v>42814.435416666667</v>
      </c>
      <c r="F213" s="4">
        <v>42818</v>
      </c>
      <c r="G213" s="22">
        <f>IF(ISBLANK(ORDERS[[#This Row],[order_delivered_customer_date]]), "", (INT(ORDERS[[#This Row],[order_delivered_customer_date]])-INT(ORDERS[[#This Row],[order_purchase_timestamp]])))</f>
        <v>23</v>
      </c>
    </row>
    <row r="214" spans="1:7" x14ac:dyDescent="0.25">
      <c r="A214" s="2" t="s">
        <v>1140</v>
      </c>
      <c r="B214" s="3" t="s">
        <v>94</v>
      </c>
      <c r="C214" s="2" t="s">
        <v>696</v>
      </c>
      <c r="D214" s="4">
        <v>42961.513194444444</v>
      </c>
      <c r="E214" s="4">
        <v>42968.96875</v>
      </c>
      <c r="F214" s="4">
        <v>42983</v>
      </c>
      <c r="G214" s="22">
        <f>IF(ISBLANK(ORDERS[[#This Row],[order_delivered_customer_date]]), "", (INT(ORDERS[[#This Row],[order_delivered_customer_date]])-INT(ORDERS[[#This Row],[order_purchase_timestamp]])))</f>
        <v>7</v>
      </c>
    </row>
    <row r="215" spans="1:7" x14ac:dyDescent="0.25">
      <c r="A215" s="2" t="s">
        <v>1383</v>
      </c>
      <c r="B215" s="3" t="s">
        <v>627</v>
      </c>
      <c r="C215" s="2" t="s">
        <v>696</v>
      </c>
      <c r="D215" s="4">
        <v>43227.361805555556</v>
      </c>
      <c r="E215" s="4">
        <v>43231.719444444447</v>
      </c>
      <c r="F215" s="4">
        <v>43248</v>
      </c>
      <c r="G215" s="22">
        <f>IF(ISBLANK(ORDERS[[#This Row],[order_delivered_customer_date]]), "", (INT(ORDERS[[#This Row],[order_delivered_customer_date]])-INT(ORDERS[[#This Row],[order_purchase_timestamp]])))</f>
        <v>4</v>
      </c>
    </row>
    <row r="216" spans="1:7" x14ac:dyDescent="0.25">
      <c r="A216" s="2" t="s">
        <v>724</v>
      </c>
      <c r="B216" s="3" t="s">
        <v>217</v>
      </c>
      <c r="C216" s="2" t="s">
        <v>696</v>
      </c>
      <c r="D216" s="4">
        <v>43187.478472222225</v>
      </c>
      <c r="E216" s="4">
        <v>43249.956944444442</v>
      </c>
      <c r="F216" s="4">
        <v>43208</v>
      </c>
      <c r="G216" s="22">
        <f>IF(ISBLANK(ORDERS[[#This Row],[order_delivered_customer_date]]), "", (INT(ORDERS[[#This Row],[order_delivered_customer_date]])-INT(ORDERS[[#This Row],[order_purchase_timestamp]])))</f>
        <v>62</v>
      </c>
    </row>
    <row r="217" spans="1:7" x14ac:dyDescent="0.25">
      <c r="A217" s="2" t="s">
        <v>782</v>
      </c>
      <c r="B217" s="3" t="s">
        <v>684</v>
      </c>
      <c r="C217" s="2" t="s">
        <v>696</v>
      </c>
      <c r="D217" s="4">
        <v>43146.463194444441</v>
      </c>
      <c r="E217" s="4">
        <v>43166.706944444442</v>
      </c>
      <c r="F217" s="4">
        <v>43174</v>
      </c>
      <c r="G217" s="22">
        <f>IF(ISBLANK(ORDERS[[#This Row],[order_delivered_customer_date]]), "", (INT(ORDERS[[#This Row],[order_delivered_customer_date]])-INT(ORDERS[[#This Row],[order_purchase_timestamp]])))</f>
        <v>20</v>
      </c>
    </row>
    <row r="218" spans="1:7" x14ac:dyDescent="0.25">
      <c r="A218" s="2" t="s">
        <v>982</v>
      </c>
      <c r="B218" s="3" t="s">
        <v>472</v>
      </c>
      <c r="C218" s="2" t="s">
        <v>696</v>
      </c>
      <c r="D218" s="4">
        <v>42862.727083333331</v>
      </c>
      <c r="E218" s="4">
        <v>42871.725694444445</v>
      </c>
      <c r="F218" s="4">
        <v>42887</v>
      </c>
      <c r="G218" s="22">
        <f>IF(ISBLANK(ORDERS[[#This Row],[order_delivered_customer_date]]), "", (INT(ORDERS[[#This Row],[order_delivered_customer_date]])-INT(ORDERS[[#This Row],[order_purchase_timestamp]])))</f>
        <v>9</v>
      </c>
    </row>
    <row r="219" spans="1:7" x14ac:dyDescent="0.25">
      <c r="A219" s="2" t="s">
        <v>1832</v>
      </c>
      <c r="B219" s="3" t="s">
        <v>449</v>
      </c>
      <c r="C219" s="2" t="s">
        <v>696</v>
      </c>
      <c r="D219" s="4">
        <v>43173.925000000003</v>
      </c>
      <c r="E219" s="4">
        <v>43179.804166666669</v>
      </c>
      <c r="F219" s="4">
        <v>43185</v>
      </c>
      <c r="G219" s="22">
        <f>IF(ISBLANK(ORDERS[[#This Row],[order_delivered_customer_date]]), "", (INT(ORDERS[[#This Row],[order_delivered_customer_date]])-INT(ORDERS[[#This Row],[order_purchase_timestamp]])))</f>
        <v>6</v>
      </c>
    </row>
    <row r="220" spans="1:7" x14ac:dyDescent="0.25">
      <c r="A220" s="2" t="s">
        <v>993</v>
      </c>
      <c r="B220" s="3" t="s">
        <v>504</v>
      </c>
      <c r="C220" s="2" t="s">
        <v>696</v>
      </c>
      <c r="D220" s="4">
        <v>43209.930555555555</v>
      </c>
      <c r="E220" s="4">
        <v>43223.694444444445</v>
      </c>
      <c r="F220" s="4">
        <v>43237</v>
      </c>
      <c r="G220" s="22">
        <f>IF(ISBLANK(ORDERS[[#This Row],[order_delivered_customer_date]]), "", (INT(ORDERS[[#This Row],[order_delivered_customer_date]])-INT(ORDERS[[#This Row],[order_purchase_timestamp]])))</f>
        <v>14</v>
      </c>
    </row>
    <row r="221" spans="1:7" x14ac:dyDescent="0.25">
      <c r="A221" s="2" t="s">
        <v>885</v>
      </c>
      <c r="B221" s="3" t="s">
        <v>427</v>
      </c>
      <c r="C221" s="2" t="s">
        <v>696</v>
      </c>
      <c r="D221" s="4">
        <v>43250.666666666664</v>
      </c>
      <c r="E221" s="4">
        <v>43256.486805555556</v>
      </c>
      <c r="F221" s="4">
        <v>43285</v>
      </c>
      <c r="G221" s="22">
        <f>IF(ISBLANK(ORDERS[[#This Row],[order_delivered_customer_date]]), "", (INT(ORDERS[[#This Row],[order_delivered_customer_date]])-INT(ORDERS[[#This Row],[order_purchase_timestamp]])))</f>
        <v>6</v>
      </c>
    </row>
    <row r="222" spans="1:7" x14ac:dyDescent="0.25">
      <c r="A222" s="2" t="s">
        <v>1790</v>
      </c>
      <c r="B222" s="3" t="s">
        <v>518</v>
      </c>
      <c r="C222" s="2" t="s">
        <v>696</v>
      </c>
      <c r="D222" s="4">
        <v>43215.50277777778</v>
      </c>
      <c r="E222" s="4">
        <v>43222.752083333333</v>
      </c>
      <c r="F222" s="4">
        <v>43234</v>
      </c>
      <c r="G222" s="22">
        <f>IF(ISBLANK(ORDERS[[#This Row],[order_delivered_customer_date]]), "", (INT(ORDERS[[#This Row],[order_delivered_customer_date]])-INT(ORDERS[[#This Row],[order_purchase_timestamp]])))</f>
        <v>7</v>
      </c>
    </row>
    <row r="223" spans="1:7" x14ac:dyDescent="0.25">
      <c r="A223" s="2" t="s">
        <v>1364</v>
      </c>
      <c r="B223" s="3" t="s">
        <v>335</v>
      </c>
      <c r="C223" s="2" t="s">
        <v>696</v>
      </c>
      <c r="D223" s="4">
        <v>43154.371527777781</v>
      </c>
      <c r="E223" s="4">
        <v>43167.731944444444</v>
      </c>
      <c r="F223" s="4">
        <v>43179</v>
      </c>
      <c r="G223" s="22">
        <f>IF(ISBLANK(ORDERS[[#This Row],[order_delivered_customer_date]]), "", (INT(ORDERS[[#This Row],[order_delivered_customer_date]])-INT(ORDERS[[#This Row],[order_purchase_timestamp]])))</f>
        <v>13</v>
      </c>
    </row>
    <row r="224" spans="1:7" x14ac:dyDescent="0.25">
      <c r="A224" s="2" t="s">
        <v>1701</v>
      </c>
      <c r="B224" s="3" t="s">
        <v>677</v>
      </c>
      <c r="C224" s="2" t="s">
        <v>696</v>
      </c>
      <c r="D224" s="4">
        <v>43255.655555555553</v>
      </c>
      <c r="E224" s="4">
        <v>43264.779861111114</v>
      </c>
      <c r="F224" s="4">
        <v>43294</v>
      </c>
      <c r="G224" s="22">
        <f>IF(ISBLANK(ORDERS[[#This Row],[order_delivered_customer_date]]), "", (INT(ORDERS[[#This Row],[order_delivered_customer_date]])-INT(ORDERS[[#This Row],[order_purchase_timestamp]])))</f>
        <v>9</v>
      </c>
    </row>
    <row r="225" spans="1:7" x14ac:dyDescent="0.25">
      <c r="A225" s="2" t="s">
        <v>1147</v>
      </c>
      <c r="B225" s="3" t="s">
        <v>674</v>
      </c>
      <c r="C225" s="2" t="s">
        <v>696</v>
      </c>
      <c r="D225" s="4">
        <v>43166.947222222225</v>
      </c>
      <c r="E225" s="4">
        <v>43178.839583333334</v>
      </c>
      <c r="F225" s="4">
        <v>43228</v>
      </c>
      <c r="G225" s="22">
        <f>IF(ISBLANK(ORDERS[[#This Row],[order_delivered_customer_date]]), "", (INT(ORDERS[[#This Row],[order_delivered_customer_date]])-INT(ORDERS[[#This Row],[order_purchase_timestamp]])))</f>
        <v>12</v>
      </c>
    </row>
    <row r="226" spans="1:7" x14ac:dyDescent="0.25">
      <c r="A226" s="2" t="s">
        <v>1446</v>
      </c>
      <c r="B226" s="3" t="s">
        <v>661</v>
      </c>
      <c r="C226" s="2" t="s">
        <v>696</v>
      </c>
      <c r="D226" s="4">
        <v>42829.536111111112</v>
      </c>
      <c r="E226" s="4">
        <v>42854.56527777778</v>
      </c>
      <c r="F226" s="4">
        <v>42851</v>
      </c>
      <c r="G226" s="22">
        <f>IF(ISBLANK(ORDERS[[#This Row],[order_delivered_customer_date]]), "", (INT(ORDERS[[#This Row],[order_delivered_customer_date]])-INT(ORDERS[[#This Row],[order_purchase_timestamp]])))</f>
        <v>25</v>
      </c>
    </row>
    <row r="227" spans="1:7" x14ac:dyDescent="0.25">
      <c r="A227" s="2" t="s">
        <v>1223</v>
      </c>
      <c r="B227" s="3" t="s">
        <v>613</v>
      </c>
      <c r="C227" s="2" t="s">
        <v>696</v>
      </c>
      <c r="D227" s="4">
        <v>43118.859027777777</v>
      </c>
      <c r="E227" s="4">
        <v>43130.838888888888</v>
      </c>
      <c r="F227" s="4">
        <v>43146</v>
      </c>
      <c r="G227" s="22">
        <f>IF(ISBLANK(ORDERS[[#This Row],[order_delivered_customer_date]]), "", (INT(ORDERS[[#This Row],[order_delivered_customer_date]])-INT(ORDERS[[#This Row],[order_purchase_timestamp]])))</f>
        <v>12</v>
      </c>
    </row>
    <row r="228" spans="1:7" x14ac:dyDescent="0.25">
      <c r="A228" s="2" t="s">
        <v>1745</v>
      </c>
      <c r="B228" s="3" t="s">
        <v>645</v>
      </c>
      <c r="C228" s="2" t="s">
        <v>696</v>
      </c>
      <c r="D228" s="4">
        <v>43292.496527777781</v>
      </c>
      <c r="E228" s="4">
        <v>43307.643750000003</v>
      </c>
      <c r="F228" s="4">
        <v>43320</v>
      </c>
      <c r="G228" s="22">
        <f>IF(ISBLANK(ORDERS[[#This Row],[order_delivered_customer_date]]), "", (INT(ORDERS[[#This Row],[order_delivered_customer_date]])-INT(ORDERS[[#This Row],[order_purchase_timestamp]])))</f>
        <v>15</v>
      </c>
    </row>
    <row r="229" spans="1:7" x14ac:dyDescent="0.25">
      <c r="A229" s="2" t="s">
        <v>1492</v>
      </c>
      <c r="B229" s="3" t="s">
        <v>639</v>
      </c>
      <c r="C229" s="2" t="s">
        <v>696</v>
      </c>
      <c r="D229" s="4">
        <v>43203.761111111111</v>
      </c>
      <c r="E229" s="4">
        <v>43207.688194444447</v>
      </c>
      <c r="F229" s="4">
        <v>43222</v>
      </c>
      <c r="G229" s="22">
        <f>IF(ISBLANK(ORDERS[[#This Row],[order_delivered_customer_date]]), "", (INT(ORDERS[[#This Row],[order_delivered_customer_date]])-INT(ORDERS[[#This Row],[order_purchase_timestamp]])))</f>
        <v>4</v>
      </c>
    </row>
    <row r="230" spans="1:7" x14ac:dyDescent="0.25">
      <c r="A230" s="2" t="s">
        <v>1761</v>
      </c>
      <c r="B230" s="3" t="s">
        <v>312</v>
      </c>
      <c r="C230" s="2" t="s">
        <v>696</v>
      </c>
      <c r="D230" s="4">
        <v>43218.692361111112</v>
      </c>
      <c r="E230" s="4">
        <v>43224.863888888889</v>
      </c>
      <c r="F230" s="4">
        <v>43242</v>
      </c>
      <c r="G230" s="22">
        <f>IF(ISBLANK(ORDERS[[#This Row],[order_delivered_customer_date]]), "", (INT(ORDERS[[#This Row],[order_delivered_customer_date]])-INT(ORDERS[[#This Row],[order_purchase_timestamp]])))</f>
        <v>6</v>
      </c>
    </row>
    <row r="231" spans="1:7" x14ac:dyDescent="0.25">
      <c r="A231" s="2" t="s">
        <v>876</v>
      </c>
      <c r="B231" s="3" t="s">
        <v>486</v>
      </c>
      <c r="C231" s="2" t="s">
        <v>696</v>
      </c>
      <c r="D231" s="4">
        <v>42862.780555555553</v>
      </c>
      <c r="E231" s="4">
        <v>42870.54791666667</v>
      </c>
      <c r="F231" s="4">
        <v>42874</v>
      </c>
      <c r="G231" s="22">
        <f>IF(ISBLANK(ORDERS[[#This Row],[order_delivered_customer_date]]), "", (INT(ORDERS[[#This Row],[order_delivered_customer_date]])-INT(ORDERS[[#This Row],[order_purchase_timestamp]])))</f>
        <v>8</v>
      </c>
    </row>
    <row r="232" spans="1:7" x14ac:dyDescent="0.25">
      <c r="A232" s="2" t="s">
        <v>1434</v>
      </c>
      <c r="B232" s="3" t="s">
        <v>300</v>
      </c>
      <c r="C232" s="2" t="s">
        <v>696</v>
      </c>
      <c r="D232" s="4">
        <v>42989.905555555553</v>
      </c>
      <c r="E232" s="4">
        <v>43006.902083333334</v>
      </c>
      <c r="F232" s="4">
        <v>43014</v>
      </c>
      <c r="G232" s="22">
        <f>IF(ISBLANK(ORDERS[[#This Row],[order_delivered_customer_date]]), "", (INT(ORDERS[[#This Row],[order_delivered_customer_date]])-INT(ORDERS[[#This Row],[order_purchase_timestamp]])))</f>
        <v>17</v>
      </c>
    </row>
    <row r="233" spans="1:7" x14ac:dyDescent="0.25">
      <c r="A233" s="2" t="s">
        <v>1509</v>
      </c>
      <c r="B233" s="3" t="s">
        <v>362</v>
      </c>
      <c r="C233" s="2" t="s">
        <v>696</v>
      </c>
      <c r="D233" s="4">
        <v>43181.42291666667</v>
      </c>
      <c r="E233" s="4">
        <v>43193.413194444445</v>
      </c>
      <c r="F233" s="4">
        <v>43200</v>
      </c>
      <c r="G233" s="22">
        <f>IF(ISBLANK(ORDERS[[#This Row],[order_delivered_customer_date]]), "", (INT(ORDERS[[#This Row],[order_delivered_customer_date]])-INT(ORDERS[[#This Row],[order_purchase_timestamp]])))</f>
        <v>12</v>
      </c>
    </row>
    <row r="234" spans="1:7" x14ac:dyDescent="0.25">
      <c r="A234" s="2" t="s">
        <v>1539</v>
      </c>
      <c r="B234" s="3" t="s">
        <v>324</v>
      </c>
      <c r="C234" s="2" t="s">
        <v>696</v>
      </c>
      <c r="D234" s="4">
        <v>43176.470138888886</v>
      </c>
      <c r="E234" s="4">
        <v>43180.838888888888</v>
      </c>
      <c r="F234" s="4">
        <v>43196</v>
      </c>
      <c r="G234" s="22">
        <f>IF(ISBLANK(ORDERS[[#This Row],[order_delivered_customer_date]]), "", (INT(ORDERS[[#This Row],[order_delivered_customer_date]])-INT(ORDERS[[#This Row],[order_purchase_timestamp]])))</f>
        <v>4</v>
      </c>
    </row>
    <row r="235" spans="1:7" x14ac:dyDescent="0.25">
      <c r="A235" s="2" t="s">
        <v>962</v>
      </c>
      <c r="B235" s="3" t="s">
        <v>640</v>
      </c>
      <c r="C235" s="2" t="s">
        <v>696</v>
      </c>
      <c r="D235" s="4">
        <v>42989.938888888886</v>
      </c>
      <c r="E235" s="4">
        <v>42998.897916666669</v>
      </c>
      <c r="F235" s="4">
        <v>43010</v>
      </c>
      <c r="G235" s="22">
        <f>IF(ISBLANK(ORDERS[[#This Row],[order_delivered_customer_date]]), "", (INT(ORDERS[[#This Row],[order_delivered_customer_date]])-INT(ORDERS[[#This Row],[order_purchase_timestamp]])))</f>
        <v>9</v>
      </c>
    </row>
    <row r="236" spans="1:7" x14ac:dyDescent="0.25">
      <c r="A236" s="2" t="s">
        <v>817</v>
      </c>
      <c r="B236" s="3" t="s">
        <v>421</v>
      </c>
      <c r="C236" s="2" t="s">
        <v>696</v>
      </c>
      <c r="D236" s="4">
        <v>42973.628472222219</v>
      </c>
      <c r="E236" s="4">
        <v>42986.640277777777</v>
      </c>
      <c r="F236" s="4">
        <v>42997</v>
      </c>
      <c r="G236" s="22">
        <f>IF(ISBLANK(ORDERS[[#This Row],[order_delivered_customer_date]]), "", (INT(ORDERS[[#This Row],[order_delivered_customer_date]])-INT(ORDERS[[#This Row],[order_purchase_timestamp]])))</f>
        <v>13</v>
      </c>
    </row>
    <row r="237" spans="1:7" x14ac:dyDescent="0.25">
      <c r="A237" s="2" t="s">
        <v>1881</v>
      </c>
      <c r="B237" s="3" t="s">
        <v>437</v>
      </c>
      <c r="C237" s="2" t="s">
        <v>696</v>
      </c>
      <c r="D237" s="4">
        <v>43239.713888888888</v>
      </c>
      <c r="E237" s="4">
        <v>43259.818055555559</v>
      </c>
      <c r="F237" s="4">
        <v>43278</v>
      </c>
      <c r="G237" s="22">
        <f>IF(ISBLANK(ORDERS[[#This Row],[order_delivered_customer_date]]), "", (INT(ORDERS[[#This Row],[order_delivered_customer_date]])-INT(ORDERS[[#This Row],[order_purchase_timestamp]])))</f>
        <v>20</v>
      </c>
    </row>
    <row r="238" spans="1:7" x14ac:dyDescent="0.25">
      <c r="A238" s="2" t="s">
        <v>1417</v>
      </c>
      <c r="B238" s="3" t="s">
        <v>534</v>
      </c>
      <c r="C238" s="2" t="s">
        <v>696</v>
      </c>
      <c r="D238" s="4">
        <v>42888.902083333334</v>
      </c>
      <c r="E238" s="4">
        <v>42902.571527777778</v>
      </c>
      <c r="F238" s="4">
        <v>42902</v>
      </c>
      <c r="G238" s="22">
        <f>IF(ISBLANK(ORDERS[[#This Row],[order_delivered_customer_date]]), "", (INT(ORDERS[[#This Row],[order_delivered_customer_date]])-INT(ORDERS[[#This Row],[order_purchase_timestamp]])))</f>
        <v>14</v>
      </c>
    </row>
    <row r="239" spans="1:7" x14ac:dyDescent="0.25">
      <c r="A239" s="2" t="s">
        <v>1895</v>
      </c>
      <c r="B239" s="3" t="s">
        <v>667</v>
      </c>
      <c r="C239" s="2" t="s">
        <v>696</v>
      </c>
      <c r="D239" s="4">
        <v>43189.517361111109</v>
      </c>
      <c r="E239" s="4">
        <v>43215.710416666669</v>
      </c>
      <c r="F239" s="4">
        <v>43214</v>
      </c>
      <c r="G239" s="22">
        <f>IF(ISBLANK(ORDERS[[#This Row],[order_delivered_customer_date]]), "", (INT(ORDERS[[#This Row],[order_delivered_customer_date]])-INT(ORDERS[[#This Row],[order_purchase_timestamp]])))</f>
        <v>26</v>
      </c>
    </row>
    <row r="240" spans="1:7" x14ac:dyDescent="0.25">
      <c r="A240" s="2" t="s">
        <v>1101</v>
      </c>
      <c r="B240" s="3" t="s">
        <v>478</v>
      </c>
      <c r="C240" s="2" t="s">
        <v>696</v>
      </c>
      <c r="D240" s="4">
        <v>43319.640277777777</v>
      </c>
      <c r="E240" s="4">
        <v>43328.533333333333</v>
      </c>
      <c r="F240" s="4">
        <v>43325</v>
      </c>
      <c r="G240" s="22">
        <f>IF(ISBLANK(ORDERS[[#This Row],[order_delivered_customer_date]]), "", (INT(ORDERS[[#This Row],[order_delivered_customer_date]])-INT(ORDERS[[#This Row],[order_purchase_timestamp]])))</f>
        <v>9</v>
      </c>
    </row>
    <row r="241" spans="1:7" x14ac:dyDescent="0.25">
      <c r="A241" s="2" t="s">
        <v>1647</v>
      </c>
      <c r="B241" s="3" t="s">
        <v>493</v>
      </c>
      <c r="C241" s="2" t="s">
        <v>696</v>
      </c>
      <c r="D241" s="4">
        <v>43048.7</v>
      </c>
      <c r="E241" s="4">
        <v>43062.811805555553</v>
      </c>
      <c r="F241" s="4">
        <v>43073</v>
      </c>
      <c r="G241" s="22">
        <f>IF(ISBLANK(ORDERS[[#This Row],[order_delivered_customer_date]]), "", (INT(ORDERS[[#This Row],[order_delivered_customer_date]])-INT(ORDERS[[#This Row],[order_purchase_timestamp]])))</f>
        <v>14</v>
      </c>
    </row>
    <row r="242" spans="1:7" x14ac:dyDescent="0.25">
      <c r="A242" s="2" t="s">
        <v>1892</v>
      </c>
      <c r="B242" s="3" t="s">
        <v>452</v>
      </c>
      <c r="C242" s="2" t="s">
        <v>696</v>
      </c>
      <c r="D242" s="4">
        <v>42877.069444444445</v>
      </c>
      <c r="E242" s="4">
        <v>42885.597916666666</v>
      </c>
      <c r="F242" s="4">
        <v>42902</v>
      </c>
      <c r="G242" s="22">
        <f>IF(ISBLANK(ORDERS[[#This Row],[order_delivered_customer_date]]), "", (INT(ORDERS[[#This Row],[order_delivered_customer_date]])-INT(ORDERS[[#This Row],[order_purchase_timestamp]])))</f>
        <v>8</v>
      </c>
    </row>
    <row r="243" spans="1:7" x14ac:dyDescent="0.25">
      <c r="A243" s="2" t="s">
        <v>760</v>
      </c>
      <c r="B243" s="3" t="s">
        <v>616</v>
      </c>
      <c r="C243" s="2" t="s">
        <v>696</v>
      </c>
      <c r="D243" s="4">
        <v>43084.46875</v>
      </c>
      <c r="E243" s="4">
        <v>43103.786111111112</v>
      </c>
      <c r="F243" s="4">
        <v>43110</v>
      </c>
      <c r="G243" s="22">
        <f>IF(ISBLANK(ORDERS[[#This Row],[order_delivered_customer_date]]), "", (INT(ORDERS[[#This Row],[order_delivered_customer_date]])-INT(ORDERS[[#This Row],[order_purchase_timestamp]])))</f>
        <v>19</v>
      </c>
    </row>
    <row r="244" spans="1:7" x14ac:dyDescent="0.25">
      <c r="A244" s="2" t="s">
        <v>1500</v>
      </c>
      <c r="B244" s="3" t="s">
        <v>549</v>
      </c>
      <c r="C244" s="2" t="s">
        <v>696</v>
      </c>
      <c r="D244" s="4">
        <v>42794.462500000001</v>
      </c>
      <c r="E244" s="4">
        <v>42800.372916666667</v>
      </c>
      <c r="F244" s="4">
        <v>42816</v>
      </c>
      <c r="G244" s="22">
        <f>IF(ISBLANK(ORDERS[[#This Row],[order_delivered_customer_date]]), "", (INT(ORDERS[[#This Row],[order_delivered_customer_date]])-INT(ORDERS[[#This Row],[order_purchase_timestamp]])))</f>
        <v>6</v>
      </c>
    </row>
    <row r="245" spans="1:7" x14ac:dyDescent="0.25">
      <c r="A245" s="2" t="s">
        <v>1503</v>
      </c>
      <c r="B245" s="3" t="s">
        <v>481</v>
      </c>
      <c r="C245" s="2" t="s">
        <v>696</v>
      </c>
      <c r="D245" s="4">
        <v>43272.365277777775</v>
      </c>
      <c r="E245" s="4">
        <v>43279.865972222222</v>
      </c>
      <c r="F245" s="4">
        <v>43301</v>
      </c>
      <c r="G245" s="22">
        <f>IF(ISBLANK(ORDERS[[#This Row],[order_delivered_customer_date]]), "", (INT(ORDERS[[#This Row],[order_delivered_customer_date]])-INT(ORDERS[[#This Row],[order_purchase_timestamp]])))</f>
        <v>7</v>
      </c>
    </row>
    <row r="246" spans="1:7" x14ac:dyDescent="0.25">
      <c r="A246" s="2" t="s">
        <v>1081</v>
      </c>
      <c r="B246" s="3" t="s">
        <v>443</v>
      </c>
      <c r="C246" s="2" t="s">
        <v>696</v>
      </c>
      <c r="D246" s="4">
        <v>43069.456250000003</v>
      </c>
      <c r="E246" s="4">
        <v>43082.670138888891</v>
      </c>
      <c r="F246" s="4">
        <v>43087</v>
      </c>
      <c r="G246" s="22">
        <f>IF(ISBLANK(ORDERS[[#This Row],[order_delivered_customer_date]]), "", (INT(ORDERS[[#This Row],[order_delivered_customer_date]])-INT(ORDERS[[#This Row],[order_purchase_timestamp]])))</f>
        <v>13</v>
      </c>
    </row>
    <row r="247" spans="1:7" x14ac:dyDescent="0.25">
      <c r="A247" s="2" t="s">
        <v>966</v>
      </c>
      <c r="B247" s="3" t="s">
        <v>547</v>
      </c>
      <c r="C247" s="2" t="s">
        <v>696</v>
      </c>
      <c r="D247" s="4">
        <v>42856.80972222222</v>
      </c>
      <c r="E247" s="4">
        <v>42870.409722222219</v>
      </c>
      <c r="F247" s="4">
        <v>42881</v>
      </c>
      <c r="G247" s="22">
        <f>IF(ISBLANK(ORDERS[[#This Row],[order_delivered_customer_date]]), "", (INT(ORDERS[[#This Row],[order_delivered_customer_date]])-INT(ORDERS[[#This Row],[order_purchase_timestamp]])))</f>
        <v>14</v>
      </c>
    </row>
    <row r="248" spans="1:7" x14ac:dyDescent="0.25">
      <c r="A248" s="2" t="s">
        <v>1548</v>
      </c>
      <c r="B248" s="3" t="s">
        <v>498</v>
      </c>
      <c r="C248" s="2" t="s">
        <v>696</v>
      </c>
      <c r="D248" s="4">
        <v>43338.361111111109</v>
      </c>
      <c r="E248" s="4">
        <v>43342.734722222223</v>
      </c>
      <c r="F248" s="4">
        <v>43353</v>
      </c>
      <c r="G248" s="22">
        <f>IF(ISBLANK(ORDERS[[#This Row],[order_delivered_customer_date]]), "", (INT(ORDERS[[#This Row],[order_delivered_customer_date]])-INT(ORDERS[[#This Row],[order_purchase_timestamp]])))</f>
        <v>4</v>
      </c>
    </row>
    <row r="249" spans="1:7" x14ac:dyDescent="0.25">
      <c r="A249" s="2" t="s">
        <v>1209</v>
      </c>
      <c r="B249" s="3" t="s">
        <v>240</v>
      </c>
      <c r="C249" s="2" t="s">
        <v>696</v>
      </c>
      <c r="D249" s="4">
        <v>43218.556944444441</v>
      </c>
      <c r="E249" s="4">
        <v>43223.647222222222</v>
      </c>
      <c r="F249" s="4">
        <v>43238</v>
      </c>
      <c r="G249" s="22">
        <f>IF(ISBLANK(ORDERS[[#This Row],[order_delivered_customer_date]]), "", (INT(ORDERS[[#This Row],[order_delivered_customer_date]])-INT(ORDERS[[#This Row],[order_purchase_timestamp]])))</f>
        <v>5</v>
      </c>
    </row>
    <row r="250" spans="1:7" x14ac:dyDescent="0.25">
      <c r="A250" s="2" t="s">
        <v>786</v>
      </c>
      <c r="B250" s="3" t="s">
        <v>662</v>
      </c>
      <c r="C250" s="2" t="s">
        <v>696</v>
      </c>
      <c r="D250" s="4">
        <v>42649.836805555555</v>
      </c>
      <c r="E250" s="4">
        <v>42657.427777777775</v>
      </c>
      <c r="F250" s="4">
        <v>42702</v>
      </c>
      <c r="G250" s="22">
        <f>IF(ISBLANK(ORDERS[[#This Row],[order_delivered_customer_date]]), "", (INT(ORDERS[[#This Row],[order_delivered_customer_date]])-INT(ORDERS[[#This Row],[order_purchase_timestamp]])))</f>
        <v>8</v>
      </c>
    </row>
    <row r="251" spans="1:7" x14ac:dyDescent="0.25">
      <c r="A251" s="2" t="s">
        <v>1163</v>
      </c>
      <c r="B251" s="3" t="s">
        <v>506</v>
      </c>
      <c r="C251" s="2" t="s">
        <v>696</v>
      </c>
      <c r="D251" s="4">
        <v>43130.302083333336</v>
      </c>
      <c r="E251" s="4">
        <v>43136.636805555558</v>
      </c>
      <c r="F251" s="4">
        <v>43154</v>
      </c>
      <c r="G251" s="22">
        <f>IF(ISBLANK(ORDERS[[#This Row],[order_delivered_customer_date]]), "", (INT(ORDERS[[#This Row],[order_delivered_customer_date]])-INT(ORDERS[[#This Row],[order_purchase_timestamp]])))</f>
        <v>6</v>
      </c>
    </row>
    <row r="252" spans="1:7" x14ac:dyDescent="0.25">
      <c r="A252" s="2" t="s">
        <v>1853</v>
      </c>
      <c r="B252" s="3" t="s">
        <v>190</v>
      </c>
      <c r="C252" s="2" t="s">
        <v>696</v>
      </c>
      <c r="D252" s="4">
        <v>43063.636111111111</v>
      </c>
      <c r="E252" s="4">
        <v>43095.693055555559</v>
      </c>
      <c r="F252" s="4">
        <v>43087</v>
      </c>
      <c r="G252" s="22">
        <f>IF(ISBLANK(ORDERS[[#This Row],[order_delivered_customer_date]]), "", (INT(ORDERS[[#This Row],[order_delivered_customer_date]])-INT(ORDERS[[#This Row],[order_purchase_timestamp]])))</f>
        <v>32</v>
      </c>
    </row>
    <row r="253" spans="1:7" x14ac:dyDescent="0.25">
      <c r="A253" s="2" t="s">
        <v>1712</v>
      </c>
      <c r="B253" s="3" t="s">
        <v>230</v>
      </c>
      <c r="C253" s="2" t="s">
        <v>696</v>
      </c>
      <c r="D253" s="4">
        <v>43047.00277777778</v>
      </c>
      <c r="E253" s="4">
        <v>43049.856944444444</v>
      </c>
      <c r="F253" s="4">
        <v>43062</v>
      </c>
      <c r="G253" s="22">
        <f>IF(ISBLANK(ORDERS[[#This Row],[order_delivered_customer_date]]), "", (INT(ORDERS[[#This Row],[order_delivered_customer_date]])-INT(ORDERS[[#This Row],[order_purchase_timestamp]])))</f>
        <v>2</v>
      </c>
    </row>
    <row r="254" spans="1:7" x14ac:dyDescent="0.25">
      <c r="A254" s="2" t="s">
        <v>932</v>
      </c>
      <c r="B254" s="3" t="s">
        <v>503</v>
      </c>
      <c r="C254" s="2" t="s">
        <v>696</v>
      </c>
      <c r="D254" s="4">
        <v>43132.586805555555</v>
      </c>
      <c r="E254" s="4">
        <v>43159.443749999999</v>
      </c>
      <c r="F254" s="4">
        <v>43165</v>
      </c>
      <c r="G254" s="22">
        <f>IF(ISBLANK(ORDERS[[#This Row],[order_delivered_customer_date]]), "", (INT(ORDERS[[#This Row],[order_delivered_customer_date]])-INT(ORDERS[[#This Row],[order_purchase_timestamp]])))</f>
        <v>27</v>
      </c>
    </row>
    <row r="255" spans="1:7" x14ac:dyDescent="0.25">
      <c r="A255" s="2" t="s">
        <v>1110</v>
      </c>
      <c r="B255" s="3" t="s">
        <v>318</v>
      </c>
      <c r="C255" s="2" t="s">
        <v>696</v>
      </c>
      <c r="D255" s="4">
        <v>42974.978472222225</v>
      </c>
      <c r="E255" s="4">
        <v>42986.892361111109</v>
      </c>
      <c r="F255" s="4">
        <v>42996</v>
      </c>
      <c r="G255" s="22">
        <f>IF(ISBLANK(ORDERS[[#This Row],[order_delivered_customer_date]]), "", (INT(ORDERS[[#This Row],[order_delivered_customer_date]])-INT(ORDERS[[#This Row],[order_purchase_timestamp]])))</f>
        <v>12</v>
      </c>
    </row>
    <row r="256" spans="1:7" x14ac:dyDescent="0.25">
      <c r="A256" s="5" t="s">
        <v>738</v>
      </c>
      <c r="B256" s="3" t="s">
        <v>410</v>
      </c>
      <c r="C256" s="2" t="s">
        <v>696</v>
      </c>
      <c r="D256" s="4">
        <v>42813.712500000001</v>
      </c>
      <c r="E256" s="4">
        <v>42825.447916666664</v>
      </c>
      <c r="F256" s="4">
        <v>42850</v>
      </c>
      <c r="G256" s="22">
        <f>IF(ISBLANK(ORDERS[[#This Row],[order_delivered_customer_date]]), "", (INT(ORDERS[[#This Row],[order_delivered_customer_date]])-INT(ORDERS[[#This Row],[order_purchase_timestamp]])))</f>
        <v>12</v>
      </c>
    </row>
    <row r="257" spans="1:7" x14ac:dyDescent="0.25">
      <c r="A257" s="2" t="s">
        <v>1896</v>
      </c>
      <c r="B257" s="3" t="s">
        <v>428</v>
      </c>
      <c r="C257" s="2" t="s">
        <v>696</v>
      </c>
      <c r="D257" s="4">
        <v>42848.504861111112</v>
      </c>
      <c r="E257" s="4">
        <v>42871.606249999997</v>
      </c>
      <c r="F257" s="4">
        <v>42871</v>
      </c>
      <c r="G257" s="22">
        <f>IF(ISBLANK(ORDERS[[#This Row],[order_delivered_customer_date]]), "", (INT(ORDERS[[#This Row],[order_delivered_customer_date]])-INT(ORDERS[[#This Row],[order_purchase_timestamp]])))</f>
        <v>23</v>
      </c>
    </row>
    <row r="258" spans="1:7" x14ac:dyDescent="0.25">
      <c r="A258" s="2" t="s">
        <v>1053</v>
      </c>
      <c r="B258" s="3" t="s">
        <v>412</v>
      </c>
      <c r="C258" s="2" t="s">
        <v>696</v>
      </c>
      <c r="D258" s="4">
        <v>43331.900694444441</v>
      </c>
      <c r="E258" s="4">
        <v>43340.020138888889</v>
      </c>
      <c r="F258" s="4">
        <v>43349</v>
      </c>
      <c r="G258" s="22">
        <f>IF(ISBLANK(ORDERS[[#This Row],[order_delivered_customer_date]]), "", (INT(ORDERS[[#This Row],[order_delivered_customer_date]])-INT(ORDERS[[#This Row],[order_purchase_timestamp]])))</f>
        <v>9</v>
      </c>
    </row>
    <row r="259" spans="1:7" x14ac:dyDescent="0.25">
      <c r="A259" s="2" t="s">
        <v>1429</v>
      </c>
      <c r="B259" s="3" t="s">
        <v>671</v>
      </c>
      <c r="C259" s="2" t="s">
        <v>696</v>
      </c>
      <c r="D259" s="4">
        <v>43326.781944444447</v>
      </c>
      <c r="E259" s="4">
        <v>43328.768055555556</v>
      </c>
      <c r="F259" s="4">
        <v>43332</v>
      </c>
      <c r="G259" s="22">
        <f>IF(ISBLANK(ORDERS[[#This Row],[order_delivered_customer_date]]), "", (INT(ORDERS[[#This Row],[order_delivered_customer_date]])-INT(ORDERS[[#This Row],[order_purchase_timestamp]])))</f>
        <v>2</v>
      </c>
    </row>
    <row r="260" spans="1:7" x14ac:dyDescent="0.25">
      <c r="A260" s="2" t="s">
        <v>835</v>
      </c>
      <c r="B260" s="3" t="s">
        <v>531</v>
      </c>
      <c r="C260" s="2" t="s">
        <v>696</v>
      </c>
      <c r="D260" s="4">
        <v>43300.660416666666</v>
      </c>
      <c r="E260" s="4">
        <v>43308.401388888888</v>
      </c>
      <c r="F260" s="4">
        <v>43325</v>
      </c>
      <c r="G260" s="22">
        <f>IF(ISBLANK(ORDERS[[#This Row],[order_delivered_customer_date]]), "", (INT(ORDERS[[#This Row],[order_delivered_customer_date]])-INT(ORDERS[[#This Row],[order_purchase_timestamp]])))</f>
        <v>8</v>
      </c>
    </row>
    <row r="261" spans="1:7" x14ac:dyDescent="0.25">
      <c r="A261" s="2" t="s">
        <v>1783</v>
      </c>
      <c r="B261" s="3" t="s">
        <v>510</v>
      </c>
      <c r="C261" s="2" t="s">
        <v>696</v>
      </c>
      <c r="D261" s="4">
        <v>43160.612500000003</v>
      </c>
      <c r="E261" s="4">
        <v>43175.93472222222</v>
      </c>
      <c r="F261" s="4">
        <v>43182</v>
      </c>
      <c r="G261" s="22">
        <f>IF(ISBLANK(ORDERS[[#This Row],[order_delivered_customer_date]]), "", (INT(ORDERS[[#This Row],[order_delivered_customer_date]])-INT(ORDERS[[#This Row],[order_purchase_timestamp]])))</f>
        <v>15</v>
      </c>
    </row>
    <row r="262" spans="1:7" x14ac:dyDescent="0.25">
      <c r="A262" s="2" t="s">
        <v>773</v>
      </c>
      <c r="B262" s="3" t="s">
        <v>576</v>
      </c>
      <c r="C262" s="2" t="s">
        <v>696</v>
      </c>
      <c r="D262" s="4">
        <v>42787.71597222222</v>
      </c>
      <c r="E262" s="4">
        <v>42803.441666666666</v>
      </c>
      <c r="F262" s="4">
        <v>42822</v>
      </c>
      <c r="G262" s="22">
        <f>IF(ISBLANK(ORDERS[[#This Row],[order_delivered_customer_date]]), "", (INT(ORDERS[[#This Row],[order_delivered_customer_date]])-INT(ORDERS[[#This Row],[order_purchase_timestamp]])))</f>
        <v>16</v>
      </c>
    </row>
    <row r="263" spans="1:7" x14ac:dyDescent="0.25">
      <c r="A263" s="5" t="s">
        <v>1218</v>
      </c>
      <c r="B263" s="3" t="s">
        <v>684</v>
      </c>
      <c r="C263" s="2" t="s">
        <v>696</v>
      </c>
      <c r="D263" s="4">
        <v>42992.303472222222</v>
      </c>
      <c r="E263" s="4">
        <v>42998.65</v>
      </c>
      <c r="F263" s="4">
        <v>43012</v>
      </c>
      <c r="G263" s="22">
        <f>IF(ISBLANK(ORDERS[[#This Row],[order_delivered_customer_date]]), "", (INT(ORDERS[[#This Row],[order_delivered_customer_date]])-INT(ORDERS[[#This Row],[order_purchase_timestamp]])))</f>
        <v>6</v>
      </c>
    </row>
    <row r="264" spans="1:7" x14ac:dyDescent="0.25">
      <c r="A264" s="2" t="s">
        <v>1121</v>
      </c>
      <c r="B264" s="3" t="s">
        <v>498</v>
      </c>
      <c r="C264" s="2" t="s">
        <v>696</v>
      </c>
      <c r="D264" s="4">
        <v>42933.966666666667</v>
      </c>
      <c r="E264" s="4">
        <v>42952.647916666669</v>
      </c>
      <c r="F264" s="4">
        <v>42957</v>
      </c>
      <c r="G264" s="22">
        <f>IF(ISBLANK(ORDERS[[#This Row],[order_delivered_customer_date]]), "", (INT(ORDERS[[#This Row],[order_delivered_customer_date]])-INT(ORDERS[[#This Row],[order_purchase_timestamp]])))</f>
        <v>19</v>
      </c>
    </row>
    <row r="265" spans="1:7" x14ac:dyDescent="0.25">
      <c r="A265" s="2" t="s">
        <v>1890</v>
      </c>
      <c r="B265" s="3" t="s">
        <v>561</v>
      </c>
      <c r="C265" s="2" t="s">
        <v>696</v>
      </c>
      <c r="D265" s="4">
        <v>43238.431944444441</v>
      </c>
      <c r="E265" s="4">
        <v>43244.683333333334</v>
      </c>
      <c r="F265" s="4">
        <v>43257</v>
      </c>
      <c r="G265" s="22">
        <f>IF(ISBLANK(ORDERS[[#This Row],[order_delivered_customer_date]]), "", (INT(ORDERS[[#This Row],[order_delivered_customer_date]])-INT(ORDERS[[#This Row],[order_purchase_timestamp]])))</f>
        <v>6</v>
      </c>
    </row>
    <row r="266" spans="1:7" x14ac:dyDescent="0.25">
      <c r="A266" s="2" t="s">
        <v>1221</v>
      </c>
      <c r="B266" s="3" t="s">
        <v>339</v>
      </c>
      <c r="C266" s="2" t="s">
        <v>696</v>
      </c>
      <c r="D266" s="4">
        <v>42816.417361111111</v>
      </c>
      <c r="E266" s="4">
        <v>42818.676388888889</v>
      </c>
      <c r="F266" s="4">
        <v>42835</v>
      </c>
      <c r="G266" s="22">
        <f>IF(ISBLANK(ORDERS[[#This Row],[order_delivered_customer_date]]), "", (INT(ORDERS[[#This Row],[order_delivered_customer_date]])-INT(ORDERS[[#This Row],[order_purchase_timestamp]])))</f>
        <v>2</v>
      </c>
    </row>
    <row r="267" spans="1:7" x14ac:dyDescent="0.25">
      <c r="A267" s="2" t="s">
        <v>1444</v>
      </c>
      <c r="B267" s="3" t="s">
        <v>559</v>
      </c>
      <c r="C267" s="2" t="s">
        <v>696</v>
      </c>
      <c r="D267" s="4">
        <v>43157.736111111109</v>
      </c>
      <c r="E267" s="4">
        <v>43185.904166666667</v>
      </c>
      <c r="F267" s="4">
        <v>43181</v>
      </c>
      <c r="G267" s="22">
        <f>IF(ISBLANK(ORDERS[[#This Row],[order_delivered_customer_date]]), "", (INT(ORDERS[[#This Row],[order_delivered_customer_date]])-INT(ORDERS[[#This Row],[order_purchase_timestamp]])))</f>
        <v>28</v>
      </c>
    </row>
    <row r="268" spans="1:7" x14ac:dyDescent="0.25">
      <c r="A268" s="2" t="s">
        <v>1532</v>
      </c>
      <c r="B268" s="3" t="s">
        <v>441</v>
      </c>
      <c r="C268" s="2" t="s">
        <v>696</v>
      </c>
      <c r="D268" s="4">
        <v>43230.806944444441</v>
      </c>
      <c r="E268" s="4">
        <v>43237.844444444447</v>
      </c>
      <c r="F268" s="4">
        <v>43263</v>
      </c>
      <c r="G268" s="22">
        <f>IF(ISBLANK(ORDERS[[#This Row],[order_delivered_customer_date]]), "", (INT(ORDERS[[#This Row],[order_delivered_customer_date]])-INT(ORDERS[[#This Row],[order_purchase_timestamp]])))</f>
        <v>7</v>
      </c>
    </row>
    <row r="269" spans="1:7" x14ac:dyDescent="0.25">
      <c r="A269" s="2" t="s">
        <v>918</v>
      </c>
      <c r="B269" s="3" t="s">
        <v>676</v>
      </c>
      <c r="C269" s="2" t="s">
        <v>696</v>
      </c>
      <c r="D269" s="4">
        <v>43311.470833333333</v>
      </c>
      <c r="E269" s="4">
        <v>43329.599999999999</v>
      </c>
      <c r="F269" s="4">
        <v>43340</v>
      </c>
      <c r="G269" s="22">
        <f>IF(ISBLANK(ORDERS[[#This Row],[order_delivered_customer_date]]), "", (INT(ORDERS[[#This Row],[order_delivered_customer_date]])-INT(ORDERS[[#This Row],[order_purchase_timestamp]])))</f>
        <v>18</v>
      </c>
    </row>
    <row r="270" spans="1:7" x14ac:dyDescent="0.25">
      <c r="A270" s="2" t="s">
        <v>1870</v>
      </c>
      <c r="B270" s="3" t="s">
        <v>505</v>
      </c>
      <c r="C270" s="2" t="s">
        <v>696</v>
      </c>
      <c r="D270" s="4">
        <v>42996.922222222223</v>
      </c>
      <c r="E270" s="4">
        <v>43019.838888888888</v>
      </c>
      <c r="F270" s="4">
        <v>43013</v>
      </c>
      <c r="G270" s="22">
        <f>IF(ISBLANK(ORDERS[[#This Row],[order_delivered_customer_date]]), "", (INT(ORDERS[[#This Row],[order_delivered_customer_date]])-INT(ORDERS[[#This Row],[order_purchase_timestamp]])))</f>
        <v>23</v>
      </c>
    </row>
    <row r="271" spans="1:7" x14ac:dyDescent="0.25">
      <c r="A271" s="2" t="s">
        <v>1069</v>
      </c>
      <c r="B271" s="3" t="s">
        <v>560</v>
      </c>
      <c r="C271" s="2" t="s">
        <v>696</v>
      </c>
      <c r="D271" s="4">
        <v>42962.62222222222</v>
      </c>
      <c r="E271" s="4">
        <v>42972.679861111108</v>
      </c>
      <c r="F271" s="4">
        <v>42978</v>
      </c>
      <c r="G271" s="22">
        <f>IF(ISBLANK(ORDERS[[#This Row],[order_delivered_customer_date]]), "", (INT(ORDERS[[#This Row],[order_delivered_customer_date]])-INT(ORDERS[[#This Row],[order_purchase_timestamp]])))</f>
        <v>10</v>
      </c>
    </row>
    <row r="272" spans="1:7" x14ac:dyDescent="0.25">
      <c r="A272" s="2" t="s">
        <v>927</v>
      </c>
      <c r="B272" s="3" t="s">
        <v>626</v>
      </c>
      <c r="C272" s="2" t="s">
        <v>696</v>
      </c>
      <c r="D272" s="4">
        <v>43111.70416666667</v>
      </c>
      <c r="E272" s="4">
        <v>43122.845833333333</v>
      </c>
      <c r="F272" s="4">
        <v>43136</v>
      </c>
      <c r="G272" s="22">
        <f>IF(ISBLANK(ORDERS[[#This Row],[order_delivered_customer_date]]), "", (INT(ORDERS[[#This Row],[order_delivered_customer_date]])-INT(ORDERS[[#This Row],[order_purchase_timestamp]])))</f>
        <v>11</v>
      </c>
    </row>
    <row r="273" spans="1:7" x14ac:dyDescent="0.25">
      <c r="A273" s="2" t="s">
        <v>1624</v>
      </c>
      <c r="B273" s="3" t="s">
        <v>688</v>
      </c>
      <c r="C273" s="2" t="s">
        <v>696</v>
      </c>
      <c r="D273" s="4">
        <v>42897.538194444445</v>
      </c>
      <c r="E273" s="4">
        <v>42905.90625</v>
      </c>
      <c r="F273" s="4">
        <v>42919</v>
      </c>
      <c r="G273" s="22">
        <f>IF(ISBLANK(ORDERS[[#This Row],[order_delivered_customer_date]]), "", (INT(ORDERS[[#This Row],[order_delivered_customer_date]])-INT(ORDERS[[#This Row],[order_purchase_timestamp]])))</f>
        <v>8</v>
      </c>
    </row>
    <row r="274" spans="1:7" x14ac:dyDescent="0.25">
      <c r="A274" s="2" t="s">
        <v>1719</v>
      </c>
      <c r="B274" s="3" t="s">
        <v>542</v>
      </c>
      <c r="C274" s="2" t="s">
        <v>696</v>
      </c>
      <c r="D274" s="4">
        <v>43317.968055555553</v>
      </c>
      <c r="E274" s="4">
        <v>43322.786111111112</v>
      </c>
      <c r="F274" s="4">
        <v>43322</v>
      </c>
      <c r="G274" s="22">
        <f>IF(ISBLANK(ORDERS[[#This Row],[order_delivered_customer_date]]), "", (INT(ORDERS[[#This Row],[order_delivered_customer_date]])-INT(ORDERS[[#This Row],[order_purchase_timestamp]])))</f>
        <v>5</v>
      </c>
    </row>
    <row r="275" spans="1:7" x14ac:dyDescent="0.25">
      <c r="A275" s="2" t="s">
        <v>1258</v>
      </c>
      <c r="B275" s="3" t="s">
        <v>451</v>
      </c>
      <c r="C275" s="2" t="s">
        <v>696</v>
      </c>
      <c r="D275" s="4">
        <v>43086.703472222223</v>
      </c>
      <c r="E275" s="4">
        <v>43097.615277777775</v>
      </c>
      <c r="F275" s="4">
        <v>43117</v>
      </c>
      <c r="G275" s="22">
        <f>IF(ISBLANK(ORDERS[[#This Row],[order_delivered_customer_date]]), "", (INT(ORDERS[[#This Row],[order_delivered_customer_date]])-INT(ORDERS[[#This Row],[order_purchase_timestamp]])))</f>
        <v>11</v>
      </c>
    </row>
    <row r="276" spans="1:7" x14ac:dyDescent="0.25">
      <c r="A276" s="2" t="s">
        <v>1794</v>
      </c>
      <c r="B276" s="3" t="s">
        <v>512</v>
      </c>
      <c r="C276" s="2" t="s">
        <v>696</v>
      </c>
      <c r="D276" s="4">
        <v>42993.39166666667</v>
      </c>
      <c r="E276" s="4">
        <v>42998.845833333333</v>
      </c>
      <c r="F276" s="4">
        <v>43014</v>
      </c>
      <c r="G276" s="22">
        <f>IF(ISBLANK(ORDERS[[#This Row],[order_delivered_customer_date]]), "", (INT(ORDERS[[#This Row],[order_delivered_customer_date]])-INT(ORDERS[[#This Row],[order_purchase_timestamp]])))</f>
        <v>5</v>
      </c>
    </row>
    <row r="277" spans="1:7" x14ac:dyDescent="0.25">
      <c r="A277" s="2" t="s">
        <v>1391</v>
      </c>
      <c r="B277" s="3" t="s">
        <v>391</v>
      </c>
      <c r="C277" s="2" t="s">
        <v>696</v>
      </c>
      <c r="D277" s="4">
        <v>43307.557638888888</v>
      </c>
      <c r="E277" s="4">
        <v>43315.765972222223</v>
      </c>
      <c r="F277" s="4">
        <v>43321</v>
      </c>
      <c r="G277" s="22">
        <f>IF(ISBLANK(ORDERS[[#This Row],[order_delivered_customer_date]]), "", (INT(ORDERS[[#This Row],[order_delivered_customer_date]])-INT(ORDERS[[#This Row],[order_purchase_timestamp]])))</f>
        <v>8</v>
      </c>
    </row>
    <row r="278" spans="1:7" x14ac:dyDescent="0.25">
      <c r="A278" s="2" t="s">
        <v>1626</v>
      </c>
      <c r="B278" s="3" t="s">
        <v>661</v>
      </c>
      <c r="C278" s="2" t="s">
        <v>696</v>
      </c>
      <c r="D278" s="4">
        <v>43180.459722222222</v>
      </c>
      <c r="E278" s="4">
        <v>43195.811805555553</v>
      </c>
      <c r="F278" s="4">
        <v>43207</v>
      </c>
      <c r="G278" s="22">
        <f>IF(ISBLANK(ORDERS[[#This Row],[order_delivered_customer_date]]), "", (INT(ORDERS[[#This Row],[order_delivered_customer_date]])-INT(ORDERS[[#This Row],[order_purchase_timestamp]])))</f>
        <v>15</v>
      </c>
    </row>
    <row r="279" spans="1:7" x14ac:dyDescent="0.25">
      <c r="A279" s="2" t="s">
        <v>981</v>
      </c>
      <c r="B279" s="3" t="s">
        <v>536</v>
      </c>
      <c r="C279" s="2" t="s">
        <v>696</v>
      </c>
      <c r="D279" s="4">
        <v>43047.845833333333</v>
      </c>
      <c r="E279" s="4">
        <v>43059.804861111108</v>
      </c>
      <c r="F279" s="4">
        <v>43073</v>
      </c>
      <c r="G279" s="22">
        <f>IF(ISBLANK(ORDERS[[#This Row],[order_delivered_customer_date]]), "", (INT(ORDERS[[#This Row],[order_delivered_customer_date]])-INT(ORDERS[[#This Row],[order_purchase_timestamp]])))</f>
        <v>12</v>
      </c>
    </row>
    <row r="280" spans="1:7" x14ac:dyDescent="0.25">
      <c r="A280" s="2" t="s">
        <v>917</v>
      </c>
      <c r="B280" s="3" t="s">
        <v>419</v>
      </c>
      <c r="C280" s="2" t="s">
        <v>696</v>
      </c>
      <c r="D280" s="4">
        <v>43136.649305555555</v>
      </c>
      <c r="E280" s="4">
        <v>43146.900694444441</v>
      </c>
      <c r="F280" s="4">
        <v>43161</v>
      </c>
      <c r="G280" s="22">
        <f>IF(ISBLANK(ORDERS[[#This Row],[order_delivered_customer_date]]), "", (INT(ORDERS[[#This Row],[order_delivered_customer_date]])-INT(ORDERS[[#This Row],[order_purchase_timestamp]])))</f>
        <v>10</v>
      </c>
    </row>
    <row r="281" spans="1:7" x14ac:dyDescent="0.25">
      <c r="A281" s="2" t="s">
        <v>1574</v>
      </c>
      <c r="B281" s="3" t="s">
        <v>651</v>
      </c>
      <c r="C281" s="2" t="s">
        <v>696</v>
      </c>
      <c r="D281" s="4">
        <v>42947.474305555559</v>
      </c>
      <c r="E281" s="4">
        <v>42956.715277777781</v>
      </c>
      <c r="F281" s="4">
        <v>42971</v>
      </c>
      <c r="G281" s="22">
        <f>IF(ISBLANK(ORDERS[[#This Row],[order_delivered_customer_date]]), "", (INT(ORDERS[[#This Row],[order_delivered_customer_date]])-INT(ORDERS[[#This Row],[order_purchase_timestamp]])))</f>
        <v>9</v>
      </c>
    </row>
    <row r="282" spans="1:7" x14ac:dyDescent="0.25">
      <c r="A282" s="2" t="s">
        <v>1835</v>
      </c>
      <c r="B282" s="3" t="s">
        <v>601</v>
      </c>
      <c r="C282" s="2" t="s">
        <v>696</v>
      </c>
      <c r="D282" s="4">
        <v>43079.512499999997</v>
      </c>
      <c r="E282" s="4">
        <v>43097.82916666667</v>
      </c>
      <c r="F282" s="4">
        <v>43112</v>
      </c>
      <c r="G282" s="22">
        <f>IF(ISBLANK(ORDERS[[#This Row],[order_delivered_customer_date]]), "", (INT(ORDERS[[#This Row],[order_delivered_customer_date]])-INT(ORDERS[[#This Row],[order_purchase_timestamp]])))</f>
        <v>18</v>
      </c>
    </row>
    <row r="283" spans="1:7" x14ac:dyDescent="0.25">
      <c r="A283" s="2" t="s">
        <v>705</v>
      </c>
      <c r="B283" s="3" t="s">
        <v>687</v>
      </c>
      <c r="C283" s="2" t="s">
        <v>697</v>
      </c>
      <c r="D283" s="4">
        <v>42948.761805555558</v>
      </c>
      <c r="E283" s="4">
        <v>42975</v>
      </c>
      <c r="F283" s="4">
        <v>42975</v>
      </c>
      <c r="G283" s="22">
        <f>IF(ISBLANK(ORDERS[[#This Row],[order_delivered_customer_date]]), "", (INT(ORDERS[[#This Row],[order_delivered_customer_date]])-INT(ORDERS[[#This Row],[order_purchase_timestamp]])))</f>
        <v>27</v>
      </c>
    </row>
    <row r="284" spans="1:7" x14ac:dyDescent="0.25">
      <c r="A284" s="2" t="s">
        <v>1739</v>
      </c>
      <c r="B284" s="3" t="s">
        <v>503</v>
      </c>
      <c r="C284" s="2" t="s">
        <v>696</v>
      </c>
      <c r="D284" s="4">
        <v>42983.32916666667</v>
      </c>
      <c r="E284" s="4">
        <v>42997.856249999997</v>
      </c>
      <c r="F284" s="4">
        <v>43005</v>
      </c>
      <c r="G284" s="22">
        <f>IF(ISBLANK(ORDERS[[#This Row],[order_delivered_customer_date]]), "", (INT(ORDERS[[#This Row],[order_delivered_customer_date]])-INT(ORDERS[[#This Row],[order_purchase_timestamp]])))</f>
        <v>14</v>
      </c>
    </row>
    <row r="285" spans="1:7" x14ac:dyDescent="0.25">
      <c r="A285" s="2" t="s">
        <v>825</v>
      </c>
      <c r="B285" s="3" t="s">
        <v>434</v>
      </c>
      <c r="C285" s="2" t="s">
        <v>696</v>
      </c>
      <c r="D285" s="4">
        <v>43229.9375</v>
      </c>
      <c r="E285" s="4">
        <v>43235.82708333333</v>
      </c>
      <c r="F285" s="4">
        <v>43263</v>
      </c>
      <c r="G285" s="22">
        <f>IF(ISBLANK(ORDERS[[#This Row],[order_delivered_customer_date]]), "", (INT(ORDERS[[#This Row],[order_delivered_customer_date]])-INT(ORDERS[[#This Row],[order_purchase_timestamp]])))</f>
        <v>6</v>
      </c>
    </row>
    <row r="286" spans="1:7" x14ac:dyDescent="0.25">
      <c r="A286" s="2" t="s">
        <v>1350</v>
      </c>
      <c r="B286" s="3" t="s">
        <v>432</v>
      </c>
      <c r="C286" s="2" t="s">
        <v>696</v>
      </c>
      <c r="D286" s="4">
        <v>43038.741666666669</v>
      </c>
      <c r="E286" s="4">
        <v>43045.9</v>
      </c>
      <c r="F286" s="4">
        <v>43053</v>
      </c>
      <c r="G286" s="22">
        <f>IF(ISBLANK(ORDERS[[#This Row],[order_delivered_customer_date]]), "", (INT(ORDERS[[#This Row],[order_delivered_customer_date]])-INT(ORDERS[[#This Row],[order_purchase_timestamp]])))</f>
        <v>7</v>
      </c>
    </row>
    <row r="287" spans="1:7" x14ac:dyDescent="0.25">
      <c r="A287" s="2" t="s">
        <v>1174</v>
      </c>
      <c r="B287" s="3" t="s">
        <v>373</v>
      </c>
      <c r="C287" s="2" t="s">
        <v>696</v>
      </c>
      <c r="D287" s="4">
        <v>43054.604861111111</v>
      </c>
      <c r="E287" s="4">
        <v>43066.895138888889</v>
      </c>
      <c r="F287" s="4">
        <v>43076</v>
      </c>
      <c r="G287" s="22">
        <f>IF(ISBLANK(ORDERS[[#This Row],[order_delivered_customer_date]]), "", (INT(ORDERS[[#This Row],[order_delivered_customer_date]])-INT(ORDERS[[#This Row],[order_purchase_timestamp]])))</f>
        <v>12</v>
      </c>
    </row>
    <row r="288" spans="1:7" x14ac:dyDescent="0.25">
      <c r="A288" s="2" t="s">
        <v>1652</v>
      </c>
      <c r="B288" s="3" t="s">
        <v>595</v>
      </c>
      <c r="C288" s="2" t="s">
        <v>696</v>
      </c>
      <c r="D288" s="4">
        <v>43168.355555555558</v>
      </c>
      <c r="E288" s="4">
        <v>43188.879166666666</v>
      </c>
      <c r="F288" s="4">
        <v>43188</v>
      </c>
      <c r="G288" s="22">
        <f>IF(ISBLANK(ORDERS[[#This Row],[order_delivered_customer_date]]), "", (INT(ORDERS[[#This Row],[order_delivered_customer_date]])-INT(ORDERS[[#This Row],[order_purchase_timestamp]])))</f>
        <v>20</v>
      </c>
    </row>
    <row r="289" spans="1:7" x14ac:dyDescent="0.25">
      <c r="A289" s="2" t="s">
        <v>1224</v>
      </c>
      <c r="B289" s="3" t="s">
        <v>334</v>
      </c>
      <c r="C289" s="2" t="s">
        <v>696</v>
      </c>
      <c r="D289" s="4">
        <v>42769.585416666669</v>
      </c>
      <c r="E289" s="4">
        <v>42774.407638888886</v>
      </c>
      <c r="F289" s="4">
        <v>42794</v>
      </c>
      <c r="G289" s="22">
        <f>IF(ISBLANK(ORDERS[[#This Row],[order_delivered_customer_date]]), "", (INT(ORDERS[[#This Row],[order_delivered_customer_date]])-INT(ORDERS[[#This Row],[order_purchase_timestamp]])))</f>
        <v>5</v>
      </c>
    </row>
    <row r="290" spans="1:7" x14ac:dyDescent="0.25">
      <c r="A290" s="2" t="s">
        <v>1774</v>
      </c>
      <c r="B290" s="3" t="s">
        <v>422</v>
      </c>
      <c r="C290" s="2" t="s">
        <v>696</v>
      </c>
      <c r="D290" s="4">
        <v>43139.438194444447</v>
      </c>
      <c r="E290" s="4">
        <v>43150.806944444441</v>
      </c>
      <c r="F290" s="4">
        <v>43166</v>
      </c>
      <c r="G290" s="22">
        <f>IF(ISBLANK(ORDERS[[#This Row],[order_delivered_customer_date]]), "", (INT(ORDERS[[#This Row],[order_delivered_customer_date]])-INT(ORDERS[[#This Row],[order_purchase_timestamp]])))</f>
        <v>11</v>
      </c>
    </row>
    <row r="291" spans="1:7" x14ac:dyDescent="0.25">
      <c r="A291" s="2" t="s">
        <v>1782</v>
      </c>
      <c r="B291" s="3" t="s">
        <v>536</v>
      </c>
      <c r="C291" s="2" t="s">
        <v>696</v>
      </c>
      <c r="D291" s="4">
        <v>43288.689583333333</v>
      </c>
      <c r="E291" s="4">
        <v>43293.893055555556</v>
      </c>
      <c r="F291" s="4">
        <v>43300</v>
      </c>
      <c r="G291" s="22">
        <f>IF(ISBLANK(ORDERS[[#This Row],[order_delivered_customer_date]]), "", (INT(ORDERS[[#This Row],[order_delivered_customer_date]])-INT(ORDERS[[#This Row],[order_purchase_timestamp]])))</f>
        <v>5</v>
      </c>
    </row>
    <row r="292" spans="1:7" x14ac:dyDescent="0.25">
      <c r="A292" s="2" t="s">
        <v>1874</v>
      </c>
      <c r="B292" s="3" t="s">
        <v>674</v>
      </c>
      <c r="C292" s="2" t="s">
        <v>696</v>
      </c>
      <c r="D292" s="4">
        <v>42851.040972222225</v>
      </c>
      <c r="E292" s="4">
        <v>42866.602777777778</v>
      </c>
      <c r="F292" s="4">
        <v>42893</v>
      </c>
      <c r="G292" s="22">
        <f>IF(ISBLANK(ORDERS[[#This Row],[order_delivered_customer_date]]), "", (INT(ORDERS[[#This Row],[order_delivered_customer_date]])-INT(ORDERS[[#This Row],[order_purchase_timestamp]])))</f>
        <v>15</v>
      </c>
    </row>
    <row r="293" spans="1:7" x14ac:dyDescent="0.25">
      <c r="A293" s="2" t="s">
        <v>1262</v>
      </c>
      <c r="B293" s="3" t="s">
        <v>551</v>
      </c>
      <c r="C293" s="2" t="s">
        <v>696</v>
      </c>
      <c r="D293" s="4">
        <v>43267.595138888886</v>
      </c>
      <c r="E293" s="4">
        <v>43272.85833333333</v>
      </c>
      <c r="F293" s="4">
        <v>43293</v>
      </c>
      <c r="G293" s="22">
        <f>IF(ISBLANK(ORDERS[[#This Row],[order_delivered_customer_date]]), "", (INT(ORDERS[[#This Row],[order_delivered_customer_date]])-INT(ORDERS[[#This Row],[order_purchase_timestamp]])))</f>
        <v>5</v>
      </c>
    </row>
    <row r="294" spans="1:7" x14ac:dyDescent="0.25">
      <c r="A294" s="2" t="s">
        <v>1352</v>
      </c>
      <c r="B294" s="3" t="s">
        <v>631</v>
      </c>
      <c r="C294" s="2" t="s">
        <v>696</v>
      </c>
      <c r="D294" s="4">
        <v>43067.613194444442</v>
      </c>
      <c r="E294" s="4">
        <v>43095.506249999999</v>
      </c>
      <c r="F294" s="4">
        <v>43090</v>
      </c>
      <c r="G294" s="22">
        <f>IF(ISBLANK(ORDERS[[#This Row],[order_delivered_customer_date]]), "", (INT(ORDERS[[#This Row],[order_delivered_customer_date]])-INT(ORDERS[[#This Row],[order_purchase_timestamp]])))</f>
        <v>28</v>
      </c>
    </row>
    <row r="295" spans="1:7" x14ac:dyDescent="0.25">
      <c r="A295" s="2" t="s">
        <v>908</v>
      </c>
      <c r="B295" s="3" t="s">
        <v>324</v>
      </c>
      <c r="C295" s="2" t="s">
        <v>696</v>
      </c>
      <c r="D295" s="4">
        <v>43167.17083333333</v>
      </c>
      <c r="E295" s="4">
        <v>43218.68472222222</v>
      </c>
      <c r="F295" s="4">
        <v>43187</v>
      </c>
      <c r="G295" s="22">
        <f>IF(ISBLANK(ORDERS[[#This Row],[order_delivered_customer_date]]), "", (INT(ORDERS[[#This Row],[order_delivered_customer_date]])-INT(ORDERS[[#This Row],[order_purchase_timestamp]])))</f>
        <v>51</v>
      </c>
    </row>
    <row r="296" spans="1:7" x14ac:dyDescent="0.25">
      <c r="A296" s="2" t="s">
        <v>1772</v>
      </c>
      <c r="B296" s="3" t="s">
        <v>330</v>
      </c>
      <c r="C296" s="2" t="s">
        <v>696</v>
      </c>
      <c r="D296" s="4">
        <v>43082.649305555555</v>
      </c>
      <c r="E296" s="4">
        <v>43095.827777777777</v>
      </c>
      <c r="F296" s="4">
        <v>43115</v>
      </c>
      <c r="G296" s="22">
        <f>IF(ISBLANK(ORDERS[[#This Row],[order_delivered_customer_date]]), "", (INT(ORDERS[[#This Row],[order_delivered_customer_date]])-INT(ORDERS[[#This Row],[order_purchase_timestamp]])))</f>
        <v>13</v>
      </c>
    </row>
    <row r="297" spans="1:7" x14ac:dyDescent="0.25">
      <c r="A297" s="2" t="s">
        <v>848</v>
      </c>
      <c r="B297" s="3" t="s">
        <v>679</v>
      </c>
      <c r="C297" s="2" t="s">
        <v>696</v>
      </c>
      <c r="D297" s="4">
        <v>43125.986805555556</v>
      </c>
      <c r="E297" s="4">
        <v>43145.678472222222</v>
      </c>
      <c r="F297" s="4">
        <v>43152</v>
      </c>
      <c r="G297" s="22">
        <f>IF(ISBLANK(ORDERS[[#This Row],[order_delivered_customer_date]]), "", (INT(ORDERS[[#This Row],[order_delivered_customer_date]])-INT(ORDERS[[#This Row],[order_purchase_timestamp]])))</f>
        <v>20</v>
      </c>
    </row>
    <row r="298" spans="1:7" x14ac:dyDescent="0.25">
      <c r="A298" s="2" t="s">
        <v>1549</v>
      </c>
      <c r="B298" s="3" t="s">
        <v>616</v>
      </c>
      <c r="C298" s="2" t="s">
        <v>696</v>
      </c>
      <c r="D298" s="4">
        <v>43165.018055555556</v>
      </c>
      <c r="E298" s="4">
        <v>43167.952777777777</v>
      </c>
      <c r="F298" s="4">
        <v>43175</v>
      </c>
      <c r="G298" s="22">
        <f>IF(ISBLANK(ORDERS[[#This Row],[order_delivered_customer_date]]), "", (INT(ORDERS[[#This Row],[order_delivered_customer_date]])-INT(ORDERS[[#This Row],[order_purchase_timestamp]])))</f>
        <v>2</v>
      </c>
    </row>
    <row r="299" spans="1:7" x14ac:dyDescent="0.25">
      <c r="A299" s="2" t="s">
        <v>1030</v>
      </c>
      <c r="B299" s="3" t="s">
        <v>669</v>
      </c>
      <c r="C299" s="2" t="s">
        <v>696</v>
      </c>
      <c r="D299" s="4">
        <v>43234.853472222225</v>
      </c>
      <c r="E299" s="4">
        <v>43241.648611111108</v>
      </c>
      <c r="F299" s="4">
        <v>43256</v>
      </c>
      <c r="G299" s="22">
        <f>IF(ISBLANK(ORDERS[[#This Row],[order_delivered_customer_date]]), "", (INT(ORDERS[[#This Row],[order_delivered_customer_date]])-INT(ORDERS[[#This Row],[order_purchase_timestamp]])))</f>
        <v>7</v>
      </c>
    </row>
    <row r="300" spans="1:7" x14ac:dyDescent="0.25">
      <c r="A300" s="2" t="s">
        <v>1728</v>
      </c>
      <c r="B300" s="3" t="s">
        <v>357</v>
      </c>
      <c r="C300" s="2" t="s">
        <v>696</v>
      </c>
      <c r="D300" s="4">
        <v>43231.073611111111</v>
      </c>
      <c r="E300" s="4">
        <v>43236.956944444442</v>
      </c>
      <c r="F300" s="4">
        <v>43241</v>
      </c>
      <c r="G300" s="22">
        <f>IF(ISBLANK(ORDERS[[#This Row],[order_delivered_customer_date]]), "", (INT(ORDERS[[#This Row],[order_delivered_customer_date]])-INT(ORDERS[[#This Row],[order_purchase_timestamp]])))</f>
        <v>5</v>
      </c>
    </row>
    <row r="301" spans="1:7" x14ac:dyDescent="0.25">
      <c r="A301" s="2" t="s">
        <v>1409</v>
      </c>
      <c r="B301" s="3" t="s">
        <v>522</v>
      </c>
      <c r="C301" s="2" t="s">
        <v>696</v>
      </c>
      <c r="D301" s="4">
        <v>43113.394444444442</v>
      </c>
      <c r="E301" s="4">
        <v>43125.820138888892</v>
      </c>
      <c r="F301" s="4">
        <v>43138</v>
      </c>
      <c r="G301" s="22">
        <f>IF(ISBLANK(ORDERS[[#This Row],[order_delivered_customer_date]]), "", (INT(ORDERS[[#This Row],[order_delivered_customer_date]])-INT(ORDERS[[#This Row],[order_purchase_timestamp]])))</f>
        <v>12</v>
      </c>
    </row>
    <row r="302" spans="1:7" x14ac:dyDescent="0.25">
      <c r="A302" s="2" t="s">
        <v>994</v>
      </c>
      <c r="B302" s="3" t="s">
        <v>606</v>
      </c>
      <c r="C302" s="2" t="s">
        <v>696</v>
      </c>
      <c r="D302" s="4">
        <v>42653.756249999999</v>
      </c>
      <c r="E302" s="4">
        <v>42674.622916666667</v>
      </c>
      <c r="F302" s="4">
        <v>42704</v>
      </c>
      <c r="G302" s="22">
        <f>IF(ISBLANK(ORDERS[[#This Row],[order_delivered_customer_date]]), "", (INT(ORDERS[[#This Row],[order_delivered_customer_date]])-INT(ORDERS[[#This Row],[order_purchase_timestamp]])))</f>
        <v>21</v>
      </c>
    </row>
    <row r="303" spans="1:7" x14ac:dyDescent="0.25">
      <c r="A303" s="2" t="s">
        <v>895</v>
      </c>
      <c r="B303" s="3" t="s">
        <v>537</v>
      </c>
      <c r="C303" s="2" t="s">
        <v>696</v>
      </c>
      <c r="D303" s="4">
        <v>43108.706250000003</v>
      </c>
      <c r="E303" s="4">
        <v>43131.844444444447</v>
      </c>
      <c r="F303" s="4">
        <v>43138</v>
      </c>
      <c r="G303" s="22">
        <f>IF(ISBLANK(ORDERS[[#This Row],[order_delivered_customer_date]]), "", (INT(ORDERS[[#This Row],[order_delivered_customer_date]])-INT(ORDERS[[#This Row],[order_purchase_timestamp]])))</f>
        <v>23</v>
      </c>
    </row>
    <row r="304" spans="1:7" x14ac:dyDescent="0.25">
      <c r="A304" s="2" t="s">
        <v>1800</v>
      </c>
      <c r="B304" s="3" t="s">
        <v>461</v>
      </c>
      <c r="C304" s="2" t="s">
        <v>696</v>
      </c>
      <c r="D304" s="4">
        <v>43269.415277777778</v>
      </c>
      <c r="E304" s="4">
        <v>43278.711111111108</v>
      </c>
      <c r="F304" s="4">
        <v>43300</v>
      </c>
      <c r="G304" s="22">
        <f>IF(ISBLANK(ORDERS[[#This Row],[order_delivered_customer_date]]), "", (INT(ORDERS[[#This Row],[order_delivered_customer_date]])-INT(ORDERS[[#This Row],[order_purchase_timestamp]])))</f>
        <v>9</v>
      </c>
    </row>
    <row r="305" spans="1:7" x14ac:dyDescent="0.25">
      <c r="A305" s="2" t="s">
        <v>1811</v>
      </c>
      <c r="B305" s="3" t="s">
        <v>358</v>
      </c>
      <c r="C305" s="2" t="s">
        <v>696</v>
      </c>
      <c r="D305" s="4">
        <v>43318.420138888891</v>
      </c>
      <c r="E305" s="4">
        <v>43321.77847222222</v>
      </c>
      <c r="F305" s="4">
        <v>43322</v>
      </c>
      <c r="G305" s="22">
        <f>IF(ISBLANK(ORDERS[[#This Row],[order_delivered_customer_date]]), "", (INT(ORDERS[[#This Row],[order_delivered_customer_date]])-INT(ORDERS[[#This Row],[order_purchase_timestamp]])))</f>
        <v>3</v>
      </c>
    </row>
    <row r="306" spans="1:7" x14ac:dyDescent="0.25">
      <c r="A306" s="2" t="s">
        <v>1830</v>
      </c>
      <c r="B306" s="3" t="s">
        <v>414</v>
      </c>
      <c r="C306" s="2" t="s">
        <v>696</v>
      </c>
      <c r="D306" s="4">
        <v>42939.218055555553</v>
      </c>
      <c r="E306" s="4">
        <v>42944.714583333334</v>
      </c>
      <c r="F306" s="4">
        <v>42970</v>
      </c>
      <c r="G306" s="22">
        <f>IF(ISBLANK(ORDERS[[#This Row],[order_delivered_customer_date]]), "", (INT(ORDERS[[#This Row],[order_delivered_customer_date]])-INT(ORDERS[[#This Row],[order_purchase_timestamp]])))</f>
        <v>5</v>
      </c>
    </row>
    <row r="307" spans="1:7" x14ac:dyDescent="0.25">
      <c r="A307" s="5" t="s">
        <v>1372</v>
      </c>
      <c r="B307" s="3" t="s">
        <v>94</v>
      </c>
      <c r="C307" s="2" t="s">
        <v>696</v>
      </c>
      <c r="D307" s="4">
        <v>43182.744444444441</v>
      </c>
      <c r="E307" s="4">
        <v>43192.867361111108</v>
      </c>
      <c r="F307" s="4">
        <v>43195</v>
      </c>
      <c r="G307" s="22">
        <f>IF(ISBLANK(ORDERS[[#This Row],[order_delivered_customer_date]]), "", (INT(ORDERS[[#This Row],[order_delivered_customer_date]])-INT(ORDERS[[#This Row],[order_purchase_timestamp]])))</f>
        <v>10</v>
      </c>
    </row>
    <row r="308" spans="1:7" x14ac:dyDescent="0.25">
      <c r="A308" s="2" t="s">
        <v>1032</v>
      </c>
      <c r="B308" s="3" t="s">
        <v>655</v>
      </c>
      <c r="C308" s="2" t="s">
        <v>696</v>
      </c>
      <c r="D308" s="4">
        <v>43315.650694444441</v>
      </c>
      <c r="E308" s="4">
        <v>43341.740277777775</v>
      </c>
      <c r="F308" s="4">
        <v>43329</v>
      </c>
      <c r="G308" s="22">
        <f>IF(ISBLANK(ORDERS[[#This Row],[order_delivered_customer_date]]), "", (INT(ORDERS[[#This Row],[order_delivered_customer_date]])-INT(ORDERS[[#This Row],[order_purchase_timestamp]])))</f>
        <v>26</v>
      </c>
    </row>
    <row r="309" spans="1:7" x14ac:dyDescent="0.25">
      <c r="A309" s="5" t="s">
        <v>725</v>
      </c>
      <c r="B309" s="3" t="s">
        <v>658</v>
      </c>
      <c r="C309" s="2" t="s">
        <v>696</v>
      </c>
      <c r="D309" s="4">
        <v>43238.593055555553</v>
      </c>
      <c r="E309" s="4">
        <v>43259.481249999997</v>
      </c>
      <c r="F309" s="4">
        <v>43270</v>
      </c>
      <c r="G309" s="22">
        <f>IF(ISBLANK(ORDERS[[#This Row],[order_delivered_customer_date]]), "", (INT(ORDERS[[#This Row],[order_delivered_customer_date]])-INT(ORDERS[[#This Row],[order_purchase_timestamp]])))</f>
        <v>21</v>
      </c>
    </row>
    <row r="310" spans="1:7" x14ac:dyDescent="0.25">
      <c r="A310" s="2" t="s">
        <v>1050</v>
      </c>
      <c r="B310" s="3" t="s">
        <v>488</v>
      </c>
      <c r="C310" s="2" t="s">
        <v>698</v>
      </c>
      <c r="D310" s="4">
        <v>43203.685416666667</v>
      </c>
      <c r="E310" s="4">
        <v>43232</v>
      </c>
      <c r="F310" s="4">
        <v>43222</v>
      </c>
      <c r="G310" s="22">
        <f>IF(ISBLANK(ORDERS[[#This Row],[order_delivered_customer_date]]), "", (INT(ORDERS[[#This Row],[order_delivered_customer_date]])-INT(ORDERS[[#This Row],[order_purchase_timestamp]])))</f>
        <v>29</v>
      </c>
    </row>
    <row r="311" spans="1:7" x14ac:dyDescent="0.25">
      <c r="A311" s="2" t="s">
        <v>939</v>
      </c>
      <c r="B311" s="3" t="s">
        <v>677</v>
      </c>
      <c r="C311" s="2" t="s">
        <v>696</v>
      </c>
      <c r="D311" s="4">
        <v>43201.560416666667</v>
      </c>
      <c r="E311" s="4">
        <v>43220.660416666666</v>
      </c>
      <c r="F311" s="4">
        <v>43245</v>
      </c>
      <c r="G311" s="22">
        <f>IF(ISBLANK(ORDERS[[#This Row],[order_delivered_customer_date]]), "", (INT(ORDERS[[#This Row],[order_delivered_customer_date]])-INT(ORDERS[[#This Row],[order_purchase_timestamp]])))</f>
        <v>19</v>
      </c>
    </row>
    <row r="312" spans="1:7" x14ac:dyDescent="0.25">
      <c r="A312" s="2" t="s">
        <v>1817</v>
      </c>
      <c r="B312" s="3" t="s">
        <v>620</v>
      </c>
      <c r="C312" s="2" t="s">
        <v>696</v>
      </c>
      <c r="D312" s="4">
        <v>42884.793055555558</v>
      </c>
      <c r="E312" s="4">
        <v>42898.481249999997</v>
      </c>
      <c r="F312" s="4">
        <v>42909</v>
      </c>
      <c r="G312" s="22">
        <f>IF(ISBLANK(ORDERS[[#This Row],[order_delivered_customer_date]]), "", (INT(ORDERS[[#This Row],[order_delivered_customer_date]])-INT(ORDERS[[#This Row],[order_purchase_timestamp]])))</f>
        <v>14</v>
      </c>
    </row>
    <row r="313" spans="1:7" x14ac:dyDescent="0.25">
      <c r="A313" s="2" t="s">
        <v>1302</v>
      </c>
      <c r="B313" s="3" t="s">
        <v>680</v>
      </c>
      <c r="C313" s="2" t="s">
        <v>696</v>
      </c>
      <c r="D313" s="4">
        <v>43252.9</v>
      </c>
      <c r="E313" s="4">
        <v>43290.769444444442</v>
      </c>
      <c r="F313" s="4">
        <v>43306</v>
      </c>
      <c r="G313" s="22">
        <f>IF(ISBLANK(ORDERS[[#This Row],[order_delivered_customer_date]]), "", (INT(ORDERS[[#This Row],[order_delivered_customer_date]])-INT(ORDERS[[#This Row],[order_purchase_timestamp]])))</f>
        <v>38</v>
      </c>
    </row>
    <row r="314" spans="1:7" x14ac:dyDescent="0.25">
      <c r="A314" s="2" t="s">
        <v>1204</v>
      </c>
      <c r="B314" s="3" t="s">
        <v>294</v>
      </c>
      <c r="C314" s="2" t="s">
        <v>696</v>
      </c>
      <c r="D314" s="4">
        <v>43108.811805555553</v>
      </c>
      <c r="E314" s="4">
        <v>43110.790972222225</v>
      </c>
      <c r="F314" s="4">
        <v>43124</v>
      </c>
      <c r="G314" s="22">
        <f>IF(ISBLANK(ORDERS[[#This Row],[order_delivered_customer_date]]), "", (INT(ORDERS[[#This Row],[order_delivered_customer_date]])-INT(ORDERS[[#This Row],[order_purchase_timestamp]])))</f>
        <v>2</v>
      </c>
    </row>
    <row r="315" spans="1:7" x14ac:dyDescent="0.25">
      <c r="A315" s="2" t="s">
        <v>1505</v>
      </c>
      <c r="B315" s="3" t="s">
        <v>401</v>
      </c>
      <c r="C315" s="2" t="s">
        <v>696</v>
      </c>
      <c r="D315" s="4">
        <v>43002.396527777775</v>
      </c>
      <c r="E315" s="4">
        <v>43013.92291666667</v>
      </c>
      <c r="F315" s="4">
        <v>43028</v>
      </c>
      <c r="G315" s="22">
        <f>IF(ISBLANK(ORDERS[[#This Row],[order_delivered_customer_date]]), "", (INT(ORDERS[[#This Row],[order_delivered_customer_date]])-INT(ORDERS[[#This Row],[order_purchase_timestamp]])))</f>
        <v>11</v>
      </c>
    </row>
    <row r="316" spans="1:7" x14ac:dyDescent="0.25">
      <c r="A316" s="2" t="s">
        <v>881</v>
      </c>
      <c r="B316" s="3" t="s">
        <v>505</v>
      </c>
      <c r="C316" s="2" t="s">
        <v>696</v>
      </c>
      <c r="D316" s="4">
        <v>43220.815972222219</v>
      </c>
      <c r="E316" s="4">
        <v>43228.769444444442</v>
      </c>
      <c r="F316" s="4">
        <v>43245</v>
      </c>
      <c r="G316" s="22">
        <f>IF(ISBLANK(ORDERS[[#This Row],[order_delivered_customer_date]]), "", (INT(ORDERS[[#This Row],[order_delivered_customer_date]])-INT(ORDERS[[#This Row],[order_purchase_timestamp]])))</f>
        <v>8</v>
      </c>
    </row>
    <row r="317" spans="1:7" x14ac:dyDescent="0.25">
      <c r="A317" s="2" t="s">
        <v>969</v>
      </c>
      <c r="B317" s="3" t="s">
        <v>536</v>
      </c>
      <c r="C317" s="2" t="s">
        <v>696</v>
      </c>
      <c r="D317" s="4">
        <v>43230.861805555556</v>
      </c>
      <c r="E317" s="4">
        <v>43241.802777777775</v>
      </c>
      <c r="F317" s="4">
        <v>43250</v>
      </c>
      <c r="G317" s="22">
        <f>IF(ISBLANK(ORDERS[[#This Row],[order_delivered_customer_date]]), "", (INT(ORDERS[[#This Row],[order_delivered_customer_date]])-INT(ORDERS[[#This Row],[order_purchase_timestamp]])))</f>
        <v>11</v>
      </c>
    </row>
    <row r="318" spans="1:7" x14ac:dyDescent="0.25">
      <c r="A318" s="2" t="s">
        <v>1829</v>
      </c>
      <c r="B318" s="3" t="s">
        <v>596</v>
      </c>
      <c r="C318" s="2" t="s">
        <v>696</v>
      </c>
      <c r="D318" s="4">
        <v>43290.754166666666</v>
      </c>
      <c r="E318" s="4">
        <v>43292.797222222223</v>
      </c>
      <c r="F318" s="4">
        <v>43313</v>
      </c>
      <c r="G318" s="22">
        <f>IF(ISBLANK(ORDERS[[#This Row],[order_delivered_customer_date]]), "", (INT(ORDERS[[#This Row],[order_delivered_customer_date]])-INT(ORDERS[[#This Row],[order_purchase_timestamp]])))</f>
        <v>2</v>
      </c>
    </row>
    <row r="319" spans="1:7" x14ac:dyDescent="0.25">
      <c r="A319" s="2" t="s">
        <v>1058</v>
      </c>
      <c r="B319" s="3" t="s">
        <v>551</v>
      </c>
      <c r="C319" s="2" t="s">
        <v>696</v>
      </c>
      <c r="D319" s="4">
        <v>43153.605555555558</v>
      </c>
      <c r="E319" s="4">
        <v>43167.700694444444</v>
      </c>
      <c r="F319" s="4">
        <v>43182</v>
      </c>
      <c r="G319" s="22">
        <f>IF(ISBLANK(ORDERS[[#This Row],[order_delivered_customer_date]]), "", (INT(ORDERS[[#This Row],[order_delivered_customer_date]])-INT(ORDERS[[#This Row],[order_purchase_timestamp]])))</f>
        <v>14</v>
      </c>
    </row>
    <row r="320" spans="1:7" x14ac:dyDescent="0.25">
      <c r="A320" s="2" t="s">
        <v>1338</v>
      </c>
      <c r="B320" s="3" t="s">
        <v>650</v>
      </c>
      <c r="C320" s="2" t="s">
        <v>696</v>
      </c>
      <c r="D320" s="4">
        <v>43183.329861111109</v>
      </c>
      <c r="E320" s="4">
        <v>43196.87222222222</v>
      </c>
      <c r="F320" s="4">
        <v>43210</v>
      </c>
      <c r="G320" s="22">
        <f>IF(ISBLANK(ORDERS[[#This Row],[order_delivered_customer_date]]), "", (INT(ORDERS[[#This Row],[order_delivered_customer_date]])-INT(ORDERS[[#This Row],[order_purchase_timestamp]])))</f>
        <v>13</v>
      </c>
    </row>
    <row r="321" spans="1:7" x14ac:dyDescent="0.25">
      <c r="A321" s="2" t="s">
        <v>1879</v>
      </c>
      <c r="B321" s="3" t="s">
        <v>475</v>
      </c>
      <c r="C321" s="2" t="s">
        <v>696</v>
      </c>
      <c r="D321" s="4">
        <v>43084.98333333333</v>
      </c>
      <c r="E321" s="4">
        <v>43099.631249999999</v>
      </c>
      <c r="F321" s="4">
        <v>43110</v>
      </c>
      <c r="G321" s="22">
        <f>IF(ISBLANK(ORDERS[[#This Row],[order_delivered_customer_date]]), "", (INT(ORDERS[[#This Row],[order_delivered_customer_date]])-INT(ORDERS[[#This Row],[order_purchase_timestamp]])))</f>
        <v>15</v>
      </c>
    </row>
    <row r="322" spans="1:7" x14ac:dyDescent="0.25">
      <c r="A322" s="2" t="s">
        <v>1795</v>
      </c>
      <c r="B322" s="3" t="s">
        <v>645</v>
      </c>
      <c r="C322" s="2" t="s">
        <v>696</v>
      </c>
      <c r="D322" s="4">
        <v>43224.879166666666</v>
      </c>
      <c r="E322" s="4">
        <v>43237.633333333331</v>
      </c>
      <c r="F322" s="4">
        <v>43252</v>
      </c>
      <c r="G322" s="22">
        <f>IF(ISBLANK(ORDERS[[#This Row],[order_delivered_customer_date]]), "", (INT(ORDERS[[#This Row],[order_delivered_customer_date]])-INT(ORDERS[[#This Row],[order_purchase_timestamp]])))</f>
        <v>13</v>
      </c>
    </row>
    <row r="323" spans="1:7" x14ac:dyDescent="0.25">
      <c r="A323" s="2" t="s">
        <v>1055</v>
      </c>
      <c r="B323" s="3" t="s">
        <v>225</v>
      </c>
      <c r="C323" s="2" t="s">
        <v>696</v>
      </c>
      <c r="D323" s="4">
        <v>43073.465277777781</v>
      </c>
      <c r="E323" s="4">
        <v>43082.809027777781</v>
      </c>
      <c r="F323" s="4">
        <v>43097</v>
      </c>
      <c r="G323" s="22">
        <f>IF(ISBLANK(ORDERS[[#This Row],[order_delivered_customer_date]]), "", (INT(ORDERS[[#This Row],[order_delivered_customer_date]])-INT(ORDERS[[#This Row],[order_purchase_timestamp]])))</f>
        <v>9</v>
      </c>
    </row>
    <row r="324" spans="1:7" x14ac:dyDescent="0.25">
      <c r="A324" s="2" t="s">
        <v>1846</v>
      </c>
      <c r="B324" s="3" t="s">
        <v>340</v>
      </c>
      <c r="C324" s="2" t="s">
        <v>696</v>
      </c>
      <c r="D324" s="4">
        <v>43262.824999999997</v>
      </c>
      <c r="E324" s="4">
        <v>43265.429166666669</v>
      </c>
      <c r="F324" s="4">
        <v>43277</v>
      </c>
      <c r="G324" s="22">
        <f>IF(ISBLANK(ORDERS[[#This Row],[order_delivered_customer_date]]), "", (INT(ORDERS[[#This Row],[order_delivered_customer_date]])-INT(ORDERS[[#This Row],[order_purchase_timestamp]])))</f>
        <v>3</v>
      </c>
    </row>
    <row r="325" spans="1:7" x14ac:dyDescent="0.25">
      <c r="A325" s="2" t="s">
        <v>1360</v>
      </c>
      <c r="B325" s="3" t="s">
        <v>132</v>
      </c>
      <c r="C325" s="2" t="s">
        <v>696</v>
      </c>
      <c r="D325" s="4">
        <v>42949.533333333333</v>
      </c>
      <c r="E325" s="4">
        <v>42957.960416666669</v>
      </c>
      <c r="F325" s="4">
        <v>42969</v>
      </c>
      <c r="G325" s="22">
        <f>IF(ISBLANK(ORDERS[[#This Row],[order_delivered_customer_date]]), "", (INT(ORDERS[[#This Row],[order_delivered_customer_date]])-INT(ORDERS[[#This Row],[order_purchase_timestamp]])))</f>
        <v>8</v>
      </c>
    </row>
    <row r="326" spans="1:7" x14ac:dyDescent="0.25">
      <c r="A326" s="2" t="s">
        <v>1884</v>
      </c>
      <c r="B326" s="3" t="s">
        <v>501</v>
      </c>
      <c r="C326" s="2" t="s">
        <v>696</v>
      </c>
      <c r="D326" s="4">
        <v>43157.357638888891</v>
      </c>
      <c r="E326" s="4">
        <v>43172.765277777777</v>
      </c>
      <c r="F326" s="4">
        <v>43178</v>
      </c>
      <c r="G326" s="22">
        <f>IF(ISBLANK(ORDERS[[#This Row],[order_delivered_customer_date]]), "", (INT(ORDERS[[#This Row],[order_delivered_customer_date]])-INT(ORDERS[[#This Row],[order_purchase_timestamp]])))</f>
        <v>15</v>
      </c>
    </row>
    <row r="327" spans="1:7" x14ac:dyDescent="0.25">
      <c r="A327" s="2" t="s">
        <v>913</v>
      </c>
      <c r="B327" s="3" t="s">
        <v>379</v>
      </c>
      <c r="C327" s="2" t="s">
        <v>696</v>
      </c>
      <c r="D327" s="4">
        <v>43076.540972222225</v>
      </c>
      <c r="E327" s="4">
        <v>43087.785416666666</v>
      </c>
      <c r="F327" s="4">
        <v>43109</v>
      </c>
      <c r="G327" s="22">
        <f>IF(ISBLANK(ORDERS[[#This Row],[order_delivered_customer_date]]), "", (INT(ORDERS[[#This Row],[order_delivered_customer_date]])-INT(ORDERS[[#This Row],[order_purchase_timestamp]])))</f>
        <v>11</v>
      </c>
    </row>
    <row r="328" spans="1:7" x14ac:dyDescent="0.25">
      <c r="A328" s="2" t="s">
        <v>818</v>
      </c>
      <c r="B328" s="3" t="s">
        <v>525</v>
      </c>
      <c r="C328" s="2" t="s">
        <v>696</v>
      </c>
      <c r="D328" s="4">
        <v>43188.681944444441</v>
      </c>
      <c r="E328" s="4">
        <v>43213.716666666667</v>
      </c>
      <c r="F328" s="4">
        <v>43215</v>
      </c>
      <c r="G328" s="22">
        <f>IF(ISBLANK(ORDERS[[#This Row],[order_delivered_customer_date]]), "", (INT(ORDERS[[#This Row],[order_delivered_customer_date]])-INT(ORDERS[[#This Row],[order_purchase_timestamp]])))</f>
        <v>25</v>
      </c>
    </row>
    <row r="329" spans="1:7" x14ac:dyDescent="0.25">
      <c r="A329" s="2" t="s">
        <v>1249</v>
      </c>
      <c r="B329" s="3" t="s">
        <v>461</v>
      </c>
      <c r="C329" s="2" t="s">
        <v>696</v>
      </c>
      <c r="D329" s="4">
        <v>43114.405555555553</v>
      </c>
      <c r="E329" s="4">
        <v>43122.908333333333</v>
      </c>
      <c r="F329" s="4">
        <v>43136</v>
      </c>
      <c r="G329" s="22">
        <f>IF(ISBLANK(ORDERS[[#This Row],[order_delivered_customer_date]]), "", (INT(ORDERS[[#This Row],[order_delivered_customer_date]])-INT(ORDERS[[#This Row],[order_purchase_timestamp]])))</f>
        <v>8</v>
      </c>
    </row>
    <row r="330" spans="1:7" x14ac:dyDescent="0.25">
      <c r="A330" s="2" t="s">
        <v>1886</v>
      </c>
      <c r="B330" s="3" t="s">
        <v>620</v>
      </c>
      <c r="C330" s="2" t="s">
        <v>696</v>
      </c>
      <c r="D330" s="4">
        <v>43317.866666666669</v>
      </c>
      <c r="E330" s="4">
        <v>43321.71597222222</v>
      </c>
      <c r="F330" s="4">
        <v>43332</v>
      </c>
      <c r="G330" s="22">
        <f>IF(ISBLANK(ORDERS[[#This Row],[order_delivered_customer_date]]), "", (INT(ORDERS[[#This Row],[order_delivered_customer_date]])-INT(ORDERS[[#This Row],[order_purchase_timestamp]])))</f>
        <v>4</v>
      </c>
    </row>
    <row r="331" spans="1:7" x14ac:dyDescent="0.25">
      <c r="A331" s="5" t="s">
        <v>1199</v>
      </c>
      <c r="B331" s="3" t="s">
        <v>212</v>
      </c>
      <c r="C331" s="2" t="s">
        <v>696</v>
      </c>
      <c r="D331" s="4">
        <v>42797.378472222219</v>
      </c>
      <c r="E331" s="4">
        <v>42807.506249999999</v>
      </c>
      <c r="F331" s="4">
        <v>42821</v>
      </c>
      <c r="G331" s="22">
        <f>IF(ISBLANK(ORDERS[[#This Row],[order_delivered_customer_date]]), "", (INT(ORDERS[[#This Row],[order_delivered_customer_date]])-INT(ORDERS[[#This Row],[order_purchase_timestamp]])))</f>
        <v>10</v>
      </c>
    </row>
    <row r="332" spans="1:7" x14ac:dyDescent="0.25">
      <c r="A332" s="2" t="s">
        <v>1241</v>
      </c>
      <c r="B332" s="3" t="s">
        <v>486</v>
      </c>
      <c r="C332" s="2" t="s">
        <v>696</v>
      </c>
      <c r="D332" s="4">
        <v>43182.581250000003</v>
      </c>
      <c r="E332" s="4">
        <v>43203.838194444441</v>
      </c>
      <c r="F332" s="4">
        <v>43215</v>
      </c>
      <c r="G332" s="22">
        <f>IF(ISBLANK(ORDERS[[#This Row],[order_delivered_customer_date]]), "", (INT(ORDERS[[#This Row],[order_delivered_customer_date]])-INT(ORDERS[[#This Row],[order_purchase_timestamp]])))</f>
        <v>21</v>
      </c>
    </row>
    <row r="333" spans="1:7" x14ac:dyDescent="0.25">
      <c r="A333" s="2" t="s">
        <v>1116</v>
      </c>
      <c r="B333" s="3" t="s">
        <v>232</v>
      </c>
      <c r="C333" s="2" t="s">
        <v>696</v>
      </c>
      <c r="D333" s="4">
        <v>43170.726388888892</v>
      </c>
      <c r="E333" s="4">
        <v>43173.880555555559</v>
      </c>
      <c r="F333" s="4">
        <v>43187</v>
      </c>
      <c r="G333" s="22">
        <f>IF(ISBLANK(ORDERS[[#This Row],[order_delivered_customer_date]]), "", (INT(ORDERS[[#This Row],[order_delivered_customer_date]])-INT(ORDERS[[#This Row],[order_purchase_timestamp]])))</f>
        <v>3</v>
      </c>
    </row>
    <row r="334" spans="1:7" x14ac:dyDescent="0.25">
      <c r="A334" s="2" t="s">
        <v>1067</v>
      </c>
      <c r="B334" s="3" t="s">
        <v>235</v>
      </c>
      <c r="C334" s="2" t="s">
        <v>696</v>
      </c>
      <c r="D334" s="4">
        <v>43065.32916666667</v>
      </c>
      <c r="E334" s="4">
        <v>43075.817361111112</v>
      </c>
      <c r="F334" s="4">
        <v>43096</v>
      </c>
      <c r="G334" s="22">
        <f>IF(ISBLANK(ORDERS[[#This Row],[order_delivered_customer_date]]), "", (INT(ORDERS[[#This Row],[order_delivered_customer_date]])-INT(ORDERS[[#This Row],[order_purchase_timestamp]])))</f>
        <v>10</v>
      </c>
    </row>
    <row r="335" spans="1:7" x14ac:dyDescent="0.25">
      <c r="A335" s="2" t="s">
        <v>900</v>
      </c>
      <c r="B335" s="3" t="s">
        <v>685</v>
      </c>
      <c r="C335" s="2" t="s">
        <v>696</v>
      </c>
      <c r="D335" s="4">
        <v>43221.941666666666</v>
      </c>
      <c r="E335" s="4">
        <v>43228.571527777778</v>
      </c>
      <c r="F335" s="4">
        <v>43248</v>
      </c>
      <c r="G335" s="22">
        <f>IF(ISBLANK(ORDERS[[#This Row],[order_delivered_customer_date]]), "", (INT(ORDERS[[#This Row],[order_delivered_customer_date]])-INT(ORDERS[[#This Row],[order_purchase_timestamp]])))</f>
        <v>7</v>
      </c>
    </row>
    <row r="336" spans="1:7" x14ac:dyDescent="0.25">
      <c r="A336" s="2" t="s">
        <v>1878</v>
      </c>
      <c r="B336" s="3" t="s">
        <v>690</v>
      </c>
      <c r="C336" s="2" t="s">
        <v>696</v>
      </c>
      <c r="D336" s="4">
        <v>42975.886111111111</v>
      </c>
      <c r="E336" s="4">
        <v>42986.65</v>
      </c>
      <c r="F336" s="4">
        <v>42998</v>
      </c>
      <c r="G336" s="22">
        <f>IF(ISBLANK(ORDERS[[#This Row],[order_delivered_customer_date]]), "", (INT(ORDERS[[#This Row],[order_delivered_customer_date]])-INT(ORDERS[[#This Row],[order_purchase_timestamp]])))</f>
        <v>11</v>
      </c>
    </row>
    <row r="337" spans="1:7" x14ac:dyDescent="0.25">
      <c r="A337" s="5" t="s">
        <v>1885</v>
      </c>
      <c r="B337" s="3" t="s">
        <v>610</v>
      </c>
      <c r="C337" s="2" t="s">
        <v>696</v>
      </c>
      <c r="D337" s="4">
        <v>43178.080555555556</v>
      </c>
      <c r="E337" s="4">
        <v>43234.461111111108</v>
      </c>
      <c r="F337" s="4">
        <v>43195</v>
      </c>
      <c r="G337" s="22">
        <f>IF(ISBLANK(ORDERS[[#This Row],[order_delivered_customer_date]]), "", (INT(ORDERS[[#This Row],[order_delivered_customer_date]])-INT(ORDERS[[#This Row],[order_purchase_timestamp]])))</f>
        <v>56</v>
      </c>
    </row>
    <row r="338" spans="1:7" x14ac:dyDescent="0.25">
      <c r="A338" s="2" t="s">
        <v>1357</v>
      </c>
      <c r="B338" s="3" t="s">
        <v>602</v>
      </c>
      <c r="C338" s="2" t="s">
        <v>696</v>
      </c>
      <c r="D338" s="4">
        <v>43331.624305555553</v>
      </c>
      <c r="E338" s="4">
        <v>43336.702777777777</v>
      </c>
      <c r="F338" s="4">
        <v>43347</v>
      </c>
      <c r="G338" s="22">
        <f>IF(ISBLANK(ORDERS[[#This Row],[order_delivered_customer_date]]), "", (INT(ORDERS[[#This Row],[order_delivered_customer_date]])-INT(ORDERS[[#This Row],[order_purchase_timestamp]])))</f>
        <v>5</v>
      </c>
    </row>
    <row r="339" spans="1:7" x14ac:dyDescent="0.25">
      <c r="A339" s="2" t="s">
        <v>1065</v>
      </c>
      <c r="B339" s="3" t="s">
        <v>624</v>
      </c>
      <c r="C339" s="2" t="s">
        <v>696</v>
      </c>
      <c r="D339" s="4">
        <v>43299.615277777775</v>
      </c>
      <c r="E339" s="4">
        <v>43306.490972222222</v>
      </c>
      <c r="F339" s="4">
        <v>43311</v>
      </c>
      <c r="G339" s="22">
        <f>IF(ISBLANK(ORDERS[[#This Row],[order_delivered_customer_date]]), "", (INT(ORDERS[[#This Row],[order_delivered_customer_date]])-INT(ORDERS[[#This Row],[order_purchase_timestamp]])))</f>
        <v>7</v>
      </c>
    </row>
    <row r="340" spans="1:7" x14ac:dyDescent="0.25">
      <c r="A340" s="2" t="s">
        <v>824</v>
      </c>
      <c r="B340" s="3" t="s">
        <v>636</v>
      </c>
      <c r="C340" s="2" t="s">
        <v>696</v>
      </c>
      <c r="D340" s="4">
        <v>43307.36041666667</v>
      </c>
      <c r="E340" s="4">
        <v>43321.675000000003</v>
      </c>
      <c r="F340" s="4">
        <v>43334</v>
      </c>
      <c r="G340" s="22">
        <f>IF(ISBLANK(ORDERS[[#This Row],[order_delivered_customer_date]]), "", (INT(ORDERS[[#This Row],[order_delivered_customer_date]])-INT(ORDERS[[#This Row],[order_purchase_timestamp]])))</f>
        <v>14</v>
      </c>
    </row>
    <row r="341" spans="1:7" x14ac:dyDescent="0.25">
      <c r="A341" s="2" t="s">
        <v>1131</v>
      </c>
      <c r="B341" s="3" t="s">
        <v>377</v>
      </c>
      <c r="C341" s="2" t="s">
        <v>696</v>
      </c>
      <c r="D341" s="4">
        <v>42895.974305555559</v>
      </c>
      <c r="E341" s="4">
        <v>42905.611111111109</v>
      </c>
      <c r="F341" s="4">
        <v>42922</v>
      </c>
      <c r="G341" s="22">
        <f>IF(ISBLANK(ORDERS[[#This Row],[order_delivered_customer_date]]), "", (INT(ORDERS[[#This Row],[order_delivered_customer_date]])-INT(ORDERS[[#This Row],[order_purchase_timestamp]])))</f>
        <v>10</v>
      </c>
    </row>
    <row r="342" spans="1:7" x14ac:dyDescent="0.25">
      <c r="A342" s="2" t="s">
        <v>865</v>
      </c>
      <c r="B342" s="3" t="s">
        <v>524</v>
      </c>
      <c r="C342" s="2" t="s">
        <v>696</v>
      </c>
      <c r="D342" s="4">
        <v>43251.574305555558</v>
      </c>
      <c r="E342" s="4">
        <v>43262.977083333331</v>
      </c>
      <c r="F342" s="4">
        <v>43277</v>
      </c>
      <c r="G342" s="22">
        <f>IF(ISBLANK(ORDERS[[#This Row],[order_delivered_customer_date]]), "", (INT(ORDERS[[#This Row],[order_delivered_customer_date]])-INT(ORDERS[[#This Row],[order_purchase_timestamp]])))</f>
        <v>11</v>
      </c>
    </row>
    <row r="343" spans="1:7" x14ac:dyDescent="0.25">
      <c r="A343" s="2" t="s">
        <v>836</v>
      </c>
      <c r="B343" s="3" t="s">
        <v>651</v>
      </c>
      <c r="C343" s="2" t="s">
        <v>696</v>
      </c>
      <c r="D343" s="4">
        <v>43259.899305555555</v>
      </c>
      <c r="E343" s="4">
        <v>43271.813888888886</v>
      </c>
      <c r="F343" s="4">
        <v>43285</v>
      </c>
      <c r="G343" s="22">
        <f>IF(ISBLANK(ORDERS[[#This Row],[order_delivered_customer_date]]), "", (INT(ORDERS[[#This Row],[order_delivered_customer_date]])-INT(ORDERS[[#This Row],[order_purchase_timestamp]])))</f>
        <v>12</v>
      </c>
    </row>
    <row r="344" spans="1:7" x14ac:dyDescent="0.25">
      <c r="A344" s="2" t="s">
        <v>1440</v>
      </c>
      <c r="B344" s="3" t="s">
        <v>627</v>
      </c>
      <c r="C344" s="2" t="s">
        <v>696</v>
      </c>
      <c r="D344" s="4">
        <v>43237.366666666669</v>
      </c>
      <c r="E344" s="4">
        <v>43239.02847222222</v>
      </c>
      <c r="F344" s="4">
        <v>43245</v>
      </c>
      <c r="G344" s="22">
        <f>IF(ISBLANK(ORDERS[[#This Row],[order_delivered_customer_date]]), "", (INT(ORDERS[[#This Row],[order_delivered_customer_date]])-INT(ORDERS[[#This Row],[order_purchase_timestamp]])))</f>
        <v>2</v>
      </c>
    </row>
    <row r="345" spans="1:7" x14ac:dyDescent="0.25">
      <c r="A345" s="2" t="s">
        <v>931</v>
      </c>
      <c r="B345" s="3" t="s">
        <v>596</v>
      </c>
      <c r="C345" s="2" t="s">
        <v>696</v>
      </c>
      <c r="D345" s="4">
        <v>42998.947222222225</v>
      </c>
      <c r="E345" s="4">
        <v>43018.988194444442</v>
      </c>
      <c r="F345" s="4">
        <v>43025</v>
      </c>
      <c r="G345" s="22">
        <f>IF(ISBLANK(ORDERS[[#This Row],[order_delivered_customer_date]]), "", (INT(ORDERS[[#This Row],[order_delivered_customer_date]])-INT(ORDERS[[#This Row],[order_purchase_timestamp]])))</f>
        <v>20</v>
      </c>
    </row>
    <row r="346" spans="1:7" x14ac:dyDescent="0.25">
      <c r="A346" s="2" t="s">
        <v>1134</v>
      </c>
      <c r="B346" s="3" t="s">
        <v>630</v>
      </c>
      <c r="C346" s="2" t="s">
        <v>696</v>
      </c>
      <c r="D346" s="4">
        <v>43234.958333333336</v>
      </c>
      <c r="E346" s="4">
        <v>43252.73541666667</v>
      </c>
      <c r="F346" s="4">
        <v>43249</v>
      </c>
      <c r="G346" s="22">
        <f>IF(ISBLANK(ORDERS[[#This Row],[order_delivered_customer_date]]), "", (INT(ORDERS[[#This Row],[order_delivered_customer_date]])-INT(ORDERS[[#This Row],[order_purchase_timestamp]])))</f>
        <v>18</v>
      </c>
    </row>
    <row r="347" spans="1:7" x14ac:dyDescent="0.25">
      <c r="A347" s="2" t="s">
        <v>1166</v>
      </c>
      <c r="B347" s="3" t="s">
        <v>494</v>
      </c>
      <c r="C347" s="2" t="s">
        <v>696</v>
      </c>
      <c r="D347" s="4">
        <v>42951.287499999999</v>
      </c>
      <c r="E347" s="4">
        <v>42958.765277777777</v>
      </c>
      <c r="F347" s="4">
        <v>42975</v>
      </c>
      <c r="G347" s="22">
        <f>IF(ISBLANK(ORDERS[[#This Row],[order_delivered_customer_date]]), "", (INT(ORDERS[[#This Row],[order_delivered_customer_date]])-INT(ORDERS[[#This Row],[order_purchase_timestamp]])))</f>
        <v>7</v>
      </c>
    </row>
    <row r="348" spans="1:7" x14ac:dyDescent="0.25">
      <c r="A348" s="2" t="s">
        <v>1501</v>
      </c>
      <c r="B348" s="3" t="s">
        <v>659</v>
      </c>
      <c r="C348" s="2" t="s">
        <v>696</v>
      </c>
      <c r="D348" s="4">
        <v>43205.852083333331</v>
      </c>
      <c r="E348" s="4">
        <v>43207.945833333331</v>
      </c>
      <c r="F348" s="4">
        <v>43216</v>
      </c>
      <c r="G348" s="22">
        <f>IF(ISBLANK(ORDERS[[#This Row],[order_delivered_customer_date]]), "", (INT(ORDERS[[#This Row],[order_delivered_customer_date]])-INT(ORDERS[[#This Row],[order_purchase_timestamp]])))</f>
        <v>2</v>
      </c>
    </row>
    <row r="349" spans="1:7" x14ac:dyDescent="0.25">
      <c r="A349" s="2" t="s">
        <v>1367</v>
      </c>
      <c r="B349" s="3" t="s">
        <v>421</v>
      </c>
      <c r="C349" s="2" t="s">
        <v>696</v>
      </c>
      <c r="D349" s="4">
        <v>43075.595833333333</v>
      </c>
      <c r="E349" s="4">
        <v>43078.46875</v>
      </c>
      <c r="F349" s="4">
        <v>43091</v>
      </c>
      <c r="G349" s="22">
        <f>IF(ISBLANK(ORDERS[[#This Row],[order_delivered_customer_date]]), "", (INT(ORDERS[[#This Row],[order_delivered_customer_date]])-INT(ORDERS[[#This Row],[order_purchase_timestamp]])))</f>
        <v>3</v>
      </c>
    </row>
    <row r="350" spans="1:7" x14ac:dyDescent="0.25">
      <c r="A350" s="2" t="s">
        <v>761</v>
      </c>
      <c r="B350" s="3" t="s">
        <v>561</v>
      </c>
      <c r="C350" s="2" t="s">
        <v>696</v>
      </c>
      <c r="D350" s="4">
        <v>43123.581250000003</v>
      </c>
      <c r="E350" s="4">
        <v>43132.870138888888</v>
      </c>
      <c r="F350" s="4">
        <v>43151</v>
      </c>
      <c r="G350" s="22">
        <f>IF(ISBLANK(ORDERS[[#This Row],[order_delivered_customer_date]]), "", (INT(ORDERS[[#This Row],[order_delivered_customer_date]])-INT(ORDERS[[#This Row],[order_purchase_timestamp]])))</f>
        <v>9</v>
      </c>
    </row>
    <row r="351" spans="1:7" x14ac:dyDescent="0.25">
      <c r="A351" s="2" t="s">
        <v>1860</v>
      </c>
      <c r="B351" s="3" t="s">
        <v>408</v>
      </c>
      <c r="C351" s="2" t="s">
        <v>696</v>
      </c>
      <c r="D351" s="4">
        <v>43064.426388888889</v>
      </c>
      <c r="E351" s="4">
        <v>43077.04583333333</v>
      </c>
      <c r="F351" s="4">
        <v>43087</v>
      </c>
      <c r="G351" s="22">
        <f>IF(ISBLANK(ORDERS[[#This Row],[order_delivered_customer_date]]), "", (INT(ORDERS[[#This Row],[order_delivered_customer_date]])-INT(ORDERS[[#This Row],[order_purchase_timestamp]])))</f>
        <v>13</v>
      </c>
    </row>
    <row r="352" spans="1:7" x14ac:dyDescent="0.25">
      <c r="A352" s="2" t="s">
        <v>1005</v>
      </c>
      <c r="B352" s="3" t="s">
        <v>560</v>
      </c>
      <c r="C352" s="2" t="s">
        <v>696</v>
      </c>
      <c r="D352" s="4">
        <v>43231.785416666666</v>
      </c>
      <c r="E352" s="4">
        <v>43258.661111111112</v>
      </c>
      <c r="F352" s="4">
        <v>43256</v>
      </c>
      <c r="G352" s="22">
        <f>IF(ISBLANK(ORDERS[[#This Row],[order_delivered_customer_date]]), "", (INT(ORDERS[[#This Row],[order_delivered_customer_date]])-INT(ORDERS[[#This Row],[order_purchase_timestamp]])))</f>
        <v>27</v>
      </c>
    </row>
    <row r="353" spans="1:7" x14ac:dyDescent="0.25">
      <c r="A353" s="2" t="s">
        <v>890</v>
      </c>
      <c r="B353" s="3" t="s">
        <v>441</v>
      </c>
      <c r="C353" s="2" t="s">
        <v>696</v>
      </c>
      <c r="D353" s="4">
        <v>43039.645833333336</v>
      </c>
      <c r="E353" s="4">
        <v>43060.713888888888</v>
      </c>
      <c r="F353" s="4">
        <v>43060</v>
      </c>
      <c r="G353" s="22">
        <f>IF(ISBLANK(ORDERS[[#This Row],[order_delivered_customer_date]]), "", (INT(ORDERS[[#This Row],[order_delivered_customer_date]])-INT(ORDERS[[#This Row],[order_purchase_timestamp]])))</f>
        <v>21</v>
      </c>
    </row>
    <row r="354" spans="1:7" x14ac:dyDescent="0.25">
      <c r="A354" s="2" t="s">
        <v>1675</v>
      </c>
      <c r="B354" s="3" t="s">
        <v>686</v>
      </c>
      <c r="C354" s="2" t="s">
        <v>696</v>
      </c>
      <c r="D354" s="4">
        <v>42935.718055555553</v>
      </c>
      <c r="E354" s="4">
        <v>42959.675694444442</v>
      </c>
      <c r="F354" s="4">
        <v>42970</v>
      </c>
      <c r="G354" s="22">
        <f>IF(ISBLANK(ORDERS[[#This Row],[order_delivered_customer_date]]), "", (INT(ORDERS[[#This Row],[order_delivered_customer_date]])-INT(ORDERS[[#This Row],[order_purchase_timestamp]])))</f>
        <v>24</v>
      </c>
    </row>
    <row r="355" spans="1:7" x14ac:dyDescent="0.25">
      <c r="A355" s="2" t="s">
        <v>1370</v>
      </c>
      <c r="B355" s="3" t="s">
        <v>534</v>
      </c>
      <c r="C355" s="2" t="s">
        <v>696</v>
      </c>
      <c r="D355" s="4">
        <v>43112.012499999997</v>
      </c>
      <c r="E355" s="4">
        <v>43133.93472222222</v>
      </c>
      <c r="F355" s="4">
        <v>43164</v>
      </c>
      <c r="G355" s="22">
        <f>IF(ISBLANK(ORDERS[[#This Row],[order_delivered_customer_date]]), "", (INT(ORDERS[[#This Row],[order_delivered_customer_date]])-INT(ORDERS[[#This Row],[order_purchase_timestamp]])))</f>
        <v>21</v>
      </c>
    </row>
    <row r="356" spans="1:7" x14ac:dyDescent="0.25">
      <c r="A356" s="2" t="s">
        <v>1585</v>
      </c>
      <c r="B356" s="3" t="s">
        <v>441</v>
      </c>
      <c r="C356" s="2" t="s">
        <v>696</v>
      </c>
      <c r="D356" s="4">
        <v>42928.496527777781</v>
      </c>
      <c r="E356" s="4">
        <v>42940.631249999999</v>
      </c>
      <c r="F356" s="4">
        <v>42962</v>
      </c>
      <c r="G356" s="22">
        <f>IF(ISBLANK(ORDERS[[#This Row],[order_delivered_customer_date]]), "", (INT(ORDERS[[#This Row],[order_delivered_customer_date]])-INT(ORDERS[[#This Row],[order_purchase_timestamp]])))</f>
        <v>12</v>
      </c>
    </row>
    <row r="357" spans="1:7" x14ac:dyDescent="0.25">
      <c r="A357" s="2" t="s">
        <v>1556</v>
      </c>
      <c r="B357" s="3" t="s">
        <v>226</v>
      </c>
      <c r="C357" s="2" t="s">
        <v>696</v>
      </c>
      <c r="D357" s="4">
        <v>42945.493750000001</v>
      </c>
      <c r="E357" s="4">
        <v>42958.748611111114</v>
      </c>
      <c r="F357" s="4">
        <v>42976</v>
      </c>
      <c r="G357" s="22">
        <f>IF(ISBLANK(ORDERS[[#This Row],[order_delivered_customer_date]]), "", (INT(ORDERS[[#This Row],[order_delivered_customer_date]])-INT(ORDERS[[#This Row],[order_purchase_timestamp]])))</f>
        <v>13</v>
      </c>
    </row>
    <row r="358" spans="1:7" x14ac:dyDescent="0.25">
      <c r="A358" s="5" t="s">
        <v>1407</v>
      </c>
      <c r="B358" s="3" t="s">
        <v>469</v>
      </c>
      <c r="C358" s="2" t="s">
        <v>696</v>
      </c>
      <c r="D358" s="4">
        <v>42773.951388888891</v>
      </c>
      <c r="E358" s="4">
        <v>42795.443749999999</v>
      </c>
      <c r="F358" s="4">
        <v>42814</v>
      </c>
      <c r="G358" s="22">
        <f>IF(ISBLANK(ORDERS[[#This Row],[order_delivered_customer_date]]), "", (INT(ORDERS[[#This Row],[order_delivered_customer_date]])-INT(ORDERS[[#This Row],[order_purchase_timestamp]])))</f>
        <v>22</v>
      </c>
    </row>
    <row r="359" spans="1:7" x14ac:dyDescent="0.25">
      <c r="A359" s="2" t="s">
        <v>1642</v>
      </c>
      <c r="B359" s="3" t="s">
        <v>621</v>
      </c>
      <c r="C359" s="2" t="s">
        <v>696</v>
      </c>
      <c r="D359" s="4">
        <v>43150.429861111108</v>
      </c>
      <c r="E359" s="4">
        <v>43161.532638888886</v>
      </c>
      <c r="F359" s="4">
        <v>43164</v>
      </c>
      <c r="G359" s="22">
        <f>IF(ISBLANK(ORDERS[[#This Row],[order_delivered_customer_date]]), "", (INT(ORDERS[[#This Row],[order_delivered_customer_date]])-INT(ORDERS[[#This Row],[order_purchase_timestamp]])))</f>
        <v>11</v>
      </c>
    </row>
    <row r="360" spans="1:7" x14ac:dyDescent="0.25">
      <c r="A360" s="2" t="s">
        <v>719</v>
      </c>
      <c r="B360" s="3" t="s">
        <v>574</v>
      </c>
      <c r="C360" s="2" t="s">
        <v>696</v>
      </c>
      <c r="D360" s="4">
        <v>43261.792361111111</v>
      </c>
      <c r="E360" s="4">
        <v>43273.598611111112</v>
      </c>
      <c r="F360" s="4">
        <v>43293</v>
      </c>
      <c r="G360" s="22">
        <f>IF(ISBLANK(ORDERS[[#This Row],[order_delivered_customer_date]]), "", (INT(ORDERS[[#This Row],[order_delivered_customer_date]])-INT(ORDERS[[#This Row],[order_purchase_timestamp]])))</f>
        <v>12</v>
      </c>
    </row>
    <row r="361" spans="1:7" x14ac:dyDescent="0.25">
      <c r="A361" s="2" t="s">
        <v>810</v>
      </c>
      <c r="B361" s="3" t="s">
        <v>578</v>
      </c>
      <c r="C361" s="2" t="s">
        <v>696</v>
      </c>
      <c r="D361" s="4">
        <v>43129.427083333336</v>
      </c>
      <c r="E361" s="4">
        <v>43154.881249999999</v>
      </c>
      <c r="F361" s="4">
        <v>43161</v>
      </c>
      <c r="G361" s="22">
        <f>IF(ISBLANK(ORDERS[[#This Row],[order_delivered_customer_date]]), "", (INT(ORDERS[[#This Row],[order_delivered_customer_date]])-INT(ORDERS[[#This Row],[order_purchase_timestamp]])))</f>
        <v>25</v>
      </c>
    </row>
    <row r="362" spans="1:7" x14ac:dyDescent="0.25">
      <c r="A362" s="2" t="s">
        <v>862</v>
      </c>
      <c r="B362" s="3" t="s">
        <v>284</v>
      </c>
      <c r="C362" s="2" t="s">
        <v>696</v>
      </c>
      <c r="D362" s="4">
        <v>43290.570833333331</v>
      </c>
      <c r="E362" s="4">
        <v>43294.880555555559</v>
      </c>
      <c r="F362" s="4">
        <v>43305</v>
      </c>
      <c r="G362" s="22">
        <f>IF(ISBLANK(ORDERS[[#This Row],[order_delivered_customer_date]]), "", (INT(ORDERS[[#This Row],[order_delivered_customer_date]])-INT(ORDERS[[#This Row],[order_purchase_timestamp]])))</f>
        <v>4</v>
      </c>
    </row>
    <row r="363" spans="1:7" x14ac:dyDescent="0.25">
      <c r="A363" s="2" t="s">
        <v>803</v>
      </c>
      <c r="B363" s="3" t="s">
        <v>397</v>
      </c>
      <c r="C363" s="2" t="s">
        <v>696</v>
      </c>
      <c r="D363" s="4">
        <v>42999.397916666669</v>
      </c>
      <c r="E363" s="4">
        <v>43027.669444444444</v>
      </c>
      <c r="F363" s="4">
        <v>43038</v>
      </c>
      <c r="G363" s="22">
        <f>IF(ISBLANK(ORDERS[[#This Row],[order_delivered_customer_date]]), "", (INT(ORDERS[[#This Row],[order_delivered_customer_date]])-INT(ORDERS[[#This Row],[order_purchase_timestamp]])))</f>
        <v>28</v>
      </c>
    </row>
    <row r="364" spans="1:7" x14ac:dyDescent="0.25">
      <c r="A364" s="2" t="s">
        <v>812</v>
      </c>
      <c r="B364" s="3" t="s">
        <v>478</v>
      </c>
      <c r="C364" s="2" t="s">
        <v>696</v>
      </c>
      <c r="D364" s="4">
        <v>43072.963888888888</v>
      </c>
      <c r="E364" s="4">
        <v>43076.02847222222</v>
      </c>
      <c r="F364" s="4">
        <v>43089</v>
      </c>
      <c r="G364" s="22">
        <f>IF(ISBLANK(ORDERS[[#This Row],[order_delivered_customer_date]]), "", (INT(ORDERS[[#This Row],[order_delivered_customer_date]])-INT(ORDERS[[#This Row],[order_purchase_timestamp]])))</f>
        <v>4</v>
      </c>
    </row>
    <row r="365" spans="1:7" x14ac:dyDescent="0.25">
      <c r="A365" s="2" t="s">
        <v>1087</v>
      </c>
      <c r="B365" s="3" t="s">
        <v>500</v>
      </c>
      <c r="C365" s="2" t="s">
        <v>696</v>
      </c>
      <c r="D365" s="4">
        <v>43114.823611111111</v>
      </c>
      <c r="E365" s="4">
        <v>43140.710416666669</v>
      </c>
      <c r="F365" s="4">
        <v>43150</v>
      </c>
      <c r="G365" s="22">
        <f>IF(ISBLANK(ORDERS[[#This Row],[order_delivered_customer_date]]), "", (INT(ORDERS[[#This Row],[order_delivered_customer_date]])-INT(ORDERS[[#This Row],[order_purchase_timestamp]])))</f>
        <v>26</v>
      </c>
    </row>
    <row r="366" spans="1:7" x14ac:dyDescent="0.25">
      <c r="A366" s="2" t="s">
        <v>977</v>
      </c>
      <c r="B366" s="3" t="s">
        <v>636</v>
      </c>
      <c r="C366" s="2" t="s">
        <v>696</v>
      </c>
      <c r="D366" s="4">
        <v>43111.717361111114</v>
      </c>
      <c r="E366" s="4">
        <v>43118.017361111109</v>
      </c>
      <c r="F366" s="4">
        <v>43132</v>
      </c>
      <c r="G366" s="22">
        <f>IF(ISBLANK(ORDERS[[#This Row],[order_delivered_customer_date]]), "", (INT(ORDERS[[#This Row],[order_delivered_customer_date]])-INT(ORDERS[[#This Row],[order_purchase_timestamp]])))</f>
        <v>7</v>
      </c>
    </row>
    <row r="367" spans="1:7" x14ac:dyDescent="0.25">
      <c r="A367" s="2" t="s">
        <v>978</v>
      </c>
      <c r="B367" s="3" t="s">
        <v>626</v>
      </c>
      <c r="C367" s="2" t="s">
        <v>696</v>
      </c>
      <c r="D367" s="4">
        <v>43255.568749999999</v>
      </c>
      <c r="E367" s="4">
        <v>43256.955555555556</v>
      </c>
      <c r="F367" s="4">
        <v>43286</v>
      </c>
      <c r="G367" s="22">
        <f>IF(ISBLANK(ORDERS[[#This Row],[order_delivered_customer_date]]), "", (INT(ORDERS[[#This Row],[order_delivered_customer_date]])-INT(ORDERS[[#This Row],[order_purchase_timestamp]])))</f>
        <v>1</v>
      </c>
    </row>
    <row r="368" spans="1:7" x14ac:dyDescent="0.25">
      <c r="A368" s="2" t="s">
        <v>1538</v>
      </c>
      <c r="B368" s="3" t="s">
        <v>322</v>
      </c>
      <c r="C368" s="2" t="s">
        <v>696</v>
      </c>
      <c r="D368" s="4">
        <v>43195.444444444445</v>
      </c>
      <c r="E368" s="4">
        <v>43201.763194444444</v>
      </c>
      <c r="F368" s="4">
        <v>43224</v>
      </c>
      <c r="G368" s="22">
        <f>IF(ISBLANK(ORDERS[[#This Row],[order_delivered_customer_date]]), "", (INT(ORDERS[[#This Row],[order_delivered_customer_date]])-INT(ORDERS[[#This Row],[order_purchase_timestamp]])))</f>
        <v>6</v>
      </c>
    </row>
    <row r="369" spans="1:7" x14ac:dyDescent="0.25">
      <c r="A369" s="2" t="s">
        <v>1645</v>
      </c>
      <c r="B369" s="3" t="s">
        <v>339</v>
      </c>
      <c r="C369" s="2" t="s">
        <v>696</v>
      </c>
      <c r="D369" s="4">
        <v>42915.568749999999</v>
      </c>
      <c r="E369" s="4">
        <v>42957.852083333331</v>
      </c>
      <c r="F369" s="4">
        <v>42941</v>
      </c>
      <c r="G369" s="22">
        <f>IF(ISBLANK(ORDERS[[#This Row],[order_delivered_customer_date]]), "", (INT(ORDERS[[#This Row],[order_delivered_customer_date]])-INT(ORDERS[[#This Row],[order_purchase_timestamp]])))</f>
        <v>42</v>
      </c>
    </row>
    <row r="370" spans="1:7" x14ac:dyDescent="0.25">
      <c r="A370" s="2" t="s">
        <v>1129</v>
      </c>
      <c r="B370" s="3" t="s">
        <v>455</v>
      </c>
      <c r="C370" s="2" t="s">
        <v>696</v>
      </c>
      <c r="D370" s="4">
        <v>43004.331250000003</v>
      </c>
      <c r="E370" s="4">
        <v>43017.686111111114</v>
      </c>
      <c r="F370" s="4">
        <v>43028</v>
      </c>
      <c r="G370" s="22">
        <f>IF(ISBLANK(ORDERS[[#This Row],[order_delivered_customer_date]]), "", (INT(ORDERS[[#This Row],[order_delivered_customer_date]])-INT(ORDERS[[#This Row],[order_purchase_timestamp]])))</f>
        <v>13</v>
      </c>
    </row>
    <row r="371" spans="1:7" x14ac:dyDescent="0.25">
      <c r="A371" s="2" t="s">
        <v>1100</v>
      </c>
      <c r="B371" s="3" t="s">
        <v>366</v>
      </c>
      <c r="C371" s="2" t="s">
        <v>696</v>
      </c>
      <c r="D371" s="4">
        <v>43003.675694444442</v>
      </c>
      <c r="E371" s="4">
        <v>43011.783333333333</v>
      </c>
      <c r="F371" s="4">
        <v>43026</v>
      </c>
      <c r="G371" s="22">
        <f>IF(ISBLANK(ORDERS[[#This Row],[order_delivered_customer_date]]), "", (INT(ORDERS[[#This Row],[order_delivered_customer_date]])-INT(ORDERS[[#This Row],[order_purchase_timestamp]])))</f>
        <v>8</v>
      </c>
    </row>
    <row r="372" spans="1:7" x14ac:dyDescent="0.25">
      <c r="A372" s="2" t="s">
        <v>1789</v>
      </c>
      <c r="B372" s="3" t="s">
        <v>362</v>
      </c>
      <c r="C372" s="2" t="s">
        <v>696</v>
      </c>
      <c r="D372" s="4">
        <v>43122.49722222222</v>
      </c>
      <c r="E372" s="4">
        <v>43126.710416666669</v>
      </c>
      <c r="F372" s="4">
        <v>43145</v>
      </c>
      <c r="G372" s="22">
        <f>IF(ISBLANK(ORDERS[[#This Row],[order_delivered_customer_date]]), "", (INT(ORDERS[[#This Row],[order_delivered_customer_date]])-INT(ORDERS[[#This Row],[order_purchase_timestamp]])))</f>
        <v>4</v>
      </c>
    </row>
    <row r="373" spans="1:7" x14ac:dyDescent="0.25">
      <c r="A373" s="2" t="s">
        <v>1785</v>
      </c>
      <c r="B373" s="3" t="s">
        <v>653</v>
      </c>
      <c r="C373" s="2" t="s">
        <v>696</v>
      </c>
      <c r="D373" s="4">
        <v>42963.534722222219</v>
      </c>
      <c r="E373" s="4">
        <v>42975.773611111108</v>
      </c>
      <c r="F373" s="4">
        <v>42990</v>
      </c>
      <c r="G373" s="22">
        <f>IF(ISBLANK(ORDERS[[#This Row],[order_delivered_customer_date]]), "", (INT(ORDERS[[#This Row],[order_delivered_customer_date]])-INT(ORDERS[[#This Row],[order_purchase_timestamp]])))</f>
        <v>12</v>
      </c>
    </row>
    <row r="374" spans="1:7" x14ac:dyDescent="0.25">
      <c r="A374" s="2" t="s">
        <v>1746</v>
      </c>
      <c r="B374" s="3" t="s">
        <v>492</v>
      </c>
      <c r="C374" s="2" t="s">
        <v>696</v>
      </c>
      <c r="D374" s="4">
        <v>43164.620833333334</v>
      </c>
      <c r="E374" s="4">
        <v>43199.736805555556</v>
      </c>
      <c r="F374" s="4">
        <v>43207</v>
      </c>
      <c r="G374" s="22">
        <f>IF(ISBLANK(ORDERS[[#This Row],[order_delivered_customer_date]]), "", (INT(ORDERS[[#This Row],[order_delivered_customer_date]])-INT(ORDERS[[#This Row],[order_purchase_timestamp]])))</f>
        <v>35</v>
      </c>
    </row>
    <row r="375" spans="1:7" x14ac:dyDescent="0.25">
      <c r="A375" s="2" t="s">
        <v>1301</v>
      </c>
      <c r="B375" s="3" t="s">
        <v>132</v>
      </c>
      <c r="C375" s="2" t="s">
        <v>696</v>
      </c>
      <c r="D375" s="4">
        <v>43216.638888888891</v>
      </c>
      <c r="E375" s="4">
        <v>43224.633333333331</v>
      </c>
      <c r="F375" s="4">
        <v>43235</v>
      </c>
      <c r="G375" s="22">
        <f>IF(ISBLANK(ORDERS[[#This Row],[order_delivered_customer_date]]), "", (INT(ORDERS[[#This Row],[order_delivered_customer_date]])-INT(ORDERS[[#This Row],[order_purchase_timestamp]])))</f>
        <v>8</v>
      </c>
    </row>
    <row r="376" spans="1:7" x14ac:dyDescent="0.25">
      <c r="A376" s="2" t="s">
        <v>1343</v>
      </c>
      <c r="B376" s="3" t="s">
        <v>614</v>
      </c>
      <c r="C376" s="2" t="s">
        <v>696</v>
      </c>
      <c r="D376" s="4">
        <v>42977.547222222223</v>
      </c>
      <c r="E376" s="4">
        <v>42979.849305555559</v>
      </c>
      <c r="F376" s="4">
        <v>42990</v>
      </c>
      <c r="G376" s="22">
        <f>IF(ISBLANK(ORDERS[[#This Row],[order_delivered_customer_date]]), "", (INT(ORDERS[[#This Row],[order_delivered_customer_date]])-INT(ORDERS[[#This Row],[order_purchase_timestamp]])))</f>
        <v>2</v>
      </c>
    </row>
    <row r="377" spans="1:7" x14ac:dyDescent="0.25">
      <c r="A377" s="5" t="s">
        <v>928</v>
      </c>
      <c r="B377" s="3" t="s">
        <v>415</v>
      </c>
      <c r="C377" s="2" t="s">
        <v>696</v>
      </c>
      <c r="D377" s="4">
        <v>43315.018055555556</v>
      </c>
      <c r="E377" s="4">
        <v>43320.68472222222</v>
      </c>
      <c r="F377" s="4">
        <v>43336</v>
      </c>
      <c r="G377" s="22">
        <f>IF(ISBLANK(ORDERS[[#This Row],[order_delivered_customer_date]]), "", (INT(ORDERS[[#This Row],[order_delivered_customer_date]])-INT(ORDERS[[#This Row],[order_purchase_timestamp]])))</f>
        <v>5</v>
      </c>
    </row>
    <row r="378" spans="1:7" x14ac:dyDescent="0.25">
      <c r="A378" s="5" t="s">
        <v>1419</v>
      </c>
      <c r="B378" s="3" t="s">
        <v>501</v>
      </c>
      <c r="C378" s="2" t="s">
        <v>696</v>
      </c>
      <c r="D378" s="4">
        <v>43221.631249999999</v>
      </c>
      <c r="E378" s="4">
        <v>43227.781944444447</v>
      </c>
      <c r="F378" s="4">
        <v>43241</v>
      </c>
      <c r="G378" s="22">
        <f>IF(ISBLANK(ORDERS[[#This Row],[order_delivered_customer_date]]), "", (INT(ORDERS[[#This Row],[order_delivered_customer_date]])-INT(ORDERS[[#This Row],[order_purchase_timestamp]])))</f>
        <v>6</v>
      </c>
    </row>
    <row r="379" spans="1:7" x14ac:dyDescent="0.25">
      <c r="A379" s="2" t="s">
        <v>1437</v>
      </c>
      <c r="B379" s="3" t="s">
        <v>515</v>
      </c>
      <c r="C379" s="2" t="s">
        <v>696</v>
      </c>
      <c r="D379" s="4">
        <v>43300.633333333331</v>
      </c>
      <c r="E379" s="4">
        <v>43306.910416666666</v>
      </c>
      <c r="F379" s="4">
        <v>43314</v>
      </c>
      <c r="G379" s="22">
        <f>IF(ISBLANK(ORDERS[[#This Row],[order_delivered_customer_date]]), "", (INT(ORDERS[[#This Row],[order_delivered_customer_date]])-INT(ORDERS[[#This Row],[order_purchase_timestamp]])))</f>
        <v>6</v>
      </c>
    </row>
    <row r="380" spans="1:7" x14ac:dyDescent="0.25">
      <c r="A380" s="2" t="s">
        <v>1516</v>
      </c>
      <c r="B380" s="3" t="s">
        <v>396</v>
      </c>
      <c r="C380" s="2" t="s">
        <v>696</v>
      </c>
      <c r="D380" s="4">
        <v>43227.975694444445</v>
      </c>
      <c r="E380" s="4">
        <v>43232.655555555553</v>
      </c>
      <c r="F380" s="4">
        <v>43245</v>
      </c>
      <c r="G380" s="22">
        <f>IF(ISBLANK(ORDERS[[#This Row],[order_delivered_customer_date]]), "", (INT(ORDERS[[#This Row],[order_delivered_customer_date]])-INT(ORDERS[[#This Row],[order_purchase_timestamp]])))</f>
        <v>5</v>
      </c>
    </row>
    <row r="381" spans="1:7" x14ac:dyDescent="0.25">
      <c r="A381" s="2" t="s">
        <v>1863</v>
      </c>
      <c r="B381" s="3" t="s">
        <v>665</v>
      </c>
      <c r="C381" s="2" t="s">
        <v>696</v>
      </c>
      <c r="D381" s="4">
        <v>43196.584027777775</v>
      </c>
      <c r="E381" s="4">
        <v>43200.511111111111</v>
      </c>
      <c r="F381" s="4">
        <v>43214</v>
      </c>
      <c r="G381" s="22">
        <f>IF(ISBLANK(ORDERS[[#This Row],[order_delivered_customer_date]]), "", (INT(ORDERS[[#This Row],[order_delivered_customer_date]])-INT(ORDERS[[#This Row],[order_purchase_timestamp]])))</f>
        <v>4</v>
      </c>
    </row>
    <row r="382" spans="1:7" x14ac:dyDescent="0.25">
      <c r="A382" s="2" t="s">
        <v>988</v>
      </c>
      <c r="B382" s="3" t="s">
        <v>653</v>
      </c>
      <c r="C382" s="2" t="s">
        <v>696</v>
      </c>
      <c r="D382" s="4">
        <v>42893.311805555553</v>
      </c>
      <c r="E382" s="4">
        <v>42899.67291666667</v>
      </c>
      <c r="F382" s="4">
        <v>42928</v>
      </c>
      <c r="G382" s="22">
        <f>IF(ISBLANK(ORDERS[[#This Row],[order_delivered_customer_date]]), "", (INT(ORDERS[[#This Row],[order_delivered_customer_date]])-INT(ORDERS[[#This Row],[order_purchase_timestamp]])))</f>
        <v>6</v>
      </c>
    </row>
    <row r="383" spans="1:7" x14ac:dyDescent="0.25">
      <c r="A383" s="2" t="s">
        <v>1215</v>
      </c>
      <c r="B383" s="3" t="s">
        <v>673</v>
      </c>
      <c r="C383" s="2" t="s">
        <v>696</v>
      </c>
      <c r="D383" s="4">
        <v>43124.79791666667</v>
      </c>
      <c r="E383" s="4">
        <v>43128.71597222222</v>
      </c>
      <c r="F383" s="4">
        <v>43139</v>
      </c>
      <c r="G383" s="22">
        <f>IF(ISBLANK(ORDERS[[#This Row],[order_delivered_customer_date]]), "", (INT(ORDERS[[#This Row],[order_delivered_customer_date]])-INT(ORDERS[[#This Row],[order_purchase_timestamp]])))</f>
        <v>4</v>
      </c>
    </row>
    <row r="384" spans="1:7" x14ac:dyDescent="0.25">
      <c r="A384" s="2" t="s">
        <v>1621</v>
      </c>
      <c r="B384" s="3" t="s">
        <v>415</v>
      </c>
      <c r="C384" s="2" t="s">
        <v>696</v>
      </c>
      <c r="D384" s="4">
        <v>42962.905555555553</v>
      </c>
      <c r="E384" s="4">
        <v>42975.532638888886</v>
      </c>
      <c r="F384" s="4">
        <v>42993</v>
      </c>
      <c r="G384" s="22">
        <f>IF(ISBLANK(ORDERS[[#This Row],[order_delivered_customer_date]]), "", (INT(ORDERS[[#This Row],[order_delivered_customer_date]])-INT(ORDERS[[#This Row],[order_purchase_timestamp]])))</f>
        <v>13</v>
      </c>
    </row>
    <row r="385" spans="1:7" x14ac:dyDescent="0.25">
      <c r="A385" s="2" t="s">
        <v>712</v>
      </c>
      <c r="B385" s="3" t="s">
        <v>556</v>
      </c>
      <c r="C385" s="2" t="s">
        <v>696</v>
      </c>
      <c r="D385" s="4">
        <v>43248.438194444447</v>
      </c>
      <c r="E385" s="4">
        <v>43258.51458333333</v>
      </c>
      <c r="F385" s="4">
        <v>43279</v>
      </c>
      <c r="G385" s="22">
        <f>IF(ISBLANK(ORDERS[[#This Row],[order_delivered_customer_date]]), "", (INT(ORDERS[[#This Row],[order_delivered_customer_date]])-INT(ORDERS[[#This Row],[order_purchase_timestamp]])))</f>
        <v>10</v>
      </c>
    </row>
    <row r="386" spans="1:7" x14ac:dyDescent="0.25">
      <c r="A386" s="2" t="s">
        <v>1834</v>
      </c>
      <c r="B386" s="3" t="s">
        <v>284</v>
      </c>
      <c r="C386" s="2" t="s">
        <v>696</v>
      </c>
      <c r="D386" s="4">
        <v>43317.742361111108</v>
      </c>
      <c r="E386" s="4">
        <v>43329.709722222222</v>
      </c>
      <c r="F386" s="4">
        <v>43335</v>
      </c>
      <c r="G386" s="22">
        <f>IF(ISBLANK(ORDERS[[#This Row],[order_delivered_customer_date]]), "", (INT(ORDERS[[#This Row],[order_delivered_customer_date]])-INT(ORDERS[[#This Row],[order_purchase_timestamp]])))</f>
        <v>12</v>
      </c>
    </row>
    <row r="387" spans="1:7" x14ac:dyDescent="0.25">
      <c r="A387" s="2" t="s">
        <v>1006</v>
      </c>
      <c r="B387" s="3" t="s">
        <v>668</v>
      </c>
      <c r="C387" s="2" t="s">
        <v>696</v>
      </c>
      <c r="D387" s="4">
        <v>42857.650694444441</v>
      </c>
      <c r="E387" s="4">
        <v>42870.577777777777</v>
      </c>
      <c r="F387" s="4">
        <v>42887</v>
      </c>
      <c r="G387" s="22">
        <f>IF(ISBLANK(ORDERS[[#This Row],[order_delivered_customer_date]]), "", (INT(ORDERS[[#This Row],[order_delivered_customer_date]])-INT(ORDERS[[#This Row],[order_purchase_timestamp]])))</f>
        <v>13</v>
      </c>
    </row>
    <row r="388" spans="1:7" x14ac:dyDescent="0.25">
      <c r="A388" s="2" t="s">
        <v>1266</v>
      </c>
      <c r="B388" s="3" t="s">
        <v>676</v>
      </c>
      <c r="C388" s="2" t="s">
        <v>696</v>
      </c>
      <c r="D388" s="4">
        <v>42831.827777777777</v>
      </c>
      <c r="E388" s="4">
        <v>42865.615277777775</v>
      </c>
      <c r="F388" s="4">
        <v>42867</v>
      </c>
      <c r="G388" s="22">
        <f>IF(ISBLANK(ORDERS[[#This Row],[order_delivered_customer_date]]), "", (INT(ORDERS[[#This Row],[order_delivered_customer_date]])-INT(ORDERS[[#This Row],[order_purchase_timestamp]])))</f>
        <v>34</v>
      </c>
    </row>
    <row r="389" spans="1:7" x14ac:dyDescent="0.25">
      <c r="A389" s="2" t="s">
        <v>1332</v>
      </c>
      <c r="B389" s="3" t="s">
        <v>596</v>
      </c>
      <c r="C389" s="2" t="s">
        <v>696</v>
      </c>
      <c r="D389" s="4">
        <v>43266.861805555556</v>
      </c>
      <c r="E389" s="4">
        <v>43276.861805555556</v>
      </c>
      <c r="F389" s="4">
        <v>43305</v>
      </c>
      <c r="G389" s="22">
        <f>IF(ISBLANK(ORDERS[[#This Row],[order_delivered_customer_date]]), "", (INT(ORDERS[[#This Row],[order_delivered_customer_date]])-INT(ORDERS[[#This Row],[order_purchase_timestamp]])))</f>
        <v>10</v>
      </c>
    </row>
    <row r="390" spans="1:7" x14ac:dyDescent="0.25">
      <c r="A390" s="2" t="s">
        <v>985</v>
      </c>
      <c r="B390" s="3" t="s">
        <v>655</v>
      </c>
      <c r="C390" s="2" t="s">
        <v>696</v>
      </c>
      <c r="D390" s="4">
        <v>43180.879166666666</v>
      </c>
      <c r="E390" s="4">
        <v>43193.705555555556</v>
      </c>
      <c r="F390" s="4">
        <v>43202</v>
      </c>
      <c r="G390" s="22">
        <f>IF(ISBLANK(ORDERS[[#This Row],[order_delivered_customer_date]]), "", (INT(ORDERS[[#This Row],[order_delivered_customer_date]])-INT(ORDERS[[#This Row],[order_purchase_timestamp]])))</f>
        <v>13</v>
      </c>
    </row>
    <row r="391" spans="1:7" x14ac:dyDescent="0.25">
      <c r="A391" s="2" t="s">
        <v>1767</v>
      </c>
      <c r="B391" s="3" t="s">
        <v>381</v>
      </c>
      <c r="C391" s="2" t="s">
        <v>696</v>
      </c>
      <c r="D391" s="4">
        <v>42931.686111111114</v>
      </c>
      <c r="E391" s="4">
        <v>42934.802777777775</v>
      </c>
      <c r="F391" s="4">
        <v>42948</v>
      </c>
      <c r="G391" s="22">
        <f>IF(ISBLANK(ORDERS[[#This Row],[order_delivered_customer_date]]), "", (INT(ORDERS[[#This Row],[order_delivered_customer_date]])-INT(ORDERS[[#This Row],[order_purchase_timestamp]])))</f>
        <v>3</v>
      </c>
    </row>
    <row r="392" spans="1:7" x14ac:dyDescent="0.25">
      <c r="A392" s="2" t="s">
        <v>842</v>
      </c>
      <c r="B392" s="3" t="s">
        <v>552</v>
      </c>
      <c r="C392" s="2" t="s">
        <v>696</v>
      </c>
      <c r="D392" s="4">
        <v>43286.797222222223</v>
      </c>
      <c r="E392" s="4">
        <v>43294.838888888888</v>
      </c>
      <c r="F392" s="4">
        <v>43311</v>
      </c>
      <c r="G392" s="22">
        <f>IF(ISBLANK(ORDERS[[#This Row],[order_delivered_customer_date]]), "", (INT(ORDERS[[#This Row],[order_delivered_customer_date]])-INT(ORDERS[[#This Row],[order_purchase_timestamp]])))</f>
        <v>8</v>
      </c>
    </row>
    <row r="393" spans="1:7" x14ac:dyDescent="0.25">
      <c r="A393" s="2" t="s">
        <v>1855</v>
      </c>
      <c r="B393" s="3" t="s">
        <v>565</v>
      </c>
      <c r="C393" s="2" t="s">
        <v>696</v>
      </c>
      <c r="D393" s="4">
        <v>42795.833333333336</v>
      </c>
      <c r="E393" s="4">
        <v>42807.505555555559</v>
      </c>
      <c r="F393" s="4">
        <v>42814</v>
      </c>
      <c r="G393" s="22">
        <f>IF(ISBLANK(ORDERS[[#This Row],[order_delivered_customer_date]]), "", (INT(ORDERS[[#This Row],[order_delivered_customer_date]])-INT(ORDERS[[#This Row],[order_purchase_timestamp]])))</f>
        <v>12</v>
      </c>
    </row>
    <row r="394" spans="1:7" x14ac:dyDescent="0.25">
      <c r="A394" s="2" t="s">
        <v>1445</v>
      </c>
      <c r="B394" s="3" t="s">
        <v>407</v>
      </c>
      <c r="C394" s="2" t="s">
        <v>696</v>
      </c>
      <c r="D394" s="4">
        <v>42983.780555555553</v>
      </c>
      <c r="E394" s="4">
        <v>42992.859027777777</v>
      </c>
      <c r="F394" s="4">
        <v>43000</v>
      </c>
      <c r="G394" s="22">
        <f>IF(ISBLANK(ORDERS[[#This Row],[order_delivered_customer_date]]), "", (INT(ORDERS[[#This Row],[order_delivered_customer_date]])-INT(ORDERS[[#This Row],[order_purchase_timestamp]])))</f>
        <v>9</v>
      </c>
    </row>
    <row r="395" spans="1:7" x14ac:dyDescent="0.25">
      <c r="A395" s="2" t="s">
        <v>907</v>
      </c>
      <c r="B395" s="3" t="s">
        <v>651</v>
      </c>
      <c r="C395" s="2" t="s">
        <v>696</v>
      </c>
      <c r="D395" s="4">
        <v>43285.861805555556</v>
      </c>
      <c r="E395" s="4">
        <v>43287.570833333331</v>
      </c>
      <c r="F395" s="4">
        <v>43300</v>
      </c>
      <c r="G395" s="22">
        <f>IF(ISBLANK(ORDERS[[#This Row],[order_delivered_customer_date]]), "", (INT(ORDERS[[#This Row],[order_delivered_customer_date]])-INT(ORDERS[[#This Row],[order_purchase_timestamp]])))</f>
        <v>2</v>
      </c>
    </row>
    <row r="396" spans="1:7" x14ac:dyDescent="0.25">
      <c r="A396" s="2" t="s">
        <v>1871</v>
      </c>
      <c r="B396" s="3" t="s">
        <v>517</v>
      </c>
      <c r="C396" s="2" t="s">
        <v>696</v>
      </c>
      <c r="D396" s="4">
        <v>43270.880555555559</v>
      </c>
      <c r="E396" s="4">
        <v>43277.611805555556</v>
      </c>
      <c r="F396" s="4">
        <v>43298</v>
      </c>
      <c r="G396" s="22">
        <f>IF(ISBLANK(ORDERS[[#This Row],[order_delivered_customer_date]]), "", (INT(ORDERS[[#This Row],[order_delivered_customer_date]])-INT(ORDERS[[#This Row],[order_purchase_timestamp]])))</f>
        <v>7</v>
      </c>
    </row>
    <row r="397" spans="1:7" x14ac:dyDescent="0.25">
      <c r="A397" s="2" t="s">
        <v>1695</v>
      </c>
      <c r="B397" s="3" t="s">
        <v>540</v>
      </c>
      <c r="C397" s="2" t="s">
        <v>696</v>
      </c>
      <c r="D397" s="4">
        <v>42829.756249999999</v>
      </c>
      <c r="E397" s="4">
        <v>42836.438888888886</v>
      </c>
      <c r="F397" s="4">
        <v>42857</v>
      </c>
      <c r="G397" s="22">
        <f>IF(ISBLANK(ORDERS[[#This Row],[order_delivered_customer_date]]), "", (INT(ORDERS[[#This Row],[order_delivered_customer_date]])-INT(ORDERS[[#This Row],[order_purchase_timestamp]])))</f>
        <v>7</v>
      </c>
    </row>
    <row r="398" spans="1:7" x14ac:dyDescent="0.25">
      <c r="A398" s="2" t="s">
        <v>1281</v>
      </c>
      <c r="B398" s="3" t="s">
        <v>567</v>
      </c>
      <c r="C398" s="2" t="s">
        <v>696</v>
      </c>
      <c r="D398" s="4">
        <v>42811.865972222222</v>
      </c>
      <c r="E398" s="4">
        <v>42824.732638888891</v>
      </c>
      <c r="F398" s="4">
        <v>42830</v>
      </c>
      <c r="G398" s="22">
        <f>IF(ISBLANK(ORDERS[[#This Row],[order_delivered_customer_date]]), "", (INT(ORDERS[[#This Row],[order_delivered_customer_date]])-INT(ORDERS[[#This Row],[order_purchase_timestamp]])))</f>
        <v>13</v>
      </c>
    </row>
    <row r="399" spans="1:7" x14ac:dyDescent="0.25">
      <c r="A399" s="2" t="s">
        <v>1229</v>
      </c>
      <c r="B399" s="3" t="s">
        <v>505</v>
      </c>
      <c r="C399" s="2" t="s">
        <v>696</v>
      </c>
      <c r="D399" s="4">
        <v>42849.327777777777</v>
      </c>
      <c r="E399" s="4">
        <v>42861.384027777778</v>
      </c>
      <c r="F399" s="4">
        <v>42866</v>
      </c>
      <c r="G399" s="22">
        <f>IF(ISBLANK(ORDERS[[#This Row],[order_delivered_customer_date]]), "", (INT(ORDERS[[#This Row],[order_delivered_customer_date]])-INT(ORDERS[[#This Row],[order_purchase_timestamp]])))</f>
        <v>12</v>
      </c>
    </row>
    <row r="400" spans="1:7" x14ac:dyDescent="0.25">
      <c r="A400" s="2" t="s">
        <v>722</v>
      </c>
      <c r="B400" s="3" t="s">
        <v>685</v>
      </c>
      <c r="C400" s="2" t="s">
        <v>696</v>
      </c>
      <c r="D400" s="4">
        <v>43023.727083333331</v>
      </c>
      <c r="E400" s="4">
        <v>43043.695833333331</v>
      </c>
      <c r="F400" s="4">
        <v>43049</v>
      </c>
      <c r="G400" s="22">
        <f>IF(ISBLANK(ORDERS[[#This Row],[order_delivered_customer_date]]), "", (INT(ORDERS[[#This Row],[order_delivered_customer_date]])-INT(ORDERS[[#This Row],[order_purchase_timestamp]])))</f>
        <v>20</v>
      </c>
    </row>
    <row r="401" spans="1:7" x14ac:dyDescent="0.25">
      <c r="A401" s="2" t="s">
        <v>1423</v>
      </c>
      <c r="B401" s="3" t="s">
        <v>312</v>
      </c>
      <c r="C401" s="2" t="s">
        <v>696</v>
      </c>
      <c r="D401" s="4">
        <v>43074.795138888891</v>
      </c>
      <c r="E401" s="4">
        <v>43079.595138888886</v>
      </c>
      <c r="F401" s="4">
        <v>43097</v>
      </c>
      <c r="G401" s="22">
        <f>IF(ISBLANK(ORDERS[[#This Row],[order_delivered_customer_date]]), "", (INT(ORDERS[[#This Row],[order_delivered_customer_date]])-INT(ORDERS[[#This Row],[order_purchase_timestamp]])))</f>
        <v>5</v>
      </c>
    </row>
    <row r="402" spans="1:7" x14ac:dyDescent="0.25">
      <c r="A402" s="2" t="s">
        <v>941</v>
      </c>
      <c r="B402" s="3" t="s">
        <v>432</v>
      </c>
      <c r="C402" s="2" t="s">
        <v>696</v>
      </c>
      <c r="D402" s="4">
        <v>43137.430555555555</v>
      </c>
      <c r="E402" s="4">
        <v>43147.908333333333</v>
      </c>
      <c r="F402" s="4">
        <v>43167</v>
      </c>
      <c r="G402" s="22">
        <f>IF(ISBLANK(ORDERS[[#This Row],[order_delivered_customer_date]]), "", (INT(ORDERS[[#This Row],[order_delivered_customer_date]])-INT(ORDERS[[#This Row],[order_purchase_timestamp]])))</f>
        <v>10</v>
      </c>
    </row>
    <row r="403" spans="1:7" x14ac:dyDescent="0.25">
      <c r="A403" s="2" t="s">
        <v>1475</v>
      </c>
      <c r="B403" s="3" t="s">
        <v>585</v>
      </c>
      <c r="C403" s="2" t="s">
        <v>696</v>
      </c>
      <c r="D403" s="4">
        <v>43329.550694444442</v>
      </c>
      <c r="E403" s="4">
        <v>43339.743750000001</v>
      </c>
      <c r="F403" s="4">
        <v>43341</v>
      </c>
      <c r="G403" s="22">
        <f>IF(ISBLANK(ORDERS[[#This Row],[order_delivered_customer_date]]), "", (INT(ORDERS[[#This Row],[order_delivered_customer_date]])-INT(ORDERS[[#This Row],[order_purchase_timestamp]])))</f>
        <v>10</v>
      </c>
    </row>
    <row r="404" spans="1:7" x14ac:dyDescent="0.25">
      <c r="A404" s="2" t="s">
        <v>1522</v>
      </c>
      <c r="B404" s="3" t="s">
        <v>577</v>
      </c>
      <c r="C404" s="2" t="s">
        <v>696</v>
      </c>
      <c r="D404" s="4">
        <v>43122.844444444447</v>
      </c>
      <c r="E404" s="4">
        <v>43126.929166666669</v>
      </c>
      <c r="F404" s="4">
        <v>43137</v>
      </c>
      <c r="G404" s="22">
        <f>IF(ISBLANK(ORDERS[[#This Row],[order_delivered_customer_date]]), "", (INT(ORDERS[[#This Row],[order_delivered_customer_date]])-INT(ORDERS[[#This Row],[order_purchase_timestamp]])))</f>
        <v>4</v>
      </c>
    </row>
    <row r="405" spans="1:7" x14ac:dyDescent="0.25">
      <c r="A405" s="2" t="s">
        <v>1073</v>
      </c>
      <c r="B405" s="3" t="s">
        <v>638</v>
      </c>
      <c r="C405" s="2" t="s">
        <v>696</v>
      </c>
      <c r="D405" s="4">
        <v>43096.431250000001</v>
      </c>
      <c r="E405" s="4">
        <v>43104.821527777778</v>
      </c>
      <c r="F405" s="4">
        <v>43116</v>
      </c>
      <c r="G405" s="22">
        <f>IF(ISBLANK(ORDERS[[#This Row],[order_delivered_customer_date]]), "", (INT(ORDERS[[#This Row],[order_delivered_customer_date]])-INT(ORDERS[[#This Row],[order_purchase_timestamp]])))</f>
        <v>8</v>
      </c>
    </row>
    <row r="406" spans="1:7" x14ac:dyDescent="0.25">
      <c r="A406" s="2" t="s">
        <v>1622</v>
      </c>
      <c r="B406" s="3" t="s">
        <v>484</v>
      </c>
      <c r="C406" s="2" t="s">
        <v>696</v>
      </c>
      <c r="D406" s="4">
        <v>42807.73541666667</v>
      </c>
      <c r="E406" s="4">
        <v>42845.711805555555</v>
      </c>
      <c r="F406" s="4">
        <v>42838</v>
      </c>
      <c r="G406" s="22">
        <f>IF(ISBLANK(ORDERS[[#This Row],[order_delivered_customer_date]]), "", (INT(ORDERS[[#This Row],[order_delivered_customer_date]])-INT(ORDERS[[#This Row],[order_purchase_timestamp]])))</f>
        <v>38</v>
      </c>
    </row>
    <row r="407" spans="1:7" x14ac:dyDescent="0.25">
      <c r="A407" s="2" t="s">
        <v>1387</v>
      </c>
      <c r="B407" s="3" t="s">
        <v>541</v>
      </c>
      <c r="C407" s="2" t="s">
        <v>696</v>
      </c>
      <c r="D407" s="4">
        <v>42961.357638888891</v>
      </c>
      <c r="E407" s="4">
        <v>42971.798611111109</v>
      </c>
      <c r="F407" s="4">
        <v>42986</v>
      </c>
      <c r="G407" s="22">
        <f>IF(ISBLANK(ORDERS[[#This Row],[order_delivered_customer_date]]), "", (INT(ORDERS[[#This Row],[order_delivered_customer_date]])-INT(ORDERS[[#This Row],[order_purchase_timestamp]])))</f>
        <v>10</v>
      </c>
    </row>
    <row r="408" spans="1:7" x14ac:dyDescent="0.25">
      <c r="A408" s="2" t="s">
        <v>1181</v>
      </c>
      <c r="B408" s="3" t="s">
        <v>624</v>
      </c>
      <c r="C408" s="2" t="s">
        <v>696</v>
      </c>
      <c r="D408" s="4">
        <v>43016.863194444442</v>
      </c>
      <c r="E408" s="4">
        <v>43024.859722222223</v>
      </c>
      <c r="F408" s="4">
        <v>43049</v>
      </c>
      <c r="G408" s="22">
        <f>IF(ISBLANK(ORDERS[[#This Row],[order_delivered_customer_date]]), "", (INT(ORDERS[[#This Row],[order_delivered_customer_date]])-INT(ORDERS[[#This Row],[order_purchase_timestamp]])))</f>
        <v>8</v>
      </c>
    </row>
    <row r="409" spans="1:7" x14ac:dyDescent="0.25">
      <c r="A409" s="2" t="s">
        <v>732</v>
      </c>
      <c r="B409" s="3" t="s">
        <v>325</v>
      </c>
      <c r="C409" s="2" t="s">
        <v>696</v>
      </c>
      <c r="D409" s="4">
        <v>43324.831250000003</v>
      </c>
      <c r="E409" s="4">
        <v>43327.808333333334</v>
      </c>
      <c r="F409" s="4">
        <v>43329</v>
      </c>
      <c r="G409" s="22">
        <f>IF(ISBLANK(ORDERS[[#This Row],[order_delivered_customer_date]]), "", (INT(ORDERS[[#This Row],[order_delivered_customer_date]])-INT(ORDERS[[#This Row],[order_purchase_timestamp]])))</f>
        <v>3</v>
      </c>
    </row>
    <row r="410" spans="1:7" x14ac:dyDescent="0.25">
      <c r="A410" s="2" t="s">
        <v>1167</v>
      </c>
      <c r="B410" s="3" t="s">
        <v>326</v>
      </c>
      <c r="C410" s="2" t="s">
        <v>696</v>
      </c>
      <c r="D410" s="4">
        <v>43176.65902777778</v>
      </c>
      <c r="E410" s="4">
        <v>43182.651388888888</v>
      </c>
      <c r="F410" s="4">
        <v>43202</v>
      </c>
      <c r="G410" s="22">
        <f>IF(ISBLANK(ORDERS[[#This Row],[order_delivered_customer_date]]), "", (INT(ORDERS[[#This Row],[order_delivered_customer_date]])-INT(ORDERS[[#This Row],[order_purchase_timestamp]])))</f>
        <v>6</v>
      </c>
    </row>
    <row r="411" spans="1:7" x14ac:dyDescent="0.25">
      <c r="A411" s="2" t="s">
        <v>1306</v>
      </c>
      <c r="B411" s="3" t="s">
        <v>212</v>
      </c>
      <c r="C411" s="2" t="s">
        <v>696</v>
      </c>
      <c r="D411" s="4">
        <v>42807.63958333333</v>
      </c>
      <c r="E411" s="4">
        <v>42821.640277777777</v>
      </c>
      <c r="F411" s="4">
        <v>42838</v>
      </c>
      <c r="G411" s="22">
        <f>IF(ISBLANK(ORDERS[[#This Row],[order_delivered_customer_date]]), "", (INT(ORDERS[[#This Row],[order_delivered_customer_date]])-INT(ORDERS[[#This Row],[order_purchase_timestamp]])))</f>
        <v>14</v>
      </c>
    </row>
    <row r="412" spans="1:7" x14ac:dyDescent="0.25">
      <c r="A412" s="2" t="s">
        <v>1497</v>
      </c>
      <c r="B412" s="3" t="s">
        <v>605</v>
      </c>
      <c r="C412" s="2" t="s">
        <v>696</v>
      </c>
      <c r="D412" s="4">
        <v>43228.90347222222</v>
      </c>
      <c r="E412" s="4">
        <v>43263.801388888889</v>
      </c>
      <c r="F412" s="4">
        <v>43252</v>
      </c>
      <c r="G412" s="22">
        <f>IF(ISBLANK(ORDERS[[#This Row],[order_delivered_customer_date]]), "", (INT(ORDERS[[#This Row],[order_delivered_customer_date]])-INT(ORDERS[[#This Row],[order_purchase_timestamp]])))</f>
        <v>35</v>
      </c>
    </row>
    <row r="413" spans="1:7" x14ac:dyDescent="0.25">
      <c r="A413" s="2" t="s">
        <v>1759</v>
      </c>
      <c r="B413" s="3" t="s">
        <v>677</v>
      </c>
      <c r="C413" s="2" t="s">
        <v>696</v>
      </c>
      <c r="D413" s="4">
        <v>42948.665972222225</v>
      </c>
      <c r="E413" s="4">
        <v>42956.722916666666</v>
      </c>
      <c r="F413" s="4">
        <v>42968</v>
      </c>
      <c r="G413" s="22">
        <f>IF(ISBLANK(ORDERS[[#This Row],[order_delivered_customer_date]]), "", (INT(ORDERS[[#This Row],[order_delivered_customer_date]])-INT(ORDERS[[#This Row],[order_purchase_timestamp]])))</f>
        <v>8</v>
      </c>
    </row>
    <row r="414" spans="1:7" x14ac:dyDescent="0.25">
      <c r="A414" s="2" t="s">
        <v>1482</v>
      </c>
      <c r="B414" s="3" t="s">
        <v>629</v>
      </c>
      <c r="C414" s="2" t="s">
        <v>696</v>
      </c>
      <c r="D414" s="4">
        <v>43257.723611111112</v>
      </c>
      <c r="E414" s="4">
        <v>43259.832638888889</v>
      </c>
      <c r="F414" s="4">
        <v>43284</v>
      </c>
      <c r="G414" s="22">
        <f>IF(ISBLANK(ORDERS[[#This Row],[order_delivered_customer_date]]), "", (INT(ORDERS[[#This Row],[order_delivered_customer_date]])-INT(ORDERS[[#This Row],[order_purchase_timestamp]])))</f>
        <v>2</v>
      </c>
    </row>
    <row r="415" spans="1:7" x14ac:dyDescent="0.25">
      <c r="A415" s="2" t="s">
        <v>957</v>
      </c>
      <c r="B415" s="3" t="s">
        <v>525</v>
      </c>
      <c r="C415" s="2" t="s">
        <v>696</v>
      </c>
      <c r="D415" s="4">
        <v>43171.331250000003</v>
      </c>
      <c r="E415" s="4">
        <v>43176.675000000003</v>
      </c>
      <c r="F415" s="4">
        <v>43188</v>
      </c>
      <c r="G415" s="22">
        <f>IF(ISBLANK(ORDERS[[#This Row],[order_delivered_customer_date]]), "", (INT(ORDERS[[#This Row],[order_delivered_customer_date]])-INT(ORDERS[[#This Row],[order_purchase_timestamp]])))</f>
        <v>5</v>
      </c>
    </row>
    <row r="416" spans="1:7" x14ac:dyDescent="0.25">
      <c r="A416" s="2" t="s">
        <v>951</v>
      </c>
      <c r="B416" s="3" t="s">
        <v>591</v>
      </c>
      <c r="C416" s="2" t="s">
        <v>696</v>
      </c>
      <c r="D416" s="4">
        <v>43257.646527777775</v>
      </c>
      <c r="E416" s="4">
        <v>43270.877083333333</v>
      </c>
      <c r="F416" s="4">
        <v>43298</v>
      </c>
      <c r="G416" s="22">
        <f>IF(ISBLANK(ORDERS[[#This Row],[order_delivered_customer_date]]), "", (INT(ORDERS[[#This Row],[order_delivered_customer_date]])-INT(ORDERS[[#This Row],[order_purchase_timestamp]])))</f>
        <v>13</v>
      </c>
    </row>
    <row r="417" spans="1:7" x14ac:dyDescent="0.25">
      <c r="A417" s="2" t="s">
        <v>1267</v>
      </c>
      <c r="B417" s="3" t="s">
        <v>408</v>
      </c>
      <c r="C417" s="2" t="s">
        <v>696</v>
      </c>
      <c r="D417" s="4">
        <v>43205.663194444445</v>
      </c>
      <c r="E417" s="4">
        <v>43220.854861111111</v>
      </c>
      <c r="F417" s="4">
        <v>43228</v>
      </c>
      <c r="G417" s="22">
        <f>IF(ISBLANK(ORDERS[[#This Row],[order_delivered_customer_date]]), "", (INT(ORDERS[[#This Row],[order_delivered_customer_date]])-INT(ORDERS[[#This Row],[order_purchase_timestamp]])))</f>
        <v>15</v>
      </c>
    </row>
    <row r="418" spans="1:7" x14ac:dyDescent="0.25">
      <c r="A418" s="2" t="s">
        <v>1741</v>
      </c>
      <c r="B418" s="3" t="s">
        <v>666</v>
      </c>
      <c r="C418" s="2" t="s">
        <v>696</v>
      </c>
      <c r="D418" s="4">
        <v>42968.920138888891</v>
      </c>
      <c r="E418" s="4">
        <v>42975.734027777777</v>
      </c>
      <c r="F418" s="4">
        <v>42989</v>
      </c>
      <c r="G418" s="22">
        <f>IF(ISBLANK(ORDERS[[#This Row],[order_delivered_customer_date]]), "", (INT(ORDERS[[#This Row],[order_delivered_customer_date]])-INT(ORDERS[[#This Row],[order_purchase_timestamp]])))</f>
        <v>7</v>
      </c>
    </row>
    <row r="419" spans="1:7" x14ac:dyDescent="0.25">
      <c r="A419" s="2" t="s">
        <v>1499</v>
      </c>
      <c r="B419" s="3" t="s">
        <v>460</v>
      </c>
      <c r="C419" s="2" t="s">
        <v>696</v>
      </c>
      <c r="D419" s="4">
        <v>43047.864583333336</v>
      </c>
      <c r="E419" s="4">
        <v>43053.955555555556</v>
      </c>
      <c r="F419" s="4">
        <v>43069</v>
      </c>
      <c r="G419" s="22">
        <f>IF(ISBLANK(ORDERS[[#This Row],[order_delivered_customer_date]]), "", (INT(ORDERS[[#This Row],[order_delivered_customer_date]])-INT(ORDERS[[#This Row],[order_purchase_timestamp]])))</f>
        <v>6</v>
      </c>
    </row>
    <row r="420" spans="1:7" x14ac:dyDescent="0.25">
      <c r="A420" s="2" t="s">
        <v>769</v>
      </c>
      <c r="B420" s="3" t="s">
        <v>293</v>
      </c>
      <c r="C420" s="2" t="s">
        <v>696</v>
      </c>
      <c r="D420" s="4">
        <v>43193.794444444444</v>
      </c>
      <c r="E420" s="4">
        <v>43202.873611111114</v>
      </c>
      <c r="F420" s="4">
        <v>43231</v>
      </c>
      <c r="G420" s="22">
        <f>IF(ISBLANK(ORDERS[[#This Row],[order_delivered_customer_date]]), "", (INT(ORDERS[[#This Row],[order_delivered_customer_date]])-INT(ORDERS[[#This Row],[order_purchase_timestamp]])))</f>
        <v>9</v>
      </c>
    </row>
    <row r="421" spans="1:7" x14ac:dyDescent="0.25">
      <c r="A421" s="2" t="s">
        <v>823</v>
      </c>
      <c r="B421" s="3" t="s">
        <v>259</v>
      </c>
      <c r="C421" s="2" t="s">
        <v>696</v>
      </c>
      <c r="D421" s="4">
        <v>42933.413194444445</v>
      </c>
      <c r="E421" s="4">
        <v>42942.039583333331</v>
      </c>
      <c r="F421" s="4">
        <v>42955</v>
      </c>
      <c r="G421" s="22">
        <f>IF(ISBLANK(ORDERS[[#This Row],[order_delivered_customer_date]]), "", (INT(ORDERS[[#This Row],[order_delivered_customer_date]])-INT(ORDERS[[#This Row],[order_purchase_timestamp]])))</f>
        <v>9</v>
      </c>
    </row>
    <row r="422" spans="1:7" x14ac:dyDescent="0.25">
      <c r="A422" s="2" t="s">
        <v>1228</v>
      </c>
      <c r="B422" s="3" t="s">
        <v>687</v>
      </c>
      <c r="C422" s="2" t="s">
        <v>696</v>
      </c>
      <c r="D422" s="4">
        <v>42963.54791666667</v>
      </c>
      <c r="E422" s="4">
        <v>42991.837500000001</v>
      </c>
      <c r="F422" s="4">
        <v>42992</v>
      </c>
      <c r="G422" s="22">
        <f>IF(ISBLANK(ORDERS[[#This Row],[order_delivered_customer_date]]), "", (INT(ORDERS[[#This Row],[order_delivered_customer_date]])-INT(ORDERS[[#This Row],[order_purchase_timestamp]])))</f>
        <v>28</v>
      </c>
    </row>
    <row r="423" spans="1:7" x14ac:dyDescent="0.25">
      <c r="A423" s="2" t="s">
        <v>1168</v>
      </c>
      <c r="B423" s="3" t="s">
        <v>297</v>
      </c>
      <c r="C423" s="2" t="s">
        <v>696</v>
      </c>
      <c r="D423" s="4">
        <v>43190.530555555553</v>
      </c>
      <c r="E423" s="4">
        <v>43197.72152777778</v>
      </c>
      <c r="F423" s="4">
        <v>43208</v>
      </c>
      <c r="G423" s="22">
        <f>IF(ISBLANK(ORDERS[[#This Row],[order_delivered_customer_date]]), "", (INT(ORDERS[[#This Row],[order_delivered_customer_date]])-INT(ORDERS[[#This Row],[order_purchase_timestamp]])))</f>
        <v>7</v>
      </c>
    </row>
    <row r="424" spans="1:7" x14ac:dyDescent="0.25">
      <c r="A424" s="2" t="s">
        <v>1375</v>
      </c>
      <c r="B424" s="3" t="s">
        <v>383</v>
      </c>
      <c r="C424" s="2" t="s">
        <v>696</v>
      </c>
      <c r="D424" s="4">
        <v>42771.966666666667</v>
      </c>
      <c r="E424" s="4">
        <v>42788.3</v>
      </c>
      <c r="F424" s="4">
        <v>42797</v>
      </c>
      <c r="G424" s="22">
        <f>IF(ISBLANK(ORDERS[[#This Row],[order_delivered_customer_date]]), "", (INT(ORDERS[[#This Row],[order_delivered_customer_date]])-INT(ORDERS[[#This Row],[order_purchase_timestamp]])))</f>
        <v>17</v>
      </c>
    </row>
    <row r="425" spans="1:7" x14ac:dyDescent="0.25">
      <c r="A425" s="2" t="s">
        <v>1661</v>
      </c>
      <c r="B425" s="3" t="s">
        <v>645</v>
      </c>
      <c r="C425" s="2" t="s">
        <v>696</v>
      </c>
      <c r="D425" s="4">
        <v>43215.970138888886</v>
      </c>
      <c r="E425" s="4">
        <v>43230.824999999997</v>
      </c>
      <c r="F425" s="4">
        <v>43238</v>
      </c>
      <c r="G425" s="22">
        <f>IF(ISBLANK(ORDERS[[#This Row],[order_delivered_customer_date]]), "", (INT(ORDERS[[#This Row],[order_delivered_customer_date]])-INT(ORDERS[[#This Row],[order_purchase_timestamp]])))</f>
        <v>15</v>
      </c>
    </row>
    <row r="426" spans="1:7" x14ac:dyDescent="0.25">
      <c r="A426" s="2" t="s">
        <v>1139</v>
      </c>
      <c r="B426" s="3" t="s">
        <v>530</v>
      </c>
      <c r="C426" s="2" t="s">
        <v>696</v>
      </c>
      <c r="D426" s="4">
        <v>42862.681944444441</v>
      </c>
      <c r="E426" s="4">
        <v>42873.65902777778</v>
      </c>
      <c r="F426" s="4">
        <v>42884</v>
      </c>
      <c r="G426" s="22">
        <f>IF(ISBLANK(ORDERS[[#This Row],[order_delivered_customer_date]]), "", (INT(ORDERS[[#This Row],[order_delivered_customer_date]])-INT(ORDERS[[#This Row],[order_purchase_timestamp]])))</f>
        <v>11</v>
      </c>
    </row>
    <row r="427" spans="1:7" x14ac:dyDescent="0.25">
      <c r="A427" s="2" t="s">
        <v>1086</v>
      </c>
      <c r="B427" s="3" t="s">
        <v>232</v>
      </c>
      <c r="C427" s="2" t="s">
        <v>696</v>
      </c>
      <c r="D427" s="4">
        <v>43142.427777777775</v>
      </c>
      <c r="E427" s="4">
        <v>43159.011111111111</v>
      </c>
      <c r="F427" s="4">
        <v>43171</v>
      </c>
      <c r="G427" s="22">
        <f>IF(ISBLANK(ORDERS[[#This Row],[order_delivered_customer_date]]), "", (INT(ORDERS[[#This Row],[order_delivered_customer_date]])-INT(ORDERS[[#This Row],[order_purchase_timestamp]])))</f>
        <v>17</v>
      </c>
    </row>
    <row r="428" spans="1:7" x14ac:dyDescent="0.25">
      <c r="A428" s="2" t="s">
        <v>1655</v>
      </c>
      <c r="B428" s="3" t="s">
        <v>340</v>
      </c>
      <c r="C428" s="2" t="s">
        <v>696</v>
      </c>
      <c r="D428" s="4">
        <v>42966.162499999999</v>
      </c>
      <c r="E428" s="4">
        <v>42975.853472222225</v>
      </c>
      <c r="F428" s="4">
        <v>42991</v>
      </c>
      <c r="G428" s="22">
        <f>IF(ISBLANK(ORDERS[[#This Row],[order_delivered_customer_date]]), "", (INT(ORDERS[[#This Row],[order_delivered_customer_date]])-INT(ORDERS[[#This Row],[order_purchase_timestamp]])))</f>
        <v>9</v>
      </c>
    </row>
    <row r="429" spans="1:7" x14ac:dyDescent="0.25">
      <c r="A429" s="2" t="s">
        <v>979</v>
      </c>
      <c r="B429" s="3" t="s">
        <v>360</v>
      </c>
      <c r="C429" s="2" t="s">
        <v>696</v>
      </c>
      <c r="D429" s="4">
        <v>43046.98541666667</v>
      </c>
      <c r="E429" s="4">
        <v>43067.702777777777</v>
      </c>
      <c r="F429" s="4">
        <v>43069</v>
      </c>
      <c r="G429" s="22">
        <f>IF(ISBLANK(ORDERS[[#This Row],[order_delivered_customer_date]]), "", (INT(ORDERS[[#This Row],[order_delivered_customer_date]])-INT(ORDERS[[#This Row],[order_purchase_timestamp]])))</f>
        <v>21</v>
      </c>
    </row>
    <row r="430" spans="1:7" x14ac:dyDescent="0.25">
      <c r="A430" s="2" t="s">
        <v>745</v>
      </c>
      <c r="B430" s="3" t="s">
        <v>669</v>
      </c>
      <c r="C430" s="2" t="s">
        <v>696</v>
      </c>
      <c r="D430" s="4">
        <v>42766.495833333334</v>
      </c>
      <c r="E430" s="4">
        <v>42774.936805555553</v>
      </c>
      <c r="F430" s="4">
        <v>42803</v>
      </c>
      <c r="G430" s="22">
        <f>IF(ISBLANK(ORDERS[[#This Row],[order_delivered_customer_date]]), "", (INT(ORDERS[[#This Row],[order_delivered_customer_date]])-INT(ORDERS[[#This Row],[order_purchase_timestamp]])))</f>
        <v>8</v>
      </c>
    </row>
    <row r="431" spans="1:7" x14ac:dyDescent="0.25">
      <c r="A431" s="2" t="s">
        <v>1038</v>
      </c>
      <c r="B431" s="3" t="s">
        <v>428</v>
      </c>
      <c r="C431" s="2" t="s">
        <v>696</v>
      </c>
      <c r="D431" s="4">
        <v>43137.45416666667</v>
      </c>
      <c r="E431" s="4">
        <v>43145.710416666669</v>
      </c>
      <c r="F431" s="4">
        <v>43161</v>
      </c>
      <c r="G431" s="22">
        <f>IF(ISBLANK(ORDERS[[#This Row],[order_delivered_customer_date]]), "", (INT(ORDERS[[#This Row],[order_delivered_customer_date]])-INT(ORDERS[[#This Row],[order_purchase_timestamp]])))</f>
        <v>8</v>
      </c>
    </row>
    <row r="432" spans="1:7" x14ac:dyDescent="0.25">
      <c r="A432" s="2" t="s">
        <v>1084</v>
      </c>
      <c r="B432" s="3" t="s">
        <v>601</v>
      </c>
      <c r="C432" s="2" t="s">
        <v>696</v>
      </c>
      <c r="D432" s="4">
        <v>43236.549305555556</v>
      </c>
      <c r="E432" s="4">
        <v>43255.970833333333</v>
      </c>
      <c r="F432" s="4">
        <v>43259</v>
      </c>
      <c r="G432" s="22">
        <f>IF(ISBLANK(ORDERS[[#This Row],[order_delivered_customer_date]]), "", (INT(ORDERS[[#This Row],[order_delivered_customer_date]])-INT(ORDERS[[#This Row],[order_purchase_timestamp]])))</f>
        <v>19</v>
      </c>
    </row>
    <row r="433" spans="1:7" x14ac:dyDescent="0.25">
      <c r="A433" s="2" t="s">
        <v>1623</v>
      </c>
      <c r="B433" s="3" t="s">
        <v>415</v>
      </c>
      <c r="C433" s="2" t="s">
        <v>696</v>
      </c>
      <c r="D433" s="4">
        <v>43066.62777777778</v>
      </c>
      <c r="E433" s="4">
        <v>43076.661111111112</v>
      </c>
      <c r="F433" s="4">
        <v>43096</v>
      </c>
      <c r="G433" s="22">
        <f>IF(ISBLANK(ORDERS[[#This Row],[order_delivered_customer_date]]), "", (INT(ORDERS[[#This Row],[order_delivered_customer_date]])-INT(ORDERS[[#This Row],[order_purchase_timestamp]])))</f>
        <v>10</v>
      </c>
    </row>
    <row r="434" spans="1:7" x14ac:dyDescent="0.25">
      <c r="A434" s="2" t="s">
        <v>1274</v>
      </c>
      <c r="B434" s="3" t="s">
        <v>537</v>
      </c>
      <c r="C434" s="2" t="s">
        <v>696</v>
      </c>
      <c r="D434" s="4">
        <v>43081.688888888886</v>
      </c>
      <c r="E434" s="4">
        <v>43097.692361111112</v>
      </c>
      <c r="F434" s="4">
        <v>43109</v>
      </c>
      <c r="G434" s="22">
        <f>IF(ISBLANK(ORDERS[[#This Row],[order_delivered_customer_date]]), "", (INT(ORDERS[[#This Row],[order_delivered_customer_date]])-INT(ORDERS[[#This Row],[order_purchase_timestamp]])))</f>
        <v>16</v>
      </c>
    </row>
    <row r="435" spans="1:7" x14ac:dyDescent="0.25">
      <c r="A435" s="2" t="s">
        <v>1244</v>
      </c>
      <c r="B435" s="3" t="s">
        <v>444</v>
      </c>
      <c r="C435" s="2" t="s">
        <v>696</v>
      </c>
      <c r="D435" s="4">
        <v>42919.75277777778</v>
      </c>
      <c r="E435" s="4">
        <v>42937.647916666669</v>
      </c>
      <c r="F435" s="4">
        <v>42957</v>
      </c>
      <c r="G435" s="22">
        <f>IF(ISBLANK(ORDERS[[#This Row],[order_delivered_customer_date]]), "", (INT(ORDERS[[#This Row],[order_delivered_customer_date]])-INT(ORDERS[[#This Row],[order_purchase_timestamp]])))</f>
        <v>18</v>
      </c>
    </row>
    <row r="436" spans="1:7" x14ac:dyDescent="0.25">
      <c r="A436" s="2" t="s">
        <v>933</v>
      </c>
      <c r="B436" s="3" t="s">
        <v>420</v>
      </c>
      <c r="C436" s="2" t="s">
        <v>696</v>
      </c>
      <c r="D436" s="4">
        <v>43136.970138888886</v>
      </c>
      <c r="E436" s="4">
        <v>43154.786111111112</v>
      </c>
      <c r="F436" s="4">
        <v>43173</v>
      </c>
      <c r="G436" s="22">
        <f>IF(ISBLANK(ORDERS[[#This Row],[order_delivered_customer_date]]), "", (INT(ORDERS[[#This Row],[order_delivered_customer_date]])-INT(ORDERS[[#This Row],[order_purchase_timestamp]])))</f>
        <v>18</v>
      </c>
    </row>
    <row r="437" spans="1:7" x14ac:dyDescent="0.25">
      <c r="A437" s="2" t="s">
        <v>1769</v>
      </c>
      <c r="B437" s="3" t="s">
        <v>363</v>
      </c>
      <c r="C437" s="2" t="s">
        <v>696</v>
      </c>
      <c r="D437" s="4">
        <v>43122.629166666666</v>
      </c>
      <c r="E437" s="4">
        <v>43136.651388888888</v>
      </c>
      <c r="F437" s="4">
        <v>43154</v>
      </c>
      <c r="G437" s="22">
        <f>IF(ISBLANK(ORDERS[[#This Row],[order_delivered_customer_date]]), "", (INT(ORDERS[[#This Row],[order_delivered_customer_date]])-INT(ORDERS[[#This Row],[order_purchase_timestamp]])))</f>
        <v>14</v>
      </c>
    </row>
    <row r="438" spans="1:7" x14ac:dyDescent="0.25">
      <c r="A438" s="2" t="s">
        <v>1686</v>
      </c>
      <c r="B438" s="3" t="s">
        <v>515</v>
      </c>
      <c r="C438" s="2" t="s">
        <v>696</v>
      </c>
      <c r="D438" s="4">
        <v>43069.765972222223</v>
      </c>
      <c r="E438" s="4">
        <v>43081.872916666667</v>
      </c>
      <c r="F438" s="4">
        <v>43104</v>
      </c>
      <c r="G438" s="22">
        <f>IF(ISBLANK(ORDERS[[#This Row],[order_delivered_customer_date]]), "", (INT(ORDERS[[#This Row],[order_delivered_customer_date]])-INT(ORDERS[[#This Row],[order_purchase_timestamp]])))</f>
        <v>12</v>
      </c>
    </row>
    <row r="439" spans="1:7" x14ac:dyDescent="0.25">
      <c r="A439" s="2" t="s">
        <v>1265</v>
      </c>
      <c r="B439" s="3" t="s">
        <v>582</v>
      </c>
      <c r="C439" s="2" t="s">
        <v>696</v>
      </c>
      <c r="D439" s="4">
        <v>43204.556944444441</v>
      </c>
      <c r="E439" s="4">
        <v>43216.605555555558</v>
      </c>
      <c r="F439" s="4">
        <v>43230</v>
      </c>
      <c r="G439" s="22">
        <f>IF(ISBLANK(ORDERS[[#This Row],[order_delivered_customer_date]]), "", (INT(ORDERS[[#This Row],[order_delivered_customer_date]])-INT(ORDERS[[#This Row],[order_purchase_timestamp]])))</f>
        <v>12</v>
      </c>
    </row>
    <row r="440" spans="1:7" x14ac:dyDescent="0.25">
      <c r="A440" s="2" t="s">
        <v>1495</v>
      </c>
      <c r="B440" s="3" t="s">
        <v>460</v>
      </c>
      <c r="C440" s="2" t="s">
        <v>696</v>
      </c>
      <c r="D440" s="4">
        <v>43230.525694444441</v>
      </c>
      <c r="E440" s="4">
        <v>43242.723611111112</v>
      </c>
      <c r="F440" s="4">
        <v>43252</v>
      </c>
      <c r="G440" s="22">
        <f>IF(ISBLANK(ORDERS[[#This Row],[order_delivered_customer_date]]), "", (INT(ORDERS[[#This Row],[order_delivered_customer_date]])-INT(ORDERS[[#This Row],[order_purchase_timestamp]])))</f>
        <v>12</v>
      </c>
    </row>
    <row r="441" spans="1:7" x14ac:dyDescent="0.25">
      <c r="A441" s="2" t="s">
        <v>1341</v>
      </c>
      <c r="B441" s="3" t="s">
        <v>643</v>
      </c>
      <c r="C441" s="2" t="s">
        <v>696</v>
      </c>
      <c r="D441" s="4">
        <v>43011.336805555555</v>
      </c>
      <c r="E441" s="4">
        <v>43017.901388888888</v>
      </c>
      <c r="F441" s="4">
        <v>43038</v>
      </c>
      <c r="G441" s="22">
        <f>IF(ISBLANK(ORDERS[[#This Row],[order_delivered_customer_date]]), "", (INT(ORDERS[[#This Row],[order_delivered_customer_date]])-INT(ORDERS[[#This Row],[order_purchase_timestamp]])))</f>
        <v>6</v>
      </c>
    </row>
    <row r="442" spans="1:7" x14ac:dyDescent="0.25">
      <c r="A442" s="2" t="s">
        <v>1171</v>
      </c>
      <c r="B442" s="3" t="s">
        <v>668</v>
      </c>
      <c r="C442" s="2" t="s">
        <v>698</v>
      </c>
      <c r="D442" s="4">
        <v>42870.64166666667</v>
      </c>
      <c r="E442" s="4">
        <v>42912</v>
      </c>
      <c r="F442" s="4">
        <v>42881</v>
      </c>
      <c r="G442" s="22">
        <f>IF(ISBLANK(ORDERS[[#This Row],[order_delivered_customer_date]]), "", (INT(ORDERS[[#This Row],[order_delivered_customer_date]])-INT(ORDERS[[#This Row],[order_purchase_timestamp]])))</f>
        <v>42</v>
      </c>
    </row>
    <row r="443" spans="1:7" x14ac:dyDescent="0.25">
      <c r="A443" s="2" t="s">
        <v>1736</v>
      </c>
      <c r="B443" s="3" t="s">
        <v>589</v>
      </c>
      <c r="C443" s="2" t="s">
        <v>696</v>
      </c>
      <c r="D443" s="4">
        <v>43162.780555555553</v>
      </c>
      <c r="E443" s="4">
        <v>43182.929166666669</v>
      </c>
      <c r="F443" s="4">
        <v>43181</v>
      </c>
      <c r="G443" s="22">
        <f>IF(ISBLANK(ORDERS[[#This Row],[order_delivered_customer_date]]), "", (INT(ORDERS[[#This Row],[order_delivered_customer_date]])-INT(ORDERS[[#This Row],[order_purchase_timestamp]])))</f>
        <v>20</v>
      </c>
    </row>
    <row r="444" spans="1:7" x14ac:dyDescent="0.25">
      <c r="A444" s="2" t="s">
        <v>1026</v>
      </c>
      <c r="B444" s="3" t="s">
        <v>575</v>
      </c>
      <c r="C444" s="2" t="s">
        <v>696</v>
      </c>
      <c r="D444" s="4">
        <v>43034.357638888891</v>
      </c>
      <c r="E444" s="4">
        <v>43045.677777777775</v>
      </c>
      <c r="F444" s="4">
        <v>43048</v>
      </c>
      <c r="G444" s="22">
        <f>IF(ISBLANK(ORDERS[[#This Row],[order_delivered_customer_date]]), "", (INT(ORDERS[[#This Row],[order_delivered_customer_date]])-INT(ORDERS[[#This Row],[order_purchase_timestamp]])))</f>
        <v>11</v>
      </c>
    </row>
    <row r="445" spans="1:7" x14ac:dyDescent="0.25">
      <c r="A445" s="2" t="s">
        <v>1169</v>
      </c>
      <c r="B445" s="3" t="s">
        <v>646</v>
      </c>
      <c r="C445" s="2" t="s">
        <v>696</v>
      </c>
      <c r="D445" s="4">
        <v>43153.865277777775</v>
      </c>
      <c r="E445" s="4">
        <v>43161.941666666666</v>
      </c>
      <c r="F445" s="4">
        <v>43173</v>
      </c>
      <c r="G445" s="22">
        <f>IF(ISBLANK(ORDERS[[#This Row],[order_delivered_customer_date]]), "", (INT(ORDERS[[#This Row],[order_delivered_customer_date]])-INT(ORDERS[[#This Row],[order_purchase_timestamp]])))</f>
        <v>8</v>
      </c>
    </row>
    <row r="446" spans="1:7" x14ac:dyDescent="0.25">
      <c r="A446" s="2" t="s">
        <v>726</v>
      </c>
      <c r="B446" s="3" t="s">
        <v>645</v>
      </c>
      <c r="C446" s="2" t="s">
        <v>696</v>
      </c>
      <c r="D446" s="4">
        <v>43323.92083333333</v>
      </c>
      <c r="E446" s="4">
        <v>43328.901388888888</v>
      </c>
      <c r="F446" s="4">
        <v>43328</v>
      </c>
      <c r="G446" s="22">
        <f>IF(ISBLANK(ORDERS[[#This Row],[order_delivered_customer_date]]), "", (INT(ORDERS[[#This Row],[order_delivered_customer_date]])-INT(ORDERS[[#This Row],[order_purchase_timestamp]])))</f>
        <v>5</v>
      </c>
    </row>
    <row r="447" spans="1:7" x14ac:dyDescent="0.25">
      <c r="A447" s="2" t="s">
        <v>1212</v>
      </c>
      <c r="B447" s="3" t="s">
        <v>673</v>
      </c>
      <c r="C447" s="2" t="s">
        <v>696</v>
      </c>
      <c r="D447" s="4">
        <v>43145.597222222219</v>
      </c>
      <c r="E447" s="4">
        <v>43147.839583333334</v>
      </c>
      <c r="F447" s="4">
        <v>43153</v>
      </c>
      <c r="G447" s="22">
        <f>IF(ISBLANK(ORDERS[[#This Row],[order_delivered_customer_date]]), "", (INT(ORDERS[[#This Row],[order_delivered_customer_date]])-INT(ORDERS[[#This Row],[order_purchase_timestamp]])))</f>
        <v>2</v>
      </c>
    </row>
    <row r="448" spans="1:7" x14ac:dyDescent="0.25">
      <c r="A448" s="2" t="s">
        <v>780</v>
      </c>
      <c r="B448" s="3" t="s">
        <v>284</v>
      </c>
      <c r="C448" s="2" t="s">
        <v>696</v>
      </c>
      <c r="D448" s="4">
        <v>43007.554861111108</v>
      </c>
      <c r="E448" s="4">
        <v>43019.859027777777</v>
      </c>
      <c r="F448" s="4">
        <v>43032</v>
      </c>
      <c r="G448" s="22">
        <f>IF(ISBLANK(ORDERS[[#This Row],[order_delivered_customer_date]]), "", (INT(ORDERS[[#This Row],[order_delivered_customer_date]])-INT(ORDERS[[#This Row],[order_purchase_timestamp]])))</f>
        <v>12</v>
      </c>
    </row>
    <row r="449" spans="1:7" x14ac:dyDescent="0.25">
      <c r="A449" s="2" t="s">
        <v>1481</v>
      </c>
      <c r="B449" s="3" t="s">
        <v>585</v>
      </c>
      <c r="C449" s="2" t="s">
        <v>696</v>
      </c>
      <c r="D449" s="4">
        <v>43206.034722222219</v>
      </c>
      <c r="E449" s="4">
        <v>43208.938194444447</v>
      </c>
      <c r="F449" s="4">
        <v>43223</v>
      </c>
      <c r="G449" s="22">
        <f>IF(ISBLANK(ORDERS[[#This Row],[order_delivered_customer_date]]), "", (INT(ORDERS[[#This Row],[order_delivered_customer_date]])-INT(ORDERS[[#This Row],[order_purchase_timestamp]])))</f>
        <v>2</v>
      </c>
    </row>
    <row r="450" spans="1:7" x14ac:dyDescent="0.25">
      <c r="A450" s="2" t="s">
        <v>849</v>
      </c>
      <c r="B450" s="3" t="s">
        <v>357</v>
      </c>
      <c r="C450" s="2" t="s">
        <v>696</v>
      </c>
      <c r="D450" s="4">
        <v>42931.575694444444</v>
      </c>
      <c r="E450" s="4">
        <v>42934.802777777775</v>
      </c>
      <c r="F450" s="4">
        <v>42944</v>
      </c>
      <c r="G450" s="22">
        <f>IF(ISBLANK(ORDERS[[#This Row],[order_delivered_customer_date]]), "", (INT(ORDERS[[#This Row],[order_delivered_customer_date]])-INT(ORDERS[[#This Row],[order_purchase_timestamp]])))</f>
        <v>3</v>
      </c>
    </row>
    <row r="451" spans="1:7" x14ac:dyDescent="0.25">
      <c r="A451" s="2" t="s">
        <v>1464</v>
      </c>
      <c r="B451" s="3" t="s">
        <v>666</v>
      </c>
      <c r="C451" s="2" t="s">
        <v>696</v>
      </c>
      <c r="D451" s="4">
        <v>43215.854166666664</v>
      </c>
      <c r="E451" s="4">
        <v>43234.79583333333</v>
      </c>
      <c r="F451" s="4">
        <v>43244</v>
      </c>
      <c r="G451" s="22">
        <f>IF(ISBLANK(ORDERS[[#This Row],[order_delivered_customer_date]]), "", (INT(ORDERS[[#This Row],[order_delivered_customer_date]])-INT(ORDERS[[#This Row],[order_purchase_timestamp]])))</f>
        <v>19</v>
      </c>
    </row>
    <row r="452" spans="1:7" x14ac:dyDescent="0.25">
      <c r="A452" s="2" t="s">
        <v>980</v>
      </c>
      <c r="B452" s="3" t="s">
        <v>345</v>
      </c>
      <c r="C452" s="2" t="s">
        <v>696</v>
      </c>
      <c r="D452" s="4">
        <v>42767.93472222222</v>
      </c>
      <c r="E452" s="4">
        <v>42775.642361111109</v>
      </c>
      <c r="F452" s="4">
        <v>42794</v>
      </c>
      <c r="G452" s="22">
        <f>IF(ISBLANK(ORDERS[[#This Row],[order_delivered_customer_date]]), "", (INT(ORDERS[[#This Row],[order_delivered_customer_date]])-INT(ORDERS[[#This Row],[order_purchase_timestamp]])))</f>
        <v>8</v>
      </c>
    </row>
    <row r="453" spans="1:7" x14ac:dyDescent="0.25">
      <c r="A453" s="5" t="s">
        <v>1601</v>
      </c>
      <c r="B453" s="3" t="s">
        <v>624</v>
      </c>
      <c r="C453" s="2" t="s">
        <v>696</v>
      </c>
      <c r="D453" s="4">
        <v>42848.385416666664</v>
      </c>
      <c r="E453" s="4">
        <v>42865.502083333333</v>
      </c>
      <c r="F453" s="4">
        <v>42874</v>
      </c>
      <c r="G453" s="22">
        <f>IF(ISBLANK(ORDERS[[#This Row],[order_delivered_customer_date]]), "", (INT(ORDERS[[#This Row],[order_delivered_customer_date]])-INT(ORDERS[[#This Row],[order_purchase_timestamp]])))</f>
        <v>17</v>
      </c>
    </row>
    <row r="454" spans="1:7" x14ac:dyDescent="0.25">
      <c r="A454" s="2" t="s">
        <v>1427</v>
      </c>
      <c r="B454" s="3" t="s">
        <v>689</v>
      </c>
      <c r="C454" s="2" t="s">
        <v>696</v>
      </c>
      <c r="D454" s="4">
        <v>43274.509722222225</v>
      </c>
      <c r="E454" s="4">
        <v>43283.784722222219</v>
      </c>
      <c r="F454" s="4">
        <v>43298</v>
      </c>
      <c r="G454" s="22">
        <f>IF(ISBLANK(ORDERS[[#This Row],[order_delivered_customer_date]]), "", (INT(ORDERS[[#This Row],[order_delivered_customer_date]])-INT(ORDERS[[#This Row],[order_purchase_timestamp]])))</f>
        <v>9</v>
      </c>
    </row>
    <row r="455" spans="1:7" x14ac:dyDescent="0.25">
      <c r="A455" s="2" t="s">
        <v>1851</v>
      </c>
      <c r="B455" s="3" t="s">
        <v>512</v>
      </c>
      <c r="C455" s="2" t="s">
        <v>696</v>
      </c>
      <c r="D455" s="4">
        <v>43121.810416666667</v>
      </c>
      <c r="E455" s="4">
        <v>43127.070833333331</v>
      </c>
      <c r="F455" s="4">
        <v>43138</v>
      </c>
      <c r="G455" s="22">
        <f>IF(ISBLANK(ORDERS[[#This Row],[order_delivered_customer_date]]), "", (INT(ORDERS[[#This Row],[order_delivered_customer_date]])-INT(ORDERS[[#This Row],[order_purchase_timestamp]])))</f>
        <v>6</v>
      </c>
    </row>
    <row r="456" spans="1:7" x14ac:dyDescent="0.25">
      <c r="A456" s="2" t="s">
        <v>1531</v>
      </c>
      <c r="B456" s="3" t="s">
        <v>641</v>
      </c>
      <c r="C456" s="2" t="s">
        <v>696</v>
      </c>
      <c r="D456" s="4">
        <v>43053.672222222223</v>
      </c>
      <c r="E456" s="4">
        <v>43067.65347222222</v>
      </c>
      <c r="F456" s="4">
        <v>43073</v>
      </c>
      <c r="G456" s="22">
        <f>IF(ISBLANK(ORDERS[[#This Row],[order_delivered_customer_date]]), "", (INT(ORDERS[[#This Row],[order_delivered_customer_date]])-INT(ORDERS[[#This Row],[order_purchase_timestamp]])))</f>
        <v>14</v>
      </c>
    </row>
    <row r="457" spans="1:7" x14ac:dyDescent="0.25">
      <c r="A457" s="2" t="s">
        <v>843</v>
      </c>
      <c r="B457" s="3" t="s">
        <v>679</v>
      </c>
      <c r="C457" s="2" t="s">
        <v>696</v>
      </c>
      <c r="D457" s="4">
        <v>43318.925000000003</v>
      </c>
      <c r="E457" s="4">
        <v>43326.74722222222</v>
      </c>
      <c r="F457" s="4">
        <v>43343</v>
      </c>
      <c r="G457" s="22">
        <f>IF(ISBLANK(ORDERS[[#This Row],[order_delivered_customer_date]]), "", (INT(ORDERS[[#This Row],[order_delivered_customer_date]])-INT(ORDERS[[#This Row],[order_purchase_timestamp]])))</f>
        <v>8</v>
      </c>
    </row>
    <row r="458" spans="1:7" x14ac:dyDescent="0.25">
      <c r="A458" s="2" t="s">
        <v>1162</v>
      </c>
      <c r="B458" s="3" t="s">
        <v>626</v>
      </c>
      <c r="C458" s="2" t="s">
        <v>696</v>
      </c>
      <c r="D458" s="4">
        <v>42862.506944444445</v>
      </c>
      <c r="E458" s="4">
        <v>42874.602083333331</v>
      </c>
      <c r="F458" s="4">
        <v>42886</v>
      </c>
      <c r="G458" s="22">
        <f>IF(ISBLANK(ORDERS[[#This Row],[order_delivered_customer_date]]), "", (INT(ORDERS[[#This Row],[order_delivered_customer_date]])-INT(ORDERS[[#This Row],[order_purchase_timestamp]])))</f>
        <v>12</v>
      </c>
    </row>
    <row r="459" spans="1:7" x14ac:dyDescent="0.25">
      <c r="A459" s="2" t="s">
        <v>1076</v>
      </c>
      <c r="B459" s="3" t="s">
        <v>398</v>
      </c>
      <c r="C459" s="2" t="s">
        <v>696</v>
      </c>
      <c r="D459" s="4">
        <v>43029.888194444444</v>
      </c>
      <c r="E459" s="4">
        <v>43038.383333333331</v>
      </c>
      <c r="F459" s="4">
        <v>43049</v>
      </c>
      <c r="G459" s="22">
        <f>IF(ISBLANK(ORDERS[[#This Row],[order_delivered_customer_date]]), "", (INT(ORDERS[[#This Row],[order_delivered_customer_date]])-INT(ORDERS[[#This Row],[order_purchase_timestamp]])))</f>
        <v>9</v>
      </c>
    </row>
    <row r="460" spans="1:7" x14ac:dyDescent="0.25">
      <c r="A460" s="2" t="s">
        <v>768</v>
      </c>
      <c r="B460" s="3" t="s">
        <v>532</v>
      </c>
      <c r="C460" s="2" t="s">
        <v>696</v>
      </c>
      <c r="D460" s="4">
        <v>42897.868055555555</v>
      </c>
      <c r="E460" s="4">
        <v>42908.651388888888</v>
      </c>
      <c r="F460" s="4">
        <v>42923</v>
      </c>
      <c r="G460" s="22">
        <f>IF(ISBLANK(ORDERS[[#This Row],[order_delivered_customer_date]]), "", (INT(ORDERS[[#This Row],[order_delivered_customer_date]])-INT(ORDERS[[#This Row],[order_purchase_timestamp]])))</f>
        <v>11</v>
      </c>
    </row>
    <row r="461" spans="1:7" x14ac:dyDescent="0.25">
      <c r="A461" s="2" t="s">
        <v>1872</v>
      </c>
      <c r="B461" s="3" t="s">
        <v>631</v>
      </c>
      <c r="C461" s="2" t="s">
        <v>696</v>
      </c>
      <c r="D461" s="4">
        <v>43091.467361111114</v>
      </c>
      <c r="E461" s="4">
        <v>43108.813888888886</v>
      </c>
      <c r="F461" s="4">
        <v>43123</v>
      </c>
      <c r="G461" s="22">
        <f>IF(ISBLANK(ORDERS[[#This Row],[order_delivered_customer_date]]), "", (INT(ORDERS[[#This Row],[order_delivered_customer_date]])-INT(ORDERS[[#This Row],[order_purchase_timestamp]])))</f>
        <v>17</v>
      </c>
    </row>
    <row r="462" spans="1:7" x14ac:dyDescent="0.25">
      <c r="A462" s="5" t="s">
        <v>1321</v>
      </c>
      <c r="B462" s="3" t="s">
        <v>312</v>
      </c>
      <c r="C462" s="2" t="s">
        <v>696</v>
      </c>
      <c r="D462" s="4">
        <v>43046.876388888886</v>
      </c>
      <c r="E462" s="4">
        <v>43049.806250000001</v>
      </c>
      <c r="F462" s="4">
        <v>43060</v>
      </c>
      <c r="G462" s="22">
        <f>IF(ISBLANK(ORDERS[[#This Row],[order_delivered_customer_date]]), "", (INT(ORDERS[[#This Row],[order_delivered_customer_date]])-INT(ORDERS[[#This Row],[order_purchase_timestamp]])))</f>
        <v>3</v>
      </c>
    </row>
    <row r="463" spans="1:7" x14ac:dyDescent="0.25">
      <c r="A463" s="2" t="s">
        <v>1749</v>
      </c>
      <c r="B463" s="3" t="s">
        <v>512</v>
      </c>
      <c r="C463" s="2" t="s">
        <v>696</v>
      </c>
      <c r="D463" s="4">
        <v>42647.617361111108</v>
      </c>
      <c r="E463" s="4">
        <v>42674.967361111114</v>
      </c>
      <c r="F463" s="4">
        <v>42698</v>
      </c>
      <c r="G463" s="22">
        <f>IF(ISBLANK(ORDERS[[#This Row],[order_delivered_customer_date]]), "", (INT(ORDERS[[#This Row],[order_delivered_customer_date]])-INT(ORDERS[[#This Row],[order_purchase_timestamp]])))</f>
        <v>27</v>
      </c>
    </row>
    <row r="464" spans="1:7" x14ac:dyDescent="0.25">
      <c r="A464" s="2" t="s">
        <v>892</v>
      </c>
      <c r="B464" s="3" t="s">
        <v>342</v>
      </c>
      <c r="C464" s="2" t="s">
        <v>696</v>
      </c>
      <c r="D464" s="4">
        <v>43041.036111111112</v>
      </c>
      <c r="E464" s="4">
        <v>43050.738888888889</v>
      </c>
      <c r="F464" s="4">
        <v>43062</v>
      </c>
      <c r="G464" s="22">
        <f>IF(ISBLANK(ORDERS[[#This Row],[order_delivered_customer_date]]), "", (INT(ORDERS[[#This Row],[order_delivered_customer_date]])-INT(ORDERS[[#This Row],[order_purchase_timestamp]])))</f>
        <v>9</v>
      </c>
    </row>
    <row r="465" spans="1:7" x14ac:dyDescent="0.25">
      <c r="A465" s="2" t="s">
        <v>986</v>
      </c>
      <c r="B465" s="3" t="s">
        <v>409</v>
      </c>
      <c r="C465" s="2" t="s">
        <v>696</v>
      </c>
      <c r="D465" s="4">
        <v>43310.502083333333</v>
      </c>
      <c r="E465" s="4">
        <v>43319.913888888892</v>
      </c>
      <c r="F465" s="4">
        <v>43333</v>
      </c>
      <c r="G465" s="22">
        <f>IF(ISBLANK(ORDERS[[#This Row],[order_delivered_customer_date]]), "", (INT(ORDERS[[#This Row],[order_delivered_customer_date]])-INT(ORDERS[[#This Row],[order_purchase_timestamp]])))</f>
        <v>9</v>
      </c>
    </row>
    <row r="466" spans="1:7" x14ac:dyDescent="0.25">
      <c r="A466" s="2" t="s">
        <v>700</v>
      </c>
      <c r="B466" s="3" t="s">
        <v>585</v>
      </c>
      <c r="C466" s="2" t="s">
        <v>696</v>
      </c>
      <c r="D466" s="4">
        <v>43188.678472222222</v>
      </c>
      <c r="E466" s="4">
        <v>43203.835416666669</v>
      </c>
      <c r="F466" s="4">
        <v>43209</v>
      </c>
      <c r="G466" s="22">
        <f>IF(ISBLANK(ORDERS[[#This Row],[order_delivered_customer_date]]), "", (INT(ORDERS[[#This Row],[order_delivered_customer_date]])-INT(ORDERS[[#This Row],[order_purchase_timestamp]])))</f>
        <v>15</v>
      </c>
    </row>
    <row r="467" spans="1:7" x14ac:dyDescent="0.25">
      <c r="A467" s="2" t="s">
        <v>1085</v>
      </c>
      <c r="B467" s="3" t="s">
        <v>293</v>
      </c>
      <c r="C467" s="2" t="s">
        <v>696</v>
      </c>
      <c r="D467" s="4">
        <v>43164.590277777781</v>
      </c>
      <c r="E467" s="4">
        <v>43174.963888888888</v>
      </c>
      <c r="F467" s="4">
        <v>43195</v>
      </c>
      <c r="G467" s="22">
        <f>IF(ISBLANK(ORDERS[[#This Row],[order_delivered_customer_date]]), "", (INT(ORDERS[[#This Row],[order_delivered_customer_date]])-INT(ORDERS[[#This Row],[order_purchase_timestamp]])))</f>
        <v>10</v>
      </c>
    </row>
    <row r="468" spans="1:7" x14ac:dyDescent="0.25">
      <c r="A468" s="2" t="s">
        <v>1471</v>
      </c>
      <c r="B468" s="3" t="s">
        <v>608</v>
      </c>
      <c r="C468" s="2" t="s">
        <v>696</v>
      </c>
      <c r="D468" s="4">
        <v>42845.058333333334</v>
      </c>
      <c r="E468" s="4">
        <v>42864.369444444441</v>
      </c>
      <c r="F468" s="4">
        <v>42884</v>
      </c>
      <c r="G468" s="22">
        <f>IF(ISBLANK(ORDERS[[#This Row],[order_delivered_customer_date]]), "", (INT(ORDERS[[#This Row],[order_delivered_customer_date]])-INT(ORDERS[[#This Row],[order_purchase_timestamp]])))</f>
        <v>19</v>
      </c>
    </row>
    <row r="469" spans="1:7" x14ac:dyDescent="0.25">
      <c r="A469" s="2" t="s">
        <v>734</v>
      </c>
      <c r="B469" s="3" t="s">
        <v>682</v>
      </c>
      <c r="C469" s="2" t="s">
        <v>696</v>
      </c>
      <c r="D469" s="4">
        <v>43163.578472222223</v>
      </c>
      <c r="E469" s="4">
        <v>43171.586805555555</v>
      </c>
      <c r="F469" s="4">
        <v>43199</v>
      </c>
      <c r="G469" s="22">
        <f>IF(ISBLANK(ORDERS[[#This Row],[order_delivered_customer_date]]), "", (INT(ORDERS[[#This Row],[order_delivered_customer_date]])-INT(ORDERS[[#This Row],[order_purchase_timestamp]])))</f>
        <v>8</v>
      </c>
    </row>
    <row r="470" spans="1:7" x14ac:dyDescent="0.25">
      <c r="A470" s="2" t="s">
        <v>1809</v>
      </c>
      <c r="B470" s="3" t="s">
        <v>682</v>
      </c>
      <c r="C470" s="2" t="s">
        <v>696</v>
      </c>
      <c r="D470" s="4">
        <v>43026.912499999999</v>
      </c>
      <c r="E470" s="4">
        <v>43032.715277777781</v>
      </c>
      <c r="F470" s="4">
        <v>43047</v>
      </c>
      <c r="G470" s="22">
        <f>IF(ISBLANK(ORDERS[[#This Row],[order_delivered_customer_date]]), "", (INT(ORDERS[[#This Row],[order_delivered_customer_date]])-INT(ORDERS[[#This Row],[order_purchase_timestamp]])))</f>
        <v>6</v>
      </c>
    </row>
    <row r="471" spans="1:7" x14ac:dyDescent="0.25">
      <c r="A471" s="2" t="s">
        <v>1777</v>
      </c>
      <c r="B471" s="3" t="s">
        <v>546</v>
      </c>
      <c r="C471" s="2" t="s">
        <v>696</v>
      </c>
      <c r="D471" s="4">
        <v>42983.93472222222</v>
      </c>
      <c r="E471" s="4">
        <v>42990.603472222225</v>
      </c>
      <c r="F471" s="4">
        <v>43007</v>
      </c>
      <c r="G471" s="22">
        <f>IF(ISBLANK(ORDERS[[#This Row],[order_delivered_customer_date]]), "", (INT(ORDERS[[#This Row],[order_delivered_customer_date]])-INT(ORDERS[[#This Row],[order_purchase_timestamp]])))</f>
        <v>7</v>
      </c>
    </row>
    <row r="472" spans="1:7" x14ac:dyDescent="0.25">
      <c r="A472" s="2" t="s">
        <v>736</v>
      </c>
      <c r="B472" s="3" t="s">
        <v>342</v>
      </c>
      <c r="C472" s="2" t="s">
        <v>696</v>
      </c>
      <c r="D472" s="4">
        <v>43255.999305555553</v>
      </c>
      <c r="E472" s="4">
        <v>43267.438888888886</v>
      </c>
      <c r="F472" s="4">
        <v>43301</v>
      </c>
      <c r="G472" s="22">
        <f>IF(ISBLANK(ORDERS[[#This Row],[order_delivered_customer_date]]), "", (INT(ORDERS[[#This Row],[order_delivered_customer_date]])-INT(ORDERS[[#This Row],[order_purchase_timestamp]])))</f>
        <v>12</v>
      </c>
    </row>
    <row r="473" spans="1:7" x14ac:dyDescent="0.25">
      <c r="A473" s="2" t="s">
        <v>937</v>
      </c>
      <c r="B473" s="3" t="s">
        <v>394</v>
      </c>
      <c r="C473" s="2" t="s">
        <v>696</v>
      </c>
      <c r="D473" s="4">
        <v>42936.759027777778</v>
      </c>
      <c r="E473" s="4">
        <v>42942.893055555556</v>
      </c>
      <c r="F473" s="4">
        <v>42949</v>
      </c>
      <c r="G473" s="22">
        <f>IF(ISBLANK(ORDERS[[#This Row],[order_delivered_customer_date]]), "", (INT(ORDERS[[#This Row],[order_delivered_customer_date]])-INT(ORDERS[[#This Row],[order_purchase_timestamp]])))</f>
        <v>6</v>
      </c>
    </row>
    <row r="474" spans="1:7" x14ac:dyDescent="0.25">
      <c r="A474" s="5" t="s">
        <v>1610</v>
      </c>
      <c r="B474" s="3" t="s">
        <v>513</v>
      </c>
      <c r="C474" s="2" t="s">
        <v>696</v>
      </c>
      <c r="D474" s="4">
        <v>43033.623611111114</v>
      </c>
      <c r="E474" s="4">
        <v>43047.867361111108</v>
      </c>
      <c r="F474" s="4">
        <v>43060</v>
      </c>
      <c r="G474" s="22">
        <f>IF(ISBLANK(ORDERS[[#This Row],[order_delivered_customer_date]]), "", (INT(ORDERS[[#This Row],[order_delivered_customer_date]])-INT(ORDERS[[#This Row],[order_purchase_timestamp]])))</f>
        <v>14</v>
      </c>
    </row>
    <row r="475" spans="1:7" x14ac:dyDescent="0.25">
      <c r="A475" s="2" t="s">
        <v>1105</v>
      </c>
      <c r="B475" s="3" t="s">
        <v>599</v>
      </c>
      <c r="C475" s="2" t="s">
        <v>696</v>
      </c>
      <c r="D475" s="4">
        <v>43057.884722222225</v>
      </c>
      <c r="E475" s="4">
        <v>43071.670138888891</v>
      </c>
      <c r="F475" s="4">
        <v>43077</v>
      </c>
      <c r="G475" s="22">
        <f>IF(ISBLANK(ORDERS[[#This Row],[order_delivered_customer_date]]), "", (INT(ORDERS[[#This Row],[order_delivered_customer_date]])-INT(ORDERS[[#This Row],[order_purchase_timestamp]])))</f>
        <v>14</v>
      </c>
    </row>
    <row r="476" spans="1:7" x14ac:dyDescent="0.25">
      <c r="A476" s="2" t="s">
        <v>708</v>
      </c>
      <c r="B476" s="3" t="s">
        <v>461</v>
      </c>
      <c r="C476" s="2" t="s">
        <v>696</v>
      </c>
      <c r="D476" s="4">
        <v>42874.591666666667</v>
      </c>
      <c r="E476" s="4">
        <v>42887.677083333336</v>
      </c>
      <c r="F476" s="4">
        <v>42898</v>
      </c>
      <c r="G476" s="22">
        <f>IF(ISBLANK(ORDERS[[#This Row],[order_delivered_customer_date]]), "", (INT(ORDERS[[#This Row],[order_delivered_customer_date]])-INT(ORDERS[[#This Row],[order_purchase_timestamp]])))</f>
        <v>13</v>
      </c>
    </row>
    <row r="477" spans="1:7" x14ac:dyDescent="0.25">
      <c r="A477" s="2" t="s">
        <v>976</v>
      </c>
      <c r="B477" s="3" t="s">
        <v>429</v>
      </c>
      <c r="C477" s="2" t="s">
        <v>696</v>
      </c>
      <c r="D477" s="4">
        <v>43256.018055555556</v>
      </c>
      <c r="E477" s="4">
        <v>43272.001388888886</v>
      </c>
      <c r="F477" s="4">
        <v>43300</v>
      </c>
      <c r="G477" s="22">
        <f>IF(ISBLANK(ORDERS[[#This Row],[order_delivered_customer_date]]), "", (INT(ORDERS[[#This Row],[order_delivered_customer_date]])-INT(ORDERS[[#This Row],[order_purchase_timestamp]])))</f>
        <v>16</v>
      </c>
    </row>
    <row r="478" spans="1:7" x14ac:dyDescent="0.25">
      <c r="A478" s="2" t="s">
        <v>943</v>
      </c>
      <c r="B478" s="3" t="s">
        <v>679</v>
      </c>
      <c r="C478" s="2" t="s">
        <v>696</v>
      </c>
      <c r="D478" s="4">
        <v>43229.431944444441</v>
      </c>
      <c r="E478" s="4">
        <v>43234.852083333331</v>
      </c>
      <c r="F478" s="4">
        <v>43241</v>
      </c>
      <c r="G478" s="22">
        <f>IF(ISBLANK(ORDERS[[#This Row],[order_delivered_customer_date]]), "", (INT(ORDERS[[#This Row],[order_delivered_customer_date]])-INT(ORDERS[[#This Row],[order_purchase_timestamp]])))</f>
        <v>5</v>
      </c>
    </row>
    <row r="479" spans="1:7" x14ac:dyDescent="0.25">
      <c r="A479" s="2" t="s">
        <v>1278</v>
      </c>
      <c r="B479" s="3" t="s">
        <v>526</v>
      </c>
      <c r="C479" s="2" t="s">
        <v>696</v>
      </c>
      <c r="D479" s="4">
        <v>42967.756944444445</v>
      </c>
      <c r="E479" s="4">
        <v>42978.768750000003</v>
      </c>
      <c r="F479" s="4">
        <v>42997</v>
      </c>
      <c r="G479" s="22">
        <f>IF(ISBLANK(ORDERS[[#This Row],[order_delivered_customer_date]]), "", (INT(ORDERS[[#This Row],[order_delivered_customer_date]])-INT(ORDERS[[#This Row],[order_purchase_timestamp]])))</f>
        <v>11</v>
      </c>
    </row>
    <row r="480" spans="1:7" x14ac:dyDescent="0.25">
      <c r="A480" s="2" t="s">
        <v>1156</v>
      </c>
      <c r="B480" s="3" t="s">
        <v>639</v>
      </c>
      <c r="C480" s="2" t="s">
        <v>696</v>
      </c>
      <c r="D480" s="4">
        <v>43318.572222222225</v>
      </c>
      <c r="E480" s="4">
        <v>43328.90625</v>
      </c>
      <c r="F480" s="4">
        <v>43349</v>
      </c>
      <c r="G480" s="22">
        <f>IF(ISBLANK(ORDERS[[#This Row],[order_delivered_customer_date]]), "", (INT(ORDERS[[#This Row],[order_delivered_customer_date]])-INT(ORDERS[[#This Row],[order_purchase_timestamp]])))</f>
        <v>10</v>
      </c>
    </row>
    <row r="481" spans="1:7" x14ac:dyDescent="0.25">
      <c r="A481" s="2" t="s">
        <v>1666</v>
      </c>
      <c r="B481" s="3" t="s">
        <v>535</v>
      </c>
      <c r="C481" s="2" t="s">
        <v>696</v>
      </c>
      <c r="D481" s="4">
        <v>43197.091666666667</v>
      </c>
      <c r="E481" s="4">
        <v>43210.87777777778</v>
      </c>
      <c r="F481" s="4">
        <v>43220</v>
      </c>
      <c r="G481" s="22">
        <f>IF(ISBLANK(ORDERS[[#This Row],[order_delivered_customer_date]]), "", (INT(ORDERS[[#This Row],[order_delivered_customer_date]])-INT(ORDERS[[#This Row],[order_purchase_timestamp]])))</f>
        <v>13</v>
      </c>
    </row>
    <row r="482" spans="1:7" x14ac:dyDescent="0.25">
      <c r="A482" s="5" t="s">
        <v>1130</v>
      </c>
      <c r="B482" s="3" t="s">
        <v>652</v>
      </c>
      <c r="C482" s="2" t="s">
        <v>696</v>
      </c>
      <c r="D482" s="4">
        <v>42906.992361111108</v>
      </c>
      <c r="E482" s="4">
        <v>42920.581250000003</v>
      </c>
      <c r="F482" s="4">
        <v>42928</v>
      </c>
      <c r="G482" s="22">
        <f>IF(ISBLANK(ORDERS[[#This Row],[order_delivered_customer_date]]), "", (INT(ORDERS[[#This Row],[order_delivered_customer_date]])-INT(ORDERS[[#This Row],[order_purchase_timestamp]])))</f>
        <v>14</v>
      </c>
    </row>
    <row r="483" spans="1:7" x14ac:dyDescent="0.25">
      <c r="A483" s="2" t="s">
        <v>972</v>
      </c>
      <c r="B483" s="3" t="s">
        <v>445</v>
      </c>
      <c r="C483" s="2" t="s">
        <v>696</v>
      </c>
      <c r="D483" s="4">
        <v>43159.530555555553</v>
      </c>
      <c r="E483" s="4">
        <v>43168.67083333333</v>
      </c>
      <c r="F483" s="4">
        <v>43182</v>
      </c>
      <c r="G483" s="22">
        <f>IF(ISBLANK(ORDERS[[#This Row],[order_delivered_customer_date]]), "", (INT(ORDERS[[#This Row],[order_delivered_customer_date]])-INT(ORDERS[[#This Row],[order_purchase_timestamp]])))</f>
        <v>9</v>
      </c>
    </row>
    <row r="484" spans="1:7" x14ac:dyDescent="0.25">
      <c r="A484" s="2" t="s">
        <v>872</v>
      </c>
      <c r="B484" s="3" t="s">
        <v>660</v>
      </c>
      <c r="C484" s="2" t="s">
        <v>696</v>
      </c>
      <c r="D484" s="4">
        <v>42821.806944444441</v>
      </c>
      <c r="E484" s="4">
        <v>42832.600694444445</v>
      </c>
      <c r="F484" s="4">
        <v>42851</v>
      </c>
      <c r="G484" s="22">
        <f>IF(ISBLANK(ORDERS[[#This Row],[order_delivered_customer_date]]), "", (INT(ORDERS[[#This Row],[order_delivered_customer_date]])-INT(ORDERS[[#This Row],[order_purchase_timestamp]])))</f>
        <v>11</v>
      </c>
    </row>
    <row r="485" spans="1:7" x14ac:dyDescent="0.25">
      <c r="A485" s="2" t="s">
        <v>1845</v>
      </c>
      <c r="B485" s="3" t="s">
        <v>328</v>
      </c>
      <c r="C485" s="2" t="s">
        <v>698</v>
      </c>
      <c r="D485" s="4">
        <v>43168.594444444447</v>
      </c>
      <c r="E485" s="4">
        <v>43187</v>
      </c>
      <c r="F485" s="4">
        <v>43187</v>
      </c>
      <c r="G485" s="22">
        <f>IF(ISBLANK(ORDERS[[#This Row],[order_delivered_customer_date]]), "", (INT(ORDERS[[#This Row],[order_delivered_customer_date]])-INT(ORDERS[[#This Row],[order_purchase_timestamp]])))</f>
        <v>19</v>
      </c>
    </row>
    <row r="486" spans="1:7" x14ac:dyDescent="0.25">
      <c r="A486" s="2" t="s">
        <v>1680</v>
      </c>
      <c r="B486" s="3" t="s">
        <v>656</v>
      </c>
      <c r="C486" s="2" t="s">
        <v>696</v>
      </c>
      <c r="D486" s="4">
        <v>43322.704861111109</v>
      </c>
      <c r="E486" s="4">
        <v>43326.726388888892</v>
      </c>
      <c r="F486" s="4">
        <v>43328</v>
      </c>
      <c r="G486" s="22">
        <f>IF(ISBLANK(ORDERS[[#This Row],[order_delivered_customer_date]]), "", (INT(ORDERS[[#This Row],[order_delivered_customer_date]])-INT(ORDERS[[#This Row],[order_purchase_timestamp]])))</f>
        <v>4</v>
      </c>
    </row>
    <row r="487" spans="1:7" x14ac:dyDescent="0.25">
      <c r="A487" s="2" t="s">
        <v>1386</v>
      </c>
      <c r="B487" s="3" t="s">
        <v>363</v>
      </c>
      <c r="C487" s="2" t="s">
        <v>696</v>
      </c>
      <c r="D487" s="4">
        <v>43114.398611111108</v>
      </c>
      <c r="E487" s="4">
        <v>43119.127083333333</v>
      </c>
      <c r="F487" s="4">
        <v>43138</v>
      </c>
      <c r="G487" s="22">
        <f>IF(ISBLANK(ORDERS[[#This Row],[order_delivered_customer_date]]), "", (INT(ORDERS[[#This Row],[order_delivered_customer_date]])-INT(ORDERS[[#This Row],[order_purchase_timestamp]])))</f>
        <v>5</v>
      </c>
    </row>
    <row r="488" spans="1:7" x14ac:dyDescent="0.25">
      <c r="A488" s="2" t="s">
        <v>1200</v>
      </c>
      <c r="B488" s="3" t="s">
        <v>450</v>
      </c>
      <c r="C488" s="2" t="s">
        <v>696</v>
      </c>
      <c r="D488" s="4">
        <v>42868.696527777778</v>
      </c>
      <c r="E488" s="4">
        <v>42874.303472222222</v>
      </c>
      <c r="F488" s="4">
        <v>42886</v>
      </c>
      <c r="G488" s="22">
        <f>IF(ISBLANK(ORDERS[[#This Row],[order_delivered_customer_date]]), "", (INT(ORDERS[[#This Row],[order_delivered_customer_date]])-INT(ORDERS[[#This Row],[order_purchase_timestamp]])))</f>
        <v>6</v>
      </c>
    </row>
    <row r="489" spans="1:7" x14ac:dyDescent="0.25">
      <c r="A489" s="2" t="s">
        <v>1430</v>
      </c>
      <c r="B489" s="3" t="s">
        <v>276</v>
      </c>
      <c r="C489" s="2" t="s">
        <v>698</v>
      </c>
      <c r="D489" s="4">
        <v>43205.756249999999</v>
      </c>
      <c r="E489" s="4">
        <v>43237</v>
      </c>
      <c r="F489" s="4">
        <v>43227</v>
      </c>
      <c r="G489" s="22">
        <f>IF(ISBLANK(ORDERS[[#This Row],[order_delivered_customer_date]]), "", (INT(ORDERS[[#This Row],[order_delivered_customer_date]])-INT(ORDERS[[#This Row],[order_purchase_timestamp]])))</f>
        <v>32</v>
      </c>
    </row>
    <row r="490" spans="1:7" x14ac:dyDescent="0.25">
      <c r="A490" s="2" t="s">
        <v>753</v>
      </c>
      <c r="B490" s="3" t="s">
        <v>300</v>
      </c>
      <c r="C490" s="2" t="s">
        <v>696</v>
      </c>
      <c r="D490" s="4">
        <v>43193.719444444447</v>
      </c>
      <c r="E490" s="4">
        <v>43196.008333333331</v>
      </c>
      <c r="F490" s="4">
        <v>43209</v>
      </c>
      <c r="G490" s="22">
        <f>IF(ISBLANK(ORDERS[[#This Row],[order_delivered_customer_date]]), "", (INT(ORDERS[[#This Row],[order_delivered_customer_date]])-INT(ORDERS[[#This Row],[order_purchase_timestamp]])))</f>
        <v>3</v>
      </c>
    </row>
    <row r="491" spans="1:7" x14ac:dyDescent="0.25">
      <c r="A491" s="2" t="s">
        <v>926</v>
      </c>
      <c r="B491" s="3" t="s">
        <v>389</v>
      </c>
      <c r="C491" s="2" t="s">
        <v>696</v>
      </c>
      <c r="D491" s="4">
        <v>43221.788888888892</v>
      </c>
      <c r="E491" s="4">
        <v>43228.85</v>
      </c>
      <c r="F491" s="4">
        <v>43243</v>
      </c>
      <c r="G491" s="22">
        <f>IF(ISBLANK(ORDERS[[#This Row],[order_delivered_customer_date]]), "", (INT(ORDERS[[#This Row],[order_delivered_customer_date]])-INT(ORDERS[[#This Row],[order_purchase_timestamp]])))</f>
        <v>7</v>
      </c>
    </row>
    <row r="492" spans="1:7" x14ac:dyDescent="0.25">
      <c r="A492" s="2" t="s">
        <v>1831</v>
      </c>
      <c r="B492" s="3" t="s">
        <v>361</v>
      </c>
      <c r="C492" s="2" t="s">
        <v>696</v>
      </c>
      <c r="D492" s="4">
        <v>43163.481944444444</v>
      </c>
      <c r="E492" s="4">
        <v>43175.87777777778</v>
      </c>
      <c r="F492" s="4">
        <v>43196</v>
      </c>
      <c r="G492" s="22">
        <f>IF(ISBLANK(ORDERS[[#This Row],[order_delivered_customer_date]]), "", (INT(ORDERS[[#This Row],[order_delivered_customer_date]])-INT(ORDERS[[#This Row],[order_purchase_timestamp]])))</f>
        <v>12</v>
      </c>
    </row>
    <row r="493" spans="1:7" x14ac:dyDescent="0.25">
      <c r="A493" s="2" t="s">
        <v>1326</v>
      </c>
      <c r="B493" s="3" t="s">
        <v>523</v>
      </c>
      <c r="C493" s="2" t="s">
        <v>696</v>
      </c>
      <c r="D493" s="4">
        <v>43300.494444444441</v>
      </c>
      <c r="E493" s="4">
        <v>43307.761805555558</v>
      </c>
      <c r="F493" s="4">
        <v>43321</v>
      </c>
      <c r="G493" s="22">
        <f>IF(ISBLANK(ORDERS[[#This Row],[order_delivered_customer_date]]), "", (INT(ORDERS[[#This Row],[order_delivered_customer_date]])-INT(ORDERS[[#This Row],[order_purchase_timestamp]])))</f>
        <v>7</v>
      </c>
    </row>
    <row r="494" spans="1:7" x14ac:dyDescent="0.25">
      <c r="A494" s="2" t="s">
        <v>1899</v>
      </c>
      <c r="B494" s="3" t="s">
        <v>541</v>
      </c>
      <c r="C494" s="2" t="s">
        <v>696</v>
      </c>
      <c r="D494" s="4">
        <v>43232.921527777777</v>
      </c>
      <c r="E494" s="4">
        <v>43243.86041666667</v>
      </c>
      <c r="F494" s="4">
        <v>43256</v>
      </c>
      <c r="G494" s="22">
        <f>IF(ISBLANK(ORDERS[[#This Row],[order_delivered_customer_date]]), "", (INT(ORDERS[[#This Row],[order_delivered_customer_date]])-INT(ORDERS[[#This Row],[order_purchase_timestamp]])))</f>
        <v>11</v>
      </c>
    </row>
    <row r="495" spans="1:7" x14ac:dyDescent="0.25">
      <c r="A495" s="2" t="s">
        <v>735</v>
      </c>
      <c r="B495" s="3" t="s">
        <v>550</v>
      </c>
      <c r="C495" s="2" t="s">
        <v>696</v>
      </c>
      <c r="D495" s="4">
        <v>43129.709722222222</v>
      </c>
      <c r="E495" s="4">
        <v>43138.880555555559</v>
      </c>
      <c r="F495" s="4">
        <v>43154</v>
      </c>
      <c r="G495" s="22">
        <f>IF(ISBLANK(ORDERS[[#This Row],[order_delivered_customer_date]]), "", (INT(ORDERS[[#This Row],[order_delivered_customer_date]])-INT(ORDERS[[#This Row],[order_purchase_timestamp]])))</f>
        <v>9</v>
      </c>
    </row>
    <row r="496" spans="1:7" x14ac:dyDescent="0.25">
      <c r="A496" s="2" t="s">
        <v>1812</v>
      </c>
      <c r="B496" s="3" t="s">
        <v>598</v>
      </c>
      <c r="C496" s="2" t="s">
        <v>696</v>
      </c>
      <c r="D496" s="4">
        <v>43092.773611111108</v>
      </c>
      <c r="E496" s="4">
        <v>43097.954861111109</v>
      </c>
      <c r="F496" s="4">
        <v>43117</v>
      </c>
      <c r="G496" s="22">
        <f>IF(ISBLANK(ORDERS[[#This Row],[order_delivered_customer_date]]), "", (INT(ORDERS[[#This Row],[order_delivered_customer_date]])-INT(ORDERS[[#This Row],[order_purchase_timestamp]])))</f>
        <v>5</v>
      </c>
    </row>
    <row r="497" spans="1:7" x14ac:dyDescent="0.25">
      <c r="A497" s="2" t="s">
        <v>1191</v>
      </c>
      <c r="B497" s="3" t="s">
        <v>528</v>
      </c>
      <c r="C497" s="2" t="s">
        <v>696</v>
      </c>
      <c r="D497" s="4">
        <v>42921.451388888891</v>
      </c>
      <c r="E497" s="4">
        <v>42933.761805555558</v>
      </c>
      <c r="F497" s="4">
        <v>42950</v>
      </c>
      <c r="G497" s="22">
        <f>IF(ISBLANK(ORDERS[[#This Row],[order_delivered_customer_date]]), "", (INT(ORDERS[[#This Row],[order_delivered_customer_date]])-INT(ORDERS[[#This Row],[order_purchase_timestamp]])))</f>
        <v>12</v>
      </c>
    </row>
    <row r="498" spans="1:7" x14ac:dyDescent="0.25">
      <c r="A498" s="2" t="s">
        <v>831</v>
      </c>
      <c r="B498" s="3" t="s">
        <v>233</v>
      </c>
      <c r="C498" s="2" t="s">
        <v>696</v>
      </c>
      <c r="D498" s="4">
        <v>42993.933333333334</v>
      </c>
      <c r="E498" s="4">
        <v>43005.774305555555</v>
      </c>
      <c r="F498" s="4">
        <v>43012</v>
      </c>
      <c r="G498" s="22">
        <f>IF(ISBLANK(ORDERS[[#This Row],[order_delivered_customer_date]]), "", (INT(ORDERS[[#This Row],[order_delivered_customer_date]])-INT(ORDERS[[#This Row],[order_purchase_timestamp]])))</f>
        <v>12</v>
      </c>
    </row>
    <row r="499" spans="1:7" x14ac:dyDescent="0.25">
      <c r="A499" s="2" t="s">
        <v>1718</v>
      </c>
      <c r="B499" s="3" t="s">
        <v>587</v>
      </c>
      <c r="C499" s="2" t="s">
        <v>696</v>
      </c>
      <c r="D499" s="4">
        <v>43290.603472222225</v>
      </c>
      <c r="E499" s="4">
        <v>43318.529166666667</v>
      </c>
      <c r="F499" s="4">
        <v>43311</v>
      </c>
      <c r="G499" s="22">
        <f>IF(ISBLANK(ORDERS[[#This Row],[order_delivered_customer_date]]), "", (INT(ORDERS[[#This Row],[order_delivered_customer_date]])-INT(ORDERS[[#This Row],[order_purchase_timestamp]])))</f>
        <v>28</v>
      </c>
    </row>
    <row r="500" spans="1:7" x14ac:dyDescent="0.25">
      <c r="A500" s="2" t="s">
        <v>783</v>
      </c>
      <c r="B500" s="3" t="s">
        <v>667</v>
      </c>
      <c r="C500" s="2" t="s">
        <v>696</v>
      </c>
      <c r="D500" s="4">
        <v>42909.561805555553</v>
      </c>
      <c r="E500" s="4">
        <v>42916.664583333331</v>
      </c>
      <c r="F500" s="4">
        <v>42922</v>
      </c>
      <c r="G500" s="22">
        <f>IF(ISBLANK(ORDERS[[#This Row],[order_delivered_customer_date]]), "", (INT(ORDERS[[#This Row],[order_delivered_customer_date]])-INT(ORDERS[[#This Row],[order_purchase_timestamp]])))</f>
        <v>7</v>
      </c>
    </row>
    <row r="501" spans="1:7" x14ac:dyDescent="0.25">
      <c r="A501" s="2" t="s">
        <v>1448</v>
      </c>
      <c r="B501" s="3" t="s">
        <v>632</v>
      </c>
      <c r="C501" s="2" t="s">
        <v>696</v>
      </c>
      <c r="D501" s="4">
        <v>43281.492361111108</v>
      </c>
      <c r="E501" s="4">
        <v>43292.877083333333</v>
      </c>
      <c r="F501" s="4">
        <v>43299</v>
      </c>
      <c r="G501" s="22">
        <f>IF(ISBLANK(ORDERS[[#This Row],[order_delivered_customer_date]]), "", (INT(ORDERS[[#This Row],[order_delivered_customer_date]])-INT(ORDERS[[#This Row],[order_purchase_timestamp]])))</f>
        <v>11</v>
      </c>
    </row>
    <row r="502" spans="1:7" x14ac:dyDescent="0.25">
      <c r="A502" s="2" t="s">
        <v>728</v>
      </c>
      <c r="B502" s="3" t="s">
        <v>316</v>
      </c>
      <c r="C502" s="2" t="s">
        <v>696</v>
      </c>
      <c r="D502" s="4">
        <v>42918.57708333333</v>
      </c>
      <c r="E502" s="4">
        <v>42933.729861111111</v>
      </c>
      <c r="F502" s="4">
        <v>42941</v>
      </c>
      <c r="G502" s="22">
        <f>IF(ISBLANK(ORDERS[[#This Row],[order_delivered_customer_date]]), "", (INT(ORDERS[[#This Row],[order_delivered_customer_date]])-INT(ORDERS[[#This Row],[order_purchase_timestamp]])))</f>
        <v>15</v>
      </c>
    </row>
    <row r="503" spans="1:7" x14ac:dyDescent="0.25">
      <c r="A503" s="2" t="s">
        <v>1839</v>
      </c>
      <c r="B503" s="3" t="s">
        <v>538</v>
      </c>
      <c r="C503" s="2" t="s">
        <v>696</v>
      </c>
      <c r="D503" s="4">
        <v>43068.434027777781</v>
      </c>
      <c r="E503" s="4">
        <v>43084.925000000003</v>
      </c>
      <c r="F503" s="4">
        <v>43097</v>
      </c>
      <c r="G503" s="22">
        <f>IF(ISBLANK(ORDERS[[#This Row],[order_delivered_customer_date]]), "", (INT(ORDERS[[#This Row],[order_delivered_customer_date]])-INT(ORDERS[[#This Row],[order_purchase_timestamp]])))</f>
        <v>16</v>
      </c>
    </row>
    <row r="504" spans="1:7" x14ac:dyDescent="0.25">
      <c r="A504" s="2" t="s">
        <v>1384</v>
      </c>
      <c r="B504" s="3" t="s">
        <v>454</v>
      </c>
      <c r="C504" s="2" t="s">
        <v>696</v>
      </c>
      <c r="D504" s="4">
        <v>43209.727777777778</v>
      </c>
      <c r="E504" s="4">
        <v>43216.787499999999</v>
      </c>
      <c r="F504" s="4">
        <v>43238</v>
      </c>
      <c r="G504" s="22">
        <f>IF(ISBLANK(ORDERS[[#This Row],[order_delivered_customer_date]]), "", (INT(ORDERS[[#This Row],[order_delivered_customer_date]])-INT(ORDERS[[#This Row],[order_purchase_timestamp]])))</f>
        <v>7</v>
      </c>
    </row>
    <row r="505" spans="1:7" x14ac:dyDescent="0.25">
      <c r="A505" s="2" t="s">
        <v>1390</v>
      </c>
      <c r="B505" s="3" t="s">
        <v>398</v>
      </c>
      <c r="C505" s="2" t="s">
        <v>696</v>
      </c>
      <c r="D505" s="4">
        <v>43209.498611111114</v>
      </c>
      <c r="E505" s="4">
        <v>43215.564583333333</v>
      </c>
      <c r="F505" s="4">
        <v>43234</v>
      </c>
      <c r="G505" s="22">
        <f>IF(ISBLANK(ORDERS[[#This Row],[order_delivered_customer_date]]), "", (INT(ORDERS[[#This Row],[order_delivered_customer_date]])-INT(ORDERS[[#This Row],[order_purchase_timestamp]])))</f>
        <v>6</v>
      </c>
    </row>
    <row r="506" spans="1:7" x14ac:dyDescent="0.25">
      <c r="A506" s="2" t="s">
        <v>1818</v>
      </c>
      <c r="B506" s="3" t="s">
        <v>434</v>
      </c>
      <c r="C506" s="2" t="s">
        <v>696</v>
      </c>
      <c r="D506" s="4">
        <v>42999.620833333334</v>
      </c>
      <c r="E506" s="4">
        <v>43010.525694444441</v>
      </c>
      <c r="F506" s="4">
        <v>43028</v>
      </c>
      <c r="G506" s="22">
        <f>IF(ISBLANK(ORDERS[[#This Row],[order_delivered_customer_date]]), "", (INT(ORDERS[[#This Row],[order_delivered_customer_date]])-INT(ORDERS[[#This Row],[order_purchase_timestamp]])))</f>
        <v>11</v>
      </c>
    </row>
    <row r="507" spans="1:7" x14ac:dyDescent="0.25">
      <c r="A507" s="2" t="s">
        <v>992</v>
      </c>
      <c r="B507" s="3" t="s">
        <v>586</v>
      </c>
      <c r="C507" s="2" t="s">
        <v>696</v>
      </c>
      <c r="D507" s="4">
        <v>43261.600694444445</v>
      </c>
      <c r="E507" s="4">
        <v>43269.461805555555</v>
      </c>
      <c r="F507" s="4">
        <v>43292</v>
      </c>
      <c r="G507" s="22">
        <f>IF(ISBLANK(ORDERS[[#This Row],[order_delivered_customer_date]]), "", (INT(ORDERS[[#This Row],[order_delivered_customer_date]])-INT(ORDERS[[#This Row],[order_purchase_timestamp]])))</f>
        <v>8</v>
      </c>
    </row>
    <row r="508" spans="1:7" x14ac:dyDescent="0.25">
      <c r="A508" s="2" t="s">
        <v>1376</v>
      </c>
      <c r="B508" s="3" t="s">
        <v>240</v>
      </c>
      <c r="C508" s="2" t="s">
        <v>696</v>
      </c>
      <c r="D508" s="4">
        <v>43191.884722222225</v>
      </c>
      <c r="E508" s="4">
        <v>43200.838888888888</v>
      </c>
      <c r="F508" s="4">
        <v>43209</v>
      </c>
      <c r="G508" s="22">
        <f>IF(ISBLANK(ORDERS[[#This Row],[order_delivered_customer_date]]), "", (INT(ORDERS[[#This Row],[order_delivered_customer_date]])-INT(ORDERS[[#This Row],[order_purchase_timestamp]])))</f>
        <v>9</v>
      </c>
    </row>
    <row r="509" spans="1:7" x14ac:dyDescent="0.25">
      <c r="A509" s="2" t="s">
        <v>1598</v>
      </c>
      <c r="B509" s="3" t="s">
        <v>617</v>
      </c>
      <c r="C509" s="2" t="s">
        <v>696</v>
      </c>
      <c r="D509" s="4">
        <v>43315.536805555559</v>
      </c>
      <c r="E509" s="4">
        <v>43322.827777777777</v>
      </c>
      <c r="F509" s="4">
        <v>43332</v>
      </c>
      <c r="G509" s="22">
        <f>IF(ISBLANK(ORDERS[[#This Row],[order_delivered_customer_date]]), "", (INT(ORDERS[[#This Row],[order_delivered_customer_date]])-INT(ORDERS[[#This Row],[order_purchase_timestamp]])))</f>
        <v>7</v>
      </c>
    </row>
    <row r="510" spans="1:7" x14ac:dyDescent="0.25">
      <c r="A510" s="2" t="s">
        <v>1696</v>
      </c>
      <c r="B510" s="3" t="s">
        <v>584</v>
      </c>
      <c r="C510" s="2" t="s">
        <v>696</v>
      </c>
      <c r="D510" s="4">
        <v>43098.93472222222</v>
      </c>
      <c r="E510" s="4">
        <v>43115.904166666667</v>
      </c>
      <c r="F510" s="4">
        <v>43129</v>
      </c>
      <c r="G510" s="22">
        <f>IF(ISBLANK(ORDERS[[#This Row],[order_delivered_customer_date]]), "", (INT(ORDERS[[#This Row],[order_delivered_customer_date]])-INT(ORDERS[[#This Row],[order_purchase_timestamp]])))</f>
        <v>17</v>
      </c>
    </row>
    <row r="511" spans="1:7" x14ac:dyDescent="0.25">
      <c r="A511" s="2" t="s">
        <v>788</v>
      </c>
      <c r="B511" s="3" t="s">
        <v>478</v>
      </c>
      <c r="C511" s="2" t="s">
        <v>696</v>
      </c>
      <c r="D511" s="4">
        <v>43215.334027777775</v>
      </c>
      <c r="E511" s="4">
        <v>43223.79583333333</v>
      </c>
      <c r="F511" s="4">
        <v>43238</v>
      </c>
      <c r="G511" s="22">
        <f>IF(ISBLANK(ORDERS[[#This Row],[order_delivered_customer_date]]), "", (INT(ORDERS[[#This Row],[order_delivered_customer_date]])-INT(ORDERS[[#This Row],[order_purchase_timestamp]])))</f>
        <v>8</v>
      </c>
    </row>
    <row r="512" spans="1:7" x14ac:dyDescent="0.25">
      <c r="A512" s="2" t="s">
        <v>1205</v>
      </c>
      <c r="B512" s="3" t="s">
        <v>622</v>
      </c>
      <c r="C512" s="2" t="s">
        <v>696</v>
      </c>
      <c r="D512" s="4">
        <v>42842.481944444444</v>
      </c>
      <c r="E512" s="4">
        <v>42852.615277777775</v>
      </c>
      <c r="F512" s="4">
        <v>42863</v>
      </c>
      <c r="G512" s="22">
        <f>IF(ISBLANK(ORDERS[[#This Row],[order_delivered_customer_date]]), "", (INT(ORDERS[[#This Row],[order_delivered_customer_date]])-INT(ORDERS[[#This Row],[order_purchase_timestamp]])))</f>
        <v>10</v>
      </c>
    </row>
    <row r="513" spans="1:7" x14ac:dyDescent="0.25">
      <c r="A513" s="2" t="s">
        <v>1792</v>
      </c>
      <c r="B513" s="3" t="s">
        <v>354</v>
      </c>
      <c r="C513" s="2" t="s">
        <v>696</v>
      </c>
      <c r="D513" s="4">
        <v>43278.857638888891</v>
      </c>
      <c r="E513" s="4">
        <v>43305.752083333333</v>
      </c>
      <c r="F513" s="4">
        <v>43311</v>
      </c>
      <c r="G513" s="22">
        <f>IF(ISBLANK(ORDERS[[#This Row],[order_delivered_customer_date]]), "", (INT(ORDERS[[#This Row],[order_delivered_customer_date]])-INT(ORDERS[[#This Row],[order_purchase_timestamp]])))</f>
        <v>27</v>
      </c>
    </row>
    <row r="514" spans="1:7" x14ac:dyDescent="0.25">
      <c r="A514" s="2" t="s">
        <v>909</v>
      </c>
      <c r="B514" s="3" t="s">
        <v>642</v>
      </c>
      <c r="C514" s="2" t="s">
        <v>696</v>
      </c>
      <c r="D514" s="4">
        <v>43204.616666666669</v>
      </c>
      <c r="E514" s="4">
        <v>43211.640277777777</v>
      </c>
      <c r="F514" s="4">
        <v>43223</v>
      </c>
      <c r="G514" s="22">
        <f>IF(ISBLANK(ORDERS[[#This Row],[order_delivered_customer_date]]), "", (INT(ORDERS[[#This Row],[order_delivered_customer_date]])-INT(ORDERS[[#This Row],[order_purchase_timestamp]])))</f>
        <v>7</v>
      </c>
    </row>
    <row r="515" spans="1:7" x14ac:dyDescent="0.25">
      <c r="A515" s="2" t="s">
        <v>837</v>
      </c>
      <c r="B515" s="3" t="s">
        <v>655</v>
      </c>
      <c r="C515" s="2" t="s">
        <v>696</v>
      </c>
      <c r="D515" s="4">
        <v>43278.734722222223</v>
      </c>
      <c r="E515" s="4">
        <v>43284.320138888892</v>
      </c>
      <c r="F515" s="4">
        <v>43312</v>
      </c>
      <c r="G515" s="22">
        <f>IF(ISBLANK(ORDERS[[#This Row],[order_delivered_customer_date]]), "", (INT(ORDERS[[#This Row],[order_delivered_customer_date]])-INT(ORDERS[[#This Row],[order_purchase_timestamp]])))</f>
        <v>6</v>
      </c>
    </row>
    <row r="516" spans="1:7" x14ac:dyDescent="0.25">
      <c r="A516" s="2" t="s">
        <v>1737</v>
      </c>
      <c r="B516" s="3" t="s">
        <v>374</v>
      </c>
      <c r="C516" s="2" t="s">
        <v>696</v>
      </c>
      <c r="D516" s="4">
        <v>43110.709027777775</v>
      </c>
      <c r="E516" s="4">
        <v>43131.79583333333</v>
      </c>
      <c r="F516" s="4">
        <v>43138</v>
      </c>
      <c r="G516" s="22">
        <f>IF(ISBLANK(ORDERS[[#This Row],[order_delivered_customer_date]]), "", (INT(ORDERS[[#This Row],[order_delivered_customer_date]])-INT(ORDERS[[#This Row],[order_purchase_timestamp]])))</f>
        <v>21</v>
      </c>
    </row>
    <row r="517" spans="1:7" x14ac:dyDescent="0.25">
      <c r="A517" s="2" t="s">
        <v>1781</v>
      </c>
      <c r="B517" s="3" t="s">
        <v>641</v>
      </c>
      <c r="C517" s="2" t="s">
        <v>696</v>
      </c>
      <c r="D517" s="4">
        <v>42958.645833333336</v>
      </c>
      <c r="E517" s="4">
        <v>42969.817361111112</v>
      </c>
      <c r="F517" s="4">
        <v>42982</v>
      </c>
      <c r="G517" s="22">
        <f>IF(ISBLANK(ORDERS[[#This Row],[order_delivered_customer_date]]), "", (INT(ORDERS[[#This Row],[order_delivered_customer_date]])-INT(ORDERS[[#This Row],[order_purchase_timestamp]])))</f>
        <v>11</v>
      </c>
    </row>
    <row r="518" spans="1:7" x14ac:dyDescent="0.25">
      <c r="A518" s="2" t="s">
        <v>1629</v>
      </c>
      <c r="B518" s="3" t="s">
        <v>391</v>
      </c>
      <c r="C518" s="2" t="s">
        <v>696</v>
      </c>
      <c r="D518" s="4">
        <v>43185.945138888892</v>
      </c>
      <c r="E518" s="4">
        <v>43199.7</v>
      </c>
      <c r="F518" s="4">
        <v>43209</v>
      </c>
      <c r="G518" s="22">
        <f>IF(ISBLANK(ORDERS[[#This Row],[order_delivered_customer_date]]), "", (INT(ORDERS[[#This Row],[order_delivered_customer_date]])-INT(ORDERS[[#This Row],[order_purchase_timestamp]])))</f>
        <v>14</v>
      </c>
    </row>
    <row r="519" spans="1:7" x14ac:dyDescent="0.25">
      <c r="A519" s="2" t="s">
        <v>1415</v>
      </c>
      <c r="B519" s="3" t="s">
        <v>561</v>
      </c>
      <c r="C519" s="2" t="s">
        <v>696</v>
      </c>
      <c r="D519" s="4">
        <v>43109.848611111112</v>
      </c>
      <c r="E519" s="4">
        <v>43126.788194444445</v>
      </c>
      <c r="F519" s="4">
        <v>43138</v>
      </c>
      <c r="G519" s="22">
        <f>IF(ISBLANK(ORDERS[[#This Row],[order_delivered_customer_date]]), "", (INT(ORDERS[[#This Row],[order_delivered_customer_date]])-INT(ORDERS[[#This Row],[order_purchase_timestamp]])))</f>
        <v>17</v>
      </c>
    </row>
    <row r="520" spans="1:7" x14ac:dyDescent="0.25">
      <c r="A520" s="2" t="s">
        <v>1527</v>
      </c>
      <c r="B520" s="3" t="s">
        <v>510</v>
      </c>
      <c r="C520" s="2" t="s">
        <v>696</v>
      </c>
      <c r="D520" s="4">
        <v>43197.931250000001</v>
      </c>
      <c r="E520" s="4">
        <v>43203.771527777775</v>
      </c>
      <c r="F520" s="4">
        <v>43215</v>
      </c>
      <c r="G520" s="22">
        <f>IF(ISBLANK(ORDERS[[#This Row],[order_delivered_customer_date]]), "", (INT(ORDERS[[#This Row],[order_delivered_customer_date]])-INT(ORDERS[[#This Row],[order_purchase_timestamp]])))</f>
        <v>6</v>
      </c>
    </row>
    <row r="521" spans="1:7" x14ac:dyDescent="0.25">
      <c r="A521" s="2" t="s">
        <v>1699</v>
      </c>
      <c r="B521" s="3" t="s">
        <v>438</v>
      </c>
      <c r="C521" s="2" t="s">
        <v>696</v>
      </c>
      <c r="D521" s="4">
        <v>43304.606249999997</v>
      </c>
      <c r="E521" s="4">
        <v>43314.905555555553</v>
      </c>
      <c r="F521" s="4">
        <v>43332</v>
      </c>
      <c r="G521" s="22">
        <f>IF(ISBLANK(ORDERS[[#This Row],[order_delivered_customer_date]]), "", (INT(ORDERS[[#This Row],[order_delivered_customer_date]])-INT(ORDERS[[#This Row],[order_purchase_timestamp]])))</f>
        <v>10</v>
      </c>
    </row>
    <row r="522" spans="1:7" x14ac:dyDescent="0.25">
      <c r="A522" s="2" t="s">
        <v>894</v>
      </c>
      <c r="B522" s="3" t="s">
        <v>469</v>
      </c>
      <c r="C522" s="2" t="s">
        <v>696</v>
      </c>
      <c r="D522" s="4">
        <v>43301.819444444445</v>
      </c>
      <c r="E522" s="4">
        <v>43311.761111111111</v>
      </c>
      <c r="F522" s="4">
        <v>43312</v>
      </c>
      <c r="G522" s="22">
        <f>IF(ISBLANK(ORDERS[[#This Row],[order_delivered_customer_date]]), "", (INT(ORDERS[[#This Row],[order_delivered_customer_date]])-INT(ORDERS[[#This Row],[order_purchase_timestamp]])))</f>
        <v>10</v>
      </c>
    </row>
    <row r="523" spans="1:7" x14ac:dyDescent="0.25">
      <c r="A523" s="2" t="s">
        <v>744</v>
      </c>
      <c r="B523" s="3" t="s">
        <v>323</v>
      </c>
      <c r="C523" s="2" t="s">
        <v>696</v>
      </c>
      <c r="D523" s="4">
        <v>43173.561111111114</v>
      </c>
      <c r="E523" s="4">
        <v>43202.535416666666</v>
      </c>
      <c r="F523" s="4">
        <v>43203</v>
      </c>
      <c r="G523" s="22">
        <f>IF(ISBLANK(ORDERS[[#This Row],[order_delivered_customer_date]]), "", (INT(ORDERS[[#This Row],[order_delivered_customer_date]])-INT(ORDERS[[#This Row],[order_purchase_timestamp]])))</f>
        <v>29</v>
      </c>
    </row>
    <row r="524" spans="1:7" x14ac:dyDescent="0.25">
      <c r="A524" s="2" t="s">
        <v>930</v>
      </c>
      <c r="B524" s="3" t="s">
        <v>460</v>
      </c>
      <c r="C524" s="2" t="s">
        <v>696</v>
      </c>
      <c r="D524" s="4">
        <v>43224.534722222219</v>
      </c>
      <c r="E524" s="4">
        <v>43230.790277777778</v>
      </c>
      <c r="F524" s="4">
        <v>43242</v>
      </c>
      <c r="G524" s="22">
        <f>IF(ISBLANK(ORDERS[[#This Row],[order_delivered_customer_date]]), "", (INT(ORDERS[[#This Row],[order_delivered_customer_date]])-INT(ORDERS[[#This Row],[order_purchase_timestamp]])))</f>
        <v>6</v>
      </c>
    </row>
    <row r="525" spans="1:7" x14ac:dyDescent="0.25">
      <c r="A525" s="5" t="s">
        <v>1412</v>
      </c>
      <c r="B525" s="3" t="s">
        <v>587</v>
      </c>
      <c r="C525" s="2" t="s">
        <v>696</v>
      </c>
      <c r="D525" s="4">
        <v>43188.381249999999</v>
      </c>
      <c r="E525" s="4">
        <v>43228.572222222225</v>
      </c>
      <c r="F525" s="4">
        <v>43215</v>
      </c>
      <c r="G525" s="22">
        <f>IF(ISBLANK(ORDERS[[#This Row],[order_delivered_customer_date]]), "", (INT(ORDERS[[#This Row],[order_delivered_customer_date]])-INT(ORDERS[[#This Row],[order_purchase_timestamp]])))</f>
        <v>40</v>
      </c>
    </row>
    <row r="526" spans="1:7" x14ac:dyDescent="0.25">
      <c r="A526" s="2" t="s">
        <v>1142</v>
      </c>
      <c r="B526" s="3" t="s">
        <v>225</v>
      </c>
      <c r="C526" s="2" t="s">
        <v>696</v>
      </c>
      <c r="D526" s="4">
        <v>43177.904861111114</v>
      </c>
      <c r="E526" s="4">
        <v>43196.114583333336</v>
      </c>
      <c r="F526" s="4">
        <v>43201</v>
      </c>
      <c r="G526" s="22">
        <f>IF(ISBLANK(ORDERS[[#This Row],[order_delivered_customer_date]]), "", (INT(ORDERS[[#This Row],[order_delivered_customer_date]])-INT(ORDERS[[#This Row],[order_purchase_timestamp]])))</f>
        <v>19</v>
      </c>
    </row>
    <row r="527" spans="1:7" x14ac:dyDescent="0.25">
      <c r="A527" s="2" t="s">
        <v>1450</v>
      </c>
      <c r="B527" s="3" t="s">
        <v>586</v>
      </c>
      <c r="C527" s="2" t="s">
        <v>696</v>
      </c>
      <c r="D527" s="4">
        <v>43155.400694444441</v>
      </c>
      <c r="E527" s="4">
        <v>43164.649305555555</v>
      </c>
      <c r="F527" s="4">
        <v>43182</v>
      </c>
      <c r="G527" s="22">
        <f>IF(ISBLANK(ORDERS[[#This Row],[order_delivered_customer_date]]), "", (INT(ORDERS[[#This Row],[order_delivered_customer_date]])-INT(ORDERS[[#This Row],[order_purchase_timestamp]])))</f>
        <v>9</v>
      </c>
    </row>
    <row r="528" spans="1:7" x14ac:dyDescent="0.25">
      <c r="A528" s="2" t="s">
        <v>771</v>
      </c>
      <c r="B528" s="3" t="s">
        <v>608</v>
      </c>
      <c r="C528" s="2" t="s">
        <v>696</v>
      </c>
      <c r="D528" s="4">
        <v>43126.457638888889</v>
      </c>
      <c r="E528" s="4">
        <v>43133.744444444441</v>
      </c>
      <c r="F528" s="4">
        <v>43145</v>
      </c>
      <c r="G528" s="22">
        <f>IF(ISBLANK(ORDERS[[#This Row],[order_delivered_customer_date]]), "", (INT(ORDERS[[#This Row],[order_delivered_customer_date]])-INT(ORDERS[[#This Row],[order_purchase_timestamp]])))</f>
        <v>7</v>
      </c>
    </row>
    <row r="529" spans="1:7" x14ac:dyDescent="0.25">
      <c r="A529" s="2" t="s">
        <v>1138</v>
      </c>
      <c r="B529" s="3" t="s">
        <v>653</v>
      </c>
      <c r="C529" s="2" t="s">
        <v>696</v>
      </c>
      <c r="D529" s="4">
        <v>42934.605555555558</v>
      </c>
      <c r="E529" s="4">
        <v>42944.872916666667</v>
      </c>
      <c r="F529" s="4">
        <v>42956</v>
      </c>
      <c r="G529" s="22">
        <f>IF(ISBLANK(ORDERS[[#This Row],[order_delivered_customer_date]]), "", (INT(ORDERS[[#This Row],[order_delivered_customer_date]])-INT(ORDERS[[#This Row],[order_purchase_timestamp]])))</f>
        <v>10</v>
      </c>
    </row>
    <row r="530" spans="1:7" x14ac:dyDescent="0.25">
      <c r="A530" s="2" t="s">
        <v>1328</v>
      </c>
      <c r="B530" s="3" t="s">
        <v>511</v>
      </c>
      <c r="C530" s="2" t="s">
        <v>696</v>
      </c>
      <c r="D530" s="4">
        <v>43255.906944444447</v>
      </c>
      <c r="E530" s="4">
        <v>43260.720833333333</v>
      </c>
      <c r="F530" s="4">
        <v>43286</v>
      </c>
      <c r="G530" s="22">
        <f>IF(ISBLANK(ORDERS[[#This Row],[order_delivered_customer_date]]), "", (INT(ORDERS[[#This Row],[order_delivered_customer_date]])-INT(ORDERS[[#This Row],[order_purchase_timestamp]])))</f>
        <v>5</v>
      </c>
    </row>
    <row r="531" spans="1:7" x14ac:dyDescent="0.25">
      <c r="A531" s="2" t="s">
        <v>1898</v>
      </c>
      <c r="B531" s="3" t="s">
        <v>407</v>
      </c>
      <c r="C531" s="2" t="s">
        <v>696</v>
      </c>
      <c r="D531" s="4">
        <v>42914.454861111109</v>
      </c>
      <c r="E531" s="4">
        <v>42920.61041666667</v>
      </c>
      <c r="F531" s="4">
        <v>42940</v>
      </c>
      <c r="G531" s="22">
        <f>IF(ISBLANK(ORDERS[[#This Row],[order_delivered_customer_date]]), "", (INT(ORDERS[[#This Row],[order_delivered_customer_date]])-INT(ORDERS[[#This Row],[order_purchase_timestamp]])))</f>
        <v>6</v>
      </c>
    </row>
    <row r="532" spans="1:7" x14ac:dyDescent="0.25">
      <c r="A532" s="2" t="s">
        <v>1256</v>
      </c>
      <c r="B532" s="3" t="s">
        <v>171</v>
      </c>
      <c r="C532" s="2" t="s">
        <v>696</v>
      </c>
      <c r="D532" s="4">
        <v>43189.925000000003</v>
      </c>
      <c r="E532" s="4">
        <v>43195.011805555558</v>
      </c>
      <c r="F532" s="4">
        <v>43202</v>
      </c>
      <c r="G532" s="22">
        <f>IF(ISBLANK(ORDERS[[#This Row],[order_delivered_customer_date]]), "", (INT(ORDERS[[#This Row],[order_delivered_customer_date]])-INT(ORDERS[[#This Row],[order_purchase_timestamp]])))</f>
        <v>6</v>
      </c>
    </row>
    <row r="533" spans="1:7" x14ac:dyDescent="0.25">
      <c r="A533" s="2" t="s">
        <v>1633</v>
      </c>
      <c r="B533" s="3" t="s">
        <v>326</v>
      </c>
      <c r="C533" s="2" t="s">
        <v>696</v>
      </c>
      <c r="D533" s="4">
        <v>43206.55972222222</v>
      </c>
      <c r="E533" s="4">
        <v>43213.50277777778</v>
      </c>
      <c r="F533" s="4">
        <v>43234</v>
      </c>
      <c r="G533" s="22">
        <f>IF(ISBLANK(ORDERS[[#This Row],[order_delivered_customer_date]]), "", (INT(ORDERS[[#This Row],[order_delivered_customer_date]])-INT(ORDERS[[#This Row],[order_purchase_timestamp]])))</f>
        <v>7</v>
      </c>
    </row>
    <row r="534" spans="1:7" x14ac:dyDescent="0.25">
      <c r="A534" s="2" t="s">
        <v>1625</v>
      </c>
      <c r="B534" s="3" t="s">
        <v>496</v>
      </c>
      <c r="C534" s="2" t="s">
        <v>696</v>
      </c>
      <c r="D534" s="4">
        <v>42765.702777777777</v>
      </c>
      <c r="E534" s="4">
        <v>42786.644444444442</v>
      </c>
      <c r="F534" s="4">
        <v>42815</v>
      </c>
      <c r="G534" s="22">
        <f>IF(ISBLANK(ORDERS[[#This Row],[order_delivered_customer_date]]), "", (INT(ORDERS[[#This Row],[order_delivered_customer_date]])-INT(ORDERS[[#This Row],[order_purchase_timestamp]])))</f>
        <v>21</v>
      </c>
    </row>
    <row r="535" spans="1:7" x14ac:dyDescent="0.25">
      <c r="A535" s="2" t="s">
        <v>1336</v>
      </c>
      <c r="B535" s="3" t="s">
        <v>642</v>
      </c>
      <c r="C535" s="2" t="s">
        <v>696</v>
      </c>
      <c r="D535" s="4">
        <v>43081.59375</v>
      </c>
      <c r="E535" s="4">
        <v>43090.776388888888</v>
      </c>
      <c r="F535" s="4">
        <v>43115</v>
      </c>
      <c r="G535" s="22">
        <f>IF(ISBLANK(ORDERS[[#This Row],[order_delivered_customer_date]]), "", (INT(ORDERS[[#This Row],[order_delivered_customer_date]])-INT(ORDERS[[#This Row],[order_purchase_timestamp]])))</f>
        <v>9</v>
      </c>
    </row>
    <row r="536" spans="1:7" x14ac:dyDescent="0.25">
      <c r="A536" s="2" t="s">
        <v>845</v>
      </c>
      <c r="B536" s="3" t="s">
        <v>388</v>
      </c>
      <c r="C536" s="2" t="s">
        <v>696</v>
      </c>
      <c r="D536" s="4">
        <v>43117.607638888891</v>
      </c>
      <c r="E536" s="4">
        <v>43140.859722222223</v>
      </c>
      <c r="F536" s="4">
        <v>43139</v>
      </c>
      <c r="G536" s="22">
        <f>IF(ISBLANK(ORDERS[[#This Row],[order_delivered_customer_date]]), "", (INT(ORDERS[[#This Row],[order_delivered_customer_date]])-INT(ORDERS[[#This Row],[order_purchase_timestamp]])))</f>
        <v>23</v>
      </c>
    </row>
    <row r="537" spans="1:7" x14ac:dyDescent="0.25">
      <c r="A537" s="2" t="s">
        <v>1776</v>
      </c>
      <c r="B537" s="3" t="s">
        <v>593</v>
      </c>
      <c r="C537" s="2" t="s">
        <v>696</v>
      </c>
      <c r="D537" s="4">
        <v>42938.381249999999</v>
      </c>
      <c r="E537" s="4">
        <v>42948.711805555555</v>
      </c>
      <c r="F537" s="4">
        <v>42962</v>
      </c>
      <c r="G537" s="22">
        <f>IF(ISBLANK(ORDERS[[#This Row],[order_delivered_customer_date]]), "", (INT(ORDERS[[#This Row],[order_delivered_customer_date]])-INT(ORDERS[[#This Row],[order_purchase_timestamp]])))</f>
        <v>10</v>
      </c>
    </row>
    <row r="538" spans="1:7" x14ac:dyDescent="0.25">
      <c r="A538" s="2" t="s">
        <v>1512</v>
      </c>
      <c r="B538" s="3" t="s">
        <v>668</v>
      </c>
      <c r="C538" s="2" t="s">
        <v>696</v>
      </c>
      <c r="D538" s="4">
        <v>43185.354166666664</v>
      </c>
      <c r="E538" s="4">
        <v>43200.654861111114</v>
      </c>
      <c r="F538" s="4">
        <v>43203</v>
      </c>
      <c r="G538" s="22">
        <f>IF(ISBLANK(ORDERS[[#This Row],[order_delivered_customer_date]]), "", (INT(ORDERS[[#This Row],[order_delivered_customer_date]])-INT(ORDERS[[#This Row],[order_purchase_timestamp]])))</f>
        <v>15</v>
      </c>
    </row>
    <row r="539" spans="1:7" x14ac:dyDescent="0.25">
      <c r="A539" s="2" t="s">
        <v>1773</v>
      </c>
      <c r="B539" s="3" t="s">
        <v>508</v>
      </c>
      <c r="C539" s="2" t="s">
        <v>696</v>
      </c>
      <c r="D539" s="4">
        <v>43016.734722222223</v>
      </c>
      <c r="E539" s="4">
        <v>43021.763194444444</v>
      </c>
      <c r="F539" s="4">
        <v>43047</v>
      </c>
      <c r="G539" s="22">
        <f>IF(ISBLANK(ORDERS[[#This Row],[order_delivered_customer_date]]), "", (INT(ORDERS[[#This Row],[order_delivered_customer_date]])-INT(ORDERS[[#This Row],[order_purchase_timestamp]])))</f>
        <v>5</v>
      </c>
    </row>
    <row r="540" spans="1:7" x14ac:dyDescent="0.25">
      <c r="A540" s="2" t="s">
        <v>1337</v>
      </c>
      <c r="B540" s="3" t="s">
        <v>435</v>
      </c>
      <c r="C540" s="2" t="s">
        <v>696</v>
      </c>
      <c r="D540" s="4">
        <v>43147.332638888889</v>
      </c>
      <c r="E540" s="4">
        <v>43159.481249999997</v>
      </c>
      <c r="F540" s="4">
        <v>43167</v>
      </c>
      <c r="G540" s="22">
        <f>IF(ISBLANK(ORDERS[[#This Row],[order_delivered_customer_date]]), "", (INT(ORDERS[[#This Row],[order_delivered_customer_date]])-INT(ORDERS[[#This Row],[order_purchase_timestamp]])))</f>
        <v>12</v>
      </c>
    </row>
    <row r="541" spans="1:7" x14ac:dyDescent="0.25">
      <c r="A541" s="2" t="s">
        <v>991</v>
      </c>
      <c r="B541" s="3" t="s">
        <v>303</v>
      </c>
      <c r="C541" s="2" t="s">
        <v>696</v>
      </c>
      <c r="D541" s="4">
        <v>43067.652083333334</v>
      </c>
      <c r="E541" s="4">
        <v>43075.994444444441</v>
      </c>
      <c r="F541" s="4">
        <v>43081</v>
      </c>
      <c r="G541" s="22">
        <f>IF(ISBLANK(ORDERS[[#This Row],[order_delivered_customer_date]]), "", (INT(ORDERS[[#This Row],[order_delivered_customer_date]])-INT(ORDERS[[#This Row],[order_purchase_timestamp]])))</f>
        <v>8</v>
      </c>
    </row>
    <row r="542" spans="1:7" x14ac:dyDescent="0.25">
      <c r="A542" s="2" t="s">
        <v>1486</v>
      </c>
      <c r="B542" s="3" t="s">
        <v>604</v>
      </c>
      <c r="C542" s="2" t="s">
        <v>696</v>
      </c>
      <c r="D542" s="4">
        <v>43291.5625</v>
      </c>
      <c r="E542" s="4">
        <v>43307.77847222222</v>
      </c>
      <c r="F542" s="4">
        <v>43321</v>
      </c>
      <c r="G542" s="22">
        <f>IF(ISBLANK(ORDERS[[#This Row],[order_delivered_customer_date]]), "", (INT(ORDERS[[#This Row],[order_delivered_customer_date]])-INT(ORDERS[[#This Row],[order_purchase_timestamp]])))</f>
        <v>16</v>
      </c>
    </row>
    <row r="543" spans="1:7" x14ac:dyDescent="0.25">
      <c r="A543" s="2" t="s">
        <v>965</v>
      </c>
      <c r="B543" s="3" t="s">
        <v>431</v>
      </c>
      <c r="C543" s="2" t="s">
        <v>696</v>
      </c>
      <c r="D543" s="4">
        <v>43284.981249999997</v>
      </c>
      <c r="E543" s="4">
        <v>43293.806250000001</v>
      </c>
      <c r="F543" s="4">
        <v>43298</v>
      </c>
      <c r="G543" s="22">
        <f>IF(ISBLANK(ORDERS[[#This Row],[order_delivered_customer_date]]), "", (INT(ORDERS[[#This Row],[order_delivered_customer_date]])-INT(ORDERS[[#This Row],[order_purchase_timestamp]])))</f>
        <v>9</v>
      </c>
    </row>
    <row r="544" spans="1:7" x14ac:dyDescent="0.25">
      <c r="A544" s="2" t="s">
        <v>1449</v>
      </c>
      <c r="B544" s="3" t="s">
        <v>457</v>
      </c>
      <c r="C544" s="2" t="s">
        <v>696</v>
      </c>
      <c r="D544" s="4">
        <v>43176.970138888886</v>
      </c>
      <c r="E544" s="4">
        <v>43216.48333333333</v>
      </c>
      <c r="F544" s="4">
        <v>43207</v>
      </c>
      <c r="G544" s="22">
        <f>IF(ISBLANK(ORDERS[[#This Row],[order_delivered_customer_date]]), "", (INT(ORDERS[[#This Row],[order_delivered_customer_date]])-INT(ORDERS[[#This Row],[order_purchase_timestamp]])))</f>
        <v>40</v>
      </c>
    </row>
    <row r="545" spans="1:7" x14ac:dyDescent="0.25">
      <c r="A545" s="2" t="s">
        <v>1498</v>
      </c>
      <c r="B545" s="3" t="s">
        <v>459</v>
      </c>
      <c r="C545" s="2" t="s">
        <v>696</v>
      </c>
      <c r="D545" s="4">
        <v>43137.673611111109</v>
      </c>
      <c r="E545" s="4">
        <v>43152.931944444441</v>
      </c>
      <c r="F545" s="4">
        <v>43171</v>
      </c>
      <c r="G545" s="22">
        <f>IF(ISBLANK(ORDERS[[#This Row],[order_delivered_customer_date]]), "", (INT(ORDERS[[#This Row],[order_delivered_customer_date]])-INT(ORDERS[[#This Row],[order_purchase_timestamp]])))</f>
        <v>15</v>
      </c>
    </row>
    <row r="546" spans="1:7" x14ac:dyDescent="0.25">
      <c r="A546" s="2" t="s">
        <v>1579</v>
      </c>
      <c r="B546" s="3" t="s">
        <v>379</v>
      </c>
      <c r="C546" s="2" t="s">
        <v>696</v>
      </c>
      <c r="D546" s="4">
        <v>43112.943055555559</v>
      </c>
      <c r="E546" s="4">
        <v>43126.941666666666</v>
      </c>
      <c r="F546" s="4">
        <v>43140</v>
      </c>
      <c r="G546" s="22">
        <f>IF(ISBLANK(ORDERS[[#This Row],[order_delivered_customer_date]]), "", (INT(ORDERS[[#This Row],[order_delivered_customer_date]])-INT(ORDERS[[#This Row],[order_purchase_timestamp]])))</f>
        <v>14</v>
      </c>
    </row>
    <row r="547" spans="1:7" x14ac:dyDescent="0.25">
      <c r="A547" s="2" t="s">
        <v>1037</v>
      </c>
      <c r="B547" s="3" t="s">
        <v>557</v>
      </c>
      <c r="C547" s="2" t="s">
        <v>696</v>
      </c>
      <c r="D547" s="4">
        <v>43288.84097222222</v>
      </c>
      <c r="E547" s="4">
        <v>43292.672222222223</v>
      </c>
      <c r="F547" s="4">
        <v>43300</v>
      </c>
      <c r="G547" s="22">
        <f>IF(ISBLANK(ORDERS[[#This Row],[order_delivered_customer_date]]), "", (INT(ORDERS[[#This Row],[order_delivered_customer_date]])-INT(ORDERS[[#This Row],[order_purchase_timestamp]])))</f>
        <v>4</v>
      </c>
    </row>
    <row r="548" spans="1:7" x14ac:dyDescent="0.25">
      <c r="A548" s="2" t="s">
        <v>720</v>
      </c>
      <c r="B548" s="3" t="s">
        <v>647</v>
      </c>
      <c r="C548" s="2" t="s">
        <v>696</v>
      </c>
      <c r="D548" s="4">
        <v>43254.760416666664</v>
      </c>
      <c r="E548" s="4">
        <v>43261.686111111114</v>
      </c>
      <c r="F548" s="4">
        <v>43286</v>
      </c>
      <c r="G548" s="22">
        <f>IF(ISBLANK(ORDERS[[#This Row],[order_delivered_customer_date]]), "", (INT(ORDERS[[#This Row],[order_delivered_customer_date]])-INT(ORDERS[[#This Row],[order_purchase_timestamp]])))</f>
        <v>7</v>
      </c>
    </row>
    <row r="549" spans="1:7" x14ac:dyDescent="0.25">
      <c r="A549" s="2" t="s">
        <v>1787</v>
      </c>
      <c r="B549" s="3" t="s">
        <v>637</v>
      </c>
      <c r="C549" s="2" t="s">
        <v>696</v>
      </c>
      <c r="D549" s="4">
        <v>43058.060416666667</v>
      </c>
      <c r="E549" s="4">
        <v>43065.762499999997</v>
      </c>
      <c r="F549" s="4">
        <v>43070</v>
      </c>
      <c r="G549" s="22">
        <f>IF(ISBLANK(ORDERS[[#This Row],[order_delivered_customer_date]]), "", (INT(ORDERS[[#This Row],[order_delivered_customer_date]])-INT(ORDERS[[#This Row],[order_purchase_timestamp]])))</f>
        <v>7</v>
      </c>
    </row>
    <row r="550" spans="1:7" x14ac:dyDescent="0.25">
      <c r="A550" s="2" t="s">
        <v>1027</v>
      </c>
      <c r="B550" s="3" t="s">
        <v>523</v>
      </c>
      <c r="C550" s="2" t="s">
        <v>699</v>
      </c>
      <c r="D550" s="4">
        <v>42951.813194444447</v>
      </c>
      <c r="E550" s="4">
        <v>42964</v>
      </c>
      <c r="F550" s="4">
        <v>42964</v>
      </c>
      <c r="G550" s="22">
        <f>IF(ISBLANK(ORDERS[[#This Row],[order_delivered_customer_date]]), "", (INT(ORDERS[[#This Row],[order_delivered_customer_date]])-INT(ORDERS[[#This Row],[order_purchase_timestamp]])))</f>
        <v>13</v>
      </c>
    </row>
    <row r="551" spans="1:7" x14ac:dyDescent="0.25">
      <c r="A551" s="2" t="s">
        <v>814</v>
      </c>
      <c r="B551" s="3" t="s">
        <v>394</v>
      </c>
      <c r="C551" s="2" t="s">
        <v>697</v>
      </c>
      <c r="D551" s="4">
        <v>42775.486805555556</v>
      </c>
      <c r="E551" s="4">
        <v>42817</v>
      </c>
      <c r="F551" s="4">
        <v>42815</v>
      </c>
      <c r="G551" s="22">
        <f>IF(ISBLANK(ORDERS[[#This Row],[order_delivered_customer_date]]), "", (INT(ORDERS[[#This Row],[order_delivered_customer_date]])-INT(ORDERS[[#This Row],[order_purchase_timestamp]])))</f>
        <v>42</v>
      </c>
    </row>
    <row r="552" spans="1:7" x14ac:dyDescent="0.25">
      <c r="A552" s="2" t="s">
        <v>1452</v>
      </c>
      <c r="B552" s="3" t="s">
        <v>468</v>
      </c>
      <c r="C552" s="2" t="s">
        <v>696</v>
      </c>
      <c r="D552" s="4">
        <v>43171.969444444447</v>
      </c>
      <c r="E552" s="4">
        <v>43178.94027777778</v>
      </c>
      <c r="F552" s="4">
        <v>43188</v>
      </c>
      <c r="G552" s="22">
        <f>IF(ISBLANK(ORDERS[[#This Row],[order_delivered_customer_date]]), "", (INT(ORDERS[[#This Row],[order_delivered_customer_date]])-INT(ORDERS[[#This Row],[order_purchase_timestamp]])))</f>
        <v>7</v>
      </c>
    </row>
    <row r="553" spans="1:7" x14ac:dyDescent="0.25">
      <c r="A553" s="2" t="s">
        <v>1716</v>
      </c>
      <c r="B553" s="3" t="s">
        <v>690</v>
      </c>
      <c r="C553" s="2" t="s">
        <v>696</v>
      </c>
      <c r="D553" s="4">
        <v>43307.43472222222</v>
      </c>
      <c r="E553" s="4">
        <v>43318.857638888891</v>
      </c>
      <c r="F553" s="4">
        <v>43328</v>
      </c>
      <c r="G553" s="22">
        <f>IF(ISBLANK(ORDERS[[#This Row],[order_delivered_customer_date]]), "", (INT(ORDERS[[#This Row],[order_delivered_customer_date]])-INT(ORDERS[[#This Row],[order_purchase_timestamp]])))</f>
        <v>11</v>
      </c>
    </row>
    <row r="554" spans="1:7" x14ac:dyDescent="0.25">
      <c r="A554" s="2" t="s">
        <v>1276</v>
      </c>
      <c r="B554" s="3" t="s">
        <v>563</v>
      </c>
      <c r="C554" s="2" t="s">
        <v>696</v>
      </c>
      <c r="D554" s="4">
        <v>43275.427083333336</v>
      </c>
      <c r="E554" s="4">
        <v>43277.712500000001</v>
      </c>
      <c r="F554" s="4">
        <v>43286</v>
      </c>
      <c r="G554" s="22">
        <f>IF(ISBLANK(ORDERS[[#This Row],[order_delivered_customer_date]]), "", (INT(ORDERS[[#This Row],[order_delivered_customer_date]])-INT(ORDERS[[#This Row],[order_purchase_timestamp]])))</f>
        <v>2</v>
      </c>
    </row>
    <row r="555" spans="1:7" x14ac:dyDescent="0.25">
      <c r="A555" s="2" t="s">
        <v>1210</v>
      </c>
      <c r="B555" s="3" t="s">
        <v>370</v>
      </c>
      <c r="C555" s="2" t="s">
        <v>696</v>
      </c>
      <c r="D555" s="4">
        <v>42923.380555555559</v>
      </c>
      <c r="E555" s="4">
        <v>42930.893750000003</v>
      </c>
      <c r="F555" s="4">
        <v>42943</v>
      </c>
      <c r="G555" s="22">
        <f>IF(ISBLANK(ORDERS[[#This Row],[order_delivered_customer_date]]), "", (INT(ORDERS[[#This Row],[order_delivered_customer_date]])-INT(ORDERS[[#This Row],[order_purchase_timestamp]])))</f>
        <v>7</v>
      </c>
    </row>
    <row r="556" spans="1:7" x14ac:dyDescent="0.25">
      <c r="A556" s="2" t="s">
        <v>1379</v>
      </c>
      <c r="B556" s="3" t="s">
        <v>463</v>
      </c>
      <c r="C556" s="2" t="s">
        <v>696</v>
      </c>
      <c r="D556" s="4">
        <v>43311.568749999999</v>
      </c>
      <c r="E556" s="4">
        <v>43318.761111111111</v>
      </c>
      <c r="F556" s="4">
        <v>43339</v>
      </c>
      <c r="G556" s="22">
        <f>IF(ISBLANK(ORDERS[[#This Row],[order_delivered_customer_date]]), "", (INT(ORDERS[[#This Row],[order_delivered_customer_date]])-INT(ORDERS[[#This Row],[order_purchase_timestamp]])))</f>
        <v>7</v>
      </c>
    </row>
    <row r="557" spans="1:7" x14ac:dyDescent="0.25">
      <c r="A557" s="2" t="s">
        <v>1662</v>
      </c>
      <c r="B557" s="3" t="s">
        <v>590</v>
      </c>
      <c r="C557" s="2" t="s">
        <v>696</v>
      </c>
      <c r="D557" s="4">
        <v>43198.788888888892</v>
      </c>
      <c r="E557" s="4">
        <v>43214.954861111109</v>
      </c>
      <c r="F557" s="4">
        <v>43224</v>
      </c>
      <c r="G557" s="22">
        <f>IF(ISBLANK(ORDERS[[#This Row],[order_delivered_customer_date]]), "", (INT(ORDERS[[#This Row],[order_delivered_customer_date]])-INT(ORDERS[[#This Row],[order_purchase_timestamp]])))</f>
        <v>16</v>
      </c>
    </row>
    <row r="558" spans="1:7" x14ac:dyDescent="0.25">
      <c r="A558" s="2" t="s">
        <v>1395</v>
      </c>
      <c r="B558" s="3" t="s">
        <v>672</v>
      </c>
      <c r="C558" s="2" t="s">
        <v>696</v>
      </c>
      <c r="D558" s="4">
        <v>43056.86041666667</v>
      </c>
      <c r="E558" s="4">
        <v>43061.977777777778</v>
      </c>
      <c r="F558" s="4">
        <v>43069</v>
      </c>
      <c r="G558" s="22">
        <f>IF(ISBLANK(ORDERS[[#This Row],[order_delivered_customer_date]]), "", (INT(ORDERS[[#This Row],[order_delivered_customer_date]])-INT(ORDERS[[#This Row],[order_purchase_timestamp]])))</f>
        <v>5</v>
      </c>
    </row>
    <row r="559" spans="1:7" x14ac:dyDescent="0.25">
      <c r="A559" s="2" t="s">
        <v>1894</v>
      </c>
      <c r="B559" s="3" t="s">
        <v>635</v>
      </c>
      <c r="C559" s="2" t="s">
        <v>696</v>
      </c>
      <c r="D559" s="4">
        <v>42998.672222222223</v>
      </c>
      <c r="E559" s="4">
        <v>43005.744444444441</v>
      </c>
      <c r="F559" s="4">
        <v>43019</v>
      </c>
      <c r="G559" s="22">
        <f>IF(ISBLANK(ORDERS[[#This Row],[order_delivered_customer_date]]), "", (INT(ORDERS[[#This Row],[order_delivered_customer_date]])-INT(ORDERS[[#This Row],[order_purchase_timestamp]])))</f>
        <v>7</v>
      </c>
    </row>
    <row r="560" spans="1:7" x14ac:dyDescent="0.25">
      <c r="A560" s="2" t="s">
        <v>1725</v>
      </c>
      <c r="B560" s="3" t="s">
        <v>432</v>
      </c>
      <c r="C560" s="2" t="s">
        <v>696</v>
      </c>
      <c r="D560" s="4">
        <v>43254.553472222222</v>
      </c>
      <c r="E560" s="4">
        <v>43256.868055555555</v>
      </c>
      <c r="F560" s="4">
        <v>43279</v>
      </c>
      <c r="G560" s="22">
        <f>IF(ISBLANK(ORDERS[[#This Row],[order_delivered_customer_date]]), "", (INT(ORDERS[[#This Row],[order_delivered_customer_date]])-INT(ORDERS[[#This Row],[order_purchase_timestamp]])))</f>
        <v>2</v>
      </c>
    </row>
    <row r="561" spans="1:7" x14ac:dyDescent="0.25">
      <c r="A561" s="2" t="s">
        <v>1478</v>
      </c>
      <c r="B561" s="3" t="s">
        <v>323</v>
      </c>
      <c r="C561" s="2" t="s">
        <v>696</v>
      </c>
      <c r="D561" s="4">
        <v>43115.609722222223</v>
      </c>
      <c r="E561" s="4">
        <v>43126.941666666666</v>
      </c>
      <c r="F561" s="4">
        <v>43139</v>
      </c>
      <c r="G561" s="22">
        <f>IF(ISBLANK(ORDERS[[#This Row],[order_delivered_customer_date]]), "", (INT(ORDERS[[#This Row],[order_delivered_customer_date]])-INT(ORDERS[[#This Row],[order_purchase_timestamp]])))</f>
        <v>11</v>
      </c>
    </row>
    <row r="562" spans="1:7" x14ac:dyDescent="0.25">
      <c r="A562" s="2" t="s">
        <v>1555</v>
      </c>
      <c r="B562" s="3" t="s">
        <v>473</v>
      </c>
      <c r="C562" s="2" t="s">
        <v>696</v>
      </c>
      <c r="D562" s="4">
        <v>43107.93472222222</v>
      </c>
      <c r="E562" s="4">
        <v>43115.706944444442</v>
      </c>
      <c r="F562" s="4">
        <v>43124</v>
      </c>
      <c r="G562" s="22">
        <f>IF(ISBLANK(ORDERS[[#This Row],[order_delivered_customer_date]]), "", (INT(ORDERS[[#This Row],[order_delivered_customer_date]])-INT(ORDERS[[#This Row],[order_purchase_timestamp]])))</f>
        <v>8</v>
      </c>
    </row>
    <row r="563" spans="1:7" x14ac:dyDescent="0.25">
      <c r="A563" s="2" t="s">
        <v>1059</v>
      </c>
      <c r="B563" s="3" t="s">
        <v>618</v>
      </c>
      <c r="C563" s="2" t="s">
        <v>696</v>
      </c>
      <c r="D563" s="4">
        <v>42936.418749999997</v>
      </c>
      <c r="E563" s="4">
        <v>42943.655555555553</v>
      </c>
      <c r="F563" s="4">
        <v>42949</v>
      </c>
      <c r="G563" s="22">
        <f>IF(ISBLANK(ORDERS[[#This Row],[order_delivered_customer_date]]), "", (INT(ORDERS[[#This Row],[order_delivered_customer_date]])-INT(ORDERS[[#This Row],[order_purchase_timestamp]])))</f>
        <v>7</v>
      </c>
    </row>
    <row r="564" spans="1:7" x14ac:dyDescent="0.25">
      <c r="A564" s="2" t="s">
        <v>1638</v>
      </c>
      <c r="B564" s="3" t="s">
        <v>632</v>
      </c>
      <c r="C564" s="2" t="s">
        <v>696</v>
      </c>
      <c r="D564" s="4">
        <v>43136.423611111109</v>
      </c>
      <c r="E564" s="4">
        <v>43165.845833333333</v>
      </c>
      <c r="F564" s="4">
        <v>43172</v>
      </c>
      <c r="G564" s="22">
        <f>IF(ISBLANK(ORDERS[[#This Row],[order_delivered_customer_date]]), "", (INT(ORDERS[[#This Row],[order_delivered_customer_date]])-INT(ORDERS[[#This Row],[order_purchase_timestamp]])))</f>
        <v>29</v>
      </c>
    </row>
    <row r="565" spans="1:7" x14ac:dyDescent="0.25">
      <c r="A565" s="2" t="s">
        <v>1315</v>
      </c>
      <c r="B565" s="3" t="s">
        <v>556</v>
      </c>
      <c r="C565" s="2" t="s">
        <v>698</v>
      </c>
      <c r="D565" s="4">
        <v>42876.531944444447</v>
      </c>
      <c r="F565" s="4">
        <v>42899</v>
      </c>
      <c r="G565" s="22" t="str">
        <f>IF(ISBLANK(ORDERS[[#This Row],[order_delivered_customer_date]]), "", (INT(ORDERS[[#This Row],[order_delivered_customer_date]])-INT(ORDERS[[#This Row],[order_purchase_timestamp]])))</f>
        <v/>
      </c>
    </row>
    <row r="566" spans="1:7" x14ac:dyDescent="0.25">
      <c r="A566" s="2" t="s">
        <v>1339</v>
      </c>
      <c r="B566" s="3" t="s">
        <v>548</v>
      </c>
      <c r="C566" s="2" t="s">
        <v>696</v>
      </c>
      <c r="D566" s="4">
        <v>42968.998611111114</v>
      </c>
      <c r="E566" s="4">
        <v>42977.938888888886</v>
      </c>
      <c r="F566" s="4">
        <v>42991</v>
      </c>
      <c r="G566" s="22">
        <f>IF(ISBLANK(ORDERS[[#This Row],[order_delivered_customer_date]]), "", (INT(ORDERS[[#This Row],[order_delivered_customer_date]])-INT(ORDERS[[#This Row],[order_purchase_timestamp]])))</f>
        <v>9</v>
      </c>
    </row>
    <row r="567" spans="1:7" x14ac:dyDescent="0.25">
      <c r="A567" s="2" t="s">
        <v>1347</v>
      </c>
      <c r="B567" s="3" t="s">
        <v>684</v>
      </c>
      <c r="C567" s="2" t="s">
        <v>696</v>
      </c>
      <c r="D567" s="4">
        <v>43175.609722222223</v>
      </c>
      <c r="E567" s="4">
        <v>43196.784722222219</v>
      </c>
      <c r="F567" s="4">
        <v>43201</v>
      </c>
      <c r="G567" s="22">
        <f>IF(ISBLANK(ORDERS[[#This Row],[order_delivered_customer_date]]), "", (INT(ORDERS[[#This Row],[order_delivered_customer_date]])-INT(ORDERS[[#This Row],[order_purchase_timestamp]])))</f>
        <v>21</v>
      </c>
    </row>
    <row r="568" spans="1:7" x14ac:dyDescent="0.25">
      <c r="A568" s="2" t="s">
        <v>1272</v>
      </c>
      <c r="B568" s="3" t="s">
        <v>664</v>
      </c>
      <c r="C568" s="2" t="s">
        <v>696</v>
      </c>
      <c r="D568" s="4">
        <v>43229.454861111109</v>
      </c>
      <c r="E568" s="4">
        <v>43231.523611111108</v>
      </c>
      <c r="F568" s="4">
        <v>43252</v>
      </c>
      <c r="G568" s="22">
        <f>IF(ISBLANK(ORDERS[[#This Row],[order_delivered_customer_date]]), "", (INT(ORDERS[[#This Row],[order_delivered_customer_date]])-INT(ORDERS[[#This Row],[order_purchase_timestamp]])))</f>
        <v>2</v>
      </c>
    </row>
    <row r="569" spans="1:7" x14ac:dyDescent="0.25">
      <c r="A569" s="2" t="s">
        <v>1099</v>
      </c>
      <c r="B569" s="3" t="s">
        <v>669</v>
      </c>
      <c r="C569" s="2" t="s">
        <v>696</v>
      </c>
      <c r="D569" s="4">
        <v>43295.490972222222</v>
      </c>
      <c r="E569" s="4">
        <v>43305.854861111111</v>
      </c>
      <c r="F569" s="4">
        <v>43313</v>
      </c>
      <c r="G569" s="22">
        <f>IF(ISBLANK(ORDERS[[#This Row],[order_delivered_customer_date]]), "", (INT(ORDERS[[#This Row],[order_delivered_customer_date]])-INT(ORDERS[[#This Row],[order_purchase_timestamp]])))</f>
        <v>10</v>
      </c>
    </row>
    <row r="570" spans="1:7" x14ac:dyDescent="0.25">
      <c r="A570" s="2" t="s">
        <v>1644</v>
      </c>
      <c r="B570" s="3" t="s">
        <v>367</v>
      </c>
      <c r="C570" s="2" t="s">
        <v>696</v>
      </c>
      <c r="D570" s="4">
        <v>43231.737500000003</v>
      </c>
      <c r="E570" s="4">
        <v>43235.969444444447</v>
      </c>
      <c r="F570" s="4">
        <v>43242</v>
      </c>
      <c r="G570" s="22">
        <f>IF(ISBLANK(ORDERS[[#This Row],[order_delivered_customer_date]]), "", (INT(ORDERS[[#This Row],[order_delivered_customer_date]])-INT(ORDERS[[#This Row],[order_purchase_timestamp]])))</f>
        <v>4</v>
      </c>
    </row>
    <row r="571" spans="1:7" x14ac:dyDescent="0.25">
      <c r="A571" s="2" t="s">
        <v>1009</v>
      </c>
      <c r="B571" s="3" t="s">
        <v>212</v>
      </c>
      <c r="C571" s="2" t="s">
        <v>696</v>
      </c>
      <c r="D571" s="4">
        <v>43231.393750000003</v>
      </c>
      <c r="E571" s="4">
        <v>43234.6</v>
      </c>
      <c r="F571" s="4">
        <v>43244</v>
      </c>
      <c r="G571" s="22">
        <f>IF(ISBLANK(ORDERS[[#This Row],[order_delivered_customer_date]]), "", (INT(ORDERS[[#This Row],[order_delivered_customer_date]])-INT(ORDERS[[#This Row],[order_purchase_timestamp]])))</f>
        <v>3</v>
      </c>
    </row>
    <row r="572" spans="1:7" x14ac:dyDescent="0.25">
      <c r="A572" s="5" t="s">
        <v>882</v>
      </c>
      <c r="B572" s="3" t="s">
        <v>671</v>
      </c>
      <c r="C572" s="2" t="s">
        <v>696</v>
      </c>
      <c r="D572" s="4">
        <v>43284.452777777777</v>
      </c>
      <c r="E572" s="4">
        <v>43294.633333333331</v>
      </c>
      <c r="F572" s="4">
        <v>43308</v>
      </c>
      <c r="G572" s="22">
        <f>IF(ISBLANK(ORDERS[[#This Row],[order_delivered_customer_date]]), "", (INT(ORDERS[[#This Row],[order_delivered_customer_date]])-INT(ORDERS[[#This Row],[order_purchase_timestamp]])))</f>
        <v>10</v>
      </c>
    </row>
    <row r="573" spans="1:7" x14ac:dyDescent="0.25">
      <c r="A573" s="2" t="s">
        <v>1436</v>
      </c>
      <c r="B573" s="3" t="s">
        <v>653</v>
      </c>
      <c r="C573" s="2" t="s">
        <v>696</v>
      </c>
      <c r="D573" s="4">
        <v>43216.729861111111</v>
      </c>
      <c r="E573" s="4">
        <v>43228.984722222223</v>
      </c>
      <c r="F573" s="4">
        <v>43244</v>
      </c>
      <c r="G573" s="22">
        <f>IF(ISBLANK(ORDERS[[#This Row],[order_delivered_customer_date]]), "", (INT(ORDERS[[#This Row],[order_delivered_customer_date]])-INT(ORDERS[[#This Row],[order_purchase_timestamp]])))</f>
        <v>12</v>
      </c>
    </row>
    <row r="574" spans="1:7" x14ac:dyDescent="0.25">
      <c r="A574" s="2" t="s">
        <v>1145</v>
      </c>
      <c r="B574" s="3" t="s">
        <v>226</v>
      </c>
      <c r="C574" s="2" t="s">
        <v>696</v>
      </c>
      <c r="D574" s="4">
        <v>43161.930555555555</v>
      </c>
      <c r="E574" s="4">
        <v>43199.775000000001</v>
      </c>
      <c r="F574" s="4">
        <v>43181</v>
      </c>
      <c r="G574" s="22">
        <f>IF(ISBLANK(ORDERS[[#This Row],[order_delivered_customer_date]]), "", (INT(ORDERS[[#This Row],[order_delivered_customer_date]])-INT(ORDERS[[#This Row],[order_purchase_timestamp]])))</f>
        <v>38</v>
      </c>
    </row>
    <row r="575" spans="1:7" x14ac:dyDescent="0.25">
      <c r="A575" s="5" t="s">
        <v>748</v>
      </c>
      <c r="B575" s="3" t="s">
        <v>532</v>
      </c>
      <c r="C575" s="2" t="s">
        <v>696</v>
      </c>
      <c r="D575" s="4">
        <v>43164.845833333333</v>
      </c>
      <c r="E575" s="4">
        <v>43185.636111111111</v>
      </c>
      <c r="F575" s="4">
        <v>43182</v>
      </c>
      <c r="G575" s="22">
        <f>IF(ISBLANK(ORDERS[[#This Row],[order_delivered_customer_date]]), "", (INT(ORDERS[[#This Row],[order_delivered_customer_date]])-INT(ORDERS[[#This Row],[order_purchase_timestamp]])))</f>
        <v>21</v>
      </c>
    </row>
    <row r="576" spans="1:7" x14ac:dyDescent="0.25">
      <c r="A576" s="2" t="s">
        <v>1183</v>
      </c>
      <c r="B576" s="3" t="s">
        <v>568</v>
      </c>
      <c r="C576" s="2" t="s">
        <v>696</v>
      </c>
      <c r="D576" s="4">
        <v>43275.067361111112</v>
      </c>
      <c r="E576" s="4">
        <v>43284.769444444442</v>
      </c>
      <c r="F576" s="4">
        <v>43308</v>
      </c>
      <c r="G576" s="22">
        <f>IF(ISBLANK(ORDERS[[#This Row],[order_delivered_customer_date]]), "", (INT(ORDERS[[#This Row],[order_delivered_customer_date]])-INT(ORDERS[[#This Row],[order_purchase_timestamp]])))</f>
        <v>9</v>
      </c>
    </row>
    <row r="577" spans="1:7" x14ac:dyDescent="0.25">
      <c r="A577" s="2" t="s">
        <v>1617</v>
      </c>
      <c r="B577" s="3" t="s">
        <v>335</v>
      </c>
      <c r="C577" s="2" t="s">
        <v>696</v>
      </c>
      <c r="D577" s="4">
        <v>42963.683333333334</v>
      </c>
      <c r="E577" s="4">
        <v>42976.788194444445</v>
      </c>
      <c r="F577" s="4">
        <v>42986</v>
      </c>
      <c r="G577" s="22">
        <f>IF(ISBLANK(ORDERS[[#This Row],[order_delivered_customer_date]]), "", (INT(ORDERS[[#This Row],[order_delivered_customer_date]])-INT(ORDERS[[#This Row],[order_purchase_timestamp]])))</f>
        <v>13</v>
      </c>
    </row>
    <row r="578" spans="1:7" x14ac:dyDescent="0.25">
      <c r="A578" s="2" t="s">
        <v>1079</v>
      </c>
      <c r="B578" s="3" t="s">
        <v>261</v>
      </c>
      <c r="C578" s="2" t="s">
        <v>699</v>
      </c>
      <c r="D578" s="4">
        <v>43110.519444444442</v>
      </c>
      <c r="E578" s="4">
        <v>43192</v>
      </c>
      <c r="F578" s="4">
        <v>43133</v>
      </c>
      <c r="G578" s="22">
        <f>IF(ISBLANK(ORDERS[[#This Row],[order_delivered_customer_date]]), "", (INT(ORDERS[[#This Row],[order_delivered_customer_date]])-INT(ORDERS[[#This Row],[order_purchase_timestamp]])))</f>
        <v>82</v>
      </c>
    </row>
    <row r="579" spans="1:7" x14ac:dyDescent="0.25">
      <c r="A579" s="2" t="s">
        <v>1521</v>
      </c>
      <c r="B579" s="3" t="s">
        <v>636</v>
      </c>
      <c r="C579" s="2" t="s">
        <v>696</v>
      </c>
      <c r="D579" s="4">
        <v>42842.604861111111</v>
      </c>
      <c r="E579" s="4">
        <v>42849.445833333331</v>
      </c>
      <c r="F579" s="4">
        <v>42865</v>
      </c>
      <c r="G579" s="22">
        <f>IF(ISBLANK(ORDERS[[#This Row],[order_delivered_customer_date]]), "", (INT(ORDERS[[#This Row],[order_delivered_customer_date]])-INT(ORDERS[[#This Row],[order_purchase_timestamp]])))</f>
        <v>7</v>
      </c>
    </row>
    <row r="580" spans="1:7" x14ac:dyDescent="0.25">
      <c r="A580" s="2" t="s">
        <v>1459</v>
      </c>
      <c r="B580" s="3" t="s">
        <v>559</v>
      </c>
      <c r="C580" s="2" t="s">
        <v>696</v>
      </c>
      <c r="D580" s="4">
        <v>43193.859722222223</v>
      </c>
      <c r="E580" s="4">
        <v>43195.798611111109</v>
      </c>
      <c r="F580" s="4">
        <v>43206</v>
      </c>
      <c r="G580" s="22">
        <f>IF(ISBLANK(ORDERS[[#This Row],[order_delivered_customer_date]]), "", (INT(ORDERS[[#This Row],[order_delivered_customer_date]])-INT(ORDERS[[#This Row],[order_purchase_timestamp]])))</f>
        <v>2</v>
      </c>
    </row>
    <row r="581" spans="1:7" x14ac:dyDescent="0.25">
      <c r="A581" s="2" t="s">
        <v>1463</v>
      </c>
      <c r="B581" s="3" t="s">
        <v>664</v>
      </c>
      <c r="C581" s="2" t="s">
        <v>696</v>
      </c>
      <c r="D581" s="4">
        <v>43326.946527777778</v>
      </c>
      <c r="E581" s="4">
        <v>43329.076388888891</v>
      </c>
      <c r="F581" s="4">
        <v>43329</v>
      </c>
      <c r="G581" s="22">
        <f>IF(ISBLANK(ORDERS[[#This Row],[order_delivered_customer_date]]), "", (INT(ORDERS[[#This Row],[order_delivered_customer_date]])-INT(ORDERS[[#This Row],[order_purchase_timestamp]])))</f>
        <v>3</v>
      </c>
    </row>
    <row r="582" spans="1:7" x14ac:dyDescent="0.25">
      <c r="A582" s="2" t="s">
        <v>1693</v>
      </c>
      <c r="B582" s="3" t="s">
        <v>560</v>
      </c>
      <c r="C582" s="2" t="s">
        <v>696</v>
      </c>
      <c r="D582" s="4">
        <v>42806.477083333331</v>
      </c>
      <c r="E582" s="4">
        <v>42822.545138888891</v>
      </c>
      <c r="F582" s="4">
        <v>42830</v>
      </c>
      <c r="G582" s="22">
        <f>IF(ISBLANK(ORDERS[[#This Row],[order_delivered_customer_date]]), "", (INT(ORDERS[[#This Row],[order_delivered_customer_date]])-INT(ORDERS[[#This Row],[order_purchase_timestamp]])))</f>
        <v>16</v>
      </c>
    </row>
    <row r="583" spans="1:7" x14ac:dyDescent="0.25">
      <c r="A583" s="2" t="s">
        <v>1700</v>
      </c>
      <c r="B583" s="3" t="s">
        <v>444</v>
      </c>
      <c r="C583" s="2" t="s">
        <v>696</v>
      </c>
      <c r="D583" s="4">
        <v>43004.584027777775</v>
      </c>
      <c r="E583" s="4">
        <v>43011.915277777778</v>
      </c>
      <c r="F583" s="4">
        <v>43031</v>
      </c>
      <c r="G583" s="22">
        <f>IF(ISBLANK(ORDERS[[#This Row],[order_delivered_customer_date]]), "", (INT(ORDERS[[#This Row],[order_delivered_customer_date]])-INT(ORDERS[[#This Row],[order_purchase_timestamp]])))</f>
        <v>7</v>
      </c>
    </row>
    <row r="584" spans="1:7" x14ac:dyDescent="0.25">
      <c r="A584" s="2" t="s">
        <v>730</v>
      </c>
      <c r="B584" s="3" t="s">
        <v>395</v>
      </c>
      <c r="C584" s="2" t="s">
        <v>696</v>
      </c>
      <c r="D584" s="4">
        <v>43062.887499999997</v>
      </c>
      <c r="E584" s="4">
        <v>43075.67291666667</v>
      </c>
      <c r="F584" s="4">
        <v>43090</v>
      </c>
      <c r="G584" s="22">
        <f>IF(ISBLANK(ORDERS[[#This Row],[order_delivered_customer_date]]), "", (INT(ORDERS[[#This Row],[order_delivered_customer_date]])-INT(ORDERS[[#This Row],[order_purchase_timestamp]])))</f>
        <v>13</v>
      </c>
    </row>
    <row r="585" spans="1:7" x14ac:dyDescent="0.25">
      <c r="A585" s="2" t="s">
        <v>1828</v>
      </c>
      <c r="B585" s="3" t="s">
        <v>624</v>
      </c>
      <c r="C585" s="2" t="s">
        <v>696</v>
      </c>
      <c r="D585" s="4">
        <v>43062.986805555556</v>
      </c>
      <c r="E585" s="4">
        <v>43071.469444444447</v>
      </c>
      <c r="F585" s="4">
        <v>43088</v>
      </c>
      <c r="G585" s="22">
        <f>IF(ISBLANK(ORDERS[[#This Row],[order_delivered_customer_date]]), "", (INT(ORDERS[[#This Row],[order_delivered_customer_date]])-INT(ORDERS[[#This Row],[order_purchase_timestamp]])))</f>
        <v>9</v>
      </c>
    </row>
    <row r="586" spans="1:7" x14ac:dyDescent="0.25">
      <c r="A586" s="2" t="s">
        <v>1314</v>
      </c>
      <c r="B586" s="3" t="s">
        <v>420</v>
      </c>
      <c r="C586" s="2" t="s">
        <v>696</v>
      </c>
      <c r="D586" s="4">
        <v>43326.577777777777</v>
      </c>
      <c r="E586" s="4">
        <v>43332.863888888889</v>
      </c>
      <c r="F586" s="4">
        <v>43354</v>
      </c>
      <c r="G586" s="22">
        <f>IF(ISBLANK(ORDERS[[#This Row],[order_delivered_customer_date]]), "", (INT(ORDERS[[#This Row],[order_delivered_customer_date]])-INT(ORDERS[[#This Row],[order_purchase_timestamp]])))</f>
        <v>6</v>
      </c>
    </row>
    <row r="587" spans="1:7" x14ac:dyDescent="0.25">
      <c r="A587" s="2" t="s">
        <v>755</v>
      </c>
      <c r="B587" s="3" t="s">
        <v>454</v>
      </c>
      <c r="C587" s="2" t="s">
        <v>696</v>
      </c>
      <c r="D587" s="4">
        <v>42930.527777777781</v>
      </c>
      <c r="E587" s="4">
        <v>42947.613888888889</v>
      </c>
      <c r="F587" s="4">
        <v>42954</v>
      </c>
      <c r="G587" s="22">
        <f>IF(ISBLANK(ORDERS[[#This Row],[order_delivered_customer_date]]), "", (INT(ORDERS[[#This Row],[order_delivered_customer_date]])-INT(ORDERS[[#This Row],[order_purchase_timestamp]])))</f>
        <v>17</v>
      </c>
    </row>
    <row r="588" spans="1:7" x14ac:dyDescent="0.25">
      <c r="A588" s="2" t="s">
        <v>1220</v>
      </c>
      <c r="B588" s="3" t="s">
        <v>538</v>
      </c>
      <c r="C588" s="2" t="s">
        <v>696</v>
      </c>
      <c r="D588" s="4">
        <v>43201.666666666664</v>
      </c>
      <c r="E588" s="4">
        <v>43214.563888888886</v>
      </c>
      <c r="F588" s="4">
        <v>43215</v>
      </c>
      <c r="G588" s="22">
        <f>IF(ISBLANK(ORDERS[[#This Row],[order_delivered_customer_date]]), "", (INT(ORDERS[[#This Row],[order_delivered_customer_date]])-INT(ORDERS[[#This Row],[order_purchase_timestamp]])))</f>
        <v>13</v>
      </c>
    </row>
    <row r="589" spans="1:7" x14ac:dyDescent="0.25">
      <c r="A589" s="2" t="s">
        <v>1827</v>
      </c>
      <c r="B589" s="3" t="s">
        <v>583</v>
      </c>
      <c r="C589" s="2" t="s">
        <v>696</v>
      </c>
      <c r="D589" s="4">
        <v>43166.697222222225</v>
      </c>
      <c r="E589" s="4">
        <v>43234.793055555558</v>
      </c>
      <c r="F589" s="4">
        <v>43194</v>
      </c>
      <c r="G589" s="22">
        <f>IF(ISBLANK(ORDERS[[#This Row],[order_delivered_customer_date]]), "", (INT(ORDERS[[#This Row],[order_delivered_customer_date]])-INT(ORDERS[[#This Row],[order_purchase_timestamp]])))</f>
        <v>68</v>
      </c>
    </row>
    <row r="590" spans="1:7" x14ac:dyDescent="0.25">
      <c r="A590" s="2" t="s">
        <v>1856</v>
      </c>
      <c r="B590" s="3" t="s">
        <v>385</v>
      </c>
      <c r="C590" s="2" t="s">
        <v>696</v>
      </c>
      <c r="D590" s="4">
        <v>43233.856249999997</v>
      </c>
      <c r="E590" s="4">
        <v>43235.879861111112</v>
      </c>
      <c r="F590" s="4">
        <v>43242</v>
      </c>
      <c r="G590" s="22">
        <f>IF(ISBLANK(ORDERS[[#This Row],[order_delivered_customer_date]]), "", (INT(ORDERS[[#This Row],[order_delivered_customer_date]])-INT(ORDERS[[#This Row],[order_purchase_timestamp]])))</f>
        <v>2</v>
      </c>
    </row>
    <row r="591" spans="1:7" x14ac:dyDescent="0.25">
      <c r="A591" s="2" t="s">
        <v>1457</v>
      </c>
      <c r="B591" s="3" t="s">
        <v>364</v>
      </c>
      <c r="C591" s="2" t="s">
        <v>696</v>
      </c>
      <c r="D591" s="4">
        <v>43333.513888888891</v>
      </c>
      <c r="E591" s="4">
        <v>43339.804166666669</v>
      </c>
      <c r="F591" s="4">
        <v>43375</v>
      </c>
      <c r="G591" s="22">
        <f>IF(ISBLANK(ORDERS[[#This Row],[order_delivered_customer_date]]), "", (INT(ORDERS[[#This Row],[order_delivered_customer_date]])-INT(ORDERS[[#This Row],[order_purchase_timestamp]])))</f>
        <v>6</v>
      </c>
    </row>
    <row r="592" spans="1:7" x14ac:dyDescent="0.25">
      <c r="A592" s="2" t="s">
        <v>1837</v>
      </c>
      <c r="B592" s="3" t="s">
        <v>655</v>
      </c>
      <c r="C592" s="2" t="s">
        <v>696</v>
      </c>
      <c r="D592" s="4">
        <v>43319.949305555558</v>
      </c>
      <c r="E592" s="4">
        <v>43322.877083333333</v>
      </c>
      <c r="F592" s="4">
        <v>43326</v>
      </c>
      <c r="G592" s="22">
        <f>IF(ISBLANK(ORDERS[[#This Row],[order_delivered_customer_date]]), "", (INT(ORDERS[[#This Row],[order_delivered_customer_date]])-INT(ORDERS[[#This Row],[order_purchase_timestamp]])))</f>
        <v>3</v>
      </c>
    </row>
    <row r="593" spans="1:7" x14ac:dyDescent="0.25">
      <c r="A593" s="2" t="s">
        <v>1075</v>
      </c>
      <c r="B593" s="3" t="s">
        <v>365</v>
      </c>
      <c r="C593" s="2" t="s">
        <v>696</v>
      </c>
      <c r="D593" s="4">
        <v>43226.638888888891</v>
      </c>
      <c r="E593" s="4">
        <v>43235.481944444444</v>
      </c>
      <c r="F593" s="4">
        <v>43248</v>
      </c>
      <c r="G593" s="22">
        <f>IF(ISBLANK(ORDERS[[#This Row],[order_delivered_customer_date]]), "", (INT(ORDERS[[#This Row],[order_delivered_customer_date]])-INT(ORDERS[[#This Row],[order_purchase_timestamp]])))</f>
        <v>9</v>
      </c>
    </row>
    <row r="594" spans="1:7" x14ac:dyDescent="0.25">
      <c r="A594" s="2" t="s">
        <v>1551</v>
      </c>
      <c r="B594" s="3" t="s">
        <v>632</v>
      </c>
      <c r="C594" s="2" t="s">
        <v>696</v>
      </c>
      <c r="D594" s="4">
        <v>43064.532638888886</v>
      </c>
      <c r="E594" s="4">
        <v>43080.952777777777</v>
      </c>
      <c r="F594" s="4">
        <v>43084</v>
      </c>
      <c r="G594" s="22">
        <f>IF(ISBLANK(ORDERS[[#This Row],[order_delivered_customer_date]]), "", (INT(ORDERS[[#This Row],[order_delivered_customer_date]])-INT(ORDERS[[#This Row],[order_purchase_timestamp]])))</f>
        <v>16</v>
      </c>
    </row>
    <row r="595" spans="1:7" x14ac:dyDescent="0.25">
      <c r="A595" s="2" t="s">
        <v>914</v>
      </c>
      <c r="B595" s="3" t="s">
        <v>425</v>
      </c>
      <c r="C595" s="2" t="s">
        <v>696</v>
      </c>
      <c r="D595" s="4">
        <v>43048.977777777778</v>
      </c>
      <c r="E595" s="4">
        <v>43056.813888888886</v>
      </c>
      <c r="F595" s="4">
        <v>43068</v>
      </c>
      <c r="G595" s="22">
        <f>IF(ISBLANK(ORDERS[[#This Row],[order_delivered_customer_date]]), "", (INT(ORDERS[[#This Row],[order_delivered_customer_date]])-INT(ORDERS[[#This Row],[order_purchase_timestamp]])))</f>
        <v>8</v>
      </c>
    </row>
    <row r="596" spans="1:7" x14ac:dyDescent="0.25">
      <c r="A596" s="2" t="s">
        <v>1345</v>
      </c>
      <c r="B596" s="3" t="s">
        <v>633</v>
      </c>
      <c r="C596" s="2" t="s">
        <v>696</v>
      </c>
      <c r="D596" s="4">
        <v>43122.772916666669</v>
      </c>
      <c r="E596" s="4">
        <v>43131.656944444447</v>
      </c>
      <c r="F596" s="4">
        <v>43147</v>
      </c>
      <c r="G596" s="22">
        <f>IF(ISBLANK(ORDERS[[#This Row],[order_delivered_customer_date]]), "", (INT(ORDERS[[#This Row],[order_delivered_customer_date]])-INT(ORDERS[[#This Row],[order_purchase_timestamp]])))</f>
        <v>9</v>
      </c>
    </row>
    <row r="597" spans="1:7" x14ac:dyDescent="0.25">
      <c r="A597" s="2" t="s">
        <v>1377</v>
      </c>
      <c r="B597" s="3" t="s">
        <v>428</v>
      </c>
      <c r="C597" s="2" t="s">
        <v>696</v>
      </c>
      <c r="D597" s="4">
        <v>43235.45</v>
      </c>
      <c r="E597" s="4">
        <v>43241.994444444441</v>
      </c>
      <c r="F597" s="4">
        <v>43255</v>
      </c>
      <c r="G597" s="22">
        <f>IF(ISBLANK(ORDERS[[#This Row],[order_delivered_customer_date]]), "", (INT(ORDERS[[#This Row],[order_delivered_customer_date]])-INT(ORDERS[[#This Row],[order_purchase_timestamp]])))</f>
        <v>6</v>
      </c>
    </row>
    <row r="598" spans="1:7" x14ac:dyDescent="0.25">
      <c r="A598" s="2" t="s">
        <v>1344</v>
      </c>
      <c r="B598" s="3" t="s">
        <v>688</v>
      </c>
      <c r="C598" s="2" t="s">
        <v>696</v>
      </c>
      <c r="D598" s="4">
        <v>42925.661805555559</v>
      </c>
      <c r="E598" s="4">
        <v>42949.613194444442</v>
      </c>
      <c r="F598" s="4">
        <v>42956</v>
      </c>
      <c r="G598" s="22">
        <f>IF(ISBLANK(ORDERS[[#This Row],[order_delivered_customer_date]]), "", (INT(ORDERS[[#This Row],[order_delivered_customer_date]])-INT(ORDERS[[#This Row],[order_purchase_timestamp]])))</f>
        <v>24</v>
      </c>
    </row>
    <row r="599" spans="1:7" x14ac:dyDescent="0.25">
      <c r="A599" s="2" t="s">
        <v>940</v>
      </c>
      <c r="B599" s="3" t="s">
        <v>688</v>
      </c>
      <c r="C599" s="2" t="s">
        <v>696</v>
      </c>
      <c r="D599" s="4">
        <v>42979.484027777777</v>
      </c>
      <c r="E599" s="4">
        <v>42991.952777777777</v>
      </c>
      <c r="F599" s="4">
        <v>43025</v>
      </c>
      <c r="G599" s="22">
        <f>IF(ISBLANK(ORDERS[[#This Row],[order_delivered_customer_date]]), "", (INT(ORDERS[[#This Row],[order_delivered_customer_date]])-INT(ORDERS[[#This Row],[order_purchase_timestamp]])))</f>
        <v>12</v>
      </c>
    </row>
    <row r="600" spans="1:7" x14ac:dyDescent="0.25">
      <c r="A600" s="2" t="s">
        <v>804</v>
      </c>
      <c r="B600" s="3" t="s">
        <v>476</v>
      </c>
      <c r="C600" s="2" t="s">
        <v>696</v>
      </c>
      <c r="D600" s="4">
        <v>42894.897222222222</v>
      </c>
      <c r="E600" s="4">
        <v>42909.456250000003</v>
      </c>
      <c r="F600" s="4">
        <v>42920</v>
      </c>
      <c r="G600" s="22">
        <f>IF(ISBLANK(ORDERS[[#This Row],[order_delivered_customer_date]]), "", (INT(ORDERS[[#This Row],[order_delivered_customer_date]])-INT(ORDERS[[#This Row],[order_purchase_timestamp]])))</f>
        <v>15</v>
      </c>
    </row>
    <row r="601" spans="1:7" x14ac:dyDescent="0.25">
      <c r="A601" s="2" t="s">
        <v>1667</v>
      </c>
      <c r="B601" s="3" t="s">
        <v>226</v>
      </c>
      <c r="C601" s="2" t="s">
        <v>696</v>
      </c>
      <c r="D601" s="4">
        <v>43180.428472222222</v>
      </c>
      <c r="E601" s="4">
        <v>43186.831944444442</v>
      </c>
      <c r="F601" s="4">
        <v>43199</v>
      </c>
      <c r="G601" s="22">
        <f>IF(ISBLANK(ORDERS[[#This Row],[order_delivered_customer_date]]), "", (INT(ORDERS[[#This Row],[order_delivered_customer_date]])-INT(ORDERS[[#This Row],[order_purchase_timestamp]])))</f>
        <v>6</v>
      </c>
    </row>
    <row r="602" spans="1:7" x14ac:dyDescent="0.25">
      <c r="A602" s="2" t="s">
        <v>1198</v>
      </c>
      <c r="B602" s="3" t="s">
        <v>467</v>
      </c>
      <c r="C602" s="2" t="s">
        <v>696</v>
      </c>
      <c r="D602" s="4">
        <v>43244.699305555558</v>
      </c>
      <c r="E602" s="4">
        <v>43257.731249999997</v>
      </c>
      <c r="F602" s="4">
        <v>43271</v>
      </c>
      <c r="G602" s="22">
        <f>IF(ISBLANK(ORDERS[[#This Row],[order_delivered_customer_date]]), "", (INT(ORDERS[[#This Row],[order_delivered_customer_date]])-INT(ORDERS[[#This Row],[order_purchase_timestamp]])))</f>
        <v>13</v>
      </c>
    </row>
    <row r="603" spans="1:7" x14ac:dyDescent="0.25">
      <c r="A603" s="5" t="s">
        <v>807</v>
      </c>
      <c r="B603" s="3" t="s">
        <v>352</v>
      </c>
      <c r="C603" s="2" t="s">
        <v>696</v>
      </c>
      <c r="D603" s="4">
        <v>42782.661805555559</v>
      </c>
      <c r="E603" s="4">
        <v>42790.671527777777</v>
      </c>
      <c r="F603" s="4">
        <v>42818</v>
      </c>
      <c r="G603" s="22">
        <f>IF(ISBLANK(ORDERS[[#This Row],[order_delivered_customer_date]]), "", (INT(ORDERS[[#This Row],[order_delivered_customer_date]])-INT(ORDERS[[#This Row],[order_purchase_timestamp]])))</f>
        <v>8</v>
      </c>
    </row>
    <row r="604" spans="1:7" x14ac:dyDescent="0.25">
      <c r="A604" s="2" t="s">
        <v>887</v>
      </c>
      <c r="B604" s="3" t="s">
        <v>321</v>
      </c>
      <c r="C604" s="2" t="s">
        <v>696</v>
      </c>
      <c r="D604" s="4">
        <v>43091.762499999997</v>
      </c>
      <c r="E604" s="4">
        <v>43119.815972222219</v>
      </c>
      <c r="F604" s="4">
        <v>43122</v>
      </c>
      <c r="G604" s="22">
        <f>IF(ISBLANK(ORDERS[[#This Row],[order_delivered_customer_date]]), "", (INT(ORDERS[[#This Row],[order_delivered_customer_date]])-INT(ORDERS[[#This Row],[order_purchase_timestamp]])))</f>
        <v>28</v>
      </c>
    </row>
    <row r="605" spans="1:7" x14ac:dyDescent="0.25">
      <c r="A605" s="2" t="s">
        <v>1111</v>
      </c>
      <c r="B605" s="3" t="s">
        <v>518</v>
      </c>
      <c r="C605" s="2" t="s">
        <v>696</v>
      </c>
      <c r="D605" s="4">
        <v>43319.396527777775</v>
      </c>
      <c r="E605" s="4">
        <v>43327.863194444442</v>
      </c>
      <c r="F605" s="4">
        <v>43322</v>
      </c>
      <c r="G605" s="22">
        <f>IF(ISBLANK(ORDERS[[#This Row],[order_delivered_customer_date]]), "", (INT(ORDERS[[#This Row],[order_delivered_customer_date]])-INT(ORDERS[[#This Row],[order_purchase_timestamp]])))</f>
        <v>8</v>
      </c>
    </row>
    <row r="606" spans="1:7" x14ac:dyDescent="0.25">
      <c r="A606" s="2" t="s">
        <v>1670</v>
      </c>
      <c r="B606" s="3" t="s">
        <v>591</v>
      </c>
      <c r="C606" s="2" t="s">
        <v>696</v>
      </c>
      <c r="D606" s="4">
        <v>43005.561111111114</v>
      </c>
      <c r="E606" s="4">
        <v>43017.932638888888</v>
      </c>
      <c r="F606" s="4">
        <v>43031</v>
      </c>
      <c r="G606" s="22">
        <f>IF(ISBLANK(ORDERS[[#This Row],[order_delivered_customer_date]]), "", (INT(ORDERS[[#This Row],[order_delivered_customer_date]])-INT(ORDERS[[#This Row],[order_purchase_timestamp]])))</f>
        <v>12</v>
      </c>
    </row>
    <row r="607" spans="1:7" x14ac:dyDescent="0.25">
      <c r="A607" s="2" t="s">
        <v>1847</v>
      </c>
      <c r="B607" s="3" t="s">
        <v>644</v>
      </c>
      <c r="C607" s="2" t="s">
        <v>696</v>
      </c>
      <c r="D607" s="4">
        <v>43051.802777777775</v>
      </c>
      <c r="E607" s="4">
        <v>43060.882638888892</v>
      </c>
      <c r="F607" s="4">
        <v>43084</v>
      </c>
      <c r="G607" s="22">
        <f>IF(ISBLANK(ORDERS[[#This Row],[order_delivered_customer_date]]), "", (INT(ORDERS[[#This Row],[order_delivered_customer_date]])-INT(ORDERS[[#This Row],[order_purchase_timestamp]])))</f>
        <v>9</v>
      </c>
    </row>
    <row r="608" spans="1:7" x14ac:dyDescent="0.25">
      <c r="A608" s="5" t="s">
        <v>989</v>
      </c>
      <c r="B608" s="3" t="s">
        <v>512</v>
      </c>
      <c r="C608" s="2" t="s">
        <v>696</v>
      </c>
      <c r="D608" s="4">
        <v>42878.910416666666</v>
      </c>
      <c r="E608" s="4">
        <v>42898.257638888892</v>
      </c>
      <c r="F608" s="4">
        <v>42913</v>
      </c>
      <c r="G608" s="22">
        <f>IF(ISBLANK(ORDERS[[#This Row],[order_delivered_customer_date]]), "", (INT(ORDERS[[#This Row],[order_delivered_customer_date]])-INT(ORDERS[[#This Row],[order_purchase_timestamp]])))</f>
        <v>20</v>
      </c>
    </row>
    <row r="609" spans="1:7" x14ac:dyDescent="0.25">
      <c r="A609" s="2" t="s">
        <v>1176</v>
      </c>
      <c r="B609" s="3" t="s">
        <v>662</v>
      </c>
      <c r="C609" s="2" t="s">
        <v>696</v>
      </c>
      <c r="D609" s="4">
        <v>43161.905555555553</v>
      </c>
      <c r="E609" s="4">
        <v>43167.783333333333</v>
      </c>
      <c r="F609" s="4">
        <v>43173</v>
      </c>
      <c r="G609" s="22">
        <f>IF(ISBLANK(ORDERS[[#This Row],[order_delivered_customer_date]]), "", (INT(ORDERS[[#This Row],[order_delivered_customer_date]])-INT(ORDERS[[#This Row],[order_purchase_timestamp]])))</f>
        <v>6</v>
      </c>
    </row>
    <row r="610" spans="1:7" x14ac:dyDescent="0.25">
      <c r="A610" s="2" t="s">
        <v>1676</v>
      </c>
      <c r="B610" s="3" t="s">
        <v>667</v>
      </c>
      <c r="C610" s="2" t="s">
        <v>696</v>
      </c>
      <c r="D610" s="4">
        <v>43145.886805555558</v>
      </c>
      <c r="E610" s="4">
        <v>43176.800000000003</v>
      </c>
      <c r="F610" s="4">
        <v>43166</v>
      </c>
      <c r="G610" s="22">
        <f>IF(ISBLANK(ORDERS[[#This Row],[order_delivered_customer_date]]), "", (INT(ORDERS[[#This Row],[order_delivered_customer_date]])-INT(ORDERS[[#This Row],[order_purchase_timestamp]])))</f>
        <v>31</v>
      </c>
    </row>
    <row r="611" spans="1:7" x14ac:dyDescent="0.25">
      <c r="A611" s="2" t="s">
        <v>1713</v>
      </c>
      <c r="B611" s="3" t="s">
        <v>460</v>
      </c>
      <c r="C611" s="2" t="s">
        <v>696</v>
      </c>
      <c r="D611" s="4">
        <v>43183.32916666667</v>
      </c>
      <c r="E611" s="4">
        <v>43201.008333333331</v>
      </c>
      <c r="F611" s="4">
        <v>43206</v>
      </c>
      <c r="G611" s="22">
        <f>IF(ISBLANK(ORDERS[[#This Row],[order_delivered_customer_date]]), "", (INT(ORDERS[[#This Row],[order_delivered_customer_date]])-INT(ORDERS[[#This Row],[order_purchase_timestamp]])))</f>
        <v>18</v>
      </c>
    </row>
    <row r="612" spans="1:7" x14ac:dyDescent="0.25">
      <c r="A612" s="2" t="s">
        <v>878</v>
      </c>
      <c r="B612" s="3" t="s">
        <v>614</v>
      </c>
      <c r="C612" s="2" t="s">
        <v>696</v>
      </c>
      <c r="D612" s="4">
        <v>43048.964583333334</v>
      </c>
      <c r="E612" s="4">
        <v>43061.760416666664</v>
      </c>
      <c r="F612" s="4">
        <v>43075</v>
      </c>
      <c r="G612" s="22">
        <f>IF(ISBLANK(ORDERS[[#This Row],[order_delivered_customer_date]]), "", (INT(ORDERS[[#This Row],[order_delivered_customer_date]])-INT(ORDERS[[#This Row],[order_purchase_timestamp]])))</f>
        <v>13</v>
      </c>
    </row>
    <row r="613" spans="1:7" x14ac:dyDescent="0.25">
      <c r="A613" s="2" t="s">
        <v>1236</v>
      </c>
      <c r="B613" s="3" t="s">
        <v>482</v>
      </c>
      <c r="C613" s="2" t="s">
        <v>696</v>
      </c>
      <c r="D613" s="4">
        <v>43235.56527777778</v>
      </c>
      <c r="E613" s="4">
        <v>43243.668749999997</v>
      </c>
      <c r="F613" s="4">
        <v>43252</v>
      </c>
      <c r="G613" s="22">
        <f>IF(ISBLANK(ORDERS[[#This Row],[order_delivered_customer_date]]), "", (INT(ORDERS[[#This Row],[order_delivered_customer_date]])-INT(ORDERS[[#This Row],[order_purchase_timestamp]])))</f>
        <v>8</v>
      </c>
    </row>
    <row r="614" spans="1:7" x14ac:dyDescent="0.25">
      <c r="A614" s="2" t="s">
        <v>1316</v>
      </c>
      <c r="B614" s="3" t="s">
        <v>335</v>
      </c>
      <c r="C614" s="2" t="s">
        <v>696</v>
      </c>
      <c r="D614" s="4">
        <v>43199.786805555559</v>
      </c>
      <c r="E614" s="4">
        <v>43215.019444444442</v>
      </c>
      <c r="F614" s="4">
        <v>43231</v>
      </c>
      <c r="G614" s="22">
        <f>IF(ISBLANK(ORDERS[[#This Row],[order_delivered_customer_date]]), "", (INT(ORDERS[[#This Row],[order_delivered_customer_date]])-INT(ORDERS[[#This Row],[order_purchase_timestamp]])))</f>
        <v>16</v>
      </c>
    </row>
    <row r="615" spans="1:7" x14ac:dyDescent="0.25">
      <c r="A615" s="2" t="s">
        <v>1066</v>
      </c>
      <c r="B615" s="3" t="s">
        <v>454</v>
      </c>
      <c r="C615" s="2" t="s">
        <v>696</v>
      </c>
      <c r="D615" s="4">
        <v>43110.430555555555</v>
      </c>
      <c r="E615" s="4">
        <v>43137.913888888892</v>
      </c>
      <c r="F615" s="4">
        <v>43140</v>
      </c>
      <c r="G615" s="22">
        <f>IF(ISBLANK(ORDERS[[#This Row],[order_delivered_customer_date]]), "", (INT(ORDERS[[#This Row],[order_delivered_customer_date]])-INT(ORDERS[[#This Row],[order_purchase_timestamp]])))</f>
        <v>27</v>
      </c>
    </row>
    <row r="616" spans="1:7" x14ac:dyDescent="0.25">
      <c r="A616" s="2" t="s">
        <v>840</v>
      </c>
      <c r="B616" s="3" t="s">
        <v>450</v>
      </c>
      <c r="C616" s="2" t="s">
        <v>696</v>
      </c>
      <c r="D616" s="4">
        <v>43161.612500000003</v>
      </c>
      <c r="E616" s="4">
        <v>43192.658333333333</v>
      </c>
      <c r="F616" s="4">
        <v>43182</v>
      </c>
      <c r="G616" s="22">
        <f>IF(ISBLANK(ORDERS[[#This Row],[order_delivered_customer_date]]), "", (INT(ORDERS[[#This Row],[order_delivered_customer_date]])-INT(ORDERS[[#This Row],[order_purchase_timestamp]])))</f>
        <v>31</v>
      </c>
    </row>
    <row r="617" spans="1:7" x14ac:dyDescent="0.25">
      <c r="A617" s="2" t="s">
        <v>808</v>
      </c>
      <c r="B617" s="3" t="s">
        <v>421</v>
      </c>
      <c r="C617" s="2" t="s">
        <v>696</v>
      </c>
      <c r="D617" s="4">
        <v>43321.661805555559</v>
      </c>
      <c r="E617" s="4">
        <v>43332.635416666664</v>
      </c>
      <c r="F617" s="4">
        <v>43339</v>
      </c>
      <c r="G617" s="22">
        <f>IF(ISBLANK(ORDERS[[#This Row],[order_delivered_customer_date]]), "", (INT(ORDERS[[#This Row],[order_delivered_customer_date]])-INT(ORDERS[[#This Row],[order_purchase_timestamp]])))</f>
        <v>11</v>
      </c>
    </row>
    <row r="618" spans="1:7" x14ac:dyDescent="0.25">
      <c r="A618" s="2" t="s">
        <v>1689</v>
      </c>
      <c r="B618" s="3" t="s">
        <v>554</v>
      </c>
      <c r="C618" s="2" t="s">
        <v>696</v>
      </c>
      <c r="D618" s="4">
        <v>43218.807638888888</v>
      </c>
      <c r="E618" s="4">
        <v>43224.695833333331</v>
      </c>
      <c r="F618" s="4">
        <v>43248</v>
      </c>
      <c r="G618" s="22">
        <f>IF(ISBLANK(ORDERS[[#This Row],[order_delivered_customer_date]]), "", (INT(ORDERS[[#This Row],[order_delivered_customer_date]])-INT(ORDERS[[#This Row],[order_purchase_timestamp]])))</f>
        <v>6</v>
      </c>
    </row>
    <row r="619" spans="1:7" x14ac:dyDescent="0.25">
      <c r="A619" s="2" t="s">
        <v>1255</v>
      </c>
      <c r="B619" s="3" t="s">
        <v>500</v>
      </c>
      <c r="C619" s="2" t="s">
        <v>696</v>
      </c>
      <c r="D619" s="4">
        <v>43106.500694444447</v>
      </c>
      <c r="E619" s="4">
        <v>43119.763194444444</v>
      </c>
      <c r="F619" s="4">
        <v>43146</v>
      </c>
      <c r="G619" s="22">
        <f>IF(ISBLANK(ORDERS[[#This Row],[order_delivered_customer_date]]), "", (INT(ORDERS[[#This Row],[order_delivered_customer_date]])-INT(ORDERS[[#This Row],[order_purchase_timestamp]])))</f>
        <v>13</v>
      </c>
    </row>
    <row r="620" spans="1:7" x14ac:dyDescent="0.25">
      <c r="A620" s="2" t="s">
        <v>1461</v>
      </c>
      <c r="B620" s="3" t="s">
        <v>469</v>
      </c>
      <c r="C620" s="2" t="s">
        <v>696</v>
      </c>
      <c r="D620" s="4">
        <v>42826.799305555556</v>
      </c>
      <c r="E620" s="4">
        <v>42831.558333333334</v>
      </c>
      <c r="F620" s="4">
        <v>42849</v>
      </c>
      <c r="G620" s="22">
        <f>IF(ISBLANK(ORDERS[[#This Row],[order_delivered_customer_date]]), "", (INT(ORDERS[[#This Row],[order_delivered_customer_date]])-INT(ORDERS[[#This Row],[order_purchase_timestamp]])))</f>
        <v>5</v>
      </c>
    </row>
    <row r="621" spans="1:7" x14ac:dyDescent="0.25">
      <c r="A621" s="2" t="s">
        <v>860</v>
      </c>
      <c r="B621" s="3" t="s">
        <v>627</v>
      </c>
      <c r="C621" s="2" t="s">
        <v>702</v>
      </c>
      <c r="D621" s="4">
        <v>42897.736111111109</v>
      </c>
      <c r="F621" s="4">
        <v>42921</v>
      </c>
      <c r="G621" s="22" t="str">
        <f>IF(ISBLANK(ORDERS[[#This Row],[order_delivered_customer_date]]), "", (INT(ORDERS[[#This Row],[order_delivered_customer_date]])-INT(ORDERS[[#This Row],[order_purchase_timestamp]])))</f>
        <v/>
      </c>
    </row>
    <row r="622" spans="1:7" x14ac:dyDescent="0.25">
      <c r="A622" s="2" t="s">
        <v>1542</v>
      </c>
      <c r="B622" s="3" t="s">
        <v>342</v>
      </c>
      <c r="C622" s="2" t="s">
        <v>696</v>
      </c>
      <c r="D622" s="4">
        <v>43054.386111111111</v>
      </c>
      <c r="E622" s="4">
        <v>43056.788888888892</v>
      </c>
      <c r="F622" s="4">
        <v>43068</v>
      </c>
      <c r="G622" s="22">
        <f>IF(ISBLANK(ORDERS[[#This Row],[order_delivered_customer_date]]), "", (INT(ORDERS[[#This Row],[order_delivered_customer_date]])-INT(ORDERS[[#This Row],[order_purchase_timestamp]])))</f>
        <v>2</v>
      </c>
    </row>
    <row r="623" spans="1:7" x14ac:dyDescent="0.25">
      <c r="A623" s="2" t="s">
        <v>1822</v>
      </c>
      <c r="B623" s="3" t="s">
        <v>524</v>
      </c>
      <c r="C623" s="2" t="s">
        <v>696</v>
      </c>
      <c r="D623" s="4">
        <v>43058.556944444441</v>
      </c>
      <c r="E623" s="4">
        <v>43071.043749999997</v>
      </c>
      <c r="F623" s="4">
        <v>43088</v>
      </c>
      <c r="G623" s="22">
        <f>IF(ISBLANK(ORDERS[[#This Row],[order_delivered_customer_date]]), "", (INT(ORDERS[[#This Row],[order_delivered_customer_date]])-INT(ORDERS[[#This Row],[order_purchase_timestamp]])))</f>
        <v>13</v>
      </c>
    </row>
    <row r="624" spans="1:7" x14ac:dyDescent="0.25">
      <c r="A624" s="2" t="s">
        <v>1422</v>
      </c>
      <c r="B624" s="3" t="s">
        <v>541</v>
      </c>
      <c r="C624" s="2" t="s">
        <v>696</v>
      </c>
      <c r="D624" s="4">
        <v>42971.536111111112</v>
      </c>
      <c r="E624" s="4">
        <v>42978.534722222219</v>
      </c>
      <c r="F624" s="4">
        <v>42996</v>
      </c>
      <c r="G624" s="22">
        <f>IF(ISBLANK(ORDERS[[#This Row],[order_delivered_customer_date]]), "", (INT(ORDERS[[#This Row],[order_delivered_customer_date]])-INT(ORDERS[[#This Row],[order_purchase_timestamp]])))</f>
        <v>7</v>
      </c>
    </row>
    <row r="625" spans="1:7" x14ac:dyDescent="0.25">
      <c r="A625" s="2" t="s">
        <v>1491</v>
      </c>
      <c r="B625" s="3" t="s">
        <v>617</v>
      </c>
      <c r="C625" s="2" t="s">
        <v>696</v>
      </c>
      <c r="D625" s="4">
        <v>43310.738888888889</v>
      </c>
      <c r="E625" s="4">
        <v>43319.706944444442</v>
      </c>
      <c r="F625" s="4">
        <v>43329</v>
      </c>
      <c r="G625" s="22">
        <f>IF(ISBLANK(ORDERS[[#This Row],[order_delivered_customer_date]]), "", (INT(ORDERS[[#This Row],[order_delivered_customer_date]])-INT(ORDERS[[#This Row],[order_purchase_timestamp]])))</f>
        <v>9</v>
      </c>
    </row>
    <row r="626" spans="1:7" x14ac:dyDescent="0.25">
      <c r="A626" s="2" t="s">
        <v>1900</v>
      </c>
      <c r="B626" s="3" t="s">
        <v>631</v>
      </c>
      <c r="C626" s="2" t="s">
        <v>696</v>
      </c>
      <c r="D626" s="4">
        <v>43120.777083333334</v>
      </c>
      <c r="E626" s="4">
        <v>43131.776388888888</v>
      </c>
      <c r="F626" s="4">
        <v>43151</v>
      </c>
      <c r="G626" s="22">
        <f>IF(ISBLANK(ORDERS[[#This Row],[order_delivered_customer_date]]), "", (INT(ORDERS[[#This Row],[order_delivered_customer_date]])-INT(ORDERS[[#This Row],[order_purchase_timestamp]])))</f>
        <v>11</v>
      </c>
    </row>
    <row r="627" spans="1:7" x14ac:dyDescent="0.25">
      <c r="A627" s="2" t="s">
        <v>1779</v>
      </c>
      <c r="B627" s="3" t="s">
        <v>667</v>
      </c>
      <c r="C627" s="2" t="s">
        <v>696</v>
      </c>
      <c r="D627" s="4">
        <v>43048.619444444441</v>
      </c>
      <c r="E627" s="4">
        <v>43060.624305555553</v>
      </c>
      <c r="F627" s="4">
        <v>43070</v>
      </c>
      <c r="G627" s="22">
        <f>IF(ISBLANK(ORDERS[[#This Row],[order_delivered_customer_date]]), "", (INT(ORDERS[[#This Row],[order_delivered_customer_date]])-INT(ORDERS[[#This Row],[order_purchase_timestamp]])))</f>
        <v>12</v>
      </c>
    </row>
    <row r="628" spans="1:7" x14ac:dyDescent="0.25">
      <c r="A628" s="2" t="s">
        <v>1893</v>
      </c>
      <c r="B628" s="3" t="s">
        <v>427</v>
      </c>
      <c r="C628" s="2" t="s">
        <v>696</v>
      </c>
      <c r="D628" s="4">
        <v>43145.53125</v>
      </c>
      <c r="E628" s="4">
        <v>43173.960416666669</v>
      </c>
      <c r="F628" s="4">
        <v>43165</v>
      </c>
      <c r="G628" s="22">
        <f>IF(ISBLANK(ORDERS[[#This Row],[order_delivered_customer_date]]), "", (INT(ORDERS[[#This Row],[order_delivered_customer_date]])-INT(ORDERS[[#This Row],[order_purchase_timestamp]])))</f>
        <v>28</v>
      </c>
    </row>
    <row r="629" spans="1:7" x14ac:dyDescent="0.25">
      <c r="A629" s="2" t="s">
        <v>958</v>
      </c>
      <c r="B629" s="3" t="s">
        <v>467</v>
      </c>
      <c r="C629" s="2" t="s">
        <v>696</v>
      </c>
      <c r="D629" s="4">
        <v>42810.46597222222</v>
      </c>
      <c r="E629" s="4">
        <v>42822.663194444445</v>
      </c>
      <c r="F629" s="4">
        <v>42831</v>
      </c>
      <c r="G629" s="22">
        <f>IF(ISBLANK(ORDERS[[#This Row],[order_delivered_customer_date]]), "", (INT(ORDERS[[#This Row],[order_delivered_customer_date]])-INT(ORDERS[[#This Row],[order_purchase_timestamp]])))</f>
        <v>12</v>
      </c>
    </row>
    <row r="630" spans="1:7" x14ac:dyDescent="0.25">
      <c r="A630" s="2" t="s">
        <v>1426</v>
      </c>
      <c r="B630" s="3" t="s">
        <v>682</v>
      </c>
      <c r="C630" s="2" t="s">
        <v>696</v>
      </c>
      <c r="D630" s="4">
        <v>43276.981249999997</v>
      </c>
      <c r="E630" s="4">
        <v>43280.743750000001</v>
      </c>
      <c r="F630" s="4">
        <v>43300</v>
      </c>
      <c r="G630" s="22">
        <f>IF(ISBLANK(ORDERS[[#This Row],[order_delivered_customer_date]]), "", (INT(ORDERS[[#This Row],[order_delivered_customer_date]])-INT(ORDERS[[#This Row],[order_purchase_timestamp]])))</f>
        <v>4</v>
      </c>
    </row>
    <row r="631" spans="1:7" x14ac:dyDescent="0.25">
      <c r="A631" s="2" t="s">
        <v>1654</v>
      </c>
      <c r="B631" s="3" t="s">
        <v>452</v>
      </c>
      <c r="C631" s="2" t="s">
        <v>696</v>
      </c>
      <c r="D631" s="4">
        <v>43186.943055555559</v>
      </c>
      <c r="E631" s="4">
        <v>43199.878472222219</v>
      </c>
      <c r="F631" s="4">
        <v>43208</v>
      </c>
      <c r="G631" s="22">
        <f>IF(ISBLANK(ORDERS[[#This Row],[order_delivered_customer_date]]), "", (INT(ORDERS[[#This Row],[order_delivered_customer_date]])-INT(ORDERS[[#This Row],[order_purchase_timestamp]])))</f>
        <v>13</v>
      </c>
    </row>
    <row r="632" spans="1:7" x14ac:dyDescent="0.25">
      <c r="A632" s="2" t="s">
        <v>729</v>
      </c>
      <c r="B632" s="3" t="s">
        <v>682</v>
      </c>
      <c r="C632" s="2" t="s">
        <v>696</v>
      </c>
      <c r="D632" s="4">
        <v>43034.770138888889</v>
      </c>
      <c r="E632" s="4">
        <v>43042.695138888892</v>
      </c>
      <c r="F632" s="4">
        <v>43053</v>
      </c>
      <c r="G632" s="22">
        <f>IF(ISBLANK(ORDERS[[#This Row],[order_delivered_customer_date]]), "", (INT(ORDERS[[#This Row],[order_delivered_customer_date]])-INT(ORDERS[[#This Row],[order_purchase_timestamp]])))</f>
        <v>8</v>
      </c>
    </row>
    <row r="633" spans="1:7" x14ac:dyDescent="0.25">
      <c r="A633" s="2" t="s">
        <v>1525</v>
      </c>
      <c r="B633" s="3" t="s">
        <v>505</v>
      </c>
      <c r="C633" s="2" t="s">
        <v>696</v>
      </c>
      <c r="D633" s="4">
        <v>43189.838888888888</v>
      </c>
      <c r="E633" s="4">
        <v>43194.824999999997</v>
      </c>
      <c r="F633" s="4">
        <v>43202</v>
      </c>
      <c r="G633" s="22">
        <f>IF(ISBLANK(ORDERS[[#This Row],[order_delivered_customer_date]]), "", (INT(ORDERS[[#This Row],[order_delivered_customer_date]])-INT(ORDERS[[#This Row],[order_purchase_timestamp]])))</f>
        <v>5</v>
      </c>
    </row>
    <row r="634" spans="1:7" x14ac:dyDescent="0.25">
      <c r="A634" s="2" t="s">
        <v>1775</v>
      </c>
      <c r="B634" s="3" t="s">
        <v>631</v>
      </c>
      <c r="C634" s="2" t="s">
        <v>696</v>
      </c>
      <c r="D634" s="4">
        <v>42994.761111111111</v>
      </c>
      <c r="E634" s="4">
        <v>42999.75277777778</v>
      </c>
      <c r="F634" s="4">
        <v>43013</v>
      </c>
      <c r="G634" s="22">
        <f>IF(ISBLANK(ORDERS[[#This Row],[order_delivered_customer_date]]), "", (INT(ORDERS[[#This Row],[order_delivered_customer_date]])-INT(ORDERS[[#This Row],[order_purchase_timestamp]])))</f>
        <v>5</v>
      </c>
    </row>
    <row r="635" spans="1:7" x14ac:dyDescent="0.25">
      <c r="A635" s="2" t="s">
        <v>867</v>
      </c>
      <c r="B635" s="3" t="s">
        <v>498</v>
      </c>
      <c r="C635" s="2" t="s">
        <v>696</v>
      </c>
      <c r="D635" s="4">
        <v>42991.775694444441</v>
      </c>
      <c r="E635" s="4">
        <v>43003.827777777777</v>
      </c>
      <c r="F635" s="4">
        <v>43012</v>
      </c>
      <c r="G635" s="22">
        <f>IF(ISBLANK(ORDERS[[#This Row],[order_delivered_customer_date]]), "", (INT(ORDERS[[#This Row],[order_delivered_customer_date]])-INT(ORDERS[[#This Row],[order_purchase_timestamp]])))</f>
        <v>12</v>
      </c>
    </row>
    <row r="636" spans="1:7" x14ac:dyDescent="0.25">
      <c r="A636" s="2" t="s">
        <v>1410</v>
      </c>
      <c r="B636" s="3" t="s">
        <v>499</v>
      </c>
      <c r="C636" s="2" t="s">
        <v>696</v>
      </c>
      <c r="D636" s="4">
        <v>43090.834027777775</v>
      </c>
      <c r="E636" s="4">
        <v>43104.700694444444</v>
      </c>
      <c r="F636" s="4">
        <v>43122</v>
      </c>
      <c r="G636" s="22">
        <f>IF(ISBLANK(ORDERS[[#This Row],[order_delivered_customer_date]]), "", (INT(ORDERS[[#This Row],[order_delivered_customer_date]])-INT(ORDERS[[#This Row],[order_purchase_timestamp]])))</f>
        <v>14</v>
      </c>
    </row>
    <row r="637" spans="1:7" x14ac:dyDescent="0.25">
      <c r="A637" s="2" t="s">
        <v>1888</v>
      </c>
      <c r="B637" s="3" t="s">
        <v>625</v>
      </c>
      <c r="C637" s="2" t="s">
        <v>696</v>
      </c>
      <c r="D637" s="4">
        <v>43054.879166666666</v>
      </c>
      <c r="E637" s="4">
        <v>43073.816666666666</v>
      </c>
      <c r="F637" s="4">
        <v>43074</v>
      </c>
      <c r="G637" s="22">
        <f>IF(ISBLANK(ORDERS[[#This Row],[order_delivered_customer_date]]), "", (INT(ORDERS[[#This Row],[order_delivered_customer_date]])-INT(ORDERS[[#This Row],[order_purchase_timestamp]])))</f>
        <v>19</v>
      </c>
    </row>
    <row r="638" spans="1:7" x14ac:dyDescent="0.25">
      <c r="A638" s="2" t="s">
        <v>844</v>
      </c>
      <c r="B638" s="3" t="s">
        <v>495</v>
      </c>
      <c r="C638" s="2" t="s">
        <v>696</v>
      </c>
      <c r="D638" s="4">
        <v>42830.620833333334</v>
      </c>
      <c r="E638" s="4">
        <v>42836.600694444445</v>
      </c>
      <c r="F638" s="4">
        <v>42853</v>
      </c>
      <c r="G638" s="22">
        <f>IF(ISBLANK(ORDERS[[#This Row],[order_delivered_customer_date]]), "", (INT(ORDERS[[#This Row],[order_delivered_customer_date]])-INT(ORDERS[[#This Row],[order_purchase_timestamp]])))</f>
        <v>6</v>
      </c>
    </row>
    <row r="639" spans="1:7" x14ac:dyDescent="0.25">
      <c r="A639" s="2" t="s">
        <v>828</v>
      </c>
      <c r="B639" s="3" t="s">
        <v>569</v>
      </c>
      <c r="C639" s="2" t="s">
        <v>696</v>
      </c>
      <c r="D639" s="4">
        <v>43183.44027777778</v>
      </c>
      <c r="E639" s="4">
        <v>43188.852083333331</v>
      </c>
      <c r="F639" s="4">
        <v>43220</v>
      </c>
      <c r="G639" s="22">
        <f>IF(ISBLANK(ORDERS[[#This Row],[order_delivered_customer_date]]), "", (INT(ORDERS[[#This Row],[order_delivered_customer_date]])-INT(ORDERS[[#This Row],[order_purchase_timestamp]])))</f>
        <v>5</v>
      </c>
    </row>
    <row r="640" spans="1:7" x14ac:dyDescent="0.25">
      <c r="A640" s="2" t="s">
        <v>1232</v>
      </c>
      <c r="B640" s="3" t="s">
        <v>681</v>
      </c>
      <c r="C640" s="2" t="s">
        <v>696</v>
      </c>
      <c r="D640" s="4">
        <v>43149.98541666667</v>
      </c>
      <c r="E640" s="4">
        <v>43163.448611111111</v>
      </c>
      <c r="F640" s="4">
        <v>43185</v>
      </c>
      <c r="G640" s="22">
        <f>IF(ISBLANK(ORDERS[[#This Row],[order_delivered_customer_date]]), "", (INT(ORDERS[[#This Row],[order_delivered_customer_date]])-INT(ORDERS[[#This Row],[order_purchase_timestamp]])))</f>
        <v>14</v>
      </c>
    </row>
    <row r="641" spans="1:7" x14ac:dyDescent="0.25">
      <c r="A641" s="2" t="s">
        <v>1001</v>
      </c>
      <c r="B641" s="3" t="s">
        <v>339</v>
      </c>
      <c r="C641" s="2" t="s">
        <v>696</v>
      </c>
      <c r="D641" s="4">
        <v>43039.320833333331</v>
      </c>
      <c r="E641" s="4">
        <v>43046.779166666667</v>
      </c>
      <c r="F641" s="4">
        <v>43060</v>
      </c>
      <c r="G641" s="22">
        <f>IF(ISBLANK(ORDERS[[#This Row],[order_delivered_customer_date]]), "", (INT(ORDERS[[#This Row],[order_delivered_customer_date]])-INT(ORDERS[[#This Row],[order_purchase_timestamp]])))</f>
        <v>7</v>
      </c>
    </row>
    <row r="642" spans="1:7" x14ac:dyDescent="0.25">
      <c r="A642" s="2" t="s">
        <v>1394</v>
      </c>
      <c r="B642" s="3" t="s">
        <v>668</v>
      </c>
      <c r="C642" s="2" t="s">
        <v>696</v>
      </c>
      <c r="D642" s="4">
        <v>43288.470138888886</v>
      </c>
      <c r="E642" s="4">
        <v>43304.600694444445</v>
      </c>
      <c r="F642" s="4">
        <v>43312</v>
      </c>
      <c r="G642" s="22">
        <f>IF(ISBLANK(ORDERS[[#This Row],[order_delivered_customer_date]]), "", (INT(ORDERS[[#This Row],[order_delivered_customer_date]])-INT(ORDERS[[#This Row],[order_purchase_timestamp]])))</f>
        <v>16</v>
      </c>
    </row>
    <row r="643" spans="1:7" x14ac:dyDescent="0.25">
      <c r="A643" s="2" t="s">
        <v>1263</v>
      </c>
      <c r="B643" s="3" t="s">
        <v>544</v>
      </c>
      <c r="C643" s="2" t="s">
        <v>696</v>
      </c>
      <c r="D643" s="4">
        <v>42856.418749999997</v>
      </c>
      <c r="E643" s="4">
        <v>42867.330555555556</v>
      </c>
      <c r="F643" s="4">
        <v>42881</v>
      </c>
      <c r="G643" s="22">
        <f>IF(ISBLANK(ORDERS[[#This Row],[order_delivered_customer_date]]), "", (INT(ORDERS[[#This Row],[order_delivered_customer_date]])-INT(ORDERS[[#This Row],[order_purchase_timestamp]])))</f>
        <v>11</v>
      </c>
    </row>
    <row r="644" spans="1:7" x14ac:dyDescent="0.25">
      <c r="A644" s="2" t="s">
        <v>1801</v>
      </c>
      <c r="B644" s="3" t="s">
        <v>407</v>
      </c>
      <c r="C644" s="2" t="s">
        <v>696</v>
      </c>
      <c r="D644" s="4">
        <v>43003.631249999999</v>
      </c>
      <c r="E644" s="4">
        <v>43014.723611111112</v>
      </c>
      <c r="F644" s="4">
        <v>43026</v>
      </c>
      <c r="G644" s="22">
        <f>IF(ISBLANK(ORDERS[[#This Row],[order_delivered_customer_date]]), "", (INT(ORDERS[[#This Row],[order_delivered_customer_date]])-INT(ORDERS[[#This Row],[order_purchase_timestamp]])))</f>
        <v>11</v>
      </c>
    </row>
    <row r="645" spans="1:7" x14ac:dyDescent="0.25">
      <c r="A645" s="2" t="s">
        <v>1810</v>
      </c>
      <c r="B645" s="3" t="s">
        <v>495</v>
      </c>
      <c r="C645" s="2" t="s">
        <v>696</v>
      </c>
      <c r="D645" s="4">
        <v>42871.033333333333</v>
      </c>
      <c r="E645" s="4">
        <v>42877.581250000003</v>
      </c>
      <c r="F645" s="4">
        <v>42895</v>
      </c>
      <c r="G645" s="22">
        <f>IF(ISBLANK(ORDERS[[#This Row],[order_delivered_customer_date]]), "", (INT(ORDERS[[#This Row],[order_delivered_customer_date]])-INT(ORDERS[[#This Row],[order_purchase_timestamp]])))</f>
        <v>6</v>
      </c>
    </row>
    <row r="646" spans="1:7" x14ac:dyDescent="0.25">
      <c r="A646" s="2" t="s">
        <v>1157</v>
      </c>
      <c r="B646" s="3" t="s">
        <v>397</v>
      </c>
      <c r="C646" s="2" t="s">
        <v>696</v>
      </c>
      <c r="D646" s="4">
        <v>42879.820833333331</v>
      </c>
      <c r="E646" s="4">
        <v>42893.659722222219</v>
      </c>
      <c r="F646" s="4">
        <v>42902</v>
      </c>
      <c r="G646" s="22">
        <f>IF(ISBLANK(ORDERS[[#This Row],[order_delivered_customer_date]]), "", (INT(ORDERS[[#This Row],[order_delivered_customer_date]])-INT(ORDERS[[#This Row],[order_purchase_timestamp]])))</f>
        <v>14</v>
      </c>
    </row>
    <row r="647" spans="1:7" x14ac:dyDescent="0.25">
      <c r="A647" s="2" t="s">
        <v>911</v>
      </c>
      <c r="B647" s="3" t="s">
        <v>500</v>
      </c>
      <c r="C647" s="2" t="s">
        <v>696</v>
      </c>
      <c r="D647" s="4">
        <v>43202.612500000003</v>
      </c>
      <c r="E647" s="4">
        <v>43206.883333333331</v>
      </c>
      <c r="F647" s="4">
        <v>43214</v>
      </c>
      <c r="G647" s="22">
        <f>IF(ISBLANK(ORDERS[[#This Row],[order_delivered_customer_date]]), "", (INT(ORDERS[[#This Row],[order_delivered_customer_date]])-INT(ORDERS[[#This Row],[order_purchase_timestamp]])))</f>
        <v>4</v>
      </c>
    </row>
    <row r="648" spans="1:7" x14ac:dyDescent="0.25">
      <c r="A648" s="2" t="s">
        <v>777</v>
      </c>
      <c r="B648" s="3" t="s">
        <v>441</v>
      </c>
      <c r="C648" s="2" t="s">
        <v>696</v>
      </c>
      <c r="D648" s="4">
        <v>43292.763194444444</v>
      </c>
      <c r="E648" s="4">
        <v>43305.674305555556</v>
      </c>
      <c r="F648" s="4">
        <v>43318</v>
      </c>
      <c r="G648" s="22">
        <f>IF(ISBLANK(ORDERS[[#This Row],[order_delivered_customer_date]]), "", (INT(ORDERS[[#This Row],[order_delivered_customer_date]])-INT(ORDERS[[#This Row],[order_purchase_timestamp]])))</f>
        <v>13</v>
      </c>
    </row>
    <row r="649" spans="1:7" x14ac:dyDescent="0.25">
      <c r="A649" s="2" t="s">
        <v>1293</v>
      </c>
      <c r="B649" s="3" t="s">
        <v>276</v>
      </c>
      <c r="C649" s="2" t="s">
        <v>696</v>
      </c>
      <c r="D649" s="4">
        <v>42807.688888888886</v>
      </c>
      <c r="E649" s="4">
        <v>42814.557638888888</v>
      </c>
      <c r="F649" s="4">
        <v>42829</v>
      </c>
      <c r="G649" s="22">
        <f>IF(ISBLANK(ORDERS[[#This Row],[order_delivered_customer_date]]), "", (INT(ORDERS[[#This Row],[order_delivered_customer_date]])-INT(ORDERS[[#This Row],[order_purchase_timestamp]])))</f>
        <v>7</v>
      </c>
    </row>
    <row r="650" spans="1:7" x14ac:dyDescent="0.25">
      <c r="A650" s="2" t="s">
        <v>1576</v>
      </c>
      <c r="B650" s="3" t="s">
        <v>449</v>
      </c>
      <c r="C650" s="2" t="s">
        <v>696</v>
      </c>
      <c r="D650" s="4">
        <v>43278.848611111112</v>
      </c>
      <c r="E650" s="4">
        <v>43287.847916666666</v>
      </c>
      <c r="F650" s="4">
        <v>43301</v>
      </c>
      <c r="G650" s="22">
        <f>IF(ISBLANK(ORDERS[[#This Row],[order_delivered_customer_date]]), "", (INT(ORDERS[[#This Row],[order_delivered_customer_date]])-INT(ORDERS[[#This Row],[order_purchase_timestamp]])))</f>
        <v>9</v>
      </c>
    </row>
    <row r="651" spans="1:7" x14ac:dyDescent="0.25">
      <c r="A651" s="2" t="s">
        <v>1619</v>
      </c>
      <c r="B651" s="3" t="s">
        <v>675</v>
      </c>
      <c r="C651" s="2" t="s">
        <v>696</v>
      </c>
      <c r="D651" s="4">
        <v>43338.838888888888</v>
      </c>
      <c r="E651" s="4">
        <v>43341.133333333331</v>
      </c>
      <c r="F651" s="4">
        <v>43343</v>
      </c>
      <c r="G651" s="22">
        <f>IF(ISBLANK(ORDERS[[#This Row],[order_delivered_customer_date]]), "", (INT(ORDERS[[#This Row],[order_delivered_customer_date]])-INT(ORDERS[[#This Row],[order_purchase_timestamp]])))</f>
        <v>3</v>
      </c>
    </row>
    <row r="652" spans="1:7" x14ac:dyDescent="0.25">
      <c r="A652" s="2" t="s">
        <v>1404</v>
      </c>
      <c r="B652" s="3" t="s">
        <v>379</v>
      </c>
      <c r="C652" s="2" t="s">
        <v>696</v>
      </c>
      <c r="D652" s="4">
        <v>43233.782638888886</v>
      </c>
      <c r="E652" s="4">
        <v>43244.52847222222</v>
      </c>
      <c r="F652" s="4">
        <v>43258</v>
      </c>
      <c r="G652" s="22">
        <f>IF(ISBLANK(ORDERS[[#This Row],[order_delivered_customer_date]]), "", (INT(ORDERS[[#This Row],[order_delivered_customer_date]])-INT(ORDERS[[#This Row],[order_purchase_timestamp]])))</f>
        <v>11</v>
      </c>
    </row>
    <row r="653" spans="1:7" x14ac:dyDescent="0.25">
      <c r="A653" s="2" t="s">
        <v>904</v>
      </c>
      <c r="B653" s="3" t="s">
        <v>500</v>
      </c>
      <c r="C653" s="2" t="s">
        <v>696</v>
      </c>
      <c r="D653" s="4">
        <v>42647.939583333333</v>
      </c>
      <c r="E653" s="4">
        <v>42682.585416666669</v>
      </c>
      <c r="F653" s="4">
        <v>42710</v>
      </c>
      <c r="G653" s="22">
        <f>IF(ISBLANK(ORDERS[[#This Row],[order_delivered_customer_date]]), "", (INT(ORDERS[[#This Row],[order_delivered_customer_date]])-INT(ORDERS[[#This Row],[order_purchase_timestamp]])))</f>
        <v>35</v>
      </c>
    </row>
    <row r="654" spans="1:7" x14ac:dyDescent="0.25">
      <c r="A654" s="2" t="s">
        <v>967</v>
      </c>
      <c r="B654" s="3" t="s">
        <v>344</v>
      </c>
      <c r="C654" s="2" t="s">
        <v>696</v>
      </c>
      <c r="D654" s="4">
        <v>43206.67083333333</v>
      </c>
      <c r="E654" s="4">
        <v>43223.912499999999</v>
      </c>
      <c r="F654" s="4">
        <v>43237</v>
      </c>
      <c r="G654" s="22">
        <f>IF(ISBLANK(ORDERS[[#This Row],[order_delivered_customer_date]]), "", (INT(ORDERS[[#This Row],[order_delivered_customer_date]])-INT(ORDERS[[#This Row],[order_purchase_timestamp]])))</f>
        <v>17</v>
      </c>
    </row>
    <row r="655" spans="1:7" x14ac:dyDescent="0.25">
      <c r="A655" s="2" t="s">
        <v>1155</v>
      </c>
      <c r="B655" s="3" t="s">
        <v>459</v>
      </c>
      <c r="C655" s="2" t="s">
        <v>696</v>
      </c>
      <c r="D655" s="4">
        <v>43028.620833333334</v>
      </c>
      <c r="E655" s="4">
        <v>43039.09375</v>
      </c>
      <c r="F655" s="4">
        <v>43052</v>
      </c>
      <c r="G655" s="22">
        <f>IF(ISBLANK(ORDERS[[#This Row],[order_delivered_customer_date]]), "", (INT(ORDERS[[#This Row],[order_delivered_customer_date]])-INT(ORDERS[[#This Row],[order_purchase_timestamp]])))</f>
        <v>11</v>
      </c>
    </row>
    <row r="656" spans="1:7" x14ac:dyDescent="0.25">
      <c r="A656" s="2" t="s">
        <v>1897</v>
      </c>
      <c r="B656" s="3" t="s">
        <v>603</v>
      </c>
      <c r="C656" s="2" t="s">
        <v>696</v>
      </c>
      <c r="D656" s="4">
        <v>43298.643750000003</v>
      </c>
      <c r="E656" s="4">
        <v>43311.736111111109</v>
      </c>
      <c r="F656" s="4">
        <v>43315</v>
      </c>
      <c r="G656" s="22">
        <f>IF(ISBLANK(ORDERS[[#This Row],[order_delivered_customer_date]]), "", (INT(ORDERS[[#This Row],[order_delivered_customer_date]])-INT(ORDERS[[#This Row],[order_purchase_timestamp]])))</f>
        <v>13</v>
      </c>
    </row>
    <row r="657" spans="1:7" x14ac:dyDescent="0.25">
      <c r="A657" s="2" t="s">
        <v>1192</v>
      </c>
      <c r="B657" s="3" t="s">
        <v>603</v>
      </c>
      <c r="C657" s="2" t="s">
        <v>696</v>
      </c>
      <c r="D657" s="4">
        <v>43113.789583333331</v>
      </c>
      <c r="E657" s="4">
        <v>43125.728472222225</v>
      </c>
      <c r="F657" s="4">
        <v>43139</v>
      </c>
      <c r="G657" s="22">
        <f>IF(ISBLANK(ORDERS[[#This Row],[order_delivered_customer_date]]), "", (INT(ORDERS[[#This Row],[order_delivered_customer_date]])-INT(ORDERS[[#This Row],[order_purchase_timestamp]])))</f>
        <v>12</v>
      </c>
    </row>
    <row r="658" spans="1:7" x14ac:dyDescent="0.25">
      <c r="A658" s="2" t="s">
        <v>1668</v>
      </c>
      <c r="B658" s="3" t="s">
        <v>690</v>
      </c>
      <c r="C658" s="2" t="s">
        <v>696</v>
      </c>
      <c r="D658" s="4">
        <v>43281.390972222223</v>
      </c>
      <c r="E658" s="4">
        <v>43292.901388888888</v>
      </c>
      <c r="F658" s="4">
        <v>43315</v>
      </c>
      <c r="G658" s="22">
        <f>IF(ISBLANK(ORDERS[[#This Row],[order_delivered_customer_date]]), "", (INT(ORDERS[[#This Row],[order_delivered_customer_date]])-INT(ORDERS[[#This Row],[order_purchase_timestamp]])))</f>
        <v>11</v>
      </c>
    </row>
    <row r="659" spans="1:7" x14ac:dyDescent="0.25">
      <c r="A659" s="2" t="s">
        <v>1441</v>
      </c>
      <c r="B659" s="3" t="s">
        <v>670</v>
      </c>
      <c r="C659" s="2" t="s">
        <v>696</v>
      </c>
      <c r="D659" s="4">
        <v>43087.463888888888</v>
      </c>
      <c r="E659" s="4">
        <v>43095.873611111114</v>
      </c>
      <c r="F659" s="4">
        <v>43112</v>
      </c>
      <c r="G659" s="22">
        <f>IF(ISBLANK(ORDERS[[#This Row],[order_delivered_customer_date]]), "", (INT(ORDERS[[#This Row],[order_delivered_customer_date]])-INT(ORDERS[[#This Row],[order_purchase_timestamp]])))</f>
        <v>8</v>
      </c>
    </row>
    <row r="660" spans="1:7" x14ac:dyDescent="0.25">
      <c r="A660" s="2" t="s">
        <v>856</v>
      </c>
      <c r="B660" s="3" t="s">
        <v>671</v>
      </c>
      <c r="C660" s="2" t="s">
        <v>696</v>
      </c>
      <c r="D660" s="4">
        <v>42915.973611111112</v>
      </c>
      <c r="E660" s="4">
        <v>42929.850694444445</v>
      </c>
      <c r="F660" s="4">
        <v>42937</v>
      </c>
      <c r="G660" s="22">
        <f>IF(ISBLANK(ORDERS[[#This Row],[order_delivered_customer_date]]), "", (INT(ORDERS[[#This Row],[order_delivered_customer_date]])-INT(ORDERS[[#This Row],[order_purchase_timestamp]])))</f>
        <v>14</v>
      </c>
    </row>
    <row r="661" spans="1:7" x14ac:dyDescent="0.25">
      <c r="A661" s="2" t="s">
        <v>1467</v>
      </c>
      <c r="B661" s="3" t="s">
        <v>491</v>
      </c>
      <c r="C661" s="2" t="s">
        <v>696</v>
      </c>
      <c r="D661" s="4">
        <v>43299.577777777777</v>
      </c>
      <c r="E661" s="4">
        <v>43308.810416666667</v>
      </c>
      <c r="F661" s="4">
        <v>43321</v>
      </c>
      <c r="G661" s="22">
        <f>IF(ISBLANK(ORDERS[[#This Row],[order_delivered_customer_date]]), "", (INT(ORDERS[[#This Row],[order_delivered_customer_date]])-INT(ORDERS[[#This Row],[order_purchase_timestamp]])))</f>
        <v>9</v>
      </c>
    </row>
    <row r="662" spans="1:7" x14ac:dyDescent="0.25">
      <c r="A662" s="2" t="s">
        <v>956</v>
      </c>
      <c r="B662" s="3" t="s">
        <v>613</v>
      </c>
      <c r="C662" s="2" t="s">
        <v>696</v>
      </c>
      <c r="D662" s="4">
        <v>43261.970833333333</v>
      </c>
      <c r="E662" s="4">
        <v>43277.741666666669</v>
      </c>
      <c r="F662" s="4">
        <v>43285</v>
      </c>
      <c r="G662" s="22">
        <f>IF(ISBLANK(ORDERS[[#This Row],[order_delivered_customer_date]]), "", (INT(ORDERS[[#This Row],[order_delivered_customer_date]])-INT(ORDERS[[#This Row],[order_purchase_timestamp]])))</f>
        <v>16</v>
      </c>
    </row>
    <row r="663" spans="1:7" x14ac:dyDescent="0.25">
      <c r="A663" s="2" t="s">
        <v>1013</v>
      </c>
      <c r="B663" s="3" t="s">
        <v>652</v>
      </c>
      <c r="C663" s="2" t="s">
        <v>696</v>
      </c>
      <c r="D663" s="4">
        <v>43106.499305555553</v>
      </c>
      <c r="E663" s="4">
        <v>43111.928472222222</v>
      </c>
      <c r="F663" s="4">
        <v>43124</v>
      </c>
      <c r="G663" s="22">
        <f>IF(ISBLANK(ORDERS[[#This Row],[order_delivered_customer_date]]), "", (INT(ORDERS[[#This Row],[order_delivered_customer_date]])-INT(ORDERS[[#This Row],[order_purchase_timestamp]])))</f>
        <v>5</v>
      </c>
    </row>
    <row r="664" spans="1:7" x14ac:dyDescent="0.25">
      <c r="A664" s="2" t="s">
        <v>919</v>
      </c>
      <c r="B664" s="3" t="s">
        <v>481</v>
      </c>
      <c r="C664" s="2" t="s">
        <v>696</v>
      </c>
      <c r="D664" s="4">
        <v>43220.723611111112</v>
      </c>
      <c r="E664" s="4">
        <v>43224.535416666666</v>
      </c>
      <c r="F664" s="4">
        <v>43238</v>
      </c>
      <c r="G664" s="22">
        <f>IF(ISBLANK(ORDERS[[#This Row],[order_delivered_customer_date]]), "", (INT(ORDERS[[#This Row],[order_delivered_customer_date]])-INT(ORDERS[[#This Row],[order_purchase_timestamp]])))</f>
        <v>4</v>
      </c>
    </row>
    <row r="665" spans="1:7" x14ac:dyDescent="0.25">
      <c r="A665" s="2" t="s">
        <v>1253</v>
      </c>
      <c r="B665" s="3" t="s">
        <v>525</v>
      </c>
      <c r="C665" s="2" t="s">
        <v>696</v>
      </c>
      <c r="D665" s="4">
        <v>43311.501388888886</v>
      </c>
      <c r="E665" s="4">
        <v>43326.986805555556</v>
      </c>
      <c r="F665" s="4">
        <v>43342</v>
      </c>
      <c r="G665" s="22">
        <f>IF(ISBLANK(ORDERS[[#This Row],[order_delivered_customer_date]]), "", (INT(ORDERS[[#This Row],[order_delivered_customer_date]])-INT(ORDERS[[#This Row],[order_purchase_timestamp]])))</f>
        <v>15</v>
      </c>
    </row>
    <row r="666" spans="1:7" x14ac:dyDescent="0.25">
      <c r="A666" s="2" t="s">
        <v>1518</v>
      </c>
      <c r="B666" s="3" t="s">
        <v>543</v>
      </c>
      <c r="C666" s="2" t="s">
        <v>696</v>
      </c>
      <c r="D666" s="4">
        <v>43179.777083333334</v>
      </c>
      <c r="E666" s="4">
        <v>43182.831944444442</v>
      </c>
      <c r="F666" s="4">
        <v>43199</v>
      </c>
      <c r="G666" s="22">
        <f>IF(ISBLANK(ORDERS[[#This Row],[order_delivered_customer_date]]), "", (INT(ORDERS[[#This Row],[order_delivered_customer_date]])-INT(ORDERS[[#This Row],[order_purchase_timestamp]])))</f>
        <v>3</v>
      </c>
    </row>
    <row r="667" spans="1:7" x14ac:dyDescent="0.25">
      <c r="A667" s="2" t="s">
        <v>1179</v>
      </c>
      <c r="B667" s="3" t="s">
        <v>401</v>
      </c>
      <c r="C667" s="2" t="s">
        <v>696</v>
      </c>
      <c r="D667" s="4">
        <v>43150.911805555559</v>
      </c>
      <c r="E667" s="4">
        <v>43186.308333333334</v>
      </c>
      <c r="F667" s="4">
        <v>43180</v>
      </c>
      <c r="G667" s="22">
        <f>IF(ISBLANK(ORDERS[[#This Row],[order_delivered_customer_date]]), "", (INT(ORDERS[[#This Row],[order_delivered_customer_date]])-INT(ORDERS[[#This Row],[order_purchase_timestamp]])))</f>
        <v>36</v>
      </c>
    </row>
    <row r="668" spans="1:7" x14ac:dyDescent="0.25">
      <c r="A668" s="2" t="s">
        <v>1153</v>
      </c>
      <c r="B668" s="3" t="s">
        <v>451</v>
      </c>
      <c r="C668" s="2" t="s">
        <v>696</v>
      </c>
      <c r="D668" s="4">
        <v>43052.432638888888</v>
      </c>
      <c r="E668" s="4">
        <v>43067.691666666666</v>
      </c>
      <c r="F668" s="4">
        <v>43083</v>
      </c>
      <c r="G668" s="22">
        <f>IF(ISBLANK(ORDERS[[#This Row],[order_delivered_customer_date]]), "", (INT(ORDERS[[#This Row],[order_delivered_customer_date]])-INT(ORDERS[[#This Row],[order_purchase_timestamp]])))</f>
        <v>15</v>
      </c>
    </row>
    <row r="669" spans="1:7" x14ac:dyDescent="0.25">
      <c r="A669" s="2" t="s">
        <v>1308</v>
      </c>
      <c r="B669" s="3" t="s">
        <v>399</v>
      </c>
      <c r="C669" s="2" t="s">
        <v>696</v>
      </c>
      <c r="D669" s="4">
        <v>43007.052083333336</v>
      </c>
      <c r="E669" s="4">
        <v>43017.890277777777</v>
      </c>
      <c r="F669" s="4">
        <v>43038</v>
      </c>
      <c r="G669" s="22">
        <f>IF(ISBLANK(ORDERS[[#This Row],[order_delivered_customer_date]]), "", (INT(ORDERS[[#This Row],[order_delivered_customer_date]])-INT(ORDERS[[#This Row],[order_purchase_timestamp]])))</f>
        <v>10</v>
      </c>
    </row>
    <row r="670" spans="1:7" x14ac:dyDescent="0.25">
      <c r="A670" s="2" t="s">
        <v>1546</v>
      </c>
      <c r="B670" s="3" t="s">
        <v>483</v>
      </c>
      <c r="C670" s="2" t="s">
        <v>696</v>
      </c>
      <c r="D670" s="4">
        <v>43330.804861111108</v>
      </c>
      <c r="E670" s="4">
        <v>43335.998611111114</v>
      </c>
      <c r="F670" s="4">
        <v>43340</v>
      </c>
      <c r="G670" s="22">
        <f>IF(ISBLANK(ORDERS[[#This Row],[order_delivered_customer_date]]), "", (INT(ORDERS[[#This Row],[order_delivered_customer_date]])-INT(ORDERS[[#This Row],[order_purchase_timestamp]])))</f>
        <v>5</v>
      </c>
    </row>
    <row r="671" spans="1:7" x14ac:dyDescent="0.25">
      <c r="A671" s="2" t="s">
        <v>1753</v>
      </c>
      <c r="B671" s="3" t="s">
        <v>469</v>
      </c>
      <c r="C671" s="2" t="s">
        <v>696</v>
      </c>
      <c r="D671" s="4">
        <v>43241.82708333333</v>
      </c>
      <c r="E671" s="4">
        <v>43243.634722222225</v>
      </c>
      <c r="F671" s="4">
        <v>43252</v>
      </c>
      <c r="G671" s="22">
        <f>IF(ISBLANK(ORDERS[[#This Row],[order_delivered_customer_date]]), "", (INT(ORDERS[[#This Row],[order_delivered_customer_date]])-INT(ORDERS[[#This Row],[order_purchase_timestamp]])))</f>
        <v>2</v>
      </c>
    </row>
    <row r="672" spans="1:7" x14ac:dyDescent="0.25">
      <c r="A672" s="2" t="s">
        <v>1312</v>
      </c>
      <c r="B672" s="3" t="s">
        <v>570</v>
      </c>
      <c r="C672" s="2" t="s">
        <v>696</v>
      </c>
      <c r="D672" s="4">
        <v>43326.586111111108</v>
      </c>
      <c r="E672" s="4">
        <v>43337.038888888892</v>
      </c>
      <c r="F672" s="4">
        <v>43342</v>
      </c>
      <c r="G672" s="22">
        <f>IF(ISBLANK(ORDERS[[#This Row],[order_delivered_customer_date]]), "", (INT(ORDERS[[#This Row],[order_delivered_customer_date]])-INT(ORDERS[[#This Row],[order_purchase_timestamp]])))</f>
        <v>11</v>
      </c>
    </row>
    <row r="673" spans="1:7" x14ac:dyDescent="0.25">
      <c r="A673" s="2" t="s">
        <v>1035</v>
      </c>
      <c r="B673" s="3" t="s">
        <v>665</v>
      </c>
      <c r="C673" s="2" t="s">
        <v>696</v>
      </c>
      <c r="D673" s="4">
        <v>43228.520833333336</v>
      </c>
      <c r="E673" s="4">
        <v>43235.698611111111</v>
      </c>
      <c r="F673" s="4">
        <v>43248</v>
      </c>
      <c r="G673" s="22">
        <f>IF(ISBLANK(ORDERS[[#This Row],[order_delivered_customer_date]]), "", (INT(ORDERS[[#This Row],[order_delivered_customer_date]])-INT(ORDERS[[#This Row],[order_purchase_timestamp]])))</f>
        <v>7</v>
      </c>
    </row>
    <row r="674" spans="1:7" x14ac:dyDescent="0.25">
      <c r="A674" s="2" t="s">
        <v>1396</v>
      </c>
      <c r="B674" s="3" t="s">
        <v>621</v>
      </c>
      <c r="C674" s="2" t="s">
        <v>696</v>
      </c>
      <c r="D674" s="4">
        <v>43271.595138888886</v>
      </c>
      <c r="E674" s="4">
        <v>43280.436111111114</v>
      </c>
      <c r="F674" s="4">
        <v>43300</v>
      </c>
      <c r="G674" s="22">
        <f>IF(ISBLANK(ORDERS[[#This Row],[order_delivered_customer_date]]), "", (INT(ORDERS[[#This Row],[order_delivered_customer_date]])-INT(ORDERS[[#This Row],[order_purchase_timestamp]])))</f>
        <v>9</v>
      </c>
    </row>
    <row r="675" spans="1:7" x14ac:dyDescent="0.25">
      <c r="A675" s="2" t="s">
        <v>1424</v>
      </c>
      <c r="B675" s="3" t="s">
        <v>342</v>
      </c>
      <c r="C675" s="2" t="s">
        <v>696</v>
      </c>
      <c r="D675" s="4">
        <v>43243.526388888888</v>
      </c>
      <c r="E675" s="4">
        <v>43245.591666666667</v>
      </c>
      <c r="F675" s="4">
        <v>43259</v>
      </c>
      <c r="G675" s="22">
        <f>IF(ISBLANK(ORDERS[[#This Row],[order_delivered_customer_date]]), "", (INT(ORDERS[[#This Row],[order_delivered_customer_date]])-INT(ORDERS[[#This Row],[order_purchase_timestamp]])))</f>
        <v>2</v>
      </c>
    </row>
    <row r="676" spans="1:7" x14ac:dyDescent="0.25">
      <c r="A676" s="2" t="s">
        <v>1620</v>
      </c>
      <c r="B676" s="3" t="s">
        <v>488</v>
      </c>
      <c r="C676" s="2" t="s">
        <v>696</v>
      </c>
      <c r="D676" s="4">
        <v>43203.933333333334</v>
      </c>
      <c r="E676" s="4">
        <v>43213.835416666669</v>
      </c>
      <c r="F676" s="4">
        <v>43229</v>
      </c>
      <c r="G676" s="22">
        <f>IF(ISBLANK(ORDERS[[#This Row],[order_delivered_customer_date]]), "", (INT(ORDERS[[#This Row],[order_delivered_customer_date]])-INT(ORDERS[[#This Row],[order_purchase_timestamp]])))</f>
        <v>10</v>
      </c>
    </row>
    <row r="677" spans="1:7" x14ac:dyDescent="0.25">
      <c r="A677" s="2" t="s">
        <v>899</v>
      </c>
      <c r="B677" s="3" t="s">
        <v>284</v>
      </c>
      <c r="C677" s="2" t="s">
        <v>696</v>
      </c>
      <c r="D677" s="4">
        <v>43110.908333333333</v>
      </c>
      <c r="E677" s="4">
        <v>43126.761805555558</v>
      </c>
      <c r="F677" s="4">
        <v>43131</v>
      </c>
      <c r="G677" s="22">
        <f>IF(ISBLANK(ORDERS[[#This Row],[order_delivered_customer_date]]), "", (INT(ORDERS[[#This Row],[order_delivered_customer_date]])-INT(ORDERS[[#This Row],[order_purchase_timestamp]])))</f>
        <v>16</v>
      </c>
    </row>
    <row r="678" spans="1:7" x14ac:dyDescent="0.25">
      <c r="A678" s="2" t="s">
        <v>1178</v>
      </c>
      <c r="B678" s="3" t="s">
        <v>599</v>
      </c>
      <c r="C678" s="2" t="s">
        <v>696</v>
      </c>
      <c r="D678" s="4">
        <v>43335.573611111111</v>
      </c>
      <c r="E678" s="4">
        <v>43342.538194444445</v>
      </c>
      <c r="F678" s="4">
        <v>43347</v>
      </c>
      <c r="G678" s="22">
        <f>IF(ISBLANK(ORDERS[[#This Row],[order_delivered_customer_date]]), "", (INT(ORDERS[[#This Row],[order_delivered_customer_date]])-INT(ORDERS[[#This Row],[order_purchase_timestamp]])))</f>
        <v>7</v>
      </c>
    </row>
    <row r="679" spans="1:7" x14ac:dyDescent="0.25">
      <c r="A679" s="2" t="s">
        <v>1431</v>
      </c>
      <c r="B679" s="3" t="s">
        <v>490</v>
      </c>
      <c r="C679" s="2" t="s">
        <v>696</v>
      </c>
      <c r="D679" s="4">
        <v>42857.568749999999</v>
      </c>
      <c r="E679" s="4">
        <v>42866.39166666667</v>
      </c>
      <c r="F679" s="4">
        <v>42892</v>
      </c>
      <c r="G679" s="22">
        <f>IF(ISBLANK(ORDERS[[#This Row],[order_delivered_customer_date]]), "", (INT(ORDERS[[#This Row],[order_delivered_customer_date]])-INT(ORDERS[[#This Row],[order_purchase_timestamp]])))</f>
        <v>9</v>
      </c>
    </row>
    <row r="680" spans="1:7" x14ac:dyDescent="0.25">
      <c r="A680" s="2" t="s">
        <v>1230</v>
      </c>
      <c r="B680" s="3" t="s">
        <v>530</v>
      </c>
      <c r="C680" s="2" t="s">
        <v>696</v>
      </c>
      <c r="D680" s="4">
        <v>42995.804166666669</v>
      </c>
      <c r="E680" s="4">
        <v>43021.487500000003</v>
      </c>
      <c r="F680" s="4">
        <v>43013</v>
      </c>
      <c r="G680" s="22">
        <f>IF(ISBLANK(ORDERS[[#This Row],[order_delivered_customer_date]]), "", (INT(ORDERS[[#This Row],[order_delivered_customer_date]])-INT(ORDERS[[#This Row],[order_purchase_timestamp]])))</f>
        <v>26</v>
      </c>
    </row>
    <row r="681" spans="1:7" x14ac:dyDescent="0.25">
      <c r="A681" s="2" t="s">
        <v>723</v>
      </c>
      <c r="B681" s="3" t="s">
        <v>613</v>
      </c>
      <c r="C681" s="2" t="s">
        <v>696</v>
      </c>
      <c r="D681" s="4">
        <v>43223.53402777778</v>
      </c>
      <c r="E681" s="4">
        <v>43235.018750000003</v>
      </c>
      <c r="F681" s="4">
        <v>43243</v>
      </c>
      <c r="G681" s="22">
        <f>IF(ISBLANK(ORDERS[[#This Row],[order_delivered_customer_date]]), "", (INT(ORDERS[[#This Row],[order_delivered_customer_date]])-INT(ORDERS[[#This Row],[order_purchase_timestamp]])))</f>
        <v>12</v>
      </c>
    </row>
    <row r="682" spans="1:7" x14ac:dyDescent="0.25">
      <c r="A682" s="2" t="s">
        <v>1102</v>
      </c>
      <c r="B682" s="3" t="s">
        <v>571</v>
      </c>
      <c r="C682" s="2" t="s">
        <v>696</v>
      </c>
      <c r="D682" s="4">
        <v>43166.630555555559</v>
      </c>
      <c r="E682" s="4">
        <v>43195.807638888888</v>
      </c>
      <c r="F682" s="4">
        <v>43196</v>
      </c>
      <c r="G682" s="22">
        <f>IF(ISBLANK(ORDERS[[#This Row],[order_delivered_customer_date]]), "", (INT(ORDERS[[#This Row],[order_delivered_customer_date]])-INT(ORDERS[[#This Row],[order_purchase_timestamp]])))</f>
        <v>29</v>
      </c>
    </row>
    <row r="683" spans="1:7" x14ac:dyDescent="0.25">
      <c r="A683" s="2" t="s">
        <v>1106</v>
      </c>
      <c r="B683" s="3" t="s">
        <v>507</v>
      </c>
      <c r="C683" s="2" t="s">
        <v>696</v>
      </c>
      <c r="D683" s="4">
        <v>43114.725694444445</v>
      </c>
      <c r="E683" s="4">
        <v>43120.008333333331</v>
      </c>
      <c r="F683" s="4">
        <v>43131</v>
      </c>
      <c r="G683" s="22">
        <f>IF(ISBLANK(ORDERS[[#This Row],[order_delivered_customer_date]]), "", (INT(ORDERS[[#This Row],[order_delivered_customer_date]])-INT(ORDERS[[#This Row],[order_purchase_timestamp]])))</f>
        <v>6</v>
      </c>
    </row>
    <row r="684" spans="1:7" x14ac:dyDescent="0.25">
      <c r="A684" s="2" t="s">
        <v>1126</v>
      </c>
      <c r="B684" s="3" t="s">
        <v>577</v>
      </c>
      <c r="C684" s="2" t="s">
        <v>696</v>
      </c>
      <c r="D684" s="4">
        <v>43251.693749999999</v>
      </c>
      <c r="E684" s="4">
        <v>43258.86041666667</v>
      </c>
      <c r="F684" s="4">
        <v>43285</v>
      </c>
      <c r="G684" s="22">
        <f>IF(ISBLANK(ORDERS[[#This Row],[order_delivered_customer_date]]), "", (INT(ORDERS[[#This Row],[order_delivered_customer_date]])-INT(ORDERS[[#This Row],[order_purchase_timestamp]])))</f>
        <v>7</v>
      </c>
    </row>
    <row r="685" spans="1:7" x14ac:dyDescent="0.25">
      <c r="A685" s="2" t="s">
        <v>1180</v>
      </c>
      <c r="B685" s="3" t="s">
        <v>507</v>
      </c>
      <c r="C685" s="2" t="s">
        <v>696</v>
      </c>
      <c r="D685" s="4">
        <v>42959.745138888888</v>
      </c>
      <c r="E685" s="4">
        <v>42963.768750000003</v>
      </c>
      <c r="F685" s="4">
        <v>42972</v>
      </c>
      <c r="G685" s="22">
        <f>IF(ISBLANK(ORDERS[[#This Row],[order_delivered_customer_date]]), "", (INT(ORDERS[[#This Row],[order_delivered_customer_date]])-INT(ORDERS[[#This Row],[order_purchase_timestamp]])))</f>
        <v>4</v>
      </c>
    </row>
    <row r="686" spans="1:7" x14ac:dyDescent="0.25">
      <c r="A686" s="2" t="s">
        <v>1685</v>
      </c>
      <c r="B686" s="3" t="s">
        <v>484</v>
      </c>
      <c r="C686" s="2" t="s">
        <v>696</v>
      </c>
      <c r="D686" s="4">
        <v>43203.455555555556</v>
      </c>
      <c r="E686" s="4">
        <v>43206.74722222222</v>
      </c>
      <c r="F686" s="4">
        <v>43217</v>
      </c>
      <c r="G686" s="22">
        <f>IF(ISBLANK(ORDERS[[#This Row],[order_delivered_customer_date]]), "", (INT(ORDERS[[#This Row],[order_delivered_customer_date]])-INT(ORDERS[[#This Row],[order_purchase_timestamp]])))</f>
        <v>3</v>
      </c>
    </row>
    <row r="687" spans="1:7" x14ac:dyDescent="0.25">
      <c r="A687" s="2" t="s">
        <v>1240</v>
      </c>
      <c r="B687" s="3" t="s">
        <v>468</v>
      </c>
      <c r="C687" s="2" t="s">
        <v>696</v>
      </c>
      <c r="D687" s="4">
        <v>42945.806250000001</v>
      </c>
      <c r="E687" s="4">
        <v>42957.578472222223</v>
      </c>
      <c r="F687" s="4">
        <v>42971</v>
      </c>
      <c r="G687" s="22">
        <f>IF(ISBLANK(ORDERS[[#This Row],[order_delivered_customer_date]]), "", (INT(ORDERS[[#This Row],[order_delivered_customer_date]])-INT(ORDERS[[#This Row],[order_purchase_timestamp]])))</f>
        <v>12</v>
      </c>
    </row>
    <row r="688" spans="1:7" x14ac:dyDescent="0.25">
      <c r="A688" s="2" t="s">
        <v>1158</v>
      </c>
      <c r="B688" s="3" t="s">
        <v>365</v>
      </c>
      <c r="C688" s="2" t="s">
        <v>696</v>
      </c>
      <c r="D688" s="4">
        <v>43311.957638888889</v>
      </c>
      <c r="E688" s="4">
        <v>43320.498611111114</v>
      </c>
      <c r="F688" s="4">
        <v>43327</v>
      </c>
      <c r="G688" s="22">
        <f>IF(ISBLANK(ORDERS[[#This Row],[order_delivered_customer_date]]), "", (INT(ORDERS[[#This Row],[order_delivered_customer_date]])-INT(ORDERS[[#This Row],[order_purchase_timestamp]])))</f>
        <v>9</v>
      </c>
    </row>
    <row r="689" spans="1:7" x14ac:dyDescent="0.25">
      <c r="A689" s="2" t="s">
        <v>877</v>
      </c>
      <c r="B689" s="3" t="s">
        <v>381</v>
      </c>
      <c r="C689" s="2" t="s">
        <v>696</v>
      </c>
      <c r="D689" s="4">
        <v>43125.731249999997</v>
      </c>
      <c r="E689" s="4">
        <v>43152.057638888888</v>
      </c>
      <c r="F689" s="4">
        <v>43153</v>
      </c>
      <c r="G689" s="22">
        <f>IF(ISBLANK(ORDERS[[#This Row],[order_delivered_customer_date]]), "", (INT(ORDERS[[#This Row],[order_delivered_customer_date]])-INT(ORDERS[[#This Row],[order_purchase_timestamp]])))</f>
        <v>27</v>
      </c>
    </row>
    <row r="690" spans="1:7" x14ac:dyDescent="0.25">
      <c r="A690" s="2" t="s">
        <v>1514</v>
      </c>
      <c r="B690" s="3" t="s">
        <v>518</v>
      </c>
      <c r="C690" s="2" t="s">
        <v>696</v>
      </c>
      <c r="D690" s="4">
        <v>43060.762499999997</v>
      </c>
      <c r="E690" s="4">
        <v>43076.835416666669</v>
      </c>
      <c r="F690" s="4">
        <v>43080</v>
      </c>
      <c r="G690" s="22">
        <f>IF(ISBLANK(ORDERS[[#This Row],[order_delivered_customer_date]]), "", (INT(ORDERS[[#This Row],[order_delivered_customer_date]])-INT(ORDERS[[#This Row],[order_purchase_timestamp]])))</f>
        <v>16</v>
      </c>
    </row>
    <row r="691" spans="1:7" x14ac:dyDescent="0.25">
      <c r="A691" s="2" t="s">
        <v>785</v>
      </c>
      <c r="B691" s="3" t="s">
        <v>578</v>
      </c>
      <c r="C691" s="2" t="s">
        <v>696</v>
      </c>
      <c r="D691" s="4">
        <v>43241.556250000001</v>
      </c>
      <c r="E691" s="4">
        <v>43256.855555555558</v>
      </c>
      <c r="F691" s="4">
        <v>43257</v>
      </c>
      <c r="G691" s="22">
        <f>IF(ISBLANK(ORDERS[[#This Row],[order_delivered_customer_date]]), "", (INT(ORDERS[[#This Row],[order_delivered_customer_date]])-INT(ORDERS[[#This Row],[order_purchase_timestamp]])))</f>
        <v>15</v>
      </c>
    </row>
    <row r="692" spans="1:7" x14ac:dyDescent="0.25">
      <c r="A692" s="2" t="s">
        <v>1519</v>
      </c>
      <c r="B692" s="3" t="s">
        <v>364</v>
      </c>
      <c r="C692" s="2" t="s">
        <v>696</v>
      </c>
      <c r="D692" s="4">
        <v>43082.706944444442</v>
      </c>
      <c r="E692" s="4">
        <v>43089.676388888889</v>
      </c>
      <c r="F692" s="4">
        <v>43102</v>
      </c>
      <c r="G692" s="22">
        <f>IF(ISBLANK(ORDERS[[#This Row],[order_delivered_customer_date]]), "", (INT(ORDERS[[#This Row],[order_delivered_customer_date]])-INT(ORDERS[[#This Row],[order_purchase_timestamp]])))</f>
        <v>7</v>
      </c>
    </row>
    <row r="693" spans="1:7" x14ac:dyDescent="0.25">
      <c r="A693" s="2" t="s">
        <v>1203</v>
      </c>
      <c r="B693" s="3" t="s">
        <v>685</v>
      </c>
      <c r="C693" s="2" t="s">
        <v>696</v>
      </c>
      <c r="D693" s="4">
        <v>43243.413888888892</v>
      </c>
      <c r="E693" s="4">
        <v>43264.616666666669</v>
      </c>
      <c r="F693" s="4">
        <v>43273</v>
      </c>
      <c r="G693" s="22">
        <f>IF(ISBLANK(ORDERS[[#This Row],[order_delivered_customer_date]]), "", (INT(ORDERS[[#This Row],[order_delivered_customer_date]])-INT(ORDERS[[#This Row],[order_purchase_timestamp]])))</f>
        <v>21</v>
      </c>
    </row>
    <row r="694" spans="1:7" x14ac:dyDescent="0.25">
      <c r="A694" s="2" t="s">
        <v>1392</v>
      </c>
      <c r="B694" s="3" t="s">
        <v>522</v>
      </c>
      <c r="C694" s="2" t="s">
        <v>696</v>
      </c>
      <c r="D694" s="4">
        <v>43075.52847222222</v>
      </c>
      <c r="E694" s="4">
        <v>43087.716666666667</v>
      </c>
      <c r="F694" s="4">
        <v>43102</v>
      </c>
      <c r="G694" s="22">
        <f>IF(ISBLANK(ORDERS[[#This Row],[order_delivered_customer_date]]), "", (INT(ORDERS[[#This Row],[order_delivered_customer_date]])-INT(ORDERS[[#This Row],[order_purchase_timestamp]])))</f>
        <v>12</v>
      </c>
    </row>
    <row r="695" spans="1:7" x14ac:dyDescent="0.25">
      <c r="A695" s="2" t="s">
        <v>740</v>
      </c>
      <c r="B695" s="3" t="s">
        <v>639</v>
      </c>
      <c r="C695" s="2" t="s">
        <v>696</v>
      </c>
      <c r="D695" s="4">
        <v>42756.775694444441</v>
      </c>
      <c r="E695" s="4">
        <v>42768.57916666667</v>
      </c>
      <c r="F695" s="4">
        <v>42811</v>
      </c>
      <c r="G695" s="22">
        <f>IF(ISBLANK(ORDERS[[#This Row],[order_delivered_customer_date]]), "", (INT(ORDERS[[#This Row],[order_delivered_customer_date]])-INT(ORDERS[[#This Row],[order_purchase_timestamp]])))</f>
        <v>12</v>
      </c>
    </row>
    <row r="696" spans="1:7" x14ac:dyDescent="0.25">
      <c r="A696" s="2" t="s">
        <v>1242</v>
      </c>
      <c r="B696" s="3" t="s">
        <v>653</v>
      </c>
      <c r="C696" s="2" t="s">
        <v>698</v>
      </c>
      <c r="D696" s="4">
        <v>42828.125694444447</v>
      </c>
      <c r="E696" s="4">
        <v>42863</v>
      </c>
      <c r="F696" s="4">
        <v>42858</v>
      </c>
      <c r="G696" s="22">
        <f>IF(ISBLANK(ORDERS[[#This Row],[order_delivered_customer_date]]), "", (INT(ORDERS[[#This Row],[order_delivered_customer_date]])-INT(ORDERS[[#This Row],[order_purchase_timestamp]])))</f>
        <v>35</v>
      </c>
    </row>
    <row r="697" spans="1:7" x14ac:dyDescent="0.25">
      <c r="A697" s="2" t="s">
        <v>1485</v>
      </c>
      <c r="B697" s="3" t="s">
        <v>456</v>
      </c>
      <c r="C697" s="2" t="s">
        <v>696</v>
      </c>
      <c r="D697" s="4">
        <v>43116.472916666666</v>
      </c>
      <c r="E697" s="4">
        <v>43122.892361111109</v>
      </c>
      <c r="F697" s="4">
        <v>43145</v>
      </c>
      <c r="G697" s="22">
        <f>IF(ISBLANK(ORDERS[[#This Row],[order_delivered_customer_date]]), "", (INT(ORDERS[[#This Row],[order_delivered_customer_date]])-INT(ORDERS[[#This Row],[order_purchase_timestamp]])))</f>
        <v>6</v>
      </c>
    </row>
    <row r="698" spans="1:7" x14ac:dyDescent="0.25">
      <c r="A698" s="2" t="s">
        <v>1690</v>
      </c>
      <c r="B698" s="3" t="s">
        <v>400</v>
      </c>
      <c r="C698" s="2" t="s">
        <v>696</v>
      </c>
      <c r="D698" s="4">
        <v>42779.805555555555</v>
      </c>
      <c r="E698" s="4">
        <v>42795.456944444442</v>
      </c>
      <c r="F698" s="4">
        <v>42822</v>
      </c>
      <c r="G698" s="22">
        <f>IF(ISBLANK(ORDERS[[#This Row],[order_delivered_customer_date]]), "", (INT(ORDERS[[#This Row],[order_delivered_customer_date]])-INT(ORDERS[[#This Row],[order_purchase_timestamp]])))</f>
        <v>16</v>
      </c>
    </row>
    <row r="699" spans="1:7" x14ac:dyDescent="0.25">
      <c r="A699" s="2" t="s">
        <v>1143</v>
      </c>
      <c r="B699" s="3" t="s">
        <v>278</v>
      </c>
      <c r="C699" s="2" t="s">
        <v>696</v>
      </c>
      <c r="D699" s="4">
        <v>43103.887499999997</v>
      </c>
      <c r="E699" s="4">
        <v>43115.87777777778</v>
      </c>
      <c r="F699" s="4">
        <v>43130</v>
      </c>
      <c r="G699" s="22">
        <f>IF(ISBLANK(ORDERS[[#This Row],[order_delivered_customer_date]]), "", (INT(ORDERS[[#This Row],[order_delivered_customer_date]])-INT(ORDERS[[#This Row],[order_purchase_timestamp]])))</f>
        <v>12</v>
      </c>
    </row>
    <row r="700" spans="1:7" x14ac:dyDescent="0.25">
      <c r="A700" s="2" t="s">
        <v>1511</v>
      </c>
      <c r="B700" s="3" t="s">
        <v>660</v>
      </c>
      <c r="C700" s="2" t="s">
        <v>696</v>
      </c>
      <c r="D700" s="4">
        <v>43264.488888888889</v>
      </c>
      <c r="E700" s="4">
        <v>43276.734722222223</v>
      </c>
      <c r="F700" s="4">
        <v>43294</v>
      </c>
      <c r="G700" s="22">
        <f>IF(ISBLANK(ORDERS[[#This Row],[order_delivered_customer_date]]), "", (INT(ORDERS[[#This Row],[order_delivered_customer_date]])-INT(ORDERS[[#This Row],[order_purchase_timestamp]])))</f>
        <v>12</v>
      </c>
    </row>
    <row r="701" spans="1:7" x14ac:dyDescent="0.25">
      <c r="A701" s="2" t="s">
        <v>827</v>
      </c>
      <c r="B701" s="3" t="s">
        <v>493</v>
      </c>
      <c r="C701" s="2" t="s">
        <v>696</v>
      </c>
      <c r="D701" s="4">
        <v>43196.392361111109</v>
      </c>
      <c r="E701" s="4">
        <v>43222.859722222223</v>
      </c>
      <c r="F701" s="4">
        <v>43224</v>
      </c>
      <c r="G701" s="22">
        <f>IF(ISBLANK(ORDERS[[#This Row],[order_delivered_customer_date]]), "", (INT(ORDERS[[#This Row],[order_delivered_customer_date]])-INT(ORDERS[[#This Row],[order_purchase_timestamp]])))</f>
        <v>26</v>
      </c>
    </row>
    <row r="702" spans="1:7" x14ac:dyDescent="0.25">
      <c r="A702" s="2" t="s">
        <v>1346</v>
      </c>
      <c r="B702" s="3" t="s">
        <v>684</v>
      </c>
      <c r="C702" s="2" t="s">
        <v>696</v>
      </c>
      <c r="D702" s="4">
        <v>42781.737500000003</v>
      </c>
      <c r="E702" s="4">
        <v>42805.44027777778</v>
      </c>
      <c r="F702" s="4">
        <v>42818</v>
      </c>
      <c r="G702" s="22">
        <f>IF(ISBLANK(ORDERS[[#This Row],[order_delivered_customer_date]]), "", (INT(ORDERS[[#This Row],[order_delivered_customer_date]])-INT(ORDERS[[#This Row],[order_purchase_timestamp]])))</f>
        <v>24</v>
      </c>
    </row>
    <row r="703" spans="1:7" x14ac:dyDescent="0.25">
      <c r="A703" s="2" t="s">
        <v>751</v>
      </c>
      <c r="B703" s="3" t="s">
        <v>494</v>
      </c>
      <c r="C703" s="2" t="s">
        <v>696</v>
      </c>
      <c r="D703" s="4">
        <v>42772.949305555558</v>
      </c>
      <c r="E703" s="4">
        <v>42781.190972222219</v>
      </c>
      <c r="F703" s="4">
        <v>42795</v>
      </c>
      <c r="G703" s="22">
        <f>IF(ISBLANK(ORDERS[[#This Row],[order_delivered_customer_date]]), "", (INT(ORDERS[[#This Row],[order_delivered_customer_date]])-INT(ORDERS[[#This Row],[order_purchase_timestamp]])))</f>
        <v>9</v>
      </c>
    </row>
    <row r="704" spans="1:7" x14ac:dyDescent="0.25">
      <c r="A704" s="2" t="s">
        <v>1873</v>
      </c>
      <c r="B704" s="3" t="s">
        <v>564</v>
      </c>
      <c r="C704" s="2" t="s">
        <v>696</v>
      </c>
      <c r="D704" s="4">
        <v>43068.007638888892</v>
      </c>
      <c r="E704" s="4">
        <v>43080.706250000003</v>
      </c>
      <c r="F704" s="4">
        <v>43088</v>
      </c>
      <c r="G704" s="22">
        <f>IF(ISBLANK(ORDERS[[#This Row],[order_delivered_customer_date]]), "", (INT(ORDERS[[#This Row],[order_delivered_customer_date]])-INT(ORDERS[[#This Row],[order_purchase_timestamp]])))</f>
        <v>12</v>
      </c>
    </row>
    <row r="705" spans="1:7" x14ac:dyDescent="0.25">
      <c r="A705" s="2" t="s">
        <v>1097</v>
      </c>
      <c r="B705" s="3" t="s">
        <v>364</v>
      </c>
      <c r="C705" s="2" t="s">
        <v>696</v>
      </c>
      <c r="D705" s="4">
        <v>43116.652777777781</v>
      </c>
      <c r="E705" s="4">
        <v>43137.945138888892</v>
      </c>
      <c r="F705" s="4">
        <v>43152</v>
      </c>
      <c r="G705" s="22">
        <f>IF(ISBLANK(ORDERS[[#This Row],[order_delivered_customer_date]]), "", (INT(ORDERS[[#This Row],[order_delivered_customer_date]])-INT(ORDERS[[#This Row],[order_purchase_timestamp]])))</f>
        <v>21</v>
      </c>
    </row>
    <row r="706" spans="1:7" x14ac:dyDescent="0.25">
      <c r="A706" s="2" t="s">
        <v>781</v>
      </c>
      <c r="B706" s="3" t="s">
        <v>285</v>
      </c>
      <c r="C706" s="2" t="s">
        <v>696</v>
      </c>
      <c r="D706" s="4">
        <v>43190.522916666669</v>
      </c>
      <c r="E706" s="4">
        <v>43200.046527777777</v>
      </c>
      <c r="F706" s="4">
        <v>43213</v>
      </c>
      <c r="G706" s="22">
        <f>IF(ISBLANK(ORDERS[[#This Row],[order_delivered_customer_date]]), "", (INT(ORDERS[[#This Row],[order_delivered_customer_date]])-INT(ORDERS[[#This Row],[order_purchase_timestamp]])))</f>
        <v>10</v>
      </c>
    </row>
    <row r="707" spans="1:7" x14ac:dyDescent="0.25">
      <c r="A707" s="2" t="s">
        <v>1264</v>
      </c>
      <c r="B707" s="3" t="s">
        <v>597</v>
      </c>
      <c r="C707" s="2" t="s">
        <v>696</v>
      </c>
      <c r="D707" s="4">
        <v>42867.446527777778</v>
      </c>
      <c r="E707" s="4">
        <v>42877.362500000003</v>
      </c>
      <c r="F707" s="4">
        <v>42891</v>
      </c>
      <c r="G707" s="22">
        <f>IF(ISBLANK(ORDERS[[#This Row],[order_delivered_customer_date]]), "", (INT(ORDERS[[#This Row],[order_delivered_customer_date]])-INT(ORDERS[[#This Row],[order_purchase_timestamp]])))</f>
        <v>10</v>
      </c>
    </row>
    <row r="708" spans="1:7" x14ac:dyDescent="0.25">
      <c r="A708" s="2" t="s">
        <v>833</v>
      </c>
      <c r="B708" s="3" t="s">
        <v>478</v>
      </c>
      <c r="C708" s="2" t="s">
        <v>696</v>
      </c>
      <c r="D708" s="4">
        <v>42765.986111111109</v>
      </c>
      <c r="E708" s="4">
        <v>42775.551388888889</v>
      </c>
      <c r="F708" s="4">
        <v>42811</v>
      </c>
      <c r="G708" s="22">
        <f>IF(ISBLANK(ORDERS[[#This Row],[order_delivered_customer_date]]), "", (INT(ORDERS[[#This Row],[order_delivered_customer_date]])-INT(ORDERS[[#This Row],[order_purchase_timestamp]])))</f>
        <v>10</v>
      </c>
    </row>
    <row r="709" spans="1:7" x14ac:dyDescent="0.25">
      <c r="A709" s="2" t="s">
        <v>1060</v>
      </c>
      <c r="B709" s="3" t="s">
        <v>593</v>
      </c>
      <c r="C709" s="2" t="s">
        <v>696</v>
      </c>
      <c r="D709" s="4">
        <v>43073.35833333333</v>
      </c>
      <c r="E709" s="4">
        <v>43081.582638888889</v>
      </c>
      <c r="F709" s="4">
        <v>43098</v>
      </c>
      <c r="G709" s="22">
        <f>IF(ISBLANK(ORDERS[[#This Row],[order_delivered_customer_date]]), "", (INT(ORDERS[[#This Row],[order_delivered_customer_date]])-INT(ORDERS[[#This Row],[order_purchase_timestamp]])))</f>
        <v>8</v>
      </c>
    </row>
    <row r="710" spans="1:7" x14ac:dyDescent="0.25">
      <c r="A710" s="2" t="s">
        <v>1078</v>
      </c>
      <c r="B710" s="3" t="s">
        <v>510</v>
      </c>
      <c r="C710" s="2" t="s">
        <v>696</v>
      </c>
      <c r="D710" s="4">
        <v>42648.488888888889</v>
      </c>
      <c r="E710" s="4">
        <v>42671.515972222223</v>
      </c>
      <c r="F710" s="4">
        <v>42703</v>
      </c>
      <c r="G710" s="22">
        <f>IF(ISBLANK(ORDERS[[#This Row],[order_delivered_customer_date]]), "", (INT(ORDERS[[#This Row],[order_delivered_customer_date]])-INT(ORDERS[[#This Row],[order_purchase_timestamp]])))</f>
        <v>23</v>
      </c>
    </row>
    <row r="711" spans="1:7" x14ac:dyDescent="0.25">
      <c r="A711" s="2" t="s">
        <v>1439</v>
      </c>
      <c r="B711" s="3" t="s">
        <v>661</v>
      </c>
      <c r="C711" s="2" t="s">
        <v>696</v>
      </c>
      <c r="D711" s="4">
        <v>43271.676388888889</v>
      </c>
      <c r="E711" s="4">
        <v>43274.616666666669</v>
      </c>
      <c r="F711" s="4">
        <v>43306</v>
      </c>
      <c r="G711" s="22">
        <f>IF(ISBLANK(ORDERS[[#This Row],[order_delivered_customer_date]]), "", (INT(ORDERS[[#This Row],[order_delivered_customer_date]])-INT(ORDERS[[#This Row],[order_purchase_timestamp]])))</f>
        <v>3</v>
      </c>
    </row>
    <row r="712" spans="1:7" x14ac:dyDescent="0.25">
      <c r="A712" s="2" t="s">
        <v>1219</v>
      </c>
      <c r="B712" s="3" t="s">
        <v>233</v>
      </c>
      <c r="C712" s="2" t="s">
        <v>696</v>
      </c>
      <c r="D712" s="4">
        <v>43282.349305555559</v>
      </c>
      <c r="E712" s="4">
        <v>43292.873611111114</v>
      </c>
      <c r="F712" s="4">
        <v>43306</v>
      </c>
      <c r="G712" s="22">
        <f>IF(ISBLANK(ORDERS[[#This Row],[order_delivered_customer_date]]), "", (INT(ORDERS[[#This Row],[order_delivered_customer_date]])-INT(ORDERS[[#This Row],[order_purchase_timestamp]])))</f>
        <v>10</v>
      </c>
    </row>
    <row r="713" spans="1:7" x14ac:dyDescent="0.25">
      <c r="A713" s="2" t="s">
        <v>1603</v>
      </c>
      <c r="B713" s="3" t="s">
        <v>450</v>
      </c>
      <c r="C713" s="2" t="s">
        <v>696</v>
      </c>
      <c r="D713" s="4">
        <v>43331.836111111108</v>
      </c>
      <c r="E713" s="4">
        <v>43342.77847222222</v>
      </c>
      <c r="F713" s="4">
        <v>43348</v>
      </c>
      <c r="G713" s="22">
        <f>IF(ISBLANK(ORDERS[[#This Row],[order_delivered_customer_date]]), "", (INT(ORDERS[[#This Row],[order_delivered_customer_date]])-INT(ORDERS[[#This Row],[order_purchase_timestamp]])))</f>
        <v>11</v>
      </c>
    </row>
    <row r="714" spans="1:7" x14ac:dyDescent="0.25">
      <c r="A714" s="2" t="s">
        <v>1150</v>
      </c>
      <c r="B714" s="3" t="s">
        <v>581</v>
      </c>
      <c r="C714" s="2" t="s">
        <v>696</v>
      </c>
      <c r="D714" s="4">
        <v>43044.476388888892</v>
      </c>
      <c r="E714" s="4">
        <v>43059.901388888888</v>
      </c>
      <c r="F714" s="4">
        <v>43074</v>
      </c>
      <c r="G714" s="22">
        <f>IF(ISBLANK(ORDERS[[#This Row],[order_delivered_customer_date]]), "", (INT(ORDERS[[#This Row],[order_delivered_customer_date]])-INT(ORDERS[[#This Row],[order_purchase_timestamp]])))</f>
        <v>15</v>
      </c>
    </row>
    <row r="715" spans="1:7" x14ac:dyDescent="0.25">
      <c r="A715" s="2" t="s">
        <v>886</v>
      </c>
      <c r="B715" s="3" t="s">
        <v>416</v>
      </c>
      <c r="C715" s="2" t="s">
        <v>696</v>
      </c>
      <c r="D715" s="4">
        <v>42972.963194444441</v>
      </c>
      <c r="E715" s="4">
        <v>42984.661111111112</v>
      </c>
      <c r="F715" s="4">
        <v>43007</v>
      </c>
      <c r="G715" s="22">
        <f>IF(ISBLANK(ORDERS[[#This Row],[order_delivered_customer_date]]), "", (INT(ORDERS[[#This Row],[order_delivered_customer_date]])-INT(ORDERS[[#This Row],[order_purchase_timestamp]])))</f>
        <v>12</v>
      </c>
    </row>
    <row r="716" spans="1:7" x14ac:dyDescent="0.25">
      <c r="A716" s="2" t="s">
        <v>1211</v>
      </c>
      <c r="B716" s="3" t="s">
        <v>335</v>
      </c>
      <c r="C716" s="2" t="s">
        <v>696</v>
      </c>
      <c r="D716" s="4">
        <v>43264.529861111114</v>
      </c>
      <c r="E716" s="4">
        <v>43271.582638888889</v>
      </c>
      <c r="F716" s="4">
        <v>43305</v>
      </c>
      <c r="G716" s="22">
        <f>IF(ISBLANK(ORDERS[[#This Row],[order_delivered_customer_date]]), "", (INT(ORDERS[[#This Row],[order_delivered_customer_date]])-INT(ORDERS[[#This Row],[order_purchase_timestamp]])))</f>
        <v>7</v>
      </c>
    </row>
    <row r="717" spans="1:7" x14ac:dyDescent="0.25">
      <c r="A717" s="2" t="s">
        <v>968</v>
      </c>
      <c r="B717" s="3" t="s">
        <v>564</v>
      </c>
      <c r="C717" s="2" t="s">
        <v>696</v>
      </c>
      <c r="D717" s="4">
        <v>42860.375694444447</v>
      </c>
      <c r="E717" s="4">
        <v>42871.952777777777</v>
      </c>
      <c r="F717" s="4">
        <v>42885</v>
      </c>
      <c r="G717" s="22">
        <f>IF(ISBLANK(ORDERS[[#This Row],[order_delivered_customer_date]]), "", (INT(ORDERS[[#This Row],[order_delivered_customer_date]])-INT(ORDERS[[#This Row],[order_purchase_timestamp]])))</f>
        <v>11</v>
      </c>
    </row>
    <row r="718" spans="1:7" x14ac:dyDescent="0.25">
      <c r="A718" s="2" t="s">
        <v>1028</v>
      </c>
      <c r="B718" s="3" t="s">
        <v>235</v>
      </c>
      <c r="C718" s="2" t="s">
        <v>696</v>
      </c>
      <c r="D718" s="4">
        <v>43285.4</v>
      </c>
      <c r="E718" s="4">
        <v>43287.529861111114</v>
      </c>
      <c r="F718" s="4">
        <v>43299</v>
      </c>
      <c r="G718" s="22">
        <f>IF(ISBLANK(ORDERS[[#This Row],[order_delivered_customer_date]]), "", (INT(ORDERS[[#This Row],[order_delivered_customer_date]])-INT(ORDERS[[#This Row],[order_purchase_timestamp]])))</f>
        <v>2</v>
      </c>
    </row>
    <row r="719" spans="1:7" x14ac:dyDescent="0.25">
      <c r="A719" s="2" t="s">
        <v>747</v>
      </c>
      <c r="B719" s="3" t="s">
        <v>681</v>
      </c>
      <c r="C719" s="2" t="s">
        <v>696</v>
      </c>
      <c r="D719" s="4">
        <v>43304.893055555556</v>
      </c>
      <c r="E719" s="4">
        <v>43307.675000000003</v>
      </c>
      <c r="F719" s="4">
        <v>43312</v>
      </c>
      <c r="G719" s="22">
        <f>IF(ISBLANK(ORDERS[[#This Row],[order_delivered_customer_date]]), "", (INT(ORDERS[[#This Row],[order_delivered_customer_date]])-INT(ORDERS[[#This Row],[order_purchase_timestamp]])))</f>
        <v>3</v>
      </c>
    </row>
    <row r="720" spans="1:7" x14ac:dyDescent="0.25">
      <c r="A720" s="2" t="s">
        <v>1559</v>
      </c>
      <c r="B720" s="3" t="s">
        <v>364</v>
      </c>
      <c r="C720" s="2" t="s">
        <v>696</v>
      </c>
      <c r="D720" s="4">
        <v>43277.62222222222</v>
      </c>
      <c r="E720" s="4">
        <v>43284.925000000003</v>
      </c>
      <c r="F720" s="4">
        <v>43305</v>
      </c>
      <c r="G720" s="22">
        <f>IF(ISBLANK(ORDERS[[#This Row],[order_delivered_customer_date]]), "", (INT(ORDERS[[#This Row],[order_delivered_customer_date]])-INT(ORDERS[[#This Row],[order_purchase_timestamp]])))</f>
        <v>7</v>
      </c>
    </row>
    <row r="721" spans="1:7" x14ac:dyDescent="0.25">
      <c r="A721" s="2" t="s">
        <v>1658</v>
      </c>
      <c r="B721" s="3" t="s">
        <v>612</v>
      </c>
      <c r="C721" s="2" t="s">
        <v>696</v>
      </c>
      <c r="D721" s="4">
        <v>43238.40902777778</v>
      </c>
      <c r="E721" s="4">
        <v>43242.73541666667</v>
      </c>
      <c r="F721" s="4">
        <v>43248</v>
      </c>
      <c r="G721" s="22">
        <f>IF(ISBLANK(ORDERS[[#This Row],[order_delivered_customer_date]]), "", (INT(ORDERS[[#This Row],[order_delivered_customer_date]])-INT(ORDERS[[#This Row],[order_purchase_timestamp]])))</f>
        <v>4</v>
      </c>
    </row>
    <row r="722" spans="1:7" x14ac:dyDescent="0.25">
      <c r="A722" s="2" t="s">
        <v>1698</v>
      </c>
      <c r="B722" s="3" t="s">
        <v>644</v>
      </c>
      <c r="C722" s="2" t="s">
        <v>696</v>
      </c>
      <c r="D722" s="4">
        <v>43114.852777777778</v>
      </c>
      <c r="E722" s="4">
        <v>43119.56527777778</v>
      </c>
      <c r="F722" s="4">
        <v>43140</v>
      </c>
      <c r="G722" s="22">
        <f>IF(ISBLANK(ORDERS[[#This Row],[order_delivered_customer_date]]), "", (INT(ORDERS[[#This Row],[order_delivered_customer_date]])-INT(ORDERS[[#This Row],[order_purchase_timestamp]])))</f>
        <v>5</v>
      </c>
    </row>
    <row r="723" spans="1:7" x14ac:dyDescent="0.25">
      <c r="A723" s="2" t="s">
        <v>1025</v>
      </c>
      <c r="B723" s="3" t="s">
        <v>451</v>
      </c>
      <c r="C723" s="2" t="s">
        <v>696</v>
      </c>
      <c r="D723" s="4">
        <v>42805.347222222219</v>
      </c>
      <c r="E723" s="4">
        <v>42816.630555555559</v>
      </c>
      <c r="F723" s="4">
        <v>42828</v>
      </c>
      <c r="G723" s="22">
        <f>IF(ISBLANK(ORDERS[[#This Row],[order_delivered_customer_date]]), "", (INT(ORDERS[[#This Row],[order_delivered_customer_date]])-INT(ORDERS[[#This Row],[order_purchase_timestamp]])))</f>
        <v>11</v>
      </c>
    </row>
    <row r="724" spans="1:7" x14ac:dyDescent="0.25">
      <c r="A724" s="2" t="s">
        <v>1515</v>
      </c>
      <c r="B724" s="3" t="s">
        <v>582</v>
      </c>
      <c r="C724" s="2" t="s">
        <v>696</v>
      </c>
      <c r="D724" s="4">
        <v>43146.426388888889</v>
      </c>
      <c r="E724" s="4">
        <v>43157.497916666667</v>
      </c>
      <c r="F724" s="4">
        <v>43161</v>
      </c>
      <c r="G724" s="22">
        <f>IF(ISBLANK(ORDERS[[#This Row],[order_delivered_customer_date]]), "", (INT(ORDERS[[#This Row],[order_delivered_customer_date]])-INT(ORDERS[[#This Row],[order_purchase_timestamp]])))</f>
        <v>11</v>
      </c>
    </row>
    <row r="725" spans="1:7" x14ac:dyDescent="0.25">
      <c r="A725" s="2" t="s">
        <v>1023</v>
      </c>
      <c r="B725" s="3" t="s">
        <v>527</v>
      </c>
      <c r="C725" s="2" t="s">
        <v>696</v>
      </c>
      <c r="D725" s="4">
        <v>43018.45</v>
      </c>
      <c r="E725" s="4">
        <v>43031.622916666667</v>
      </c>
      <c r="F725" s="4">
        <v>43035</v>
      </c>
      <c r="G725" s="22">
        <f>IF(ISBLANK(ORDERS[[#This Row],[order_delivered_customer_date]]), "", (INT(ORDERS[[#This Row],[order_delivered_customer_date]])-INT(ORDERS[[#This Row],[order_purchase_timestamp]])))</f>
        <v>13</v>
      </c>
    </row>
    <row r="726" spans="1:7" x14ac:dyDescent="0.25">
      <c r="A726" s="2" t="s">
        <v>1334</v>
      </c>
      <c r="B726" s="3" t="s">
        <v>394</v>
      </c>
      <c r="C726" s="2" t="s">
        <v>696</v>
      </c>
      <c r="D726" s="4">
        <v>42862.679166666669</v>
      </c>
      <c r="E726" s="4">
        <v>42884.392361111109</v>
      </c>
      <c r="F726" s="4">
        <v>42898</v>
      </c>
      <c r="G726" s="22">
        <f>IF(ISBLANK(ORDERS[[#This Row],[order_delivered_customer_date]]), "", (INT(ORDERS[[#This Row],[order_delivered_customer_date]])-INT(ORDERS[[#This Row],[order_purchase_timestamp]])))</f>
        <v>22</v>
      </c>
    </row>
    <row r="727" spans="1:7" x14ac:dyDescent="0.25">
      <c r="A727" s="2" t="s">
        <v>884</v>
      </c>
      <c r="B727" s="3" t="s">
        <v>622</v>
      </c>
      <c r="C727" s="2" t="s">
        <v>696</v>
      </c>
      <c r="D727" s="4">
        <v>43324.009027777778</v>
      </c>
      <c r="E727" s="4">
        <v>43336.636111111111</v>
      </c>
      <c r="F727" s="4">
        <v>43349</v>
      </c>
      <c r="G727" s="22">
        <f>IF(ISBLANK(ORDERS[[#This Row],[order_delivered_customer_date]]), "", (INT(ORDERS[[#This Row],[order_delivered_customer_date]])-INT(ORDERS[[#This Row],[order_purchase_timestamp]])))</f>
        <v>12</v>
      </c>
    </row>
    <row r="728" spans="1:7" x14ac:dyDescent="0.25">
      <c r="A728" s="2" t="s">
        <v>1222</v>
      </c>
      <c r="B728" s="3" t="s">
        <v>525</v>
      </c>
      <c r="C728" s="2" t="s">
        <v>696</v>
      </c>
      <c r="D728" s="4">
        <v>43260.841666666667</v>
      </c>
      <c r="E728" s="4">
        <v>43266.606249999997</v>
      </c>
      <c r="F728" s="4">
        <v>43293</v>
      </c>
      <c r="G728" s="22">
        <f>IF(ISBLANK(ORDERS[[#This Row],[order_delivered_customer_date]]), "", (INT(ORDERS[[#This Row],[order_delivered_customer_date]])-INT(ORDERS[[#This Row],[order_purchase_timestamp]])))</f>
        <v>6</v>
      </c>
    </row>
    <row r="729" spans="1:7" x14ac:dyDescent="0.25">
      <c r="A729" s="2" t="s">
        <v>1405</v>
      </c>
      <c r="B729" s="3" t="s">
        <v>473</v>
      </c>
      <c r="C729" s="2" t="s">
        <v>696</v>
      </c>
      <c r="D729" s="4">
        <v>43169.924305555556</v>
      </c>
      <c r="E729" s="4">
        <v>43183.006944444445</v>
      </c>
      <c r="F729" s="4">
        <v>43192</v>
      </c>
      <c r="G729" s="22">
        <f>IF(ISBLANK(ORDERS[[#This Row],[order_delivered_customer_date]]), "", (INT(ORDERS[[#This Row],[order_delivered_customer_date]])-INT(ORDERS[[#This Row],[order_purchase_timestamp]])))</f>
        <v>14</v>
      </c>
    </row>
    <row r="730" spans="1:7" x14ac:dyDescent="0.25">
      <c r="A730" s="2" t="s">
        <v>1677</v>
      </c>
      <c r="B730" s="3" t="s">
        <v>360</v>
      </c>
      <c r="C730" s="2" t="s">
        <v>696</v>
      </c>
      <c r="D730" s="4">
        <v>43323.509722222225</v>
      </c>
      <c r="E730" s="4">
        <v>43332.762499999997</v>
      </c>
      <c r="F730" s="4">
        <v>43349</v>
      </c>
      <c r="G730" s="22">
        <f>IF(ISBLANK(ORDERS[[#This Row],[order_delivered_customer_date]]), "", (INT(ORDERS[[#This Row],[order_delivered_customer_date]])-INT(ORDERS[[#This Row],[order_purchase_timestamp]])))</f>
        <v>9</v>
      </c>
    </row>
    <row r="731" spans="1:7" x14ac:dyDescent="0.25">
      <c r="A731" s="2" t="s">
        <v>1771</v>
      </c>
      <c r="B731" s="3" t="s">
        <v>358</v>
      </c>
      <c r="C731" s="2" t="s">
        <v>696</v>
      </c>
      <c r="D731" s="4">
        <v>43126.04791666667</v>
      </c>
      <c r="E731" s="4">
        <v>43132.640277777777</v>
      </c>
      <c r="F731" s="4">
        <v>43140</v>
      </c>
      <c r="G731" s="22">
        <f>IF(ISBLANK(ORDERS[[#This Row],[order_delivered_customer_date]]), "", (INT(ORDERS[[#This Row],[order_delivered_customer_date]])-INT(ORDERS[[#This Row],[order_purchase_timestamp]])))</f>
        <v>6</v>
      </c>
    </row>
    <row r="732" spans="1:7" x14ac:dyDescent="0.25">
      <c r="A732" s="2" t="s">
        <v>1825</v>
      </c>
      <c r="B732" s="3" t="s">
        <v>490</v>
      </c>
      <c r="C732" s="2" t="s">
        <v>696</v>
      </c>
      <c r="D732" s="4">
        <v>42869.996527777781</v>
      </c>
      <c r="E732" s="4">
        <v>42884.45</v>
      </c>
      <c r="F732" s="4">
        <v>42900</v>
      </c>
      <c r="G732" s="22">
        <f>IF(ISBLANK(ORDERS[[#This Row],[order_delivered_customer_date]]), "", (INT(ORDERS[[#This Row],[order_delivered_customer_date]])-INT(ORDERS[[#This Row],[order_purchase_timestamp]])))</f>
        <v>15</v>
      </c>
    </row>
    <row r="733" spans="1:7" x14ac:dyDescent="0.25">
      <c r="A733" s="2" t="s">
        <v>1543</v>
      </c>
      <c r="B733" s="3" t="s">
        <v>300</v>
      </c>
      <c r="C733" s="2" t="s">
        <v>696</v>
      </c>
      <c r="D733" s="4">
        <v>43017.550694444442</v>
      </c>
      <c r="E733" s="4">
        <v>43025.706944444442</v>
      </c>
      <c r="F733" s="4">
        <v>43034</v>
      </c>
      <c r="G733" s="22">
        <f>IF(ISBLANK(ORDERS[[#This Row],[order_delivered_customer_date]]), "", (INT(ORDERS[[#This Row],[order_delivered_customer_date]])-INT(ORDERS[[#This Row],[order_purchase_timestamp]])))</f>
        <v>8</v>
      </c>
    </row>
    <row r="734" spans="1:7" x14ac:dyDescent="0.25">
      <c r="A734" s="2" t="s">
        <v>1618</v>
      </c>
      <c r="B734" s="3" t="s">
        <v>517</v>
      </c>
      <c r="C734" s="2" t="s">
        <v>696</v>
      </c>
      <c r="D734" s="4">
        <v>42843.852777777778</v>
      </c>
      <c r="E734" s="4">
        <v>42864.447916666664</v>
      </c>
      <c r="F734" s="4">
        <v>42867</v>
      </c>
      <c r="G734" s="22">
        <f>IF(ISBLANK(ORDERS[[#This Row],[order_delivered_customer_date]]), "", (INT(ORDERS[[#This Row],[order_delivered_customer_date]])-INT(ORDERS[[#This Row],[order_purchase_timestamp]])))</f>
        <v>21</v>
      </c>
    </row>
    <row r="735" spans="1:7" x14ac:dyDescent="0.25">
      <c r="A735" s="2" t="s">
        <v>1866</v>
      </c>
      <c r="B735" s="3" t="s">
        <v>448</v>
      </c>
      <c r="C735" s="2" t="s">
        <v>696</v>
      </c>
      <c r="D735" s="4">
        <v>43198.419444444444</v>
      </c>
      <c r="E735" s="4">
        <v>43207.727777777778</v>
      </c>
      <c r="F735" s="4">
        <v>43214</v>
      </c>
      <c r="G735" s="22">
        <f>IF(ISBLANK(ORDERS[[#This Row],[order_delivered_customer_date]]), "", (INT(ORDERS[[#This Row],[order_delivered_customer_date]])-INT(ORDERS[[#This Row],[order_purchase_timestamp]])))</f>
        <v>9</v>
      </c>
    </row>
    <row r="736" spans="1:7" x14ac:dyDescent="0.25">
      <c r="A736" s="2" t="s">
        <v>1108</v>
      </c>
      <c r="B736" s="3" t="s">
        <v>526</v>
      </c>
      <c r="C736" s="2" t="s">
        <v>696</v>
      </c>
      <c r="D736" s="4">
        <v>42784.688888888886</v>
      </c>
      <c r="E736" s="4">
        <v>42802.506249999999</v>
      </c>
      <c r="F736" s="4">
        <v>42831</v>
      </c>
      <c r="G736" s="22">
        <f>IF(ISBLANK(ORDERS[[#This Row],[order_delivered_customer_date]]), "", (INT(ORDERS[[#This Row],[order_delivered_customer_date]])-INT(ORDERS[[#This Row],[order_purchase_timestamp]])))</f>
        <v>18</v>
      </c>
    </row>
    <row r="737" spans="1:7" x14ac:dyDescent="0.25">
      <c r="A737" s="2" t="s">
        <v>1057</v>
      </c>
      <c r="B737" s="3" t="s">
        <v>680</v>
      </c>
      <c r="C737" s="2" t="s">
        <v>696</v>
      </c>
      <c r="D737" s="4">
        <v>43229.65625</v>
      </c>
      <c r="E737" s="4">
        <v>43250.783333333333</v>
      </c>
      <c r="F737" s="4">
        <v>43262</v>
      </c>
      <c r="G737" s="22">
        <f>IF(ISBLANK(ORDERS[[#This Row],[order_delivered_customer_date]]), "", (INT(ORDERS[[#This Row],[order_delivered_customer_date]])-INT(ORDERS[[#This Row],[order_purchase_timestamp]])))</f>
        <v>21</v>
      </c>
    </row>
    <row r="738" spans="1:7" x14ac:dyDescent="0.25">
      <c r="A738" s="2" t="s">
        <v>1399</v>
      </c>
      <c r="B738" s="3" t="s">
        <v>550</v>
      </c>
      <c r="C738" s="2" t="s">
        <v>696</v>
      </c>
      <c r="D738" s="4">
        <v>43172.450694444444</v>
      </c>
      <c r="E738" s="4">
        <v>43192.95</v>
      </c>
      <c r="F738" s="4">
        <v>43188</v>
      </c>
      <c r="G738" s="22">
        <f>IF(ISBLANK(ORDERS[[#This Row],[order_delivered_customer_date]]), "", (INT(ORDERS[[#This Row],[order_delivered_customer_date]])-INT(ORDERS[[#This Row],[order_purchase_timestamp]])))</f>
        <v>20</v>
      </c>
    </row>
    <row r="739" spans="1:7" x14ac:dyDescent="0.25">
      <c r="A739" s="2" t="s">
        <v>1838</v>
      </c>
      <c r="B739" s="3" t="s">
        <v>293</v>
      </c>
      <c r="C739" s="2" t="s">
        <v>696</v>
      </c>
      <c r="D739" s="4">
        <v>43322.544444444444</v>
      </c>
      <c r="E739" s="4">
        <v>43326.922222222223</v>
      </c>
      <c r="F739" s="4">
        <v>43332</v>
      </c>
      <c r="G739" s="22">
        <f>IF(ISBLANK(ORDERS[[#This Row],[order_delivered_customer_date]]), "", (INT(ORDERS[[#This Row],[order_delivered_customer_date]])-INT(ORDERS[[#This Row],[order_purchase_timestamp]])))</f>
        <v>4</v>
      </c>
    </row>
    <row r="740" spans="1:7" x14ac:dyDescent="0.25">
      <c r="A740" s="2" t="s">
        <v>950</v>
      </c>
      <c r="B740" s="3" t="s">
        <v>450</v>
      </c>
      <c r="C740" s="2" t="s">
        <v>696</v>
      </c>
      <c r="D740" s="4">
        <v>42845.92083333333</v>
      </c>
      <c r="E740" s="4">
        <v>42860.612500000003</v>
      </c>
      <c r="F740" s="4">
        <v>42872</v>
      </c>
      <c r="G740" s="22">
        <f>IF(ISBLANK(ORDERS[[#This Row],[order_delivered_customer_date]]), "", (INT(ORDERS[[#This Row],[order_delivered_customer_date]])-INT(ORDERS[[#This Row],[order_purchase_timestamp]])))</f>
        <v>15</v>
      </c>
    </row>
    <row r="741" spans="1:7" x14ac:dyDescent="0.25">
      <c r="A741" s="2" t="s">
        <v>707</v>
      </c>
      <c r="B741" s="3" t="s">
        <v>232</v>
      </c>
      <c r="C741" s="2" t="s">
        <v>696</v>
      </c>
      <c r="D741" s="4">
        <v>42786.896527777775</v>
      </c>
      <c r="E741" s="4">
        <v>42815.440972222219</v>
      </c>
      <c r="F741" s="4">
        <v>42811</v>
      </c>
      <c r="G741" s="22">
        <f>IF(ISBLANK(ORDERS[[#This Row],[order_delivered_customer_date]]), "", (INT(ORDERS[[#This Row],[order_delivered_customer_date]])-INT(ORDERS[[#This Row],[order_purchase_timestamp]])))</f>
        <v>29</v>
      </c>
    </row>
    <row r="742" spans="1:7" x14ac:dyDescent="0.25">
      <c r="A742" s="2" t="s">
        <v>1582</v>
      </c>
      <c r="B742" s="3" t="s">
        <v>496</v>
      </c>
      <c r="C742" s="2" t="s">
        <v>696</v>
      </c>
      <c r="D742" s="4">
        <v>43000.632638888892</v>
      </c>
      <c r="E742" s="4">
        <v>43010.935416666667</v>
      </c>
      <c r="F742" s="4">
        <v>43027</v>
      </c>
      <c r="G742" s="22">
        <f>IF(ISBLANK(ORDERS[[#This Row],[order_delivered_customer_date]]), "", (INT(ORDERS[[#This Row],[order_delivered_customer_date]])-INT(ORDERS[[#This Row],[order_purchase_timestamp]])))</f>
        <v>10</v>
      </c>
    </row>
    <row r="743" spans="1:7" x14ac:dyDescent="0.25">
      <c r="A743" s="2" t="s">
        <v>1260</v>
      </c>
      <c r="B743" s="3" t="s">
        <v>527</v>
      </c>
      <c r="C743" s="2" t="s">
        <v>696</v>
      </c>
      <c r="D743" s="4">
        <v>43127.69027777778</v>
      </c>
      <c r="E743" s="4">
        <v>43130.779166666667</v>
      </c>
      <c r="F743" s="4">
        <v>43145</v>
      </c>
      <c r="G743" s="22">
        <f>IF(ISBLANK(ORDERS[[#This Row],[order_delivered_customer_date]]), "", (INT(ORDERS[[#This Row],[order_delivered_customer_date]])-INT(ORDERS[[#This Row],[order_purchase_timestamp]])))</f>
        <v>3</v>
      </c>
    </row>
    <row r="744" spans="1:7" x14ac:dyDescent="0.25">
      <c r="A744" s="2" t="s">
        <v>1843</v>
      </c>
      <c r="B744" s="3" t="s">
        <v>520</v>
      </c>
      <c r="C744" s="2" t="s">
        <v>696</v>
      </c>
      <c r="D744" s="4">
        <v>43227.870833333334</v>
      </c>
      <c r="E744" s="4">
        <v>43231.002083333333</v>
      </c>
      <c r="F744" s="4">
        <v>43237</v>
      </c>
      <c r="G744" s="22">
        <f>IF(ISBLANK(ORDERS[[#This Row],[order_delivered_customer_date]]), "", (INT(ORDERS[[#This Row],[order_delivered_customer_date]])-INT(ORDERS[[#This Row],[order_purchase_timestamp]])))</f>
        <v>4</v>
      </c>
    </row>
    <row r="745" spans="1:7" x14ac:dyDescent="0.25">
      <c r="A745" s="5" t="s">
        <v>1175</v>
      </c>
      <c r="B745" s="3" t="s">
        <v>479</v>
      </c>
      <c r="C745" s="2" t="s">
        <v>696</v>
      </c>
      <c r="D745" s="4">
        <v>43049.712500000001</v>
      </c>
      <c r="E745" s="4">
        <v>43060.998611111114</v>
      </c>
      <c r="F745" s="4">
        <v>43069</v>
      </c>
      <c r="G745" s="22">
        <f>IF(ISBLANK(ORDERS[[#This Row],[order_delivered_customer_date]]), "", (INT(ORDERS[[#This Row],[order_delivered_customer_date]])-INT(ORDERS[[#This Row],[order_purchase_timestamp]])))</f>
        <v>11</v>
      </c>
    </row>
    <row r="746" spans="1:7" x14ac:dyDescent="0.25">
      <c r="A746" s="2" t="s">
        <v>1127</v>
      </c>
      <c r="B746" s="3" t="s">
        <v>556</v>
      </c>
      <c r="C746" s="2" t="s">
        <v>696</v>
      </c>
      <c r="D746" s="4">
        <v>43100.575694444444</v>
      </c>
      <c r="E746" s="4">
        <v>43116.599305555559</v>
      </c>
      <c r="F746" s="4">
        <v>43132</v>
      </c>
      <c r="G746" s="22">
        <f>IF(ISBLANK(ORDERS[[#This Row],[order_delivered_customer_date]]), "", (INT(ORDERS[[#This Row],[order_delivered_customer_date]])-INT(ORDERS[[#This Row],[order_purchase_timestamp]])))</f>
        <v>16</v>
      </c>
    </row>
    <row r="747" spans="1:7" x14ac:dyDescent="0.25">
      <c r="A747" s="2" t="s">
        <v>1206</v>
      </c>
      <c r="B747" s="3" t="s">
        <v>662</v>
      </c>
      <c r="C747" s="2" t="s">
        <v>696</v>
      </c>
      <c r="D747" s="4">
        <v>43297.799305555556</v>
      </c>
      <c r="E747" s="4">
        <v>43311.783333333333</v>
      </c>
      <c r="F747" s="4">
        <v>43319</v>
      </c>
      <c r="G747" s="22">
        <f>IF(ISBLANK(ORDERS[[#This Row],[order_delivered_customer_date]]), "", (INT(ORDERS[[#This Row],[order_delivered_customer_date]])-INT(ORDERS[[#This Row],[order_purchase_timestamp]])))</f>
        <v>14</v>
      </c>
    </row>
    <row r="748" spans="1:7" x14ac:dyDescent="0.25">
      <c r="A748" s="2" t="s">
        <v>1043</v>
      </c>
      <c r="B748" s="3" t="s">
        <v>578</v>
      </c>
      <c r="C748" s="2" t="s">
        <v>696</v>
      </c>
      <c r="D748" s="4">
        <v>42984.511111111111</v>
      </c>
      <c r="E748" s="4">
        <v>42996.904166666667</v>
      </c>
      <c r="F748" s="4">
        <v>43012</v>
      </c>
      <c r="G748" s="22">
        <f>IF(ISBLANK(ORDERS[[#This Row],[order_delivered_customer_date]]), "", (INT(ORDERS[[#This Row],[order_delivered_customer_date]])-INT(ORDERS[[#This Row],[order_purchase_timestamp]])))</f>
        <v>12</v>
      </c>
    </row>
    <row r="749" spans="1:7" x14ac:dyDescent="0.25">
      <c r="A749" s="2" t="s">
        <v>1479</v>
      </c>
      <c r="B749" s="3" t="s">
        <v>648</v>
      </c>
      <c r="C749" s="2" t="s">
        <v>696</v>
      </c>
      <c r="D749" s="4">
        <v>43229.504166666666</v>
      </c>
      <c r="E749" s="4">
        <v>43237.718055555553</v>
      </c>
      <c r="F749" s="4">
        <v>43248</v>
      </c>
      <c r="G749" s="22">
        <f>IF(ISBLANK(ORDERS[[#This Row],[order_delivered_customer_date]]), "", (INT(ORDERS[[#This Row],[order_delivered_customer_date]])-INT(ORDERS[[#This Row],[order_purchase_timestamp]])))</f>
        <v>8</v>
      </c>
    </row>
    <row r="750" spans="1:7" x14ac:dyDescent="0.25">
      <c r="A750" s="2" t="s">
        <v>731</v>
      </c>
      <c r="B750" s="3" t="s">
        <v>478</v>
      </c>
      <c r="C750" s="2" t="s">
        <v>696</v>
      </c>
      <c r="D750" s="4">
        <v>42872.447916666664</v>
      </c>
      <c r="E750" s="4">
        <v>42886.621527777781</v>
      </c>
      <c r="F750" s="4">
        <v>42894</v>
      </c>
      <c r="G750" s="22">
        <f>IF(ISBLANK(ORDERS[[#This Row],[order_delivered_customer_date]]), "", (INT(ORDERS[[#This Row],[order_delivered_customer_date]])-INT(ORDERS[[#This Row],[order_purchase_timestamp]])))</f>
        <v>14</v>
      </c>
    </row>
    <row r="751" spans="1:7" x14ac:dyDescent="0.25">
      <c r="A751" s="2" t="s">
        <v>1578</v>
      </c>
      <c r="B751" s="3" t="s">
        <v>511</v>
      </c>
      <c r="C751" s="2" t="s">
        <v>696</v>
      </c>
      <c r="D751" s="4">
        <v>42860.770833333336</v>
      </c>
      <c r="E751" s="4">
        <v>42870.612500000003</v>
      </c>
      <c r="F751" s="4">
        <v>42885</v>
      </c>
      <c r="G751" s="22">
        <f>IF(ISBLANK(ORDERS[[#This Row],[order_delivered_customer_date]]), "", (INT(ORDERS[[#This Row],[order_delivered_customer_date]])-INT(ORDERS[[#This Row],[order_purchase_timestamp]])))</f>
        <v>10</v>
      </c>
    </row>
    <row r="752" spans="1:7" x14ac:dyDescent="0.25">
      <c r="A752" s="2" t="s">
        <v>802</v>
      </c>
      <c r="B752" s="3" t="s">
        <v>489</v>
      </c>
      <c r="C752" s="2" t="s">
        <v>696</v>
      </c>
      <c r="D752" s="4">
        <v>43208.711805555555</v>
      </c>
      <c r="E752" s="4">
        <v>43225.023611111108</v>
      </c>
      <c r="F752" s="4">
        <v>43243</v>
      </c>
      <c r="G752" s="22">
        <f>IF(ISBLANK(ORDERS[[#This Row],[order_delivered_customer_date]]), "", (INT(ORDERS[[#This Row],[order_delivered_customer_date]])-INT(ORDERS[[#This Row],[order_purchase_timestamp]])))</f>
        <v>17</v>
      </c>
    </row>
    <row r="753" spans="1:7" x14ac:dyDescent="0.25">
      <c r="A753" s="2" t="s">
        <v>1297</v>
      </c>
      <c r="B753" s="3" t="s">
        <v>503</v>
      </c>
      <c r="C753" s="2" t="s">
        <v>696</v>
      </c>
      <c r="D753" s="4">
        <v>43056.829861111109</v>
      </c>
      <c r="E753" s="4">
        <v>43067.908333333333</v>
      </c>
      <c r="F753" s="4">
        <v>43081</v>
      </c>
      <c r="G753" s="22">
        <f>IF(ISBLANK(ORDERS[[#This Row],[order_delivered_customer_date]]), "", (INT(ORDERS[[#This Row],[order_delivered_customer_date]])-INT(ORDERS[[#This Row],[order_purchase_timestamp]])))</f>
        <v>11</v>
      </c>
    </row>
    <row r="754" spans="1:7" x14ac:dyDescent="0.25">
      <c r="A754" s="2" t="s">
        <v>1564</v>
      </c>
      <c r="B754" s="3" t="s">
        <v>488</v>
      </c>
      <c r="C754" s="2" t="s">
        <v>696</v>
      </c>
      <c r="D754" s="4">
        <v>43276.676388888889</v>
      </c>
      <c r="E754" s="4">
        <v>43285.05</v>
      </c>
      <c r="F754" s="4">
        <v>43312</v>
      </c>
      <c r="G754" s="22">
        <f>IF(ISBLANK(ORDERS[[#This Row],[order_delivered_customer_date]]), "", (INT(ORDERS[[#This Row],[order_delivered_customer_date]])-INT(ORDERS[[#This Row],[order_purchase_timestamp]])))</f>
        <v>9</v>
      </c>
    </row>
    <row r="755" spans="1:7" x14ac:dyDescent="0.25">
      <c r="A755" s="2" t="s">
        <v>750</v>
      </c>
      <c r="B755" s="3" t="s">
        <v>638</v>
      </c>
      <c r="C755" s="2" t="s">
        <v>696</v>
      </c>
      <c r="D755" s="4">
        <v>43175.960416666669</v>
      </c>
      <c r="E755" s="4">
        <v>43199.634027777778</v>
      </c>
      <c r="F755" s="4">
        <v>43202</v>
      </c>
      <c r="G755" s="22">
        <f>IF(ISBLANK(ORDERS[[#This Row],[order_delivered_customer_date]]), "", (INT(ORDERS[[#This Row],[order_delivered_customer_date]])-INT(ORDERS[[#This Row],[order_purchase_timestamp]])))</f>
        <v>24</v>
      </c>
    </row>
    <row r="756" spans="1:7" x14ac:dyDescent="0.25">
      <c r="A756" s="2" t="s">
        <v>1462</v>
      </c>
      <c r="B756" s="3" t="s">
        <v>543</v>
      </c>
      <c r="C756" s="2" t="s">
        <v>696</v>
      </c>
      <c r="D756" s="4">
        <v>42796.390972222223</v>
      </c>
      <c r="E756" s="4">
        <v>42808.697916666664</v>
      </c>
      <c r="F756" s="4">
        <v>42823</v>
      </c>
      <c r="G756" s="22">
        <f>IF(ISBLANK(ORDERS[[#This Row],[order_delivered_customer_date]]), "", (INT(ORDERS[[#This Row],[order_delivered_customer_date]])-INT(ORDERS[[#This Row],[order_purchase_timestamp]])))</f>
        <v>12</v>
      </c>
    </row>
    <row r="757" spans="1:7" x14ac:dyDescent="0.25">
      <c r="A757" s="2" t="s">
        <v>759</v>
      </c>
      <c r="B757" s="3" t="s">
        <v>661</v>
      </c>
      <c r="C757" s="2" t="s">
        <v>696</v>
      </c>
      <c r="D757" s="4">
        <v>42817.769444444442</v>
      </c>
      <c r="E757" s="4">
        <v>42830.426388888889</v>
      </c>
      <c r="F757" s="4">
        <v>42845</v>
      </c>
      <c r="G757" s="22">
        <f>IF(ISBLANK(ORDERS[[#This Row],[order_delivered_customer_date]]), "", (INT(ORDERS[[#This Row],[order_delivered_customer_date]])-INT(ORDERS[[#This Row],[order_purchase_timestamp]])))</f>
        <v>13</v>
      </c>
    </row>
    <row r="758" spans="1:7" x14ac:dyDescent="0.25">
      <c r="A758" s="2" t="s">
        <v>1552</v>
      </c>
      <c r="B758" s="3" t="s">
        <v>649</v>
      </c>
      <c r="C758" s="2" t="s">
        <v>696</v>
      </c>
      <c r="D758" s="4">
        <v>42789.786111111112</v>
      </c>
      <c r="E758" s="4">
        <v>42803.28125</v>
      </c>
      <c r="F758" s="4">
        <v>42823</v>
      </c>
      <c r="G758" s="22">
        <f>IF(ISBLANK(ORDERS[[#This Row],[order_delivered_customer_date]]), "", (INT(ORDERS[[#This Row],[order_delivered_customer_date]])-INT(ORDERS[[#This Row],[order_purchase_timestamp]])))</f>
        <v>14</v>
      </c>
    </row>
    <row r="759" spans="1:7" x14ac:dyDescent="0.25">
      <c r="A759" s="2" t="s">
        <v>1008</v>
      </c>
      <c r="B759" s="3" t="s">
        <v>212</v>
      </c>
      <c r="C759" s="2" t="s">
        <v>696</v>
      </c>
      <c r="D759" s="4">
        <v>43208.01458333333</v>
      </c>
      <c r="E759" s="4">
        <v>43223.922222222223</v>
      </c>
      <c r="F759" s="4">
        <v>43241</v>
      </c>
      <c r="G759" s="22">
        <f>IF(ISBLANK(ORDERS[[#This Row],[order_delivered_customer_date]]), "", (INT(ORDERS[[#This Row],[order_delivered_customer_date]])-INT(ORDERS[[#This Row],[order_purchase_timestamp]])))</f>
        <v>15</v>
      </c>
    </row>
    <row r="760" spans="1:7" x14ac:dyDescent="0.25">
      <c r="A760" s="2" t="s">
        <v>1071</v>
      </c>
      <c r="B760" s="3" t="s">
        <v>516</v>
      </c>
      <c r="C760" s="2" t="s">
        <v>696</v>
      </c>
      <c r="D760" s="4">
        <v>43276.432638888888</v>
      </c>
      <c r="E760" s="4">
        <v>43286.035416666666</v>
      </c>
      <c r="F760" s="4">
        <v>43298</v>
      </c>
      <c r="G760" s="22">
        <f>IF(ISBLANK(ORDERS[[#This Row],[order_delivered_customer_date]]), "", (INT(ORDERS[[#This Row],[order_delivered_customer_date]])-INT(ORDERS[[#This Row],[order_purchase_timestamp]])))</f>
        <v>10</v>
      </c>
    </row>
    <row r="761" spans="1:7" x14ac:dyDescent="0.25">
      <c r="A761" s="2" t="s">
        <v>864</v>
      </c>
      <c r="B761" s="3" t="s">
        <v>468</v>
      </c>
      <c r="C761" s="2" t="s">
        <v>696</v>
      </c>
      <c r="D761" s="4">
        <v>42951.95208333333</v>
      </c>
      <c r="E761" s="4">
        <v>42968.447916666664</v>
      </c>
      <c r="F761" s="4">
        <v>42979</v>
      </c>
      <c r="G761" s="22">
        <f>IF(ISBLANK(ORDERS[[#This Row],[order_delivered_customer_date]]), "", (INT(ORDERS[[#This Row],[order_delivered_customer_date]])-INT(ORDERS[[#This Row],[order_purchase_timestamp]])))</f>
        <v>17</v>
      </c>
    </row>
    <row r="762" spans="1:7" x14ac:dyDescent="0.25">
      <c r="A762" s="2" t="s">
        <v>1184</v>
      </c>
      <c r="B762" s="3" t="s">
        <v>414</v>
      </c>
      <c r="C762" s="2" t="s">
        <v>696</v>
      </c>
      <c r="D762" s="4">
        <v>43307.503472222219</v>
      </c>
      <c r="E762" s="4">
        <v>43314.870138888888</v>
      </c>
      <c r="F762" s="4">
        <v>43340</v>
      </c>
      <c r="G762" s="22">
        <f>IF(ISBLANK(ORDERS[[#This Row],[order_delivered_customer_date]]), "", (INT(ORDERS[[#This Row],[order_delivered_customer_date]])-INT(ORDERS[[#This Row],[order_purchase_timestamp]])))</f>
        <v>7</v>
      </c>
    </row>
    <row r="763" spans="1:7" x14ac:dyDescent="0.25">
      <c r="A763" s="2" t="s">
        <v>1014</v>
      </c>
      <c r="B763" s="3" t="s">
        <v>550</v>
      </c>
      <c r="C763" s="2" t="s">
        <v>696</v>
      </c>
      <c r="D763" s="4">
        <v>43190.482638888891</v>
      </c>
      <c r="E763" s="4">
        <v>43195.910416666666</v>
      </c>
      <c r="F763" s="4">
        <v>43207</v>
      </c>
      <c r="G763" s="22">
        <f>IF(ISBLANK(ORDERS[[#This Row],[order_delivered_customer_date]]), "", (INT(ORDERS[[#This Row],[order_delivered_customer_date]])-INT(ORDERS[[#This Row],[order_purchase_timestamp]])))</f>
        <v>5</v>
      </c>
    </row>
    <row r="764" spans="1:7" x14ac:dyDescent="0.25">
      <c r="A764" s="2" t="s">
        <v>1595</v>
      </c>
      <c r="B764" s="3" t="s">
        <v>251</v>
      </c>
      <c r="C764" s="2" t="s">
        <v>699</v>
      </c>
      <c r="D764" s="4">
        <v>43089.500694444447</v>
      </c>
      <c r="E764" s="4">
        <v>43122</v>
      </c>
      <c r="F764" s="4">
        <v>43122</v>
      </c>
      <c r="G764" s="22">
        <f>IF(ISBLANK(ORDERS[[#This Row],[order_delivered_customer_date]]), "", (INT(ORDERS[[#This Row],[order_delivered_customer_date]])-INT(ORDERS[[#This Row],[order_purchase_timestamp]])))</f>
        <v>33</v>
      </c>
    </row>
    <row r="765" spans="1:7" x14ac:dyDescent="0.25">
      <c r="A765" s="2" t="s">
        <v>1458</v>
      </c>
      <c r="B765" s="3" t="s">
        <v>419</v>
      </c>
      <c r="C765" s="2" t="s">
        <v>696</v>
      </c>
      <c r="D765" s="4">
        <v>43313.084722222222</v>
      </c>
      <c r="E765" s="4">
        <v>43320.790277777778</v>
      </c>
      <c r="F765" s="4">
        <v>43339</v>
      </c>
      <c r="G765" s="22">
        <f>IF(ISBLANK(ORDERS[[#This Row],[order_delivered_customer_date]]), "", (INT(ORDERS[[#This Row],[order_delivered_customer_date]])-INT(ORDERS[[#This Row],[order_purchase_timestamp]])))</f>
        <v>7</v>
      </c>
    </row>
    <row r="766" spans="1:7" x14ac:dyDescent="0.25">
      <c r="A766" s="2" t="s">
        <v>952</v>
      </c>
      <c r="B766" s="3" t="s">
        <v>399</v>
      </c>
      <c r="C766" s="2" t="s">
        <v>696</v>
      </c>
      <c r="D766" s="4">
        <v>43315.992361111108</v>
      </c>
      <c r="E766" s="4">
        <v>43327.734027777777</v>
      </c>
      <c r="F766" s="4">
        <v>43329</v>
      </c>
      <c r="G766" s="22">
        <f>IF(ISBLANK(ORDERS[[#This Row],[order_delivered_customer_date]]), "", (INT(ORDERS[[#This Row],[order_delivered_customer_date]])-INT(ORDERS[[#This Row],[order_purchase_timestamp]])))</f>
        <v>12</v>
      </c>
    </row>
    <row r="767" spans="1:7" x14ac:dyDescent="0.25">
      <c r="A767" s="2" t="s">
        <v>1796</v>
      </c>
      <c r="B767" s="3" t="s">
        <v>622</v>
      </c>
      <c r="C767" s="2" t="s">
        <v>698</v>
      </c>
      <c r="D767" s="4">
        <v>43289.759027777778</v>
      </c>
      <c r="E767" s="4">
        <v>43312</v>
      </c>
      <c r="F767" s="4">
        <v>43312</v>
      </c>
      <c r="G767" s="22">
        <f>IF(ISBLANK(ORDERS[[#This Row],[order_delivered_customer_date]]), "", (INT(ORDERS[[#This Row],[order_delivered_customer_date]])-INT(ORDERS[[#This Row],[order_purchase_timestamp]])))</f>
        <v>23</v>
      </c>
    </row>
    <row r="768" spans="1:7" x14ac:dyDescent="0.25">
      <c r="A768" s="2" t="s">
        <v>916</v>
      </c>
      <c r="B768" s="3" t="s">
        <v>638</v>
      </c>
      <c r="C768" s="2" t="s">
        <v>696</v>
      </c>
      <c r="D768" s="4">
        <v>43177.459027777775</v>
      </c>
      <c r="E768" s="4">
        <v>43216.675000000003</v>
      </c>
      <c r="F768" s="4">
        <v>43201</v>
      </c>
      <c r="G768" s="22">
        <f>IF(ISBLANK(ORDERS[[#This Row],[order_delivered_customer_date]]), "", (INT(ORDERS[[#This Row],[order_delivered_customer_date]])-INT(ORDERS[[#This Row],[order_purchase_timestamp]])))</f>
        <v>39</v>
      </c>
    </row>
    <row r="769" spans="1:7" x14ac:dyDescent="0.25">
      <c r="A769" s="2" t="s">
        <v>1359</v>
      </c>
      <c r="B769" s="3" t="s">
        <v>396</v>
      </c>
      <c r="C769" s="2" t="s">
        <v>696</v>
      </c>
      <c r="D769" s="4">
        <v>43156.338194444441</v>
      </c>
      <c r="E769" s="4">
        <v>43195.908333333333</v>
      </c>
      <c r="F769" s="4">
        <v>43187</v>
      </c>
      <c r="G769" s="22">
        <f>IF(ISBLANK(ORDERS[[#This Row],[order_delivered_customer_date]]), "", (INT(ORDERS[[#This Row],[order_delivered_customer_date]])-INT(ORDERS[[#This Row],[order_purchase_timestamp]])))</f>
        <v>39</v>
      </c>
    </row>
    <row r="770" spans="1:7" x14ac:dyDescent="0.25">
      <c r="A770" s="2" t="s">
        <v>819</v>
      </c>
      <c r="B770" s="3" t="s">
        <v>678</v>
      </c>
      <c r="C770" s="2" t="s">
        <v>696</v>
      </c>
      <c r="D770" s="4">
        <v>43238.852083333331</v>
      </c>
      <c r="E770" s="4">
        <v>43253.472916666666</v>
      </c>
      <c r="F770" s="4">
        <v>43255</v>
      </c>
      <c r="G770" s="22">
        <f>IF(ISBLANK(ORDERS[[#This Row],[order_delivered_customer_date]]), "", (INT(ORDERS[[#This Row],[order_delivered_customer_date]])-INT(ORDERS[[#This Row],[order_purchase_timestamp]])))</f>
        <v>15</v>
      </c>
    </row>
    <row r="771" spans="1:7" x14ac:dyDescent="0.25">
      <c r="A771" s="2" t="s">
        <v>1098</v>
      </c>
      <c r="B771" s="3" t="s">
        <v>550</v>
      </c>
      <c r="C771" s="2" t="s">
        <v>696</v>
      </c>
      <c r="D771" s="4">
        <v>42857.705555555556</v>
      </c>
      <c r="E771" s="4">
        <v>42881.388194444444</v>
      </c>
      <c r="F771" s="4">
        <v>42885</v>
      </c>
      <c r="G771" s="22">
        <f>IF(ISBLANK(ORDERS[[#This Row],[order_delivered_customer_date]]), "", (INT(ORDERS[[#This Row],[order_delivered_customer_date]])-INT(ORDERS[[#This Row],[order_purchase_timestamp]])))</f>
        <v>24</v>
      </c>
    </row>
    <row r="772" spans="1:7" x14ac:dyDescent="0.25">
      <c r="A772" s="2" t="s">
        <v>1164</v>
      </c>
      <c r="B772" s="3" t="s">
        <v>604</v>
      </c>
      <c r="C772" s="2" t="s">
        <v>696</v>
      </c>
      <c r="D772" s="4">
        <v>43254.018750000003</v>
      </c>
      <c r="E772" s="4">
        <v>43262.685416666667</v>
      </c>
      <c r="F772" s="4">
        <v>43279</v>
      </c>
      <c r="G772" s="22">
        <f>IF(ISBLANK(ORDERS[[#This Row],[order_delivered_customer_date]]), "", (INT(ORDERS[[#This Row],[order_delivered_customer_date]])-INT(ORDERS[[#This Row],[order_purchase_timestamp]])))</f>
        <v>8</v>
      </c>
    </row>
    <row r="773" spans="1:7" x14ac:dyDescent="0.25">
      <c r="A773" s="2" t="s">
        <v>1294</v>
      </c>
      <c r="B773" s="3" t="s">
        <v>464</v>
      </c>
      <c r="C773" s="2" t="s">
        <v>696</v>
      </c>
      <c r="D773" s="4">
        <v>43210.544444444444</v>
      </c>
      <c r="E773" s="4">
        <v>43216.789583333331</v>
      </c>
      <c r="F773" s="4">
        <v>43224</v>
      </c>
      <c r="G773" s="22">
        <f>IF(ISBLANK(ORDERS[[#This Row],[order_delivered_customer_date]]), "", (INT(ORDERS[[#This Row],[order_delivered_customer_date]])-INT(ORDERS[[#This Row],[order_purchase_timestamp]])))</f>
        <v>6</v>
      </c>
    </row>
    <row r="774" spans="1:7" x14ac:dyDescent="0.25">
      <c r="A774" s="2" t="s">
        <v>905</v>
      </c>
      <c r="B774" s="3" t="s">
        <v>297</v>
      </c>
      <c r="C774" s="2" t="s">
        <v>696</v>
      </c>
      <c r="D774" s="4">
        <v>43098.904166666667</v>
      </c>
      <c r="E774" s="4">
        <v>43117.871527777781</v>
      </c>
      <c r="F774" s="4">
        <v>43136</v>
      </c>
      <c r="G774" s="22">
        <f>IF(ISBLANK(ORDERS[[#This Row],[order_delivered_customer_date]]), "", (INT(ORDERS[[#This Row],[order_delivered_customer_date]])-INT(ORDERS[[#This Row],[order_purchase_timestamp]])))</f>
        <v>19</v>
      </c>
    </row>
    <row r="775" spans="1:7" x14ac:dyDescent="0.25">
      <c r="A775" s="2" t="s">
        <v>1152</v>
      </c>
      <c r="B775" s="3" t="s">
        <v>598</v>
      </c>
      <c r="C775" s="2" t="s">
        <v>696</v>
      </c>
      <c r="D775" s="4">
        <v>43035.802083333336</v>
      </c>
      <c r="E775" s="4">
        <v>43052.780555555553</v>
      </c>
      <c r="F775" s="4">
        <v>43070</v>
      </c>
      <c r="G775" s="22">
        <f>IF(ISBLANK(ORDERS[[#This Row],[order_delivered_customer_date]]), "", (INT(ORDERS[[#This Row],[order_delivered_customer_date]])-INT(ORDERS[[#This Row],[order_purchase_timestamp]])))</f>
        <v>17</v>
      </c>
    </row>
    <row r="776" spans="1:7" x14ac:dyDescent="0.25">
      <c r="A776" s="2" t="s">
        <v>1438</v>
      </c>
      <c r="B776" s="3" t="s">
        <v>565</v>
      </c>
      <c r="C776" s="2" t="s">
        <v>696</v>
      </c>
      <c r="D776" s="4">
        <v>43329.393055555556</v>
      </c>
      <c r="E776" s="4">
        <v>43333.952777777777</v>
      </c>
      <c r="F776" s="4">
        <v>43341</v>
      </c>
      <c r="G776" s="22">
        <f>IF(ISBLANK(ORDERS[[#This Row],[order_delivered_customer_date]]), "", (INT(ORDERS[[#This Row],[order_delivered_customer_date]])-INT(ORDERS[[#This Row],[order_purchase_timestamp]])))</f>
        <v>4</v>
      </c>
    </row>
    <row r="777" spans="1:7" x14ac:dyDescent="0.25">
      <c r="A777" s="2" t="s">
        <v>960</v>
      </c>
      <c r="B777" s="3" t="s">
        <v>565</v>
      </c>
      <c r="C777" s="2" t="s">
        <v>696</v>
      </c>
      <c r="D777" s="4">
        <v>43251.934027777781</v>
      </c>
      <c r="E777" s="4">
        <v>43257.668055555558</v>
      </c>
      <c r="F777" s="4">
        <v>43270</v>
      </c>
      <c r="G777" s="22">
        <f>IF(ISBLANK(ORDERS[[#This Row],[order_delivered_customer_date]]), "", (INT(ORDERS[[#This Row],[order_delivered_customer_date]])-INT(ORDERS[[#This Row],[order_purchase_timestamp]])))</f>
        <v>6</v>
      </c>
    </row>
    <row r="778" spans="1:7" x14ac:dyDescent="0.25">
      <c r="A778" s="2" t="s">
        <v>1137</v>
      </c>
      <c r="B778" s="3" t="s">
        <v>576</v>
      </c>
      <c r="C778" s="2" t="s">
        <v>696</v>
      </c>
      <c r="D778" s="4">
        <v>42947.962500000001</v>
      </c>
      <c r="E778" s="4">
        <v>42954.928472222222</v>
      </c>
      <c r="F778" s="4">
        <v>42965</v>
      </c>
      <c r="G778" s="22">
        <f>IF(ISBLANK(ORDERS[[#This Row],[order_delivered_customer_date]]), "", (INT(ORDERS[[#This Row],[order_delivered_customer_date]])-INT(ORDERS[[#This Row],[order_purchase_timestamp]])))</f>
        <v>7</v>
      </c>
    </row>
    <row r="779" spans="1:7" x14ac:dyDescent="0.25">
      <c r="A779" s="2" t="s">
        <v>1104</v>
      </c>
      <c r="B779" s="3" t="s">
        <v>624</v>
      </c>
      <c r="C779" s="2" t="s">
        <v>696</v>
      </c>
      <c r="D779" s="4">
        <v>43185.775694444441</v>
      </c>
      <c r="E779" s="4">
        <v>43201.7</v>
      </c>
      <c r="F779" s="4">
        <v>43208</v>
      </c>
      <c r="G779" s="22">
        <f>IF(ISBLANK(ORDERS[[#This Row],[order_delivered_customer_date]]), "", (INT(ORDERS[[#This Row],[order_delivered_customer_date]])-INT(ORDERS[[#This Row],[order_purchase_timestamp]])))</f>
        <v>16</v>
      </c>
    </row>
    <row r="780" spans="1:7" x14ac:dyDescent="0.25">
      <c r="A780" s="2" t="s">
        <v>820</v>
      </c>
      <c r="B780" s="3" t="s">
        <v>403</v>
      </c>
      <c r="C780" s="2" t="s">
        <v>696</v>
      </c>
      <c r="D780" s="4">
        <v>42932.402777777781</v>
      </c>
      <c r="E780" s="4">
        <v>42941.789583333331</v>
      </c>
      <c r="F780" s="4">
        <v>42951</v>
      </c>
      <c r="G780" s="22">
        <f>IF(ISBLANK(ORDERS[[#This Row],[order_delivered_customer_date]]), "", (INT(ORDERS[[#This Row],[order_delivered_customer_date]])-INT(ORDERS[[#This Row],[order_purchase_timestamp]])))</f>
        <v>9</v>
      </c>
    </row>
    <row r="781" spans="1:7" x14ac:dyDescent="0.25">
      <c r="A781" s="2" t="s">
        <v>1095</v>
      </c>
      <c r="B781" s="3" t="s">
        <v>464</v>
      </c>
      <c r="C781" s="2" t="s">
        <v>698</v>
      </c>
      <c r="D781" s="4">
        <v>43081.768055555556</v>
      </c>
      <c r="E781" s="4">
        <v>43088</v>
      </c>
      <c r="F781" s="4">
        <v>43098</v>
      </c>
      <c r="G781" s="22">
        <f>IF(ISBLANK(ORDERS[[#This Row],[order_delivered_customer_date]]), "", (INT(ORDERS[[#This Row],[order_delivered_customer_date]])-INT(ORDERS[[#This Row],[order_purchase_timestamp]])))</f>
        <v>7</v>
      </c>
    </row>
    <row r="782" spans="1:7" x14ac:dyDescent="0.25">
      <c r="A782" s="2" t="s">
        <v>1867</v>
      </c>
      <c r="B782" s="3" t="s">
        <v>602</v>
      </c>
      <c r="C782" s="2" t="s">
        <v>696</v>
      </c>
      <c r="D782" s="4">
        <v>43111.058333333334</v>
      </c>
      <c r="E782" s="4">
        <v>43122.836805555555</v>
      </c>
      <c r="F782" s="4">
        <v>43145</v>
      </c>
      <c r="G782" s="22">
        <f>IF(ISBLANK(ORDERS[[#This Row],[order_delivered_customer_date]]), "", (INT(ORDERS[[#This Row],[order_delivered_customer_date]])-INT(ORDERS[[#This Row],[order_purchase_timestamp]])))</f>
        <v>11</v>
      </c>
    </row>
    <row r="783" spans="1:7" x14ac:dyDescent="0.25">
      <c r="A783" s="2" t="s">
        <v>1833</v>
      </c>
      <c r="B783" s="3" t="s">
        <v>538</v>
      </c>
      <c r="C783" s="2" t="s">
        <v>696</v>
      </c>
      <c r="D783" s="4">
        <v>43102.620138888888</v>
      </c>
      <c r="E783" s="4">
        <v>43115.911111111112</v>
      </c>
      <c r="F783" s="4">
        <v>43124</v>
      </c>
      <c r="G783" s="22">
        <f>IF(ISBLANK(ORDERS[[#This Row],[order_delivered_customer_date]]), "", (INT(ORDERS[[#This Row],[order_delivered_customer_date]])-INT(ORDERS[[#This Row],[order_purchase_timestamp]])))</f>
        <v>13</v>
      </c>
    </row>
    <row r="784" spans="1:7" x14ac:dyDescent="0.25">
      <c r="A784" s="2" t="s">
        <v>1187</v>
      </c>
      <c r="B784" s="3" t="s">
        <v>412</v>
      </c>
      <c r="C784" s="2" t="s">
        <v>696</v>
      </c>
      <c r="D784" s="4">
        <v>42849.792361111111</v>
      </c>
      <c r="E784" s="4">
        <v>42867.768750000003</v>
      </c>
      <c r="F784" s="4">
        <v>42870</v>
      </c>
      <c r="G784" s="22">
        <f>IF(ISBLANK(ORDERS[[#This Row],[order_delivered_customer_date]]), "", (INT(ORDERS[[#This Row],[order_delivered_customer_date]])-INT(ORDERS[[#This Row],[order_purchase_timestamp]])))</f>
        <v>18</v>
      </c>
    </row>
    <row r="785" spans="1:7" x14ac:dyDescent="0.25">
      <c r="A785" s="2" t="s">
        <v>1748</v>
      </c>
      <c r="B785" s="3" t="s">
        <v>452</v>
      </c>
      <c r="C785" s="2" t="s">
        <v>696</v>
      </c>
      <c r="D785" s="4">
        <v>43063.785416666666</v>
      </c>
      <c r="E785" s="4">
        <v>43067.804166666669</v>
      </c>
      <c r="F785" s="4">
        <v>43077</v>
      </c>
      <c r="G785" s="22">
        <f>IF(ISBLANK(ORDERS[[#This Row],[order_delivered_customer_date]]), "", (INT(ORDERS[[#This Row],[order_delivered_customer_date]])-INT(ORDERS[[#This Row],[order_purchase_timestamp]])))</f>
        <v>4</v>
      </c>
    </row>
    <row r="786" spans="1:7" x14ac:dyDescent="0.25">
      <c r="A786" s="2" t="s">
        <v>855</v>
      </c>
      <c r="B786" s="3" t="s">
        <v>480</v>
      </c>
      <c r="C786" s="2" t="s">
        <v>696</v>
      </c>
      <c r="D786" s="4">
        <v>43303.675694444442</v>
      </c>
      <c r="E786" s="4">
        <v>43306.539583333331</v>
      </c>
      <c r="F786" s="4">
        <v>43312</v>
      </c>
      <c r="G786" s="22">
        <f>IF(ISBLANK(ORDERS[[#This Row],[order_delivered_customer_date]]), "", (INT(ORDERS[[#This Row],[order_delivered_customer_date]])-INT(ORDERS[[#This Row],[order_purchase_timestamp]])))</f>
        <v>3</v>
      </c>
    </row>
    <row r="787" spans="1:7" x14ac:dyDescent="0.25">
      <c r="A787" s="2" t="s">
        <v>1259</v>
      </c>
      <c r="B787" s="3" t="s">
        <v>473</v>
      </c>
      <c r="C787" s="2" t="s">
        <v>696</v>
      </c>
      <c r="D787" s="4">
        <v>43143.404166666667</v>
      </c>
      <c r="E787" s="4">
        <v>43164.60833333333</v>
      </c>
      <c r="F787" s="4">
        <v>43175</v>
      </c>
      <c r="G787" s="22">
        <f>IF(ISBLANK(ORDERS[[#This Row],[order_delivered_customer_date]]), "", (INT(ORDERS[[#This Row],[order_delivered_customer_date]])-INT(ORDERS[[#This Row],[order_purchase_timestamp]])))</f>
        <v>21</v>
      </c>
    </row>
    <row r="788" spans="1:7" x14ac:dyDescent="0.25">
      <c r="A788" s="2" t="s">
        <v>1568</v>
      </c>
      <c r="B788" s="3" t="s">
        <v>643</v>
      </c>
      <c r="C788" s="2" t="s">
        <v>696</v>
      </c>
      <c r="D788" s="4">
        <v>43204.325694444444</v>
      </c>
      <c r="E788" s="4">
        <v>43208.629166666666</v>
      </c>
      <c r="F788" s="4">
        <v>43217</v>
      </c>
      <c r="G788" s="22">
        <f>IF(ISBLANK(ORDERS[[#This Row],[order_delivered_customer_date]]), "", (INT(ORDERS[[#This Row],[order_delivered_customer_date]])-INT(ORDERS[[#This Row],[order_purchase_timestamp]])))</f>
        <v>4</v>
      </c>
    </row>
    <row r="789" spans="1:7" x14ac:dyDescent="0.25">
      <c r="A789" s="2" t="s">
        <v>869</v>
      </c>
      <c r="B789" s="3" t="s">
        <v>370</v>
      </c>
      <c r="C789" s="2" t="s">
        <v>696</v>
      </c>
      <c r="D789" s="4">
        <v>43064.935416666667</v>
      </c>
      <c r="E789" s="4">
        <v>43085.702777777777</v>
      </c>
      <c r="F789" s="4">
        <v>43089</v>
      </c>
      <c r="G789" s="22">
        <f>IF(ISBLANK(ORDERS[[#This Row],[order_delivered_customer_date]]), "", (INT(ORDERS[[#This Row],[order_delivered_customer_date]])-INT(ORDERS[[#This Row],[order_purchase_timestamp]])))</f>
        <v>21</v>
      </c>
    </row>
    <row r="790" spans="1:7" x14ac:dyDescent="0.25">
      <c r="A790" s="2" t="s">
        <v>947</v>
      </c>
      <c r="B790" s="3" t="s">
        <v>409</v>
      </c>
      <c r="C790" s="2" t="s">
        <v>696</v>
      </c>
      <c r="D790" s="4">
        <v>43253.43472222222</v>
      </c>
      <c r="E790" s="4">
        <v>43263.8</v>
      </c>
      <c r="F790" s="4">
        <v>43293</v>
      </c>
      <c r="G790" s="22">
        <f>IF(ISBLANK(ORDERS[[#This Row],[order_delivered_customer_date]]), "", (INT(ORDERS[[#This Row],[order_delivered_customer_date]])-INT(ORDERS[[#This Row],[order_purchase_timestamp]])))</f>
        <v>10</v>
      </c>
    </row>
    <row r="791" spans="1:7" x14ac:dyDescent="0.25">
      <c r="A791" s="2" t="s">
        <v>963</v>
      </c>
      <c r="B791" s="3" t="s">
        <v>681</v>
      </c>
      <c r="C791" s="2" t="s">
        <v>696</v>
      </c>
      <c r="D791" s="4">
        <v>43113.882638888892</v>
      </c>
      <c r="E791" s="4">
        <v>43120.022916666669</v>
      </c>
      <c r="F791" s="4">
        <v>43146</v>
      </c>
      <c r="G791" s="22">
        <f>IF(ISBLANK(ORDERS[[#This Row],[order_delivered_customer_date]]), "", (INT(ORDERS[[#This Row],[order_delivered_customer_date]])-INT(ORDERS[[#This Row],[order_purchase_timestamp]])))</f>
        <v>7</v>
      </c>
    </row>
    <row r="792" spans="1:7" x14ac:dyDescent="0.25">
      <c r="A792" s="2" t="s">
        <v>1799</v>
      </c>
      <c r="B792" s="3" t="s">
        <v>560</v>
      </c>
      <c r="C792" s="2" t="s">
        <v>696</v>
      </c>
      <c r="D792" s="4">
        <v>43132.779166666667</v>
      </c>
      <c r="E792" s="4">
        <v>43167.879166666666</v>
      </c>
      <c r="F792" s="4">
        <v>43161</v>
      </c>
      <c r="G792" s="22">
        <f>IF(ISBLANK(ORDERS[[#This Row],[order_delivered_customer_date]]), "", (INT(ORDERS[[#This Row],[order_delivered_customer_date]])-INT(ORDERS[[#This Row],[order_purchase_timestamp]])))</f>
        <v>35</v>
      </c>
    </row>
    <row r="793" spans="1:7" x14ac:dyDescent="0.25">
      <c r="A793" s="2" t="s">
        <v>770</v>
      </c>
      <c r="B793" s="3" t="s">
        <v>361</v>
      </c>
      <c r="C793" s="2" t="s">
        <v>696</v>
      </c>
      <c r="D793" s="4">
        <v>42831.452777777777</v>
      </c>
      <c r="E793" s="4">
        <v>42863.501388888886</v>
      </c>
      <c r="F793" s="4">
        <v>42865</v>
      </c>
      <c r="G793" s="22">
        <f>IF(ISBLANK(ORDERS[[#This Row],[order_delivered_customer_date]]), "", (INT(ORDERS[[#This Row],[order_delivered_customer_date]])-INT(ORDERS[[#This Row],[order_purchase_timestamp]])))</f>
        <v>32</v>
      </c>
    </row>
    <row r="794" spans="1:7" x14ac:dyDescent="0.25">
      <c r="A794" s="2" t="s">
        <v>1063</v>
      </c>
      <c r="B794" s="3" t="s">
        <v>559</v>
      </c>
      <c r="C794" s="2" t="s">
        <v>696</v>
      </c>
      <c r="D794" s="4">
        <v>42896.925000000003</v>
      </c>
      <c r="E794" s="4">
        <v>42916.553472222222</v>
      </c>
      <c r="F794" s="4">
        <v>42919</v>
      </c>
      <c r="G794" s="22">
        <f>IF(ISBLANK(ORDERS[[#This Row],[order_delivered_customer_date]]), "", (INT(ORDERS[[#This Row],[order_delivered_customer_date]])-INT(ORDERS[[#This Row],[order_purchase_timestamp]])))</f>
        <v>20</v>
      </c>
    </row>
    <row r="795" spans="1:7" x14ac:dyDescent="0.25">
      <c r="A795" s="2" t="s">
        <v>1529</v>
      </c>
      <c r="B795" s="3" t="s">
        <v>418</v>
      </c>
      <c r="C795" s="2" t="s">
        <v>696</v>
      </c>
      <c r="D795" s="4">
        <v>43151.6</v>
      </c>
      <c r="E795" s="4">
        <v>43169.726388888892</v>
      </c>
      <c r="F795" s="4">
        <v>43171</v>
      </c>
      <c r="G795" s="22">
        <f>IF(ISBLANK(ORDERS[[#This Row],[order_delivered_customer_date]]), "", (INT(ORDERS[[#This Row],[order_delivered_customer_date]])-INT(ORDERS[[#This Row],[order_purchase_timestamp]])))</f>
        <v>18</v>
      </c>
    </row>
    <row r="796" spans="1:7" x14ac:dyDescent="0.25">
      <c r="A796" s="2" t="s">
        <v>1640</v>
      </c>
      <c r="B796" s="3" t="s">
        <v>391</v>
      </c>
      <c r="C796" s="2" t="s">
        <v>696</v>
      </c>
      <c r="D796" s="4">
        <v>43026.414583333331</v>
      </c>
      <c r="E796" s="4">
        <v>43027.873611111114</v>
      </c>
      <c r="F796" s="4">
        <v>43038</v>
      </c>
      <c r="G796" s="22">
        <f>IF(ISBLANK(ORDERS[[#This Row],[order_delivered_customer_date]]), "", (INT(ORDERS[[#This Row],[order_delivered_customer_date]])-INT(ORDERS[[#This Row],[order_purchase_timestamp]])))</f>
        <v>1</v>
      </c>
    </row>
    <row r="797" spans="1:7" x14ac:dyDescent="0.25">
      <c r="A797" s="2" t="s">
        <v>1309</v>
      </c>
      <c r="B797" s="3" t="s">
        <v>259</v>
      </c>
      <c r="C797" s="2" t="s">
        <v>696</v>
      </c>
      <c r="D797" s="4">
        <v>42901.999305555553</v>
      </c>
      <c r="E797" s="4">
        <v>42909.539583333331</v>
      </c>
      <c r="F797" s="4">
        <v>42928</v>
      </c>
      <c r="G797" s="22">
        <f>IF(ISBLANK(ORDERS[[#This Row],[order_delivered_customer_date]]), "", (INT(ORDERS[[#This Row],[order_delivered_customer_date]])-INT(ORDERS[[#This Row],[order_purchase_timestamp]])))</f>
        <v>8</v>
      </c>
    </row>
    <row r="798" spans="1:7" x14ac:dyDescent="0.25">
      <c r="A798" s="2" t="s">
        <v>1049</v>
      </c>
      <c r="B798" s="3" t="s">
        <v>537</v>
      </c>
      <c r="C798" s="2" t="s">
        <v>696</v>
      </c>
      <c r="D798" s="4">
        <v>43251.436111111114</v>
      </c>
      <c r="E798" s="4">
        <v>43254.565972222219</v>
      </c>
      <c r="F798" s="4">
        <v>43277</v>
      </c>
      <c r="G798" s="22">
        <f>IF(ISBLANK(ORDERS[[#This Row],[order_delivered_customer_date]]), "", (INT(ORDERS[[#This Row],[order_delivered_customer_date]])-INT(ORDERS[[#This Row],[order_purchase_timestamp]])))</f>
        <v>3</v>
      </c>
    </row>
    <row r="799" spans="1:7" x14ac:dyDescent="0.25">
      <c r="A799" s="2" t="s">
        <v>1560</v>
      </c>
      <c r="B799" s="3" t="s">
        <v>377</v>
      </c>
      <c r="C799" s="2" t="s">
        <v>696</v>
      </c>
      <c r="D799" s="4">
        <v>43241.541666666664</v>
      </c>
      <c r="E799" s="4">
        <v>43258.563888888886</v>
      </c>
      <c r="F799" s="4">
        <v>43257</v>
      </c>
      <c r="G799" s="22">
        <f>IF(ISBLANK(ORDERS[[#This Row],[order_delivered_customer_date]]), "", (INT(ORDERS[[#This Row],[order_delivered_customer_date]])-INT(ORDERS[[#This Row],[order_purchase_timestamp]])))</f>
        <v>17</v>
      </c>
    </row>
    <row r="800" spans="1:7" x14ac:dyDescent="0.25">
      <c r="A800" s="2" t="s">
        <v>1374</v>
      </c>
      <c r="B800" s="3" t="s">
        <v>526</v>
      </c>
      <c r="C800" s="2" t="s">
        <v>696</v>
      </c>
      <c r="D800" s="4">
        <v>43201.515972222223</v>
      </c>
      <c r="E800" s="4">
        <v>43208.896527777775</v>
      </c>
      <c r="F800" s="4">
        <v>43222</v>
      </c>
      <c r="G800" s="22">
        <f>IF(ISBLANK(ORDERS[[#This Row],[order_delivered_customer_date]]), "", (INT(ORDERS[[#This Row],[order_delivered_customer_date]])-INT(ORDERS[[#This Row],[order_purchase_timestamp]])))</f>
        <v>7</v>
      </c>
    </row>
    <row r="801" spans="1:7" x14ac:dyDescent="0.25">
      <c r="A801" s="2" t="s">
        <v>1443</v>
      </c>
      <c r="B801" s="3" t="s">
        <v>654</v>
      </c>
      <c r="C801" s="2" t="s">
        <v>696</v>
      </c>
      <c r="D801" s="4">
        <v>42887.670138888891</v>
      </c>
      <c r="E801" s="4">
        <v>42895.309027777781</v>
      </c>
      <c r="F801" s="4">
        <v>42915</v>
      </c>
      <c r="G801" s="22">
        <f>IF(ISBLANK(ORDERS[[#This Row],[order_delivered_customer_date]]), "", (INT(ORDERS[[#This Row],[order_delivered_customer_date]])-INT(ORDERS[[#This Row],[order_purchase_timestamp]])))</f>
        <v>8</v>
      </c>
    </row>
    <row r="802" spans="1:7" x14ac:dyDescent="0.25">
      <c r="A802" s="2" t="s">
        <v>1355</v>
      </c>
      <c r="B802" s="3" t="s">
        <v>418</v>
      </c>
      <c r="C802" s="2" t="s">
        <v>696</v>
      </c>
      <c r="D802" s="4">
        <v>42916.856944444444</v>
      </c>
      <c r="E802" s="4">
        <v>42926.758333333331</v>
      </c>
      <c r="F802" s="4">
        <v>42940</v>
      </c>
      <c r="G802" s="22">
        <f>IF(ISBLANK(ORDERS[[#This Row],[order_delivered_customer_date]]), "", (INT(ORDERS[[#This Row],[order_delivered_customer_date]])-INT(ORDERS[[#This Row],[order_purchase_timestamp]])))</f>
        <v>10</v>
      </c>
    </row>
    <row r="803" spans="1:7" x14ac:dyDescent="0.25">
      <c r="A803" s="2" t="s">
        <v>1154</v>
      </c>
      <c r="B803" s="3" t="s">
        <v>449</v>
      </c>
      <c r="C803" s="2" t="s">
        <v>696</v>
      </c>
      <c r="D803" s="4">
        <v>42976.57916666667</v>
      </c>
      <c r="E803" s="4">
        <v>42989.630555555559</v>
      </c>
      <c r="F803" s="4">
        <v>42996</v>
      </c>
      <c r="G803" s="22">
        <f>IF(ISBLANK(ORDERS[[#This Row],[order_delivered_customer_date]]), "", (INT(ORDERS[[#This Row],[order_delivered_customer_date]])-INT(ORDERS[[#This Row],[order_purchase_timestamp]])))</f>
        <v>13</v>
      </c>
    </row>
    <row r="804" spans="1:7" x14ac:dyDescent="0.25">
      <c r="A804" s="2" t="s">
        <v>1584</v>
      </c>
      <c r="B804" s="3" t="s">
        <v>225</v>
      </c>
      <c r="C804" s="2" t="s">
        <v>696</v>
      </c>
      <c r="D804" s="4">
        <v>43227.730555555558</v>
      </c>
      <c r="E804" s="4">
        <v>43238.74722222222</v>
      </c>
      <c r="F804" s="4">
        <v>43249</v>
      </c>
      <c r="G804" s="22">
        <f>IF(ISBLANK(ORDERS[[#This Row],[order_delivered_customer_date]]), "", (INT(ORDERS[[#This Row],[order_delivered_customer_date]])-INT(ORDERS[[#This Row],[order_purchase_timestamp]])))</f>
        <v>11</v>
      </c>
    </row>
    <row r="805" spans="1:7" x14ac:dyDescent="0.25">
      <c r="A805" s="2" t="s">
        <v>1465</v>
      </c>
      <c r="B805" s="3" t="s">
        <v>468</v>
      </c>
      <c r="C805" s="2" t="s">
        <v>696</v>
      </c>
      <c r="D805" s="4">
        <v>43152.521527777775</v>
      </c>
      <c r="E805" s="4">
        <v>43154.572222222225</v>
      </c>
      <c r="F805" s="4">
        <v>43167</v>
      </c>
      <c r="G805" s="22">
        <f>IF(ISBLANK(ORDERS[[#This Row],[order_delivered_customer_date]]), "", (INT(ORDERS[[#This Row],[order_delivered_customer_date]])-INT(ORDERS[[#This Row],[order_purchase_timestamp]])))</f>
        <v>2</v>
      </c>
    </row>
    <row r="806" spans="1:7" x14ac:dyDescent="0.25">
      <c r="A806" s="2" t="s">
        <v>897</v>
      </c>
      <c r="B806" s="3" t="s">
        <v>541</v>
      </c>
      <c r="C806" s="2" t="s">
        <v>696</v>
      </c>
      <c r="D806" s="4">
        <v>42868.552083333336</v>
      </c>
      <c r="E806" s="4">
        <v>42893.524305555555</v>
      </c>
      <c r="F806" s="4">
        <v>42902</v>
      </c>
      <c r="G806" s="22">
        <f>IF(ISBLANK(ORDERS[[#This Row],[order_delivered_customer_date]]), "", (INT(ORDERS[[#This Row],[order_delivered_customer_date]])-INT(ORDERS[[#This Row],[order_purchase_timestamp]])))</f>
        <v>25</v>
      </c>
    </row>
    <row r="807" spans="1:7" x14ac:dyDescent="0.25">
      <c r="A807" s="2" t="s">
        <v>880</v>
      </c>
      <c r="B807" s="3" t="s">
        <v>400</v>
      </c>
      <c r="C807" s="2" t="s">
        <v>696</v>
      </c>
      <c r="D807" s="4">
        <v>43062.990277777775</v>
      </c>
      <c r="E807" s="4">
        <v>43074.980555555558</v>
      </c>
      <c r="F807" s="4">
        <v>43076</v>
      </c>
      <c r="G807" s="22">
        <f>IF(ISBLANK(ORDERS[[#This Row],[order_delivered_customer_date]]), "", (INT(ORDERS[[#This Row],[order_delivered_customer_date]])-INT(ORDERS[[#This Row],[order_purchase_timestamp]])))</f>
        <v>12</v>
      </c>
    </row>
    <row r="808" spans="1:7" x14ac:dyDescent="0.25">
      <c r="A808" s="2" t="s">
        <v>1189</v>
      </c>
      <c r="B808" s="3" t="s">
        <v>407</v>
      </c>
      <c r="C808" s="2" t="s">
        <v>696</v>
      </c>
      <c r="D808" s="4">
        <v>43320.697222222225</v>
      </c>
      <c r="E808" s="4">
        <v>43333.824999999997</v>
      </c>
      <c r="F808" s="4">
        <v>43328</v>
      </c>
      <c r="G808" s="22">
        <f>IF(ISBLANK(ORDERS[[#This Row],[order_delivered_customer_date]]), "", (INT(ORDERS[[#This Row],[order_delivered_customer_date]])-INT(ORDERS[[#This Row],[order_purchase_timestamp]])))</f>
        <v>13</v>
      </c>
    </row>
    <row r="809" spans="1:7" x14ac:dyDescent="0.25">
      <c r="A809" s="2" t="s">
        <v>1435</v>
      </c>
      <c r="B809" s="3" t="s">
        <v>369</v>
      </c>
      <c r="C809" s="2" t="s">
        <v>696</v>
      </c>
      <c r="D809" s="4">
        <v>43065.96875</v>
      </c>
      <c r="E809" s="4">
        <v>43069.920138888891</v>
      </c>
      <c r="F809" s="4">
        <v>43080</v>
      </c>
      <c r="G809" s="22">
        <f>IF(ISBLANK(ORDERS[[#This Row],[order_delivered_customer_date]]), "", (INT(ORDERS[[#This Row],[order_delivered_customer_date]])-INT(ORDERS[[#This Row],[order_purchase_timestamp]])))</f>
        <v>4</v>
      </c>
    </row>
    <row r="810" spans="1:7" x14ac:dyDescent="0.25">
      <c r="A810" s="2" t="s">
        <v>1225</v>
      </c>
      <c r="B810" s="3" t="s">
        <v>361</v>
      </c>
      <c r="C810" s="2" t="s">
        <v>696</v>
      </c>
      <c r="D810" s="4">
        <v>43285.645138888889</v>
      </c>
      <c r="E810" s="4">
        <v>43291.868055555555</v>
      </c>
      <c r="F810" s="4">
        <v>43320</v>
      </c>
      <c r="G810" s="22">
        <f>IF(ISBLANK(ORDERS[[#This Row],[order_delivered_customer_date]]), "", (INT(ORDERS[[#This Row],[order_delivered_customer_date]])-INT(ORDERS[[#This Row],[order_purchase_timestamp]])))</f>
        <v>6</v>
      </c>
    </row>
    <row r="811" spans="1:7" x14ac:dyDescent="0.25">
      <c r="A811" s="2" t="s">
        <v>1177</v>
      </c>
      <c r="B811" s="3" t="s">
        <v>506</v>
      </c>
      <c r="C811" s="2" t="s">
        <v>696</v>
      </c>
      <c r="D811" s="4">
        <v>43134.951388888891</v>
      </c>
      <c r="E811" s="4">
        <v>43138.981944444444</v>
      </c>
      <c r="F811" s="4">
        <v>43152</v>
      </c>
      <c r="G811" s="22">
        <f>IF(ISBLANK(ORDERS[[#This Row],[order_delivered_customer_date]]), "", (INT(ORDERS[[#This Row],[order_delivered_customer_date]])-INT(ORDERS[[#This Row],[order_purchase_timestamp]])))</f>
        <v>4</v>
      </c>
    </row>
    <row r="812" spans="1:7" x14ac:dyDescent="0.25">
      <c r="A812" s="2" t="s">
        <v>1474</v>
      </c>
      <c r="B812" s="3" t="s">
        <v>329</v>
      </c>
      <c r="C812" s="2" t="s">
        <v>696</v>
      </c>
      <c r="D812" s="4">
        <v>42982.877083333333</v>
      </c>
      <c r="E812" s="4">
        <v>42989.538888888892</v>
      </c>
      <c r="F812" s="4">
        <v>43005</v>
      </c>
      <c r="G812" s="22">
        <f>IF(ISBLANK(ORDERS[[#This Row],[order_delivered_customer_date]]), "", (INT(ORDERS[[#This Row],[order_delivered_customer_date]])-INT(ORDERS[[#This Row],[order_purchase_timestamp]])))</f>
        <v>7</v>
      </c>
    </row>
    <row r="813" spans="1:7" x14ac:dyDescent="0.25">
      <c r="A813" s="2" t="s">
        <v>1841</v>
      </c>
      <c r="B813" s="3" t="s">
        <v>414</v>
      </c>
      <c r="C813" s="2" t="s">
        <v>696</v>
      </c>
      <c r="D813" s="4">
        <v>42899.709027777775</v>
      </c>
      <c r="E813" s="4">
        <v>42905.832638888889</v>
      </c>
      <c r="F813" s="4">
        <v>42920</v>
      </c>
      <c r="G813" s="22">
        <f>IF(ISBLANK(ORDERS[[#This Row],[order_delivered_customer_date]]), "", (INT(ORDERS[[#This Row],[order_delivered_customer_date]])-INT(ORDERS[[#This Row],[order_purchase_timestamp]])))</f>
        <v>6</v>
      </c>
    </row>
    <row r="814" spans="1:7" x14ac:dyDescent="0.25">
      <c r="A814" s="2" t="s">
        <v>1882</v>
      </c>
      <c r="B814" s="3" t="s">
        <v>331</v>
      </c>
      <c r="C814" s="2" t="s">
        <v>696</v>
      </c>
      <c r="D814" s="4">
        <v>43305.964583333334</v>
      </c>
      <c r="E814" s="4">
        <v>43309.799305555556</v>
      </c>
      <c r="F814" s="4">
        <v>43326</v>
      </c>
      <c r="G814" s="22">
        <f>IF(ISBLANK(ORDERS[[#This Row],[order_delivered_customer_date]]), "", (INT(ORDERS[[#This Row],[order_delivered_customer_date]])-INT(ORDERS[[#This Row],[order_purchase_timestamp]])))</f>
        <v>4</v>
      </c>
    </row>
    <row r="815" spans="1:7" x14ac:dyDescent="0.25">
      <c r="A815" s="2" t="s">
        <v>858</v>
      </c>
      <c r="B815" s="3" t="s">
        <v>508</v>
      </c>
      <c r="C815" s="2" t="s">
        <v>696</v>
      </c>
      <c r="D815" s="4">
        <v>43036.691666666666</v>
      </c>
      <c r="E815" s="4">
        <v>43074.173611111109</v>
      </c>
      <c r="F815" s="4">
        <v>43077</v>
      </c>
      <c r="G815" s="22">
        <f>IF(ISBLANK(ORDERS[[#This Row],[order_delivered_customer_date]]), "", (INT(ORDERS[[#This Row],[order_delivered_customer_date]])-INT(ORDERS[[#This Row],[order_purchase_timestamp]])))</f>
        <v>38</v>
      </c>
    </row>
    <row r="816" spans="1:7" x14ac:dyDescent="0.25">
      <c r="A816" s="2" t="s">
        <v>1762</v>
      </c>
      <c r="B816" s="3" t="s">
        <v>596</v>
      </c>
      <c r="C816" s="2" t="s">
        <v>696</v>
      </c>
      <c r="D816" s="4">
        <v>43282.864583333336</v>
      </c>
      <c r="E816" s="4">
        <v>43293.616666666669</v>
      </c>
      <c r="F816" s="4">
        <v>43322</v>
      </c>
      <c r="G816" s="22">
        <f>IF(ISBLANK(ORDERS[[#This Row],[order_delivered_customer_date]]), "", (INT(ORDERS[[#This Row],[order_delivered_customer_date]])-INT(ORDERS[[#This Row],[order_purchase_timestamp]])))</f>
        <v>11</v>
      </c>
    </row>
    <row r="817" spans="1:7" x14ac:dyDescent="0.25">
      <c r="A817" s="2" t="s">
        <v>1840</v>
      </c>
      <c r="B817" s="3" t="s">
        <v>534</v>
      </c>
      <c r="C817" s="2" t="s">
        <v>696</v>
      </c>
      <c r="D817" s="4">
        <v>43188.543055555558</v>
      </c>
      <c r="E817" s="4">
        <v>43216.906944444447</v>
      </c>
      <c r="F817" s="4">
        <v>43242</v>
      </c>
      <c r="G817" s="22">
        <f>IF(ISBLANK(ORDERS[[#This Row],[order_delivered_customer_date]]), "", (INT(ORDERS[[#This Row],[order_delivered_customer_date]])-INT(ORDERS[[#This Row],[order_purchase_timestamp]])))</f>
        <v>28</v>
      </c>
    </row>
    <row r="818" spans="1:7" x14ac:dyDescent="0.25">
      <c r="A818" s="2" t="s">
        <v>1119</v>
      </c>
      <c r="B818" s="3" t="s">
        <v>443</v>
      </c>
      <c r="C818" s="2" t="s">
        <v>696</v>
      </c>
      <c r="D818" s="4">
        <v>43051.658333333333</v>
      </c>
      <c r="E818" s="4">
        <v>43074.088888888888</v>
      </c>
      <c r="F818" s="4">
        <v>43077</v>
      </c>
      <c r="G818" s="22">
        <f>IF(ISBLANK(ORDERS[[#This Row],[order_delivered_customer_date]]), "", (INT(ORDERS[[#This Row],[order_delivered_customer_date]])-INT(ORDERS[[#This Row],[order_purchase_timestamp]])))</f>
        <v>23</v>
      </c>
    </row>
    <row r="819" spans="1:7" x14ac:dyDescent="0.25">
      <c r="A819" s="2" t="s">
        <v>910</v>
      </c>
      <c r="B819" s="3" t="s">
        <v>226</v>
      </c>
      <c r="C819" s="2" t="s">
        <v>696</v>
      </c>
      <c r="D819" s="4">
        <v>42873.404166666667</v>
      </c>
      <c r="E819" s="4">
        <v>42881.418749999997</v>
      </c>
      <c r="F819" s="4">
        <v>42899</v>
      </c>
      <c r="G819" s="22">
        <f>IF(ISBLANK(ORDERS[[#This Row],[order_delivered_customer_date]]), "", (INT(ORDERS[[#This Row],[order_delivered_customer_date]])-INT(ORDERS[[#This Row],[order_purchase_timestamp]])))</f>
        <v>8</v>
      </c>
    </row>
    <row r="820" spans="1:7" x14ac:dyDescent="0.25">
      <c r="A820" s="2" t="s">
        <v>1061</v>
      </c>
      <c r="B820" s="3" t="s">
        <v>591</v>
      </c>
      <c r="C820" s="2" t="s">
        <v>696</v>
      </c>
      <c r="D820" s="4">
        <v>42903.462500000001</v>
      </c>
      <c r="E820" s="4">
        <v>42921.695138888892</v>
      </c>
      <c r="F820" s="4">
        <v>42930</v>
      </c>
      <c r="G820" s="22">
        <f>IF(ISBLANK(ORDERS[[#This Row],[order_delivered_customer_date]]), "", (INT(ORDERS[[#This Row],[order_delivered_customer_date]])-INT(ORDERS[[#This Row],[order_purchase_timestamp]])))</f>
        <v>18</v>
      </c>
    </row>
    <row r="821" spans="1:7" x14ac:dyDescent="0.25">
      <c r="A821" s="2" t="s">
        <v>1070</v>
      </c>
      <c r="B821" s="3" t="s">
        <v>299</v>
      </c>
      <c r="C821" s="2" t="s">
        <v>696</v>
      </c>
      <c r="D821" s="4">
        <v>43126.645138888889</v>
      </c>
      <c r="E821" s="4">
        <v>43136.70416666667</v>
      </c>
      <c r="F821" s="4">
        <v>43152</v>
      </c>
      <c r="G821" s="22">
        <f>IF(ISBLANK(ORDERS[[#This Row],[order_delivered_customer_date]]), "", (INT(ORDERS[[#This Row],[order_delivered_customer_date]])-INT(ORDERS[[#This Row],[order_purchase_timestamp]])))</f>
        <v>10</v>
      </c>
    </row>
    <row r="822" spans="1:7" x14ac:dyDescent="0.25">
      <c r="A822" s="2" t="s">
        <v>1682</v>
      </c>
      <c r="B822" s="3" t="s">
        <v>621</v>
      </c>
      <c r="C822" s="2" t="s">
        <v>696</v>
      </c>
      <c r="D822" s="4">
        <v>42879.704861111109</v>
      </c>
      <c r="E822" s="4">
        <v>42891.744444444441</v>
      </c>
      <c r="F822" s="4">
        <v>42912</v>
      </c>
      <c r="G822" s="22">
        <f>IF(ISBLANK(ORDERS[[#This Row],[order_delivered_customer_date]]), "", (INT(ORDERS[[#This Row],[order_delivered_customer_date]])-INT(ORDERS[[#This Row],[order_purchase_timestamp]])))</f>
        <v>12</v>
      </c>
    </row>
    <row r="823" spans="1:7" x14ac:dyDescent="0.25">
      <c r="A823" s="2" t="s">
        <v>1541</v>
      </c>
      <c r="B823" s="3" t="s">
        <v>460</v>
      </c>
      <c r="C823" s="2" t="s">
        <v>696</v>
      </c>
      <c r="D823" s="4">
        <v>43307.893750000003</v>
      </c>
      <c r="E823" s="4">
        <v>43320.605555555558</v>
      </c>
      <c r="F823" s="4">
        <v>43328</v>
      </c>
      <c r="G823" s="22">
        <f>IF(ISBLANK(ORDERS[[#This Row],[order_delivered_customer_date]]), "", (INT(ORDERS[[#This Row],[order_delivered_customer_date]])-INT(ORDERS[[#This Row],[order_purchase_timestamp]])))</f>
        <v>13</v>
      </c>
    </row>
    <row r="824" spans="1:7" x14ac:dyDescent="0.25">
      <c r="A824" s="2" t="s">
        <v>1406</v>
      </c>
      <c r="B824" s="3" t="s">
        <v>344</v>
      </c>
      <c r="C824" s="2" t="s">
        <v>696</v>
      </c>
      <c r="D824" s="4">
        <v>43043.854166666664</v>
      </c>
      <c r="E824" s="4">
        <v>43054.572222222225</v>
      </c>
      <c r="F824" s="4">
        <v>43063</v>
      </c>
      <c r="G824" s="22">
        <f>IF(ISBLANK(ORDERS[[#This Row],[order_delivered_customer_date]]), "", (INT(ORDERS[[#This Row],[order_delivered_customer_date]])-INT(ORDERS[[#This Row],[order_purchase_timestamp]])))</f>
        <v>11</v>
      </c>
    </row>
    <row r="825" spans="1:7" x14ac:dyDescent="0.25">
      <c r="A825" s="2" t="s">
        <v>1283</v>
      </c>
      <c r="B825" s="3" t="s">
        <v>328</v>
      </c>
      <c r="C825" s="2" t="s">
        <v>696</v>
      </c>
      <c r="D825" s="4">
        <v>43255.740277777775</v>
      </c>
      <c r="E825" s="4">
        <v>43269.645138888889</v>
      </c>
      <c r="F825" s="4">
        <v>43312</v>
      </c>
      <c r="G825" s="22">
        <f>IF(ISBLANK(ORDERS[[#This Row],[order_delivered_customer_date]]), "", (INT(ORDERS[[#This Row],[order_delivered_customer_date]])-INT(ORDERS[[#This Row],[order_purchase_timestamp]])))</f>
        <v>14</v>
      </c>
    </row>
    <row r="826" spans="1:7" x14ac:dyDescent="0.25">
      <c r="A826" s="2" t="s">
        <v>1646</v>
      </c>
      <c r="B826" s="3" t="s">
        <v>299</v>
      </c>
      <c r="C826" s="2" t="s">
        <v>696</v>
      </c>
      <c r="D826" s="4">
        <v>43206.907638888886</v>
      </c>
      <c r="E826" s="4">
        <v>43220.884027777778</v>
      </c>
      <c r="F826" s="4">
        <v>43230</v>
      </c>
      <c r="G826" s="22">
        <f>IF(ISBLANK(ORDERS[[#This Row],[order_delivered_customer_date]]), "", (INT(ORDERS[[#This Row],[order_delivered_customer_date]])-INT(ORDERS[[#This Row],[order_purchase_timestamp]])))</f>
        <v>14</v>
      </c>
    </row>
    <row r="827" spans="1:7" x14ac:dyDescent="0.25">
      <c r="A827" s="2" t="s">
        <v>850</v>
      </c>
      <c r="B827" s="3" t="s">
        <v>569</v>
      </c>
      <c r="C827" s="2" t="s">
        <v>696</v>
      </c>
      <c r="D827" s="4">
        <v>43026.843055555553</v>
      </c>
      <c r="E827" s="4">
        <v>43042.848611111112</v>
      </c>
      <c r="F827" s="4">
        <v>43061</v>
      </c>
      <c r="G827" s="22">
        <f>IF(ISBLANK(ORDERS[[#This Row],[order_delivered_customer_date]]), "", (INT(ORDERS[[#This Row],[order_delivered_customer_date]])-INT(ORDERS[[#This Row],[order_purchase_timestamp]])))</f>
        <v>16</v>
      </c>
    </row>
    <row r="828" spans="1:7" x14ac:dyDescent="0.25">
      <c r="A828" s="2" t="s">
        <v>1335</v>
      </c>
      <c r="B828" s="3" t="s">
        <v>289</v>
      </c>
      <c r="C828" s="2" t="s">
        <v>696</v>
      </c>
      <c r="D828" s="4">
        <v>43005.634027777778</v>
      </c>
      <c r="E828" s="4">
        <v>43014.954861111109</v>
      </c>
      <c r="F828" s="4">
        <v>43027</v>
      </c>
      <c r="G828" s="22">
        <f>IF(ISBLANK(ORDERS[[#This Row],[order_delivered_customer_date]]), "", (INT(ORDERS[[#This Row],[order_delivered_customer_date]])-INT(ORDERS[[#This Row],[order_purchase_timestamp]])))</f>
        <v>9</v>
      </c>
    </row>
    <row r="829" spans="1:7" x14ac:dyDescent="0.25">
      <c r="A829" s="2" t="s">
        <v>868</v>
      </c>
      <c r="B829" s="3" t="s">
        <v>636</v>
      </c>
      <c r="C829" s="2" t="s">
        <v>696</v>
      </c>
      <c r="D829" s="4">
        <v>43099.440972222219</v>
      </c>
      <c r="E829" s="4">
        <v>43111.622916666667</v>
      </c>
      <c r="F829" s="4">
        <v>43124</v>
      </c>
      <c r="G829" s="22">
        <f>IF(ISBLANK(ORDERS[[#This Row],[order_delivered_customer_date]]), "", (INT(ORDERS[[#This Row],[order_delivered_customer_date]])-INT(ORDERS[[#This Row],[order_purchase_timestamp]])))</f>
        <v>12</v>
      </c>
    </row>
    <row r="830" spans="1:7" x14ac:dyDescent="0.25">
      <c r="A830" s="2" t="s">
        <v>973</v>
      </c>
      <c r="B830" s="3" t="s">
        <v>681</v>
      </c>
      <c r="C830" s="2" t="s">
        <v>696</v>
      </c>
      <c r="D830" s="4">
        <v>43323.90347222222</v>
      </c>
      <c r="E830" s="4">
        <v>43328.745833333334</v>
      </c>
      <c r="F830" s="4">
        <v>43334</v>
      </c>
      <c r="G830" s="22">
        <f>IF(ISBLANK(ORDERS[[#This Row],[order_delivered_customer_date]]), "", (INT(ORDERS[[#This Row],[order_delivered_customer_date]])-INT(ORDERS[[#This Row],[order_purchase_timestamp]])))</f>
        <v>5</v>
      </c>
    </row>
    <row r="831" spans="1:7" x14ac:dyDescent="0.25">
      <c r="A831" s="2" t="s">
        <v>1112</v>
      </c>
      <c r="B831" s="3" t="s">
        <v>531</v>
      </c>
      <c r="C831" s="2" t="s">
        <v>696</v>
      </c>
      <c r="D831" s="4">
        <v>43183.540277777778</v>
      </c>
      <c r="E831" s="4">
        <v>43187.827777777777</v>
      </c>
      <c r="F831" s="4">
        <v>43196</v>
      </c>
      <c r="G831" s="22">
        <f>IF(ISBLANK(ORDERS[[#This Row],[order_delivered_customer_date]]), "", (INT(ORDERS[[#This Row],[order_delivered_customer_date]])-INT(ORDERS[[#This Row],[order_purchase_timestamp]])))</f>
        <v>4</v>
      </c>
    </row>
    <row r="832" spans="1:7" x14ac:dyDescent="0.25">
      <c r="A832" s="2" t="s">
        <v>834</v>
      </c>
      <c r="B832" s="3" t="s">
        <v>664</v>
      </c>
      <c r="C832" s="2" t="s">
        <v>698</v>
      </c>
      <c r="D832" s="4">
        <v>43180.392361111109</v>
      </c>
      <c r="F832" s="4">
        <v>43213</v>
      </c>
      <c r="G832" s="22" t="str">
        <f>IF(ISBLANK(ORDERS[[#This Row],[order_delivered_customer_date]]), "", (INT(ORDERS[[#This Row],[order_delivered_customer_date]])-INT(ORDERS[[#This Row],[order_purchase_timestamp]])))</f>
        <v/>
      </c>
    </row>
    <row r="833" spans="1:7" x14ac:dyDescent="0.25">
      <c r="A833" s="2" t="s">
        <v>1723</v>
      </c>
      <c r="B833" s="3" t="s">
        <v>325</v>
      </c>
      <c r="C833" s="2" t="s">
        <v>696</v>
      </c>
      <c r="D833" s="4">
        <v>43332.474305555559</v>
      </c>
      <c r="E833" s="4">
        <v>43336.604861111111</v>
      </c>
      <c r="F833" s="4">
        <v>43347</v>
      </c>
      <c r="G833" s="22">
        <f>IF(ISBLANK(ORDERS[[#This Row],[order_delivered_customer_date]]), "", (INT(ORDERS[[#This Row],[order_delivered_customer_date]])-INT(ORDERS[[#This Row],[order_purchase_timestamp]])))</f>
        <v>4</v>
      </c>
    </row>
    <row r="834" spans="1:7" x14ac:dyDescent="0.25">
      <c r="A834" s="2" t="s">
        <v>1016</v>
      </c>
      <c r="B834" s="3" t="s">
        <v>233</v>
      </c>
      <c r="C834" s="2" t="s">
        <v>696</v>
      </c>
      <c r="D834" s="4">
        <v>43144.856249999997</v>
      </c>
      <c r="E834" s="4">
        <v>43157.904166666667</v>
      </c>
      <c r="F834" s="4">
        <v>43168</v>
      </c>
      <c r="G834" s="22">
        <f>IF(ISBLANK(ORDERS[[#This Row],[order_delivered_customer_date]]), "", (INT(ORDERS[[#This Row],[order_delivered_customer_date]])-INT(ORDERS[[#This Row],[order_purchase_timestamp]])))</f>
        <v>13</v>
      </c>
    </row>
    <row r="835" spans="1:7" x14ac:dyDescent="0.25">
      <c r="A835" s="2" t="s">
        <v>1146</v>
      </c>
      <c r="B835" s="3" t="s">
        <v>672</v>
      </c>
      <c r="C835" s="2" t="s">
        <v>696</v>
      </c>
      <c r="D835" s="4">
        <v>43078.664583333331</v>
      </c>
      <c r="E835" s="4">
        <v>43087.915277777778</v>
      </c>
      <c r="F835" s="4">
        <v>43108</v>
      </c>
      <c r="G835" s="22">
        <f>IF(ISBLANK(ORDERS[[#This Row],[order_delivered_customer_date]]), "", (INT(ORDERS[[#This Row],[order_delivered_customer_date]])-INT(ORDERS[[#This Row],[order_purchase_timestamp]])))</f>
        <v>9</v>
      </c>
    </row>
    <row r="836" spans="1:7" x14ac:dyDescent="0.25">
      <c r="A836" s="2" t="s">
        <v>1282</v>
      </c>
      <c r="B836" s="3" t="s">
        <v>522</v>
      </c>
      <c r="C836" s="2" t="s">
        <v>696</v>
      </c>
      <c r="D836" s="4">
        <v>43209.353472222225</v>
      </c>
      <c r="E836" s="4">
        <v>43227.754861111112</v>
      </c>
      <c r="F836" s="4">
        <v>43244</v>
      </c>
      <c r="G836" s="22">
        <f>IF(ISBLANK(ORDERS[[#This Row],[order_delivered_customer_date]]), "", (INT(ORDERS[[#This Row],[order_delivered_customer_date]])-INT(ORDERS[[#This Row],[order_purchase_timestamp]])))</f>
        <v>18</v>
      </c>
    </row>
    <row r="837" spans="1:7" x14ac:dyDescent="0.25">
      <c r="A837" s="2" t="s">
        <v>1711</v>
      </c>
      <c r="B837" s="3" t="s">
        <v>354</v>
      </c>
      <c r="C837" s="2" t="s">
        <v>696</v>
      </c>
      <c r="D837" s="4">
        <v>43145.74722222222</v>
      </c>
      <c r="E837" s="4">
        <v>43166.716666666667</v>
      </c>
      <c r="F837" s="4">
        <v>43168</v>
      </c>
      <c r="G837" s="22">
        <f>IF(ISBLANK(ORDERS[[#This Row],[order_delivered_customer_date]]), "", (INT(ORDERS[[#This Row],[order_delivered_customer_date]])-INT(ORDERS[[#This Row],[order_purchase_timestamp]])))</f>
        <v>21</v>
      </c>
    </row>
    <row r="838" spans="1:7" x14ac:dyDescent="0.25">
      <c r="A838" s="2" t="s">
        <v>889</v>
      </c>
      <c r="B838" s="3" t="s">
        <v>590</v>
      </c>
      <c r="C838" s="2" t="s">
        <v>696</v>
      </c>
      <c r="D838" s="4">
        <v>42890.890972222223</v>
      </c>
      <c r="E838" s="4">
        <v>42898.492361111108</v>
      </c>
      <c r="F838" s="4">
        <v>42914</v>
      </c>
      <c r="G838" s="22">
        <f>IF(ISBLANK(ORDERS[[#This Row],[order_delivered_customer_date]]), "", (INT(ORDERS[[#This Row],[order_delivered_customer_date]])-INT(ORDERS[[#This Row],[order_purchase_timestamp]])))</f>
        <v>8</v>
      </c>
    </row>
    <row r="839" spans="1:7" x14ac:dyDescent="0.25">
      <c r="A839" s="2" t="s">
        <v>1824</v>
      </c>
      <c r="B839" s="3" t="s">
        <v>605</v>
      </c>
      <c r="C839" s="2" t="s">
        <v>696</v>
      </c>
      <c r="D839" s="4">
        <v>43108.729166666664</v>
      </c>
      <c r="E839" s="4">
        <v>43119.7</v>
      </c>
      <c r="F839" s="4">
        <v>43132</v>
      </c>
      <c r="G839" s="22">
        <f>IF(ISBLANK(ORDERS[[#This Row],[order_delivered_customer_date]]), "", (INT(ORDERS[[#This Row],[order_delivered_customer_date]])-INT(ORDERS[[#This Row],[order_purchase_timestamp]])))</f>
        <v>11</v>
      </c>
    </row>
    <row r="840" spans="1:7" x14ac:dyDescent="0.25">
      <c r="A840" s="2" t="s">
        <v>792</v>
      </c>
      <c r="B840" s="3" t="s">
        <v>571</v>
      </c>
      <c r="C840" s="2" t="s">
        <v>698</v>
      </c>
      <c r="D840" s="4">
        <v>43175.804861111108</v>
      </c>
      <c r="E840" s="4">
        <v>43199</v>
      </c>
      <c r="F840" s="4">
        <v>43199</v>
      </c>
      <c r="G840" s="22">
        <f>IF(ISBLANK(ORDERS[[#This Row],[order_delivered_customer_date]]), "", (INT(ORDERS[[#This Row],[order_delivered_customer_date]])-INT(ORDERS[[#This Row],[order_purchase_timestamp]])))</f>
        <v>24</v>
      </c>
    </row>
    <row r="841" spans="1:7" x14ac:dyDescent="0.25">
      <c r="A841" s="2" t="s">
        <v>896</v>
      </c>
      <c r="B841" s="3" t="s">
        <v>613</v>
      </c>
      <c r="C841" s="2" t="s">
        <v>696</v>
      </c>
      <c r="D841" s="4">
        <v>42892.474305555559</v>
      </c>
      <c r="E841" s="4">
        <v>42900.737500000003</v>
      </c>
      <c r="F841" s="4">
        <v>42913</v>
      </c>
      <c r="G841" s="22">
        <f>IF(ISBLANK(ORDERS[[#This Row],[order_delivered_customer_date]]), "", (INT(ORDERS[[#This Row],[order_delivered_customer_date]])-INT(ORDERS[[#This Row],[order_purchase_timestamp]])))</f>
        <v>8</v>
      </c>
    </row>
    <row r="842" spans="1:7" x14ac:dyDescent="0.25">
      <c r="A842" s="2" t="s">
        <v>757</v>
      </c>
      <c r="B842" s="3" t="s">
        <v>449</v>
      </c>
      <c r="C842" s="2" t="s">
        <v>696</v>
      </c>
      <c r="D842" s="4">
        <v>43221.597916666666</v>
      </c>
      <c r="E842" s="4">
        <v>43244.686111111114</v>
      </c>
      <c r="F842" s="4">
        <v>43259</v>
      </c>
      <c r="G842" s="22">
        <f>IF(ISBLANK(ORDERS[[#This Row],[order_delivered_customer_date]]), "", (INT(ORDERS[[#This Row],[order_delivered_customer_date]])-INT(ORDERS[[#This Row],[order_purchase_timestamp]])))</f>
        <v>23</v>
      </c>
    </row>
    <row r="843" spans="1:7" x14ac:dyDescent="0.25">
      <c r="A843" s="2" t="s">
        <v>875</v>
      </c>
      <c r="B843" s="3" t="s">
        <v>546</v>
      </c>
      <c r="C843" s="2" t="s">
        <v>696</v>
      </c>
      <c r="D843" s="4">
        <v>42865.025694444441</v>
      </c>
      <c r="E843" s="4">
        <v>42870.453472222223</v>
      </c>
      <c r="F843" s="4">
        <v>42884</v>
      </c>
      <c r="G843" s="22">
        <f>IF(ISBLANK(ORDERS[[#This Row],[order_delivered_customer_date]]), "", (INT(ORDERS[[#This Row],[order_delivered_customer_date]])-INT(ORDERS[[#This Row],[order_purchase_timestamp]])))</f>
        <v>5</v>
      </c>
    </row>
    <row r="844" spans="1:7" x14ac:dyDescent="0.25">
      <c r="A844" s="2" t="s">
        <v>1612</v>
      </c>
      <c r="B844" s="3" t="s">
        <v>329</v>
      </c>
      <c r="C844" s="2" t="s">
        <v>696</v>
      </c>
      <c r="D844" s="4">
        <v>43317.554861111108</v>
      </c>
      <c r="E844" s="4">
        <v>43321.725694444445</v>
      </c>
      <c r="F844" s="4">
        <v>43329</v>
      </c>
      <c r="G844" s="22">
        <f>IF(ISBLANK(ORDERS[[#This Row],[order_delivered_customer_date]]), "", (INT(ORDERS[[#This Row],[order_delivered_customer_date]])-INT(ORDERS[[#This Row],[order_purchase_timestamp]])))</f>
        <v>4</v>
      </c>
    </row>
    <row r="845" spans="1:7" x14ac:dyDescent="0.25">
      <c r="A845" s="2" t="s">
        <v>1653</v>
      </c>
      <c r="B845" s="3" t="s">
        <v>441</v>
      </c>
      <c r="C845" s="2" t="s">
        <v>696</v>
      </c>
      <c r="D845" s="4">
        <v>42886.90625</v>
      </c>
      <c r="E845" s="4">
        <v>42913.706944444442</v>
      </c>
      <c r="F845" s="4">
        <v>42923</v>
      </c>
      <c r="G845" s="22">
        <f>IF(ISBLANK(ORDERS[[#This Row],[order_delivered_customer_date]]), "", (INT(ORDERS[[#This Row],[order_delivered_customer_date]])-INT(ORDERS[[#This Row],[order_purchase_timestamp]])))</f>
        <v>27</v>
      </c>
    </row>
    <row r="846" spans="1:7" x14ac:dyDescent="0.25">
      <c r="A846" s="2" t="s">
        <v>987</v>
      </c>
      <c r="B846" s="3" t="s">
        <v>635</v>
      </c>
      <c r="C846" s="2" t="s">
        <v>698</v>
      </c>
      <c r="D846" s="4">
        <v>42959.713888888888</v>
      </c>
      <c r="E846" s="4">
        <v>42992</v>
      </c>
      <c r="F846" s="4">
        <v>42992</v>
      </c>
      <c r="G846" s="22">
        <f>IF(ISBLANK(ORDERS[[#This Row],[order_delivered_customer_date]]), "", (INT(ORDERS[[#This Row],[order_delivered_customer_date]])-INT(ORDERS[[#This Row],[order_purchase_timestamp]])))</f>
        <v>33</v>
      </c>
    </row>
    <row r="847" spans="1:7" x14ac:dyDescent="0.25">
      <c r="A847" s="2" t="s">
        <v>1714</v>
      </c>
      <c r="B847" s="3" t="s">
        <v>542</v>
      </c>
      <c r="C847" s="2" t="s">
        <v>696</v>
      </c>
      <c r="D847" s="4">
        <v>42947.996527777781</v>
      </c>
      <c r="E847" s="4">
        <v>42955.854166666664</v>
      </c>
      <c r="F847" s="4">
        <v>42969</v>
      </c>
      <c r="G847" s="22">
        <f>IF(ISBLANK(ORDERS[[#This Row],[order_delivered_customer_date]]), "", (INT(ORDERS[[#This Row],[order_delivered_customer_date]])-INT(ORDERS[[#This Row],[order_purchase_timestamp]])))</f>
        <v>8</v>
      </c>
    </row>
    <row r="848" spans="1:7" x14ac:dyDescent="0.25">
      <c r="A848" s="2" t="s">
        <v>1493</v>
      </c>
      <c r="B848" s="3" t="s">
        <v>354</v>
      </c>
      <c r="C848" s="2" t="s">
        <v>696</v>
      </c>
      <c r="D848" s="4">
        <v>43105.302083333336</v>
      </c>
      <c r="E848" s="4">
        <v>43119.879166666666</v>
      </c>
      <c r="F848" s="4">
        <v>43137</v>
      </c>
      <c r="G848" s="22">
        <f>IF(ISBLANK(ORDERS[[#This Row],[order_delivered_customer_date]]), "", (INT(ORDERS[[#This Row],[order_delivered_customer_date]])-INT(ORDERS[[#This Row],[order_purchase_timestamp]])))</f>
        <v>14</v>
      </c>
    </row>
    <row r="849" spans="1:7" x14ac:dyDescent="0.25">
      <c r="A849" s="2" t="s">
        <v>1691</v>
      </c>
      <c r="B849" s="3" t="s">
        <v>403</v>
      </c>
      <c r="C849" s="2" t="s">
        <v>696</v>
      </c>
      <c r="D849" s="4">
        <v>43208.954861111109</v>
      </c>
      <c r="E849" s="4">
        <v>43218.723611111112</v>
      </c>
      <c r="F849" s="4">
        <v>43231</v>
      </c>
      <c r="G849" s="22">
        <f>IF(ISBLANK(ORDERS[[#This Row],[order_delivered_customer_date]]), "", (INT(ORDERS[[#This Row],[order_delivered_customer_date]])-INT(ORDERS[[#This Row],[order_purchase_timestamp]])))</f>
        <v>10</v>
      </c>
    </row>
    <row r="850" spans="1:7" x14ac:dyDescent="0.25">
      <c r="A850" s="2" t="s">
        <v>1182</v>
      </c>
      <c r="B850" s="3" t="s">
        <v>609</v>
      </c>
      <c r="C850" s="2" t="s">
        <v>696</v>
      </c>
      <c r="D850" s="4">
        <v>42982.611111111109</v>
      </c>
      <c r="E850" s="4">
        <v>42991.848611111112</v>
      </c>
      <c r="F850" s="4">
        <v>43000</v>
      </c>
      <c r="G850" s="22">
        <f>IF(ISBLANK(ORDERS[[#This Row],[order_delivered_customer_date]]), "", (INT(ORDERS[[#This Row],[order_delivered_customer_date]])-INT(ORDERS[[#This Row],[order_purchase_timestamp]])))</f>
        <v>9</v>
      </c>
    </row>
    <row r="851" spans="1:7" x14ac:dyDescent="0.25">
      <c r="A851" s="2" t="s">
        <v>1300</v>
      </c>
      <c r="B851" s="3" t="s">
        <v>476</v>
      </c>
      <c r="C851" s="2" t="s">
        <v>696</v>
      </c>
      <c r="D851" s="4">
        <v>43108.763194444444</v>
      </c>
      <c r="E851" s="4">
        <v>43133.998611111114</v>
      </c>
      <c r="F851" s="4">
        <v>43140</v>
      </c>
      <c r="G851" s="22">
        <f>IF(ISBLANK(ORDERS[[#This Row],[order_delivered_customer_date]]), "", (INT(ORDERS[[#This Row],[order_delivered_customer_date]])-INT(ORDERS[[#This Row],[order_purchase_timestamp]])))</f>
        <v>25</v>
      </c>
    </row>
    <row r="852" spans="1:7" x14ac:dyDescent="0.25">
      <c r="A852" s="2" t="s">
        <v>1758</v>
      </c>
      <c r="B852" s="3" t="s">
        <v>580</v>
      </c>
      <c r="C852" s="2" t="s">
        <v>696</v>
      </c>
      <c r="D852" s="4">
        <v>43177.759027777778</v>
      </c>
      <c r="E852" s="4">
        <v>43208.727777777778</v>
      </c>
      <c r="F852" s="4">
        <v>43199</v>
      </c>
      <c r="G852" s="22">
        <f>IF(ISBLANK(ORDERS[[#This Row],[order_delivered_customer_date]]), "", (INT(ORDERS[[#This Row],[order_delivered_customer_date]])-INT(ORDERS[[#This Row],[order_purchase_timestamp]])))</f>
        <v>31</v>
      </c>
    </row>
    <row r="853" spans="1:7" x14ac:dyDescent="0.25">
      <c r="A853" s="2" t="s">
        <v>1868</v>
      </c>
      <c r="B853" s="3" t="s">
        <v>494</v>
      </c>
      <c r="C853" s="2" t="s">
        <v>696</v>
      </c>
      <c r="D853" s="4">
        <v>42989.868055555555</v>
      </c>
      <c r="E853" s="4">
        <v>42997.737500000003</v>
      </c>
      <c r="F853" s="4">
        <v>43021</v>
      </c>
      <c r="G853" s="22">
        <f>IF(ISBLANK(ORDERS[[#This Row],[order_delivered_customer_date]]), "", (INT(ORDERS[[#This Row],[order_delivered_customer_date]])-INT(ORDERS[[#This Row],[order_purchase_timestamp]])))</f>
        <v>8</v>
      </c>
    </row>
    <row r="854" spans="1:7" x14ac:dyDescent="0.25">
      <c r="A854" s="2" t="s">
        <v>1583</v>
      </c>
      <c r="B854" s="3" t="s">
        <v>604</v>
      </c>
      <c r="C854" s="2" t="s">
        <v>696</v>
      </c>
      <c r="D854" s="4">
        <v>43052.631249999999</v>
      </c>
      <c r="E854" s="4">
        <v>43062.844444444447</v>
      </c>
      <c r="F854" s="4">
        <v>43077</v>
      </c>
      <c r="G854" s="22">
        <f>IF(ISBLANK(ORDERS[[#This Row],[order_delivered_customer_date]]), "", (INT(ORDERS[[#This Row],[order_delivered_customer_date]])-INT(ORDERS[[#This Row],[order_purchase_timestamp]])))</f>
        <v>10</v>
      </c>
    </row>
    <row r="855" spans="1:7" x14ac:dyDescent="0.25">
      <c r="A855" s="2" t="s">
        <v>1019</v>
      </c>
      <c r="B855" s="3" t="s">
        <v>312</v>
      </c>
      <c r="C855" s="2" t="s">
        <v>696</v>
      </c>
      <c r="D855" s="4">
        <v>43227.875</v>
      </c>
      <c r="E855" s="4">
        <v>43235.727083333331</v>
      </c>
      <c r="F855" s="4">
        <v>43243</v>
      </c>
      <c r="G855" s="22">
        <f>IF(ISBLANK(ORDERS[[#This Row],[order_delivered_customer_date]]), "", (INT(ORDERS[[#This Row],[order_delivered_customer_date]])-INT(ORDERS[[#This Row],[order_purchase_timestamp]])))</f>
        <v>8</v>
      </c>
    </row>
    <row r="856" spans="1:7" x14ac:dyDescent="0.25">
      <c r="A856" s="2" t="s">
        <v>1455</v>
      </c>
      <c r="B856" s="3" t="s">
        <v>614</v>
      </c>
      <c r="C856" s="2" t="s">
        <v>696</v>
      </c>
      <c r="D856" s="4">
        <v>43168.572916666664</v>
      </c>
      <c r="E856" s="4">
        <v>43186.81527777778</v>
      </c>
      <c r="F856" s="4">
        <v>43194</v>
      </c>
      <c r="G856" s="22">
        <f>IF(ISBLANK(ORDERS[[#This Row],[order_delivered_customer_date]]), "", (INT(ORDERS[[#This Row],[order_delivered_customer_date]])-INT(ORDERS[[#This Row],[order_purchase_timestamp]])))</f>
        <v>18</v>
      </c>
    </row>
    <row r="857" spans="1:7" x14ac:dyDescent="0.25">
      <c r="A857" s="2" t="s">
        <v>1763</v>
      </c>
      <c r="B857" s="3" t="s">
        <v>452</v>
      </c>
      <c r="C857" s="2" t="s">
        <v>696</v>
      </c>
      <c r="D857" s="4">
        <v>43307.42083333333</v>
      </c>
      <c r="E857" s="4">
        <v>43320.599305555559</v>
      </c>
      <c r="F857" s="4">
        <v>43328</v>
      </c>
      <c r="G857" s="22">
        <f>IF(ISBLANK(ORDERS[[#This Row],[order_delivered_customer_date]]), "", (INT(ORDERS[[#This Row],[order_delivered_customer_date]])-INT(ORDERS[[#This Row],[order_purchase_timestamp]])))</f>
        <v>13</v>
      </c>
    </row>
    <row r="858" spans="1:7" x14ac:dyDescent="0.25">
      <c r="A858" s="2" t="s">
        <v>1502</v>
      </c>
      <c r="B858" s="3" t="s">
        <v>514</v>
      </c>
      <c r="C858" s="2" t="s">
        <v>696</v>
      </c>
      <c r="D858" s="4">
        <v>42956.654166666667</v>
      </c>
      <c r="E858" s="4">
        <v>42964.927083333336</v>
      </c>
      <c r="F858" s="4">
        <v>42978</v>
      </c>
      <c r="G858" s="22">
        <f>IF(ISBLANK(ORDERS[[#This Row],[order_delivered_customer_date]]), "", (INT(ORDERS[[#This Row],[order_delivered_customer_date]])-INT(ORDERS[[#This Row],[order_purchase_timestamp]])))</f>
        <v>8</v>
      </c>
    </row>
    <row r="859" spans="1:7" x14ac:dyDescent="0.25">
      <c r="A859" s="2" t="s">
        <v>1320</v>
      </c>
      <c r="B859" s="3" t="s">
        <v>240</v>
      </c>
      <c r="C859" s="2" t="s">
        <v>696</v>
      </c>
      <c r="D859" s="4">
        <v>43138.978472222225</v>
      </c>
      <c r="E859" s="4">
        <v>43157.865972222222</v>
      </c>
      <c r="F859" s="4">
        <v>43166</v>
      </c>
      <c r="G859" s="22">
        <f>IF(ISBLANK(ORDERS[[#This Row],[order_delivered_customer_date]]), "", (INT(ORDERS[[#This Row],[order_delivered_customer_date]])-INT(ORDERS[[#This Row],[order_purchase_timestamp]])))</f>
        <v>19</v>
      </c>
    </row>
    <row r="860" spans="1:7" x14ac:dyDescent="0.25">
      <c r="A860" s="2" t="s">
        <v>1557</v>
      </c>
      <c r="B860" s="3" t="s">
        <v>564</v>
      </c>
      <c r="C860" s="2" t="s">
        <v>696</v>
      </c>
      <c r="D860" s="4">
        <v>43092.638194444444</v>
      </c>
      <c r="E860" s="4">
        <v>43097.706944444442</v>
      </c>
      <c r="F860" s="4">
        <v>43119</v>
      </c>
      <c r="G860" s="22">
        <f>IF(ISBLANK(ORDERS[[#This Row],[order_delivered_customer_date]]), "", (INT(ORDERS[[#This Row],[order_delivered_customer_date]])-INT(ORDERS[[#This Row],[order_purchase_timestamp]])))</f>
        <v>5</v>
      </c>
    </row>
    <row r="861" spans="1:7" x14ac:dyDescent="0.25">
      <c r="A861" s="2" t="s">
        <v>767</v>
      </c>
      <c r="B861" s="3" t="s">
        <v>217</v>
      </c>
      <c r="C861" s="2" t="s">
        <v>696</v>
      </c>
      <c r="D861" s="4">
        <v>43108.861111111109</v>
      </c>
      <c r="E861" s="4">
        <v>43116.939583333333</v>
      </c>
      <c r="F861" s="4">
        <v>43132</v>
      </c>
      <c r="G861" s="22">
        <f>IF(ISBLANK(ORDERS[[#This Row],[order_delivered_customer_date]]), "", (INT(ORDERS[[#This Row],[order_delivered_customer_date]])-INT(ORDERS[[#This Row],[order_purchase_timestamp]])))</f>
        <v>8</v>
      </c>
    </row>
    <row r="862" spans="1:7" x14ac:dyDescent="0.25">
      <c r="A862" s="2" t="s">
        <v>1021</v>
      </c>
      <c r="B862" s="3" t="s">
        <v>559</v>
      </c>
      <c r="C862" s="2" t="s">
        <v>696</v>
      </c>
      <c r="D862" s="4">
        <v>43175.71875</v>
      </c>
      <c r="E862" s="4">
        <v>43180.002083333333</v>
      </c>
      <c r="F862" s="4">
        <v>43187</v>
      </c>
      <c r="G862" s="22">
        <f>IF(ISBLANK(ORDERS[[#This Row],[order_delivered_customer_date]]), "", (INT(ORDERS[[#This Row],[order_delivered_customer_date]])-INT(ORDERS[[#This Row],[order_purchase_timestamp]])))</f>
        <v>5</v>
      </c>
    </row>
    <row r="863" spans="1:7" x14ac:dyDescent="0.25">
      <c r="A863" s="2" t="s">
        <v>1586</v>
      </c>
      <c r="B863" s="3" t="s">
        <v>470</v>
      </c>
      <c r="C863" s="2" t="s">
        <v>696</v>
      </c>
      <c r="D863" s="4">
        <v>43160.489583333336</v>
      </c>
      <c r="E863" s="4">
        <v>43171.754166666666</v>
      </c>
      <c r="F863" s="4">
        <v>43185</v>
      </c>
      <c r="G863" s="22">
        <f>IF(ISBLANK(ORDERS[[#This Row],[order_delivered_customer_date]]), "", (INT(ORDERS[[#This Row],[order_delivered_customer_date]])-INT(ORDERS[[#This Row],[order_purchase_timestamp]])))</f>
        <v>11</v>
      </c>
    </row>
    <row r="864" spans="1:7" x14ac:dyDescent="0.25">
      <c r="A864" s="2" t="s">
        <v>1573</v>
      </c>
      <c r="B864" s="3" t="s">
        <v>596</v>
      </c>
      <c r="C864" s="2" t="s">
        <v>696</v>
      </c>
      <c r="D864" s="4">
        <v>43081.73541666667</v>
      </c>
      <c r="E864" s="4">
        <v>43133.685416666667</v>
      </c>
      <c r="F864" s="4">
        <v>43109</v>
      </c>
      <c r="G864" s="22">
        <f>IF(ISBLANK(ORDERS[[#This Row],[order_delivered_customer_date]]), "", (INT(ORDERS[[#This Row],[order_delivered_customer_date]])-INT(ORDERS[[#This Row],[order_purchase_timestamp]])))</f>
        <v>52</v>
      </c>
    </row>
    <row r="865" spans="1:7" x14ac:dyDescent="0.25">
      <c r="A865" s="2" t="s">
        <v>1550</v>
      </c>
      <c r="B865" s="3" t="s">
        <v>389</v>
      </c>
      <c r="C865" s="2" t="s">
        <v>696</v>
      </c>
      <c r="D865" s="4">
        <v>43319.845833333333</v>
      </c>
      <c r="E865" s="4">
        <v>43328.793749999997</v>
      </c>
      <c r="F865" s="4">
        <v>43339</v>
      </c>
      <c r="G865" s="22">
        <f>IF(ISBLANK(ORDERS[[#This Row],[order_delivered_customer_date]]), "", (INT(ORDERS[[#This Row],[order_delivered_customer_date]])-INT(ORDERS[[#This Row],[order_purchase_timestamp]])))</f>
        <v>9</v>
      </c>
    </row>
    <row r="866" spans="1:7" x14ac:dyDescent="0.25">
      <c r="A866" s="2" t="s">
        <v>1806</v>
      </c>
      <c r="B866" s="3" t="s">
        <v>318</v>
      </c>
      <c r="C866" s="2" t="s">
        <v>696</v>
      </c>
      <c r="D866" s="4">
        <v>43145.619444444441</v>
      </c>
      <c r="E866" s="4">
        <v>43166.036805555559</v>
      </c>
      <c r="F866" s="4">
        <v>43181</v>
      </c>
      <c r="G866" s="22">
        <f>IF(ISBLANK(ORDERS[[#This Row],[order_delivered_customer_date]]), "", (INT(ORDERS[[#This Row],[order_delivered_customer_date]])-INT(ORDERS[[#This Row],[order_purchase_timestamp]])))</f>
        <v>21</v>
      </c>
    </row>
    <row r="867" spans="1:7" x14ac:dyDescent="0.25">
      <c r="A867" s="2" t="s">
        <v>752</v>
      </c>
      <c r="B867" s="3" t="s">
        <v>190</v>
      </c>
      <c r="C867" s="2" t="s">
        <v>698</v>
      </c>
      <c r="D867" s="4">
        <v>43211.973611111112</v>
      </c>
      <c r="E867" s="4">
        <v>43234</v>
      </c>
      <c r="F867" s="4">
        <v>43234</v>
      </c>
      <c r="G867" s="22">
        <f>IF(ISBLANK(ORDERS[[#This Row],[order_delivered_customer_date]]), "", (INT(ORDERS[[#This Row],[order_delivered_customer_date]])-INT(ORDERS[[#This Row],[order_purchase_timestamp]])))</f>
        <v>23</v>
      </c>
    </row>
    <row r="868" spans="1:7" x14ac:dyDescent="0.25">
      <c r="A868" s="2" t="s">
        <v>1852</v>
      </c>
      <c r="B868" s="3" t="s">
        <v>656</v>
      </c>
      <c r="C868" s="2" t="s">
        <v>696</v>
      </c>
      <c r="D868" s="4">
        <v>43144.095833333333</v>
      </c>
      <c r="E868" s="4">
        <v>43153.890972222223</v>
      </c>
      <c r="F868" s="4">
        <v>43166</v>
      </c>
      <c r="G868" s="22">
        <f>IF(ISBLANK(ORDERS[[#This Row],[order_delivered_customer_date]]), "", (INT(ORDERS[[#This Row],[order_delivered_customer_date]])-INT(ORDERS[[#This Row],[order_purchase_timestamp]])))</f>
        <v>9</v>
      </c>
    </row>
    <row r="869" spans="1:7" x14ac:dyDescent="0.25">
      <c r="A869" s="2" t="s">
        <v>1862</v>
      </c>
      <c r="B869" s="3" t="s">
        <v>541</v>
      </c>
      <c r="C869" s="2" t="s">
        <v>696</v>
      </c>
      <c r="D869" s="4">
        <v>43304.65</v>
      </c>
      <c r="E869" s="4">
        <v>43311.84652777778</v>
      </c>
      <c r="F869" s="4">
        <v>43321</v>
      </c>
      <c r="G869" s="22">
        <f>IF(ISBLANK(ORDERS[[#This Row],[order_delivered_customer_date]]), "", (INT(ORDERS[[#This Row],[order_delivered_customer_date]])-INT(ORDERS[[#This Row],[order_purchase_timestamp]])))</f>
        <v>7</v>
      </c>
    </row>
    <row r="870" spans="1:7" x14ac:dyDescent="0.25">
      <c r="A870" s="2" t="s">
        <v>1672</v>
      </c>
      <c r="B870" s="3" t="s">
        <v>568</v>
      </c>
      <c r="C870" s="2" t="s">
        <v>696</v>
      </c>
      <c r="D870" s="4">
        <v>43131.491666666669</v>
      </c>
      <c r="E870" s="4">
        <v>43151.780555555553</v>
      </c>
      <c r="F870" s="4">
        <v>43160</v>
      </c>
      <c r="G870" s="22">
        <f>IF(ISBLANK(ORDERS[[#This Row],[order_delivered_customer_date]]), "", (INT(ORDERS[[#This Row],[order_delivered_customer_date]])-INT(ORDERS[[#This Row],[order_purchase_timestamp]])))</f>
        <v>20</v>
      </c>
    </row>
    <row r="871" spans="1:7" x14ac:dyDescent="0.25">
      <c r="A871" s="2" t="s">
        <v>756</v>
      </c>
      <c r="B871" s="3" t="s">
        <v>533</v>
      </c>
      <c r="C871" s="2" t="s">
        <v>702</v>
      </c>
      <c r="D871" s="4">
        <v>42915.754861111112</v>
      </c>
      <c r="E871" s="4">
        <v>42980</v>
      </c>
      <c r="F871" s="4">
        <v>42949</v>
      </c>
      <c r="G871" s="22">
        <f>IF(ISBLANK(ORDERS[[#This Row],[order_delivered_customer_date]]), "", (INT(ORDERS[[#This Row],[order_delivered_customer_date]])-INT(ORDERS[[#This Row],[order_purchase_timestamp]])))</f>
        <v>65</v>
      </c>
    </row>
    <row r="872" spans="1:7" x14ac:dyDescent="0.25">
      <c r="A872" s="2" t="s">
        <v>779</v>
      </c>
      <c r="B872" s="3" t="s">
        <v>539</v>
      </c>
      <c r="C872" s="2" t="s">
        <v>696</v>
      </c>
      <c r="D872" s="4">
        <v>43311.52847222222</v>
      </c>
      <c r="E872" s="4">
        <v>43318.765277777777</v>
      </c>
      <c r="F872" s="4">
        <v>43320</v>
      </c>
      <c r="G872" s="22">
        <f>IF(ISBLANK(ORDERS[[#This Row],[order_delivered_customer_date]]), "", (INT(ORDERS[[#This Row],[order_delivered_customer_date]])-INT(ORDERS[[#This Row],[order_purchase_timestamp]])))</f>
        <v>7</v>
      </c>
    </row>
    <row r="873" spans="1:7" x14ac:dyDescent="0.25">
      <c r="A873" s="2" t="s">
        <v>1113</v>
      </c>
      <c r="B873" s="3" t="s">
        <v>640</v>
      </c>
      <c r="C873" s="2" t="s">
        <v>696</v>
      </c>
      <c r="D873" s="4">
        <v>43303.395138888889</v>
      </c>
      <c r="E873" s="4">
        <v>43311.693055555559</v>
      </c>
      <c r="F873" s="4">
        <v>43328</v>
      </c>
      <c r="G873" s="22">
        <f>IF(ISBLANK(ORDERS[[#This Row],[order_delivered_customer_date]]), "", (INT(ORDERS[[#This Row],[order_delivered_customer_date]])-INT(ORDERS[[#This Row],[order_purchase_timestamp]])))</f>
        <v>8</v>
      </c>
    </row>
    <row r="874" spans="1:7" x14ac:dyDescent="0.25">
      <c r="A874" s="2" t="s">
        <v>1226</v>
      </c>
      <c r="B874" s="3" t="s">
        <v>588</v>
      </c>
      <c r="C874" s="2" t="s">
        <v>696</v>
      </c>
      <c r="D874" s="4">
        <v>43167.675694444442</v>
      </c>
      <c r="E874" s="4">
        <v>43180.901388888888</v>
      </c>
      <c r="F874" s="4">
        <v>43188</v>
      </c>
      <c r="G874" s="22">
        <f>IF(ISBLANK(ORDERS[[#This Row],[order_delivered_customer_date]]), "", (INT(ORDERS[[#This Row],[order_delivered_customer_date]])-INT(ORDERS[[#This Row],[order_purchase_timestamp]])))</f>
        <v>13</v>
      </c>
    </row>
    <row r="875" spans="1:7" x14ac:dyDescent="0.25">
      <c r="A875" s="2" t="s">
        <v>778</v>
      </c>
      <c r="B875" s="3" t="s">
        <v>454</v>
      </c>
      <c r="C875" s="2" t="s">
        <v>696</v>
      </c>
      <c r="D875" s="4">
        <v>42786.602777777778</v>
      </c>
      <c r="E875" s="4">
        <v>42811.407638888886</v>
      </c>
      <c r="F875" s="4">
        <v>42825</v>
      </c>
      <c r="G875" s="22">
        <f>IF(ISBLANK(ORDERS[[#This Row],[order_delivered_customer_date]]), "", (INT(ORDERS[[#This Row],[order_delivered_customer_date]])-INT(ORDERS[[#This Row],[order_purchase_timestamp]])))</f>
        <v>25</v>
      </c>
    </row>
    <row r="876" spans="1:7" x14ac:dyDescent="0.25">
      <c r="A876" s="2" t="s">
        <v>1842</v>
      </c>
      <c r="B876" s="3" t="s">
        <v>389</v>
      </c>
      <c r="C876" s="2" t="s">
        <v>696</v>
      </c>
      <c r="D876" s="4">
        <v>43304.89166666667</v>
      </c>
      <c r="E876" s="4">
        <v>43311.911111111112</v>
      </c>
      <c r="F876" s="4">
        <v>43326</v>
      </c>
      <c r="G876" s="22">
        <f>IF(ISBLANK(ORDERS[[#This Row],[order_delivered_customer_date]]), "", (INT(ORDERS[[#This Row],[order_delivered_customer_date]])-INT(ORDERS[[#This Row],[order_purchase_timestamp]])))</f>
        <v>7</v>
      </c>
    </row>
    <row r="877" spans="1:7" x14ac:dyDescent="0.25">
      <c r="A877" s="2" t="s">
        <v>1327</v>
      </c>
      <c r="B877" s="3" t="s">
        <v>449</v>
      </c>
      <c r="C877" s="2" t="s">
        <v>696</v>
      </c>
      <c r="D877" s="4">
        <v>42757.727083333331</v>
      </c>
      <c r="E877" s="4">
        <v>42765.558333333334</v>
      </c>
      <c r="F877" s="4">
        <v>42796</v>
      </c>
      <c r="G877" s="22">
        <f>IF(ISBLANK(ORDERS[[#This Row],[order_delivered_customer_date]]), "", (INT(ORDERS[[#This Row],[order_delivered_customer_date]])-INT(ORDERS[[#This Row],[order_purchase_timestamp]])))</f>
        <v>8</v>
      </c>
    </row>
    <row r="878" spans="1:7" x14ac:dyDescent="0.25">
      <c r="A878" s="2" t="s">
        <v>1823</v>
      </c>
      <c r="B878" s="3" t="s">
        <v>450</v>
      </c>
      <c r="C878" s="2" t="s">
        <v>696</v>
      </c>
      <c r="D878" s="4">
        <v>43134.555555555555</v>
      </c>
      <c r="E878" s="4">
        <v>43140.783333333333</v>
      </c>
      <c r="F878" s="4">
        <v>43160</v>
      </c>
      <c r="G878" s="22">
        <f>IF(ISBLANK(ORDERS[[#This Row],[order_delivered_customer_date]]), "", (INT(ORDERS[[#This Row],[order_delivered_customer_date]])-INT(ORDERS[[#This Row],[order_purchase_timestamp]])))</f>
        <v>6</v>
      </c>
    </row>
    <row r="879" spans="1:7" x14ac:dyDescent="0.25">
      <c r="A879" s="2" t="s">
        <v>714</v>
      </c>
      <c r="B879" s="3" t="s">
        <v>484</v>
      </c>
      <c r="C879" s="2" t="s">
        <v>696</v>
      </c>
      <c r="D879" s="4">
        <v>43150.804166666669</v>
      </c>
      <c r="E879" s="4">
        <v>43155.643750000003</v>
      </c>
      <c r="F879" s="4">
        <v>43174</v>
      </c>
      <c r="G879" s="22">
        <f>IF(ISBLANK(ORDERS[[#This Row],[order_delivered_customer_date]]), "", (INT(ORDERS[[#This Row],[order_delivered_customer_date]])-INT(ORDERS[[#This Row],[order_purchase_timestamp]])))</f>
        <v>5</v>
      </c>
    </row>
    <row r="880" spans="1:7" x14ac:dyDescent="0.25">
      <c r="A880" s="2" t="s">
        <v>1791</v>
      </c>
      <c r="B880" s="3" t="s">
        <v>580</v>
      </c>
      <c r="C880" s="2" t="s">
        <v>696</v>
      </c>
      <c r="D880" s="4">
        <v>43325.624305555553</v>
      </c>
      <c r="E880" s="4">
        <v>43333.73333333333</v>
      </c>
      <c r="F880" s="4">
        <v>43339</v>
      </c>
      <c r="G880" s="22">
        <f>IF(ISBLANK(ORDERS[[#This Row],[order_delivered_customer_date]]), "", (INT(ORDERS[[#This Row],[order_delivered_customer_date]])-INT(ORDERS[[#This Row],[order_purchase_timestamp]])))</f>
        <v>8</v>
      </c>
    </row>
    <row r="881" spans="1:7" x14ac:dyDescent="0.25">
      <c r="A881" s="2" t="s">
        <v>923</v>
      </c>
      <c r="B881" s="3" t="s">
        <v>333</v>
      </c>
      <c r="C881" s="2" t="s">
        <v>696</v>
      </c>
      <c r="D881" s="4">
        <v>42927.347222222219</v>
      </c>
      <c r="E881" s="4">
        <v>42936.867361111108</v>
      </c>
      <c r="F881" s="4">
        <v>42949</v>
      </c>
      <c r="G881" s="22">
        <f>IF(ISBLANK(ORDERS[[#This Row],[order_delivered_customer_date]]), "", (INT(ORDERS[[#This Row],[order_delivered_customer_date]])-INT(ORDERS[[#This Row],[order_purchase_timestamp]])))</f>
        <v>9</v>
      </c>
    </row>
    <row r="882" spans="1:7" x14ac:dyDescent="0.25">
      <c r="A882" s="2" t="s">
        <v>1760</v>
      </c>
      <c r="B882" s="3" t="s">
        <v>363</v>
      </c>
      <c r="C882" s="2" t="s">
        <v>696</v>
      </c>
      <c r="D882" s="4">
        <v>43206.973611111112</v>
      </c>
      <c r="E882" s="4">
        <v>43222.863888888889</v>
      </c>
      <c r="F882" s="4">
        <v>43236</v>
      </c>
      <c r="G882" s="22">
        <f>IF(ISBLANK(ORDERS[[#This Row],[order_delivered_customer_date]]), "", (INT(ORDERS[[#This Row],[order_delivered_customer_date]])-INT(ORDERS[[#This Row],[order_purchase_timestamp]])))</f>
        <v>16</v>
      </c>
    </row>
    <row r="883" spans="1:7" x14ac:dyDescent="0.25">
      <c r="A883" s="2" t="s">
        <v>1804</v>
      </c>
      <c r="B883" s="3" t="s">
        <v>441</v>
      </c>
      <c r="C883" s="2" t="s">
        <v>696</v>
      </c>
      <c r="D883" s="4">
        <v>43180.449305555558</v>
      </c>
      <c r="E883" s="4">
        <v>43187.511805555558</v>
      </c>
      <c r="F883" s="4">
        <v>43202</v>
      </c>
      <c r="G883" s="22">
        <f>IF(ISBLANK(ORDERS[[#This Row],[order_delivered_customer_date]]), "", (INT(ORDERS[[#This Row],[order_delivered_customer_date]])-INT(ORDERS[[#This Row],[order_purchase_timestamp]])))</f>
        <v>7</v>
      </c>
    </row>
    <row r="884" spans="1:7" x14ac:dyDescent="0.25">
      <c r="A884" s="2" t="s">
        <v>1403</v>
      </c>
      <c r="B884" s="3" t="s">
        <v>605</v>
      </c>
      <c r="C884" s="2" t="s">
        <v>696</v>
      </c>
      <c r="D884" s="4">
        <v>43025.374305555553</v>
      </c>
      <c r="E884" s="4">
        <v>43034.855555555558</v>
      </c>
      <c r="F884" s="4">
        <v>43052</v>
      </c>
      <c r="G884" s="22">
        <f>IF(ISBLANK(ORDERS[[#This Row],[order_delivered_customer_date]]), "", (INT(ORDERS[[#This Row],[order_delivered_customer_date]])-INT(ORDERS[[#This Row],[order_purchase_timestamp]])))</f>
        <v>9</v>
      </c>
    </row>
    <row r="885" spans="1:7" x14ac:dyDescent="0.25">
      <c r="A885" s="2" t="s">
        <v>710</v>
      </c>
      <c r="B885" s="3" t="s">
        <v>598</v>
      </c>
      <c r="C885" s="2" t="s">
        <v>696</v>
      </c>
      <c r="D885" s="4">
        <v>42757.589583333334</v>
      </c>
      <c r="E885" s="4">
        <v>42765.525694444441</v>
      </c>
      <c r="F885" s="4">
        <v>42782</v>
      </c>
      <c r="G885" s="22">
        <f>IF(ISBLANK(ORDERS[[#This Row],[order_delivered_customer_date]]), "", (INT(ORDERS[[#This Row],[order_delivered_customer_date]])-INT(ORDERS[[#This Row],[order_purchase_timestamp]])))</f>
        <v>8</v>
      </c>
    </row>
    <row r="886" spans="1:7" x14ac:dyDescent="0.25">
      <c r="A886" s="2" t="s">
        <v>742</v>
      </c>
      <c r="B886" s="3" t="s">
        <v>513</v>
      </c>
      <c r="C886" s="2" t="s">
        <v>696</v>
      </c>
      <c r="D886" s="4">
        <v>42954.961805555555</v>
      </c>
      <c r="E886" s="4">
        <v>42961.618055555555</v>
      </c>
      <c r="F886" s="4">
        <v>42965</v>
      </c>
      <c r="G886" s="22">
        <f>IF(ISBLANK(ORDERS[[#This Row],[order_delivered_customer_date]]), "", (INT(ORDERS[[#This Row],[order_delivered_customer_date]])-INT(ORDERS[[#This Row],[order_purchase_timestamp]])))</f>
        <v>7</v>
      </c>
    </row>
    <row r="887" spans="1:7" x14ac:dyDescent="0.25">
      <c r="A887" s="2" t="s">
        <v>1681</v>
      </c>
      <c r="B887" s="3" t="s">
        <v>395</v>
      </c>
      <c r="C887" s="2" t="s">
        <v>696</v>
      </c>
      <c r="D887" s="4">
        <v>43237.441666666666</v>
      </c>
      <c r="E887" s="4">
        <v>43242.794444444444</v>
      </c>
      <c r="F887" s="4">
        <v>43249</v>
      </c>
      <c r="G887" s="22">
        <f>IF(ISBLANK(ORDERS[[#This Row],[order_delivered_customer_date]]), "", (INT(ORDERS[[#This Row],[order_delivered_customer_date]])-INT(ORDERS[[#This Row],[order_purchase_timestamp]])))</f>
        <v>5</v>
      </c>
    </row>
    <row r="888" spans="1:7" x14ac:dyDescent="0.25">
      <c r="A888" s="2" t="s">
        <v>1271</v>
      </c>
      <c r="B888" s="3" t="s">
        <v>519</v>
      </c>
      <c r="C888" s="2" t="s">
        <v>696</v>
      </c>
      <c r="D888" s="4">
        <v>43213.815972222219</v>
      </c>
      <c r="E888" s="4">
        <v>43230.574999999997</v>
      </c>
      <c r="F888" s="4">
        <v>43231</v>
      </c>
      <c r="G888" s="22">
        <f>IF(ISBLANK(ORDERS[[#This Row],[order_delivered_customer_date]]), "", (INT(ORDERS[[#This Row],[order_delivered_customer_date]])-INT(ORDERS[[#This Row],[order_purchase_timestamp]])))</f>
        <v>17</v>
      </c>
    </row>
    <row r="889" spans="1:7" x14ac:dyDescent="0.25">
      <c r="A889" s="2" t="s">
        <v>1213</v>
      </c>
      <c r="B889" s="3" t="s">
        <v>663</v>
      </c>
      <c r="C889" s="2" t="s">
        <v>696</v>
      </c>
      <c r="D889" s="4">
        <v>43326.54583333333</v>
      </c>
      <c r="E889" s="4">
        <v>43332.474305555559</v>
      </c>
      <c r="F889" s="4">
        <v>43329</v>
      </c>
      <c r="G889" s="22">
        <f>IF(ISBLANK(ORDERS[[#This Row],[order_delivered_customer_date]]), "", (INT(ORDERS[[#This Row],[order_delivered_customer_date]])-INT(ORDERS[[#This Row],[order_purchase_timestamp]])))</f>
        <v>6</v>
      </c>
    </row>
    <row r="890" spans="1:7" x14ac:dyDescent="0.25">
      <c r="A890" s="2" t="s">
        <v>1144</v>
      </c>
      <c r="B890" s="3" t="s">
        <v>312</v>
      </c>
      <c r="C890" s="2" t="s">
        <v>696</v>
      </c>
      <c r="D890" s="4">
        <v>43158.318749999999</v>
      </c>
      <c r="E890" s="4">
        <v>43171.543749999997</v>
      </c>
      <c r="F890" s="4">
        <v>43172</v>
      </c>
      <c r="G890" s="22">
        <f>IF(ISBLANK(ORDERS[[#This Row],[order_delivered_customer_date]]), "", (INT(ORDERS[[#This Row],[order_delivered_customer_date]])-INT(ORDERS[[#This Row],[order_purchase_timestamp]])))</f>
        <v>13</v>
      </c>
    </row>
    <row r="891" spans="1:7" x14ac:dyDescent="0.25">
      <c r="A891" s="2" t="s">
        <v>1558</v>
      </c>
      <c r="B891" s="3" t="s">
        <v>647</v>
      </c>
      <c r="C891" s="2" t="s">
        <v>696</v>
      </c>
      <c r="D891" s="4">
        <v>43169.75277777778</v>
      </c>
      <c r="E891" s="4">
        <v>43186.813888888886</v>
      </c>
      <c r="F891" s="4">
        <v>43200</v>
      </c>
      <c r="G891" s="22">
        <f>IF(ISBLANK(ORDERS[[#This Row],[order_delivered_customer_date]]), "", (INT(ORDERS[[#This Row],[order_delivered_customer_date]])-INT(ORDERS[[#This Row],[order_purchase_timestamp]])))</f>
        <v>17</v>
      </c>
    </row>
    <row r="892" spans="1:7" x14ac:dyDescent="0.25">
      <c r="A892" s="2" t="s">
        <v>766</v>
      </c>
      <c r="B892" s="3" t="s">
        <v>489</v>
      </c>
      <c r="C892" s="2" t="s">
        <v>696</v>
      </c>
      <c r="D892" s="4">
        <v>43067.948611111111</v>
      </c>
      <c r="E892" s="4">
        <v>43077.798611111109</v>
      </c>
      <c r="F892" s="4">
        <v>43088</v>
      </c>
      <c r="G892" s="22">
        <f>IF(ISBLANK(ORDERS[[#This Row],[order_delivered_customer_date]]), "", (INT(ORDERS[[#This Row],[order_delivered_customer_date]])-INT(ORDERS[[#This Row],[order_purchase_timestamp]])))</f>
        <v>10</v>
      </c>
    </row>
    <row r="893" spans="1:7" x14ac:dyDescent="0.25">
      <c r="A893" s="2" t="s">
        <v>1490</v>
      </c>
      <c r="B893" s="3" t="s">
        <v>613</v>
      </c>
      <c r="C893" s="2" t="s">
        <v>696</v>
      </c>
      <c r="D893" s="4">
        <v>43336.1</v>
      </c>
      <c r="E893" s="4">
        <v>43340.835416666669</v>
      </c>
      <c r="F893" s="4">
        <v>43355</v>
      </c>
      <c r="G893" s="22">
        <f>IF(ISBLANK(ORDERS[[#This Row],[order_delivered_customer_date]]), "", (INT(ORDERS[[#This Row],[order_delivered_customer_date]])-INT(ORDERS[[#This Row],[order_purchase_timestamp]])))</f>
        <v>4</v>
      </c>
    </row>
    <row r="894" spans="1:7" x14ac:dyDescent="0.25">
      <c r="A894" s="2" t="s">
        <v>995</v>
      </c>
      <c r="B894" s="3" t="s">
        <v>634</v>
      </c>
      <c r="C894" s="2" t="s">
        <v>696</v>
      </c>
      <c r="D894" s="4">
        <v>43019.322222222225</v>
      </c>
      <c r="E894" s="4">
        <v>43024.815972222219</v>
      </c>
      <c r="F894" s="4">
        <v>43032</v>
      </c>
      <c r="G894" s="22">
        <f>IF(ISBLANK(ORDERS[[#This Row],[order_delivered_customer_date]]), "", (INT(ORDERS[[#This Row],[order_delivered_customer_date]])-INT(ORDERS[[#This Row],[order_purchase_timestamp]])))</f>
        <v>5</v>
      </c>
    </row>
    <row r="895" spans="1:7" x14ac:dyDescent="0.25">
      <c r="A895" s="2" t="s">
        <v>1466</v>
      </c>
      <c r="B895" s="3" t="s">
        <v>499</v>
      </c>
      <c r="C895" s="2" t="s">
        <v>696</v>
      </c>
      <c r="D895" s="4">
        <v>43192.920138888891</v>
      </c>
      <c r="E895" s="4">
        <v>43200.883333333331</v>
      </c>
      <c r="F895" s="4">
        <v>43208</v>
      </c>
      <c r="G895" s="22">
        <f>IF(ISBLANK(ORDERS[[#This Row],[order_delivered_customer_date]]), "", (INT(ORDERS[[#This Row],[order_delivered_customer_date]])-INT(ORDERS[[#This Row],[order_purchase_timestamp]])))</f>
        <v>8</v>
      </c>
    </row>
    <row r="896" spans="1:7" x14ac:dyDescent="0.25">
      <c r="A896" s="2" t="s">
        <v>1732</v>
      </c>
      <c r="B896" s="3" t="s">
        <v>592</v>
      </c>
      <c r="C896" s="2" t="s">
        <v>696</v>
      </c>
      <c r="D896" s="4">
        <v>42942.73541666667</v>
      </c>
      <c r="E896" s="4">
        <v>42950.769444444442</v>
      </c>
      <c r="F896" s="4">
        <v>42976</v>
      </c>
      <c r="G896" s="22">
        <f>IF(ISBLANK(ORDERS[[#This Row],[order_delivered_customer_date]]), "", (INT(ORDERS[[#This Row],[order_delivered_customer_date]])-INT(ORDERS[[#This Row],[order_purchase_timestamp]])))</f>
        <v>8</v>
      </c>
    </row>
    <row r="897" spans="1:7" x14ac:dyDescent="0.25">
      <c r="A897" s="2" t="s">
        <v>935</v>
      </c>
      <c r="B897" s="3" t="s">
        <v>395</v>
      </c>
      <c r="C897" s="2" t="s">
        <v>696</v>
      </c>
      <c r="D897" s="4">
        <v>42975.213194444441</v>
      </c>
      <c r="E897" s="4">
        <v>42987.529166666667</v>
      </c>
      <c r="F897" s="4">
        <v>42997</v>
      </c>
      <c r="G897" s="22">
        <f>IF(ISBLANK(ORDERS[[#This Row],[order_delivered_customer_date]]), "", (INT(ORDERS[[#This Row],[order_delivered_customer_date]])-INT(ORDERS[[#This Row],[order_purchase_timestamp]])))</f>
        <v>12</v>
      </c>
    </row>
    <row r="898" spans="1:7" x14ac:dyDescent="0.25">
      <c r="A898" s="2" t="s">
        <v>1535</v>
      </c>
      <c r="B898" s="3" t="s">
        <v>475</v>
      </c>
      <c r="C898" s="2" t="s">
        <v>696</v>
      </c>
      <c r="D898" s="4">
        <v>43131.745138888888</v>
      </c>
      <c r="E898" s="4">
        <v>43157.87777777778</v>
      </c>
      <c r="F898" s="4">
        <v>43164</v>
      </c>
      <c r="G898" s="22">
        <f>IF(ISBLANK(ORDERS[[#This Row],[order_delivered_customer_date]]), "", (INT(ORDERS[[#This Row],[order_delivered_customer_date]])-INT(ORDERS[[#This Row],[order_purchase_timestamp]])))</f>
        <v>26</v>
      </c>
    </row>
    <row r="899" spans="1:7" x14ac:dyDescent="0.25">
      <c r="A899" s="2" t="s">
        <v>1122</v>
      </c>
      <c r="B899" s="3" t="s">
        <v>451</v>
      </c>
      <c r="C899" s="2" t="s">
        <v>696</v>
      </c>
      <c r="D899" s="4">
        <v>43073.588194444441</v>
      </c>
      <c r="E899" s="4">
        <v>43083.022916666669</v>
      </c>
      <c r="F899" s="4">
        <v>43089</v>
      </c>
      <c r="G899" s="22">
        <f>IF(ISBLANK(ORDERS[[#This Row],[order_delivered_customer_date]]), "", (INT(ORDERS[[#This Row],[order_delivered_customer_date]])-INT(ORDERS[[#This Row],[order_purchase_timestamp]])))</f>
        <v>10</v>
      </c>
    </row>
    <row r="900" spans="1:7" x14ac:dyDescent="0.25">
      <c r="A900" s="2" t="s">
        <v>1877</v>
      </c>
      <c r="B900" s="3" t="s">
        <v>562</v>
      </c>
      <c r="C900" s="2" t="s">
        <v>696</v>
      </c>
      <c r="D900" s="4">
        <v>42761.965277777781</v>
      </c>
      <c r="E900" s="4">
        <v>42781.643750000003</v>
      </c>
      <c r="F900" s="4">
        <v>42786</v>
      </c>
      <c r="G900" s="22">
        <f>IF(ISBLANK(ORDERS[[#This Row],[order_delivered_customer_date]]), "", (INT(ORDERS[[#This Row],[order_delivered_customer_date]])-INT(ORDERS[[#This Row],[order_purchase_timestamp]])))</f>
        <v>20</v>
      </c>
    </row>
    <row r="901" spans="1:7" x14ac:dyDescent="0.25">
      <c r="A901" s="2" t="s">
        <v>1554</v>
      </c>
      <c r="B901" s="3" t="s">
        <v>333</v>
      </c>
      <c r="C901" s="2" t="s">
        <v>696</v>
      </c>
      <c r="D901" s="4">
        <v>43204.977777777778</v>
      </c>
      <c r="E901" s="4">
        <v>43216.862500000003</v>
      </c>
      <c r="F901" s="4">
        <v>43231</v>
      </c>
      <c r="G901" s="22">
        <f>IF(ISBLANK(ORDERS[[#This Row],[order_delivered_customer_date]]), "", (INT(ORDERS[[#This Row],[order_delivered_customer_date]])-INT(ORDERS[[#This Row],[order_purchase_timestamp]])))</f>
        <v>12</v>
      </c>
    </row>
    <row r="902" spans="1:7" x14ac:dyDescent="0.25">
      <c r="A902" s="2" t="s">
        <v>1413</v>
      </c>
      <c r="B902" s="3" t="s">
        <v>620</v>
      </c>
      <c r="C902" s="2" t="s">
        <v>696</v>
      </c>
      <c r="D902" s="4">
        <v>43241.645833333336</v>
      </c>
      <c r="E902" s="4">
        <v>43272.029166666667</v>
      </c>
      <c r="F902" s="4">
        <v>43287</v>
      </c>
      <c r="G902" s="22">
        <f>IF(ISBLANK(ORDERS[[#This Row],[order_delivered_customer_date]]), "", (INT(ORDERS[[#This Row],[order_delivered_customer_date]])-INT(ORDERS[[#This Row],[order_purchase_timestamp]])))</f>
        <v>31</v>
      </c>
    </row>
    <row r="903" spans="1:7" x14ac:dyDescent="0.25">
      <c r="A903" s="2" t="s">
        <v>1420</v>
      </c>
      <c r="B903" s="3" t="s">
        <v>472</v>
      </c>
      <c r="C903" s="2" t="s">
        <v>696</v>
      </c>
      <c r="D903" s="4">
        <v>42903.751388888886</v>
      </c>
      <c r="E903" s="4">
        <v>42915.697916666664</v>
      </c>
      <c r="F903" s="4">
        <v>42923</v>
      </c>
      <c r="G903" s="22">
        <f>IF(ISBLANK(ORDERS[[#This Row],[order_delivered_customer_date]]), "", (INT(ORDERS[[#This Row],[order_delivered_customer_date]])-INT(ORDERS[[#This Row],[order_purchase_timestamp]])))</f>
        <v>12</v>
      </c>
    </row>
    <row r="904" spans="1:7" x14ac:dyDescent="0.25">
      <c r="A904" s="2" t="s">
        <v>1613</v>
      </c>
      <c r="B904" s="3" t="s">
        <v>240</v>
      </c>
      <c r="C904" s="2" t="s">
        <v>696</v>
      </c>
      <c r="D904" s="4">
        <v>43144.754861111112</v>
      </c>
      <c r="E904" s="4">
        <v>43147.648611111108</v>
      </c>
      <c r="F904" s="4">
        <v>43160</v>
      </c>
      <c r="G904" s="22">
        <f>IF(ISBLANK(ORDERS[[#This Row],[order_delivered_customer_date]]), "", (INT(ORDERS[[#This Row],[order_delivered_customer_date]])-INT(ORDERS[[#This Row],[order_purchase_timestamp]])))</f>
        <v>3</v>
      </c>
    </row>
    <row r="905" spans="1:7" x14ac:dyDescent="0.25">
      <c r="A905" s="2" t="s">
        <v>1365</v>
      </c>
      <c r="B905" s="3" t="s">
        <v>425</v>
      </c>
      <c r="C905" s="2" t="s">
        <v>696</v>
      </c>
      <c r="D905" s="4">
        <v>43088.475694444445</v>
      </c>
      <c r="E905" s="4">
        <v>43091.61041666667</v>
      </c>
      <c r="F905" s="4">
        <v>43110</v>
      </c>
      <c r="G905" s="22">
        <f>IF(ISBLANK(ORDERS[[#This Row],[order_delivered_customer_date]]), "", (INT(ORDERS[[#This Row],[order_delivered_customer_date]])-INT(ORDERS[[#This Row],[order_purchase_timestamp]])))</f>
        <v>3</v>
      </c>
    </row>
    <row r="906" spans="1:7" x14ac:dyDescent="0.25">
      <c r="A906" s="2" t="s">
        <v>801</v>
      </c>
      <c r="B906" s="3" t="s">
        <v>388</v>
      </c>
      <c r="C906" s="2" t="s">
        <v>696</v>
      </c>
      <c r="D906" s="4">
        <v>43307.82708333333</v>
      </c>
      <c r="E906" s="4">
        <v>43314.865277777775</v>
      </c>
      <c r="F906" s="4">
        <v>43325</v>
      </c>
      <c r="G906" s="22">
        <f>IF(ISBLANK(ORDERS[[#This Row],[order_delivered_customer_date]]), "", (INT(ORDERS[[#This Row],[order_delivered_customer_date]])-INT(ORDERS[[#This Row],[order_purchase_timestamp]])))</f>
        <v>7</v>
      </c>
    </row>
    <row r="907" spans="1:7" x14ac:dyDescent="0.25">
      <c r="A907" s="2" t="s">
        <v>1231</v>
      </c>
      <c r="B907" s="3" t="s">
        <v>376</v>
      </c>
      <c r="C907" s="2" t="s">
        <v>696</v>
      </c>
      <c r="D907" s="4">
        <v>43045.602777777778</v>
      </c>
      <c r="E907" s="4">
        <v>43048.751388888886</v>
      </c>
      <c r="F907" s="4">
        <v>43060</v>
      </c>
      <c r="G907" s="22">
        <f>IF(ISBLANK(ORDERS[[#This Row],[order_delivered_customer_date]]), "", (INT(ORDERS[[#This Row],[order_delivered_customer_date]])-INT(ORDERS[[#This Row],[order_purchase_timestamp]])))</f>
        <v>3</v>
      </c>
    </row>
    <row r="908" spans="1:7" x14ac:dyDescent="0.25">
      <c r="A908" s="2" t="s">
        <v>1780</v>
      </c>
      <c r="B908" s="3" t="s">
        <v>331</v>
      </c>
      <c r="C908" s="2" t="s">
        <v>696</v>
      </c>
      <c r="D908" s="4">
        <v>42825.507638888892</v>
      </c>
      <c r="E908" s="4">
        <v>42831.578472222223</v>
      </c>
      <c r="F908" s="4">
        <v>42850</v>
      </c>
      <c r="G908" s="22">
        <f>IF(ISBLANK(ORDERS[[#This Row],[order_delivered_customer_date]]), "", (INT(ORDERS[[#This Row],[order_delivered_customer_date]])-INT(ORDERS[[#This Row],[order_purchase_timestamp]])))</f>
        <v>6</v>
      </c>
    </row>
    <row r="909" spans="1:7" x14ac:dyDescent="0.25">
      <c r="A909" s="2" t="s">
        <v>746</v>
      </c>
      <c r="B909" s="3" t="s">
        <v>472</v>
      </c>
      <c r="C909" s="2" t="s">
        <v>696</v>
      </c>
      <c r="D909" s="4">
        <v>43301.790972222225</v>
      </c>
      <c r="E909" s="4">
        <v>43312.980555555558</v>
      </c>
      <c r="F909" s="4">
        <v>43321</v>
      </c>
      <c r="G909" s="22">
        <f>IF(ISBLANK(ORDERS[[#This Row],[order_delivered_customer_date]]), "", (INT(ORDERS[[#This Row],[order_delivered_customer_date]])-INT(ORDERS[[#This Row],[order_purchase_timestamp]])))</f>
        <v>11</v>
      </c>
    </row>
    <row r="910" spans="1:7" x14ac:dyDescent="0.25">
      <c r="A910" s="2" t="s">
        <v>851</v>
      </c>
      <c r="B910" s="3" t="s">
        <v>367</v>
      </c>
      <c r="C910" s="2" t="s">
        <v>696</v>
      </c>
      <c r="D910" s="4">
        <v>43081.982638888891</v>
      </c>
      <c r="E910" s="4">
        <v>43087.887499999997</v>
      </c>
      <c r="F910" s="4">
        <v>43098</v>
      </c>
      <c r="G910" s="22">
        <f>IF(ISBLANK(ORDERS[[#This Row],[order_delivered_customer_date]]), "", (INT(ORDERS[[#This Row],[order_delivered_customer_date]])-INT(ORDERS[[#This Row],[order_purchase_timestamp]])))</f>
        <v>6</v>
      </c>
    </row>
    <row r="911" spans="1:7" x14ac:dyDescent="0.25">
      <c r="A911" s="2" t="s">
        <v>983</v>
      </c>
      <c r="B911" s="3" t="s">
        <v>619</v>
      </c>
      <c r="C911" s="2" t="s">
        <v>696</v>
      </c>
      <c r="D911" s="4">
        <v>42996.675000000003</v>
      </c>
      <c r="E911" s="4">
        <v>43003.915972222225</v>
      </c>
      <c r="F911" s="4">
        <v>43012</v>
      </c>
      <c r="G911" s="22">
        <f>IF(ISBLANK(ORDERS[[#This Row],[order_delivered_customer_date]]), "", (INT(ORDERS[[#This Row],[order_delivered_customer_date]])-INT(ORDERS[[#This Row],[order_purchase_timestamp]])))</f>
        <v>7</v>
      </c>
    </row>
    <row r="912" spans="1:7" x14ac:dyDescent="0.25">
      <c r="A912" s="2" t="s">
        <v>1631</v>
      </c>
      <c r="B912" s="3" t="s">
        <v>633</v>
      </c>
      <c r="C912" s="2" t="s">
        <v>696</v>
      </c>
      <c r="D912" s="4">
        <v>42809.963888888888</v>
      </c>
      <c r="E912" s="4">
        <v>42818.706250000003</v>
      </c>
      <c r="F912" s="4">
        <v>42828</v>
      </c>
      <c r="G912" s="22">
        <f>IF(ISBLANK(ORDERS[[#This Row],[order_delivered_customer_date]]), "", (INT(ORDERS[[#This Row],[order_delivered_customer_date]])-INT(ORDERS[[#This Row],[order_purchase_timestamp]])))</f>
        <v>9</v>
      </c>
    </row>
    <row r="913" spans="1:7" x14ac:dyDescent="0.25">
      <c r="A913" s="2" t="s">
        <v>1125</v>
      </c>
      <c r="B913" s="3" t="s">
        <v>482</v>
      </c>
      <c r="C913" s="2" t="s">
        <v>696</v>
      </c>
      <c r="D913" s="4">
        <v>43170.500694444447</v>
      </c>
      <c r="E913" s="4">
        <v>43187.634722222225</v>
      </c>
      <c r="F913" s="4">
        <v>43192</v>
      </c>
      <c r="G913" s="22">
        <f>IF(ISBLANK(ORDERS[[#This Row],[order_delivered_customer_date]]), "", (INT(ORDERS[[#This Row],[order_delivered_customer_date]])-INT(ORDERS[[#This Row],[order_purchase_timestamp]])))</f>
        <v>17</v>
      </c>
    </row>
    <row r="914" spans="1:7" x14ac:dyDescent="0.25">
      <c r="A914" s="2" t="s">
        <v>795</v>
      </c>
      <c r="B914" s="3" t="s">
        <v>682</v>
      </c>
      <c r="C914" s="2" t="s">
        <v>696</v>
      </c>
      <c r="D914" s="4">
        <v>43252.872916666667</v>
      </c>
      <c r="E914" s="4">
        <v>43258.06527777778</v>
      </c>
      <c r="F914" s="4">
        <v>43277</v>
      </c>
      <c r="G914" s="22">
        <f>IF(ISBLANK(ORDERS[[#This Row],[order_delivered_customer_date]]), "", (INT(ORDERS[[#This Row],[order_delivered_customer_date]])-INT(ORDERS[[#This Row],[order_purchase_timestamp]])))</f>
        <v>6</v>
      </c>
    </row>
    <row r="915" spans="1:7" x14ac:dyDescent="0.25">
      <c r="A915" s="2" t="s">
        <v>1577</v>
      </c>
      <c r="B915" s="3" t="s">
        <v>681</v>
      </c>
      <c r="C915" s="2" t="s">
        <v>696</v>
      </c>
      <c r="D915" s="4">
        <v>43126.53125</v>
      </c>
      <c r="E915" s="4">
        <v>43157.80972222222</v>
      </c>
      <c r="F915" s="4">
        <v>43161</v>
      </c>
      <c r="G915" s="22">
        <f>IF(ISBLANK(ORDERS[[#This Row],[order_delivered_customer_date]]), "", (INT(ORDERS[[#This Row],[order_delivered_customer_date]])-INT(ORDERS[[#This Row],[order_purchase_timestamp]])))</f>
        <v>31</v>
      </c>
    </row>
    <row r="916" spans="1:7" x14ac:dyDescent="0.25">
      <c r="A916" s="2" t="s">
        <v>1324</v>
      </c>
      <c r="B916" s="3" t="s">
        <v>563</v>
      </c>
      <c r="C916" s="2" t="s">
        <v>696</v>
      </c>
      <c r="D916" s="4">
        <v>43331.780555555553</v>
      </c>
      <c r="E916" s="4">
        <v>43341.617361111108</v>
      </c>
      <c r="F916" s="4">
        <v>43340</v>
      </c>
      <c r="G916" s="22">
        <f>IF(ISBLANK(ORDERS[[#This Row],[order_delivered_customer_date]]), "", (INT(ORDERS[[#This Row],[order_delivered_customer_date]])-INT(ORDERS[[#This Row],[order_purchase_timestamp]])))</f>
        <v>10</v>
      </c>
    </row>
    <row r="917" spans="1:7" x14ac:dyDescent="0.25">
      <c r="A917" s="2" t="s">
        <v>1643</v>
      </c>
      <c r="B917" s="3" t="s">
        <v>482</v>
      </c>
      <c r="C917" s="2" t="s">
        <v>696</v>
      </c>
      <c r="D917" s="4">
        <v>43219.368055555555</v>
      </c>
      <c r="E917" s="4">
        <v>43224.920138888891</v>
      </c>
      <c r="F917" s="4">
        <v>43231</v>
      </c>
      <c r="G917" s="22">
        <f>IF(ISBLANK(ORDERS[[#This Row],[order_delivered_customer_date]]), "", (INT(ORDERS[[#This Row],[order_delivered_customer_date]])-INT(ORDERS[[#This Row],[order_purchase_timestamp]])))</f>
        <v>5</v>
      </c>
    </row>
    <row r="918" spans="1:7" x14ac:dyDescent="0.25">
      <c r="A918" s="2" t="s">
        <v>1363</v>
      </c>
      <c r="B918" s="3" t="s">
        <v>519</v>
      </c>
      <c r="C918" s="2" t="s">
        <v>696</v>
      </c>
      <c r="D918" s="4">
        <v>43254.724305555559</v>
      </c>
      <c r="E918" s="4">
        <v>43256.878472222219</v>
      </c>
      <c r="F918" s="4">
        <v>43280</v>
      </c>
      <c r="G918" s="22">
        <f>IF(ISBLANK(ORDERS[[#This Row],[order_delivered_customer_date]]), "", (INT(ORDERS[[#This Row],[order_delivered_customer_date]])-INT(ORDERS[[#This Row],[order_purchase_timestamp]])))</f>
        <v>2</v>
      </c>
    </row>
    <row r="919" spans="1:7" x14ac:dyDescent="0.25">
      <c r="A919" s="2" t="s">
        <v>1778</v>
      </c>
      <c r="B919" s="3" t="s">
        <v>516</v>
      </c>
      <c r="C919" s="2" t="s">
        <v>696</v>
      </c>
      <c r="D919" s="4">
        <v>42809.988888888889</v>
      </c>
      <c r="E919" s="4">
        <v>42818.624305555553</v>
      </c>
      <c r="F919" s="4">
        <v>42829</v>
      </c>
      <c r="G919" s="22">
        <f>IF(ISBLANK(ORDERS[[#This Row],[order_delivered_customer_date]]), "", (INT(ORDERS[[#This Row],[order_delivered_customer_date]])-INT(ORDERS[[#This Row],[order_purchase_timestamp]])))</f>
        <v>9</v>
      </c>
    </row>
    <row r="920" spans="1:7" x14ac:dyDescent="0.25">
      <c r="A920" s="2" t="s">
        <v>1813</v>
      </c>
      <c r="B920" s="3" t="s">
        <v>514</v>
      </c>
      <c r="C920" s="2" t="s">
        <v>696</v>
      </c>
      <c r="D920" s="4">
        <v>43270.351388888892</v>
      </c>
      <c r="E920" s="4">
        <v>43280.775000000001</v>
      </c>
      <c r="F920" s="4">
        <v>43284</v>
      </c>
      <c r="G920" s="22">
        <f>IF(ISBLANK(ORDERS[[#This Row],[order_delivered_customer_date]]), "", (INT(ORDERS[[#This Row],[order_delivered_customer_date]])-INT(ORDERS[[#This Row],[order_purchase_timestamp]])))</f>
        <v>10</v>
      </c>
    </row>
    <row r="921" spans="1:7" x14ac:dyDescent="0.25">
      <c r="A921" s="2" t="s">
        <v>1342</v>
      </c>
      <c r="B921" s="3" t="s">
        <v>534</v>
      </c>
      <c r="C921" s="2" t="s">
        <v>696</v>
      </c>
      <c r="D921" s="4">
        <v>42846.80972222222</v>
      </c>
      <c r="E921" s="4">
        <v>42860.615972222222</v>
      </c>
      <c r="F921" s="4">
        <v>42877</v>
      </c>
      <c r="G921" s="22">
        <f>IF(ISBLANK(ORDERS[[#This Row],[order_delivered_customer_date]]), "", (INT(ORDERS[[#This Row],[order_delivered_customer_date]])-INT(ORDERS[[#This Row],[order_purchase_timestamp]])))</f>
        <v>14</v>
      </c>
    </row>
    <row r="922" spans="1:7" x14ac:dyDescent="0.25">
      <c r="A922" s="2" t="s">
        <v>791</v>
      </c>
      <c r="B922" s="3" t="s">
        <v>633</v>
      </c>
      <c r="C922" s="2" t="s">
        <v>696</v>
      </c>
      <c r="D922" s="4">
        <v>43307.68472222222</v>
      </c>
      <c r="E922" s="4">
        <v>43315.797222222223</v>
      </c>
      <c r="F922" s="4">
        <v>43329</v>
      </c>
      <c r="G922" s="22">
        <f>IF(ISBLANK(ORDERS[[#This Row],[order_delivered_customer_date]]), "", (INT(ORDERS[[#This Row],[order_delivered_customer_date]])-INT(ORDERS[[#This Row],[order_purchase_timestamp]])))</f>
        <v>8</v>
      </c>
    </row>
    <row r="923" spans="1:7" x14ac:dyDescent="0.25">
      <c r="A923" s="2" t="s">
        <v>1051</v>
      </c>
      <c r="B923" s="3" t="s">
        <v>456</v>
      </c>
      <c r="C923" s="2" t="s">
        <v>696</v>
      </c>
      <c r="D923" s="4">
        <v>43231.659722222219</v>
      </c>
      <c r="E923" s="4">
        <v>43238.87222222222</v>
      </c>
      <c r="F923" s="4">
        <v>43255</v>
      </c>
      <c r="G923" s="22">
        <f>IF(ISBLANK(ORDERS[[#This Row],[order_delivered_customer_date]]), "", (INT(ORDERS[[#This Row],[order_delivered_customer_date]])-INT(ORDERS[[#This Row],[order_purchase_timestamp]])))</f>
        <v>7</v>
      </c>
    </row>
    <row r="924" spans="1:7" x14ac:dyDescent="0.25">
      <c r="A924" s="2" t="s">
        <v>1536</v>
      </c>
      <c r="B924" s="3" t="s">
        <v>445</v>
      </c>
      <c r="C924" s="2" t="s">
        <v>696</v>
      </c>
      <c r="D924" s="4">
        <v>43048.504861111112</v>
      </c>
      <c r="E924" s="4">
        <v>43061.835416666669</v>
      </c>
      <c r="F924" s="4">
        <v>43068</v>
      </c>
      <c r="G924" s="22">
        <f>IF(ISBLANK(ORDERS[[#This Row],[order_delivered_customer_date]]), "", (INT(ORDERS[[#This Row],[order_delivered_customer_date]])-INT(ORDERS[[#This Row],[order_purchase_timestamp]])))</f>
        <v>13</v>
      </c>
    </row>
    <row r="925" spans="1:7" x14ac:dyDescent="0.25">
      <c r="A925" s="2" t="s">
        <v>1285</v>
      </c>
      <c r="B925" s="3" t="s">
        <v>366</v>
      </c>
      <c r="C925" s="2" t="s">
        <v>696</v>
      </c>
      <c r="D925" s="4">
        <v>43325.749305555553</v>
      </c>
      <c r="E925" s="4">
        <v>43328.769444444442</v>
      </c>
      <c r="F925" s="4">
        <v>43335</v>
      </c>
      <c r="G925" s="22">
        <f>IF(ISBLANK(ORDERS[[#This Row],[order_delivered_customer_date]]), "", (INT(ORDERS[[#This Row],[order_delivered_customer_date]])-INT(ORDERS[[#This Row],[order_purchase_timestamp]])))</f>
        <v>3</v>
      </c>
    </row>
    <row r="926" spans="1:7" x14ac:dyDescent="0.25">
      <c r="A926" s="2" t="s">
        <v>1869</v>
      </c>
      <c r="B926" s="3" t="s">
        <v>535</v>
      </c>
      <c r="C926" s="2" t="s">
        <v>696</v>
      </c>
      <c r="D926" s="4">
        <v>43205.45208333333</v>
      </c>
      <c r="E926" s="4">
        <v>43213.665277777778</v>
      </c>
      <c r="F926" s="4">
        <v>43234</v>
      </c>
      <c r="G926" s="22">
        <f>IF(ISBLANK(ORDERS[[#This Row],[order_delivered_customer_date]]), "", (INT(ORDERS[[#This Row],[order_delivered_customer_date]])-INT(ORDERS[[#This Row],[order_purchase_timestamp]])))</f>
        <v>8</v>
      </c>
    </row>
    <row r="927" spans="1:7" x14ac:dyDescent="0.25">
      <c r="A927" s="2" t="s">
        <v>1606</v>
      </c>
      <c r="B927" s="3" t="s">
        <v>507</v>
      </c>
      <c r="C927" s="2" t="s">
        <v>696</v>
      </c>
      <c r="D927" s="4">
        <v>42819.811805555553</v>
      </c>
      <c r="E927" s="4">
        <v>42852.394444444442</v>
      </c>
      <c r="F927" s="4">
        <v>42843</v>
      </c>
      <c r="G927" s="22">
        <f>IF(ISBLANK(ORDERS[[#This Row],[order_delivered_customer_date]]), "", (INT(ORDERS[[#This Row],[order_delivered_customer_date]])-INT(ORDERS[[#This Row],[order_purchase_timestamp]])))</f>
        <v>33</v>
      </c>
    </row>
    <row r="928" spans="1:7" x14ac:dyDescent="0.25">
      <c r="A928" s="2" t="s">
        <v>1528</v>
      </c>
      <c r="B928" s="3" t="s">
        <v>420</v>
      </c>
      <c r="C928" s="2" t="s">
        <v>696</v>
      </c>
      <c r="D928" s="4">
        <v>43065.611805555556</v>
      </c>
      <c r="E928" s="4">
        <v>43070.727777777778</v>
      </c>
      <c r="F928" s="4">
        <v>43084</v>
      </c>
      <c r="G928" s="22">
        <f>IF(ISBLANK(ORDERS[[#This Row],[order_delivered_customer_date]]), "", (INT(ORDERS[[#This Row],[order_delivered_customer_date]])-INT(ORDERS[[#This Row],[order_purchase_timestamp]])))</f>
        <v>5</v>
      </c>
    </row>
    <row r="929" spans="1:7" x14ac:dyDescent="0.25">
      <c r="A929" s="2" t="s">
        <v>1172</v>
      </c>
      <c r="B929" s="3" t="s">
        <v>604</v>
      </c>
      <c r="C929" s="2" t="s">
        <v>696</v>
      </c>
      <c r="D929" s="4">
        <v>43064.552777777775</v>
      </c>
      <c r="E929" s="4">
        <v>43069.988888888889</v>
      </c>
      <c r="F929" s="4">
        <v>43090</v>
      </c>
      <c r="G929" s="22">
        <f>IF(ISBLANK(ORDERS[[#This Row],[order_delivered_customer_date]]), "", (INT(ORDERS[[#This Row],[order_delivered_customer_date]])-INT(ORDERS[[#This Row],[order_purchase_timestamp]])))</f>
        <v>5</v>
      </c>
    </row>
    <row r="930" spans="1:7" x14ac:dyDescent="0.25">
      <c r="A930" s="2" t="s">
        <v>1636</v>
      </c>
      <c r="B930" s="3" t="s">
        <v>460</v>
      </c>
      <c r="C930" s="2" t="s">
        <v>696</v>
      </c>
      <c r="D930" s="4">
        <v>42962.727777777778</v>
      </c>
      <c r="E930" s="4">
        <v>42964.744444444441</v>
      </c>
      <c r="F930" s="4">
        <v>42975</v>
      </c>
      <c r="G930" s="22">
        <f>IF(ISBLANK(ORDERS[[#This Row],[order_delivered_customer_date]]), "", (INT(ORDERS[[#This Row],[order_delivered_customer_date]])-INT(ORDERS[[#This Row],[order_purchase_timestamp]])))</f>
        <v>2</v>
      </c>
    </row>
    <row r="931" spans="1:7" x14ac:dyDescent="0.25">
      <c r="A931" s="2" t="s">
        <v>1331</v>
      </c>
      <c r="B931" s="3" t="s">
        <v>294</v>
      </c>
      <c r="C931" s="2" t="s">
        <v>696</v>
      </c>
      <c r="D931" s="4">
        <v>43169.082638888889</v>
      </c>
      <c r="E931" s="4">
        <v>43190.484722222223</v>
      </c>
      <c r="F931" s="4">
        <v>43216</v>
      </c>
      <c r="G931" s="22">
        <f>IF(ISBLANK(ORDERS[[#This Row],[order_delivered_customer_date]]), "", (INT(ORDERS[[#This Row],[order_delivered_customer_date]])-INT(ORDERS[[#This Row],[order_purchase_timestamp]])))</f>
        <v>21</v>
      </c>
    </row>
    <row r="932" spans="1:7" x14ac:dyDescent="0.25">
      <c r="A932" s="2" t="s">
        <v>1400</v>
      </c>
      <c r="B932" s="3" t="s">
        <v>557</v>
      </c>
      <c r="C932" s="2" t="s">
        <v>696</v>
      </c>
      <c r="D932" s="4">
        <v>43207.736805555556</v>
      </c>
      <c r="E932" s="4">
        <v>43222.990972222222</v>
      </c>
      <c r="F932" s="4">
        <v>43230</v>
      </c>
      <c r="G932" s="22">
        <f>IF(ISBLANK(ORDERS[[#This Row],[order_delivered_customer_date]]), "", (INT(ORDERS[[#This Row],[order_delivered_customer_date]])-INT(ORDERS[[#This Row],[order_purchase_timestamp]])))</f>
        <v>15</v>
      </c>
    </row>
    <row r="933" spans="1:7" x14ac:dyDescent="0.25">
      <c r="A933" s="2" t="s">
        <v>1201</v>
      </c>
      <c r="B933" s="3" t="s">
        <v>629</v>
      </c>
      <c r="C933" s="2" t="s">
        <v>696</v>
      </c>
      <c r="D933" s="4">
        <v>42844.37222222222</v>
      </c>
      <c r="E933" s="4">
        <v>42858.006249999999</v>
      </c>
      <c r="F933" s="4">
        <v>42866</v>
      </c>
      <c r="G933" s="22">
        <f>IF(ISBLANK(ORDERS[[#This Row],[order_delivered_customer_date]]), "", (INT(ORDERS[[#This Row],[order_delivered_customer_date]])-INT(ORDERS[[#This Row],[order_purchase_timestamp]])))</f>
        <v>14</v>
      </c>
    </row>
    <row r="934" spans="1:7" x14ac:dyDescent="0.25">
      <c r="A934" s="2" t="s">
        <v>1202</v>
      </c>
      <c r="B934" s="3" t="s">
        <v>625</v>
      </c>
      <c r="C934" s="2" t="s">
        <v>696</v>
      </c>
      <c r="D934" s="4">
        <v>43307.570833333331</v>
      </c>
      <c r="E934" s="4">
        <v>43309.668055555558</v>
      </c>
      <c r="F934" s="4">
        <v>43315</v>
      </c>
      <c r="G934" s="22">
        <f>IF(ISBLANK(ORDERS[[#This Row],[order_delivered_customer_date]]), "", (INT(ORDERS[[#This Row],[order_delivered_customer_date]])-INT(ORDERS[[#This Row],[order_purchase_timestamp]])))</f>
        <v>2</v>
      </c>
    </row>
    <row r="935" spans="1:7" x14ac:dyDescent="0.25">
      <c r="A935" s="2" t="s">
        <v>838</v>
      </c>
      <c r="B935" s="3" t="s">
        <v>394</v>
      </c>
      <c r="C935" s="2" t="s">
        <v>696</v>
      </c>
      <c r="D935" s="4">
        <v>43326.8125</v>
      </c>
      <c r="E935" s="4">
        <v>43332.877083333333</v>
      </c>
      <c r="F935" s="4">
        <v>43334</v>
      </c>
      <c r="G935" s="22">
        <f>IF(ISBLANK(ORDERS[[#This Row],[order_delivered_customer_date]]), "", (INT(ORDERS[[#This Row],[order_delivered_customer_date]])-INT(ORDERS[[#This Row],[order_purchase_timestamp]])))</f>
        <v>6</v>
      </c>
    </row>
    <row r="936" spans="1:7" x14ac:dyDescent="0.25">
      <c r="A936" s="2" t="s">
        <v>1587</v>
      </c>
      <c r="B936" s="3" t="s">
        <v>544</v>
      </c>
      <c r="C936" s="2" t="s">
        <v>696</v>
      </c>
      <c r="D936" s="4">
        <v>43315.863194444442</v>
      </c>
      <c r="E936" s="4">
        <v>43322.959722222222</v>
      </c>
      <c r="F936" s="4">
        <v>43329</v>
      </c>
      <c r="G936" s="22">
        <f>IF(ISBLANK(ORDERS[[#This Row],[order_delivered_customer_date]]), "", (INT(ORDERS[[#This Row],[order_delivered_customer_date]])-INT(ORDERS[[#This Row],[order_purchase_timestamp]])))</f>
        <v>7</v>
      </c>
    </row>
    <row r="937" spans="1:7" x14ac:dyDescent="0.25">
      <c r="A937" s="2" t="s">
        <v>945</v>
      </c>
      <c r="B937" s="3" t="s">
        <v>651</v>
      </c>
      <c r="C937" s="2" t="s">
        <v>696</v>
      </c>
      <c r="D937" s="4">
        <v>42852.994444444441</v>
      </c>
      <c r="E937" s="4">
        <v>42867.761805555558</v>
      </c>
      <c r="F937" s="4">
        <v>42885</v>
      </c>
      <c r="G937" s="22">
        <f>IF(ISBLANK(ORDERS[[#This Row],[order_delivered_customer_date]]), "", (INT(ORDERS[[#This Row],[order_delivered_customer_date]])-INT(ORDERS[[#This Row],[order_purchase_timestamp]])))</f>
        <v>15</v>
      </c>
    </row>
    <row r="938" spans="1:7" x14ac:dyDescent="0.25">
      <c r="A938" s="2" t="s">
        <v>1214</v>
      </c>
      <c r="B938" s="3" t="s">
        <v>564</v>
      </c>
      <c r="C938" s="2" t="s">
        <v>696</v>
      </c>
      <c r="D938" s="4">
        <v>43143.724999999999</v>
      </c>
      <c r="E938" s="4">
        <v>43157.62777777778</v>
      </c>
      <c r="F938" s="4">
        <v>43165</v>
      </c>
      <c r="G938" s="22">
        <f>IF(ISBLANK(ORDERS[[#This Row],[order_delivered_customer_date]]), "", (INT(ORDERS[[#This Row],[order_delivered_customer_date]])-INT(ORDERS[[#This Row],[order_purchase_timestamp]])))</f>
        <v>14</v>
      </c>
    </row>
    <row r="939" spans="1:7" x14ac:dyDescent="0.25">
      <c r="A939" s="2" t="s">
        <v>903</v>
      </c>
      <c r="B939" s="3" t="s">
        <v>409</v>
      </c>
      <c r="C939" s="2" t="s">
        <v>696</v>
      </c>
      <c r="D939" s="4">
        <v>43156.925000000003</v>
      </c>
      <c r="E939" s="4">
        <v>43165.808333333334</v>
      </c>
      <c r="F939" s="4">
        <v>43181</v>
      </c>
      <c r="G939" s="22">
        <f>IF(ISBLANK(ORDERS[[#This Row],[order_delivered_customer_date]]), "", (INT(ORDERS[[#This Row],[order_delivered_customer_date]])-INT(ORDERS[[#This Row],[order_purchase_timestamp]])))</f>
        <v>9</v>
      </c>
    </row>
    <row r="940" spans="1:7" x14ac:dyDescent="0.25">
      <c r="A940" s="2" t="s">
        <v>1747</v>
      </c>
      <c r="B940" s="3" t="s">
        <v>379</v>
      </c>
      <c r="C940" s="2" t="s">
        <v>696</v>
      </c>
      <c r="D940" s="4">
        <v>43227.567361111112</v>
      </c>
      <c r="E940" s="4">
        <v>43241.551388888889</v>
      </c>
      <c r="F940" s="4">
        <v>43256</v>
      </c>
      <c r="G940" s="22">
        <f>IF(ISBLANK(ORDERS[[#This Row],[order_delivered_customer_date]]), "", (INT(ORDERS[[#This Row],[order_delivered_customer_date]])-INT(ORDERS[[#This Row],[order_purchase_timestamp]])))</f>
        <v>14</v>
      </c>
    </row>
    <row r="941" spans="1:7" x14ac:dyDescent="0.25">
      <c r="A941" s="2" t="s">
        <v>1451</v>
      </c>
      <c r="B941" s="3" t="s">
        <v>300</v>
      </c>
      <c r="C941" s="2" t="s">
        <v>696</v>
      </c>
      <c r="D941" s="4">
        <v>43320.847916666666</v>
      </c>
      <c r="E941" s="4">
        <v>43325.664583333331</v>
      </c>
      <c r="F941" s="4">
        <v>43328</v>
      </c>
      <c r="G941" s="22">
        <f>IF(ISBLANK(ORDERS[[#This Row],[order_delivered_customer_date]]), "", (INT(ORDERS[[#This Row],[order_delivered_customer_date]])-INT(ORDERS[[#This Row],[order_purchase_timestamp]])))</f>
        <v>5</v>
      </c>
    </row>
    <row r="942" spans="1:7" x14ac:dyDescent="0.25">
      <c r="A942" s="2" t="s">
        <v>1453</v>
      </c>
      <c r="B942" s="3" t="s">
        <v>443</v>
      </c>
      <c r="C942" s="2" t="s">
        <v>696</v>
      </c>
      <c r="D942" s="4">
        <v>42825.000694444447</v>
      </c>
      <c r="E942" s="4">
        <v>42831.425000000003</v>
      </c>
      <c r="F942" s="4">
        <v>42845</v>
      </c>
      <c r="G942" s="22">
        <f>IF(ISBLANK(ORDERS[[#This Row],[order_delivered_customer_date]]), "", (INT(ORDERS[[#This Row],[order_delivered_customer_date]])-INT(ORDERS[[#This Row],[order_purchase_timestamp]])))</f>
        <v>6</v>
      </c>
    </row>
    <row r="943" spans="1:7" x14ac:dyDescent="0.25">
      <c r="A943" s="2" t="s">
        <v>953</v>
      </c>
      <c r="B943" s="3" t="s">
        <v>566</v>
      </c>
      <c r="C943" s="2" t="s">
        <v>696</v>
      </c>
      <c r="D943" s="4">
        <v>43125.496527777781</v>
      </c>
      <c r="E943" s="4">
        <v>43147.984722222223</v>
      </c>
      <c r="F943" s="4">
        <v>43154</v>
      </c>
      <c r="G943" s="22">
        <f>IF(ISBLANK(ORDERS[[#This Row],[order_delivered_customer_date]]), "", (INT(ORDERS[[#This Row],[order_delivered_customer_date]])-INT(ORDERS[[#This Row],[order_purchase_timestamp]])))</f>
        <v>22</v>
      </c>
    </row>
    <row r="944" spans="1:7" x14ac:dyDescent="0.25">
      <c r="A944" s="2" t="s">
        <v>1208</v>
      </c>
      <c r="B944" s="3" t="s">
        <v>525</v>
      </c>
      <c r="C944" s="2" t="s">
        <v>696</v>
      </c>
      <c r="D944" s="4">
        <v>43015.582638888889</v>
      </c>
      <c r="E944" s="4">
        <v>43025.832638888889</v>
      </c>
      <c r="F944" s="4">
        <v>43033</v>
      </c>
      <c r="G944" s="22">
        <f>IF(ISBLANK(ORDERS[[#This Row],[order_delivered_customer_date]]), "", (INT(ORDERS[[#This Row],[order_delivered_customer_date]])-INT(ORDERS[[#This Row],[order_purchase_timestamp]])))</f>
        <v>10</v>
      </c>
    </row>
    <row r="945" spans="1:7" x14ac:dyDescent="0.25">
      <c r="A945" s="2" t="s">
        <v>1185</v>
      </c>
      <c r="B945" s="3" t="s">
        <v>633</v>
      </c>
      <c r="C945" s="2" t="s">
        <v>696</v>
      </c>
      <c r="D945" s="4">
        <v>43230.95208333333</v>
      </c>
      <c r="E945" s="4">
        <v>43262.689583333333</v>
      </c>
      <c r="F945" s="4">
        <v>43257</v>
      </c>
      <c r="G945" s="22">
        <f>IF(ISBLANK(ORDERS[[#This Row],[order_delivered_customer_date]]), "", (INT(ORDERS[[#This Row],[order_delivered_customer_date]])-INT(ORDERS[[#This Row],[order_purchase_timestamp]])))</f>
        <v>32</v>
      </c>
    </row>
    <row r="946" spans="1:7" x14ac:dyDescent="0.25">
      <c r="A946" s="2" t="s">
        <v>1571</v>
      </c>
      <c r="B946" s="3" t="s">
        <v>330</v>
      </c>
      <c r="C946" s="2" t="s">
        <v>696</v>
      </c>
      <c r="D946" s="4">
        <v>43192.675694444442</v>
      </c>
      <c r="E946" s="4">
        <v>43198.693055555559</v>
      </c>
      <c r="F946" s="4">
        <v>43203</v>
      </c>
      <c r="G946" s="22">
        <f>IF(ISBLANK(ORDERS[[#This Row],[order_delivered_customer_date]]), "", (INT(ORDERS[[#This Row],[order_delivered_customer_date]])-INT(ORDERS[[#This Row],[order_purchase_timestamp]])))</f>
        <v>6</v>
      </c>
    </row>
    <row r="947" spans="1:7" x14ac:dyDescent="0.25">
      <c r="A947" s="2" t="s">
        <v>1036</v>
      </c>
      <c r="B947" s="3" t="s">
        <v>549</v>
      </c>
      <c r="C947" s="2" t="s">
        <v>699</v>
      </c>
      <c r="D947" s="4">
        <v>42775.67291666667</v>
      </c>
      <c r="E947" s="4">
        <v>42805</v>
      </c>
      <c r="F947" s="4">
        <v>42804</v>
      </c>
      <c r="G947" s="22">
        <f>IF(ISBLANK(ORDERS[[#This Row],[order_delivered_customer_date]]), "", (INT(ORDERS[[#This Row],[order_delivered_customer_date]])-INT(ORDERS[[#This Row],[order_purchase_timestamp]])))</f>
        <v>30</v>
      </c>
    </row>
    <row r="948" spans="1:7" x14ac:dyDescent="0.25">
      <c r="A948" s="2" t="s">
        <v>1288</v>
      </c>
      <c r="B948" s="3" t="s">
        <v>485</v>
      </c>
      <c r="C948" s="2" t="s">
        <v>696</v>
      </c>
      <c r="D948" s="4">
        <v>42969.14166666667</v>
      </c>
      <c r="E948" s="4">
        <v>42986.552777777775</v>
      </c>
      <c r="F948" s="4">
        <v>43004</v>
      </c>
      <c r="G948" s="22">
        <f>IF(ISBLANK(ORDERS[[#This Row],[order_delivered_customer_date]]), "", (INT(ORDERS[[#This Row],[order_delivered_customer_date]])-INT(ORDERS[[#This Row],[order_purchase_timestamp]])))</f>
        <v>17</v>
      </c>
    </row>
    <row r="949" spans="1:7" x14ac:dyDescent="0.25">
      <c r="A949" s="2" t="s">
        <v>1857</v>
      </c>
      <c r="B949" s="3" t="s">
        <v>570</v>
      </c>
      <c r="C949" s="2" t="s">
        <v>696</v>
      </c>
      <c r="D949" s="4">
        <v>43049.692361111112</v>
      </c>
      <c r="E949" s="4">
        <v>43069.751388888886</v>
      </c>
      <c r="F949" s="4">
        <v>43077</v>
      </c>
      <c r="G949" s="22">
        <f>IF(ISBLANK(ORDERS[[#This Row],[order_delivered_customer_date]]), "", (INT(ORDERS[[#This Row],[order_delivered_customer_date]])-INT(ORDERS[[#This Row],[order_purchase_timestamp]])))</f>
        <v>20</v>
      </c>
    </row>
    <row r="950" spans="1:7" x14ac:dyDescent="0.25">
      <c r="A950" s="2" t="s">
        <v>1724</v>
      </c>
      <c r="B950" s="3" t="s">
        <v>407</v>
      </c>
      <c r="C950" s="2" t="s">
        <v>696</v>
      </c>
      <c r="D950" s="4">
        <v>43011.947916666664</v>
      </c>
      <c r="E950" s="4">
        <v>43024.818055555559</v>
      </c>
      <c r="F950" s="4">
        <v>43040</v>
      </c>
      <c r="G950" s="22">
        <f>IF(ISBLANK(ORDERS[[#This Row],[order_delivered_customer_date]]), "", (INT(ORDERS[[#This Row],[order_delivered_customer_date]])-INT(ORDERS[[#This Row],[order_purchase_timestamp]])))</f>
        <v>13</v>
      </c>
    </row>
    <row r="951" spans="1:7" x14ac:dyDescent="0.25">
      <c r="A951" s="2" t="s">
        <v>1149</v>
      </c>
      <c r="B951" s="3" t="s">
        <v>674</v>
      </c>
      <c r="C951" s="2" t="s">
        <v>696</v>
      </c>
      <c r="D951" s="4">
        <v>42893.573611111111</v>
      </c>
      <c r="E951" s="4">
        <v>42905.647222222222</v>
      </c>
      <c r="F951" s="4">
        <v>42935</v>
      </c>
      <c r="G951" s="22">
        <f>IF(ISBLANK(ORDERS[[#This Row],[order_delivered_customer_date]]), "", (INT(ORDERS[[#This Row],[order_delivered_customer_date]])-INT(ORDERS[[#This Row],[order_purchase_timestamp]])))</f>
        <v>12</v>
      </c>
    </row>
    <row r="952" spans="1:7" x14ac:dyDescent="0.25">
      <c r="A952" s="2" t="s">
        <v>1432</v>
      </c>
      <c r="B952" s="3" t="s">
        <v>651</v>
      </c>
      <c r="C952" s="2" t="s">
        <v>696</v>
      </c>
      <c r="D952" s="4">
        <v>42911.697222222225</v>
      </c>
      <c r="E952" s="4">
        <v>42921.700694444444</v>
      </c>
      <c r="F952" s="4">
        <v>42930</v>
      </c>
      <c r="G952" s="22">
        <f>IF(ISBLANK(ORDERS[[#This Row],[order_delivered_customer_date]]), "", (INT(ORDERS[[#This Row],[order_delivered_customer_date]])-INT(ORDERS[[#This Row],[order_purchase_timestamp]])))</f>
        <v>10</v>
      </c>
    </row>
    <row r="953" spans="1:7" x14ac:dyDescent="0.25">
      <c r="A953" s="2" t="s">
        <v>1233</v>
      </c>
      <c r="B953" s="3" t="s">
        <v>260</v>
      </c>
      <c r="C953" s="2" t="s">
        <v>696</v>
      </c>
      <c r="D953" s="4">
        <v>43328.448611111111</v>
      </c>
      <c r="E953" s="4">
        <v>43339.84097222222</v>
      </c>
      <c r="F953" s="4">
        <v>43355</v>
      </c>
      <c r="G953" s="22">
        <f>IF(ISBLANK(ORDERS[[#This Row],[order_delivered_customer_date]]), "", (INT(ORDERS[[#This Row],[order_delivered_customer_date]])-INT(ORDERS[[#This Row],[order_purchase_timestamp]])))</f>
        <v>11</v>
      </c>
    </row>
    <row r="954" spans="1:7" x14ac:dyDescent="0.25">
      <c r="A954" s="2" t="s">
        <v>1705</v>
      </c>
      <c r="B954" s="3" t="s">
        <v>546</v>
      </c>
      <c r="C954" s="2" t="s">
        <v>702</v>
      </c>
      <c r="D954" s="4">
        <v>42991.980555555558</v>
      </c>
      <c r="E954" s="4">
        <v>43011</v>
      </c>
      <c r="F954" s="4">
        <v>43010</v>
      </c>
      <c r="G954" s="22">
        <f>IF(ISBLANK(ORDERS[[#This Row],[order_delivered_customer_date]]), "", (INT(ORDERS[[#This Row],[order_delivered_customer_date]])-INT(ORDERS[[#This Row],[order_purchase_timestamp]])))</f>
        <v>20</v>
      </c>
    </row>
    <row r="955" spans="1:7" x14ac:dyDescent="0.25">
      <c r="A955" s="2" t="s">
        <v>1694</v>
      </c>
      <c r="B955" s="3" t="s">
        <v>678</v>
      </c>
      <c r="C955" s="2" t="s">
        <v>696</v>
      </c>
      <c r="D955" s="4">
        <v>43281.463194444441</v>
      </c>
      <c r="E955" s="4">
        <v>43285.030555555553</v>
      </c>
      <c r="F955" s="4">
        <v>43297</v>
      </c>
      <c r="G955" s="22">
        <f>IF(ISBLANK(ORDERS[[#This Row],[order_delivered_customer_date]]), "", (INT(ORDERS[[#This Row],[order_delivered_customer_date]])-INT(ORDERS[[#This Row],[order_purchase_timestamp]])))</f>
        <v>4</v>
      </c>
    </row>
    <row r="956" spans="1:7" x14ac:dyDescent="0.25">
      <c r="A956" s="2" t="s">
        <v>1744</v>
      </c>
      <c r="B956" s="3" t="s">
        <v>593</v>
      </c>
      <c r="C956" s="2" t="s">
        <v>696</v>
      </c>
      <c r="D956" s="4">
        <v>43235.45208333333</v>
      </c>
      <c r="E956" s="4">
        <v>43236.581944444442</v>
      </c>
      <c r="F956" s="4">
        <v>43243</v>
      </c>
      <c r="G956" s="22">
        <f>IF(ISBLANK(ORDERS[[#This Row],[order_delivered_customer_date]]), "", (INT(ORDERS[[#This Row],[order_delivered_customer_date]])-INT(ORDERS[[#This Row],[order_purchase_timestamp]])))</f>
        <v>1</v>
      </c>
    </row>
    <row r="957" spans="1:7" x14ac:dyDescent="0.25">
      <c r="A957" s="2" t="s">
        <v>879</v>
      </c>
      <c r="B957" s="3" t="s">
        <v>603</v>
      </c>
      <c r="C957" s="2" t="s">
        <v>696</v>
      </c>
      <c r="D957" s="4">
        <v>43033.699305555558</v>
      </c>
      <c r="E957" s="4">
        <v>43042.67083333333</v>
      </c>
      <c r="F957" s="4">
        <v>43060</v>
      </c>
      <c r="G957" s="22">
        <f>IF(ISBLANK(ORDERS[[#This Row],[order_delivered_customer_date]]), "", (INT(ORDERS[[#This Row],[order_delivered_customer_date]])-INT(ORDERS[[#This Row],[order_purchase_timestamp]])))</f>
        <v>9</v>
      </c>
    </row>
    <row r="958" spans="1:7" x14ac:dyDescent="0.25">
      <c r="A958" s="2" t="s">
        <v>1247</v>
      </c>
      <c r="B958" s="3" t="s">
        <v>540</v>
      </c>
      <c r="C958" s="2" t="s">
        <v>702</v>
      </c>
      <c r="D958" s="4">
        <v>43065.092361111114</v>
      </c>
      <c r="E958" s="4">
        <v>43088</v>
      </c>
      <c r="F958" s="4">
        <v>43088</v>
      </c>
      <c r="G958" s="22">
        <f>IF(ISBLANK(ORDERS[[#This Row],[order_delivered_customer_date]]), "", (INT(ORDERS[[#This Row],[order_delivered_customer_date]])-INT(ORDERS[[#This Row],[order_purchase_timestamp]])))</f>
        <v>23</v>
      </c>
    </row>
    <row r="959" spans="1:7" x14ac:dyDescent="0.25">
      <c r="A959" s="2" t="s">
        <v>1054</v>
      </c>
      <c r="B959" s="3" t="s">
        <v>397</v>
      </c>
      <c r="C959" s="2" t="s">
        <v>696</v>
      </c>
      <c r="D959" s="4">
        <v>43143.42291666667</v>
      </c>
      <c r="E959" s="4">
        <v>43161.838194444441</v>
      </c>
      <c r="F959" s="4">
        <v>43172</v>
      </c>
      <c r="G959" s="22">
        <f>IF(ISBLANK(ORDERS[[#This Row],[order_delivered_customer_date]]), "", (INT(ORDERS[[#This Row],[order_delivered_customer_date]])-INT(ORDERS[[#This Row],[order_purchase_timestamp]])))</f>
        <v>18</v>
      </c>
    </row>
    <row r="960" spans="1:7" x14ac:dyDescent="0.25">
      <c r="A960" s="2" t="s">
        <v>1011</v>
      </c>
      <c r="B960" s="3" t="s">
        <v>260</v>
      </c>
      <c r="C960" s="2" t="s">
        <v>696</v>
      </c>
      <c r="D960" s="4">
        <v>43185.784722222219</v>
      </c>
      <c r="E960" s="4">
        <v>43194.729861111111</v>
      </c>
      <c r="F960" s="4">
        <v>43216</v>
      </c>
      <c r="G960" s="22">
        <f>IF(ISBLANK(ORDERS[[#This Row],[order_delivered_customer_date]]), "", (INT(ORDERS[[#This Row],[order_delivered_customer_date]])-INT(ORDERS[[#This Row],[order_purchase_timestamp]])))</f>
        <v>9</v>
      </c>
    </row>
    <row r="961" spans="1:7" x14ac:dyDescent="0.25">
      <c r="A961" s="2" t="s">
        <v>1816</v>
      </c>
      <c r="B961" s="3" t="s">
        <v>521</v>
      </c>
      <c r="C961" s="2" t="s">
        <v>696</v>
      </c>
      <c r="D961" s="4">
        <v>43202.535416666666</v>
      </c>
      <c r="E961" s="4">
        <v>43206.802777777775</v>
      </c>
      <c r="F961" s="4">
        <v>43220</v>
      </c>
      <c r="G961" s="22">
        <f>IF(ISBLANK(ORDERS[[#This Row],[order_delivered_customer_date]]), "", (INT(ORDERS[[#This Row],[order_delivered_customer_date]])-INT(ORDERS[[#This Row],[order_purchase_timestamp]])))</f>
        <v>4</v>
      </c>
    </row>
    <row r="962" spans="1:7" x14ac:dyDescent="0.25">
      <c r="A962" s="2" t="s">
        <v>893</v>
      </c>
      <c r="B962" s="3" t="s">
        <v>562</v>
      </c>
      <c r="C962" s="2" t="s">
        <v>696</v>
      </c>
      <c r="D962" s="4">
        <v>43137.635416666664</v>
      </c>
      <c r="E962" s="4">
        <v>43145.890277777777</v>
      </c>
      <c r="F962" s="4">
        <v>43153</v>
      </c>
      <c r="G962" s="22">
        <f>IF(ISBLANK(ORDERS[[#This Row],[order_delivered_customer_date]]), "", (INT(ORDERS[[#This Row],[order_delivered_customer_date]])-INT(ORDERS[[#This Row],[order_purchase_timestamp]])))</f>
        <v>8</v>
      </c>
    </row>
    <row r="963" spans="1:7" x14ac:dyDescent="0.25">
      <c r="A963" s="2" t="s">
        <v>1593</v>
      </c>
      <c r="B963" s="3" t="s">
        <v>373</v>
      </c>
      <c r="C963" s="2" t="s">
        <v>696</v>
      </c>
      <c r="D963" s="4">
        <v>42837.357638888891</v>
      </c>
      <c r="E963" s="4">
        <v>42845.675000000003</v>
      </c>
      <c r="F963" s="4">
        <v>42859</v>
      </c>
      <c r="G963" s="22">
        <f>IF(ISBLANK(ORDERS[[#This Row],[order_delivered_customer_date]]), "", (INT(ORDERS[[#This Row],[order_delivered_customer_date]])-INT(ORDERS[[#This Row],[order_purchase_timestamp]])))</f>
        <v>8</v>
      </c>
    </row>
    <row r="964" spans="1:7" x14ac:dyDescent="0.25">
      <c r="A964" s="2" t="s">
        <v>1757</v>
      </c>
      <c r="B964" s="3" t="s">
        <v>345</v>
      </c>
      <c r="C964" s="2" t="s">
        <v>696</v>
      </c>
      <c r="D964" s="4">
        <v>42984.810416666667</v>
      </c>
      <c r="E964" s="4">
        <v>42993.67083333333</v>
      </c>
      <c r="F964" s="4">
        <v>43004</v>
      </c>
      <c r="G964" s="22">
        <f>IF(ISBLANK(ORDERS[[#This Row],[order_delivered_customer_date]]), "", (INT(ORDERS[[#This Row],[order_delivered_customer_date]])-INT(ORDERS[[#This Row],[order_purchase_timestamp]])))</f>
        <v>9</v>
      </c>
    </row>
    <row r="965" spans="1:7" x14ac:dyDescent="0.25">
      <c r="A965" s="2" t="s">
        <v>1056</v>
      </c>
      <c r="B965" s="3" t="s">
        <v>527</v>
      </c>
      <c r="C965" s="2" t="s">
        <v>696</v>
      </c>
      <c r="D965" s="4">
        <v>43289.658333333333</v>
      </c>
      <c r="E965" s="4">
        <v>43306.499305555553</v>
      </c>
      <c r="F965" s="4">
        <v>43318</v>
      </c>
      <c r="G965" s="22">
        <f>IF(ISBLANK(ORDERS[[#This Row],[order_delivered_customer_date]]), "", (INT(ORDERS[[#This Row],[order_delivered_customer_date]])-INT(ORDERS[[#This Row],[order_purchase_timestamp]])))</f>
        <v>17</v>
      </c>
    </row>
    <row r="966" spans="1:7" x14ac:dyDescent="0.25">
      <c r="A966" s="2" t="s">
        <v>1094</v>
      </c>
      <c r="B966" s="3" t="s">
        <v>226</v>
      </c>
      <c r="C966" s="2" t="s">
        <v>696</v>
      </c>
      <c r="D966" s="4">
        <v>43025.938194444447</v>
      </c>
      <c r="E966" s="4">
        <v>43032.919444444444</v>
      </c>
      <c r="F966" s="4">
        <v>43035</v>
      </c>
      <c r="G966" s="22">
        <f>IF(ISBLANK(ORDERS[[#This Row],[order_delivered_customer_date]]), "", (INT(ORDERS[[#This Row],[order_delivered_customer_date]])-INT(ORDERS[[#This Row],[order_purchase_timestamp]])))</f>
        <v>7</v>
      </c>
    </row>
    <row r="967" spans="1:7" x14ac:dyDescent="0.25">
      <c r="A967" s="2" t="s">
        <v>1720</v>
      </c>
      <c r="B967" s="3" t="s">
        <v>682</v>
      </c>
      <c r="C967" s="2" t="s">
        <v>696</v>
      </c>
      <c r="D967" s="4">
        <v>43219.622916666667</v>
      </c>
      <c r="E967" s="4">
        <v>43230.558333333334</v>
      </c>
      <c r="F967" s="4">
        <v>43248</v>
      </c>
      <c r="G967" s="22">
        <f>IF(ISBLANK(ORDERS[[#This Row],[order_delivered_customer_date]]), "", (INT(ORDERS[[#This Row],[order_delivered_customer_date]])-INT(ORDERS[[#This Row],[order_purchase_timestamp]])))</f>
        <v>11</v>
      </c>
    </row>
    <row r="968" spans="1:7" x14ac:dyDescent="0.25">
      <c r="A968" s="2" t="s">
        <v>1397</v>
      </c>
      <c r="B968" s="3" t="s">
        <v>388</v>
      </c>
      <c r="C968" s="2" t="s">
        <v>696</v>
      </c>
      <c r="D968" s="4">
        <v>43296.448611111111</v>
      </c>
      <c r="E968" s="4">
        <v>43301.64166666667</v>
      </c>
      <c r="F968" s="4">
        <v>43319</v>
      </c>
      <c r="G968" s="22">
        <f>IF(ISBLANK(ORDERS[[#This Row],[order_delivered_customer_date]]), "", (INT(ORDERS[[#This Row],[order_delivered_customer_date]])-INT(ORDERS[[#This Row],[order_purchase_timestamp]])))</f>
        <v>5</v>
      </c>
    </row>
    <row r="969" spans="1:7" x14ac:dyDescent="0.25">
      <c r="A969" s="2" t="s">
        <v>1160</v>
      </c>
      <c r="B969" s="3" t="s">
        <v>386</v>
      </c>
      <c r="C969" s="2" t="s">
        <v>696</v>
      </c>
      <c r="D969" s="4">
        <v>42947.461805555555</v>
      </c>
      <c r="E969" s="4">
        <v>42955.870138888888</v>
      </c>
      <c r="F969" s="4">
        <v>42971</v>
      </c>
      <c r="G969" s="22">
        <f>IF(ISBLANK(ORDERS[[#This Row],[order_delivered_customer_date]]), "", (INT(ORDERS[[#This Row],[order_delivered_customer_date]])-INT(ORDERS[[#This Row],[order_purchase_timestamp]])))</f>
        <v>8</v>
      </c>
    </row>
    <row r="970" spans="1:7" x14ac:dyDescent="0.25">
      <c r="A970" s="2" t="s">
        <v>772</v>
      </c>
      <c r="B970" s="3" t="s">
        <v>584</v>
      </c>
      <c r="C970" s="2" t="s">
        <v>696</v>
      </c>
      <c r="D970" s="4">
        <v>43261.625694444447</v>
      </c>
      <c r="E970" s="4">
        <v>43270.855555555558</v>
      </c>
      <c r="F970" s="4">
        <v>43285</v>
      </c>
      <c r="G970" s="22">
        <f>IF(ISBLANK(ORDERS[[#This Row],[order_delivered_customer_date]]), "", (INT(ORDERS[[#This Row],[order_delivered_customer_date]])-INT(ORDERS[[#This Row],[order_purchase_timestamp]])))</f>
        <v>9</v>
      </c>
    </row>
    <row r="971" spans="1:7" x14ac:dyDescent="0.25">
      <c r="A971" s="2" t="s">
        <v>805</v>
      </c>
      <c r="B971" s="3" t="s">
        <v>469</v>
      </c>
      <c r="C971" s="2" t="s">
        <v>696</v>
      </c>
      <c r="D971" s="4">
        <v>42807.61041666667</v>
      </c>
      <c r="E971" s="4">
        <v>42814.618750000001</v>
      </c>
      <c r="F971" s="4">
        <v>42828</v>
      </c>
      <c r="G971" s="22">
        <f>IF(ISBLANK(ORDERS[[#This Row],[order_delivered_customer_date]]), "", (INT(ORDERS[[#This Row],[order_delivered_customer_date]])-INT(ORDERS[[#This Row],[order_purchase_timestamp]])))</f>
        <v>7</v>
      </c>
    </row>
    <row r="972" spans="1:7" x14ac:dyDescent="0.25">
      <c r="A972" s="2" t="s">
        <v>1641</v>
      </c>
      <c r="B972" s="3" t="s">
        <v>278</v>
      </c>
      <c r="C972" s="2" t="s">
        <v>696</v>
      </c>
      <c r="D972" s="4">
        <v>42963.379861111112</v>
      </c>
      <c r="E972" s="4">
        <v>42971.688194444447</v>
      </c>
      <c r="F972" s="4">
        <v>42986</v>
      </c>
      <c r="G972" s="22">
        <f>IF(ISBLANK(ORDERS[[#This Row],[order_delivered_customer_date]]), "", (INT(ORDERS[[#This Row],[order_delivered_customer_date]])-INT(ORDERS[[#This Row],[order_purchase_timestamp]])))</f>
        <v>8</v>
      </c>
    </row>
    <row r="973" spans="1:7" x14ac:dyDescent="0.25">
      <c r="A973" s="2" t="s">
        <v>1034</v>
      </c>
      <c r="B973" s="3" t="s">
        <v>586</v>
      </c>
      <c r="C973" s="2" t="s">
        <v>696</v>
      </c>
      <c r="D973" s="4">
        <v>42919.959027777775</v>
      </c>
      <c r="E973" s="4">
        <v>42926.888194444444</v>
      </c>
      <c r="F973" s="4">
        <v>42943</v>
      </c>
      <c r="G973" s="22">
        <f>IF(ISBLANK(ORDERS[[#This Row],[order_delivered_customer_date]]), "", (INT(ORDERS[[#This Row],[order_delivered_customer_date]])-INT(ORDERS[[#This Row],[order_purchase_timestamp]])))</f>
        <v>7</v>
      </c>
    </row>
    <row r="974" spans="1:7" x14ac:dyDescent="0.25">
      <c r="A974" s="2" t="s">
        <v>1591</v>
      </c>
      <c r="B974" s="3" t="s">
        <v>510</v>
      </c>
      <c r="C974" s="2" t="s">
        <v>696</v>
      </c>
      <c r="D974" s="4">
        <v>43136.592361111114</v>
      </c>
      <c r="E974" s="4">
        <v>43150.818055555559</v>
      </c>
      <c r="F974" s="4">
        <v>43160</v>
      </c>
      <c r="G974" s="22">
        <f>IF(ISBLANK(ORDERS[[#This Row],[order_delivered_customer_date]]), "", (INT(ORDERS[[#This Row],[order_delivered_customer_date]])-INT(ORDERS[[#This Row],[order_purchase_timestamp]])))</f>
        <v>14</v>
      </c>
    </row>
    <row r="975" spans="1:7" x14ac:dyDescent="0.25">
      <c r="A975" s="2" t="s">
        <v>938</v>
      </c>
      <c r="B975" s="3" t="s">
        <v>612</v>
      </c>
      <c r="C975" s="2" t="s">
        <v>696</v>
      </c>
      <c r="D975" s="4">
        <v>42845.817361111112</v>
      </c>
      <c r="E975" s="4">
        <v>42864.493055555555</v>
      </c>
      <c r="F975" s="4">
        <v>42872</v>
      </c>
      <c r="G975" s="22">
        <f>IF(ISBLANK(ORDERS[[#This Row],[order_delivered_customer_date]]), "", (INT(ORDERS[[#This Row],[order_delivered_customer_date]])-INT(ORDERS[[#This Row],[order_purchase_timestamp]])))</f>
        <v>19</v>
      </c>
    </row>
    <row r="976" spans="1:7" x14ac:dyDescent="0.25">
      <c r="A976" s="2" t="s">
        <v>789</v>
      </c>
      <c r="B976" s="3" t="s">
        <v>471</v>
      </c>
      <c r="C976" s="2" t="s">
        <v>696</v>
      </c>
      <c r="D976" s="4">
        <v>43285.464583333334</v>
      </c>
      <c r="E976" s="4">
        <v>43290.758333333331</v>
      </c>
      <c r="F976" s="4">
        <v>43305</v>
      </c>
      <c r="G976" s="22">
        <f>IF(ISBLANK(ORDERS[[#This Row],[order_delivered_customer_date]]), "", (INT(ORDERS[[#This Row],[order_delivered_customer_date]])-INT(ORDERS[[#This Row],[order_purchase_timestamp]])))</f>
        <v>5</v>
      </c>
    </row>
    <row r="977" spans="1:7" x14ac:dyDescent="0.25">
      <c r="A977" s="2" t="s">
        <v>1123</v>
      </c>
      <c r="B977" s="3" t="s">
        <v>497</v>
      </c>
      <c r="C977" s="2" t="s">
        <v>696</v>
      </c>
      <c r="D977" s="4">
        <v>43305.911805555559</v>
      </c>
      <c r="E977" s="4">
        <v>43312.621527777781</v>
      </c>
      <c r="F977" s="4">
        <v>43339</v>
      </c>
      <c r="G977" s="22">
        <f>IF(ISBLANK(ORDERS[[#This Row],[order_delivered_customer_date]]), "", (INT(ORDERS[[#This Row],[order_delivered_customer_date]])-INT(ORDERS[[#This Row],[order_purchase_timestamp]])))</f>
        <v>7</v>
      </c>
    </row>
    <row r="978" spans="1:7" x14ac:dyDescent="0.25">
      <c r="A978" s="2" t="s">
        <v>1731</v>
      </c>
      <c r="B978" s="3" t="s">
        <v>568</v>
      </c>
      <c r="C978" s="2" t="s">
        <v>696</v>
      </c>
      <c r="D978" s="4">
        <v>43302.816666666666</v>
      </c>
      <c r="E978" s="4">
        <v>43306.826388888891</v>
      </c>
      <c r="F978" s="4">
        <v>43312</v>
      </c>
      <c r="G978" s="22">
        <f>IF(ISBLANK(ORDERS[[#This Row],[order_delivered_customer_date]]), "", (INT(ORDERS[[#This Row],[order_delivered_customer_date]])-INT(ORDERS[[#This Row],[order_purchase_timestamp]])))</f>
        <v>4</v>
      </c>
    </row>
    <row r="979" spans="1:7" x14ac:dyDescent="0.25">
      <c r="A979" s="2" t="s">
        <v>737</v>
      </c>
      <c r="B979" s="3" t="s">
        <v>233</v>
      </c>
      <c r="C979" s="2" t="s">
        <v>696</v>
      </c>
      <c r="D979" s="4">
        <v>43227.863194444442</v>
      </c>
      <c r="E979" s="4">
        <v>43236.788888888892</v>
      </c>
      <c r="F979" s="4">
        <v>43249</v>
      </c>
      <c r="G979" s="22">
        <f>IF(ISBLANK(ORDERS[[#This Row],[order_delivered_customer_date]]), "", (INT(ORDERS[[#This Row],[order_delivered_customer_date]])-INT(ORDERS[[#This Row],[order_purchase_timestamp]])))</f>
        <v>9</v>
      </c>
    </row>
    <row r="980" spans="1:7" x14ac:dyDescent="0.25">
      <c r="A980" s="2" t="s">
        <v>1421</v>
      </c>
      <c r="B980" s="3" t="s">
        <v>416</v>
      </c>
      <c r="C980" s="2" t="s">
        <v>696</v>
      </c>
      <c r="D980" s="4">
        <v>43215.655555555553</v>
      </c>
      <c r="E980" s="4">
        <v>43223.68472222222</v>
      </c>
      <c r="F980" s="4">
        <v>43237</v>
      </c>
      <c r="G980" s="22">
        <f>IF(ISBLANK(ORDERS[[#This Row],[order_delivered_customer_date]]), "", (INT(ORDERS[[#This Row],[order_delivered_customer_date]])-INT(ORDERS[[#This Row],[order_purchase_timestamp]])))</f>
        <v>8</v>
      </c>
    </row>
    <row r="981" spans="1:7" x14ac:dyDescent="0.25">
      <c r="A981" s="2" t="s">
        <v>1704</v>
      </c>
      <c r="B981" s="3" t="s">
        <v>633</v>
      </c>
      <c r="C981" s="2" t="s">
        <v>696</v>
      </c>
      <c r="D981" s="4">
        <v>43215.873611111114</v>
      </c>
      <c r="E981" s="4">
        <v>43220.85</v>
      </c>
      <c r="F981" s="4">
        <v>43238</v>
      </c>
      <c r="G981" s="22">
        <f>IF(ISBLANK(ORDERS[[#This Row],[order_delivered_customer_date]]), "", (INT(ORDERS[[#This Row],[order_delivered_customer_date]])-INT(ORDERS[[#This Row],[order_purchase_timestamp]])))</f>
        <v>5</v>
      </c>
    </row>
    <row r="982" spans="1:7" x14ac:dyDescent="0.25">
      <c r="A982" s="2" t="s">
        <v>1507</v>
      </c>
      <c r="B982" s="3" t="s">
        <v>339</v>
      </c>
      <c r="C982" s="2" t="s">
        <v>696</v>
      </c>
      <c r="D982" s="4">
        <v>43075.522916666669</v>
      </c>
      <c r="E982" s="4">
        <v>43089.800694444442</v>
      </c>
      <c r="F982" s="4">
        <v>43109</v>
      </c>
      <c r="G982" s="22">
        <f>IF(ISBLANK(ORDERS[[#This Row],[order_delivered_customer_date]]), "", (INT(ORDERS[[#This Row],[order_delivered_customer_date]])-INT(ORDERS[[#This Row],[order_purchase_timestamp]])))</f>
        <v>14</v>
      </c>
    </row>
    <row r="983" spans="1:7" x14ac:dyDescent="0.25">
      <c r="A983" s="2" t="s">
        <v>1628</v>
      </c>
      <c r="B983" s="3" t="s">
        <v>591</v>
      </c>
      <c r="C983" s="2" t="s">
        <v>696</v>
      </c>
      <c r="D983" s="4">
        <v>43048.588194444441</v>
      </c>
      <c r="E983" s="4">
        <v>43059.841666666667</v>
      </c>
      <c r="F983" s="4">
        <v>43070</v>
      </c>
      <c r="G983" s="22">
        <f>IF(ISBLANK(ORDERS[[#This Row],[order_delivered_customer_date]]), "", (INT(ORDERS[[#This Row],[order_delivered_customer_date]])-INT(ORDERS[[#This Row],[order_purchase_timestamp]])))</f>
        <v>11</v>
      </c>
    </row>
    <row r="984" spans="1:7" x14ac:dyDescent="0.25">
      <c r="A984" s="2" t="s">
        <v>1273</v>
      </c>
      <c r="B984" s="3" t="s">
        <v>362</v>
      </c>
      <c r="C984" s="2" t="s">
        <v>696</v>
      </c>
      <c r="D984" s="4">
        <v>43317.710416666669</v>
      </c>
      <c r="E984" s="4">
        <v>43329.776388888888</v>
      </c>
      <c r="F984" s="4">
        <v>43329</v>
      </c>
      <c r="G984" s="22">
        <f>IF(ISBLANK(ORDERS[[#This Row],[order_delivered_customer_date]]), "", (INT(ORDERS[[#This Row],[order_delivered_customer_date]])-INT(ORDERS[[#This Row],[order_purchase_timestamp]])))</f>
        <v>12</v>
      </c>
    </row>
    <row r="985" spans="1:7" x14ac:dyDescent="0.25">
      <c r="A985" s="2" t="s">
        <v>1523</v>
      </c>
      <c r="B985" s="3" t="s">
        <v>324</v>
      </c>
      <c r="C985" s="2" t="s">
        <v>696</v>
      </c>
      <c r="D985" s="4">
        <v>43315.46875</v>
      </c>
      <c r="E985" s="4">
        <v>43321.658333333333</v>
      </c>
      <c r="F985" s="4">
        <v>43333</v>
      </c>
      <c r="G985" s="22">
        <f>IF(ISBLANK(ORDERS[[#This Row],[order_delivered_customer_date]]), "", (INT(ORDERS[[#This Row],[order_delivered_customer_date]])-INT(ORDERS[[#This Row],[order_purchase_timestamp]])))</f>
        <v>6</v>
      </c>
    </row>
    <row r="986" spans="1:7" x14ac:dyDescent="0.25">
      <c r="A986" s="2" t="s">
        <v>1447</v>
      </c>
      <c r="B986" s="3" t="s">
        <v>609</v>
      </c>
      <c r="C986" s="2" t="s">
        <v>696</v>
      </c>
      <c r="D986" s="4">
        <v>42874.402083333334</v>
      </c>
      <c r="E986" s="4">
        <v>42887.486805555556</v>
      </c>
      <c r="F986" s="4">
        <v>42898</v>
      </c>
      <c r="G986" s="22">
        <f>IF(ISBLANK(ORDERS[[#This Row],[order_delivered_customer_date]]), "", (INT(ORDERS[[#This Row],[order_delivered_customer_date]])-INT(ORDERS[[#This Row],[order_purchase_timestamp]])))</f>
        <v>13</v>
      </c>
    </row>
    <row r="987" spans="1:7" x14ac:dyDescent="0.25">
      <c r="A987" s="2" t="s">
        <v>1553</v>
      </c>
      <c r="B987" s="3" t="s">
        <v>608</v>
      </c>
      <c r="C987" s="2" t="s">
        <v>696</v>
      </c>
      <c r="D987" s="4">
        <v>43066.632638888892</v>
      </c>
      <c r="E987" s="4">
        <v>43087.738194444442</v>
      </c>
      <c r="F987" s="4">
        <v>43089</v>
      </c>
      <c r="G987" s="22">
        <f>IF(ISBLANK(ORDERS[[#This Row],[order_delivered_customer_date]]), "", (INT(ORDERS[[#This Row],[order_delivered_customer_date]])-INT(ORDERS[[#This Row],[order_purchase_timestamp]])))</f>
        <v>21</v>
      </c>
    </row>
    <row r="988" spans="1:7" x14ac:dyDescent="0.25">
      <c r="A988" s="2" t="s">
        <v>975</v>
      </c>
      <c r="B988" s="3" t="s">
        <v>662</v>
      </c>
      <c r="C988" s="2" t="s">
        <v>696</v>
      </c>
      <c r="D988" s="4">
        <v>43123.661111111112</v>
      </c>
      <c r="E988" s="4">
        <v>43130.855555555558</v>
      </c>
      <c r="F988" s="4">
        <v>43151</v>
      </c>
      <c r="G988" s="22">
        <f>IF(ISBLANK(ORDERS[[#This Row],[order_delivered_customer_date]]), "", (INT(ORDERS[[#This Row],[order_delivered_customer_date]])-INT(ORDERS[[#This Row],[order_purchase_timestamp]])))</f>
        <v>7</v>
      </c>
    </row>
    <row r="989" spans="1:7" x14ac:dyDescent="0.25">
      <c r="A989" s="2" t="s">
        <v>1754</v>
      </c>
      <c r="B989" s="3" t="s">
        <v>484</v>
      </c>
      <c r="C989" s="2" t="s">
        <v>696</v>
      </c>
      <c r="D989" s="4">
        <v>43165.771527777775</v>
      </c>
      <c r="E989" s="4">
        <v>43182.050694444442</v>
      </c>
      <c r="F989" s="4">
        <v>43185</v>
      </c>
      <c r="G989" s="22">
        <f>IF(ISBLANK(ORDERS[[#This Row],[order_delivered_customer_date]]), "", (INT(ORDERS[[#This Row],[order_delivered_customer_date]])-INT(ORDERS[[#This Row],[order_purchase_timestamp]])))</f>
        <v>17</v>
      </c>
    </row>
    <row r="990" spans="1:7" x14ac:dyDescent="0.25">
      <c r="A990" s="2" t="s">
        <v>1850</v>
      </c>
      <c r="B990" s="3" t="s">
        <v>582</v>
      </c>
      <c r="C990" s="2" t="s">
        <v>696</v>
      </c>
      <c r="D990" s="4">
        <v>42936.688888888886</v>
      </c>
      <c r="E990" s="4">
        <v>42965.696527777778</v>
      </c>
      <c r="F990" s="4">
        <v>42970</v>
      </c>
      <c r="G990" s="22">
        <f>IF(ISBLANK(ORDERS[[#This Row],[order_delivered_customer_date]]), "", (INT(ORDERS[[#This Row],[order_delivered_customer_date]])-INT(ORDERS[[#This Row],[order_purchase_timestamp]])))</f>
        <v>29</v>
      </c>
    </row>
    <row r="991" spans="1:7" x14ac:dyDescent="0.25">
      <c r="A991" s="2" t="s">
        <v>763</v>
      </c>
      <c r="B991" s="3" t="s">
        <v>331</v>
      </c>
      <c r="C991" s="2" t="s">
        <v>696</v>
      </c>
      <c r="D991" s="4">
        <v>42760.489583333336</v>
      </c>
      <c r="E991" s="4">
        <v>42763.349305555559</v>
      </c>
      <c r="F991" s="4">
        <v>42786</v>
      </c>
      <c r="G991" s="22">
        <f>IF(ISBLANK(ORDERS[[#This Row],[order_delivered_customer_date]]), "", (INT(ORDERS[[#This Row],[order_delivered_customer_date]])-INT(ORDERS[[#This Row],[order_purchase_timestamp]])))</f>
        <v>3</v>
      </c>
    </row>
    <row r="992" spans="1:7" x14ac:dyDescent="0.25">
      <c r="A992" s="2" t="s">
        <v>1814</v>
      </c>
      <c r="B992" s="3" t="s">
        <v>434</v>
      </c>
      <c r="C992" s="2" t="s">
        <v>696</v>
      </c>
      <c r="D992" s="4">
        <v>43205.572916666664</v>
      </c>
      <c r="E992" s="4">
        <v>43208.609722222223</v>
      </c>
      <c r="F992" s="4">
        <v>43216</v>
      </c>
      <c r="G992" s="22">
        <f>IF(ISBLANK(ORDERS[[#This Row],[order_delivered_customer_date]]), "", (INT(ORDERS[[#This Row],[order_delivered_customer_date]])-INT(ORDERS[[#This Row],[order_purchase_timestamp]])))</f>
        <v>3</v>
      </c>
    </row>
    <row r="993" spans="1:7" x14ac:dyDescent="0.25">
      <c r="A993" s="2" t="s">
        <v>1015</v>
      </c>
      <c r="B993" s="3" t="s">
        <v>489</v>
      </c>
      <c r="C993" s="2" t="s">
        <v>696</v>
      </c>
      <c r="D993" s="4">
        <v>43129.818749999999</v>
      </c>
      <c r="E993" s="4">
        <v>43140.832638888889</v>
      </c>
      <c r="F993" s="4">
        <v>43153</v>
      </c>
      <c r="G993" s="22">
        <f>IF(ISBLANK(ORDERS[[#This Row],[order_delivered_customer_date]]), "", (INT(ORDERS[[#This Row],[order_delivered_customer_date]])-INT(ORDERS[[#This Row],[order_purchase_timestamp]])))</f>
        <v>11</v>
      </c>
    </row>
    <row r="994" spans="1:7" x14ac:dyDescent="0.25">
      <c r="A994" s="2" t="s">
        <v>1216</v>
      </c>
      <c r="B994" s="3" t="s">
        <v>431</v>
      </c>
      <c r="C994" s="2" t="s">
        <v>696</v>
      </c>
      <c r="D994" s="4">
        <v>43279.809027777781</v>
      </c>
      <c r="E994" s="4">
        <v>43285.631249999999</v>
      </c>
      <c r="F994" s="4">
        <v>43293</v>
      </c>
      <c r="G994" s="22">
        <f>IF(ISBLANK(ORDERS[[#This Row],[order_delivered_customer_date]]), "", (INT(ORDERS[[#This Row],[order_delivered_customer_date]])-INT(ORDERS[[#This Row],[order_purchase_timestamp]])))</f>
        <v>6</v>
      </c>
    </row>
    <row r="995" spans="1:7" x14ac:dyDescent="0.25">
      <c r="A995" s="2" t="s">
        <v>1708</v>
      </c>
      <c r="B995" s="3" t="s">
        <v>556</v>
      </c>
      <c r="C995" s="2" t="s">
        <v>696</v>
      </c>
      <c r="D995" s="4">
        <v>42863.392361111109</v>
      </c>
      <c r="E995" s="4">
        <v>42871.405555555553</v>
      </c>
      <c r="F995" s="4">
        <v>42885</v>
      </c>
      <c r="G995" s="22">
        <f>IF(ISBLANK(ORDERS[[#This Row],[order_delivered_customer_date]]), "", (INT(ORDERS[[#This Row],[order_delivered_customer_date]])-INT(ORDERS[[#This Row],[order_purchase_timestamp]])))</f>
        <v>8</v>
      </c>
    </row>
    <row r="996" spans="1:7" x14ac:dyDescent="0.25">
      <c r="A996" s="2" t="s">
        <v>859</v>
      </c>
      <c r="B996" s="3" t="s">
        <v>299</v>
      </c>
      <c r="C996" s="2" t="s">
        <v>696</v>
      </c>
      <c r="D996" s="4">
        <v>42925.373611111114</v>
      </c>
      <c r="E996" s="4">
        <v>42937.530555555553</v>
      </c>
      <c r="F996" s="4">
        <v>42944</v>
      </c>
      <c r="G996" s="22">
        <f>IF(ISBLANK(ORDERS[[#This Row],[order_delivered_customer_date]]), "", (INT(ORDERS[[#This Row],[order_delivered_customer_date]])-INT(ORDERS[[#This Row],[order_purchase_timestamp]])))</f>
        <v>12</v>
      </c>
    </row>
    <row r="997" spans="1:7" x14ac:dyDescent="0.25">
      <c r="A997" s="2" t="s">
        <v>1248</v>
      </c>
      <c r="B997" s="3" t="s">
        <v>684</v>
      </c>
      <c r="C997" s="2" t="s">
        <v>696</v>
      </c>
      <c r="D997" s="4">
        <v>43052.938194444447</v>
      </c>
      <c r="E997" s="4">
        <v>43069.737500000003</v>
      </c>
      <c r="F997" s="4">
        <v>43067</v>
      </c>
      <c r="G997" s="22">
        <f>IF(ISBLANK(ORDERS[[#This Row],[order_delivered_customer_date]]), "", (INT(ORDERS[[#This Row],[order_delivered_customer_date]])-INT(ORDERS[[#This Row],[order_purchase_timestamp]])))</f>
        <v>17</v>
      </c>
    </row>
    <row r="998" spans="1:7" x14ac:dyDescent="0.25">
      <c r="A998" s="2" t="s">
        <v>1805</v>
      </c>
      <c r="B998" s="3" t="s">
        <v>686</v>
      </c>
      <c r="C998" s="2" t="s">
        <v>696</v>
      </c>
      <c r="D998" s="4">
        <v>43104.768750000003</v>
      </c>
      <c r="E998" s="4">
        <v>43116.881249999999</v>
      </c>
      <c r="F998" s="4">
        <v>43131</v>
      </c>
      <c r="G998" s="22">
        <f>IF(ISBLANK(ORDERS[[#This Row],[order_delivered_customer_date]]), "", (INT(ORDERS[[#This Row],[order_delivered_customer_date]])-INT(ORDERS[[#This Row],[order_purchase_timestamp]])))</f>
        <v>12</v>
      </c>
    </row>
    <row r="999" spans="1:7" x14ac:dyDescent="0.25">
      <c r="A999" s="2" t="s">
        <v>1303</v>
      </c>
      <c r="B999" s="3" t="s">
        <v>656</v>
      </c>
      <c r="C999" s="2" t="s">
        <v>696</v>
      </c>
      <c r="D999" s="4">
        <v>43248.354861111111</v>
      </c>
      <c r="E999" s="4">
        <v>43265.780555555553</v>
      </c>
      <c r="F999" s="4">
        <v>43297</v>
      </c>
      <c r="G999" s="22">
        <f>IF(ISBLANK(ORDERS[[#This Row],[order_delivered_customer_date]]), "", (INT(ORDERS[[#This Row],[order_delivered_customer_date]])-INT(ORDERS[[#This Row],[order_purchase_timestamp]])))</f>
        <v>17</v>
      </c>
    </row>
    <row r="1000" spans="1:7" x14ac:dyDescent="0.25">
      <c r="A1000" s="2" t="s">
        <v>1721</v>
      </c>
      <c r="B1000" s="3" t="s">
        <v>618</v>
      </c>
      <c r="C1000" s="2" t="s">
        <v>696</v>
      </c>
      <c r="D1000" s="4">
        <v>43047.882638888892</v>
      </c>
      <c r="E1000" s="4">
        <v>43060.843055555553</v>
      </c>
      <c r="F1000" s="4">
        <v>43067</v>
      </c>
      <c r="G1000" s="22">
        <f>IF(ISBLANK(ORDERS[[#This Row],[order_delivered_customer_date]]), "", (INT(ORDERS[[#This Row],[order_delivered_customer_date]])-INT(ORDERS[[#This Row],[order_purchase_timestamp]])))</f>
        <v>13</v>
      </c>
    </row>
    <row r="1001" spans="1:7" x14ac:dyDescent="0.25">
      <c r="A1001" s="2" t="s">
        <v>1597</v>
      </c>
      <c r="B1001" s="3" t="s">
        <v>502</v>
      </c>
      <c r="C1001" s="2" t="s">
        <v>696</v>
      </c>
      <c r="D1001" s="4">
        <v>43167.479861111111</v>
      </c>
      <c r="E1001" s="4">
        <v>43197.87777777778</v>
      </c>
      <c r="F1001" s="4">
        <v>43194</v>
      </c>
      <c r="G1001" s="22">
        <f>IF(ISBLANK(ORDERS[[#This Row],[order_delivered_customer_date]]), "", (INT(ORDERS[[#This Row],[order_delivered_customer_date]])-INT(ORDERS[[#This Row],[order_purchase_timestamp]])))</f>
        <v>30</v>
      </c>
    </row>
    <row r="1002" spans="1:7" x14ac:dyDescent="0.25">
      <c r="A1002" s="2" t="s">
        <v>1580</v>
      </c>
      <c r="B1002" s="3" t="s">
        <v>398</v>
      </c>
      <c r="C1002" s="2" t="s">
        <v>696</v>
      </c>
      <c r="D1002" s="4">
        <v>43217.642361111109</v>
      </c>
      <c r="E1002" s="4">
        <v>43227.582638888889</v>
      </c>
      <c r="F1002" s="4">
        <v>43235</v>
      </c>
      <c r="G1002" s="22">
        <f>IF(ISBLANK(ORDERS[[#This Row],[order_delivered_customer_date]]), "", (INT(ORDERS[[#This Row],[order_delivered_customer_date]])-INT(ORDERS[[#This Row],[order_purchase_timestamp]])))</f>
        <v>10</v>
      </c>
    </row>
    <row r="1003" spans="1:7" x14ac:dyDescent="0.25">
      <c r="A1003" s="2" t="s">
        <v>1135</v>
      </c>
      <c r="B1003" s="3" t="s">
        <v>438</v>
      </c>
      <c r="C1003" s="2" t="s">
        <v>696</v>
      </c>
      <c r="D1003" s="4">
        <v>43241.803472222222</v>
      </c>
      <c r="E1003" s="4">
        <v>43256.873611111114</v>
      </c>
      <c r="F1003" s="4">
        <v>43259</v>
      </c>
      <c r="G1003" s="22">
        <f>IF(ISBLANK(ORDERS[[#This Row],[order_delivered_customer_date]]), "", (INT(ORDERS[[#This Row],[order_delivered_customer_date]])-INT(ORDERS[[#This Row],[order_purchase_timestamp]])))</f>
        <v>15</v>
      </c>
    </row>
    <row r="1004" spans="1:7" x14ac:dyDescent="0.25">
      <c r="A1004" s="2" t="s">
        <v>1510</v>
      </c>
      <c r="B1004" s="3" t="s">
        <v>515</v>
      </c>
      <c r="C1004" s="2" t="s">
        <v>696</v>
      </c>
      <c r="D1004" s="4">
        <v>42953.65625</v>
      </c>
      <c r="E1004" s="4">
        <v>42970.852083333331</v>
      </c>
      <c r="F1004" s="4">
        <v>42976</v>
      </c>
      <c r="G1004" s="22">
        <f>IF(ISBLANK(ORDERS[[#This Row],[order_delivered_customer_date]]), "", (INT(ORDERS[[#This Row],[order_delivered_customer_date]])-INT(ORDERS[[#This Row],[order_purchase_timestamp]])))</f>
        <v>17</v>
      </c>
    </row>
    <row r="1005" spans="1:7" x14ac:dyDescent="0.25">
      <c r="A1005" s="2" t="s">
        <v>1797</v>
      </c>
      <c r="B1005" s="3" t="s">
        <v>358</v>
      </c>
      <c r="C1005" s="2" t="s">
        <v>696</v>
      </c>
      <c r="D1005" s="4">
        <v>43006.459027777775</v>
      </c>
      <c r="E1005" s="4">
        <v>43014.709722222222</v>
      </c>
      <c r="F1005" s="4">
        <v>43024</v>
      </c>
      <c r="G1005" s="22">
        <f>IF(ISBLANK(ORDERS[[#This Row],[order_delivered_customer_date]]), "", (INT(ORDERS[[#This Row],[order_delivered_customer_date]])-INT(ORDERS[[#This Row],[order_purchase_timestamp]])))</f>
        <v>8</v>
      </c>
    </row>
    <row r="1006" spans="1:7" x14ac:dyDescent="0.25">
      <c r="A1006" s="2" t="s">
        <v>717</v>
      </c>
      <c r="B1006" s="3" t="s">
        <v>678</v>
      </c>
      <c r="C1006" s="2" t="s">
        <v>696</v>
      </c>
      <c r="D1006" s="4">
        <v>43314.92291666667</v>
      </c>
      <c r="E1006" s="4">
        <v>43316.568055555559</v>
      </c>
      <c r="F1006" s="4">
        <v>43320</v>
      </c>
      <c r="G1006" s="22">
        <f>IF(ISBLANK(ORDERS[[#This Row],[order_delivered_customer_date]]), "", (INT(ORDERS[[#This Row],[order_delivered_customer_date]])-INT(ORDERS[[#This Row],[order_purchase_timestamp]])))</f>
        <v>2</v>
      </c>
    </row>
    <row r="1007" spans="1:7" x14ac:dyDescent="0.25">
      <c r="A1007" s="2" t="s">
        <v>936</v>
      </c>
      <c r="B1007" s="3" t="s">
        <v>594</v>
      </c>
      <c r="C1007" s="2" t="s">
        <v>696</v>
      </c>
      <c r="D1007" s="4">
        <v>43323.853472222225</v>
      </c>
      <c r="E1007" s="4">
        <v>43333.640277777777</v>
      </c>
      <c r="F1007" s="4">
        <v>43347</v>
      </c>
      <c r="G1007" s="22">
        <f>IF(ISBLANK(ORDERS[[#This Row],[order_delivered_customer_date]]), "", (INT(ORDERS[[#This Row],[order_delivered_customer_date]])-INT(ORDERS[[#This Row],[order_purchase_timestamp]])))</f>
        <v>10</v>
      </c>
    </row>
    <row r="1008" spans="1:7" x14ac:dyDescent="0.25">
      <c r="A1008" s="2" t="s">
        <v>754</v>
      </c>
      <c r="B1008" s="3" t="s">
        <v>94</v>
      </c>
      <c r="C1008" s="2" t="s">
        <v>696</v>
      </c>
      <c r="D1008" s="4">
        <v>43111.706944444442</v>
      </c>
      <c r="E1008" s="4">
        <v>43118.859722222223</v>
      </c>
      <c r="F1008" s="4">
        <v>43136</v>
      </c>
      <c r="G1008" s="22">
        <f>IF(ISBLANK(ORDERS[[#This Row],[order_delivered_customer_date]]), "", (INT(ORDERS[[#This Row],[order_delivered_customer_date]])-INT(ORDERS[[#This Row],[order_purchase_timestamp]])))</f>
        <v>7</v>
      </c>
    </row>
    <row r="1009" spans="1:7" x14ac:dyDescent="0.25">
      <c r="A1009" s="2" t="s">
        <v>1707</v>
      </c>
      <c r="B1009" s="3" t="s">
        <v>451</v>
      </c>
      <c r="C1009" s="2" t="s">
        <v>696</v>
      </c>
      <c r="D1009" s="4">
        <v>42935.817361111112</v>
      </c>
      <c r="E1009" s="4">
        <v>42940.825694444444</v>
      </c>
      <c r="F1009" s="4">
        <v>42951</v>
      </c>
      <c r="G1009" s="22">
        <f>IF(ISBLANK(ORDERS[[#This Row],[order_delivered_customer_date]]), "", (INT(ORDERS[[#This Row],[order_delivered_customer_date]])-INT(ORDERS[[#This Row],[order_purchase_timestamp]])))</f>
        <v>5</v>
      </c>
    </row>
    <row r="1010" spans="1:7" x14ac:dyDescent="0.25">
      <c r="A1010" s="2" t="s">
        <v>1520</v>
      </c>
      <c r="B1010" s="3" t="s">
        <v>523</v>
      </c>
      <c r="C1010" s="2" t="s">
        <v>696</v>
      </c>
      <c r="D1010" s="4">
        <v>42973.644444444442</v>
      </c>
      <c r="E1010" s="4">
        <v>42991.799305555556</v>
      </c>
      <c r="F1010" s="4">
        <v>43003</v>
      </c>
      <c r="G1010" s="22">
        <f>IF(ISBLANK(ORDERS[[#This Row],[order_delivered_customer_date]]), "", (INT(ORDERS[[#This Row],[order_delivered_customer_date]])-INT(ORDERS[[#This Row],[order_purchase_timestamp]])))</f>
        <v>18</v>
      </c>
    </row>
    <row r="1011" spans="1:7" x14ac:dyDescent="0.25">
      <c r="A1011" s="2" t="s">
        <v>1296</v>
      </c>
      <c r="B1011" s="3" t="s">
        <v>684</v>
      </c>
      <c r="C1011" s="2" t="s">
        <v>696</v>
      </c>
      <c r="D1011" s="4">
        <v>42824.788194444445</v>
      </c>
      <c r="E1011" s="4">
        <v>42832.631944444445</v>
      </c>
      <c r="F1011" s="4">
        <v>42849</v>
      </c>
      <c r="G1011" s="22">
        <f>IF(ISBLANK(ORDERS[[#This Row],[order_delivered_customer_date]]), "", (INT(ORDERS[[#This Row],[order_delivered_customer_date]])-INT(ORDERS[[#This Row],[order_purchase_timestamp]])))</f>
        <v>8</v>
      </c>
    </row>
    <row r="1012" spans="1:7" x14ac:dyDescent="0.25">
      <c r="A1012" s="2" t="s">
        <v>806</v>
      </c>
      <c r="B1012" s="3" t="s">
        <v>507</v>
      </c>
      <c r="C1012" s="2" t="s">
        <v>696</v>
      </c>
      <c r="D1012" s="4">
        <v>43072.727777777778</v>
      </c>
      <c r="E1012" s="4">
        <v>43076.788888888892</v>
      </c>
      <c r="F1012" s="4">
        <v>43089</v>
      </c>
      <c r="G1012" s="22">
        <f>IF(ISBLANK(ORDERS[[#This Row],[order_delivered_customer_date]]), "", (INT(ORDERS[[#This Row],[order_delivered_customer_date]])-INT(ORDERS[[#This Row],[order_purchase_timestamp]])))</f>
        <v>4</v>
      </c>
    </row>
    <row r="1013" spans="1:7" x14ac:dyDescent="0.25">
      <c r="A1013" s="2" t="s">
        <v>1727</v>
      </c>
      <c r="B1013" s="3" t="s">
        <v>625</v>
      </c>
      <c r="C1013" s="2" t="s">
        <v>696</v>
      </c>
      <c r="D1013" s="4">
        <v>42787.970138888886</v>
      </c>
      <c r="E1013" s="4">
        <v>42796.605555555558</v>
      </c>
      <c r="F1013" s="4">
        <v>42816</v>
      </c>
      <c r="G1013" s="22">
        <f>IF(ISBLANK(ORDERS[[#This Row],[order_delivered_customer_date]]), "", (INT(ORDERS[[#This Row],[order_delivered_customer_date]])-INT(ORDERS[[#This Row],[order_purchase_timestamp]])))</f>
        <v>9</v>
      </c>
    </row>
    <row r="1014" spans="1:7" x14ac:dyDescent="0.25">
      <c r="A1014" s="2" t="s">
        <v>1765</v>
      </c>
      <c r="B1014" s="3" t="s">
        <v>651</v>
      </c>
      <c r="C1014" s="2" t="s">
        <v>696</v>
      </c>
      <c r="D1014" s="4">
        <v>43190.566666666666</v>
      </c>
      <c r="E1014" s="4">
        <v>43193.98333333333</v>
      </c>
      <c r="F1014" s="4">
        <v>43202</v>
      </c>
      <c r="G1014" s="22">
        <f>IF(ISBLANK(ORDERS[[#This Row],[order_delivered_customer_date]]), "", (INT(ORDERS[[#This Row],[order_delivered_customer_date]])-INT(ORDERS[[#This Row],[order_purchase_timestamp]])))</f>
        <v>3</v>
      </c>
    </row>
    <row r="1015" spans="1:7" x14ac:dyDescent="0.25">
      <c r="A1015" s="2" t="s">
        <v>1279</v>
      </c>
      <c r="B1015" s="3" t="s">
        <v>486</v>
      </c>
      <c r="C1015" s="2" t="s">
        <v>696</v>
      </c>
      <c r="D1015" s="4">
        <v>43267.823611111111</v>
      </c>
      <c r="E1015" s="4">
        <v>43277.061111111114</v>
      </c>
      <c r="F1015" s="4">
        <v>43312</v>
      </c>
      <c r="G1015" s="22">
        <f>IF(ISBLANK(ORDERS[[#This Row],[order_delivered_customer_date]]), "", (INT(ORDERS[[#This Row],[order_delivered_customer_date]])-INT(ORDERS[[#This Row],[order_purchase_timestamp]])))</f>
        <v>10</v>
      </c>
    </row>
    <row r="1016" spans="1:7" x14ac:dyDescent="0.25">
      <c r="A1016" s="2" t="s">
        <v>1393</v>
      </c>
      <c r="B1016" s="3" t="s">
        <v>397</v>
      </c>
      <c r="C1016" s="2" t="s">
        <v>696</v>
      </c>
      <c r="D1016" s="4">
        <v>43023.665972222225</v>
      </c>
      <c r="E1016" s="4">
        <v>43027.877083333333</v>
      </c>
      <c r="F1016" s="4">
        <v>43046</v>
      </c>
      <c r="G1016" s="22">
        <f>IF(ISBLANK(ORDERS[[#This Row],[order_delivered_customer_date]]), "", (INT(ORDERS[[#This Row],[order_delivered_customer_date]])-INT(ORDERS[[#This Row],[order_purchase_timestamp]])))</f>
        <v>4</v>
      </c>
    </row>
    <row r="1017" spans="1:7" x14ac:dyDescent="0.25">
      <c r="A1017" s="2" t="s">
        <v>1710</v>
      </c>
      <c r="B1017" s="3" t="s">
        <v>668</v>
      </c>
      <c r="C1017" s="2" t="s">
        <v>696</v>
      </c>
      <c r="D1017" s="4">
        <v>43161.680555555555</v>
      </c>
      <c r="E1017" s="4">
        <v>43170.805555555555</v>
      </c>
      <c r="F1017" s="4">
        <v>43179</v>
      </c>
      <c r="G1017" s="22">
        <f>IF(ISBLANK(ORDERS[[#This Row],[order_delivered_customer_date]]), "", (INT(ORDERS[[#This Row],[order_delivered_customer_date]])-INT(ORDERS[[#This Row],[order_purchase_timestamp]])))</f>
        <v>9</v>
      </c>
    </row>
    <row r="1018" spans="1:7" x14ac:dyDescent="0.25">
      <c r="A1018" s="2" t="s">
        <v>1046</v>
      </c>
      <c r="B1018" s="3" t="s">
        <v>496</v>
      </c>
      <c r="C1018" s="2" t="s">
        <v>696</v>
      </c>
      <c r="D1018" s="4">
        <v>43039.613888888889</v>
      </c>
      <c r="E1018" s="4">
        <v>43048.849305555559</v>
      </c>
      <c r="F1018" s="4">
        <v>43047</v>
      </c>
      <c r="G1018" s="22">
        <f>IF(ISBLANK(ORDERS[[#This Row],[order_delivered_customer_date]]), "", (INT(ORDERS[[#This Row],[order_delivered_customer_date]])-INT(ORDERS[[#This Row],[order_purchase_timestamp]])))</f>
        <v>9</v>
      </c>
    </row>
    <row r="1019" spans="1:7" x14ac:dyDescent="0.25">
      <c r="A1019" s="2" t="s">
        <v>1592</v>
      </c>
      <c r="B1019" s="3" t="s">
        <v>421</v>
      </c>
      <c r="C1019" s="2" t="s">
        <v>696</v>
      </c>
      <c r="D1019" s="4">
        <v>43142.131944444445</v>
      </c>
      <c r="E1019" s="4">
        <v>43146.797222222223</v>
      </c>
      <c r="F1019" s="4">
        <v>43157</v>
      </c>
      <c r="G1019" s="22">
        <f>IF(ISBLANK(ORDERS[[#This Row],[order_delivered_customer_date]]), "", (INT(ORDERS[[#This Row],[order_delivered_customer_date]])-INT(ORDERS[[#This Row],[order_purchase_timestamp]])))</f>
        <v>4</v>
      </c>
    </row>
    <row r="1020" spans="1:7" x14ac:dyDescent="0.25">
      <c r="A1020" s="2" t="s">
        <v>1018</v>
      </c>
      <c r="B1020" s="3" t="s">
        <v>513</v>
      </c>
      <c r="C1020" s="2" t="s">
        <v>696</v>
      </c>
      <c r="D1020" s="4">
        <v>42817.637499999997</v>
      </c>
      <c r="E1020" s="4">
        <v>42830.592361111114</v>
      </c>
      <c r="F1020" s="4">
        <v>42843</v>
      </c>
      <c r="G1020" s="22">
        <f>IF(ISBLANK(ORDERS[[#This Row],[order_delivered_customer_date]]), "", (INT(ORDERS[[#This Row],[order_delivered_customer_date]])-INT(ORDERS[[#This Row],[order_purchase_timestamp]])))</f>
        <v>13</v>
      </c>
    </row>
    <row r="1021" spans="1:7" x14ac:dyDescent="0.25">
      <c r="A1021" s="2" t="s">
        <v>924</v>
      </c>
      <c r="B1021" s="3" t="s">
        <v>539</v>
      </c>
      <c r="C1021" s="2" t="s">
        <v>696</v>
      </c>
      <c r="D1021" s="4">
        <v>42864.555555555555</v>
      </c>
      <c r="E1021" s="4">
        <v>42881.436805555553</v>
      </c>
      <c r="F1021" s="4">
        <v>42894</v>
      </c>
      <c r="G1021" s="22">
        <f>IF(ISBLANK(ORDERS[[#This Row],[order_delivered_customer_date]]), "", (INT(ORDERS[[#This Row],[order_delivered_customer_date]])-INT(ORDERS[[#This Row],[order_purchase_timestamp]])))</f>
        <v>17</v>
      </c>
    </row>
    <row r="1022" spans="1:7" x14ac:dyDescent="0.25">
      <c r="A1022" s="2" t="s">
        <v>1537</v>
      </c>
      <c r="B1022" s="3" t="s">
        <v>190</v>
      </c>
      <c r="C1022" s="2" t="s">
        <v>696</v>
      </c>
      <c r="D1022" s="4">
        <v>43263.491666666669</v>
      </c>
      <c r="E1022" s="4">
        <v>43272.990277777775</v>
      </c>
      <c r="F1022" s="4">
        <v>43286</v>
      </c>
      <c r="G1022" s="22">
        <f>IF(ISBLANK(ORDERS[[#This Row],[order_delivered_customer_date]]), "", (INT(ORDERS[[#This Row],[order_delivered_customer_date]])-INT(ORDERS[[#This Row],[order_purchase_timestamp]])))</f>
        <v>9</v>
      </c>
    </row>
    <row r="1023" spans="1:7" x14ac:dyDescent="0.25">
      <c r="A1023" s="2" t="s">
        <v>839</v>
      </c>
      <c r="B1023" s="3" t="s">
        <v>607</v>
      </c>
      <c r="C1023" s="2" t="s">
        <v>696</v>
      </c>
      <c r="D1023" s="4">
        <v>43064.743750000001</v>
      </c>
      <c r="E1023" s="4">
        <v>43075.037499999999</v>
      </c>
      <c r="F1023" s="4">
        <v>43098</v>
      </c>
      <c r="G1023" s="22">
        <f>IF(ISBLANK(ORDERS[[#This Row],[order_delivered_customer_date]]), "", (INT(ORDERS[[#This Row],[order_delivered_customer_date]])-INT(ORDERS[[#This Row],[order_purchase_timestamp]])))</f>
        <v>11</v>
      </c>
    </row>
    <row r="1024" spans="1:7" x14ac:dyDescent="0.25">
      <c r="A1024" s="2" t="s">
        <v>1561</v>
      </c>
      <c r="B1024" s="3" t="s">
        <v>486</v>
      </c>
      <c r="C1024" s="2" t="s">
        <v>696</v>
      </c>
      <c r="D1024" s="4">
        <v>43016.729166666664</v>
      </c>
      <c r="E1024" s="4">
        <v>43024.886805555558</v>
      </c>
      <c r="F1024" s="4">
        <v>43040</v>
      </c>
      <c r="G1024" s="22">
        <f>IF(ISBLANK(ORDERS[[#This Row],[order_delivered_customer_date]]), "", (INT(ORDERS[[#This Row],[order_delivered_customer_date]])-INT(ORDERS[[#This Row],[order_purchase_timestamp]])))</f>
        <v>8</v>
      </c>
    </row>
    <row r="1025" spans="1:7" x14ac:dyDescent="0.25">
      <c r="A1025" s="2" t="s">
        <v>1730</v>
      </c>
      <c r="B1025" s="3" t="s">
        <v>363</v>
      </c>
      <c r="C1025" s="2" t="s">
        <v>696</v>
      </c>
      <c r="D1025" s="4">
        <v>43277.9</v>
      </c>
      <c r="E1025" s="4">
        <v>43279.855555555558</v>
      </c>
      <c r="F1025" s="4">
        <v>43292</v>
      </c>
      <c r="G1025" s="22">
        <f>IF(ISBLANK(ORDERS[[#This Row],[order_delivered_customer_date]]), "", (INT(ORDERS[[#This Row],[order_delivered_customer_date]])-INT(ORDERS[[#This Row],[order_purchase_timestamp]])))</f>
        <v>2</v>
      </c>
    </row>
    <row r="1026" spans="1:7" x14ac:dyDescent="0.25">
      <c r="A1026" s="2" t="s">
        <v>1077</v>
      </c>
      <c r="B1026" s="3" t="s">
        <v>323</v>
      </c>
      <c r="C1026" s="2" t="s">
        <v>696</v>
      </c>
      <c r="D1026" s="4">
        <v>43160.844444444447</v>
      </c>
      <c r="E1026" s="4">
        <v>43166.905555555553</v>
      </c>
      <c r="F1026" s="4">
        <v>43172</v>
      </c>
      <c r="G1026" s="22">
        <f>IF(ISBLANK(ORDERS[[#This Row],[order_delivered_customer_date]]), "", (INT(ORDERS[[#This Row],[order_delivered_customer_date]])-INT(ORDERS[[#This Row],[order_purchase_timestamp]])))</f>
        <v>6</v>
      </c>
    </row>
    <row r="1027" spans="1:7" x14ac:dyDescent="0.25">
      <c r="A1027" s="2" t="s">
        <v>1311</v>
      </c>
      <c r="B1027" s="3" t="s">
        <v>665</v>
      </c>
      <c r="C1027" s="2" t="s">
        <v>696</v>
      </c>
      <c r="D1027" s="4">
        <v>43332.79791666667</v>
      </c>
      <c r="E1027" s="4">
        <v>43335.928472222222</v>
      </c>
      <c r="F1027" s="4">
        <v>43340</v>
      </c>
      <c r="G1027" s="22">
        <f>IF(ISBLANK(ORDERS[[#This Row],[order_delivered_customer_date]]), "", (INT(ORDERS[[#This Row],[order_delivered_customer_date]])-INT(ORDERS[[#This Row],[order_purchase_timestamp]])))</f>
        <v>3</v>
      </c>
    </row>
    <row r="1028" spans="1:7" x14ac:dyDescent="0.25">
      <c r="A1028" s="2" t="s">
        <v>1743</v>
      </c>
      <c r="B1028" s="3" t="s">
        <v>643</v>
      </c>
      <c r="C1028" s="2" t="s">
        <v>696</v>
      </c>
      <c r="D1028" s="4">
        <v>42920.902083333334</v>
      </c>
      <c r="E1028" s="4">
        <v>42927.543749999997</v>
      </c>
      <c r="F1028" s="4">
        <v>42940</v>
      </c>
      <c r="G1028" s="22">
        <f>IF(ISBLANK(ORDERS[[#This Row],[order_delivered_customer_date]]), "", (INT(ORDERS[[#This Row],[order_delivered_customer_date]])-INT(ORDERS[[#This Row],[order_purchase_timestamp]])))</f>
        <v>7</v>
      </c>
    </row>
    <row r="1029" spans="1:7" x14ac:dyDescent="0.25">
      <c r="A1029" s="2" t="s">
        <v>1136</v>
      </c>
      <c r="B1029" s="3" t="s">
        <v>488</v>
      </c>
      <c r="C1029" s="2" t="s">
        <v>697</v>
      </c>
      <c r="D1029" s="4">
        <v>42653.415972222225</v>
      </c>
      <c r="E1029" s="4">
        <v>42712</v>
      </c>
      <c r="F1029" s="4">
        <v>42710</v>
      </c>
      <c r="G1029" s="22">
        <f>IF(ISBLANK(ORDERS[[#This Row],[order_delivered_customer_date]]), "", (INT(ORDERS[[#This Row],[order_delivered_customer_date]])-INT(ORDERS[[#This Row],[order_purchase_timestamp]])))</f>
        <v>59</v>
      </c>
    </row>
    <row r="1030" spans="1:7" x14ac:dyDescent="0.25">
      <c r="A1030" s="2" t="s">
        <v>971</v>
      </c>
      <c r="B1030" s="3" t="s">
        <v>416</v>
      </c>
      <c r="C1030" s="2" t="s">
        <v>696</v>
      </c>
      <c r="D1030" s="4">
        <v>43112.43472222222</v>
      </c>
      <c r="E1030" s="4">
        <v>43122.895138888889</v>
      </c>
      <c r="F1030" s="4">
        <v>43137</v>
      </c>
      <c r="G1030" s="22">
        <f>IF(ISBLANK(ORDERS[[#This Row],[order_delivered_customer_date]]), "", (INT(ORDERS[[#This Row],[order_delivered_customer_date]])-INT(ORDERS[[#This Row],[order_purchase_timestamp]])))</f>
        <v>10</v>
      </c>
    </row>
    <row r="1031" spans="1:7" x14ac:dyDescent="0.25">
      <c r="A1031" s="2" t="s">
        <v>1304</v>
      </c>
      <c r="B1031" s="3" t="s">
        <v>299</v>
      </c>
      <c r="C1031" s="2" t="s">
        <v>696</v>
      </c>
      <c r="D1031" s="4">
        <v>42930.458333333336</v>
      </c>
      <c r="E1031" s="4">
        <v>42958.723611111112</v>
      </c>
      <c r="F1031" s="4">
        <v>42968</v>
      </c>
      <c r="G1031" s="22">
        <f>IF(ISBLANK(ORDERS[[#This Row],[order_delivered_customer_date]]), "", (INT(ORDERS[[#This Row],[order_delivered_customer_date]])-INT(ORDERS[[#This Row],[order_purchase_timestamp]])))</f>
        <v>28</v>
      </c>
    </row>
    <row r="1032" spans="1:7" x14ac:dyDescent="0.25">
      <c r="A1032" s="2" t="s">
        <v>874</v>
      </c>
      <c r="B1032" s="3" t="s">
        <v>674</v>
      </c>
      <c r="C1032" s="2" t="s">
        <v>696</v>
      </c>
      <c r="D1032" s="4">
        <v>42951.803472222222</v>
      </c>
      <c r="E1032" s="4">
        <v>42962.738888888889</v>
      </c>
      <c r="F1032" s="4">
        <v>42975</v>
      </c>
      <c r="G1032" s="22">
        <f>IF(ISBLANK(ORDERS[[#This Row],[order_delivered_customer_date]]), "", (INT(ORDERS[[#This Row],[order_delivered_customer_date]])-INT(ORDERS[[#This Row],[order_purchase_timestamp]])))</f>
        <v>11</v>
      </c>
    </row>
    <row r="1033" spans="1:7" x14ac:dyDescent="0.25">
      <c r="A1033" s="2" t="s">
        <v>873</v>
      </c>
      <c r="B1033" s="3" t="s">
        <v>576</v>
      </c>
      <c r="C1033" s="2" t="s">
        <v>696</v>
      </c>
      <c r="D1033" s="4">
        <v>43127.709027777775</v>
      </c>
      <c r="E1033" s="4">
        <v>43152.505555555559</v>
      </c>
      <c r="F1033" s="4">
        <v>43151</v>
      </c>
      <c r="G1033" s="22">
        <f>IF(ISBLANK(ORDERS[[#This Row],[order_delivered_customer_date]]), "", (INT(ORDERS[[#This Row],[order_delivered_customer_date]])-INT(ORDERS[[#This Row],[order_purchase_timestamp]])))</f>
        <v>25</v>
      </c>
    </row>
    <row r="1034" spans="1:7" x14ac:dyDescent="0.25">
      <c r="A1034" s="2" t="s">
        <v>1389</v>
      </c>
      <c r="B1034" s="3" t="s">
        <v>681</v>
      </c>
      <c r="C1034" s="2" t="s">
        <v>696</v>
      </c>
      <c r="D1034" s="4">
        <v>43164.875694444447</v>
      </c>
      <c r="E1034" s="4">
        <v>43171.897222222222</v>
      </c>
      <c r="F1034" s="4">
        <v>43180</v>
      </c>
      <c r="G1034" s="22">
        <f>IF(ISBLANK(ORDERS[[#This Row],[order_delivered_customer_date]]), "", (INT(ORDERS[[#This Row],[order_delivered_customer_date]])-INT(ORDERS[[#This Row],[order_purchase_timestamp]])))</f>
        <v>7</v>
      </c>
    </row>
    <row r="1035" spans="1:7" x14ac:dyDescent="0.25">
      <c r="A1035" s="2" t="s">
        <v>1298</v>
      </c>
      <c r="B1035" s="3" t="s">
        <v>582</v>
      </c>
      <c r="C1035" s="2" t="s">
        <v>696</v>
      </c>
      <c r="D1035" s="4">
        <v>43115.009027777778</v>
      </c>
      <c r="E1035" s="4">
        <v>43136.591666666667</v>
      </c>
      <c r="F1035" s="4">
        <v>43157</v>
      </c>
      <c r="G1035" s="22">
        <f>IF(ISBLANK(ORDERS[[#This Row],[order_delivered_customer_date]]), "", (INT(ORDERS[[#This Row],[order_delivered_customer_date]])-INT(ORDERS[[#This Row],[order_purchase_timestamp]])))</f>
        <v>21</v>
      </c>
    </row>
    <row r="1036" spans="1:7" x14ac:dyDescent="0.25">
      <c r="A1036" s="2" t="s">
        <v>1004</v>
      </c>
      <c r="B1036" s="3" t="s">
        <v>682</v>
      </c>
      <c r="C1036" s="2" t="s">
        <v>696</v>
      </c>
      <c r="D1036" s="4">
        <v>43311.618750000001</v>
      </c>
      <c r="E1036" s="4">
        <v>43315.813888888886</v>
      </c>
      <c r="F1036" s="4">
        <v>43348</v>
      </c>
      <c r="G1036" s="22">
        <f>IF(ISBLANK(ORDERS[[#This Row],[order_delivered_customer_date]]), "", (INT(ORDERS[[#This Row],[order_delivered_customer_date]])-INT(ORDERS[[#This Row],[order_purchase_timestamp]])))</f>
        <v>4</v>
      </c>
    </row>
    <row r="1037" spans="1:7" x14ac:dyDescent="0.25">
      <c r="A1037" s="2" t="s">
        <v>1007</v>
      </c>
      <c r="B1037" s="3" t="s">
        <v>462</v>
      </c>
      <c r="C1037" s="2" t="s">
        <v>696</v>
      </c>
      <c r="D1037" s="4">
        <v>43067.429861111108</v>
      </c>
      <c r="E1037" s="4">
        <v>43070.753472222219</v>
      </c>
      <c r="F1037" s="4">
        <v>43081</v>
      </c>
      <c r="G1037" s="22">
        <f>IF(ISBLANK(ORDERS[[#This Row],[order_delivered_customer_date]]), "", (INT(ORDERS[[#This Row],[order_delivered_customer_date]])-INT(ORDERS[[#This Row],[order_purchase_timestamp]])))</f>
        <v>3</v>
      </c>
    </row>
    <row r="1038" spans="1:7" x14ac:dyDescent="0.25">
      <c r="A1038" s="2" t="s">
        <v>944</v>
      </c>
      <c r="B1038" s="3" t="s">
        <v>494</v>
      </c>
      <c r="C1038" s="2" t="s">
        <v>696</v>
      </c>
      <c r="D1038" s="4">
        <v>42890.506249999999</v>
      </c>
      <c r="E1038" s="4">
        <v>42894.591666666667</v>
      </c>
      <c r="F1038" s="4">
        <v>42905</v>
      </c>
      <c r="G1038" s="22">
        <f>IF(ISBLANK(ORDERS[[#This Row],[order_delivered_customer_date]]), "", (INT(ORDERS[[#This Row],[order_delivered_customer_date]])-INT(ORDERS[[#This Row],[order_purchase_timestamp]])))</f>
        <v>4</v>
      </c>
    </row>
    <row r="1039" spans="1:7" x14ac:dyDescent="0.25">
      <c r="A1039" s="2" t="s">
        <v>1295</v>
      </c>
      <c r="B1039" s="3" t="s">
        <v>316</v>
      </c>
      <c r="C1039" s="2" t="s">
        <v>696</v>
      </c>
      <c r="D1039" s="4">
        <v>42835.915972222225</v>
      </c>
      <c r="E1039" s="4">
        <v>42845.520833333336</v>
      </c>
      <c r="F1039" s="4">
        <v>42859</v>
      </c>
      <c r="G1039" s="22">
        <f>IF(ISBLANK(ORDERS[[#This Row],[order_delivered_customer_date]]), "", (INT(ORDERS[[#This Row],[order_delivered_customer_date]])-INT(ORDERS[[#This Row],[order_purchase_timestamp]])))</f>
        <v>10</v>
      </c>
    </row>
    <row r="1040" spans="1:7" x14ac:dyDescent="0.25">
      <c r="A1040" s="2" t="s">
        <v>948</v>
      </c>
      <c r="B1040" s="3" t="s">
        <v>676</v>
      </c>
      <c r="C1040" s="2" t="s">
        <v>696</v>
      </c>
      <c r="D1040" s="4">
        <v>43289.542361111111</v>
      </c>
      <c r="E1040" s="4">
        <v>43294.816666666666</v>
      </c>
      <c r="F1040" s="4">
        <v>43308</v>
      </c>
      <c r="G1040" s="22">
        <f>IF(ISBLANK(ORDERS[[#This Row],[order_delivered_customer_date]]), "", (INT(ORDERS[[#This Row],[order_delivered_customer_date]])-INT(ORDERS[[#This Row],[order_purchase_timestamp]])))</f>
        <v>5</v>
      </c>
    </row>
    <row r="1041" spans="1:7" x14ac:dyDescent="0.25">
      <c r="A1041" s="2" t="s">
        <v>1849</v>
      </c>
      <c r="B1041" s="3" t="s">
        <v>556</v>
      </c>
      <c r="C1041" s="2" t="s">
        <v>696</v>
      </c>
      <c r="D1041" s="4">
        <v>43106.767361111109</v>
      </c>
      <c r="E1041" s="4">
        <v>43126.960416666669</v>
      </c>
      <c r="F1041" s="4">
        <v>43137</v>
      </c>
      <c r="G1041" s="22">
        <f>IF(ISBLANK(ORDERS[[#This Row],[order_delivered_customer_date]]), "", (INT(ORDERS[[#This Row],[order_delivered_customer_date]])-INT(ORDERS[[#This Row],[order_purchase_timestamp]])))</f>
        <v>20</v>
      </c>
    </row>
    <row r="1042" spans="1:7" x14ac:dyDescent="0.25">
      <c r="A1042" s="2" t="s">
        <v>1768</v>
      </c>
      <c r="B1042" s="3" t="s">
        <v>465</v>
      </c>
      <c r="C1042" s="2" t="s">
        <v>696</v>
      </c>
      <c r="D1042" s="4">
        <v>43109.311805555553</v>
      </c>
      <c r="E1042" s="4">
        <v>43122.998611111114</v>
      </c>
      <c r="F1042" s="4">
        <v>43145</v>
      </c>
      <c r="G1042" s="22">
        <f>IF(ISBLANK(ORDERS[[#This Row],[order_delivered_customer_date]]), "", (INT(ORDERS[[#This Row],[order_delivered_customer_date]])-INT(ORDERS[[#This Row],[order_purchase_timestamp]])))</f>
        <v>13</v>
      </c>
    </row>
    <row r="1043" spans="1:7" x14ac:dyDescent="0.25">
      <c r="A1043" s="2" t="s">
        <v>1090</v>
      </c>
      <c r="B1043" s="3" t="s">
        <v>429</v>
      </c>
      <c r="C1043" s="2" t="s">
        <v>696</v>
      </c>
      <c r="D1043" s="4">
        <v>43135.876388888886</v>
      </c>
      <c r="E1043" s="4">
        <v>43146.977083333331</v>
      </c>
      <c r="F1043" s="4">
        <v>43164</v>
      </c>
      <c r="G1043" s="22">
        <f>IF(ISBLANK(ORDERS[[#This Row],[order_delivered_customer_date]]), "", (INT(ORDERS[[#This Row],[order_delivered_customer_date]])-INT(ORDERS[[#This Row],[order_purchase_timestamp]])))</f>
        <v>11</v>
      </c>
    </row>
    <row r="1044" spans="1:7" x14ac:dyDescent="0.25">
      <c r="A1044" s="2" t="s">
        <v>1848</v>
      </c>
      <c r="B1044" s="3" t="s">
        <v>573</v>
      </c>
      <c r="C1044" s="2" t="s">
        <v>696</v>
      </c>
      <c r="D1044" s="4">
        <v>42768.57708333333</v>
      </c>
      <c r="E1044" s="4">
        <v>42776.518055555556</v>
      </c>
      <c r="F1044" s="4">
        <v>42807</v>
      </c>
      <c r="G1044" s="22">
        <f>IF(ISBLANK(ORDERS[[#This Row],[order_delivered_customer_date]]), "", (INT(ORDERS[[#This Row],[order_delivered_customer_date]])-INT(ORDERS[[#This Row],[order_purchase_timestamp]])))</f>
        <v>8</v>
      </c>
    </row>
    <row r="1045" spans="1:7" x14ac:dyDescent="0.25">
      <c r="A1045" s="2" t="s">
        <v>1891</v>
      </c>
      <c r="B1045" s="3" t="s">
        <v>662</v>
      </c>
      <c r="C1045" s="2" t="s">
        <v>696</v>
      </c>
      <c r="D1045" s="4">
        <v>42906.417361111111</v>
      </c>
      <c r="E1045" s="4">
        <v>42912.564583333333</v>
      </c>
      <c r="F1045" s="4">
        <v>42926</v>
      </c>
      <c r="G1045" s="22">
        <f>IF(ISBLANK(ORDERS[[#This Row],[order_delivered_customer_date]]), "", (INT(ORDERS[[#This Row],[order_delivered_customer_date]])-INT(ORDERS[[#This Row],[order_purchase_timestamp]])))</f>
        <v>6</v>
      </c>
    </row>
    <row r="1046" spans="1:7" x14ac:dyDescent="0.25">
      <c r="A1046" s="2" t="s">
        <v>1442</v>
      </c>
      <c r="B1046" s="3" t="s">
        <v>626</v>
      </c>
      <c r="C1046" s="2" t="s">
        <v>696</v>
      </c>
      <c r="D1046" s="4">
        <v>42804.531944444447</v>
      </c>
      <c r="E1046" s="4">
        <v>42816.642361111109</v>
      </c>
      <c r="F1046" s="4">
        <v>42829</v>
      </c>
      <c r="G1046" s="22">
        <f>IF(ISBLANK(ORDERS[[#This Row],[order_delivered_customer_date]]), "", (INT(ORDERS[[#This Row],[order_delivered_customer_date]])-INT(ORDERS[[#This Row],[order_purchase_timestamp]])))</f>
        <v>12</v>
      </c>
    </row>
    <row r="1047" spans="1:7" x14ac:dyDescent="0.25">
      <c r="A1047" s="2" t="s">
        <v>1378</v>
      </c>
      <c r="B1047" s="3" t="s">
        <v>567</v>
      </c>
      <c r="C1047" s="2" t="s">
        <v>696</v>
      </c>
      <c r="D1047" s="4">
        <v>42993.272222222222</v>
      </c>
      <c r="E1047" s="4">
        <v>43004.798611111109</v>
      </c>
      <c r="F1047" s="4">
        <v>43019</v>
      </c>
      <c r="G1047" s="22">
        <f>IF(ISBLANK(ORDERS[[#This Row],[order_delivered_customer_date]]), "", (INT(ORDERS[[#This Row],[order_delivered_customer_date]])-INT(ORDERS[[#This Row],[order_purchase_timestamp]])))</f>
        <v>11</v>
      </c>
    </row>
    <row r="1048" spans="1:7" x14ac:dyDescent="0.25">
      <c r="A1048" s="2" t="s">
        <v>883</v>
      </c>
      <c r="B1048" s="3" t="s">
        <v>466</v>
      </c>
      <c r="C1048" s="2" t="s">
        <v>696</v>
      </c>
      <c r="D1048" s="4">
        <v>43227.57708333333</v>
      </c>
      <c r="E1048" s="4">
        <v>43237.693055555559</v>
      </c>
      <c r="F1048" s="4">
        <v>43244</v>
      </c>
      <c r="G1048" s="22">
        <f>IF(ISBLANK(ORDERS[[#This Row],[order_delivered_customer_date]]), "", (INT(ORDERS[[#This Row],[order_delivered_customer_date]])-INT(ORDERS[[#This Row],[order_purchase_timestamp]])))</f>
        <v>10</v>
      </c>
    </row>
    <row r="1049" spans="1:7" x14ac:dyDescent="0.25">
      <c r="A1049" s="2" t="s">
        <v>793</v>
      </c>
      <c r="B1049" s="3" t="s">
        <v>618</v>
      </c>
      <c r="C1049" s="2" t="s">
        <v>696</v>
      </c>
      <c r="D1049" s="4">
        <v>43331.94027777778</v>
      </c>
      <c r="E1049" s="4">
        <v>43339.804166666669</v>
      </c>
      <c r="F1049" s="4">
        <v>43354</v>
      </c>
      <c r="G1049" s="22">
        <f>IF(ISBLANK(ORDERS[[#This Row],[order_delivered_customer_date]]), "", (INT(ORDERS[[#This Row],[order_delivered_customer_date]])-INT(ORDERS[[#This Row],[order_purchase_timestamp]])))</f>
        <v>8</v>
      </c>
    </row>
    <row r="1050" spans="1:7" x14ac:dyDescent="0.25">
      <c r="A1050" s="2" t="s">
        <v>1590</v>
      </c>
      <c r="B1050" s="3" t="s">
        <v>521</v>
      </c>
      <c r="C1050" s="2" t="s">
        <v>696</v>
      </c>
      <c r="D1050" s="4">
        <v>43278.870833333334</v>
      </c>
      <c r="E1050" s="4">
        <v>43284.883333333331</v>
      </c>
      <c r="F1050" s="4">
        <v>43312</v>
      </c>
      <c r="G1050" s="22">
        <f>IF(ISBLANK(ORDERS[[#This Row],[order_delivered_customer_date]]), "", (INT(ORDERS[[#This Row],[order_delivered_customer_date]])-INT(ORDERS[[#This Row],[order_purchase_timestamp]])))</f>
        <v>6</v>
      </c>
    </row>
    <row r="1051" spans="1:7" x14ac:dyDescent="0.25">
      <c r="A1051" s="2" t="s">
        <v>1186</v>
      </c>
      <c r="B1051" s="3" t="s">
        <v>555</v>
      </c>
      <c r="C1051" s="2" t="s">
        <v>696</v>
      </c>
      <c r="D1051" s="4">
        <v>43323.52847222222</v>
      </c>
      <c r="E1051" s="4">
        <v>43330.005555555559</v>
      </c>
      <c r="F1051" s="4">
        <v>43355</v>
      </c>
      <c r="G1051" s="22">
        <f>IF(ISBLANK(ORDERS[[#This Row],[order_delivered_customer_date]]), "", (INT(ORDERS[[#This Row],[order_delivered_customer_date]])-INT(ORDERS[[#This Row],[order_purchase_timestamp]])))</f>
        <v>7</v>
      </c>
    </row>
    <row r="1052" spans="1:7" x14ac:dyDescent="0.25">
      <c r="A1052" s="2" t="s">
        <v>912</v>
      </c>
      <c r="B1052" s="3" t="s">
        <v>452</v>
      </c>
      <c r="C1052" s="2" t="s">
        <v>696</v>
      </c>
      <c r="D1052" s="4">
        <v>43011.793055555558</v>
      </c>
      <c r="E1052" s="4">
        <v>43026.925694444442</v>
      </c>
      <c r="F1052" s="4">
        <v>43040</v>
      </c>
      <c r="G1052" s="22">
        <f>IF(ISBLANK(ORDERS[[#This Row],[order_delivered_customer_date]]), "", (INT(ORDERS[[#This Row],[order_delivered_customer_date]])-INT(ORDERS[[#This Row],[order_purchase_timestamp]])))</f>
        <v>15</v>
      </c>
    </row>
    <row r="1053" spans="1:7" x14ac:dyDescent="0.25">
      <c r="A1053" s="2" t="s">
        <v>1534</v>
      </c>
      <c r="B1053" s="3" t="s">
        <v>455</v>
      </c>
      <c r="C1053" s="2" t="s">
        <v>696</v>
      </c>
      <c r="D1053" s="4">
        <v>43087.620833333334</v>
      </c>
      <c r="E1053" s="4">
        <v>43103.813888888886</v>
      </c>
      <c r="F1053" s="4">
        <v>43110</v>
      </c>
      <c r="G1053" s="22">
        <f>IF(ISBLANK(ORDERS[[#This Row],[order_delivered_customer_date]]), "", (INT(ORDERS[[#This Row],[order_delivered_customer_date]])-INT(ORDERS[[#This Row],[order_purchase_timestamp]])))</f>
        <v>16</v>
      </c>
    </row>
    <row r="1054" spans="1:7" x14ac:dyDescent="0.25">
      <c r="A1054" s="2" t="s">
        <v>1726</v>
      </c>
      <c r="B1054" s="3" t="s">
        <v>243</v>
      </c>
      <c r="C1054" s="2" t="s">
        <v>696</v>
      </c>
      <c r="D1054" s="4">
        <v>43108.107638888891</v>
      </c>
      <c r="E1054" s="4">
        <v>43110.763888888891</v>
      </c>
      <c r="F1054" s="4">
        <v>43124</v>
      </c>
      <c r="G1054" s="22">
        <f>IF(ISBLANK(ORDERS[[#This Row],[order_delivered_customer_date]]), "", (INT(ORDERS[[#This Row],[order_delivered_customer_date]])-INT(ORDERS[[#This Row],[order_purchase_timestamp]])))</f>
        <v>2</v>
      </c>
    </row>
    <row r="1055" spans="1:7" x14ac:dyDescent="0.25">
      <c r="A1055" s="2" t="s">
        <v>1371</v>
      </c>
      <c r="B1055" s="3" t="s">
        <v>553</v>
      </c>
      <c r="C1055" s="2" t="s">
        <v>696</v>
      </c>
      <c r="D1055" s="4">
        <v>42870.880555555559</v>
      </c>
      <c r="E1055" s="4">
        <v>42881.373611111114</v>
      </c>
      <c r="F1055" s="4">
        <v>42888</v>
      </c>
      <c r="G1055" s="22">
        <f>IF(ISBLANK(ORDERS[[#This Row],[order_delivered_customer_date]]), "", (INT(ORDERS[[#This Row],[order_delivered_customer_date]])-INT(ORDERS[[#This Row],[order_purchase_timestamp]])))</f>
        <v>11</v>
      </c>
    </row>
    <row r="1056" spans="1:7" x14ac:dyDescent="0.25">
      <c r="A1056" s="2" t="s">
        <v>1003</v>
      </c>
      <c r="B1056" s="3" t="s">
        <v>470</v>
      </c>
      <c r="C1056" s="2" t="s">
        <v>696</v>
      </c>
      <c r="D1056" s="4">
        <v>43225.772916666669</v>
      </c>
      <c r="E1056" s="4">
        <v>43229.004166666666</v>
      </c>
      <c r="F1056" s="4">
        <v>43243</v>
      </c>
      <c r="G1056" s="22">
        <f>IF(ISBLANK(ORDERS[[#This Row],[order_delivered_customer_date]]), "", (INT(ORDERS[[#This Row],[order_delivered_customer_date]])-INT(ORDERS[[#This Row],[order_purchase_timestamp]])))</f>
        <v>4</v>
      </c>
    </row>
    <row r="1057" spans="1:7" x14ac:dyDescent="0.25">
      <c r="A1057" s="2" t="s">
        <v>1398</v>
      </c>
      <c r="B1057" s="3" t="s">
        <v>326</v>
      </c>
      <c r="C1057" s="2" t="s">
        <v>696</v>
      </c>
      <c r="D1057" s="4">
        <v>43175.565972222219</v>
      </c>
      <c r="E1057" s="4">
        <v>43186.870833333334</v>
      </c>
      <c r="F1057" s="4">
        <v>43202</v>
      </c>
      <c r="G1057" s="22">
        <f>IF(ISBLANK(ORDERS[[#This Row],[order_delivered_customer_date]]), "", (INT(ORDERS[[#This Row],[order_delivered_customer_date]])-INT(ORDERS[[#This Row],[order_purchase_timestamp]])))</f>
        <v>11</v>
      </c>
    </row>
    <row r="1058" spans="1:7" x14ac:dyDescent="0.25">
      <c r="A1058" s="2" t="s">
        <v>1029</v>
      </c>
      <c r="B1058" s="3" t="s">
        <v>583</v>
      </c>
      <c r="C1058" s="2" t="s">
        <v>696</v>
      </c>
      <c r="D1058" s="4">
        <v>43257.797222222223</v>
      </c>
      <c r="E1058" s="4">
        <v>43263.898611111108</v>
      </c>
      <c r="F1058" s="4">
        <v>43284</v>
      </c>
      <c r="G1058" s="22">
        <f>IF(ISBLANK(ORDERS[[#This Row],[order_delivered_customer_date]]), "", (INT(ORDERS[[#This Row],[order_delivered_customer_date]])-INT(ORDERS[[#This Row],[order_purchase_timestamp]])))</f>
        <v>6</v>
      </c>
    </row>
    <row r="1059" spans="1:7" x14ac:dyDescent="0.25">
      <c r="A1059" s="2" t="s">
        <v>1547</v>
      </c>
      <c r="B1059" s="3" t="s">
        <v>289</v>
      </c>
      <c r="C1059" s="2" t="s">
        <v>696</v>
      </c>
      <c r="D1059" s="4">
        <v>43202.719444444447</v>
      </c>
      <c r="E1059" s="4">
        <v>43228.963888888888</v>
      </c>
      <c r="F1059" s="4">
        <v>43230</v>
      </c>
      <c r="G1059" s="22">
        <f>IF(ISBLANK(ORDERS[[#This Row],[order_delivered_customer_date]]), "", (INT(ORDERS[[#This Row],[order_delivered_customer_date]])-INT(ORDERS[[#This Row],[order_purchase_timestamp]])))</f>
        <v>26</v>
      </c>
    </row>
    <row r="1060" spans="1:7" x14ac:dyDescent="0.25">
      <c r="A1060" s="2" t="s">
        <v>1118</v>
      </c>
      <c r="B1060" s="3" t="s">
        <v>686</v>
      </c>
      <c r="C1060" s="2" t="s">
        <v>696</v>
      </c>
      <c r="D1060" s="4">
        <v>43237.385416666664</v>
      </c>
      <c r="E1060" s="4">
        <v>43255.754166666666</v>
      </c>
      <c r="F1060" s="4">
        <v>43256</v>
      </c>
      <c r="G1060" s="22">
        <f>IF(ISBLANK(ORDERS[[#This Row],[order_delivered_customer_date]]), "", (INT(ORDERS[[#This Row],[order_delivered_customer_date]])-INT(ORDERS[[#This Row],[order_purchase_timestamp]])))</f>
        <v>18</v>
      </c>
    </row>
    <row r="1061" spans="1:7" x14ac:dyDescent="0.25">
      <c r="A1061" s="2" t="s">
        <v>1887</v>
      </c>
      <c r="B1061" s="3" t="s">
        <v>544</v>
      </c>
      <c r="C1061" s="2" t="s">
        <v>696</v>
      </c>
      <c r="D1061" s="4">
        <v>42795.40902777778</v>
      </c>
      <c r="E1061" s="4">
        <v>42797.509722222225</v>
      </c>
      <c r="F1061" s="4">
        <v>42816</v>
      </c>
      <c r="G1061" s="22">
        <f>IF(ISBLANK(ORDERS[[#This Row],[order_delivered_customer_date]]), "", (INT(ORDERS[[#This Row],[order_delivered_customer_date]])-INT(ORDERS[[#This Row],[order_purchase_timestamp]])))</f>
        <v>2</v>
      </c>
    </row>
    <row r="1062" spans="1:7" x14ac:dyDescent="0.25">
      <c r="A1062" s="2" t="s">
        <v>1388</v>
      </c>
      <c r="B1062" s="3" t="s">
        <v>389</v>
      </c>
      <c r="C1062" s="2" t="s">
        <v>696</v>
      </c>
      <c r="D1062" s="4">
        <v>43124.873611111114</v>
      </c>
      <c r="E1062" s="4">
        <v>43134.055555555555</v>
      </c>
      <c r="F1062" s="4">
        <v>43151</v>
      </c>
      <c r="G1062" s="22">
        <f>IF(ISBLANK(ORDERS[[#This Row],[order_delivered_customer_date]]), "", (INT(ORDERS[[#This Row],[order_delivered_customer_date]])-INT(ORDERS[[#This Row],[order_purchase_timestamp]])))</f>
        <v>10</v>
      </c>
    </row>
    <row r="1063" spans="1:7" x14ac:dyDescent="0.25">
      <c r="A1063" s="2" t="s">
        <v>1033</v>
      </c>
      <c r="B1063" s="3" t="s">
        <v>362</v>
      </c>
      <c r="C1063" s="2" t="s">
        <v>696</v>
      </c>
      <c r="D1063" s="4">
        <v>43170.502083333333</v>
      </c>
      <c r="E1063" s="4">
        <v>43181.865972222222</v>
      </c>
      <c r="F1063" s="4">
        <v>43199</v>
      </c>
      <c r="G1063" s="22">
        <f>IF(ISBLANK(ORDERS[[#This Row],[order_delivered_customer_date]]), "", (INT(ORDERS[[#This Row],[order_delivered_customer_date]])-INT(ORDERS[[#This Row],[order_purchase_timestamp]])))</f>
        <v>11</v>
      </c>
    </row>
    <row r="1064" spans="1:7" x14ac:dyDescent="0.25">
      <c r="A1064" s="2" t="s">
        <v>863</v>
      </c>
      <c r="B1064" s="3" t="s">
        <v>419</v>
      </c>
      <c r="C1064" s="2" t="s">
        <v>696</v>
      </c>
      <c r="D1064" s="4">
        <v>43237.691666666666</v>
      </c>
      <c r="E1064" s="4">
        <v>43262.991666666669</v>
      </c>
      <c r="F1064" s="4">
        <v>43259</v>
      </c>
      <c r="G1064" s="22">
        <f>IF(ISBLANK(ORDERS[[#This Row],[order_delivered_customer_date]]), "", (INT(ORDERS[[#This Row],[order_delivered_customer_date]])-INT(ORDERS[[#This Row],[order_purchase_timestamp]])))</f>
        <v>25</v>
      </c>
    </row>
    <row r="1065" spans="1:7" x14ac:dyDescent="0.25">
      <c r="A1065" s="2" t="s">
        <v>1197</v>
      </c>
      <c r="B1065" s="3" t="s">
        <v>400</v>
      </c>
      <c r="C1065" s="2" t="s">
        <v>696</v>
      </c>
      <c r="D1065" s="4">
        <v>43090.951388888891</v>
      </c>
      <c r="E1065" s="4">
        <v>43103.835416666669</v>
      </c>
      <c r="F1065" s="4">
        <v>43123</v>
      </c>
      <c r="G1065" s="22">
        <f>IF(ISBLANK(ORDERS[[#This Row],[order_delivered_customer_date]]), "", (INT(ORDERS[[#This Row],[order_delivered_customer_date]])-INT(ORDERS[[#This Row],[order_purchase_timestamp]])))</f>
        <v>13</v>
      </c>
    </row>
    <row r="1066" spans="1:7" x14ac:dyDescent="0.25">
      <c r="A1066" s="2" t="s">
        <v>1188</v>
      </c>
      <c r="B1066" s="3" t="s">
        <v>132</v>
      </c>
      <c r="C1066" s="2" t="s">
        <v>696</v>
      </c>
      <c r="D1066" s="4">
        <v>42846.015277777777</v>
      </c>
      <c r="E1066" s="4">
        <v>42859.682638888888</v>
      </c>
      <c r="F1066" s="4">
        <v>42872</v>
      </c>
      <c r="G1066" s="22">
        <f>IF(ISBLANK(ORDERS[[#This Row],[order_delivered_customer_date]]), "", (INT(ORDERS[[#This Row],[order_delivered_customer_date]])-INT(ORDERS[[#This Row],[order_purchase_timestamp]])))</f>
        <v>13</v>
      </c>
    </row>
    <row r="1067" spans="1:7" x14ac:dyDescent="0.25">
      <c r="A1067" s="2" t="s">
        <v>1117</v>
      </c>
      <c r="B1067" s="3" t="s">
        <v>599</v>
      </c>
      <c r="C1067" s="2" t="s">
        <v>696</v>
      </c>
      <c r="D1067" s="4">
        <v>43171.896527777775</v>
      </c>
      <c r="E1067" s="4">
        <v>43175.902777777781</v>
      </c>
      <c r="F1067" s="4">
        <v>43181</v>
      </c>
      <c r="G1067" s="22">
        <f>IF(ISBLANK(ORDERS[[#This Row],[order_delivered_customer_date]]), "", (INT(ORDERS[[#This Row],[order_delivered_customer_date]])-INT(ORDERS[[#This Row],[order_purchase_timestamp]])))</f>
        <v>4</v>
      </c>
    </row>
    <row r="1068" spans="1:7" x14ac:dyDescent="0.25">
      <c r="A1068" s="2" t="s">
        <v>1305</v>
      </c>
      <c r="B1068" s="3" t="s">
        <v>583</v>
      </c>
      <c r="C1068" s="2" t="s">
        <v>696</v>
      </c>
      <c r="D1068" s="4">
        <v>42990.677083333336</v>
      </c>
      <c r="E1068" s="4">
        <v>42999.698611111111</v>
      </c>
      <c r="F1068" s="4">
        <v>43007</v>
      </c>
      <c r="G1068" s="22">
        <f>IF(ISBLANK(ORDERS[[#This Row],[order_delivered_customer_date]]), "", (INT(ORDERS[[#This Row],[order_delivered_customer_date]])-INT(ORDERS[[#This Row],[order_purchase_timestamp]])))</f>
        <v>9</v>
      </c>
    </row>
    <row r="1069" spans="1:7" x14ac:dyDescent="0.25">
      <c r="A1069" s="2" t="s">
        <v>1411</v>
      </c>
      <c r="B1069" s="3" t="s">
        <v>488</v>
      </c>
      <c r="C1069" s="2" t="s">
        <v>696</v>
      </c>
      <c r="D1069" s="4">
        <v>42865.67083333333</v>
      </c>
      <c r="E1069" s="4">
        <v>42873.617361111108</v>
      </c>
      <c r="F1069" s="4">
        <v>42887</v>
      </c>
      <c r="G1069" s="22">
        <f>IF(ISBLANK(ORDERS[[#This Row],[order_delivered_customer_date]]), "", (INT(ORDERS[[#This Row],[order_delivered_customer_date]])-INT(ORDERS[[#This Row],[order_purchase_timestamp]])))</f>
        <v>8</v>
      </c>
    </row>
    <row r="1070" spans="1:7" x14ac:dyDescent="0.25">
      <c r="A1070" s="2" t="s">
        <v>1418</v>
      </c>
      <c r="B1070" s="3" t="s">
        <v>659</v>
      </c>
      <c r="C1070" s="2" t="s">
        <v>696</v>
      </c>
      <c r="D1070" s="4">
        <v>43029.457638888889</v>
      </c>
      <c r="E1070" s="4">
        <v>43047.77847222222</v>
      </c>
      <c r="F1070" s="4">
        <v>43055</v>
      </c>
      <c r="G1070" s="22">
        <f>IF(ISBLANK(ORDERS[[#This Row],[order_delivered_customer_date]]), "", (INT(ORDERS[[#This Row],[order_delivered_customer_date]])-INT(ORDERS[[#This Row],[order_purchase_timestamp]])))</f>
        <v>18</v>
      </c>
    </row>
    <row r="1071" spans="1:7" x14ac:dyDescent="0.25">
      <c r="A1071" s="2" t="s">
        <v>1074</v>
      </c>
      <c r="B1071" s="3" t="s">
        <v>563</v>
      </c>
      <c r="C1071" s="2" t="s">
        <v>696</v>
      </c>
      <c r="D1071" s="4">
        <v>43096.986805555556</v>
      </c>
      <c r="E1071" s="4">
        <v>43099.053472222222</v>
      </c>
      <c r="F1071" s="4">
        <v>43116</v>
      </c>
      <c r="G1071" s="22">
        <f>IF(ISBLANK(ORDERS[[#This Row],[order_delivered_customer_date]]), "", (INT(ORDERS[[#This Row],[order_delivered_customer_date]])-INT(ORDERS[[#This Row],[order_purchase_timestamp]])))</f>
        <v>3</v>
      </c>
    </row>
    <row r="1072" spans="1:7" x14ac:dyDescent="0.25">
      <c r="A1072" s="2" t="s">
        <v>921</v>
      </c>
      <c r="B1072" s="3" t="s">
        <v>642</v>
      </c>
      <c r="C1072" s="2" t="s">
        <v>696</v>
      </c>
      <c r="D1072" s="4">
        <v>43340.9375</v>
      </c>
      <c r="E1072" s="4">
        <v>43342.720833333333</v>
      </c>
      <c r="F1072" s="4">
        <v>43355</v>
      </c>
      <c r="G1072" s="22">
        <f>IF(ISBLANK(ORDERS[[#This Row],[order_delivered_customer_date]]), "", (INT(ORDERS[[#This Row],[order_delivered_customer_date]])-INT(ORDERS[[#This Row],[order_purchase_timestamp]])))</f>
        <v>2</v>
      </c>
    </row>
    <row r="1073" spans="1:7" x14ac:dyDescent="0.25">
      <c r="A1073" s="2" t="s">
        <v>1608</v>
      </c>
      <c r="B1073" s="3" t="s">
        <v>672</v>
      </c>
      <c r="C1073" s="2" t="s">
        <v>696</v>
      </c>
      <c r="D1073" s="4">
        <v>42863.556944444441</v>
      </c>
      <c r="E1073" s="4">
        <v>42875.450694444444</v>
      </c>
      <c r="F1073" s="4">
        <v>42898</v>
      </c>
      <c r="G1073" s="22">
        <f>IF(ISBLANK(ORDERS[[#This Row],[order_delivered_customer_date]]), "", (INT(ORDERS[[#This Row],[order_delivered_customer_date]])-INT(ORDERS[[#This Row],[order_purchase_timestamp]])))</f>
        <v>12</v>
      </c>
    </row>
    <row r="1074" spans="1:7" x14ac:dyDescent="0.25">
      <c r="A1074" s="2" t="s">
        <v>733</v>
      </c>
      <c r="B1074" s="3" t="s">
        <v>654</v>
      </c>
      <c r="C1074" s="2" t="s">
        <v>696</v>
      </c>
      <c r="D1074" s="4">
        <v>43172.798611111109</v>
      </c>
      <c r="E1074" s="4">
        <v>43213.805555555555</v>
      </c>
      <c r="F1074" s="4">
        <v>43203</v>
      </c>
      <c r="G1074" s="22">
        <f>IF(ISBLANK(ORDERS[[#This Row],[order_delivered_customer_date]]), "", (INT(ORDERS[[#This Row],[order_delivered_customer_date]])-INT(ORDERS[[#This Row],[order_purchase_timestamp]])))</f>
        <v>41</v>
      </c>
    </row>
    <row r="1075" spans="1:7" x14ac:dyDescent="0.25">
      <c r="A1075" s="2" t="s">
        <v>1526</v>
      </c>
      <c r="B1075" s="3" t="s">
        <v>276</v>
      </c>
      <c r="C1075" s="2" t="s">
        <v>696</v>
      </c>
      <c r="D1075" s="4">
        <v>43069.71597222222</v>
      </c>
      <c r="E1075" s="4">
        <v>43091.836111111108</v>
      </c>
      <c r="F1075" s="4">
        <v>43102</v>
      </c>
      <c r="G1075" s="22">
        <f>IF(ISBLANK(ORDERS[[#This Row],[order_delivered_customer_date]]), "", (INT(ORDERS[[#This Row],[order_delivered_customer_date]])-INT(ORDERS[[#This Row],[order_purchase_timestamp]])))</f>
        <v>22</v>
      </c>
    </row>
    <row r="1076" spans="1:7" x14ac:dyDescent="0.25">
      <c r="A1076" s="2" t="s">
        <v>1351</v>
      </c>
      <c r="B1076" s="3" t="s">
        <v>171</v>
      </c>
      <c r="C1076" s="2" t="s">
        <v>696</v>
      </c>
      <c r="D1076" s="4">
        <v>42999.522916666669</v>
      </c>
      <c r="E1076" s="4">
        <v>43018.829861111109</v>
      </c>
      <c r="F1076" s="4">
        <v>43033</v>
      </c>
      <c r="G1076" s="22">
        <f>IF(ISBLANK(ORDERS[[#This Row],[order_delivered_customer_date]]), "", (INT(ORDERS[[#This Row],[order_delivered_customer_date]])-INT(ORDERS[[#This Row],[order_purchase_timestamp]])))</f>
        <v>19</v>
      </c>
    </row>
    <row r="1077" spans="1:7" x14ac:dyDescent="0.25">
      <c r="A1077" s="2" t="s">
        <v>1766</v>
      </c>
      <c r="B1077" s="3" t="s">
        <v>568</v>
      </c>
      <c r="C1077" s="2" t="s">
        <v>696</v>
      </c>
      <c r="D1077" s="4">
        <v>42964.605555555558</v>
      </c>
      <c r="E1077" s="4">
        <v>42975.786805555559</v>
      </c>
      <c r="F1077" s="4">
        <v>42989</v>
      </c>
      <c r="G1077" s="22">
        <f>IF(ISBLANK(ORDERS[[#This Row],[order_delivered_customer_date]]), "", (INT(ORDERS[[#This Row],[order_delivered_customer_date]])-INT(ORDERS[[#This Row],[order_purchase_timestamp]])))</f>
        <v>11</v>
      </c>
    </row>
    <row r="1078" spans="1:7" x14ac:dyDescent="0.25">
      <c r="A1078" s="2" t="s">
        <v>1280</v>
      </c>
      <c r="B1078" s="3" t="s">
        <v>385</v>
      </c>
      <c r="C1078" s="2" t="s">
        <v>696</v>
      </c>
      <c r="D1078" s="4">
        <v>43144.607638888891</v>
      </c>
      <c r="E1078" s="4">
        <v>43154.863194444442</v>
      </c>
      <c r="F1078" s="4">
        <v>43167</v>
      </c>
      <c r="G1078" s="22">
        <f>IF(ISBLANK(ORDERS[[#This Row],[order_delivered_customer_date]]), "", (INT(ORDERS[[#This Row],[order_delivered_customer_date]])-INT(ORDERS[[#This Row],[order_purchase_timestamp]])))</f>
        <v>10</v>
      </c>
    </row>
    <row r="1079" spans="1:7" x14ac:dyDescent="0.25">
      <c r="A1079" s="2" t="s">
        <v>1329</v>
      </c>
      <c r="B1079" s="3" t="s">
        <v>450</v>
      </c>
      <c r="C1079" s="2" t="s">
        <v>696</v>
      </c>
      <c r="D1079" s="4">
        <v>43208.95208333333</v>
      </c>
      <c r="E1079" s="4">
        <v>43224.873611111114</v>
      </c>
      <c r="F1079" s="4">
        <v>43235</v>
      </c>
      <c r="G1079" s="22">
        <f>IF(ISBLANK(ORDERS[[#This Row],[order_delivered_customer_date]]), "", (INT(ORDERS[[#This Row],[order_delivered_customer_date]])-INT(ORDERS[[#This Row],[order_purchase_timestamp]])))</f>
        <v>16</v>
      </c>
    </row>
    <row r="1080" spans="1:7" x14ac:dyDescent="0.25">
      <c r="A1080" s="2" t="s">
        <v>1408</v>
      </c>
      <c r="B1080" s="3" t="s">
        <v>483</v>
      </c>
      <c r="C1080" s="2" t="s">
        <v>696</v>
      </c>
      <c r="D1080" s="4">
        <v>43172.617361111108</v>
      </c>
      <c r="E1080" s="4">
        <v>43177.504166666666</v>
      </c>
      <c r="F1080" s="4">
        <v>43188</v>
      </c>
      <c r="G1080" s="22">
        <f>IF(ISBLANK(ORDERS[[#This Row],[order_delivered_customer_date]]), "", (INT(ORDERS[[#This Row],[order_delivered_customer_date]])-INT(ORDERS[[#This Row],[order_purchase_timestamp]])))</f>
        <v>5</v>
      </c>
    </row>
    <row r="1081" spans="1:7" x14ac:dyDescent="0.25">
      <c r="A1081" s="2" t="s">
        <v>1567</v>
      </c>
      <c r="B1081" s="3" t="s">
        <v>551</v>
      </c>
      <c r="C1081" s="2" t="s">
        <v>696</v>
      </c>
      <c r="D1081" s="4">
        <v>43048.824305555558</v>
      </c>
      <c r="E1081" s="4">
        <v>43059.823611111111</v>
      </c>
      <c r="F1081" s="4">
        <v>43074</v>
      </c>
      <c r="G1081" s="22">
        <f>IF(ISBLANK(ORDERS[[#This Row],[order_delivered_customer_date]]), "", (INT(ORDERS[[#This Row],[order_delivered_customer_date]])-INT(ORDERS[[#This Row],[order_purchase_timestamp]])))</f>
        <v>11</v>
      </c>
    </row>
    <row r="1082" spans="1:7" x14ac:dyDescent="0.25">
      <c r="A1082" s="2" t="s">
        <v>1045</v>
      </c>
      <c r="B1082" s="3" t="s">
        <v>633</v>
      </c>
      <c r="C1082" s="2" t="s">
        <v>696</v>
      </c>
      <c r="D1082" s="4">
        <v>42840.729861111111</v>
      </c>
      <c r="E1082" s="4">
        <v>42865.413888888892</v>
      </c>
      <c r="F1082" s="4">
        <v>42877</v>
      </c>
      <c r="G1082" s="22">
        <f>IF(ISBLANK(ORDERS[[#This Row],[order_delivered_customer_date]]), "", (INT(ORDERS[[#This Row],[order_delivered_customer_date]])-INT(ORDERS[[#This Row],[order_purchase_timestamp]])))</f>
        <v>25</v>
      </c>
    </row>
    <row r="1083" spans="1:7" x14ac:dyDescent="0.25">
      <c r="A1083" s="2" t="s">
        <v>1048</v>
      </c>
      <c r="B1083" s="3" t="s">
        <v>431</v>
      </c>
      <c r="C1083" s="2" t="s">
        <v>696</v>
      </c>
      <c r="D1083" s="4">
        <v>42955.990277777775</v>
      </c>
      <c r="E1083" s="4">
        <v>42965.696527777778</v>
      </c>
      <c r="F1083" s="4">
        <v>42983</v>
      </c>
      <c r="G1083" s="22">
        <f>IF(ISBLANK(ORDERS[[#This Row],[order_delivered_customer_date]]), "", (INT(ORDERS[[#This Row],[order_delivered_customer_date]])-INT(ORDERS[[#This Row],[order_purchase_timestamp]])))</f>
        <v>10</v>
      </c>
    </row>
    <row r="1084" spans="1:7" x14ac:dyDescent="0.25">
      <c r="A1084" s="2" t="s">
        <v>1089</v>
      </c>
      <c r="B1084" s="3" t="s">
        <v>690</v>
      </c>
      <c r="C1084" s="2" t="s">
        <v>696</v>
      </c>
      <c r="D1084" s="4">
        <v>43029.529861111114</v>
      </c>
      <c r="E1084" s="4">
        <v>43040.59097222222</v>
      </c>
      <c r="F1084" s="4">
        <v>43049</v>
      </c>
      <c r="G1084" s="22">
        <f>IF(ISBLANK(ORDERS[[#This Row],[order_delivered_customer_date]]), "", (INT(ORDERS[[#This Row],[order_delivered_customer_date]])-INT(ORDERS[[#This Row],[order_purchase_timestamp]])))</f>
        <v>11</v>
      </c>
    </row>
    <row r="1085" spans="1:7" x14ac:dyDescent="0.25">
      <c r="A1085" s="2" t="s">
        <v>775</v>
      </c>
      <c r="B1085" s="3" t="s">
        <v>513</v>
      </c>
      <c r="C1085" s="2" t="s">
        <v>696</v>
      </c>
      <c r="D1085" s="4">
        <v>42851.876388888886</v>
      </c>
      <c r="E1085" s="4">
        <v>42863.675694444442</v>
      </c>
      <c r="F1085" s="4">
        <v>42892</v>
      </c>
      <c r="G1085" s="22">
        <f>IF(ISBLANK(ORDERS[[#This Row],[order_delivered_customer_date]]), "", (INT(ORDERS[[#This Row],[order_delivered_customer_date]])-INT(ORDERS[[#This Row],[order_purchase_timestamp]])))</f>
        <v>12</v>
      </c>
    </row>
    <row r="1086" spans="1:7" x14ac:dyDescent="0.25">
      <c r="A1086" s="2" t="s">
        <v>1207</v>
      </c>
      <c r="B1086" s="3" t="s">
        <v>438</v>
      </c>
      <c r="C1086" s="2" t="s">
        <v>696</v>
      </c>
      <c r="D1086" s="4">
        <v>42880.856249999997</v>
      </c>
      <c r="E1086" s="4">
        <v>42905.623611111114</v>
      </c>
      <c r="F1086" s="4">
        <v>42907</v>
      </c>
      <c r="G1086" s="22">
        <f>IF(ISBLANK(ORDERS[[#This Row],[order_delivered_customer_date]]), "", (INT(ORDERS[[#This Row],[order_delivered_customer_date]])-INT(ORDERS[[#This Row],[order_purchase_timestamp]])))</f>
        <v>25</v>
      </c>
    </row>
    <row r="1087" spans="1:7" x14ac:dyDescent="0.25">
      <c r="A1087" s="2" t="s">
        <v>799</v>
      </c>
      <c r="B1087" s="3" t="s">
        <v>303</v>
      </c>
      <c r="C1087" s="2" t="s">
        <v>696</v>
      </c>
      <c r="D1087" s="4">
        <v>43162.097916666666</v>
      </c>
      <c r="E1087" s="4">
        <v>43186.913888888892</v>
      </c>
      <c r="F1087" s="4">
        <v>43210</v>
      </c>
      <c r="G1087" s="22">
        <f>IF(ISBLANK(ORDERS[[#This Row],[order_delivered_customer_date]]), "", (INT(ORDERS[[#This Row],[order_delivered_customer_date]])-INT(ORDERS[[#This Row],[order_purchase_timestamp]])))</f>
        <v>24</v>
      </c>
    </row>
    <row r="1088" spans="1:7" x14ac:dyDescent="0.25">
      <c r="A1088" s="2" t="s">
        <v>790</v>
      </c>
      <c r="B1088" s="3" t="s">
        <v>171</v>
      </c>
      <c r="C1088" s="2" t="s">
        <v>696</v>
      </c>
      <c r="D1088" s="4">
        <v>42845.414583333331</v>
      </c>
      <c r="E1088" s="4">
        <v>42857.606249999997</v>
      </c>
      <c r="F1088" s="4">
        <v>42879</v>
      </c>
      <c r="G1088" s="22">
        <f>IF(ISBLANK(ORDERS[[#This Row],[order_delivered_customer_date]]), "", (INT(ORDERS[[#This Row],[order_delivered_customer_date]])-INT(ORDERS[[#This Row],[order_purchase_timestamp]])))</f>
        <v>12</v>
      </c>
    </row>
    <row r="1089" spans="1:7" x14ac:dyDescent="0.25">
      <c r="A1089" s="2" t="s">
        <v>974</v>
      </c>
      <c r="B1089" s="3" t="s">
        <v>284</v>
      </c>
      <c r="C1089" s="2" t="s">
        <v>696</v>
      </c>
      <c r="D1089" s="4">
        <v>43236.725694444445</v>
      </c>
      <c r="E1089" s="4">
        <v>43259.990972222222</v>
      </c>
      <c r="F1089" s="4">
        <v>43257</v>
      </c>
      <c r="G1089" s="22">
        <f>IF(ISBLANK(ORDERS[[#This Row],[order_delivered_customer_date]]), "", (INT(ORDERS[[#This Row],[order_delivered_customer_date]])-INT(ORDERS[[#This Row],[order_purchase_timestamp]])))</f>
        <v>23</v>
      </c>
    </row>
    <row r="1090" spans="1:7" x14ac:dyDescent="0.25">
      <c r="A1090" s="2" t="s">
        <v>964</v>
      </c>
      <c r="B1090" s="3" t="s">
        <v>385</v>
      </c>
      <c r="C1090" s="2" t="s">
        <v>696</v>
      </c>
      <c r="D1090" s="4">
        <v>42858.42083333333</v>
      </c>
      <c r="E1090" s="4">
        <v>42865.359027777777</v>
      </c>
      <c r="F1090" s="4">
        <v>42902</v>
      </c>
      <c r="G1090" s="22">
        <f>IF(ISBLANK(ORDERS[[#This Row],[order_delivered_customer_date]]), "", (INT(ORDERS[[#This Row],[order_delivered_customer_date]])-INT(ORDERS[[#This Row],[order_purchase_timestamp]])))</f>
        <v>7</v>
      </c>
    </row>
    <row r="1091" spans="1:7" x14ac:dyDescent="0.25">
      <c r="A1091" s="2" t="s">
        <v>1508</v>
      </c>
      <c r="B1091" s="3" t="s">
        <v>409</v>
      </c>
      <c r="C1091" s="2" t="s">
        <v>696</v>
      </c>
      <c r="D1091" s="4">
        <v>42822.821527777778</v>
      </c>
      <c r="E1091" s="4">
        <v>42832.300694444442</v>
      </c>
      <c r="F1091" s="4">
        <v>42849</v>
      </c>
      <c r="G1091" s="22">
        <f>IF(ISBLANK(ORDERS[[#This Row],[order_delivered_customer_date]]), "", (INT(ORDERS[[#This Row],[order_delivered_customer_date]])-INT(ORDERS[[#This Row],[order_purchase_timestamp]])))</f>
        <v>10</v>
      </c>
    </row>
    <row r="1092" spans="1:7" x14ac:dyDescent="0.25">
      <c r="A1092" s="2" t="s">
        <v>1692</v>
      </c>
      <c r="B1092" s="3" t="s">
        <v>497</v>
      </c>
      <c r="C1092" s="2" t="s">
        <v>696</v>
      </c>
      <c r="D1092" s="4">
        <v>43006.87777777778</v>
      </c>
      <c r="E1092" s="4">
        <v>43019.752083333333</v>
      </c>
      <c r="F1092" s="4">
        <v>43034</v>
      </c>
      <c r="G1092" s="22">
        <f>IF(ISBLANK(ORDERS[[#This Row],[order_delivered_customer_date]]), "", (INT(ORDERS[[#This Row],[order_delivered_customer_date]])-INT(ORDERS[[#This Row],[order_purchase_timestamp]])))</f>
        <v>13</v>
      </c>
    </row>
    <row r="1093" spans="1:7" x14ac:dyDescent="0.25">
      <c r="A1093" s="2" t="s">
        <v>870</v>
      </c>
      <c r="B1093" s="3" t="s">
        <v>330</v>
      </c>
      <c r="C1093" s="2" t="s">
        <v>696</v>
      </c>
      <c r="D1093" s="4">
        <v>42989.82916666667</v>
      </c>
      <c r="E1093" s="4">
        <v>43005.71875</v>
      </c>
      <c r="F1093" s="4">
        <v>43006</v>
      </c>
      <c r="G1093" s="22">
        <f>IF(ISBLANK(ORDERS[[#This Row],[order_delivered_customer_date]]), "", (INT(ORDERS[[#This Row],[order_delivered_customer_date]])-INT(ORDERS[[#This Row],[order_purchase_timestamp]])))</f>
        <v>16</v>
      </c>
    </row>
    <row r="1094" spans="1:7" x14ac:dyDescent="0.25">
      <c r="A1094" s="2" t="s">
        <v>1679</v>
      </c>
      <c r="B1094" s="3" t="s">
        <v>639</v>
      </c>
      <c r="C1094" s="2" t="s">
        <v>696</v>
      </c>
      <c r="D1094" s="4">
        <v>43322.880555555559</v>
      </c>
      <c r="E1094" s="4">
        <v>43327.776388888888</v>
      </c>
      <c r="F1094" s="4">
        <v>43329</v>
      </c>
      <c r="G1094" s="22">
        <f>IF(ISBLANK(ORDERS[[#This Row],[order_delivered_customer_date]]), "", (INT(ORDERS[[#This Row],[order_delivered_customer_date]])-INT(ORDERS[[#This Row],[order_purchase_timestamp]])))</f>
        <v>5</v>
      </c>
    </row>
    <row r="1095" spans="1:7" x14ac:dyDescent="0.25">
      <c r="A1095" s="2" t="s">
        <v>1533</v>
      </c>
      <c r="B1095" s="3" t="s">
        <v>339</v>
      </c>
      <c r="C1095" s="2" t="s">
        <v>696</v>
      </c>
      <c r="D1095" s="4">
        <v>42827.689583333333</v>
      </c>
      <c r="E1095" s="4">
        <v>42845.397916666669</v>
      </c>
      <c r="F1095" s="4">
        <v>42866</v>
      </c>
      <c r="G1095" s="22">
        <f>IF(ISBLANK(ORDERS[[#This Row],[order_delivered_customer_date]]), "", (INT(ORDERS[[#This Row],[order_delivered_customer_date]])-INT(ORDERS[[#This Row],[order_purchase_timestamp]])))</f>
        <v>18</v>
      </c>
    </row>
    <row r="1096" spans="1:7" x14ac:dyDescent="0.25">
      <c r="A1096" s="2" t="s">
        <v>1468</v>
      </c>
      <c r="B1096" s="3" t="s">
        <v>493</v>
      </c>
      <c r="C1096" s="2" t="s">
        <v>699</v>
      </c>
      <c r="D1096" s="4">
        <v>42840.556250000001</v>
      </c>
      <c r="F1096" s="4">
        <v>42867</v>
      </c>
      <c r="G1096" s="22" t="str">
        <f>IF(ISBLANK(ORDERS[[#This Row],[order_delivered_customer_date]]), "", (INT(ORDERS[[#This Row],[order_delivered_customer_date]])-INT(ORDERS[[#This Row],[order_purchase_timestamp]])))</f>
        <v/>
      </c>
    </row>
    <row r="1097" spans="1:7" x14ac:dyDescent="0.25">
      <c r="A1097" s="2" t="s">
        <v>1151</v>
      </c>
      <c r="B1097" s="3" t="s">
        <v>335</v>
      </c>
      <c r="C1097" s="2" t="s">
        <v>696</v>
      </c>
      <c r="D1097" s="4">
        <v>43238.75</v>
      </c>
      <c r="E1097" s="4">
        <v>43243.859722222223</v>
      </c>
      <c r="F1097" s="4">
        <v>43248</v>
      </c>
      <c r="G1097" s="22">
        <f>IF(ISBLANK(ORDERS[[#This Row],[order_delivered_customer_date]]), "", (INT(ORDERS[[#This Row],[order_delivered_customer_date]])-INT(ORDERS[[#This Row],[order_purchase_timestamp]])))</f>
        <v>5</v>
      </c>
    </row>
    <row r="1098" spans="1:7" x14ac:dyDescent="0.25">
      <c r="A1098" s="2" t="s">
        <v>901</v>
      </c>
      <c r="B1098" s="3" t="s">
        <v>445</v>
      </c>
      <c r="C1098" s="2" t="s">
        <v>696</v>
      </c>
      <c r="D1098" s="4">
        <v>43204.345833333333</v>
      </c>
      <c r="E1098" s="4">
        <v>43223.706250000003</v>
      </c>
      <c r="F1098" s="4">
        <v>43229</v>
      </c>
      <c r="G1098" s="22">
        <f>IF(ISBLANK(ORDERS[[#This Row],[order_delivered_customer_date]]), "", (INT(ORDERS[[#This Row],[order_delivered_customer_date]])-INT(ORDERS[[#This Row],[order_purchase_timestamp]])))</f>
        <v>19</v>
      </c>
    </row>
    <row r="1099" spans="1:7" x14ac:dyDescent="0.25">
      <c r="A1099" s="2" t="s">
        <v>1770</v>
      </c>
      <c r="B1099" s="3" t="s">
        <v>606</v>
      </c>
      <c r="C1099" s="2" t="s">
        <v>696</v>
      </c>
      <c r="D1099" s="4">
        <v>42925.718055555553</v>
      </c>
      <c r="E1099" s="4">
        <v>42933.689583333333</v>
      </c>
      <c r="F1099" s="4">
        <v>42954</v>
      </c>
      <c r="G1099" s="22">
        <f>IF(ISBLANK(ORDERS[[#This Row],[order_delivered_customer_date]]), "", (INT(ORDERS[[#This Row],[order_delivered_customer_date]])-INT(ORDERS[[#This Row],[order_purchase_timestamp]])))</f>
        <v>8</v>
      </c>
    </row>
    <row r="1100" spans="1:7" x14ac:dyDescent="0.25">
      <c r="A1100" s="2" t="s">
        <v>1784</v>
      </c>
      <c r="B1100" s="3" t="s">
        <v>596</v>
      </c>
      <c r="C1100" s="2" t="s">
        <v>696</v>
      </c>
      <c r="D1100" s="4">
        <v>43142.770138888889</v>
      </c>
      <c r="E1100" s="4">
        <v>43148.652083333334</v>
      </c>
      <c r="F1100" s="4">
        <v>43157</v>
      </c>
      <c r="G1100" s="22">
        <f>IF(ISBLANK(ORDERS[[#This Row],[order_delivered_customer_date]]), "", (INT(ORDERS[[#This Row],[order_delivered_customer_date]])-INT(ORDERS[[#This Row],[order_purchase_timestamp]])))</f>
        <v>6</v>
      </c>
    </row>
    <row r="1101" spans="1:7" x14ac:dyDescent="0.25">
      <c r="A1101" s="2" t="s">
        <v>1480</v>
      </c>
      <c r="B1101" s="3" t="s">
        <v>578</v>
      </c>
      <c r="C1101" s="2" t="s">
        <v>696</v>
      </c>
      <c r="D1101" s="4">
        <v>43128.961111111108</v>
      </c>
      <c r="E1101" s="4">
        <v>43133.038194444445</v>
      </c>
      <c r="F1101" s="4">
        <v>43145</v>
      </c>
      <c r="G1101" s="22">
        <f>IF(ISBLANK(ORDERS[[#This Row],[order_delivered_customer_date]]), "", (INT(ORDERS[[#This Row],[order_delivered_customer_date]])-INT(ORDERS[[#This Row],[order_purchase_timestamp]])))</f>
        <v>5</v>
      </c>
    </row>
    <row r="1102" spans="1:7" x14ac:dyDescent="0.25">
      <c r="A1102" s="2" t="s">
        <v>813</v>
      </c>
      <c r="B1102" s="3" t="s">
        <v>648</v>
      </c>
      <c r="C1102" s="2" t="s">
        <v>696</v>
      </c>
      <c r="D1102" s="4">
        <v>43329.632638888892</v>
      </c>
      <c r="E1102" s="4">
        <v>43334.811111111114</v>
      </c>
      <c r="F1102" s="4">
        <v>43355</v>
      </c>
      <c r="G1102" s="22">
        <f>IF(ISBLANK(ORDERS[[#This Row],[order_delivered_customer_date]]), "", (INT(ORDERS[[#This Row],[order_delivered_customer_date]])-INT(ORDERS[[#This Row],[order_purchase_timestamp]])))</f>
        <v>5</v>
      </c>
    </row>
    <row r="1103" spans="1:7" x14ac:dyDescent="0.25">
      <c r="A1103" s="2" t="s">
        <v>1330</v>
      </c>
      <c r="B1103" s="3" t="s">
        <v>569</v>
      </c>
      <c r="C1103" s="2" t="s">
        <v>704</v>
      </c>
      <c r="D1103" s="4">
        <v>43186.769444444442</v>
      </c>
      <c r="F1103" s="4">
        <v>43202</v>
      </c>
      <c r="G1103" s="22" t="str">
        <f>IF(ISBLANK(ORDERS[[#This Row],[order_delivered_customer_date]]), "", (INT(ORDERS[[#This Row],[order_delivered_customer_date]])-INT(ORDERS[[#This Row],[order_purchase_timestamp]])))</f>
        <v/>
      </c>
    </row>
    <row r="1104" spans="1:7" x14ac:dyDescent="0.25">
      <c r="A1104" s="2" t="s">
        <v>1381</v>
      </c>
      <c r="B1104" s="3" t="s">
        <v>369</v>
      </c>
      <c r="C1104" s="2" t="s">
        <v>696</v>
      </c>
      <c r="D1104" s="4">
        <v>43306.552083333336</v>
      </c>
      <c r="E1104" s="4">
        <v>43323.747916666667</v>
      </c>
      <c r="F1104" s="4">
        <v>43339</v>
      </c>
      <c r="G1104" s="22">
        <f>IF(ISBLANK(ORDERS[[#This Row],[order_delivered_customer_date]]), "", (INT(ORDERS[[#This Row],[order_delivered_customer_date]])-INT(ORDERS[[#This Row],[order_purchase_timestamp]])))</f>
        <v>17</v>
      </c>
    </row>
    <row r="1105" spans="1:7" x14ac:dyDescent="0.25">
      <c r="A1105" s="2" t="s">
        <v>1634</v>
      </c>
      <c r="B1105" s="3" t="s">
        <v>401</v>
      </c>
      <c r="C1105" s="2" t="s">
        <v>696</v>
      </c>
      <c r="D1105" s="4">
        <v>43204.720138888886</v>
      </c>
      <c r="E1105" s="4">
        <v>43210.976388888892</v>
      </c>
      <c r="F1105" s="4">
        <v>43230</v>
      </c>
      <c r="G1105" s="22">
        <f>IF(ISBLANK(ORDERS[[#This Row],[order_delivered_customer_date]]), "", (INT(ORDERS[[#This Row],[order_delivered_customer_date]])-INT(ORDERS[[#This Row],[order_purchase_timestamp]])))</f>
        <v>6</v>
      </c>
    </row>
    <row r="1106" spans="1:7" x14ac:dyDescent="0.25">
      <c r="A1106" s="2" t="s">
        <v>1170</v>
      </c>
      <c r="B1106" s="3" t="s">
        <v>611</v>
      </c>
      <c r="C1106" s="2" t="s">
        <v>696</v>
      </c>
      <c r="D1106" s="4">
        <v>43202.570138888892</v>
      </c>
      <c r="E1106" s="4">
        <v>43208.835416666669</v>
      </c>
      <c r="F1106" s="4">
        <v>43220</v>
      </c>
      <c r="G1106" s="22">
        <f>IF(ISBLANK(ORDERS[[#This Row],[order_delivered_customer_date]]), "", (INT(ORDERS[[#This Row],[order_delivered_customer_date]])-INT(ORDERS[[#This Row],[order_purchase_timestamp]])))</f>
        <v>6</v>
      </c>
    </row>
    <row r="1107" spans="1:7" x14ac:dyDescent="0.25">
      <c r="A1107" s="2" t="s">
        <v>1190</v>
      </c>
      <c r="B1107" s="3" t="s">
        <v>651</v>
      </c>
      <c r="C1107" s="2" t="s">
        <v>696</v>
      </c>
      <c r="D1107" s="4">
        <v>42950.370833333334</v>
      </c>
      <c r="E1107" s="4">
        <v>42959.53402777778</v>
      </c>
      <c r="F1107" s="4">
        <v>42972</v>
      </c>
      <c r="G1107" s="22">
        <f>IF(ISBLANK(ORDERS[[#This Row],[order_delivered_customer_date]]), "", (INT(ORDERS[[#This Row],[order_delivered_customer_date]])-INT(ORDERS[[#This Row],[order_purchase_timestamp]])))</f>
        <v>9</v>
      </c>
    </row>
    <row r="1108" spans="1:7" x14ac:dyDescent="0.25">
      <c r="A1108" s="2" t="s">
        <v>1307</v>
      </c>
      <c r="B1108" s="3" t="s">
        <v>593</v>
      </c>
      <c r="C1108" s="2" t="s">
        <v>696</v>
      </c>
      <c r="D1108" s="4">
        <v>43235.833333333336</v>
      </c>
      <c r="E1108" s="4">
        <v>43255.754166666666</v>
      </c>
      <c r="F1108" s="4">
        <v>43259</v>
      </c>
      <c r="G1108" s="22">
        <f>IF(ISBLANK(ORDERS[[#This Row],[order_delivered_customer_date]]), "", (INT(ORDERS[[#This Row],[order_delivered_customer_date]])-INT(ORDERS[[#This Row],[order_purchase_timestamp]])))</f>
        <v>20</v>
      </c>
    </row>
    <row r="1109" spans="1:7" x14ac:dyDescent="0.25">
      <c r="A1109" s="2" t="s">
        <v>915</v>
      </c>
      <c r="B1109" s="3" t="s">
        <v>358</v>
      </c>
      <c r="C1109" s="2" t="s">
        <v>696</v>
      </c>
      <c r="D1109" s="4">
        <v>43255.662499999999</v>
      </c>
      <c r="E1109" s="4">
        <v>43257.768750000003</v>
      </c>
      <c r="F1109" s="4">
        <v>43279</v>
      </c>
      <c r="G1109" s="22">
        <f>IF(ISBLANK(ORDERS[[#This Row],[order_delivered_customer_date]]), "", (INT(ORDERS[[#This Row],[order_delivered_customer_date]])-INT(ORDERS[[#This Row],[order_purchase_timestamp]])))</f>
        <v>2</v>
      </c>
    </row>
    <row r="1110" spans="1:7" x14ac:dyDescent="0.25">
      <c r="A1110" s="2" t="s">
        <v>1000</v>
      </c>
      <c r="B1110" s="3" t="s">
        <v>518</v>
      </c>
      <c r="C1110" s="2" t="s">
        <v>696</v>
      </c>
      <c r="D1110" s="4">
        <v>43067.98541666667</v>
      </c>
      <c r="E1110" s="4">
        <v>43089.803472222222</v>
      </c>
      <c r="F1110" s="4">
        <v>43097</v>
      </c>
      <c r="G1110" s="22">
        <f>IF(ISBLANK(ORDERS[[#This Row],[order_delivered_customer_date]]), "", (INT(ORDERS[[#This Row],[order_delivered_customer_date]])-INT(ORDERS[[#This Row],[order_purchase_timestamp]])))</f>
        <v>22</v>
      </c>
    </row>
    <row r="1111" spans="1:7" x14ac:dyDescent="0.25">
      <c r="A1111" s="2" t="s">
        <v>1425</v>
      </c>
      <c r="B1111" s="3" t="s">
        <v>427</v>
      </c>
      <c r="C1111" s="2" t="s">
        <v>696</v>
      </c>
      <c r="D1111" s="4">
        <v>43109.96875</v>
      </c>
      <c r="E1111" s="4">
        <v>43115.713194444441</v>
      </c>
      <c r="F1111" s="4">
        <v>43139</v>
      </c>
      <c r="G1111" s="22">
        <f>IF(ISBLANK(ORDERS[[#This Row],[order_delivered_customer_date]]), "", (INT(ORDERS[[#This Row],[order_delivered_customer_date]])-INT(ORDERS[[#This Row],[order_purchase_timestamp]])))</f>
        <v>6</v>
      </c>
    </row>
    <row r="1112" spans="1:7" x14ac:dyDescent="0.25">
      <c r="A1112" s="2" t="s">
        <v>961</v>
      </c>
      <c r="B1112" s="3" t="s">
        <v>538</v>
      </c>
      <c r="C1112" s="2" t="s">
        <v>696</v>
      </c>
      <c r="D1112" s="4">
        <v>43013.609027777777</v>
      </c>
      <c r="E1112" s="4">
        <v>43026.870833333334</v>
      </c>
      <c r="F1112" s="4">
        <v>43039</v>
      </c>
      <c r="G1112" s="22">
        <f>IF(ISBLANK(ORDERS[[#This Row],[order_delivered_customer_date]]), "", (INT(ORDERS[[#This Row],[order_delivered_customer_date]])-INT(ORDERS[[#This Row],[order_purchase_timestamp]])))</f>
        <v>13</v>
      </c>
    </row>
    <row r="1113" spans="1:7" x14ac:dyDescent="0.25">
      <c r="A1113" s="2" t="s">
        <v>743</v>
      </c>
      <c r="B1113" s="3" t="s">
        <v>609</v>
      </c>
      <c r="C1113" s="2" t="s">
        <v>696</v>
      </c>
      <c r="D1113" s="4">
        <v>43165.543055555558</v>
      </c>
      <c r="E1113" s="4">
        <v>43200.06527777778</v>
      </c>
      <c r="F1113" s="4">
        <v>43185</v>
      </c>
      <c r="G1113" s="22">
        <f>IF(ISBLANK(ORDERS[[#This Row],[order_delivered_customer_date]]), "", (INT(ORDERS[[#This Row],[order_delivered_customer_date]])-INT(ORDERS[[#This Row],[order_purchase_timestamp]])))</f>
        <v>35</v>
      </c>
    </row>
    <row r="1114" spans="1:7" x14ac:dyDescent="0.25">
      <c r="A1114" s="2" t="s">
        <v>1859</v>
      </c>
      <c r="B1114" s="3" t="s">
        <v>608</v>
      </c>
      <c r="C1114" s="2" t="s">
        <v>696</v>
      </c>
      <c r="D1114" s="4">
        <v>43264.393750000003</v>
      </c>
      <c r="E1114" s="4">
        <v>43270.761805555558</v>
      </c>
      <c r="F1114" s="4">
        <v>43279</v>
      </c>
      <c r="G1114" s="22">
        <f>IF(ISBLANK(ORDERS[[#This Row],[order_delivered_customer_date]]), "", (INT(ORDERS[[#This Row],[order_delivered_customer_date]])-INT(ORDERS[[#This Row],[order_purchase_timestamp]])))</f>
        <v>6</v>
      </c>
    </row>
    <row r="1115" spans="1:7" x14ac:dyDescent="0.25">
      <c r="A1115" s="2" t="s">
        <v>1802</v>
      </c>
      <c r="B1115" s="3" t="s">
        <v>391</v>
      </c>
      <c r="C1115" s="2" t="s">
        <v>696</v>
      </c>
      <c r="D1115" s="4">
        <v>42841.654861111114</v>
      </c>
      <c r="E1115" s="4">
        <v>42851.6</v>
      </c>
      <c r="F1115" s="4">
        <v>42873</v>
      </c>
      <c r="G1115" s="22">
        <f>IF(ISBLANK(ORDERS[[#This Row],[order_delivered_customer_date]]), "", (INT(ORDERS[[#This Row],[order_delivered_customer_date]])-INT(ORDERS[[#This Row],[order_purchase_timestamp]])))</f>
        <v>10</v>
      </c>
    </row>
    <row r="1116" spans="1:7" x14ac:dyDescent="0.25">
      <c r="A1116" s="2" t="s">
        <v>1883</v>
      </c>
      <c r="B1116" s="3" t="s">
        <v>369</v>
      </c>
      <c r="C1116" s="2" t="s">
        <v>696</v>
      </c>
      <c r="D1116" s="4">
        <v>43023.65347222222</v>
      </c>
      <c r="E1116" s="4">
        <v>43034.831250000003</v>
      </c>
      <c r="F1116" s="4">
        <v>43046</v>
      </c>
      <c r="G1116" s="22">
        <f>IF(ISBLANK(ORDERS[[#This Row],[order_delivered_customer_date]]), "", (INT(ORDERS[[#This Row],[order_delivered_customer_date]])-INT(ORDERS[[#This Row],[order_purchase_timestamp]])))</f>
        <v>11</v>
      </c>
    </row>
    <row r="1117" spans="1:7" x14ac:dyDescent="0.25">
      <c r="A1117" s="2" t="s">
        <v>920</v>
      </c>
      <c r="B1117" s="3" t="s">
        <v>415</v>
      </c>
      <c r="C1117" s="2" t="s">
        <v>696</v>
      </c>
      <c r="D1117" s="4">
        <v>43004.759722222225</v>
      </c>
      <c r="E1117" s="4">
        <v>43014.824305555558</v>
      </c>
      <c r="F1117" s="4">
        <v>43021</v>
      </c>
      <c r="G1117" s="22">
        <f>IF(ISBLANK(ORDERS[[#This Row],[order_delivered_customer_date]]), "", (INT(ORDERS[[#This Row],[order_delivered_customer_date]])-INT(ORDERS[[#This Row],[order_purchase_timestamp]])))</f>
        <v>10</v>
      </c>
    </row>
    <row r="1118" spans="1:7" x14ac:dyDescent="0.25">
      <c r="A1118" s="2" t="s">
        <v>1484</v>
      </c>
      <c r="B1118" s="3" t="s">
        <v>656</v>
      </c>
      <c r="C1118" s="2" t="s">
        <v>696</v>
      </c>
      <c r="D1118" s="4">
        <v>42815.699305555558</v>
      </c>
      <c r="E1118" s="4">
        <v>42837.606944444444</v>
      </c>
      <c r="F1118" s="4">
        <v>42836</v>
      </c>
      <c r="G1118" s="22">
        <f>IF(ISBLANK(ORDERS[[#This Row],[order_delivered_customer_date]]), "", (INT(ORDERS[[#This Row],[order_delivered_customer_date]])-INT(ORDERS[[#This Row],[order_purchase_timestamp]])))</f>
        <v>22</v>
      </c>
    </row>
    <row r="1119" spans="1:7" x14ac:dyDescent="0.25">
      <c r="A1119" s="2" t="s">
        <v>1678</v>
      </c>
      <c r="B1119" s="3" t="s">
        <v>499</v>
      </c>
      <c r="C1119" s="2" t="s">
        <v>696</v>
      </c>
      <c r="D1119" s="4">
        <v>43110.544444444444</v>
      </c>
      <c r="E1119" s="4">
        <v>43124.864583333336</v>
      </c>
      <c r="F1119" s="4">
        <v>43140</v>
      </c>
      <c r="G1119" s="22">
        <f>IF(ISBLANK(ORDERS[[#This Row],[order_delivered_customer_date]]), "", (INT(ORDERS[[#This Row],[order_delivered_customer_date]])-INT(ORDERS[[#This Row],[order_purchase_timestamp]])))</f>
        <v>14</v>
      </c>
    </row>
    <row r="1120" spans="1:7" x14ac:dyDescent="0.25">
      <c r="A1120" s="2" t="s">
        <v>1808</v>
      </c>
      <c r="B1120" s="3" t="s">
        <v>345</v>
      </c>
      <c r="C1120" s="2" t="s">
        <v>696</v>
      </c>
      <c r="D1120" s="4">
        <v>43062.863888888889</v>
      </c>
      <c r="E1120" s="4">
        <v>43070.929166666669</v>
      </c>
      <c r="F1120" s="4">
        <v>43082</v>
      </c>
      <c r="G1120" s="22">
        <f>IF(ISBLANK(ORDERS[[#This Row],[order_delivered_customer_date]]), "", (INT(ORDERS[[#This Row],[order_delivered_customer_date]])-INT(ORDERS[[#This Row],[order_purchase_timestamp]])))</f>
        <v>8</v>
      </c>
    </row>
    <row r="1121" spans="1:7" x14ac:dyDescent="0.25">
      <c r="A1121" s="2" t="s">
        <v>1012</v>
      </c>
      <c r="B1121" s="3" t="s">
        <v>528</v>
      </c>
      <c r="C1121" s="2" t="s">
        <v>696</v>
      </c>
      <c r="D1121" s="4">
        <v>42918.410416666666</v>
      </c>
      <c r="E1121" s="4">
        <v>42935.697916666664</v>
      </c>
      <c r="F1121" s="4">
        <v>42949</v>
      </c>
      <c r="G1121" s="22">
        <f>IF(ISBLANK(ORDERS[[#This Row],[order_delivered_customer_date]]), "", (INT(ORDERS[[#This Row],[order_delivered_customer_date]])-INT(ORDERS[[#This Row],[order_purchase_timestamp]])))</f>
        <v>17</v>
      </c>
    </row>
    <row r="1122" spans="1:7" x14ac:dyDescent="0.25">
      <c r="A1122" s="2" t="s">
        <v>739</v>
      </c>
      <c r="B1122" s="3" t="s">
        <v>331</v>
      </c>
      <c r="C1122" s="2" t="s">
        <v>696</v>
      </c>
      <c r="D1122" s="4">
        <v>43211.631944444445</v>
      </c>
      <c r="E1122" s="4">
        <v>43216.914583333331</v>
      </c>
      <c r="F1122" s="4">
        <v>43236</v>
      </c>
      <c r="G1122" s="22">
        <f>IF(ISBLANK(ORDERS[[#This Row],[order_delivered_customer_date]]), "", (INT(ORDERS[[#This Row],[order_delivered_customer_date]])-INT(ORDERS[[#This Row],[order_purchase_timestamp]])))</f>
        <v>5</v>
      </c>
    </row>
    <row r="1123" spans="1:7" x14ac:dyDescent="0.25">
      <c r="A1123" s="2" t="s">
        <v>891</v>
      </c>
      <c r="B1123" s="3" t="s">
        <v>452</v>
      </c>
      <c r="C1123" s="2" t="s">
        <v>696</v>
      </c>
      <c r="D1123" s="4">
        <v>43134.57916666667</v>
      </c>
      <c r="E1123" s="4">
        <v>43150.560416666667</v>
      </c>
      <c r="F1123" s="4">
        <v>43173</v>
      </c>
      <c r="G1123" s="22">
        <f>IF(ISBLANK(ORDERS[[#This Row],[order_delivered_customer_date]]), "", (INT(ORDERS[[#This Row],[order_delivered_customer_date]])-INT(ORDERS[[#This Row],[order_purchase_timestamp]])))</f>
        <v>16</v>
      </c>
    </row>
    <row r="1124" spans="1:7" x14ac:dyDescent="0.25">
      <c r="A1124" s="2" t="s">
        <v>1750</v>
      </c>
      <c r="B1124" s="3" t="s">
        <v>447</v>
      </c>
      <c r="C1124" s="2" t="s">
        <v>696</v>
      </c>
      <c r="D1124" s="4">
        <v>42773.855555555558</v>
      </c>
      <c r="E1124" s="4">
        <v>42782.447916666664</v>
      </c>
      <c r="F1124" s="4">
        <v>42800</v>
      </c>
      <c r="G1124" s="22">
        <f>IF(ISBLANK(ORDERS[[#This Row],[order_delivered_customer_date]]), "", (INT(ORDERS[[#This Row],[order_delivered_customer_date]])-INT(ORDERS[[#This Row],[order_purchase_timestamp]])))</f>
        <v>9</v>
      </c>
    </row>
    <row r="1125" spans="1:7" x14ac:dyDescent="0.25">
      <c r="A1125" s="2" t="s">
        <v>1380</v>
      </c>
      <c r="B1125" s="3" t="s">
        <v>370</v>
      </c>
      <c r="C1125" s="2" t="s">
        <v>696</v>
      </c>
      <c r="D1125" s="4">
        <v>43318.872916666667</v>
      </c>
      <c r="E1125" s="4">
        <v>43327.838888888888</v>
      </c>
      <c r="F1125" s="4">
        <v>43341</v>
      </c>
      <c r="G1125" s="22">
        <f>IF(ISBLANK(ORDERS[[#This Row],[order_delivered_customer_date]]), "", (INT(ORDERS[[#This Row],[order_delivered_customer_date]])-INT(ORDERS[[#This Row],[order_purchase_timestamp]])))</f>
        <v>9</v>
      </c>
    </row>
    <row r="1126" spans="1:7" x14ac:dyDescent="0.25">
      <c r="A1126" s="2" t="s">
        <v>1570</v>
      </c>
      <c r="B1126" s="3" t="s">
        <v>471</v>
      </c>
      <c r="C1126" s="2" t="s">
        <v>696</v>
      </c>
      <c r="D1126" s="4">
        <v>43066.691666666666</v>
      </c>
      <c r="E1126" s="4">
        <v>43073.697916666664</v>
      </c>
      <c r="F1126" s="4">
        <v>43090</v>
      </c>
      <c r="G1126" s="22">
        <f>IF(ISBLANK(ORDERS[[#This Row],[order_delivered_customer_date]]), "", (INT(ORDERS[[#This Row],[order_delivered_customer_date]])-INT(ORDERS[[#This Row],[order_purchase_timestamp]])))</f>
        <v>7</v>
      </c>
    </row>
    <row r="1127" spans="1:7" x14ac:dyDescent="0.25">
      <c r="A1127" s="2" t="s">
        <v>1524</v>
      </c>
      <c r="B1127" s="3" t="s">
        <v>485</v>
      </c>
      <c r="C1127" s="2" t="s">
        <v>696</v>
      </c>
      <c r="D1127" s="4">
        <v>43117.890277777777</v>
      </c>
      <c r="E1127" s="4">
        <v>43120.504861111112</v>
      </c>
      <c r="F1127" s="4">
        <v>43132</v>
      </c>
      <c r="G1127" s="22">
        <f>IF(ISBLANK(ORDERS[[#This Row],[order_delivered_customer_date]]), "", (INT(ORDERS[[#This Row],[order_delivered_customer_date]])-INT(ORDERS[[#This Row],[order_purchase_timestamp]])))</f>
        <v>3</v>
      </c>
    </row>
    <row r="1128" spans="1:7" x14ac:dyDescent="0.25">
      <c r="A1128" s="2" t="s">
        <v>997</v>
      </c>
      <c r="B1128" s="3" t="s">
        <v>673</v>
      </c>
      <c r="C1128" s="2" t="s">
        <v>696</v>
      </c>
      <c r="D1128" s="4">
        <v>43081.343055555553</v>
      </c>
      <c r="E1128" s="4">
        <v>43083.872916666667</v>
      </c>
      <c r="F1128" s="4">
        <v>43103</v>
      </c>
      <c r="G1128" s="22">
        <f>IF(ISBLANK(ORDERS[[#This Row],[order_delivered_customer_date]]), "", (INT(ORDERS[[#This Row],[order_delivered_customer_date]])-INT(ORDERS[[#This Row],[order_purchase_timestamp]])))</f>
        <v>2</v>
      </c>
    </row>
    <row r="1129" spans="1:7" x14ac:dyDescent="0.25">
      <c r="A1129" s="2" t="s">
        <v>809</v>
      </c>
      <c r="B1129" s="3" t="s">
        <v>477</v>
      </c>
      <c r="C1129" s="2" t="s">
        <v>696</v>
      </c>
      <c r="D1129" s="4">
        <v>43031.39166666667</v>
      </c>
      <c r="E1129" s="4">
        <v>43032.914583333331</v>
      </c>
      <c r="F1129" s="4">
        <v>43042</v>
      </c>
      <c r="G1129" s="22">
        <f>IF(ISBLANK(ORDERS[[#This Row],[order_delivered_customer_date]]), "", (INT(ORDERS[[#This Row],[order_delivered_customer_date]])-INT(ORDERS[[#This Row],[order_purchase_timestamp]])))</f>
        <v>1</v>
      </c>
    </row>
    <row r="1130" spans="1:7" x14ac:dyDescent="0.25">
      <c r="A1130" s="2" t="s">
        <v>1284</v>
      </c>
      <c r="B1130" s="3" t="s">
        <v>681</v>
      </c>
      <c r="C1130" s="2" t="s">
        <v>698</v>
      </c>
      <c r="D1130" s="4">
        <v>43325.866666666669</v>
      </c>
      <c r="F1130" s="4">
        <v>43339</v>
      </c>
      <c r="G1130" s="22" t="str">
        <f>IF(ISBLANK(ORDERS[[#This Row],[order_delivered_customer_date]]), "", (INT(ORDERS[[#This Row],[order_delivered_customer_date]])-INT(ORDERS[[#This Row],[order_purchase_timestamp]])))</f>
        <v/>
      </c>
    </row>
    <row r="1131" spans="1:7" x14ac:dyDescent="0.25">
      <c r="A1131" s="2" t="s">
        <v>1880</v>
      </c>
      <c r="B1131" s="3" t="s">
        <v>491</v>
      </c>
      <c r="C1131" s="2" t="s">
        <v>696</v>
      </c>
      <c r="D1131" s="4">
        <v>43298.531944444447</v>
      </c>
      <c r="E1131" s="4">
        <v>43302.781944444447</v>
      </c>
      <c r="F1131" s="4">
        <v>43306</v>
      </c>
      <c r="G1131" s="22">
        <f>IF(ISBLANK(ORDERS[[#This Row],[order_delivered_customer_date]]), "", (INT(ORDERS[[#This Row],[order_delivered_customer_date]])-INT(ORDERS[[#This Row],[order_purchase_timestamp]])))</f>
        <v>4</v>
      </c>
    </row>
    <row r="1132" spans="1:7" x14ac:dyDescent="0.25">
      <c r="A1132" s="2" t="s">
        <v>1286</v>
      </c>
      <c r="B1132" s="3" t="s">
        <v>525</v>
      </c>
      <c r="C1132" s="2" t="s">
        <v>696</v>
      </c>
      <c r="D1132" s="4">
        <v>42969.597916666666</v>
      </c>
      <c r="E1132" s="4">
        <v>42991.719444444447</v>
      </c>
      <c r="F1132" s="4">
        <v>42990</v>
      </c>
      <c r="G1132" s="22">
        <f>IF(ISBLANK(ORDERS[[#This Row],[order_delivered_customer_date]]), "", (INT(ORDERS[[#This Row],[order_delivered_customer_date]])-INT(ORDERS[[#This Row],[order_purchase_timestamp]])))</f>
        <v>22</v>
      </c>
    </row>
    <row r="1133" spans="1:7" x14ac:dyDescent="0.25">
      <c r="A1133" s="2" t="s">
        <v>1854</v>
      </c>
      <c r="B1133" s="3" t="s">
        <v>429</v>
      </c>
      <c r="C1133" s="2" t="s">
        <v>696</v>
      </c>
      <c r="D1133" s="4">
        <v>43174.674305555556</v>
      </c>
      <c r="E1133" s="4">
        <v>43193.026388888888</v>
      </c>
      <c r="F1133" s="4">
        <v>43203</v>
      </c>
      <c r="G1133" s="22">
        <f>IF(ISBLANK(ORDERS[[#This Row],[order_delivered_customer_date]]), "", (INT(ORDERS[[#This Row],[order_delivered_customer_date]])-INT(ORDERS[[#This Row],[order_purchase_timestamp]])))</f>
        <v>19</v>
      </c>
    </row>
    <row r="1134" spans="1:7" x14ac:dyDescent="0.25">
      <c r="A1134" s="2" t="s">
        <v>1031</v>
      </c>
      <c r="B1134" s="3" t="s">
        <v>534</v>
      </c>
      <c r="C1134" s="2" t="s">
        <v>696</v>
      </c>
      <c r="D1134" s="4">
        <v>43122.460416666669</v>
      </c>
      <c r="E1134" s="4">
        <v>43132.734722222223</v>
      </c>
      <c r="F1134" s="4">
        <v>43150</v>
      </c>
      <c r="G1134" s="22">
        <f>IF(ISBLANK(ORDERS[[#This Row],[order_delivered_customer_date]]), "", (INT(ORDERS[[#This Row],[order_delivered_customer_date]])-INT(ORDERS[[#This Row],[order_purchase_timestamp]])))</f>
        <v>10</v>
      </c>
    </row>
    <row r="1135" spans="1:7" x14ac:dyDescent="0.25">
      <c r="A1135" s="2" t="s">
        <v>846</v>
      </c>
      <c r="B1135" s="3" t="s">
        <v>318</v>
      </c>
      <c r="C1135" s="2" t="s">
        <v>696</v>
      </c>
      <c r="D1135" s="4">
        <v>43279.609722222223</v>
      </c>
      <c r="E1135" s="4">
        <v>43287.586111111108</v>
      </c>
      <c r="F1135" s="4">
        <v>43311</v>
      </c>
      <c r="G1135" s="22">
        <f>IF(ISBLANK(ORDERS[[#This Row],[order_delivered_customer_date]]), "", (INT(ORDERS[[#This Row],[order_delivered_customer_date]])-INT(ORDERS[[#This Row],[order_purchase_timestamp]])))</f>
        <v>8</v>
      </c>
    </row>
    <row r="1136" spans="1:7" x14ac:dyDescent="0.25">
      <c r="A1136" s="2" t="s">
        <v>1889</v>
      </c>
      <c r="B1136" s="3" t="s">
        <v>597</v>
      </c>
      <c r="C1136" s="2" t="s">
        <v>696</v>
      </c>
      <c r="D1136" s="4">
        <v>43153.499305555553</v>
      </c>
      <c r="E1136" s="4">
        <v>43166.736111111109</v>
      </c>
      <c r="F1136" s="4">
        <v>43173</v>
      </c>
      <c r="G1136" s="22">
        <f>IF(ISBLANK(ORDERS[[#This Row],[order_delivered_customer_date]]), "", (INT(ORDERS[[#This Row],[order_delivered_customer_date]])-INT(ORDERS[[#This Row],[order_purchase_timestamp]])))</f>
        <v>13</v>
      </c>
    </row>
    <row r="1137" spans="1:7" x14ac:dyDescent="0.25">
      <c r="A1137" s="2" t="s">
        <v>1865</v>
      </c>
      <c r="B1137" s="3" t="s">
        <v>492</v>
      </c>
      <c r="C1137" s="2" t="s">
        <v>696</v>
      </c>
      <c r="D1137" s="4">
        <v>42859.810416666667</v>
      </c>
      <c r="E1137" s="4">
        <v>42867.618750000001</v>
      </c>
      <c r="F1137" s="4">
        <v>42880</v>
      </c>
      <c r="G1137" s="22">
        <f>IF(ISBLANK(ORDERS[[#This Row],[order_delivered_customer_date]]), "", (INT(ORDERS[[#This Row],[order_delivered_customer_date]])-INT(ORDERS[[#This Row],[order_purchase_timestamp]])))</f>
        <v>8</v>
      </c>
    </row>
    <row r="1138" spans="1:7" x14ac:dyDescent="0.25">
      <c r="A1138" s="2" t="s">
        <v>853</v>
      </c>
      <c r="B1138" s="3" t="s">
        <v>482</v>
      </c>
      <c r="C1138" s="2" t="s">
        <v>696</v>
      </c>
      <c r="D1138" s="4">
        <v>43063.959027777775</v>
      </c>
      <c r="E1138" s="4">
        <v>43080.759722222225</v>
      </c>
      <c r="F1138" s="4">
        <v>43102</v>
      </c>
      <c r="G1138" s="22">
        <f>IF(ISBLANK(ORDERS[[#This Row],[order_delivered_customer_date]]), "", (INT(ORDERS[[#This Row],[order_delivered_customer_date]])-INT(ORDERS[[#This Row],[order_purchase_timestamp]])))</f>
        <v>17</v>
      </c>
    </row>
    <row r="1139" spans="1:7" x14ac:dyDescent="0.25">
      <c r="A1139" s="2" t="s">
        <v>1594</v>
      </c>
      <c r="B1139" s="3" t="s">
        <v>461</v>
      </c>
      <c r="C1139" s="2" t="s">
        <v>696</v>
      </c>
      <c r="D1139" s="4">
        <v>43199.920138888891</v>
      </c>
      <c r="E1139" s="4">
        <v>43208.994444444441</v>
      </c>
      <c r="F1139" s="4">
        <v>43228</v>
      </c>
      <c r="G1139" s="22">
        <f>IF(ISBLANK(ORDERS[[#This Row],[order_delivered_customer_date]]), "", (INT(ORDERS[[#This Row],[order_delivered_customer_date]])-INT(ORDERS[[#This Row],[order_purchase_timestamp]])))</f>
        <v>9</v>
      </c>
    </row>
    <row r="1140" spans="1:7" x14ac:dyDescent="0.25">
      <c r="A1140" s="2" t="s">
        <v>1734</v>
      </c>
      <c r="B1140" s="3" t="s">
        <v>562</v>
      </c>
      <c r="C1140" s="2" t="s">
        <v>696</v>
      </c>
      <c r="D1140" s="4">
        <v>43329.393055555556</v>
      </c>
      <c r="E1140" s="4">
        <v>43336.806250000001</v>
      </c>
      <c r="F1140" s="4">
        <v>43346</v>
      </c>
      <c r="G1140" s="22">
        <f>IF(ISBLANK(ORDERS[[#This Row],[order_delivered_customer_date]]), "", (INT(ORDERS[[#This Row],[order_delivered_customer_date]])-INT(ORDERS[[#This Row],[order_purchase_timestamp]])))</f>
        <v>7</v>
      </c>
    </row>
    <row r="1141" spans="1:7" x14ac:dyDescent="0.25">
      <c r="A1141" s="2" t="s">
        <v>1173</v>
      </c>
      <c r="B1141" s="3" t="s">
        <v>668</v>
      </c>
      <c r="C1141" s="2" t="s">
        <v>696</v>
      </c>
      <c r="D1141" s="4">
        <v>43154.909722222219</v>
      </c>
      <c r="E1141" s="4">
        <v>43171.790277777778</v>
      </c>
      <c r="F1141" s="4">
        <v>43178</v>
      </c>
      <c r="G1141" s="22">
        <f>IF(ISBLANK(ORDERS[[#This Row],[order_delivered_customer_date]]), "", (INT(ORDERS[[#This Row],[order_delivered_customer_date]])-INT(ORDERS[[#This Row],[order_purchase_timestamp]])))</f>
        <v>17</v>
      </c>
    </row>
    <row r="1142" spans="1:7" x14ac:dyDescent="0.25">
      <c r="A1142" s="2" t="s">
        <v>1290</v>
      </c>
      <c r="B1142" s="3" t="s">
        <v>473</v>
      </c>
      <c r="C1142" s="2" t="s">
        <v>696</v>
      </c>
      <c r="D1142" s="4">
        <v>43204.816666666666</v>
      </c>
      <c r="E1142" s="4">
        <v>43209.95</v>
      </c>
      <c r="F1142" s="4">
        <v>43235</v>
      </c>
      <c r="G1142" s="22">
        <f>IF(ISBLANK(ORDERS[[#This Row],[order_delivered_customer_date]]), "", (INT(ORDERS[[#This Row],[order_delivered_customer_date]])-INT(ORDERS[[#This Row],[order_purchase_timestamp]])))</f>
        <v>5</v>
      </c>
    </row>
    <row r="1143" spans="1:7" x14ac:dyDescent="0.25">
      <c r="A1143" s="2" t="s">
        <v>1245</v>
      </c>
      <c r="B1143" s="3" t="s">
        <v>420</v>
      </c>
      <c r="C1143" s="2" t="s">
        <v>696</v>
      </c>
      <c r="D1143" s="4">
        <v>42885.457638888889</v>
      </c>
      <c r="E1143" s="4">
        <v>42891.512499999997</v>
      </c>
      <c r="F1143" s="4">
        <v>42909</v>
      </c>
      <c r="G1143" s="22">
        <f>IF(ISBLANK(ORDERS[[#This Row],[order_delivered_customer_date]]), "", (INT(ORDERS[[#This Row],[order_delivered_customer_date]])-INT(ORDERS[[#This Row],[order_purchase_timestamp]])))</f>
        <v>6</v>
      </c>
    </row>
    <row r="1144" spans="1:7" x14ac:dyDescent="0.25">
      <c r="A1144" s="2" t="s">
        <v>888</v>
      </c>
      <c r="B1144" s="3" t="s">
        <v>684</v>
      </c>
      <c r="C1144" s="2" t="s">
        <v>696</v>
      </c>
      <c r="D1144" s="4">
        <v>43312.740277777775</v>
      </c>
      <c r="E1144" s="4">
        <v>43318.745833333334</v>
      </c>
      <c r="F1144" s="4">
        <v>43321</v>
      </c>
      <c r="G1144" s="22">
        <f>IF(ISBLANK(ORDERS[[#This Row],[order_delivered_customer_date]]), "", (INT(ORDERS[[#This Row],[order_delivered_customer_date]])-INT(ORDERS[[#This Row],[order_purchase_timestamp]])))</f>
        <v>6</v>
      </c>
    </row>
    <row r="1145" spans="1:7" x14ac:dyDescent="0.25">
      <c r="A1145" s="2" t="s">
        <v>1600</v>
      </c>
      <c r="B1145" s="3" t="s">
        <v>610</v>
      </c>
      <c r="C1145" s="2" t="s">
        <v>696</v>
      </c>
      <c r="D1145" s="4">
        <v>43130.614583333336</v>
      </c>
      <c r="E1145" s="4">
        <v>43138.845833333333</v>
      </c>
      <c r="F1145" s="4">
        <v>43164</v>
      </c>
      <c r="G1145" s="22">
        <f>IF(ISBLANK(ORDERS[[#This Row],[order_delivered_customer_date]]), "", (INT(ORDERS[[#This Row],[order_delivered_customer_date]])-INT(ORDERS[[#This Row],[order_purchase_timestamp]])))</f>
        <v>8</v>
      </c>
    </row>
    <row r="1146" spans="1:7" x14ac:dyDescent="0.25">
      <c r="A1146" s="2" t="s">
        <v>1540</v>
      </c>
      <c r="B1146" s="3" t="s">
        <v>343</v>
      </c>
      <c r="C1146" s="2" t="s">
        <v>696</v>
      </c>
      <c r="D1146" s="4">
        <v>42787.479861111111</v>
      </c>
      <c r="E1146" s="4">
        <v>42804.498611111114</v>
      </c>
      <c r="F1146" s="4">
        <v>42814</v>
      </c>
      <c r="G1146" s="22">
        <f>IF(ISBLANK(ORDERS[[#This Row],[order_delivered_customer_date]]), "", (INT(ORDERS[[#This Row],[order_delivered_customer_date]])-INT(ORDERS[[#This Row],[order_purchase_timestamp]])))</f>
        <v>17</v>
      </c>
    </row>
    <row r="1147" spans="1:7" x14ac:dyDescent="0.25">
      <c r="A1147" s="2" t="s">
        <v>970</v>
      </c>
      <c r="B1147" s="3" t="s">
        <v>471</v>
      </c>
      <c r="C1147" s="2" t="s">
        <v>696</v>
      </c>
      <c r="D1147" s="4">
        <v>42879.134722222225</v>
      </c>
      <c r="E1147" s="4">
        <v>42887.470833333333</v>
      </c>
      <c r="F1147" s="4">
        <v>42902</v>
      </c>
      <c r="G1147" s="22">
        <f>IF(ISBLANK(ORDERS[[#This Row],[order_delivered_customer_date]]), "", (INT(ORDERS[[#This Row],[order_delivered_customer_date]])-INT(ORDERS[[#This Row],[order_purchase_timestamp]])))</f>
        <v>8</v>
      </c>
    </row>
    <row r="1148" spans="1:7" x14ac:dyDescent="0.25">
      <c r="A1148" s="2" t="s">
        <v>1605</v>
      </c>
      <c r="B1148" s="3" t="s">
        <v>449</v>
      </c>
      <c r="C1148" s="2" t="s">
        <v>696</v>
      </c>
      <c r="D1148" s="4">
        <v>43328.380555555559</v>
      </c>
      <c r="E1148" s="4">
        <v>43334.984722222223</v>
      </c>
      <c r="F1148" s="4">
        <v>43342</v>
      </c>
      <c r="G1148" s="22">
        <f>IF(ISBLANK(ORDERS[[#This Row],[order_delivered_customer_date]]), "", (INT(ORDERS[[#This Row],[order_delivered_customer_date]])-INT(ORDERS[[#This Row],[order_purchase_timestamp]])))</f>
        <v>6</v>
      </c>
    </row>
    <row r="1149" spans="1:7" x14ac:dyDescent="0.25">
      <c r="A1149" s="2" t="s">
        <v>1246</v>
      </c>
      <c r="B1149" s="3" t="s">
        <v>635</v>
      </c>
      <c r="C1149" s="2" t="s">
        <v>696</v>
      </c>
      <c r="D1149" s="4">
        <v>43012.87777777778</v>
      </c>
      <c r="E1149" s="4">
        <v>43024.880555555559</v>
      </c>
      <c r="F1149" s="4">
        <v>43040</v>
      </c>
      <c r="G1149" s="22">
        <f>IF(ISBLANK(ORDERS[[#This Row],[order_delivered_customer_date]]), "", (INT(ORDERS[[#This Row],[order_delivered_customer_date]])-INT(ORDERS[[#This Row],[order_purchase_timestamp]])))</f>
        <v>12</v>
      </c>
    </row>
    <row r="1150" spans="1:7" x14ac:dyDescent="0.25">
      <c r="A1150" s="2" t="s">
        <v>1235</v>
      </c>
      <c r="B1150" s="3" t="s">
        <v>519</v>
      </c>
      <c r="C1150" s="2" t="s">
        <v>696</v>
      </c>
      <c r="D1150" s="4">
        <v>43335.682638888888</v>
      </c>
      <c r="E1150" s="4">
        <v>43340.810416666667</v>
      </c>
      <c r="F1150" s="4">
        <v>43340</v>
      </c>
      <c r="G1150" s="22">
        <f>IF(ISBLANK(ORDERS[[#This Row],[order_delivered_customer_date]]), "", (INT(ORDERS[[#This Row],[order_delivered_customer_date]])-INT(ORDERS[[#This Row],[order_purchase_timestamp]])))</f>
        <v>5</v>
      </c>
    </row>
    <row r="1151" spans="1:7" x14ac:dyDescent="0.25">
      <c r="A1151" s="2" t="s">
        <v>1062</v>
      </c>
      <c r="B1151" s="3" t="s">
        <v>622</v>
      </c>
      <c r="C1151" s="2" t="s">
        <v>696</v>
      </c>
      <c r="D1151" s="4">
        <v>43209.943749999999</v>
      </c>
      <c r="E1151" s="4">
        <v>43224.581944444442</v>
      </c>
      <c r="F1151" s="4">
        <v>43237</v>
      </c>
      <c r="G1151" s="22">
        <f>IF(ISBLANK(ORDERS[[#This Row],[order_delivered_customer_date]]), "", (INT(ORDERS[[#This Row],[order_delivered_customer_date]])-INT(ORDERS[[#This Row],[order_purchase_timestamp]])))</f>
        <v>15</v>
      </c>
    </row>
    <row r="1152" spans="1:7" x14ac:dyDescent="0.25">
      <c r="A1152" s="2" t="s">
        <v>718</v>
      </c>
      <c r="B1152" s="3" t="s">
        <v>679</v>
      </c>
      <c r="C1152" s="2" t="s">
        <v>696</v>
      </c>
      <c r="D1152" s="4">
        <v>42943.75277777778</v>
      </c>
      <c r="E1152" s="4">
        <v>42950.813888888886</v>
      </c>
      <c r="F1152" s="4">
        <v>42965</v>
      </c>
      <c r="G1152" s="22">
        <f>IF(ISBLANK(ORDERS[[#This Row],[order_delivered_customer_date]]), "", (INT(ORDERS[[#This Row],[order_delivered_customer_date]])-INT(ORDERS[[#This Row],[order_purchase_timestamp]])))</f>
        <v>7</v>
      </c>
    </row>
    <row r="1153" spans="1:7" x14ac:dyDescent="0.25">
      <c r="A1153" s="2" t="s">
        <v>1703</v>
      </c>
      <c r="B1153" s="3" t="s">
        <v>437</v>
      </c>
      <c r="C1153" s="2" t="s">
        <v>696</v>
      </c>
      <c r="D1153" s="4">
        <v>42899.470138888886</v>
      </c>
      <c r="E1153" s="4">
        <v>42909.445833333331</v>
      </c>
      <c r="F1153" s="4">
        <v>42929</v>
      </c>
      <c r="G1153" s="22">
        <f>IF(ISBLANK(ORDERS[[#This Row],[order_delivered_customer_date]]), "", (INT(ORDERS[[#This Row],[order_delivered_customer_date]])-INT(ORDERS[[#This Row],[order_purchase_timestamp]])))</f>
        <v>10</v>
      </c>
    </row>
    <row r="1154" spans="1:7" x14ac:dyDescent="0.25">
      <c r="A1154" s="2" t="s">
        <v>1602</v>
      </c>
      <c r="B1154" s="3" t="s">
        <v>689</v>
      </c>
      <c r="C1154" s="2" t="s">
        <v>696</v>
      </c>
      <c r="D1154" s="4">
        <v>42928.942361111112</v>
      </c>
      <c r="E1154" s="4">
        <v>42940.635416666664</v>
      </c>
      <c r="F1154" s="4">
        <v>42948</v>
      </c>
      <c r="G1154" s="22">
        <f>IF(ISBLANK(ORDERS[[#This Row],[order_delivered_customer_date]]), "", (INT(ORDERS[[#This Row],[order_delivered_customer_date]])-INT(ORDERS[[#This Row],[order_purchase_timestamp]])))</f>
        <v>12</v>
      </c>
    </row>
    <row r="1155" spans="1:7" x14ac:dyDescent="0.25">
      <c r="A1155" s="2" t="s">
        <v>1820</v>
      </c>
      <c r="B1155" s="3" t="s">
        <v>638</v>
      </c>
      <c r="C1155" s="2" t="s">
        <v>696</v>
      </c>
      <c r="D1155" s="4">
        <v>43275.806250000001</v>
      </c>
      <c r="E1155" s="4">
        <v>43280.638194444444</v>
      </c>
      <c r="F1155" s="4">
        <v>43299</v>
      </c>
      <c r="G1155" s="22">
        <f>IF(ISBLANK(ORDERS[[#This Row],[order_delivered_customer_date]]), "", (INT(ORDERS[[#This Row],[order_delivered_customer_date]])-INT(ORDERS[[#This Row],[order_purchase_timestamp]])))</f>
        <v>5</v>
      </c>
    </row>
    <row r="1156" spans="1:7" x14ac:dyDescent="0.25">
      <c r="A1156" s="2" t="s">
        <v>1310</v>
      </c>
      <c r="B1156" s="3" t="s">
        <v>518</v>
      </c>
      <c r="C1156" s="2" t="s">
        <v>696</v>
      </c>
      <c r="D1156" s="4">
        <v>43231.938194444447</v>
      </c>
      <c r="E1156" s="4">
        <v>43241.498611111114</v>
      </c>
      <c r="F1156" s="4">
        <v>43250</v>
      </c>
      <c r="G1156" s="22">
        <f>IF(ISBLANK(ORDERS[[#This Row],[order_delivered_customer_date]]), "", (INT(ORDERS[[#This Row],[order_delivered_customer_date]])-INT(ORDERS[[#This Row],[order_purchase_timestamp]])))</f>
        <v>10</v>
      </c>
    </row>
    <row r="1157" spans="1:7" x14ac:dyDescent="0.25">
      <c r="A1157" s="2" t="s">
        <v>1639</v>
      </c>
      <c r="B1157" s="3" t="s">
        <v>647</v>
      </c>
      <c r="C1157" s="2" t="s">
        <v>696</v>
      </c>
      <c r="D1157" s="4">
        <v>43223.973611111112</v>
      </c>
      <c r="E1157" s="4">
        <v>43230.924305555556</v>
      </c>
      <c r="F1157" s="4">
        <v>43242</v>
      </c>
      <c r="G1157" s="22">
        <f>IF(ISBLANK(ORDERS[[#This Row],[order_delivered_customer_date]]), "", (INT(ORDERS[[#This Row],[order_delivered_customer_date]])-INT(ORDERS[[#This Row],[order_purchase_timestamp]])))</f>
        <v>7</v>
      </c>
    </row>
    <row r="1158" spans="1:7" x14ac:dyDescent="0.25">
      <c r="A1158" s="2" t="s">
        <v>866</v>
      </c>
      <c r="B1158" s="3" t="s">
        <v>652</v>
      </c>
      <c r="C1158" s="2" t="s">
        <v>696</v>
      </c>
      <c r="D1158" s="4">
        <v>42817.518750000003</v>
      </c>
      <c r="E1158" s="4">
        <v>42829.636805555558</v>
      </c>
      <c r="F1158" s="4">
        <v>42852</v>
      </c>
      <c r="G1158" s="22">
        <f>IF(ISBLANK(ORDERS[[#This Row],[order_delivered_customer_date]]), "", (INT(ORDERS[[#This Row],[order_delivered_customer_date]])-INT(ORDERS[[#This Row],[order_purchase_timestamp]])))</f>
        <v>12</v>
      </c>
    </row>
    <row r="1159" spans="1:7" x14ac:dyDescent="0.25">
      <c r="A1159" s="2" t="s">
        <v>1764</v>
      </c>
      <c r="B1159" s="3" t="s">
        <v>563</v>
      </c>
      <c r="C1159" s="2" t="s">
        <v>696</v>
      </c>
      <c r="D1159" s="4">
        <v>43063.748611111114</v>
      </c>
      <c r="E1159" s="4">
        <v>43073.830555555556</v>
      </c>
      <c r="F1159" s="4">
        <v>43087</v>
      </c>
      <c r="G1159" s="22">
        <f>IF(ISBLANK(ORDERS[[#This Row],[order_delivered_customer_date]]), "", (INT(ORDERS[[#This Row],[order_delivered_customer_date]])-INT(ORDERS[[#This Row],[order_purchase_timestamp]])))</f>
        <v>10</v>
      </c>
    </row>
    <row r="1160" spans="1:7" x14ac:dyDescent="0.25">
      <c r="A1160" s="2" t="s">
        <v>1569</v>
      </c>
      <c r="B1160" s="3" t="s">
        <v>421</v>
      </c>
      <c r="C1160" s="2" t="s">
        <v>696</v>
      </c>
      <c r="D1160" s="4">
        <v>42868.932638888888</v>
      </c>
      <c r="E1160" s="4">
        <v>42878.581944444442</v>
      </c>
      <c r="F1160" s="4">
        <v>42892</v>
      </c>
      <c r="G1160" s="22">
        <f>IF(ISBLANK(ORDERS[[#This Row],[order_delivered_customer_date]]), "", (INT(ORDERS[[#This Row],[order_delivered_customer_date]])-INT(ORDERS[[#This Row],[order_purchase_timestamp]])))</f>
        <v>10</v>
      </c>
    </row>
    <row r="1161" spans="1:7" x14ac:dyDescent="0.25">
      <c r="A1161" s="2" t="s">
        <v>811</v>
      </c>
      <c r="B1161" s="3" t="s">
        <v>679</v>
      </c>
      <c r="C1161" s="2" t="s">
        <v>696</v>
      </c>
      <c r="D1161" s="4">
        <v>43106.443055555559</v>
      </c>
      <c r="E1161" s="4">
        <v>43116.974305555559</v>
      </c>
      <c r="F1161" s="4">
        <v>43131</v>
      </c>
      <c r="G1161" s="22">
        <f>IF(ISBLANK(ORDERS[[#This Row],[order_delivered_customer_date]]), "", (INT(ORDERS[[#This Row],[order_delivered_customer_date]])-INT(ORDERS[[#This Row],[order_purchase_timestamp]])))</f>
        <v>10</v>
      </c>
    </row>
    <row r="1162" spans="1:7" x14ac:dyDescent="0.25">
      <c r="A1162" s="2" t="s">
        <v>1513</v>
      </c>
      <c r="B1162" s="3" t="s">
        <v>410</v>
      </c>
      <c r="C1162" s="2" t="s">
        <v>696</v>
      </c>
      <c r="D1162" s="4">
        <v>43256.822222222225</v>
      </c>
      <c r="E1162" s="4">
        <v>43263.920138888891</v>
      </c>
      <c r="F1162" s="4">
        <v>43297</v>
      </c>
      <c r="G1162" s="22">
        <f>IF(ISBLANK(ORDERS[[#This Row],[order_delivered_customer_date]]), "", (INT(ORDERS[[#This Row],[order_delivered_customer_date]])-INT(ORDERS[[#This Row],[order_purchase_timestamp]])))</f>
        <v>7</v>
      </c>
    </row>
    <row r="1163" spans="1:7" x14ac:dyDescent="0.25">
      <c r="A1163" s="2" t="s">
        <v>1819</v>
      </c>
      <c r="B1163" s="3" t="s">
        <v>667</v>
      </c>
      <c r="C1163" s="2" t="s">
        <v>696</v>
      </c>
      <c r="D1163" s="4">
        <v>43153.616666666669</v>
      </c>
      <c r="E1163" s="4">
        <v>43160.981944444444</v>
      </c>
      <c r="F1163" s="4">
        <v>43175</v>
      </c>
      <c r="G1163" s="22">
        <f>IF(ISBLANK(ORDERS[[#This Row],[order_delivered_customer_date]]), "", (INT(ORDERS[[#This Row],[order_delivered_customer_date]])-INT(ORDERS[[#This Row],[order_purchase_timestamp]])))</f>
        <v>7</v>
      </c>
    </row>
    <row r="1164" spans="1:7" x14ac:dyDescent="0.25">
      <c r="A1164" s="2" t="s">
        <v>822</v>
      </c>
      <c r="B1164" s="3" t="s">
        <v>367</v>
      </c>
      <c r="C1164" s="2" t="s">
        <v>696</v>
      </c>
      <c r="D1164" s="4">
        <v>42840.13958333333</v>
      </c>
      <c r="E1164" s="4">
        <v>42845.343055555553</v>
      </c>
      <c r="F1164" s="4">
        <v>42872</v>
      </c>
      <c r="G1164" s="22">
        <f>IF(ISBLANK(ORDERS[[#This Row],[order_delivered_customer_date]]), "", (INT(ORDERS[[#This Row],[order_delivered_customer_date]])-INT(ORDERS[[#This Row],[order_purchase_timestamp]])))</f>
        <v>5</v>
      </c>
    </row>
    <row r="1165" spans="1:7" x14ac:dyDescent="0.25">
      <c r="A1165" s="2" t="s">
        <v>1664</v>
      </c>
      <c r="B1165" s="3" t="s">
        <v>479</v>
      </c>
      <c r="C1165" s="2" t="s">
        <v>696</v>
      </c>
      <c r="D1165" s="4">
        <v>42995.669444444444</v>
      </c>
      <c r="E1165" s="4">
        <v>43010.884722222225</v>
      </c>
      <c r="F1165" s="4">
        <v>43021</v>
      </c>
      <c r="G1165" s="22">
        <f>IF(ISBLANK(ORDERS[[#This Row],[order_delivered_customer_date]]), "", (INT(ORDERS[[#This Row],[order_delivered_customer_date]])-INT(ORDERS[[#This Row],[order_purchase_timestamp]])))</f>
        <v>15</v>
      </c>
    </row>
    <row r="1166" spans="1:7" x14ac:dyDescent="0.25">
      <c r="A1166" s="2" t="s">
        <v>1740</v>
      </c>
      <c r="B1166" s="3" t="s">
        <v>520</v>
      </c>
      <c r="C1166" s="2" t="s">
        <v>696</v>
      </c>
      <c r="D1166" s="4">
        <v>43081.935416666667</v>
      </c>
      <c r="E1166" s="4">
        <v>43097.699305555558</v>
      </c>
      <c r="F1166" s="4">
        <v>43110</v>
      </c>
      <c r="G1166" s="22">
        <f>IF(ISBLANK(ORDERS[[#This Row],[order_delivered_customer_date]]), "", (INT(ORDERS[[#This Row],[order_delivered_customer_date]])-INT(ORDERS[[#This Row],[order_purchase_timestamp]])))</f>
        <v>16</v>
      </c>
    </row>
    <row r="1167" spans="1:7" x14ac:dyDescent="0.25">
      <c r="A1167" s="2" t="s">
        <v>815</v>
      </c>
      <c r="B1167" s="3" t="s">
        <v>466</v>
      </c>
      <c r="C1167" s="2" t="s">
        <v>696</v>
      </c>
      <c r="D1167" s="4">
        <v>43136.607638888891</v>
      </c>
      <c r="E1167" s="4">
        <v>43157.670138888891</v>
      </c>
      <c r="F1167" s="4">
        <v>43171</v>
      </c>
      <c r="G1167" s="22">
        <f>IF(ISBLANK(ORDERS[[#This Row],[order_delivered_customer_date]]), "", (INT(ORDERS[[#This Row],[order_delivered_customer_date]])-INT(ORDERS[[#This Row],[order_purchase_timestamp]])))</f>
        <v>21</v>
      </c>
    </row>
    <row r="1168" spans="1:7" x14ac:dyDescent="0.25">
      <c r="A1168" s="2" t="s">
        <v>1291</v>
      </c>
      <c r="B1168" s="3" t="s">
        <v>566</v>
      </c>
      <c r="C1168" s="2" t="s">
        <v>696</v>
      </c>
      <c r="D1168" s="4">
        <v>42836.763194444444</v>
      </c>
      <c r="E1168" s="4">
        <v>42860.602777777778</v>
      </c>
      <c r="F1168" s="4">
        <v>42872</v>
      </c>
      <c r="G1168" s="22">
        <f>IF(ISBLANK(ORDERS[[#This Row],[order_delivered_customer_date]]), "", (INT(ORDERS[[#This Row],[order_delivered_customer_date]])-INT(ORDERS[[#This Row],[order_purchase_timestamp]])))</f>
        <v>24</v>
      </c>
    </row>
    <row r="1169" spans="1:7" x14ac:dyDescent="0.25">
      <c r="A1169" s="2" t="s">
        <v>1752</v>
      </c>
      <c r="B1169" s="3" t="s">
        <v>401</v>
      </c>
      <c r="C1169" s="2" t="s">
        <v>696</v>
      </c>
      <c r="D1169" s="4">
        <v>43326.509027777778</v>
      </c>
      <c r="E1169" s="4">
        <v>43329.963888888888</v>
      </c>
      <c r="F1169" s="4">
        <v>43339</v>
      </c>
      <c r="G1169" s="22">
        <f>IF(ISBLANK(ORDERS[[#This Row],[order_delivered_customer_date]]), "", (INT(ORDERS[[#This Row],[order_delivered_customer_date]])-INT(ORDERS[[#This Row],[order_purchase_timestamp]])))</f>
        <v>3</v>
      </c>
    </row>
    <row r="1170" spans="1:7" x14ac:dyDescent="0.25">
      <c r="A1170" s="2" t="s">
        <v>1068</v>
      </c>
      <c r="B1170" s="3" t="s">
        <v>226</v>
      </c>
      <c r="C1170" s="2" t="s">
        <v>696</v>
      </c>
      <c r="D1170" s="4">
        <v>42847.852777777778</v>
      </c>
      <c r="E1170" s="4">
        <v>42860.650694444441</v>
      </c>
      <c r="F1170" s="4">
        <v>42881</v>
      </c>
      <c r="G1170" s="22">
        <f>IF(ISBLANK(ORDERS[[#This Row],[order_delivered_customer_date]]), "", (INT(ORDERS[[#This Row],[order_delivered_customer_date]])-INT(ORDERS[[#This Row],[order_purchase_timestamp]])))</f>
        <v>13</v>
      </c>
    </row>
    <row r="1171" spans="1:7" x14ac:dyDescent="0.25">
      <c r="A1171" s="2" t="s">
        <v>1401</v>
      </c>
      <c r="B1171" s="3" t="s">
        <v>412</v>
      </c>
      <c r="C1171" s="2" t="s">
        <v>696</v>
      </c>
      <c r="D1171" s="4">
        <v>43050.388194444444</v>
      </c>
      <c r="E1171" s="4">
        <v>43065.591666666667</v>
      </c>
      <c r="F1171" s="4">
        <v>43075</v>
      </c>
      <c r="G1171" s="22">
        <f>IF(ISBLANK(ORDERS[[#This Row],[order_delivered_customer_date]]), "", (INT(ORDERS[[#This Row],[order_delivered_customer_date]])-INT(ORDERS[[#This Row],[order_purchase_timestamp]])))</f>
        <v>15</v>
      </c>
    </row>
    <row r="1172" spans="1:7" x14ac:dyDescent="0.25">
      <c r="A1172" s="2" t="s">
        <v>701</v>
      </c>
      <c r="B1172" s="3" t="s">
        <v>665</v>
      </c>
      <c r="C1172" s="2" t="s">
        <v>696</v>
      </c>
      <c r="D1172" s="4">
        <v>43063.59375</v>
      </c>
      <c r="E1172" s="4">
        <v>43086.449305555558</v>
      </c>
      <c r="F1172" s="4">
        <v>43083</v>
      </c>
      <c r="G1172" s="22">
        <f>IF(ISBLANK(ORDERS[[#This Row],[order_delivered_customer_date]]), "", (INT(ORDERS[[#This Row],[order_delivered_customer_date]])-INT(ORDERS[[#This Row],[order_purchase_timestamp]])))</f>
        <v>23</v>
      </c>
    </row>
    <row r="1173" spans="1:7" x14ac:dyDescent="0.25">
      <c r="A1173" s="2" t="s">
        <v>1083</v>
      </c>
      <c r="B1173" s="3" t="s">
        <v>259</v>
      </c>
      <c r="C1173" s="2" t="s">
        <v>696</v>
      </c>
      <c r="D1173" s="4">
        <v>43150.40902777778</v>
      </c>
      <c r="E1173" s="4">
        <v>43166.978472222225</v>
      </c>
      <c r="F1173" s="4">
        <v>43174</v>
      </c>
      <c r="G1173" s="22">
        <f>IF(ISBLANK(ORDERS[[#This Row],[order_delivered_customer_date]]), "", (INT(ORDERS[[#This Row],[order_delivered_customer_date]])-INT(ORDERS[[#This Row],[order_purchase_timestamp]])))</f>
        <v>16</v>
      </c>
    </row>
    <row r="1174" spans="1:7" x14ac:dyDescent="0.25">
      <c r="A1174" s="2" t="s">
        <v>1517</v>
      </c>
      <c r="B1174" s="3" t="s">
        <v>497</v>
      </c>
      <c r="C1174" s="2" t="s">
        <v>696</v>
      </c>
      <c r="D1174" s="4">
        <v>43218.54791666667</v>
      </c>
      <c r="E1174" s="4">
        <v>43224.663888888892</v>
      </c>
      <c r="F1174" s="4">
        <v>43241</v>
      </c>
      <c r="G1174" s="22">
        <f>IF(ISBLANK(ORDERS[[#This Row],[order_delivered_customer_date]]), "", (INT(ORDERS[[#This Row],[order_delivered_customer_date]])-INT(ORDERS[[#This Row],[order_purchase_timestamp]])))</f>
        <v>6</v>
      </c>
    </row>
    <row r="1175" spans="1:7" x14ac:dyDescent="0.25">
      <c r="A1175" s="2" t="s">
        <v>1632</v>
      </c>
      <c r="B1175" s="3" t="s">
        <v>343</v>
      </c>
      <c r="C1175" s="2" t="s">
        <v>704</v>
      </c>
      <c r="D1175" s="4">
        <v>43207.77847222222</v>
      </c>
      <c r="F1175" s="4">
        <v>43224</v>
      </c>
      <c r="G1175" s="22" t="str">
        <f>IF(ISBLANK(ORDERS[[#This Row],[order_delivered_customer_date]]), "", (INT(ORDERS[[#This Row],[order_delivered_customer_date]])-INT(ORDERS[[#This Row],[order_purchase_timestamp]])))</f>
        <v/>
      </c>
    </row>
    <row r="1176" spans="1:7" x14ac:dyDescent="0.25">
      <c r="A1176" s="2" t="s">
        <v>787</v>
      </c>
      <c r="B1176" s="3" t="s">
        <v>652</v>
      </c>
      <c r="C1176" s="2" t="s">
        <v>696</v>
      </c>
      <c r="D1176" s="4">
        <v>43059.490277777775</v>
      </c>
      <c r="E1176" s="4">
        <v>43069.884722222225</v>
      </c>
      <c r="F1176" s="4">
        <v>43084</v>
      </c>
      <c r="G1176" s="22">
        <f>IF(ISBLANK(ORDERS[[#This Row],[order_delivered_customer_date]]), "", (INT(ORDERS[[#This Row],[order_delivered_customer_date]])-INT(ORDERS[[#This Row],[order_purchase_timestamp]])))</f>
        <v>10</v>
      </c>
    </row>
    <row r="1177" spans="1:7" x14ac:dyDescent="0.25">
      <c r="A1177" s="2" t="s">
        <v>1649</v>
      </c>
      <c r="B1177" s="3" t="s">
        <v>409</v>
      </c>
      <c r="C1177" s="2" t="s">
        <v>696</v>
      </c>
      <c r="D1177" s="4">
        <v>42943.606249999997</v>
      </c>
      <c r="E1177" s="4">
        <v>42948.779166666667</v>
      </c>
      <c r="F1177" s="4">
        <v>42956</v>
      </c>
      <c r="G1177" s="22">
        <f>IF(ISBLANK(ORDERS[[#This Row],[order_delivered_customer_date]]), "", (INT(ORDERS[[#This Row],[order_delivered_customer_date]])-INT(ORDERS[[#This Row],[order_purchase_timestamp]])))</f>
        <v>5</v>
      </c>
    </row>
    <row r="1178" spans="1:7" x14ac:dyDescent="0.25">
      <c r="A1178" s="2" t="s">
        <v>1476</v>
      </c>
      <c r="B1178" s="3" t="s">
        <v>467</v>
      </c>
      <c r="C1178" s="2" t="s">
        <v>696</v>
      </c>
      <c r="D1178" s="4">
        <v>43162.659722222219</v>
      </c>
      <c r="E1178" s="4">
        <v>43195.88958333333</v>
      </c>
      <c r="F1178" s="4">
        <v>43186</v>
      </c>
      <c r="G1178" s="22">
        <f>IF(ISBLANK(ORDERS[[#This Row],[order_delivered_customer_date]]), "", (INT(ORDERS[[#This Row],[order_delivered_customer_date]])-INT(ORDERS[[#This Row],[order_purchase_timestamp]])))</f>
        <v>33</v>
      </c>
    </row>
    <row r="1179" spans="1:7" x14ac:dyDescent="0.25">
      <c r="A1179" s="2" t="s">
        <v>847</v>
      </c>
      <c r="B1179" s="3" t="s">
        <v>663</v>
      </c>
      <c r="C1179" s="2" t="s">
        <v>696</v>
      </c>
      <c r="D1179" s="4">
        <v>42935.861805555556</v>
      </c>
      <c r="E1179" s="4">
        <v>42947.759722222225</v>
      </c>
      <c r="F1179" s="4">
        <v>42965</v>
      </c>
      <c r="G1179" s="22">
        <f>IF(ISBLANK(ORDERS[[#This Row],[order_delivered_customer_date]]), "", (INT(ORDERS[[#This Row],[order_delivered_customer_date]])-INT(ORDERS[[#This Row],[order_purchase_timestamp]])))</f>
        <v>12</v>
      </c>
    </row>
    <row r="1180" spans="1:7" x14ac:dyDescent="0.25">
      <c r="A1180" s="2" t="s">
        <v>949</v>
      </c>
      <c r="B1180" s="3" t="s">
        <v>666</v>
      </c>
      <c r="C1180" s="2" t="s">
        <v>698</v>
      </c>
      <c r="D1180" s="4">
        <v>42941.98541666667</v>
      </c>
      <c r="F1180" s="4">
        <v>42954</v>
      </c>
      <c r="G1180" s="22" t="str">
        <f>IF(ISBLANK(ORDERS[[#This Row],[order_delivered_customer_date]]), "", (INT(ORDERS[[#This Row],[order_delivered_customer_date]])-INT(ORDERS[[#This Row],[order_purchase_timestamp]])))</f>
        <v/>
      </c>
    </row>
    <row r="1181" spans="1:7" x14ac:dyDescent="0.25">
      <c r="A1181" s="2" t="s">
        <v>1165</v>
      </c>
      <c r="B1181" s="3" t="s">
        <v>539</v>
      </c>
      <c r="C1181" s="2" t="s">
        <v>696</v>
      </c>
      <c r="D1181" s="4">
        <v>43027.504861111112</v>
      </c>
      <c r="E1181" s="4">
        <v>43034.730555555558</v>
      </c>
      <c r="F1181" s="4">
        <v>43039</v>
      </c>
      <c r="G1181" s="22">
        <f>IF(ISBLANK(ORDERS[[#This Row],[order_delivered_customer_date]]), "", (INT(ORDERS[[#This Row],[order_delivered_customer_date]])-INT(ORDERS[[#This Row],[order_purchase_timestamp]])))</f>
        <v>7</v>
      </c>
    </row>
    <row r="1182" spans="1:7" x14ac:dyDescent="0.25">
      <c r="A1182" s="2" t="s">
        <v>999</v>
      </c>
      <c r="B1182" s="3" t="s">
        <v>321</v>
      </c>
      <c r="C1182" s="2" t="s">
        <v>696</v>
      </c>
      <c r="D1182" s="4">
        <v>42965.595138888886</v>
      </c>
      <c r="E1182" s="4">
        <v>42975.711111111108</v>
      </c>
      <c r="F1182" s="4">
        <v>42978</v>
      </c>
      <c r="G1182" s="22">
        <f>IF(ISBLANK(ORDERS[[#This Row],[order_delivered_customer_date]]), "", (INT(ORDERS[[#This Row],[order_delivered_customer_date]])-INT(ORDERS[[#This Row],[order_purchase_timestamp]])))</f>
        <v>10</v>
      </c>
    </row>
    <row r="1183" spans="1:7" x14ac:dyDescent="0.25">
      <c r="A1183" s="2" t="s">
        <v>1858</v>
      </c>
      <c r="B1183" s="3" t="s">
        <v>579</v>
      </c>
      <c r="C1183" s="2" t="s">
        <v>696</v>
      </c>
      <c r="D1183" s="4">
        <v>43063.851388888892</v>
      </c>
      <c r="E1183" s="4">
        <v>43088.746527777781</v>
      </c>
      <c r="F1183" s="4">
        <v>43096</v>
      </c>
      <c r="G1183" s="22">
        <f>IF(ISBLANK(ORDERS[[#This Row],[order_delivered_customer_date]]), "", (INT(ORDERS[[#This Row],[order_delivered_customer_date]])-INT(ORDERS[[#This Row],[order_purchase_timestamp]])))</f>
        <v>25</v>
      </c>
    </row>
    <row r="1184" spans="1:7" x14ac:dyDescent="0.25">
      <c r="A1184" s="2" t="s">
        <v>1798</v>
      </c>
      <c r="B1184" s="3" t="s">
        <v>528</v>
      </c>
      <c r="C1184" s="2" t="s">
        <v>696</v>
      </c>
      <c r="D1184" s="4">
        <v>43316.688194444447</v>
      </c>
      <c r="E1184" s="4">
        <v>43321.955555555556</v>
      </c>
      <c r="F1184" s="4">
        <v>43327</v>
      </c>
      <c r="G1184" s="22">
        <f>IF(ISBLANK(ORDERS[[#This Row],[order_delivered_customer_date]]), "", (INT(ORDERS[[#This Row],[order_delivered_customer_date]])-INT(ORDERS[[#This Row],[order_purchase_timestamp]])))</f>
        <v>5</v>
      </c>
    </row>
    <row r="1185" spans="1:7" x14ac:dyDescent="0.25">
      <c r="A1185" s="2" t="s">
        <v>1470</v>
      </c>
      <c r="B1185" s="3" t="s">
        <v>374</v>
      </c>
      <c r="C1185" s="2" t="s">
        <v>696</v>
      </c>
      <c r="D1185" s="4">
        <v>42872.786111111112</v>
      </c>
      <c r="E1185" s="4">
        <v>42874.488194444442</v>
      </c>
      <c r="F1185" s="4">
        <v>42885</v>
      </c>
      <c r="G1185" s="22">
        <f>IF(ISBLANK(ORDERS[[#This Row],[order_delivered_customer_date]]), "", (INT(ORDERS[[#This Row],[order_delivered_customer_date]])-INT(ORDERS[[#This Row],[order_purchase_timestamp]])))</f>
        <v>2</v>
      </c>
    </row>
    <row r="1186" spans="1:7" x14ac:dyDescent="0.25">
      <c r="A1186" s="2" t="s">
        <v>821</v>
      </c>
      <c r="B1186" s="3" t="s">
        <v>464</v>
      </c>
      <c r="C1186" s="2" t="s">
        <v>696</v>
      </c>
      <c r="D1186" s="4">
        <v>43218.456944444442</v>
      </c>
      <c r="E1186" s="4">
        <v>43231.839583333334</v>
      </c>
      <c r="F1186" s="4">
        <v>43250</v>
      </c>
      <c r="G1186" s="22">
        <f>IF(ISBLANK(ORDERS[[#This Row],[order_delivered_customer_date]]), "", (INT(ORDERS[[#This Row],[order_delivered_customer_date]])-INT(ORDERS[[#This Row],[order_purchase_timestamp]])))</f>
        <v>13</v>
      </c>
    </row>
    <row r="1187" spans="1:7" x14ac:dyDescent="0.25">
      <c r="A1187" s="2" t="s">
        <v>854</v>
      </c>
      <c r="B1187" s="3" t="s">
        <v>454</v>
      </c>
      <c r="C1187" s="2" t="s">
        <v>696</v>
      </c>
      <c r="D1187" s="4">
        <v>43232.749305555553</v>
      </c>
      <c r="E1187" s="4">
        <v>43237.736805555556</v>
      </c>
      <c r="F1187" s="4">
        <v>43249</v>
      </c>
      <c r="G1187" s="22">
        <f>IF(ISBLANK(ORDERS[[#This Row],[order_delivered_customer_date]]), "", (INT(ORDERS[[#This Row],[order_delivered_customer_date]])-INT(ORDERS[[#This Row],[order_purchase_timestamp]])))</f>
        <v>5</v>
      </c>
    </row>
    <row r="1188" spans="1:7" x14ac:dyDescent="0.25">
      <c r="A1188" s="2" t="s">
        <v>1596</v>
      </c>
      <c r="B1188" s="3" t="s">
        <v>510</v>
      </c>
      <c r="C1188" s="2" t="s">
        <v>696</v>
      </c>
      <c r="D1188" s="4">
        <v>43160.580555555556</v>
      </c>
      <c r="E1188" s="4">
        <v>43181.818055555559</v>
      </c>
      <c r="F1188" s="4">
        <v>43194</v>
      </c>
      <c r="G1188" s="22">
        <f>IF(ISBLANK(ORDERS[[#This Row],[order_delivered_customer_date]]), "", (INT(ORDERS[[#This Row],[order_delivered_customer_date]])-INT(ORDERS[[#This Row],[order_purchase_timestamp]])))</f>
        <v>21</v>
      </c>
    </row>
    <row r="1189" spans="1:7" x14ac:dyDescent="0.25">
      <c r="A1189" s="2" t="s">
        <v>711</v>
      </c>
      <c r="B1189" s="3" t="s">
        <v>672</v>
      </c>
      <c r="C1189" s="2" t="s">
        <v>696</v>
      </c>
      <c r="D1189" s="4">
        <v>43094.843055555553</v>
      </c>
      <c r="E1189" s="4">
        <v>43110.865277777775</v>
      </c>
      <c r="F1189" s="4">
        <v>43115</v>
      </c>
      <c r="G1189" s="22">
        <f>IF(ISBLANK(ORDERS[[#This Row],[order_delivered_customer_date]]), "", (INT(ORDERS[[#This Row],[order_delivered_customer_date]])-INT(ORDERS[[#This Row],[order_purchase_timestamp]])))</f>
        <v>16</v>
      </c>
    </row>
    <row r="1190" spans="1:7" x14ac:dyDescent="0.25">
      <c r="A1190" s="2" t="s">
        <v>1322</v>
      </c>
      <c r="B1190" s="3" t="s">
        <v>637</v>
      </c>
      <c r="C1190" s="2" t="s">
        <v>696</v>
      </c>
      <c r="D1190" s="4">
        <v>43272.612500000003</v>
      </c>
      <c r="E1190" s="4">
        <v>43277.669444444444</v>
      </c>
      <c r="F1190" s="4">
        <v>43285</v>
      </c>
      <c r="G1190" s="22">
        <f>IF(ISBLANK(ORDERS[[#This Row],[order_delivered_customer_date]]), "", (INT(ORDERS[[#This Row],[order_delivered_customer_date]])-INT(ORDERS[[#This Row],[order_purchase_timestamp]])))</f>
        <v>5</v>
      </c>
    </row>
    <row r="1191" spans="1:7" x14ac:dyDescent="0.25">
      <c r="A1191" s="2" t="s">
        <v>1788</v>
      </c>
      <c r="B1191" s="3" t="s">
        <v>235</v>
      </c>
      <c r="C1191" s="2" t="s">
        <v>696</v>
      </c>
      <c r="D1191" s="4">
        <v>42927.563888888886</v>
      </c>
      <c r="E1191" s="4">
        <v>42942.820833333331</v>
      </c>
      <c r="F1191" s="4">
        <v>42957</v>
      </c>
      <c r="G1191" s="22">
        <f>IF(ISBLANK(ORDERS[[#This Row],[order_delivered_customer_date]]), "", (INT(ORDERS[[#This Row],[order_delivered_customer_date]])-INT(ORDERS[[#This Row],[order_purchase_timestamp]])))</f>
        <v>15</v>
      </c>
    </row>
    <row r="1192" spans="1:7" x14ac:dyDescent="0.25">
      <c r="A1192" s="2" t="s">
        <v>776</v>
      </c>
      <c r="B1192" s="3" t="s">
        <v>668</v>
      </c>
      <c r="C1192" s="2" t="s">
        <v>696</v>
      </c>
      <c r="D1192" s="4">
        <v>42809.786805555559</v>
      </c>
      <c r="E1192" s="4">
        <v>42818.794444444444</v>
      </c>
      <c r="F1192" s="4">
        <v>42829</v>
      </c>
      <c r="G1192" s="22">
        <f>IF(ISBLANK(ORDERS[[#This Row],[order_delivered_customer_date]]), "", (INT(ORDERS[[#This Row],[order_delivered_customer_date]])-INT(ORDERS[[#This Row],[order_purchase_timestamp]])))</f>
        <v>9</v>
      </c>
    </row>
    <row r="1193" spans="1:7" x14ac:dyDescent="0.25">
      <c r="A1193" s="2" t="s">
        <v>1194</v>
      </c>
      <c r="B1193" s="3" t="s">
        <v>530</v>
      </c>
      <c r="C1193" s="2" t="s">
        <v>696</v>
      </c>
      <c r="D1193" s="4">
        <v>43276.628472222219</v>
      </c>
      <c r="E1193" s="4">
        <v>43284.840277777781</v>
      </c>
      <c r="F1193" s="4">
        <v>43304</v>
      </c>
      <c r="G1193" s="22">
        <f>IF(ISBLANK(ORDERS[[#This Row],[order_delivered_customer_date]]), "", (INT(ORDERS[[#This Row],[order_delivered_customer_date]])-INT(ORDERS[[#This Row],[order_purchase_timestamp]])))</f>
        <v>8</v>
      </c>
    </row>
    <row r="1194" spans="1:7" x14ac:dyDescent="0.25">
      <c r="A1194" s="2" t="s">
        <v>1487</v>
      </c>
      <c r="B1194" s="3" t="s">
        <v>357</v>
      </c>
      <c r="C1194" s="2" t="s">
        <v>696</v>
      </c>
      <c r="D1194" s="4">
        <v>42782.440972222219</v>
      </c>
      <c r="E1194" s="4">
        <v>42788.593055555553</v>
      </c>
      <c r="F1194" s="4">
        <v>42815</v>
      </c>
      <c r="G1194" s="22">
        <f>IF(ISBLANK(ORDERS[[#This Row],[order_delivered_customer_date]]), "", (INT(ORDERS[[#This Row],[order_delivered_customer_date]])-INT(ORDERS[[#This Row],[order_purchase_timestamp]])))</f>
        <v>6</v>
      </c>
    </row>
    <row r="1195" spans="1:7" x14ac:dyDescent="0.25">
      <c r="A1195" s="2" t="s">
        <v>861</v>
      </c>
      <c r="B1195" s="3" t="s">
        <v>328</v>
      </c>
      <c r="C1195" s="2" t="s">
        <v>696</v>
      </c>
      <c r="D1195" s="4">
        <v>43081.788194444445</v>
      </c>
      <c r="E1195" s="4">
        <v>43098.900694444441</v>
      </c>
      <c r="F1195" s="4">
        <v>43109</v>
      </c>
      <c r="G1195" s="22">
        <f>IF(ISBLANK(ORDERS[[#This Row],[order_delivered_customer_date]]), "", (INT(ORDERS[[#This Row],[order_delivered_customer_date]])-INT(ORDERS[[#This Row],[order_purchase_timestamp]])))</f>
        <v>17</v>
      </c>
    </row>
    <row r="1196" spans="1:7" x14ac:dyDescent="0.25">
      <c r="A1196" s="2" t="s">
        <v>1488</v>
      </c>
      <c r="B1196" s="3" t="s">
        <v>614</v>
      </c>
      <c r="C1196" s="2" t="s">
        <v>696</v>
      </c>
      <c r="D1196" s="4">
        <v>43122.847916666666</v>
      </c>
      <c r="E1196" s="4">
        <v>43155.482638888891</v>
      </c>
      <c r="F1196" s="4">
        <v>43147</v>
      </c>
      <c r="G1196" s="22">
        <f>IF(ISBLANK(ORDERS[[#This Row],[order_delivered_customer_date]]), "", (INT(ORDERS[[#This Row],[order_delivered_customer_date]])-INT(ORDERS[[#This Row],[order_purchase_timestamp]])))</f>
        <v>33</v>
      </c>
    </row>
    <row r="1197" spans="1:7" x14ac:dyDescent="0.25">
      <c r="A1197" s="2" t="s">
        <v>1545</v>
      </c>
      <c r="B1197" s="3" t="s">
        <v>339</v>
      </c>
      <c r="C1197" s="2" t="s">
        <v>696</v>
      </c>
      <c r="D1197" s="4">
        <v>43229.932638888888</v>
      </c>
      <c r="E1197" s="4">
        <v>43241.793749999997</v>
      </c>
      <c r="F1197" s="4">
        <v>43237</v>
      </c>
      <c r="G1197" s="22">
        <f>IF(ISBLANK(ORDERS[[#This Row],[order_delivered_customer_date]]), "", (INT(ORDERS[[#This Row],[order_delivered_customer_date]])-INT(ORDERS[[#This Row],[order_purchase_timestamp]])))</f>
        <v>12</v>
      </c>
    </row>
    <row r="1198" spans="1:7" x14ac:dyDescent="0.25">
      <c r="A1198" s="2" t="s">
        <v>1702</v>
      </c>
      <c r="B1198" s="3" t="s">
        <v>509</v>
      </c>
      <c r="C1198" s="2" t="s">
        <v>696</v>
      </c>
      <c r="D1198" s="4">
        <v>43135.515277777777</v>
      </c>
      <c r="E1198" s="4">
        <v>43151.997916666667</v>
      </c>
      <c r="F1198" s="4">
        <v>43165</v>
      </c>
      <c r="G1198" s="22">
        <f>IF(ISBLANK(ORDERS[[#This Row],[order_delivered_customer_date]]), "", (INT(ORDERS[[#This Row],[order_delivered_customer_date]])-INT(ORDERS[[#This Row],[order_purchase_timestamp]])))</f>
        <v>16</v>
      </c>
    </row>
    <row r="1199" spans="1:7" x14ac:dyDescent="0.25">
      <c r="A1199" s="2" t="s">
        <v>1289</v>
      </c>
      <c r="B1199" s="3" t="s">
        <v>467</v>
      </c>
      <c r="C1199" s="2" t="s">
        <v>696</v>
      </c>
      <c r="D1199" s="4">
        <v>43177.890277777777</v>
      </c>
      <c r="E1199" s="4">
        <v>43190.543749999997</v>
      </c>
      <c r="F1199" s="4">
        <v>43203</v>
      </c>
      <c r="G1199" s="22">
        <f>IF(ISBLANK(ORDERS[[#This Row],[order_delivered_customer_date]]), "", (INT(ORDERS[[#This Row],[order_delivered_customer_date]])-INT(ORDERS[[#This Row],[order_purchase_timestamp]])))</f>
        <v>13</v>
      </c>
    </row>
    <row r="1200" spans="1:7" x14ac:dyDescent="0.25">
      <c r="A1200" s="2" t="s">
        <v>829</v>
      </c>
      <c r="B1200" s="3" t="s">
        <v>543</v>
      </c>
      <c r="C1200" s="2" t="s">
        <v>696</v>
      </c>
      <c r="D1200" s="4">
        <v>42890.960416666669</v>
      </c>
      <c r="E1200" s="4">
        <v>42898.265277777777</v>
      </c>
      <c r="F1200" s="4">
        <v>42912</v>
      </c>
      <c r="G1200" s="22">
        <f>IF(ISBLANK(ORDERS[[#This Row],[order_delivered_customer_date]]), "", (INT(ORDERS[[#This Row],[order_delivered_customer_date]])-INT(ORDERS[[#This Row],[order_purchase_timestamp]])))</f>
        <v>8</v>
      </c>
    </row>
  </sheetData>
  <sortState xmlns:xlrd2="http://schemas.microsoft.com/office/spreadsheetml/2017/richdata2" ref="A2:F1200">
    <sortCondition ref="A2:A1200"/>
  </sortState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C8729-F744-4D11-A348-EB76ACC562A6}">
  <dimension ref="A1:AM20"/>
  <sheetViews>
    <sheetView rightToLeft="1" zoomScale="60" workbookViewId="0">
      <selection activeCell="I36" sqref="I36"/>
    </sheetView>
  </sheetViews>
  <sheetFormatPr defaultRowHeight="15" x14ac:dyDescent="0.2"/>
  <cols>
    <col min="1" max="1" width="11.5546875" bestFit="1" customWidth="1"/>
    <col min="2" max="2" width="12.6640625" bestFit="1" customWidth="1"/>
    <col min="3" max="3" width="9" bestFit="1" customWidth="1"/>
    <col min="4" max="4" width="11.44140625" bestFit="1" customWidth="1"/>
    <col min="5" max="5" width="9" bestFit="1" customWidth="1"/>
    <col min="6" max="6" width="8.6640625" bestFit="1" customWidth="1"/>
    <col min="7" max="7" width="9" bestFit="1" customWidth="1"/>
    <col min="8" max="8" width="9.88671875" bestFit="1" customWidth="1"/>
    <col min="9" max="9" width="9" bestFit="1" customWidth="1"/>
    <col min="10" max="10" width="8.6640625" bestFit="1" customWidth="1"/>
    <col min="11" max="11" width="9" bestFit="1" customWidth="1"/>
    <col min="12" max="12" width="8.6640625" bestFit="1" customWidth="1"/>
    <col min="13" max="13" width="9" bestFit="1" customWidth="1"/>
    <col min="14" max="14" width="8.6640625" bestFit="1" customWidth="1"/>
    <col min="15" max="15" width="9" bestFit="1" customWidth="1"/>
    <col min="16" max="16" width="9.33203125" bestFit="1" customWidth="1"/>
    <col min="17" max="17" width="9" bestFit="1" customWidth="1"/>
    <col min="18" max="18" width="8.77734375" bestFit="1" customWidth="1"/>
    <col min="19" max="19" width="9" bestFit="1" customWidth="1"/>
    <col min="20" max="20" width="13.21875" bestFit="1" customWidth="1"/>
    <col min="21" max="21" width="9" bestFit="1" customWidth="1"/>
    <col min="22" max="22" width="8.6640625" bestFit="1" customWidth="1"/>
    <col min="23" max="23" width="9" bestFit="1" customWidth="1"/>
    <col min="24" max="24" width="17" bestFit="1" customWidth="1"/>
    <col min="25" max="25" width="9" bestFit="1" customWidth="1"/>
    <col min="26" max="26" width="8.6640625" bestFit="1" customWidth="1"/>
    <col min="27" max="27" width="9" bestFit="1" customWidth="1"/>
    <col min="28" max="28" width="20.109375" bestFit="1" customWidth="1"/>
    <col min="29" max="29" width="9" bestFit="1" customWidth="1"/>
    <col min="30" max="30" width="8.6640625" bestFit="1" customWidth="1"/>
    <col min="31" max="31" width="9" bestFit="1" customWidth="1"/>
    <col min="32" max="32" width="8.6640625" bestFit="1" customWidth="1"/>
    <col min="33" max="33" width="9" bestFit="1" customWidth="1"/>
    <col min="34" max="34" width="8.6640625" bestFit="1" customWidth="1"/>
    <col min="35" max="35" width="9" bestFit="1" customWidth="1"/>
    <col min="36" max="36" width="8.6640625" bestFit="1" customWidth="1"/>
    <col min="37" max="37" width="9" bestFit="1" customWidth="1"/>
    <col min="38" max="38" width="13.44140625" bestFit="1" customWidth="1"/>
    <col min="39" max="39" width="9.77734375" bestFit="1" customWidth="1"/>
    <col min="40" max="83" width="3.77734375" bestFit="1" customWidth="1"/>
    <col min="84" max="84" width="2.77734375" bestFit="1" customWidth="1"/>
    <col min="85" max="91" width="3.77734375" bestFit="1" customWidth="1"/>
    <col min="92" max="92" width="2.77734375" bestFit="1" customWidth="1"/>
    <col min="93" max="97" width="3.77734375" bestFit="1" customWidth="1"/>
    <col min="98" max="98" width="2.77734375" bestFit="1" customWidth="1"/>
    <col min="99" max="193" width="3.77734375" bestFit="1" customWidth="1"/>
    <col min="194" max="218" width="11.77734375" bestFit="1" customWidth="1"/>
    <col min="219" max="250" width="3.77734375" bestFit="1" customWidth="1"/>
    <col min="251" max="251" width="4.77734375" bestFit="1" customWidth="1"/>
    <col min="252" max="252" width="3.77734375" bestFit="1" customWidth="1"/>
    <col min="253" max="253" width="4.77734375" bestFit="1" customWidth="1"/>
    <col min="254" max="254" width="11.77734375" bestFit="1" customWidth="1"/>
    <col min="255" max="267" width="3.77734375" bestFit="1" customWidth="1"/>
    <col min="268" max="268" width="11.77734375" bestFit="1" customWidth="1"/>
    <col min="269" max="280" width="3.77734375" bestFit="1" customWidth="1"/>
    <col min="281" max="281" width="11.77734375" bestFit="1" customWidth="1"/>
    <col min="282" max="282" width="3.77734375" bestFit="1" customWidth="1"/>
    <col min="283" max="283" width="11.77734375" bestFit="1" customWidth="1"/>
    <col min="284" max="309" width="3.77734375" bestFit="1" customWidth="1"/>
    <col min="310" max="310" width="11.77734375" bestFit="1" customWidth="1"/>
    <col min="311" max="323" width="3.77734375" bestFit="1" customWidth="1"/>
    <col min="324" max="324" width="11.77734375" bestFit="1" customWidth="1"/>
    <col min="325" max="347" width="3.77734375" bestFit="1" customWidth="1"/>
    <col min="348" max="348" width="11.77734375" bestFit="1" customWidth="1"/>
    <col min="349" max="354" width="3.77734375" bestFit="1" customWidth="1"/>
    <col min="355" max="355" width="11.77734375" bestFit="1" customWidth="1"/>
    <col min="356" max="381" width="3.77734375" bestFit="1" customWidth="1"/>
    <col min="382" max="382" width="4.77734375" bestFit="1" customWidth="1"/>
    <col min="383" max="397" width="3.77734375" bestFit="1" customWidth="1"/>
    <col min="398" max="399" width="4.77734375" bestFit="1" customWidth="1"/>
    <col min="400" max="401" width="3.77734375" bestFit="1" customWidth="1"/>
    <col min="402" max="402" width="11.77734375" bestFit="1" customWidth="1"/>
    <col min="403" max="460" width="3.77734375" bestFit="1" customWidth="1"/>
    <col min="461" max="461" width="11.77734375" bestFit="1" customWidth="1"/>
  </cols>
  <sheetData>
    <row r="1" spans="1:39" x14ac:dyDescent="0.2">
      <c r="B1" s="26" t="s">
        <v>4943</v>
      </c>
    </row>
    <row r="2" spans="1:39" x14ac:dyDescent="0.2">
      <c r="B2" t="s">
        <v>1922</v>
      </c>
      <c r="D2" t="s">
        <v>1919</v>
      </c>
      <c r="F2" t="s">
        <v>1912</v>
      </c>
      <c r="H2" t="s">
        <v>1910</v>
      </c>
      <c r="J2" t="s">
        <v>1920</v>
      </c>
      <c r="L2" t="s">
        <v>1925</v>
      </c>
      <c r="N2" t="s">
        <v>1914</v>
      </c>
      <c r="P2" t="s">
        <v>1906</v>
      </c>
      <c r="R2" t="s">
        <v>1916</v>
      </c>
      <c r="T2" t="s">
        <v>1908</v>
      </c>
      <c r="V2" t="s">
        <v>1913</v>
      </c>
      <c r="X2" t="s">
        <v>1924</v>
      </c>
      <c r="Z2" t="s">
        <v>1911</v>
      </c>
      <c r="AB2" t="s">
        <v>1915</v>
      </c>
      <c r="AD2" t="s">
        <v>1904</v>
      </c>
      <c r="AF2" t="s">
        <v>1921</v>
      </c>
      <c r="AH2" t="s">
        <v>1917</v>
      </c>
      <c r="AJ2" t="s">
        <v>1918</v>
      </c>
      <c r="AL2" t="s">
        <v>4950</v>
      </c>
      <c r="AM2" t="s">
        <v>4951</v>
      </c>
    </row>
    <row r="3" spans="1:39" x14ac:dyDescent="0.2">
      <c r="A3" s="26" t="s">
        <v>4939</v>
      </c>
      <c r="B3" t="s">
        <v>4944</v>
      </c>
      <c r="C3" t="s">
        <v>4942</v>
      </c>
      <c r="D3" t="s">
        <v>4944</v>
      </c>
      <c r="E3" t="s">
        <v>4942</v>
      </c>
      <c r="F3" t="s">
        <v>4944</v>
      </c>
      <c r="G3" t="s">
        <v>4942</v>
      </c>
      <c r="H3" t="s">
        <v>4944</v>
      </c>
      <c r="I3" t="s">
        <v>4942</v>
      </c>
      <c r="J3" t="s">
        <v>4944</v>
      </c>
      <c r="K3" t="s">
        <v>4942</v>
      </c>
      <c r="L3" t="s">
        <v>4944</v>
      </c>
      <c r="M3" t="s">
        <v>4942</v>
      </c>
      <c r="N3" t="s">
        <v>4944</v>
      </c>
      <c r="O3" t="s">
        <v>4942</v>
      </c>
      <c r="P3" t="s">
        <v>4944</v>
      </c>
      <c r="Q3" t="s">
        <v>4942</v>
      </c>
      <c r="R3" t="s">
        <v>4944</v>
      </c>
      <c r="S3" t="s">
        <v>4942</v>
      </c>
      <c r="T3" t="s">
        <v>4944</v>
      </c>
      <c r="U3" t="s">
        <v>4942</v>
      </c>
      <c r="V3" t="s">
        <v>4944</v>
      </c>
      <c r="W3" t="s">
        <v>4942</v>
      </c>
      <c r="X3" t="s">
        <v>4944</v>
      </c>
      <c r="Y3" t="s">
        <v>4942</v>
      </c>
      <c r="Z3" t="s">
        <v>4944</v>
      </c>
      <c r="AA3" t="s">
        <v>4942</v>
      </c>
      <c r="AB3" t="s">
        <v>4944</v>
      </c>
      <c r="AC3" t="s">
        <v>4942</v>
      </c>
      <c r="AD3" t="s">
        <v>4944</v>
      </c>
      <c r="AE3" t="s">
        <v>4942</v>
      </c>
      <c r="AF3" t="s">
        <v>4944</v>
      </c>
      <c r="AG3" t="s">
        <v>4942</v>
      </c>
      <c r="AH3" t="s">
        <v>4944</v>
      </c>
      <c r="AI3" t="s">
        <v>4942</v>
      </c>
      <c r="AJ3" t="s">
        <v>4944</v>
      </c>
      <c r="AK3" t="s">
        <v>4942</v>
      </c>
    </row>
    <row r="4" spans="1:39" x14ac:dyDescent="0.2">
      <c r="A4" s="27" t="s">
        <v>166</v>
      </c>
      <c r="B4" s="32"/>
      <c r="C4" s="31"/>
      <c r="D4" s="32"/>
      <c r="E4" s="31"/>
      <c r="F4" s="32"/>
      <c r="G4" s="31"/>
      <c r="H4" s="32"/>
      <c r="I4" s="31"/>
      <c r="J4" s="32"/>
      <c r="K4" s="31"/>
      <c r="L4" s="32"/>
      <c r="M4" s="31"/>
      <c r="N4" s="32"/>
      <c r="O4" s="31"/>
      <c r="P4" s="32"/>
      <c r="Q4" s="31"/>
      <c r="R4" s="32"/>
      <c r="S4" s="31"/>
      <c r="T4" s="32">
        <v>1</v>
      </c>
      <c r="U4" s="31">
        <v>1</v>
      </c>
      <c r="V4" s="32">
        <v>1</v>
      </c>
      <c r="W4" s="31">
        <v>1</v>
      </c>
      <c r="X4" s="32"/>
      <c r="Y4" s="31"/>
      <c r="Z4" s="32"/>
      <c r="AA4" s="31"/>
      <c r="AB4" s="32">
        <v>1</v>
      </c>
      <c r="AC4" s="31">
        <v>1</v>
      </c>
      <c r="AD4" s="32"/>
      <c r="AE4" s="31"/>
      <c r="AF4" s="32">
        <v>1</v>
      </c>
      <c r="AG4" s="31">
        <v>1</v>
      </c>
      <c r="AH4" s="32"/>
      <c r="AI4" s="31"/>
      <c r="AJ4" s="32"/>
      <c r="AK4" s="31"/>
      <c r="AL4" s="32">
        <v>1</v>
      </c>
      <c r="AM4" s="31">
        <v>1</v>
      </c>
    </row>
    <row r="5" spans="1:39" x14ac:dyDescent="0.2">
      <c r="A5" s="27" t="s">
        <v>36</v>
      </c>
      <c r="B5" s="32">
        <v>1</v>
      </c>
      <c r="C5" s="31">
        <v>1</v>
      </c>
      <c r="D5" s="32">
        <v>1</v>
      </c>
      <c r="E5" s="31">
        <v>1</v>
      </c>
      <c r="F5" s="32"/>
      <c r="G5" s="31"/>
      <c r="H5" s="32"/>
      <c r="I5" s="31"/>
      <c r="J5" s="32"/>
      <c r="K5" s="31"/>
      <c r="L5" s="32"/>
      <c r="M5" s="31"/>
      <c r="N5" s="32"/>
      <c r="O5" s="31"/>
      <c r="P5" s="32">
        <v>1</v>
      </c>
      <c r="Q5" s="31">
        <v>1</v>
      </c>
      <c r="R5" s="32">
        <v>1</v>
      </c>
      <c r="S5" s="31">
        <v>1</v>
      </c>
      <c r="T5" s="32"/>
      <c r="U5" s="31"/>
      <c r="V5" s="32">
        <v>1</v>
      </c>
      <c r="W5" s="31">
        <v>1</v>
      </c>
      <c r="X5" s="32"/>
      <c r="Y5" s="31"/>
      <c r="Z5" s="32"/>
      <c r="AA5" s="31"/>
      <c r="AB5" s="32">
        <v>1</v>
      </c>
      <c r="AC5" s="31">
        <v>1</v>
      </c>
      <c r="AD5" s="32">
        <v>1</v>
      </c>
      <c r="AE5" s="31">
        <v>1</v>
      </c>
      <c r="AF5" s="32">
        <v>1</v>
      </c>
      <c r="AG5" s="31">
        <v>1</v>
      </c>
      <c r="AH5" s="32">
        <v>1</v>
      </c>
      <c r="AI5" s="31">
        <v>1</v>
      </c>
      <c r="AJ5" s="32"/>
      <c r="AK5" s="31"/>
      <c r="AL5" s="32">
        <v>1</v>
      </c>
      <c r="AM5" s="31">
        <v>1</v>
      </c>
    </row>
    <row r="6" spans="1:39" x14ac:dyDescent="0.2">
      <c r="A6" s="27" t="s">
        <v>48</v>
      </c>
      <c r="B6" s="32"/>
      <c r="C6" s="31"/>
      <c r="D6" s="32"/>
      <c r="E6" s="31"/>
      <c r="F6" s="32"/>
      <c r="G6" s="31"/>
      <c r="H6" s="32"/>
      <c r="I6" s="31"/>
      <c r="J6" s="32"/>
      <c r="K6" s="31"/>
      <c r="L6" s="32"/>
      <c r="M6" s="31"/>
      <c r="N6" s="32"/>
      <c r="O6" s="31"/>
      <c r="P6" s="32"/>
      <c r="Q6" s="31"/>
      <c r="R6" s="32"/>
      <c r="S6" s="31"/>
      <c r="T6" s="32"/>
      <c r="U6" s="31"/>
      <c r="V6" s="32"/>
      <c r="W6" s="31"/>
      <c r="X6" s="32"/>
      <c r="Y6" s="31"/>
      <c r="Z6" s="32">
        <v>1</v>
      </c>
      <c r="AA6" s="31">
        <v>1</v>
      </c>
      <c r="AB6" s="32"/>
      <c r="AC6" s="31"/>
      <c r="AD6" s="32"/>
      <c r="AE6" s="31"/>
      <c r="AF6" s="32"/>
      <c r="AG6" s="31"/>
      <c r="AH6" s="32"/>
      <c r="AI6" s="31"/>
      <c r="AJ6" s="32">
        <v>1</v>
      </c>
      <c r="AK6" s="31">
        <v>1</v>
      </c>
      <c r="AL6" s="32">
        <v>1</v>
      </c>
      <c r="AM6" s="31">
        <v>1</v>
      </c>
    </row>
    <row r="7" spans="1:39" x14ac:dyDescent="0.2">
      <c r="A7" s="27" t="s">
        <v>50</v>
      </c>
      <c r="B7" s="32">
        <v>1</v>
      </c>
      <c r="C7" s="31">
        <v>1</v>
      </c>
      <c r="D7" s="32"/>
      <c r="E7" s="31"/>
      <c r="F7" s="32"/>
      <c r="G7" s="31"/>
      <c r="H7" s="32"/>
      <c r="I7" s="31"/>
      <c r="J7" s="32">
        <v>1</v>
      </c>
      <c r="K7" s="31">
        <v>1</v>
      </c>
      <c r="L7" s="32">
        <v>1</v>
      </c>
      <c r="M7" s="31">
        <v>1</v>
      </c>
      <c r="N7" s="32"/>
      <c r="O7" s="31"/>
      <c r="P7" s="32"/>
      <c r="Q7" s="31"/>
      <c r="R7" s="32"/>
      <c r="S7" s="31"/>
      <c r="T7" s="32">
        <v>1</v>
      </c>
      <c r="U7" s="31">
        <v>1</v>
      </c>
      <c r="V7" s="32">
        <v>1</v>
      </c>
      <c r="W7" s="31">
        <v>1</v>
      </c>
      <c r="X7" s="32"/>
      <c r="Y7" s="31"/>
      <c r="Z7" s="32"/>
      <c r="AA7" s="31"/>
      <c r="AB7" s="32"/>
      <c r="AC7" s="31"/>
      <c r="AD7" s="32"/>
      <c r="AE7" s="31"/>
      <c r="AF7" s="32">
        <v>1</v>
      </c>
      <c r="AG7" s="31">
        <v>1</v>
      </c>
      <c r="AH7" s="32">
        <v>1</v>
      </c>
      <c r="AI7" s="31">
        <v>1</v>
      </c>
      <c r="AJ7" s="32">
        <v>1</v>
      </c>
      <c r="AK7" s="31">
        <v>1</v>
      </c>
      <c r="AL7" s="32">
        <v>0</v>
      </c>
      <c r="AM7" s="31">
        <v>0.8</v>
      </c>
    </row>
    <row r="8" spans="1:39" x14ac:dyDescent="0.2">
      <c r="A8" s="27" t="s">
        <v>33</v>
      </c>
      <c r="B8" s="32"/>
      <c r="C8" s="31"/>
      <c r="D8" s="32"/>
      <c r="E8" s="31"/>
      <c r="F8" s="32"/>
      <c r="G8" s="31"/>
      <c r="H8" s="32">
        <v>1</v>
      </c>
      <c r="I8" s="31">
        <v>1</v>
      </c>
      <c r="J8" s="32"/>
      <c r="K8" s="31"/>
      <c r="L8" s="32"/>
      <c r="M8" s="31"/>
      <c r="N8" s="32">
        <v>1</v>
      </c>
      <c r="O8" s="31">
        <v>1</v>
      </c>
      <c r="P8" s="32"/>
      <c r="Q8" s="31"/>
      <c r="R8" s="32"/>
      <c r="S8" s="31"/>
      <c r="T8" s="32"/>
      <c r="U8" s="31"/>
      <c r="V8" s="32"/>
      <c r="W8" s="31"/>
      <c r="X8" s="32"/>
      <c r="Y8" s="31"/>
      <c r="Z8" s="32"/>
      <c r="AA8" s="31"/>
      <c r="AB8" s="32"/>
      <c r="AC8" s="31"/>
      <c r="AD8" s="32"/>
      <c r="AE8" s="31"/>
      <c r="AF8" s="32"/>
      <c r="AG8" s="31"/>
      <c r="AH8" s="32"/>
      <c r="AI8" s="31"/>
      <c r="AJ8" s="32"/>
      <c r="AK8" s="31"/>
      <c r="AL8" s="32">
        <v>1</v>
      </c>
      <c r="AM8" s="31">
        <v>1</v>
      </c>
    </row>
    <row r="9" spans="1:39" x14ac:dyDescent="0.2">
      <c r="A9" s="27" t="s">
        <v>29</v>
      </c>
      <c r="B9" s="32">
        <v>1</v>
      </c>
      <c r="C9" s="31">
        <v>1</v>
      </c>
      <c r="D9" s="32">
        <v>1</v>
      </c>
      <c r="E9" s="31">
        <v>1</v>
      </c>
      <c r="F9" s="32">
        <v>1</v>
      </c>
      <c r="G9" s="31">
        <v>1</v>
      </c>
      <c r="H9" s="32">
        <v>1</v>
      </c>
      <c r="I9" s="31">
        <v>1</v>
      </c>
      <c r="J9" s="32"/>
      <c r="K9" s="31"/>
      <c r="L9" s="32"/>
      <c r="M9" s="31"/>
      <c r="N9" s="32">
        <v>1</v>
      </c>
      <c r="O9" s="31">
        <v>1</v>
      </c>
      <c r="P9" s="32"/>
      <c r="Q9" s="31"/>
      <c r="R9" s="32">
        <v>1</v>
      </c>
      <c r="S9" s="31">
        <v>1</v>
      </c>
      <c r="T9" s="32">
        <v>1</v>
      </c>
      <c r="U9" s="31">
        <v>1</v>
      </c>
      <c r="V9" s="32">
        <v>1</v>
      </c>
      <c r="W9" s="31">
        <v>1</v>
      </c>
      <c r="X9" s="32">
        <v>1</v>
      </c>
      <c r="Y9" s="31">
        <v>1</v>
      </c>
      <c r="Z9" s="32">
        <v>1</v>
      </c>
      <c r="AA9" s="31">
        <v>1</v>
      </c>
      <c r="AB9" s="32">
        <v>1</v>
      </c>
      <c r="AC9" s="31">
        <v>1</v>
      </c>
      <c r="AD9" s="32">
        <v>1</v>
      </c>
      <c r="AE9" s="31">
        <v>1</v>
      </c>
      <c r="AF9" s="32">
        <v>1</v>
      </c>
      <c r="AG9" s="31">
        <v>1</v>
      </c>
      <c r="AH9" s="32">
        <v>1</v>
      </c>
      <c r="AI9" s="31">
        <v>1</v>
      </c>
      <c r="AJ9" s="32">
        <v>1</v>
      </c>
      <c r="AK9" s="31">
        <v>1</v>
      </c>
      <c r="AL9" s="32">
        <v>1</v>
      </c>
      <c r="AM9" s="31">
        <v>1</v>
      </c>
    </row>
    <row r="10" spans="1:39" x14ac:dyDescent="0.2">
      <c r="A10" s="27" t="s">
        <v>15</v>
      </c>
      <c r="B10" s="32">
        <v>1</v>
      </c>
      <c r="C10" s="31">
        <v>1</v>
      </c>
      <c r="D10" s="32">
        <v>1</v>
      </c>
      <c r="E10" s="31">
        <v>1</v>
      </c>
      <c r="F10" s="32">
        <v>1</v>
      </c>
      <c r="G10" s="31">
        <v>1</v>
      </c>
      <c r="H10" s="32">
        <v>0</v>
      </c>
      <c r="I10" s="31">
        <v>0.75</v>
      </c>
      <c r="J10" s="32">
        <v>0</v>
      </c>
      <c r="K10" s="31">
        <v>0.75</v>
      </c>
      <c r="L10" s="32">
        <v>1</v>
      </c>
      <c r="M10" s="31">
        <v>1</v>
      </c>
      <c r="N10" s="32">
        <v>1</v>
      </c>
      <c r="O10" s="31">
        <v>1</v>
      </c>
      <c r="P10" s="32">
        <v>1</v>
      </c>
      <c r="Q10" s="31">
        <v>1</v>
      </c>
      <c r="R10" s="32">
        <v>1</v>
      </c>
      <c r="S10" s="31">
        <v>1</v>
      </c>
      <c r="T10" s="32">
        <v>1</v>
      </c>
      <c r="U10" s="31">
        <v>1</v>
      </c>
      <c r="V10" s="32">
        <v>1</v>
      </c>
      <c r="W10" s="31">
        <v>1</v>
      </c>
      <c r="X10" s="32">
        <v>1</v>
      </c>
      <c r="Y10" s="31">
        <v>1</v>
      </c>
      <c r="Z10" s="32">
        <v>1</v>
      </c>
      <c r="AA10" s="31">
        <v>1</v>
      </c>
      <c r="AB10" s="32">
        <v>1</v>
      </c>
      <c r="AC10" s="31">
        <v>1</v>
      </c>
      <c r="AD10" s="32">
        <v>0</v>
      </c>
      <c r="AE10" s="31">
        <v>0.75</v>
      </c>
      <c r="AF10" s="32">
        <v>1</v>
      </c>
      <c r="AG10" s="31">
        <v>1</v>
      </c>
      <c r="AH10" s="32">
        <v>0</v>
      </c>
      <c r="AI10" s="31">
        <v>0.8</v>
      </c>
      <c r="AJ10" s="32">
        <v>1</v>
      </c>
      <c r="AK10" s="31">
        <v>1</v>
      </c>
      <c r="AL10" s="32">
        <v>1</v>
      </c>
      <c r="AM10" s="31">
        <v>0.97142857142857142</v>
      </c>
    </row>
    <row r="11" spans="1:39" x14ac:dyDescent="0.2">
      <c r="A11" s="27" t="s">
        <v>74</v>
      </c>
      <c r="B11" s="32">
        <v>1</v>
      </c>
      <c r="C11" s="31">
        <v>1</v>
      </c>
      <c r="D11" s="32">
        <v>1</v>
      </c>
      <c r="E11" s="31">
        <v>1</v>
      </c>
      <c r="F11" s="32"/>
      <c r="G11" s="31"/>
      <c r="H11" s="32"/>
      <c r="I11" s="31"/>
      <c r="J11" s="32"/>
      <c r="K11" s="31"/>
      <c r="L11" s="32"/>
      <c r="M11" s="31"/>
      <c r="N11" s="32"/>
      <c r="O11" s="31"/>
      <c r="P11" s="32"/>
      <c r="Q11" s="31"/>
      <c r="R11" s="32"/>
      <c r="S11" s="31"/>
      <c r="T11" s="32"/>
      <c r="U11" s="31"/>
      <c r="V11" s="32"/>
      <c r="W11" s="31"/>
      <c r="X11" s="32">
        <v>1</v>
      </c>
      <c r="Y11" s="31">
        <v>1</v>
      </c>
      <c r="Z11" s="32"/>
      <c r="AA11" s="31"/>
      <c r="AB11" s="32"/>
      <c r="AC11" s="31"/>
      <c r="AD11" s="32"/>
      <c r="AE11" s="31"/>
      <c r="AF11" s="32"/>
      <c r="AG11" s="31"/>
      <c r="AH11" s="32"/>
      <c r="AI11" s="31"/>
      <c r="AJ11" s="32">
        <v>1</v>
      </c>
      <c r="AK11" s="31">
        <v>1</v>
      </c>
      <c r="AL11" s="32">
        <v>1</v>
      </c>
      <c r="AM11" s="31">
        <v>1</v>
      </c>
    </row>
    <row r="12" spans="1:39" x14ac:dyDescent="0.2">
      <c r="A12" s="27" t="s">
        <v>135</v>
      </c>
      <c r="B12" s="32">
        <v>1</v>
      </c>
      <c r="C12" s="31">
        <v>1</v>
      </c>
      <c r="D12" s="32"/>
      <c r="E12" s="31"/>
      <c r="F12" s="32"/>
      <c r="G12" s="31"/>
      <c r="H12" s="32">
        <v>1</v>
      </c>
      <c r="I12" s="31">
        <v>1</v>
      </c>
      <c r="J12" s="32"/>
      <c r="K12" s="31"/>
      <c r="L12" s="32"/>
      <c r="M12" s="31"/>
      <c r="N12" s="32"/>
      <c r="O12" s="31"/>
      <c r="P12" s="32"/>
      <c r="Q12" s="31"/>
      <c r="R12" s="32"/>
      <c r="S12" s="31"/>
      <c r="T12" s="32"/>
      <c r="U12" s="31"/>
      <c r="V12" s="32"/>
      <c r="W12" s="31"/>
      <c r="X12" s="32">
        <v>1</v>
      </c>
      <c r="Y12" s="31">
        <v>1</v>
      </c>
      <c r="Z12" s="32">
        <v>1</v>
      </c>
      <c r="AA12" s="31">
        <v>1</v>
      </c>
      <c r="AB12" s="32"/>
      <c r="AC12" s="31"/>
      <c r="AD12" s="32"/>
      <c r="AE12" s="31"/>
      <c r="AF12" s="32"/>
      <c r="AG12" s="31"/>
      <c r="AH12" s="32">
        <v>1</v>
      </c>
      <c r="AI12" s="31">
        <v>1</v>
      </c>
      <c r="AJ12" s="32">
        <v>1</v>
      </c>
      <c r="AK12" s="31">
        <v>1</v>
      </c>
      <c r="AL12" s="32">
        <v>1</v>
      </c>
      <c r="AM12" s="31">
        <v>1</v>
      </c>
    </row>
    <row r="13" spans="1:39" x14ac:dyDescent="0.2">
      <c r="A13" s="27" t="s">
        <v>66</v>
      </c>
      <c r="B13" s="32"/>
      <c r="C13" s="31"/>
      <c r="D13" s="32"/>
      <c r="E13" s="31"/>
      <c r="F13" s="32">
        <v>1</v>
      </c>
      <c r="G13" s="31">
        <v>1</v>
      </c>
      <c r="H13" s="32"/>
      <c r="I13" s="31"/>
      <c r="J13" s="32"/>
      <c r="K13" s="31"/>
      <c r="L13" s="32"/>
      <c r="M13" s="31"/>
      <c r="N13" s="32"/>
      <c r="O13" s="31"/>
      <c r="P13" s="32"/>
      <c r="Q13" s="31"/>
      <c r="R13" s="32">
        <v>1</v>
      </c>
      <c r="S13" s="31">
        <v>1</v>
      </c>
      <c r="T13" s="32"/>
      <c r="U13" s="31"/>
      <c r="V13" s="32"/>
      <c r="W13" s="31"/>
      <c r="X13" s="32"/>
      <c r="Y13" s="31"/>
      <c r="Z13" s="32"/>
      <c r="AA13" s="31"/>
      <c r="AB13" s="32"/>
      <c r="AC13" s="31"/>
      <c r="AD13" s="32">
        <v>1</v>
      </c>
      <c r="AE13" s="31">
        <v>1</v>
      </c>
      <c r="AF13" s="32"/>
      <c r="AG13" s="31"/>
      <c r="AH13" s="32"/>
      <c r="AI13" s="31"/>
      <c r="AJ13" s="32"/>
      <c r="AK13" s="31"/>
      <c r="AL13" s="32">
        <v>1</v>
      </c>
      <c r="AM13" s="31">
        <v>1</v>
      </c>
    </row>
    <row r="14" spans="1:39" x14ac:dyDescent="0.2">
      <c r="A14" s="27" t="s">
        <v>17</v>
      </c>
      <c r="B14" s="32">
        <v>0</v>
      </c>
      <c r="C14" s="31">
        <v>0.83333333333333337</v>
      </c>
      <c r="D14" s="32">
        <v>1</v>
      </c>
      <c r="E14" s="31">
        <v>1</v>
      </c>
      <c r="F14" s="32">
        <v>1</v>
      </c>
      <c r="G14" s="31">
        <v>1</v>
      </c>
      <c r="H14" s="32">
        <v>0</v>
      </c>
      <c r="I14" s="31">
        <v>0.83333333333333337</v>
      </c>
      <c r="J14" s="32">
        <v>1</v>
      </c>
      <c r="K14" s="31">
        <v>1</v>
      </c>
      <c r="L14" s="32">
        <v>1</v>
      </c>
      <c r="M14" s="31">
        <v>1</v>
      </c>
      <c r="N14" s="32">
        <v>1</v>
      </c>
      <c r="O14" s="31">
        <v>1</v>
      </c>
      <c r="P14" s="32">
        <v>1</v>
      </c>
      <c r="Q14" s="31">
        <v>1</v>
      </c>
      <c r="R14" s="32">
        <v>0</v>
      </c>
      <c r="S14" s="31">
        <v>0.88888888888888884</v>
      </c>
      <c r="T14" s="32">
        <v>0</v>
      </c>
      <c r="U14" s="31">
        <v>0.875</v>
      </c>
      <c r="V14" s="32">
        <v>1</v>
      </c>
      <c r="W14" s="31">
        <v>1</v>
      </c>
      <c r="X14" s="32">
        <v>1</v>
      </c>
      <c r="Y14" s="31">
        <v>1</v>
      </c>
      <c r="Z14" s="32">
        <v>1</v>
      </c>
      <c r="AA14" s="31">
        <v>1</v>
      </c>
      <c r="AB14" s="32">
        <v>1</v>
      </c>
      <c r="AC14" s="31">
        <v>1</v>
      </c>
      <c r="AD14" s="32">
        <v>1</v>
      </c>
      <c r="AE14" s="31">
        <v>1</v>
      </c>
      <c r="AF14" s="32">
        <v>1</v>
      </c>
      <c r="AG14" s="31">
        <v>1</v>
      </c>
      <c r="AH14" s="32">
        <v>1</v>
      </c>
      <c r="AI14" s="31">
        <v>1</v>
      </c>
      <c r="AJ14" s="32">
        <v>1</v>
      </c>
      <c r="AK14" s="31">
        <v>1</v>
      </c>
      <c r="AL14" s="32">
        <v>1</v>
      </c>
      <c r="AM14" s="31">
        <v>0.96907216494845361</v>
      </c>
    </row>
    <row r="15" spans="1:39" x14ac:dyDescent="0.2">
      <c r="A15" s="27" t="s">
        <v>21</v>
      </c>
      <c r="B15" s="32">
        <v>1</v>
      </c>
      <c r="C15" s="31">
        <v>1</v>
      </c>
      <c r="D15" s="32">
        <v>1</v>
      </c>
      <c r="E15" s="31">
        <v>1</v>
      </c>
      <c r="F15" s="32">
        <v>1</v>
      </c>
      <c r="G15" s="31">
        <v>1</v>
      </c>
      <c r="H15" s="32">
        <v>1</v>
      </c>
      <c r="I15" s="31">
        <v>1</v>
      </c>
      <c r="J15" s="32">
        <v>1</v>
      </c>
      <c r="K15" s="31">
        <v>1</v>
      </c>
      <c r="L15" s="32">
        <v>1</v>
      </c>
      <c r="M15" s="31">
        <v>1</v>
      </c>
      <c r="N15" s="32">
        <v>1</v>
      </c>
      <c r="O15" s="31">
        <v>1</v>
      </c>
      <c r="P15" s="32">
        <v>1</v>
      </c>
      <c r="Q15" s="31">
        <v>1</v>
      </c>
      <c r="R15" s="32">
        <v>-1</v>
      </c>
      <c r="S15" s="31">
        <v>0.33333333333333331</v>
      </c>
      <c r="T15" s="32">
        <v>1</v>
      </c>
      <c r="U15" s="31">
        <v>1</v>
      </c>
      <c r="V15" s="32">
        <v>1</v>
      </c>
      <c r="W15" s="31">
        <v>1</v>
      </c>
      <c r="X15" s="32">
        <v>1</v>
      </c>
      <c r="Y15" s="31">
        <v>1</v>
      </c>
      <c r="Z15" s="32">
        <v>1</v>
      </c>
      <c r="AA15" s="31">
        <v>1</v>
      </c>
      <c r="AB15" s="32">
        <v>1</v>
      </c>
      <c r="AC15" s="31">
        <v>1</v>
      </c>
      <c r="AD15" s="32">
        <v>1</v>
      </c>
      <c r="AE15" s="31">
        <v>1</v>
      </c>
      <c r="AF15" s="32">
        <v>1</v>
      </c>
      <c r="AG15" s="31">
        <v>1</v>
      </c>
      <c r="AH15" s="32">
        <v>1</v>
      </c>
      <c r="AI15" s="31">
        <v>1</v>
      </c>
      <c r="AJ15" s="32">
        <v>0</v>
      </c>
      <c r="AK15" s="31">
        <v>0.875</v>
      </c>
      <c r="AL15" s="32">
        <v>1</v>
      </c>
      <c r="AM15" s="31">
        <v>0.96052631578947367</v>
      </c>
    </row>
    <row r="16" spans="1:39" x14ac:dyDescent="0.2">
      <c r="A16" s="27" t="s">
        <v>58</v>
      </c>
      <c r="B16" s="32"/>
      <c r="C16" s="31"/>
      <c r="D16" s="32"/>
      <c r="E16" s="31"/>
      <c r="F16" s="32"/>
      <c r="G16" s="31"/>
      <c r="H16" s="32"/>
      <c r="I16" s="31"/>
      <c r="J16" s="32"/>
      <c r="K16" s="31"/>
      <c r="L16" s="32"/>
      <c r="M16" s="31"/>
      <c r="N16" s="32"/>
      <c r="O16" s="31"/>
      <c r="P16" s="32">
        <v>1</v>
      </c>
      <c r="Q16" s="31">
        <v>1</v>
      </c>
      <c r="R16" s="32"/>
      <c r="S16" s="31"/>
      <c r="T16" s="32"/>
      <c r="U16" s="31"/>
      <c r="V16" s="32"/>
      <c r="W16" s="31"/>
      <c r="X16" s="32"/>
      <c r="Y16" s="31"/>
      <c r="Z16" s="32"/>
      <c r="AA16" s="31"/>
      <c r="AB16" s="32">
        <v>1</v>
      </c>
      <c r="AC16" s="31">
        <v>1</v>
      </c>
      <c r="AD16" s="32"/>
      <c r="AE16" s="31"/>
      <c r="AF16" s="32"/>
      <c r="AG16" s="31"/>
      <c r="AH16" s="32"/>
      <c r="AI16" s="31"/>
      <c r="AJ16" s="32"/>
      <c r="AK16" s="31"/>
      <c r="AL16" s="32">
        <v>1</v>
      </c>
      <c r="AM16" s="31">
        <v>1</v>
      </c>
    </row>
    <row r="17" spans="1:39" x14ac:dyDescent="0.2">
      <c r="A17" s="27" t="s">
        <v>24</v>
      </c>
      <c r="B17" s="32">
        <v>1</v>
      </c>
      <c r="C17" s="31">
        <v>1</v>
      </c>
      <c r="D17" s="32">
        <v>1</v>
      </c>
      <c r="E17" s="31">
        <v>1</v>
      </c>
      <c r="F17" s="32">
        <v>1</v>
      </c>
      <c r="G17" s="31">
        <v>1</v>
      </c>
      <c r="H17" s="32">
        <v>1</v>
      </c>
      <c r="I17" s="31">
        <v>1</v>
      </c>
      <c r="J17" s="32">
        <v>1</v>
      </c>
      <c r="K17" s="31">
        <v>1</v>
      </c>
      <c r="L17" s="32">
        <v>1</v>
      </c>
      <c r="M17" s="31">
        <v>1</v>
      </c>
      <c r="N17" s="32"/>
      <c r="O17" s="31"/>
      <c r="P17" s="32">
        <v>1</v>
      </c>
      <c r="Q17" s="31">
        <v>1</v>
      </c>
      <c r="R17" s="32">
        <v>1</v>
      </c>
      <c r="S17" s="31">
        <v>1</v>
      </c>
      <c r="T17" s="32"/>
      <c r="U17" s="31"/>
      <c r="V17" s="32">
        <v>1</v>
      </c>
      <c r="W17" s="31">
        <v>1</v>
      </c>
      <c r="X17" s="32">
        <v>1</v>
      </c>
      <c r="Y17" s="31">
        <v>1</v>
      </c>
      <c r="Z17" s="32">
        <v>1</v>
      </c>
      <c r="AA17" s="31">
        <v>1</v>
      </c>
      <c r="AB17" s="32">
        <v>1</v>
      </c>
      <c r="AC17" s="31">
        <v>1</v>
      </c>
      <c r="AD17" s="32">
        <v>1</v>
      </c>
      <c r="AE17" s="31">
        <v>1</v>
      </c>
      <c r="AF17" s="32">
        <v>1</v>
      </c>
      <c r="AG17" s="31">
        <v>1</v>
      </c>
      <c r="AH17" s="32">
        <v>1</v>
      </c>
      <c r="AI17" s="31">
        <v>1</v>
      </c>
      <c r="AJ17" s="32">
        <v>1</v>
      </c>
      <c r="AK17" s="31">
        <v>1</v>
      </c>
      <c r="AL17" s="32">
        <v>1</v>
      </c>
      <c r="AM17" s="31">
        <v>1</v>
      </c>
    </row>
    <row r="18" spans="1:39" x14ac:dyDescent="0.2">
      <c r="A18" s="27" t="s">
        <v>14</v>
      </c>
      <c r="B18" s="32">
        <v>1</v>
      </c>
      <c r="C18" s="31">
        <v>0.91666666666666663</v>
      </c>
      <c r="D18" s="32">
        <v>1</v>
      </c>
      <c r="E18" s="31">
        <v>1</v>
      </c>
      <c r="F18" s="32">
        <v>1</v>
      </c>
      <c r="G18" s="31">
        <v>1</v>
      </c>
      <c r="H18" s="32">
        <v>1</v>
      </c>
      <c r="I18" s="31">
        <v>1</v>
      </c>
      <c r="J18" s="32">
        <v>0</v>
      </c>
      <c r="K18" s="31">
        <v>0.8</v>
      </c>
      <c r="L18" s="32">
        <v>1</v>
      </c>
      <c r="M18" s="31">
        <v>1</v>
      </c>
      <c r="N18" s="32">
        <v>1</v>
      </c>
      <c r="O18" s="31">
        <v>1</v>
      </c>
      <c r="P18" s="32">
        <v>1</v>
      </c>
      <c r="Q18" s="31">
        <v>1</v>
      </c>
      <c r="R18" s="32">
        <v>1</v>
      </c>
      <c r="S18" s="31">
        <v>1</v>
      </c>
      <c r="T18" s="32">
        <v>1</v>
      </c>
      <c r="U18" s="31">
        <v>1</v>
      </c>
      <c r="V18" s="32">
        <v>1</v>
      </c>
      <c r="W18" s="31">
        <v>1</v>
      </c>
      <c r="X18" s="32">
        <v>1</v>
      </c>
      <c r="Y18" s="31">
        <v>1</v>
      </c>
      <c r="Z18" s="32">
        <v>1</v>
      </c>
      <c r="AA18" s="31">
        <v>1</v>
      </c>
      <c r="AB18" s="32">
        <v>1</v>
      </c>
      <c r="AC18" s="31">
        <v>1</v>
      </c>
      <c r="AD18" s="32">
        <v>1</v>
      </c>
      <c r="AE18" s="31">
        <v>1</v>
      </c>
      <c r="AF18" s="32">
        <v>1</v>
      </c>
      <c r="AG18" s="31">
        <v>1</v>
      </c>
      <c r="AH18" s="32">
        <v>1</v>
      </c>
      <c r="AI18" s="31">
        <v>1</v>
      </c>
      <c r="AJ18" s="32">
        <v>1</v>
      </c>
      <c r="AK18" s="31">
        <v>1</v>
      </c>
      <c r="AL18" s="32">
        <v>1</v>
      </c>
      <c r="AM18" s="31">
        <v>0.98837209302325579</v>
      </c>
    </row>
    <row r="19" spans="1:39" x14ac:dyDescent="0.2">
      <c r="A19" s="27" t="s">
        <v>6</v>
      </c>
      <c r="B19" s="32">
        <v>1</v>
      </c>
      <c r="C19" s="31">
        <v>0.97872340425531912</v>
      </c>
      <c r="D19" s="32">
        <v>1</v>
      </c>
      <c r="E19" s="31">
        <v>0.97368421052631582</v>
      </c>
      <c r="F19" s="32">
        <v>1</v>
      </c>
      <c r="G19" s="31">
        <v>0.92156862745098034</v>
      </c>
      <c r="H19" s="32">
        <v>1</v>
      </c>
      <c r="I19" s="31">
        <v>0.96</v>
      </c>
      <c r="J19" s="32">
        <v>1</v>
      </c>
      <c r="K19" s="31">
        <v>1</v>
      </c>
      <c r="L19" s="32">
        <v>1</v>
      </c>
      <c r="M19" s="31">
        <v>0.95</v>
      </c>
      <c r="N19" s="32">
        <v>1</v>
      </c>
      <c r="O19" s="31">
        <v>1</v>
      </c>
      <c r="P19" s="32">
        <v>1</v>
      </c>
      <c r="Q19" s="31">
        <v>1</v>
      </c>
      <c r="R19" s="32">
        <v>1</v>
      </c>
      <c r="S19" s="31">
        <v>1</v>
      </c>
      <c r="T19" s="32">
        <v>1</v>
      </c>
      <c r="U19" s="31">
        <v>0.94736842105263153</v>
      </c>
      <c r="V19" s="32">
        <v>1</v>
      </c>
      <c r="W19" s="31">
        <v>0.967741935483871</v>
      </c>
      <c r="X19" s="32">
        <v>1</v>
      </c>
      <c r="Y19" s="31">
        <v>1</v>
      </c>
      <c r="Z19" s="32">
        <v>1</v>
      </c>
      <c r="AA19" s="31">
        <v>0.95</v>
      </c>
      <c r="AB19" s="32">
        <v>1</v>
      </c>
      <c r="AC19" s="31">
        <v>0.97826086956521741</v>
      </c>
      <c r="AD19" s="32">
        <v>1</v>
      </c>
      <c r="AE19" s="31">
        <v>0.93939393939393945</v>
      </c>
      <c r="AF19" s="32">
        <v>1</v>
      </c>
      <c r="AG19" s="31">
        <v>1</v>
      </c>
      <c r="AH19" s="32">
        <v>1</v>
      </c>
      <c r="AI19" s="31">
        <v>0.9375</v>
      </c>
      <c r="AJ19" s="32">
        <v>1</v>
      </c>
      <c r="AK19" s="31">
        <v>1</v>
      </c>
      <c r="AL19" s="32">
        <v>1</v>
      </c>
      <c r="AM19" s="31">
        <v>0.98734177215189878</v>
      </c>
    </row>
    <row r="20" spans="1:39" x14ac:dyDescent="0.2">
      <c r="A20" s="27" t="s">
        <v>4949</v>
      </c>
      <c r="B20" s="32">
        <v>1</v>
      </c>
      <c r="C20" s="31">
        <v>0.97368421052631582</v>
      </c>
      <c r="D20" s="32">
        <v>1</v>
      </c>
      <c r="E20" s="31">
        <v>0.98550724637681164</v>
      </c>
      <c r="F20" s="32">
        <v>1</v>
      </c>
      <c r="G20" s="31">
        <v>0.94736842105263153</v>
      </c>
      <c r="H20" s="32">
        <v>1</v>
      </c>
      <c r="I20" s="31">
        <v>0.90909090909090906</v>
      </c>
      <c r="J20" s="32">
        <v>1</v>
      </c>
      <c r="K20" s="31">
        <v>0.96153846153846156</v>
      </c>
      <c r="L20" s="32">
        <v>1</v>
      </c>
      <c r="M20" s="31">
        <v>0.9642857142857143</v>
      </c>
      <c r="N20" s="32">
        <v>1</v>
      </c>
      <c r="O20" s="31">
        <v>1</v>
      </c>
      <c r="P20" s="32">
        <v>1</v>
      </c>
      <c r="Q20" s="31">
        <v>1</v>
      </c>
      <c r="R20" s="32">
        <v>1</v>
      </c>
      <c r="S20" s="31">
        <v>0.94444444444444442</v>
      </c>
      <c r="T20" s="32">
        <v>1</v>
      </c>
      <c r="U20" s="31">
        <v>0.953125</v>
      </c>
      <c r="V20" s="32">
        <v>1</v>
      </c>
      <c r="W20" s="31">
        <v>0.98076923076923073</v>
      </c>
      <c r="X20" s="32">
        <v>1</v>
      </c>
      <c r="Y20" s="31">
        <v>0.98684210526315785</v>
      </c>
      <c r="Z20" s="32">
        <v>1</v>
      </c>
      <c r="AA20" s="31">
        <v>0.96610169491525422</v>
      </c>
      <c r="AB20" s="32">
        <v>1</v>
      </c>
      <c r="AC20" s="31">
        <v>0.984375</v>
      </c>
      <c r="AD20" s="32">
        <v>1</v>
      </c>
      <c r="AE20" s="31">
        <v>0.95</v>
      </c>
      <c r="AF20" s="32">
        <v>1</v>
      </c>
      <c r="AG20" s="31">
        <v>1</v>
      </c>
      <c r="AH20" s="32">
        <v>1</v>
      </c>
      <c r="AI20" s="31">
        <v>0.95522388059701491</v>
      </c>
      <c r="AJ20" s="32">
        <v>1</v>
      </c>
      <c r="AK20" s="31">
        <v>0.98360655737704916</v>
      </c>
      <c r="AL20" s="32">
        <v>1</v>
      </c>
      <c r="AM20" s="31">
        <v>1</v>
      </c>
    </row>
  </sheetData>
  <conditionalFormatting pivot="1" sqref="B4:B20 D4:D20 F4:F20 H4:H20 J4:J20 L4:L20 N4:N20 P4:P20 R4:R20 T4:T20 V4:V20 X4:X20 Z4:Z20 AB4:AB20 AD4:AD20 AF4:AF20 AH4:AH20 AJ4:AJ20 AL4:AL20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E5216-0C66-4520-9EC9-3EAAA232BA31}">
  <dimension ref="A3:C20"/>
  <sheetViews>
    <sheetView rightToLeft="1" topLeftCell="A2" workbookViewId="0">
      <selection activeCell="E15" sqref="E15"/>
    </sheetView>
  </sheetViews>
  <sheetFormatPr defaultRowHeight="15" x14ac:dyDescent="0.2"/>
  <cols>
    <col min="1" max="1" width="10.88671875" bestFit="1" customWidth="1"/>
    <col min="2" max="2" width="8.33203125" bestFit="1" customWidth="1"/>
    <col min="3" max="45" width="8" bestFit="1" customWidth="1"/>
    <col min="46" max="46" width="7" bestFit="1" customWidth="1"/>
    <col min="47" max="214" width="8" bestFit="1" customWidth="1"/>
    <col min="215" max="215" width="7" bestFit="1" customWidth="1"/>
    <col min="216" max="255" width="8" bestFit="1" customWidth="1"/>
    <col min="256" max="256" width="7" bestFit="1" customWidth="1"/>
    <col min="257" max="273" width="8" bestFit="1" customWidth="1"/>
    <col min="274" max="274" width="7" bestFit="1" customWidth="1"/>
    <col min="275" max="331" width="8" bestFit="1" customWidth="1"/>
    <col min="332" max="332" width="7" bestFit="1" customWidth="1"/>
    <col min="333" max="428" width="8" bestFit="1" customWidth="1"/>
    <col min="429" max="429" width="7" bestFit="1" customWidth="1"/>
    <col min="430" max="550" width="8" bestFit="1" customWidth="1"/>
    <col min="551" max="551" width="7" bestFit="1" customWidth="1"/>
    <col min="552" max="669" width="8" bestFit="1" customWidth="1"/>
    <col min="670" max="670" width="8.44140625" bestFit="1" customWidth="1"/>
  </cols>
  <sheetData>
    <row r="3" spans="1:3" x14ac:dyDescent="0.2">
      <c r="A3" s="26" t="s">
        <v>4939</v>
      </c>
      <c r="B3" t="s">
        <v>4946</v>
      </c>
      <c r="C3" t="s">
        <v>4945</v>
      </c>
    </row>
    <row r="4" spans="1:3" x14ac:dyDescent="0.2">
      <c r="A4" s="27" t="s">
        <v>166</v>
      </c>
      <c r="B4" s="32">
        <v>1</v>
      </c>
      <c r="C4" s="31">
        <v>1</v>
      </c>
    </row>
    <row r="5" spans="1:3" x14ac:dyDescent="0.2">
      <c r="A5" s="27" t="s">
        <v>36</v>
      </c>
      <c r="B5" s="32">
        <v>1</v>
      </c>
      <c r="C5" s="31">
        <v>1</v>
      </c>
    </row>
    <row r="6" spans="1:3" x14ac:dyDescent="0.2">
      <c r="A6" s="27" t="s">
        <v>48</v>
      </c>
      <c r="B6" s="32">
        <v>1</v>
      </c>
      <c r="C6" s="31">
        <v>1</v>
      </c>
    </row>
    <row r="7" spans="1:3" x14ac:dyDescent="0.2">
      <c r="A7" s="27" t="s">
        <v>50</v>
      </c>
      <c r="B7" s="32">
        <v>1</v>
      </c>
      <c r="C7" s="31">
        <v>0.9</v>
      </c>
    </row>
    <row r="8" spans="1:3" x14ac:dyDescent="0.2">
      <c r="A8" s="27" t="s">
        <v>33</v>
      </c>
      <c r="B8" s="32">
        <v>1</v>
      </c>
      <c r="C8" s="31">
        <v>1</v>
      </c>
    </row>
    <row r="9" spans="1:3" x14ac:dyDescent="0.2">
      <c r="A9" s="27" t="s">
        <v>29</v>
      </c>
      <c r="B9" s="32">
        <v>1</v>
      </c>
      <c r="C9" s="31">
        <v>1</v>
      </c>
    </row>
    <row r="10" spans="1:3" x14ac:dyDescent="0.2">
      <c r="A10" s="27" t="s">
        <v>15</v>
      </c>
      <c r="B10" s="32">
        <v>1</v>
      </c>
      <c r="C10" s="31">
        <v>0.98571428571428577</v>
      </c>
    </row>
    <row r="11" spans="1:3" x14ac:dyDescent="0.2">
      <c r="A11" s="27" t="s">
        <v>74</v>
      </c>
      <c r="B11" s="32">
        <v>1</v>
      </c>
      <c r="C11" s="31">
        <v>1</v>
      </c>
    </row>
    <row r="12" spans="1:3" x14ac:dyDescent="0.2">
      <c r="A12" s="27" t="s">
        <v>135</v>
      </c>
      <c r="B12" s="32">
        <v>1</v>
      </c>
      <c r="C12" s="31">
        <v>1</v>
      </c>
    </row>
    <row r="13" spans="1:3" x14ac:dyDescent="0.2">
      <c r="A13" s="27" t="s">
        <v>66</v>
      </c>
      <c r="B13" s="32">
        <v>1</v>
      </c>
      <c r="C13" s="31">
        <v>1</v>
      </c>
    </row>
    <row r="14" spans="1:3" x14ac:dyDescent="0.2">
      <c r="A14" s="27" t="s">
        <v>17</v>
      </c>
      <c r="B14" s="32">
        <v>1</v>
      </c>
      <c r="C14" s="31">
        <v>0.94845360824742264</v>
      </c>
    </row>
    <row r="15" spans="1:3" x14ac:dyDescent="0.2">
      <c r="A15" s="27" t="s">
        <v>21</v>
      </c>
      <c r="B15" s="32">
        <v>1</v>
      </c>
      <c r="C15" s="31">
        <v>0.97368421052631582</v>
      </c>
    </row>
    <row r="16" spans="1:3" x14ac:dyDescent="0.2">
      <c r="A16" s="27" t="s">
        <v>58</v>
      </c>
      <c r="B16" s="32">
        <v>1</v>
      </c>
      <c r="C16" s="31">
        <v>1</v>
      </c>
    </row>
    <row r="17" spans="1:3" x14ac:dyDescent="0.2">
      <c r="A17" s="27" t="s">
        <v>24</v>
      </c>
      <c r="B17" s="32">
        <v>1</v>
      </c>
      <c r="C17" s="31">
        <v>1</v>
      </c>
    </row>
    <row r="18" spans="1:3" x14ac:dyDescent="0.2">
      <c r="A18" s="27" t="s">
        <v>14</v>
      </c>
      <c r="B18" s="32">
        <v>1</v>
      </c>
      <c r="C18" s="31">
        <v>1</v>
      </c>
    </row>
    <row r="19" spans="1:3" x14ac:dyDescent="0.2">
      <c r="A19" s="27" t="s">
        <v>6</v>
      </c>
      <c r="B19" s="32">
        <v>1</v>
      </c>
      <c r="C19" s="31">
        <v>0.97151898734177211</v>
      </c>
    </row>
    <row r="20" spans="1:3" x14ac:dyDescent="0.2">
      <c r="A20" s="27" t="s">
        <v>4949</v>
      </c>
      <c r="B20" s="32">
        <v>1</v>
      </c>
      <c r="C20" s="31">
        <v>0.9484240687679083</v>
      </c>
    </row>
  </sheetData>
  <conditionalFormatting pivot="1" sqref="B4:B20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8A89F-CA42-4EC6-A79F-F2F7F0514577}">
  <dimension ref="A1:J5"/>
  <sheetViews>
    <sheetView rightToLeft="1" topLeftCell="H1" workbookViewId="0">
      <selection activeCell="L13" sqref="L13"/>
    </sheetView>
  </sheetViews>
  <sheetFormatPr defaultRowHeight="15" x14ac:dyDescent="0.2"/>
  <cols>
    <col min="1" max="1" width="11" bestFit="1" customWidth="1"/>
    <col min="2" max="2" width="12" bestFit="1" customWidth="1"/>
    <col min="8" max="8" width="15.21875" bestFit="1" customWidth="1"/>
    <col min="9" max="9" width="12" bestFit="1" customWidth="1"/>
    <col min="10" max="10" width="9.33203125" bestFit="1" customWidth="1"/>
  </cols>
  <sheetData>
    <row r="1" spans="1:10" x14ac:dyDescent="0.2">
      <c r="A1" s="26" t="s">
        <v>4952</v>
      </c>
      <c r="B1" t="s">
        <v>4935</v>
      </c>
      <c r="H1" s="26" t="s">
        <v>4940</v>
      </c>
      <c r="I1" t="s">
        <v>4935</v>
      </c>
      <c r="J1" t="s">
        <v>4941</v>
      </c>
    </row>
    <row r="2" spans="1:10" x14ac:dyDescent="0.2">
      <c r="A2" s="27" t="s">
        <v>4936</v>
      </c>
      <c r="B2" s="32">
        <v>2.7358490566037736</v>
      </c>
      <c r="H2" s="27" t="s">
        <v>4936</v>
      </c>
      <c r="I2" s="32">
        <v>2.7358490566037736</v>
      </c>
      <c r="J2" s="32">
        <v>-1</v>
      </c>
    </row>
    <row r="3" spans="1:10" x14ac:dyDescent="0.2">
      <c r="A3" s="27" t="s">
        <v>4937</v>
      </c>
      <c r="B3" s="32">
        <v>4.3542234332425069</v>
      </c>
      <c r="H3" s="27" t="s">
        <v>4937</v>
      </c>
      <c r="I3" s="32">
        <v>4.3542234332425069</v>
      </c>
      <c r="J3" s="32">
        <v>1</v>
      </c>
    </row>
    <row r="4" spans="1:10" x14ac:dyDescent="0.2">
      <c r="A4" s="27" t="s">
        <v>4938</v>
      </c>
      <c r="B4" s="32">
        <v>4.0123152709359609</v>
      </c>
      <c r="H4" s="27" t="s">
        <v>4938</v>
      </c>
      <c r="I4" s="32">
        <v>4.0123152709359609</v>
      </c>
      <c r="J4" s="32">
        <v>1</v>
      </c>
    </row>
    <row r="5" spans="1:10" x14ac:dyDescent="0.2">
      <c r="A5" s="27" t="s">
        <v>4949</v>
      </c>
      <c r="B5" s="32">
        <v>4.0492686682063121</v>
      </c>
      <c r="H5" s="27" t="s">
        <v>4949</v>
      </c>
      <c r="I5" s="32">
        <v>4.0492686682063121</v>
      </c>
      <c r="J5" s="32">
        <v>1</v>
      </c>
    </row>
  </sheetData>
  <conditionalFormatting pivot="1" sqref="J2:J5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��������������������
</file>

<file path=customXml/item2.xml>��
</file>

<file path=customXml/item3.xml>����� ���
</file>

<file path=customXml/item4.xml>�����������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����� ������ ������ ���
</file>

<file path=customXml/item13.xml>�����������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����� ���
</file>

<file path=customXml/item22.xml>����� ���
</file>

<file path=customXml/item23.xml>��
</file>

<file path=customXml/item24.xml>����� ���2,��� ���3,��� ���
</file>

<file path=customXml/item25.xml>��
</file>

<file path=customXml/item26.xml>��
</file>

<file path=customXml/item27.xml>��������������������
</file>

<file path=customXml/item28.xml>����� ������ ������ ����������������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5848048C-E22B-4043-9D5D-EF392B19D8DF}">
  <ds:schemaRefs/>
</ds:datastoreItem>
</file>

<file path=customXml/itemProps2.xml><?xml version="1.0" encoding="utf-8"?>
<ds:datastoreItem xmlns:ds="http://schemas.openxmlformats.org/officeDocument/2006/customXml" ds:itemID="{9F060BEF-3F06-4EEC-878F-6DC6A9A6D251}">
  <ds:schemaRefs/>
</ds:datastoreItem>
</file>

<file path=customXml/itemProps3.xml><?xml version="1.0" encoding="utf-8"?>
<ds:datastoreItem xmlns:ds="http://schemas.openxmlformats.org/officeDocument/2006/customXml" ds:itemID="{A3F5DBE3-CFBB-4A68-9CB2-CEBF6C452BBA}">
  <ds:schemaRefs/>
</ds:datastoreItem>
</file>

<file path=customXml/itemProps4.xml><?xml version="1.0" encoding="utf-8"?>
<ds:datastoreItem xmlns:ds="http://schemas.openxmlformats.org/officeDocument/2006/customXml" ds:itemID="{A07B32F4-03BD-4AFF-A2EE-05758315DF4D}">
  <ds:schemaRefs/>
</ds:datastoreItem>
</file>

<file path=customXml/itemProps5.xml><?xml version="1.0" encoding="utf-8"?>
<ds:datastoreItem xmlns:ds="http://schemas.openxmlformats.org/officeDocument/2006/customXml" ds:itemID="{DF0DDD01-30B0-43AE-A521-5593681EDB3D}">
  <ds:schemaRefs/>
</ds:datastoreItem>
</file>

<file path=customXml/itemProps6.xml><?xml version="1.0" encoding="utf-8"?>
<ds:datastoreItem xmlns:ds="http://schemas.openxmlformats.org/officeDocument/2006/customXml" ds:itemID="{DC205240-D25D-41A7-B834-246CEBDB9530}">
  <ds:schemaRefs/>
</ds:datastoreItem>
</file>

<file path=customXml/itemProps7.xml><?xml version="1.0" encoding="utf-8"?>
<ds:datastoreItem xmlns:ds="http://schemas.openxmlformats.org/officeDocument/2006/customXml" ds:itemID="{1C4223B4-7290-49E7-8A2F-A0D2D47D4D8F}">
  <ds:schemaRefs/>
</ds:datastoreItem>
</file>

<file path=customXml/itemProps8.xml><?xml version="1.0" encoding="utf-8"?>
<ds:datastoreItem xmlns:ds="http://schemas.openxmlformats.org/officeDocument/2006/customXml" ds:itemID="{1F726AB2-AFE3-4E8D-88D6-00067AAC201B}">
  <ds:schemaRefs/>
</ds:datastoreItem>
</file>

<file path=customXml/itemProps9.xml><?xml version="1.0" encoding="utf-8"?>
<ds:datastoreItem xmlns:ds="http://schemas.openxmlformats.org/officeDocument/2006/customXml" ds:itemID="{748A66CF-7911-4141-8BCD-7251911FE881}">
  <ds:schemaRefs/>
</ds:datastoreItem>
</file>

<file path=customXml/itemProps10.xml><?xml version="1.0" encoding="utf-8"?>
<ds:datastoreItem xmlns:ds="http://schemas.openxmlformats.org/officeDocument/2006/customXml" ds:itemID="{095735D1-CBE0-4247-A18B-B275BA339EDB}">
  <ds:schemaRefs/>
</ds:datastoreItem>
</file>

<file path=customXml/itemProps11.xml><?xml version="1.0" encoding="utf-8"?>
<ds:datastoreItem xmlns:ds="http://schemas.openxmlformats.org/officeDocument/2006/customXml" ds:itemID="{9F18D49E-8139-4BC0-BC41-556A3C3A40F9}">
  <ds:schemaRefs/>
</ds:datastoreItem>
</file>

<file path=customXml/itemProps12.xml><?xml version="1.0" encoding="utf-8"?>
<ds:datastoreItem xmlns:ds="http://schemas.openxmlformats.org/officeDocument/2006/customXml" ds:itemID="{73C6CEE7-225F-4F90-BA24-E55A6D6CD240}">
  <ds:schemaRefs/>
</ds:datastoreItem>
</file>

<file path=customXml/itemProps13.xml><?xml version="1.0" encoding="utf-8"?>
<ds:datastoreItem xmlns:ds="http://schemas.openxmlformats.org/officeDocument/2006/customXml" ds:itemID="{84FEE89C-19EA-4362-8FD7-D0F4702FADD8}">
  <ds:schemaRefs/>
</ds:datastoreItem>
</file>

<file path=customXml/itemProps14.xml><?xml version="1.0" encoding="utf-8"?>
<ds:datastoreItem xmlns:ds="http://schemas.openxmlformats.org/officeDocument/2006/customXml" ds:itemID="{7FE0E29F-2070-4028-A902-476885FA3280}">
  <ds:schemaRefs/>
</ds:datastoreItem>
</file>

<file path=customXml/itemProps15.xml><?xml version="1.0" encoding="utf-8"?>
<ds:datastoreItem xmlns:ds="http://schemas.openxmlformats.org/officeDocument/2006/customXml" ds:itemID="{37938972-7859-4469-AAE4-13B5158A880E}">
  <ds:schemaRefs/>
</ds:datastoreItem>
</file>

<file path=customXml/itemProps16.xml><?xml version="1.0" encoding="utf-8"?>
<ds:datastoreItem xmlns:ds="http://schemas.openxmlformats.org/officeDocument/2006/customXml" ds:itemID="{F178415D-F425-481E-837D-A5ADD2F0A367}">
  <ds:schemaRefs/>
</ds:datastoreItem>
</file>

<file path=customXml/itemProps17.xml><?xml version="1.0" encoding="utf-8"?>
<ds:datastoreItem xmlns:ds="http://schemas.openxmlformats.org/officeDocument/2006/customXml" ds:itemID="{1BA7377A-1890-421B-8C5C-97ACDA172124}">
  <ds:schemaRefs/>
</ds:datastoreItem>
</file>

<file path=customXml/itemProps18.xml><?xml version="1.0" encoding="utf-8"?>
<ds:datastoreItem xmlns:ds="http://schemas.openxmlformats.org/officeDocument/2006/customXml" ds:itemID="{586354D7-AA85-45C8-A8AE-226E28D7181E}">
  <ds:schemaRefs/>
</ds:datastoreItem>
</file>

<file path=customXml/itemProps19.xml><?xml version="1.0" encoding="utf-8"?>
<ds:datastoreItem xmlns:ds="http://schemas.openxmlformats.org/officeDocument/2006/customXml" ds:itemID="{925EB225-7395-4988-9359-47F5A5FB44BE}">
  <ds:schemaRefs/>
</ds:datastoreItem>
</file>

<file path=customXml/itemProps20.xml><?xml version="1.0" encoding="utf-8"?>
<ds:datastoreItem xmlns:ds="http://schemas.openxmlformats.org/officeDocument/2006/customXml" ds:itemID="{11BBA09B-E866-44A8-BD54-3C3FE1C795C0}">
  <ds:schemaRefs/>
</ds:datastoreItem>
</file>

<file path=customXml/itemProps21.xml><?xml version="1.0" encoding="utf-8"?>
<ds:datastoreItem xmlns:ds="http://schemas.openxmlformats.org/officeDocument/2006/customXml" ds:itemID="{83D3A4F2-DA4E-441E-8741-C11B27B8DE58}">
  <ds:schemaRefs/>
</ds:datastoreItem>
</file>

<file path=customXml/itemProps22.xml><?xml version="1.0" encoding="utf-8"?>
<ds:datastoreItem xmlns:ds="http://schemas.openxmlformats.org/officeDocument/2006/customXml" ds:itemID="{A3E3D687-5223-491A-8B4E-1A2E5D0B1AB3}">
  <ds:schemaRefs/>
</ds:datastoreItem>
</file>

<file path=customXml/itemProps23.xml><?xml version="1.0" encoding="utf-8"?>
<ds:datastoreItem xmlns:ds="http://schemas.openxmlformats.org/officeDocument/2006/customXml" ds:itemID="{60811EA6-C8FC-431D-9CA8-17C8EE1378EC}">
  <ds:schemaRefs/>
</ds:datastoreItem>
</file>

<file path=customXml/itemProps24.xml><?xml version="1.0" encoding="utf-8"?>
<ds:datastoreItem xmlns:ds="http://schemas.openxmlformats.org/officeDocument/2006/customXml" ds:itemID="{F8C840B1-E91E-4E81-80E3-BCE0FA690E61}">
  <ds:schemaRefs/>
</ds:datastoreItem>
</file>

<file path=customXml/itemProps25.xml><?xml version="1.0" encoding="utf-8"?>
<ds:datastoreItem xmlns:ds="http://schemas.openxmlformats.org/officeDocument/2006/customXml" ds:itemID="{C9D9D7AC-CCC2-41B6-B2FC-BBAC871BBD2A}">
  <ds:schemaRefs/>
</ds:datastoreItem>
</file>

<file path=customXml/itemProps26.xml><?xml version="1.0" encoding="utf-8"?>
<ds:datastoreItem xmlns:ds="http://schemas.openxmlformats.org/officeDocument/2006/customXml" ds:itemID="{0AFD32C5-36D5-435F-99E1-C454FB775E96}">
  <ds:schemaRefs/>
</ds:datastoreItem>
</file>

<file path=customXml/itemProps27.xml><?xml version="1.0" encoding="utf-8"?>
<ds:datastoreItem xmlns:ds="http://schemas.openxmlformats.org/officeDocument/2006/customXml" ds:itemID="{0445903C-2196-4147-94DB-8BEBF77A5FE8}">
  <ds:schemaRefs/>
</ds:datastoreItem>
</file>

<file path=customXml/itemProps28.xml><?xml version="1.0" encoding="utf-8"?>
<ds:datastoreItem xmlns:ds="http://schemas.openxmlformats.org/officeDocument/2006/customXml" ds:itemID="{854ACE49-D4C7-4826-8F76-B1F901885F9A}">
  <ds:schemaRefs/>
</ds:datastoreItem>
</file>

<file path=customXml/itemProps29.xml><?xml version="1.0" encoding="utf-8"?>
<ds:datastoreItem xmlns:ds="http://schemas.openxmlformats.org/officeDocument/2006/customXml" ds:itemID="{5C0EA7DB-A9EB-4EE4-A01B-CE8163DD30B0}">
  <ds:schemaRefs/>
</ds:datastoreItem>
</file>

<file path=customXml/itemProps30.xml><?xml version="1.0" encoding="utf-8"?>
<ds:datastoreItem xmlns:ds="http://schemas.openxmlformats.org/officeDocument/2006/customXml" ds:itemID="{02BBD216-9B87-458E-9FAD-1946B7FEDAD6}">
  <ds:schemaRefs/>
</ds:datastoreItem>
</file>

<file path=customXml/itemProps31.xml><?xml version="1.0" encoding="utf-8"?>
<ds:datastoreItem xmlns:ds="http://schemas.openxmlformats.org/officeDocument/2006/customXml" ds:itemID="{EB0A64D4-0B98-4E64-8C1C-E2ECAB67C609}">
  <ds:schemaRefs/>
</ds:datastoreItem>
</file>

<file path=customXml/itemProps32.xml><?xml version="1.0" encoding="utf-8"?>
<ds:datastoreItem xmlns:ds="http://schemas.openxmlformats.org/officeDocument/2006/customXml" ds:itemID="{90A53FEA-9B7C-46B5-8559-08A9C61A9132}">
  <ds:schemaRefs/>
</ds:datastoreItem>
</file>

<file path=customXml/itemProps33.xml><?xml version="1.0" encoding="utf-8"?>
<ds:datastoreItem xmlns:ds="http://schemas.openxmlformats.org/officeDocument/2006/customXml" ds:itemID="{8011F93F-6616-4016-A823-33D3D7FDABB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DIM_PRODUCTS</vt:lpstr>
      <vt:lpstr>FACT_PRODUCT_REVIEWS</vt:lpstr>
      <vt:lpstr>FACT_INCLUDES</vt:lpstr>
      <vt:lpstr>DIM_SELLERS</vt:lpstr>
      <vt:lpstr>DIM_CUSTOMERS</vt:lpstr>
      <vt:lpstr>ORDERS</vt:lpstr>
      <vt:lpstr>KPI_OTD</vt:lpstr>
      <vt:lpstr>KPI_RPR</vt:lpstr>
      <vt:lpstr>KPI_CSAT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נועה גליק</dc:creator>
  <cp:lastModifiedBy>נועה גליק</cp:lastModifiedBy>
  <dcterms:created xsi:type="dcterms:W3CDTF">2025-05-02T09:37:09Z</dcterms:created>
  <dcterms:modified xsi:type="dcterms:W3CDTF">2025-06-12T10:35:11Z</dcterms:modified>
</cp:coreProperties>
</file>