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<sst xmlns="http://schemas.openxmlformats.org/spreadsheetml/2006/main" count="31" uniqueCount="30">
  <si>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Date</t>
  </si>
  <si>
    <t>Time</t>
  </si>
  <si>
    <t>Y</t>
  </si>
  <si>
    <t>X</t>
  </si>
  <si>
    <t>Yhat</t>
  </si>
  <si>
    <t>et</t>
  </si>
  <si>
    <t>α</t>
  </si>
  <si>
    <t>θ</t>
  </si>
  <si>
    <t>zt+1</t>
  </si>
  <si>
    <t>(Ŷt+1)</t>
  </si>
  <si>
    <t>êt+1</t>
  </si>
  <si>
    <t>Q12015</t>
  </si>
  <si>
    <t>Q22015</t>
  </si>
  <si>
    <t>Q32015</t>
  </si>
  <si>
    <t>Q42015</t>
  </si>
  <si>
    <t>Q12016</t>
  </si>
  <si>
    <t>Q22016</t>
  </si>
  <si>
    <t>Q32016</t>
  </si>
  <si>
    <t>Q42016</t>
  </si>
  <si>
    <t>Q12017</t>
  </si>
  <si>
    <t>Q22017</t>
  </si>
  <si>
    <t>Q32017</t>
  </si>
  <si>
    <t>Q42017</t>
  </si>
  <si>
    <t>Q12018</t>
  </si>
  <si>
    <t>Q22018</t>
  </si>
  <si>
    <t>Q32018</t>
  </si>
  <si>
    <t>Q42018</t>
  </si>
  <si>
    <t>REG:</t>
  </si>
  <si>
    <t>β1</t>
  </si>
  <si>
    <t>β0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</si>
</sst>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1F1F1F"/>
      <name val="&quot;Google Sans&quot;"/>
    </font>
    <font>
      <b/>
      <sz val="11.0"/>
      <color rgb="FF050505"/>
      <name val="&quot;Segoe UI Historic&quot;"/>
    </font>
    <font>
      <b/>
      <sz val="11.0"/>
      <color rgb="FF050505"/>
      <name val="Arial"/>
    </font>
    <font>
      <b/>
      <sz val="12.0"/>
      <color rgb="FF13343B"/>
      <name val="__fkGroteskNeue_598ab8"/>
    </font>
    <font>
      <sz val="9.0"/>
      <color rgb="FF7E3794"/>
      <name val="&quot;Google Sans Mono&quot;"/>
    </font>
    <font>
      <sz val="11.0"/>
      <color rgb="FF050505"/>
      <name val="&quot;Segoe UI Historic&quot;"/>
    </font>
    <font>
      <sz val="11.0"/>
      <color rgb="FF050505"/>
      <name val="Arial"/>
    </font>
    <font>
      <sz val="9.0"/>
      <color rgb="FF000000"/>
      <name val="&quot;Google Sans Mono&quot;"/>
    </font>
    <font>
      <sz val="12.0"/>
      <color rgb="FF13343B"/>
      <name val="__fkGroteskNeue_598ab8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" xfId="0" applyAlignment="1" applyBorder="1" applyFont="1" applyNumberForma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2" xfId="0" applyAlignment="1" applyFont="1" applyNumberFormat="1">
      <alignment horizontal="center"/>
    </xf>
    <xf borderId="0" fillId="2" fontId="7" numFmtId="2" xfId="0" applyAlignment="1" applyFont="1" applyNumberFormat="1">
      <alignment horizontal="center"/>
    </xf>
    <xf borderId="0" fillId="2" fontId="8" numFmtId="165" xfId="0" applyAlignment="1" applyFont="1" applyNumberFormat="1">
      <alignment horizontal="center" readingOrder="0"/>
    </xf>
    <xf borderId="0" fillId="2" fontId="8" numFmtId="0" xfId="0" applyAlignment="1" applyFont="1">
      <alignment horizontal="center" readingOrder="0"/>
    </xf>
    <xf borderId="5" fillId="2" fontId="1" numFmtId="165" xfId="0" applyAlignment="1" applyBorder="1" applyFont="1" applyNumberFormat="1">
      <alignment horizontal="center"/>
    </xf>
    <xf borderId="0" fillId="2" fontId="9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" numFmtId="2" xfId="0" applyAlignment="1" applyFont="1" applyNumberFormat="1">
      <alignment horizontal="center"/>
    </xf>
    <xf borderId="0" fillId="3" fontId="7" numFmtId="2" xfId="0" applyAlignment="1" applyFont="1" applyNumberFormat="1">
      <alignment horizontal="center"/>
    </xf>
    <xf borderId="0" fillId="3" fontId="8" numFmtId="165" xfId="0" applyAlignment="1" applyFont="1" applyNumberFormat="1">
      <alignment horizontal="center" readingOrder="0"/>
    </xf>
    <xf borderId="0" fillId="3" fontId="8" numFmtId="0" xfId="0" applyAlignment="1" applyFont="1">
      <alignment horizontal="center" readingOrder="0"/>
    </xf>
    <xf borderId="5" fillId="3" fontId="1" numFmtId="165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 readingOrder="0"/>
    </xf>
    <xf borderId="0" fillId="2" fontId="1" numFmtId="10" xfId="0" applyAlignment="1" applyFont="1" applyNumberFormat="1">
      <alignment horizontal="center"/>
    </xf>
    <xf borderId="6" fillId="2" fontId="10" numFmtId="0" xfId="0" applyAlignment="1" applyBorder="1" applyFont="1">
      <alignment horizontal="center"/>
    </xf>
    <xf borderId="7" fillId="2" fontId="1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and X</a:t>
            </a:r>
          </a:p>
        </c:rich>
      </c:tx>
      <c:overlay val="0"/>
    </c:title>
    <c:plotArea>
      <c:layout/>
      <c:lineChart>
        <c:ser>
          <c:idx val="1"/>
          <c:order val="1"/>
          <c:tx>
            <c:strRef>
              <c:f>Sheet1!$D$6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Sheet1!$B$7:$B$23</c:f>
            </c:strRef>
          </c:cat>
          <c:val>
            <c:numRef>
              <c:f>Sheet1!$D$7:$D$23</c:f>
              <c:numCache/>
            </c:numRef>
          </c:val>
          <c:smooth val="0"/>
        </c:ser>
        <c:axId val="931219447"/>
        <c:axId val="410092537"/>
      </c:lineChart>
      <c:catAx>
        <c:axId val="931219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0092537"/>
      </c:catAx>
      <c:valAx>
        <c:axId val="410092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219447"/>
      </c:valAx>
      <c:lineChart>
        <c:varyColors val="0"/>
        <c:ser>
          <c:idx val="0"/>
          <c:order val="0"/>
          <c:tx>
            <c:strRef>
              <c:f>Sheet1!$C$6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Sheet1!$B$7:$B$23</c:f>
            </c:strRef>
          </c:cat>
          <c:val>
            <c:numRef>
              <c:f>Sheet1!$C$7:$C$23</c:f>
              <c:numCache/>
            </c:numRef>
          </c:val>
          <c:smooth val="0"/>
        </c:ser>
        <c:axId val="757382439"/>
        <c:axId val="1453293552"/>
      </c:lineChart>
      <c:catAx>
        <c:axId val="7573824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293552"/>
      </c:catAx>
      <c:valAx>
        <c:axId val="145329355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73824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Sheet1!$B$6</c:f>
            </c:strRef>
          </c:tx>
          <c:spPr>
            <a:ln cmpd="sng">
              <a:solidFill>
                <a:srgbClr val="434343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34343">
                  <a:alpha val="100000"/>
                </a:srgbClr>
              </a:solidFill>
              <a:ln cmpd="sng">
                <a:solidFill>
                  <a:srgbClr val="434343">
                    <a:alpha val="100000"/>
                  </a:srgbClr>
                </a:solidFill>
              </a:ln>
            </c:spPr>
          </c:marker>
          <c:val>
            <c:numRef>
              <c:f>Sheet1!$B$7:$B$23</c:f>
              <c:numCache/>
            </c:numRef>
          </c:val>
          <c:smooth val="0"/>
        </c:ser>
        <c:ser>
          <c:idx val="1"/>
          <c:order val="1"/>
          <c:tx>
            <c:strRef>
              <c:f>Sheet1!$D$6</c:f>
            </c:strRef>
          </c:tx>
          <c:spPr>
            <a:ln cmpd="sng">
              <a:solidFill>
                <a:srgbClr val="00FFFF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00FFFF">
                  <a:alpha val="100000"/>
                </a:srgbClr>
              </a:solidFill>
              <a:ln cmpd="sng">
                <a:solidFill>
                  <a:srgbClr val="00FFFF">
                    <a:alpha val="100000"/>
                  </a:srgbClr>
                </a:solidFill>
              </a:ln>
            </c:spPr>
          </c:marker>
          <c:val>
            <c:numRef>
              <c:f>Sheet1!$D$7:$D$23</c:f>
              <c:numCache/>
            </c:numRef>
          </c:val>
          <c:smooth val="0"/>
        </c:ser>
        <c:axId val="463492497"/>
        <c:axId val="131841839"/>
      </c:lineChart>
      <c:catAx>
        <c:axId val="463492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41839"/>
      </c:catAx>
      <c:valAx>
        <c:axId val="131841839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3492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</xdr:colOff>
      <xdr:row>4</xdr:row>
      <xdr:rowOff>171450</xdr:rowOff>
    </xdr:from>
    <xdr:ext cx="6867525" cy="2524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76200</xdr:colOff>
      <xdr:row>17</xdr:row>
      <xdr:rowOff>66675</xdr:rowOff>
    </xdr:from>
    <xdr:ext cx="6867525" cy="4267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hidden="1" min="2" max="2" width="9.13"/>
    <col customWidth="1" min="3" max="4" width="10.88"/>
    <col customWidth="1" min="5" max="5" width="8.13"/>
    <col customWidth="1" min="6" max="6" width="10.75"/>
    <col customWidth="1" min="7" max="8" width="14.13"/>
    <col customWidth="1" min="9" max="9" width="4.75"/>
  </cols>
  <sheetData>
    <row r="1">
      <c r="A1" s="1"/>
      <c r="B1" s="2"/>
      <c r="C1" s="2"/>
      <c r="D1" s="2"/>
      <c r="E1" s="3">
        <f>CORREL(D7:D23,E7:E23)</f>
        <v>0.8647315509</v>
      </c>
      <c r="F1" s="2"/>
      <c r="G1" s="2"/>
      <c r="H1" s="2"/>
      <c r="I1" s="2"/>
      <c r="J1" s="2"/>
      <c r="K1" s="2"/>
      <c r="L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>
      <c r="A6" s="8"/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10" t="s">
        <v>6</v>
      </c>
      <c r="I6" s="11" t="s">
        <v>7</v>
      </c>
      <c r="J6" s="12" t="s">
        <v>8</v>
      </c>
      <c r="K6" s="12" t="s">
        <v>9</v>
      </c>
      <c r="L6" s="13" t="s">
        <v>10</v>
      </c>
    </row>
    <row r="7">
      <c r="A7" s="14">
        <v>1.0</v>
      </c>
      <c r="B7" s="15" t="s">
        <v>11</v>
      </c>
      <c r="C7" s="16">
        <v>42005.0</v>
      </c>
      <c r="D7" s="15">
        <v>15.0</v>
      </c>
      <c r="E7" s="15">
        <v>1800.0</v>
      </c>
      <c r="F7" s="17">
        <f t="shared" ref="F7:F22" si="1">$A$33+$A$32*E7</f>
        <v>16.88126712</v>
      </c>
      <c r="G7" s="18">
        <f t="shared" ref="G7:G22" si="2">D7-F7</f>
        <v>-1.881267115</v>
      </c>
      <c r="H7" s="19">
        <f>A34</f>
        <v>-0.1117326974</v>
      </c>
      <c r="I7" s="20">
        <v>0.2</v>
      </c>
      <c r="J7" s="15">
        <v>0.0</v>
      </c>
      <c r="K7" s="15"/>
      <c r="L7" s="21">
        <v>-1.88126711530618</v>
      </c>
    </row>
    <row r="8">
      <c r="A8" s="14">
        <v>2.0</v>
      </c>
      <c r="B8" s="15" t="s">
        <v>12</v>
      </c>
      <c r="C8" s="16">
        <v>42036.0</v>
      </c>
      <c r="D8" s="15">
        <v>12.0</v>
      </c>
      <c r="E8" s="15">
        <v>1000.0</v>
      </c>
      <c r="F8" s="17">
        <f t="shared" si="1"/>
        <v>10.70157825</v>
      </c>
      <c r="G8" s="18">
        <f t="shared" si="2"/>
        <v>1.29842175</v>
      </c>
      <c r="H8" s="19">
        <v>-0.11173269737550412</v>
      </c>
      <c r="I8" s="20">
        <v>0.2</v>
      </c>
      <c r="J8" s="15">
        <v>0.0</v>
      </c>
      <c r="K8" s="15"/>
      <c r="L8" s="21">
        <v>1.2984217502767574</v>
      </c>
    </row>
    <row r="9">
      <c r="A9" s="14">
        <v>3.0</v>
      </c>
      <c r="B9" s="15" t="s">
        <v>13</v>
      </c>
      <c r="C9" s="16">
        <v>42064.0</v>
      </c>
      <c r="D9" s="15">
        <v>17.0</v>
      </c>
      <c r="E9" s="15">
        <v>1800.0</v>
      </c>
      <c r="F9" s="17">
        <f t="shared" si="1"/>
        <v>16.88126712</v>
      </c>
      <c r="G9" s="18">
        <f t="shared" si="2"/>
        <v>0.1187328847</v>
      </c>
      <c r="H9" s="19">
        <v>-0.11173269737550412</v>
      </c>
      <c r="I9" s="20">
        <v>0.2</v>
      </c>
      <c r="J9" s="15">
        <v>0.0</v>
      </c>
      <c r="K9" s="15"/>
      <c r="L9" s="21">
        <v>0.11873288469382004</v>
      </c>
    </row>
    <row r="10">
      <c r="A10" s="14">
        <v>4.0</v>
      </c>
      <c r="B10" s="15" t="s">
        <v>14</v>
      </c>
      <c r="C10" s="16">
        <v>42095.0</v>
      </c>
      <c r="D10" s="15">
        <v>12.0</v>
      </c>
      <c r="E10" s="15">
        <v>1500.0</v>
      </c>
      <c r="F10" s="17">
        <f t="shared" si="1"/>
        <v>14.56388379</v>
      </c>
      <c r="G10" s="18">
        <f t="shared" si="2"/>
        <v>-2.563883791</v>
      </c>
      <c r="H10" s="19">
        <v>-0.111732697375504</v>
      </c>
      <c r="I10" s="22">
        <v>0.2</v>
      </c>
      <c r="J10" s="15">
        <v>0.0</v>
      </c>
      <c r="K10" s="15"/>
      <c r="L10" s="21">
        <v>-2.5638837907125804</v>
      </c>
    </row>
    <row r="11">
      <c r="A11" s="14">
        <v>5.0</v>
      </c>
      <c r="B11" s="15" t="s">
        <v>15</v>
      </c>
      <c r="C11" s="16">
        <v>42125.0</v>
      </c>
      <c r="D11" s="15">
        <v>14.0</v>
      </c>
      <c r="E11" s="15">
        <v>1100.0</v>
      </c>
      <c r="F11" s="17">
        <f t="shared" si="1"/>
        <v>11.47403936</v>
      </c>
      <c r="G11" s="18">
        <f t="shared" si="2"/>
        <v>2.525960642</v>
      </c>
      <c r="H11" s="19">
        <v>-0.111732697375504</v>
      </c>
      <c r="I11" s="20">
        <v>0.2</v>
      </c>
      <c r="J11" s="15">
        <v>0.0</v>
      </c>
      <c r="K11" s="15"/>
      <c r="L11" s="21">
        <v>2.525960642078889</v>
      </c>
    </row>
    <row r="12">
      <c r="A12" s="14">
        <v>6.0</v>
      </c>
      <c r="B12" s="15" t="s">
        <v>16</v>
      </c>
      <c r="C12" s="16">
        <v>42156.0</v>
      </c>
      <c r="D12" s="15">
        <v>18.0</v>
      </c>
      <c r="E12" s="15">
        <v>1800.0</v>
      </c>
      <c r="F12" s="17">
        <f t="shared" si="1"/>
        <v>16.88126712</v>
      </c>
      <c r="G12" s="18">
        <f t="shared" si="2"/>
        <v>1.118732885</v>
      </c>
      <c r="H12" s="19">
        <v>-0.111732697375504</v>
      </c>
      <c r="I12" s="20">
        <v>0.2</v>
      </c>
      <c r="J12" s="15">
        <v>0.0</v>
      </c>
      <c r="K12" s="15"/>
      <c r="L12" s="21">
        <v>1.11873288469382</v>
      </c>
    </row>
    <row r="13">
      <c r="A13" s="14">
        <v>7.0</v>
      </c>
      <c r="B13" s="15" t="s">
        <v>17</v>
      </c>
      <c r="C13" s="16">
        <v>42186.0</v>
      </c>
      <c r="D13" s="15">
        <v>20.0</v>
      </c>
      <c r="E13" s="15">
        <v>1700.0</v>
      </c>
      <c r="F13" s="17">
        <f t="shared" si="1"/>
        <v>16.10880601</v>
      </c>
      <c r="G13" s="18">
        <f t="shared" si="2"/>
        <v>3.891193993</v>
      </c>
      <c r="H13" s="19">
        <v>-0.111732697375504</v>
      </c>
      <c r="I13" s="20">
        <v>0.2</v>
      </c>
      <c r="J13" s="15">
        <v>0.0</v>
      </c>
      <c r="K13" s="15"/>
      <c r="L13" s="21">
        <v>3.8911939928916865</v>
      </c>
    </row>
    <row r="14">
      <c r="A14" s="14">
        <v>8.0</v>
      </c>
      <c r="B14" s="15" t="s">
        <v>18</v>
      </c>
      <c r="C14" s="16">
        <v>42217.0</v>
      </c>
      <c r="D14" s="15">
        <v>11.0</v>
      </c>
      <c r="E14" s="15">
        <v>1200.0</v>
      </c>
      <c r="F14" s="17">
        <f t="shared" si="1"/>
        <v>12.24650047</v>
      </c>
      <c r="G14" s="18">
        <f t="shared" si="2"/>
        <v>-1.246500466</v>
      </c>
      <c r="H14" s="19">
        <v>-0.111732697375504</v>
      </c>
      <c r="I14" s="20">
        <v>0.2</v>
      </c>
      <c r="J14" s="15">
        <v>0.0</v>
      </c>
      <c r="K14" s="15"/>
      <c r="L14" s="21">
        <v>-1.2465004661189774</v>
      </c>
    </row>
    <row r="15">
      <c r="A15" s="14">
        <v>9.0</v>
      </c>
      <c r="B15" s="15" t="s">
        <v>19</v>
      </c>
      <c r="C15" s="16">
        <v>42248.0</v>
      </c>
      <c r="D15" s="15">
        <v>10.0</v>
      </c>
      <c r="E15" s="15">
        <v>1000.0</v>
      </c>
      <c r="F15" s="17">
        <f t="shared" si="1"/>
        <v>10.70157825</v>
      </c>
      <c r="G15" s="18">
        <f t="shared" si="2"/>
        <v>-0.7015782497</v>
      </c>
      <c r="H15" s="19">
        <v>-0.111732697375504</v>
      </c>
      <c r="I15" s="20">
        <v>0.2</v>
      </c>
      <c r="J15" s="15">
        <v>0.0</v>
      </c>
      <c r="K15" s="15"/>
      <c r="L15" s="21">
        <v>-0.7015782497232426</v>
      </c>
    </row>
    <row r="16">
      <c r="A16" s="14">
        <v>10.0</v>
      </c>
      <c r="B16" s="15" t="s">
        <v>20</v>
      </c>
      <c r="C16" s="16">
        <v>42278.0</v>
      </c>
      <c r="D16" s="15">
        <v>9.0</v>
      </c>
      <c r="E16" s="15">
        <v>900.0</v>
      </c>
      <c r="F16" s="17">
        <f t="shared" si="1"/>
        <v>9.929117142</v>
      </c>
      <c r="G16" s="18">
        <f t="shared" si="2"/>
        <v>-0.9291171415</v>
      </c>
      <c r="H16" s="19">
        <v>-0.111732697375504</v>
      </c>
      <c r="I16" s="20">
        <v>0.2</v>
      </c>
      <c r="J16" s="15">
        <v>0.0</v>
      </c>
      <c r="K16" s="15"/>
      <c r="L16" s="21">
        <v>-0.9291171415253743</v>
      </c>
    </row>
    <row r="17">
      <c r="A17" s="14">
        <v>11.0</v>
      </c>
      <c r="B17" s="15" t="s">
        <v>21</v>
      </c>
      <c r="C17" s="16">
        <v>42309.0</v>
      </c>
      <c r="D17" s="15">
        <v>10.0</v>
      </c>
      <c r="E17" s="15">
        <v>1000.0</v>
      </c>
      <c r="F17" s="17">
        <f t="shared" si="1"/>
        <v>10.70157825</v>
      </c>
      <c r="G17" s="18">
        <f t="shared" si="2"/>
        <v>-0.7015782497</v>
      </c>
      <c r="H17" s="19">
        <v>-0.111732697375504</v>
      </c>
      <c r="I17" s="20">
        <v>0.2</v>
      </c>
      <c r="J17" s="15">
        <v>0.0</v>
      </c>
      <c r="K17" s="15"/>
      <c r="L17" s="21">
        <v>-0.7015782497232426</v>
      </c>
    </row>
    <row r="18">
      <c r="A18" s="14">
        <v>12.0</v>
      </c>
      <c r="B18" s="15" t="s">
        <v>22</v>
      </c>
      <c r="C18" s="16">
        <v>42339.0</v>
      </c>
      <c r="D18" s="15">
        <v>9.0</v>
      </c>
      <c r="E18" s="15">
        <v>900.0</v>
      </c>
      <c r="F18" s="17">
        <f t="shared" si="1"/>
        <v>9.929117142</v>
      </c>
      <c r="G18" s="18">
        <f t="shared" si="2"/>
        <v>-0.9291171415</v>
      </c>
      <c r="H18" s="19">
        <v>-0.111732697375504</v>
      </c>
      <c r="I18" s="20">
        <v>0.2</v>
      </c>
      <c r="J18" s="15">
        <v>0.0</v>
      </c>
      <c r="K18" s="15">
        <v>9.0</v>
      </c>
      <c r="L18" s="21">
        <v>-0.9291171415253743</v>
      </c>
    </row>
    <row r="19">
      <c r="A19" s="23">
        <v>13.0</v>
      </c>
      <c r="B19" s="24" t="s">
        <v>23</v>
      </c>
      <c r="C19" s="25">
        <v>42370.0</v>
      </c>
      <c r="D19" s="26"/>
      <c r="E19" s="24">
        <v>1200.0</v>
      </c>
      <c r="F19" s="26">
        <f t="shared" si="1"/>
        <v>12.24650047</v>
      </c>
      <c r="G19" s="27">
        <f t="shared" si="2"/>
        <v>-12.24650047</v>
      </c>
      <c r="H19" s="28">
        <v>-0.111732697375504</v>
      </c>
      <c r="I19" s="29">
        <v>0.2</v>
      </c>
      <c r="J19" s="24">
        <v>0.0</v>
      </c>
      <c r="K19" s="26">
        <f t="shared" ref="K19:K22" si="3">F19+L19</f>
        <v>12.35031323</v>
      </c>
      <c r="L19" s="30">
        <f>(H19*G18)+(I19*J19)</f>
        <v>0.1038127644</v>
      </c>
    </row>
    <row r="20">
      <c r="A20" s="23">
        <v>14.0</v>
      </c>
      <c r="B20" s="24" t="s">
        <v>24</v>
      </c>
      <c r="C20" s="25">
        <v>42401.0</v>
      </c>
      <c r="D20" s="26"/>
      <c r="E20" s="24">
        <v>1500.0</v>
      </c>
      <c r="F20" s="26">
        <f t="shared" si="1"/>
        <v>14.56388379</v>
      </c>
      <c r="G20" s="27">
        <f t="shared" si="2"/>
        <v>-14.56388379</v>
      </c>
      <c r="H20" s="28">
        <v>-0.111732697375504</v>
      </c>
      <c r="I20" s="29">
        <v>0.2</v>
      </c>
      <c r="J20" s="24">
        <v>0.0</v>
      </c>
      <c r="K20" s="26">
        <f t="shared" si="3"/>
        <v>14.55228451</v>
      </c>
      <c r="L20" s="30">
        <f t="shared" ref="L20:L22" si="4">(H20*L19)+(I20*J20)</f>
        <v>-0.01159928019</v>
      </c>
    </row>
    <row r="21">
      <c r="A21" s="23">
        <v>15.0</v>
      </c>
      <c r="B21" s="24" t="s">
        <v>25</v>
      </c>
      <c r="C21" s="25">
        <v>42430.0</v>
      </c>
      <c r="D21" s="26"/>
      <c r="E21" s="24">
        <v>1800.0</v>
      </c>
      <c r="F21" s="26">
        <f t="shared" si="1"/>
        <v>16.88126712</v>
      </c>
      <c r="G21" s="27">
        <f t="shared" si="2"/>
        <v>-16.88126712</v>
      </c>
      <c r="H21" s="28">
        <v>-0.111732697375504</v>
      </c>
      <c r="I21" s="29">
        <v>0.2</v>
      </c>
      <c r="J21" s="24">
        <v>0.0</v>
      </c>
      <c r="K21" s="26">
        <f t="shared" si="3"/>
        <v>16.88256313</v>
      </c>
      <c r="L21" s="30">
        <f t="shared" si="4"/>
        <v>0.001296018863</v>
      </c>
    </row>
    <row r="22">
      <c r="A22" s="23">
        <v>16.0</v>
      </c>
      <c r="B22" s="24" t="s">
        <v>26</v>
      </c>
      <c r="C22" s="25">
        <v>42461.0</v>
      </c>
      <c r="D22" s="26"/>
      <c r="E22" s="24">
        <v>500.0</v>
      </c>
      <c r="F22" s="26">
        <f t="shared" si="1"/>
        <v>6.839272709</v>
      </c>
      <c r="G22" s="27">
        <f t="shared" si="2"/>
        <v>-6.839272709</v>
      </c>
      <c r="H22" s="28">
        <v>-0.111732697375504</v>
      </c>
      <c r="I22" s="29">
        <v>0.2</v>
      </c>
      <c r="J22" s="24">
        <v>0.0</v>
      </c>
      <c r="K22" s="26">
        <f t="shared" si="3"/>
        <v>6.839127901</v>
      </c>
      <c r="L22" s="30">
        <f t="shared" si="4"/>
        <v>-0.0001448076834</v>
      </c>
    </row>
    <row r="23">
      <c r="A23" s="14"/>
      <c r="B23" s="6"/>
      <c r="C23" s="17"/>
      <c r="D23" s="17"/>
      <c r="E23" s="15"/>
      <c r="F23" s="17"/>
      <c r="G23" s="6"/>
      <c r="H23" s="19"/>
      <c r="I23" s="20"/>
      <c r="J23" s="15"/>
      <c r="K23" s="6"/>
      <c r="L23" s="21"/>
    </row>
    <row r="24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>
      <c r="A25" s="31" t="s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>
      <c r="A26" s="5">
        <f t="array" ref="A26:B30">LINEST(D7:D18, E7:E18, TRUE, TRUE)</f>
        <v>0.008426848453</v>
      </c>
      <c r="B26" s="6">
        <v>2.0582066072365004</v>
      </c>
      <c r="C26" s="32"/>
      <c r="D26" s="6"/>
      <c r="E26" s="6"/>
      <c r="F26" s="6"/>
      <c r="G26" s="15"/>
      <c r="H26" s="6"/>
      <c r="I26" s="6"/>
      <c r="J26" s="6"/>
      <c r="K26" s="6"/>
      <c r="L26" s="7"/>
    </row>
    <row r="27">
      <c r="A27" s="5">
        <v>0.0015477125120269557</v>
      </c>
      <c r="B27" s="6">
        <v>2.10179511093197</v>
      </c>
      <c r="C27" s="6"/>
      <c r="D27" s="6"/>
      <c r="E27" s="6"/>
      <c r="F27" s="6"/>
      <c r="G27" s="6"/>
      <c r="H27" s="6"/>
      <c r="I27" s="6"/>
      <c r="J27" s="6"/>
      <c r="K27" s="6"/>
      <c r="L27" s="7"/>
    </row>
    <row r="28">
      <c r="A28" s="5">
        <v>0.7477606551120766</v>
      </c>
      <c r="B28" s="6">
        <v>1.9510797301153309</v>
      </c>
      <c r="C28" s="6"/>
      <c r="D28" s="6"/>
      <c r="E28" s="6"/>
      <c r="F28" s="6"/>
      <c r="G28" s="6"/>
      <c r="H28" s="6"/>
      <c r="I28" s="6"/>
      <c r="J28" s="6"/>
      <c r="K28" s="6"/>
      <c r="L28" s="7"/>
    </row>
    <row r="29">
      <c r="A29" s="5">
        <v>29.64488571139947</v>
      </c>
      <c r="B29" s="6">
        <v>10.0</v>
      </c>
      <c r="C29" s="6"/>
      <c r="D29" s="6"/>
      <c r="E29" s="6"/>
      <c r="F29" s="6"/>
      <c r="G29" s="6"/>
      <c r="H29" s="6"/>
      <c r="I29" s="6"/>
      <c r="J29" s="6"/>
      <c r="K29" s="6"/>
      <c r="L29" s="7"/>
    </row>
    <row r="30">
      <c r="A30" s="5">
        <v>112.84954553399757</v>
      </c>
      <c r="B30" s="6">
        <v>38.06712113266912</v>
      </c>
      <c r="C30" s="6"/>
      <c r="D30" s="6"/>
      <c r="E30" s="6"/>
      <c r="F30" s="6"/>
      <c r="G30" s="6"/>
      <c r="H30" s="6"/>
      <c r="I30" s="6"/>
      <c r="J30" s="6"/>
      <c r="K30" s="6"/>
      <c r="L30" s="7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>
      <c r="A32" s="5">
        <f>COVAR(D7:D18,E7:E18)/VAR(E7:E18)</f>
        <v>0.007724611082</v>
      </c>
      <c r="B32" s="15" t="s">
        <v>28</v>
      </c>
      <c r="C32" s="6"/>
      <c r="D32" s="6"/>
      <c r="E32" s="6"/>
      <c r="F32" s="6"/>
      <c r="G32" s="6"/>
      <c r="H32" s="6"/>
      <c r="I32" s="6"/>
      <c r="J32" s="6"/>
      <c r="K32" s="6"/>
      <c r="L32" s="7"/>
    </row>
    <row r="33">
      <c r="A33" s="5">
        <f>AVERAGE(D7:D18)-A32*AVERAGE(E7:E18)</f>
        <v>2.976967168</v>
      </c>
      <c r="B33" s="15" t="s">
        <v>29</v>
      </c>
      <c r="C33" s="6"/>
      <c r="D33" s="6"/>
      <c r="E33" s="6"/>
      <c r="F33" s="6"/>
      <c r="G33" s="6"/>
      <c r="H33" s="6"/>
      <c r="I33" s="6"/>
      <c r="J33" s="6"/>
      <c r="K33" s="6"/>
      <c r="L33" s="7"/>
    </row>
    <row r="34">
      <c r="A34" s="33">
        <f>CORREL(G7:G17, G8:G18)</f>
        <v>-0.1117326974</v>
      </c>
      <c r="B34" s="34" t="s">
        <v>6</v>
      </c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</row>
  </sheetData>
  <drawing r:id="rId1"/>
</worksheet>
</file>