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2C061873-7559-4A4D-A270-4689C46DC93E}" xr6:coauthVersionLast="47" xr6:coauthVersionMax="47" xr10:uidLastSave="{00000000-0000-0000-0000-000000000000}"/>
  <bookViews>
    <workbookView xWindow="-103" yWindow="-103" windowWidth="22149" windowHeight="13320" tabRatio="666" activeTab="1" xr2:uid="{00000000-000D-0000-FFFF-FFFF00000000}"/>
  </bookViews>
  <sheets>
    <sheet name="Read Me" sheetId="12" r:id="rId1"/>
    <sheet name="STEC non-O157 Mean COI 2018" sheetId="14" r:id="rId2"/>
    <sheet name="low 2018" sheetId="15" r:id="rId3"/>
    <sheet name="high 2018" sheetId="16" r:id="rId4"/>
    <sheet name="STEC non-O157 Assumptions 2018" sheetId="13" r:id="rId5"/>
  </sheets>
  <definedNames>
    <definedName name="_xlnm.Print_Area" localSheetId="4">'STEC non-O157 Assumptions 2018'!$A$1:$L$31</definedName>
    <definedName name="_xlnm.Print_Area" localSheetId="1">'STEC non-O157 Mean COI 2018'!$A$1:$M$34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15" l="1"/>
  <c r="K23" i="16"/>
  <c r="M9" i="14" l="1"/>
  <c r="L9" i="14"/>
  <c r="K9" i="14"/>
  <c r="J9" i="14"/>
  <c r="I9" i="14"/>
  <c r="G9" i="14"/>
  <c r="F9" i="14"/>
  <c r="J18" i="15" l="1"/>
  <c r="I18" i="15"/>
  <c r="K22" i="15"/>
  <c r="J22" i="15"/>
  <c r="I22" i="15"/>
  <c r="G22" i="15"/>
  <c r="F22" i="15"/>
  <c r="F21" i="16" l="1"/>
  <c r="G21" i="16"/>
  <c r="I21" i="16"/>
  <c r="J21" i="16"/>
  <c r="K21" i="16"/>
  <c r="F22" i="14"/>
  <c r="G22" i="14"/>
  <c r="I22" i="14"/>
  <c r="J22" i="14"/>
  <c r="J18" i="14"/>
  <c r="I18" i="14"/>
  <c r="H7" i="16"/>
  <c r="H8" i="15"/>
  <c r="K22" i="14"/>
  <c r="K16" i="14"/>
  <c r="J16" i="14"/>
  <c r="K17" i="14"/>
  <c r="J17" i="14"/>
  <c r="I17" i="14"/>
  <c r="I16" i="14"/>
  <c r="I15" i="14"/>
  <c r="K14" i="14"/>
  <c r="J14" i="14"/>
  <c r="I14" i="14"/>
  <c r="G14" i="14"/>
  <c r="K24" i="14" l="1"/>
  <c r="G15" i="14"/>
  <c r="G16" i="14"/>
  <c r="F13" i="16"/>
  <c r="F19" i="16" s="1"/>
  <c r="F25" i="16" s="1"/>
  <c r="F14" i="15"/>
  <c r="F20" i="15" s="1"/>
  <c r="F26" i="15" s="1"/>
  <c r="K18" i="14"/>
  <c r="K17" i="16"/>
  <c r="K18" i="15"/>
  <c r="G13" i="16"/>
  <c r="G14" i="15"/>
  <c r="I13" i="16"/>
  <c r="I14" i="15"/>
  <c r="J14" i="15"/>
  <c r="J13" i="16"/>
  <c r="K13" i="16"/>
  <c r="K14" i="15"/>
  <c r="J14" i="16"/>
  <c r="J15" i="15"/>
  <c r="F14" i="14"/>
  <c r="K15" i="15"/>
  <c r="K14" i="16"/>
  <c r="I15" i="16"/>
  <c r="I16" i="15"/>
  <c r="J16" i="15"/>
  <c r="J15" i="16"/>
  <c r="J15" i="14"/>
  <c r="J20" i="14" s="1"/>
  <c r="J26" i="14" s="1"/>
  <c r="I16" i="16"/>
  <c r="I17" i="15"/>
  <c r="J16" i="16"/>
  <c r="J17" i="15"/>
  <c r="K16" i="16"/>
  <c r="K17" i="15"/>
  <c r="G14" i="16"/>
  <c r="G15" i="15"/>
  <c r="I14" i="16"/>
  <c r="I15" i="15"/>
  <c r="G15" i="16"/>
  <c r="G16" i="15"/>
  <c r="K15" i="16"/>
  <c r="K16" i="15"/>
  <c r="K15" i="14"/>
  <c r="I20" i="14"/>
  <c r="I26" i="14" s="1"/>
  <c r="H8" i="14"/>
  <c r="G20" i="14" l="1"/>
  <c r="G26" i="14" s="1"/>
  <c r="F20" i="14"/>
  <c r="F26" i="14" s="1"/>
  <c r="K20" i="14"/>
  <c r="K26" i="14" s="1"/>
  <c r="K20" i="15"/>
  <c r="K26" i="15" s="1"/>
  <c r="J20" i="15"/>
  <c r="J26" i="15" s="1"/>
  <c r="G20" i="15"/>
  <c r="G26" i="15" s="1"/>
  <c r="J19" i="16"/>
  <c r="J25" i="16" s="1"/>
  <c r="I20" i="15"/>
  <c r="I26" i="15" s="1"/>
  <c r="G19" i="16"/>
  <c r="G25" i="16" s="1"/>
  <c r="K19" i="16"/>
  <c r="K25" i="16" s="1"/>
  <c r="I19" i="16"/>
  <c r="I25" i="16" s="1"/>
  <c r="E28" i="14" l="1"/>
  <c r="E27" i="16"/>
  <c r="E28" i="15"/>
</calcChain>
</file>

<file path=xl/sharedStrings.xml><?xml version="1.0" encoding="utf-8"?>
<sst xmlns="http://schemas.openxmlformats.org/spreadsheetml/2006/main" count="144" uniqueCount="61">
  <si>
    <t>Number of cases</t>
  </si>
  <si>
    <t>Premature death</t>
  </si>
  <si>
    <t>low</t>
  </si>
  <si>
    <t>mean</t>
  </si>
  <si>
    <t>high</t>
  </si>
  <si>
    <t>low value per death</t>
  </si>
  <si>
    <t>mean value per death</t>
  </si>
  <si>
    <t>high value per death</t>
  </si>
  <si>
    <t>Total</t>
  </si>
  <si>
    <t>Productivity loss per case</t>
  </si>
  <si>
    <t>Hospitalized</t>
  </si>
  <si>
    <t>Not hospitalized</t>
  </si>
  <si>
    <t>Cost Component</t>
  </si>
  <si>
    <t>Medications</t>
  </si>
  <si>
    <t>Office visits</t>
  </si>
  <si>
    <t>Hospitalization</t>
  </si>
  <si>
    <t>Chronic medical</t>
  </si>
  <si>
    <t>Acute medical costs</t>
  </si>
  <si>
    <t>Chronic medical costs</t>
  </si>
  <si>
    <t>Total medical costs by outcome</t>
  </si>
  <si>
    <t>Total costs by outcome</t>
  </si>
  <si>
    <t>Didn't visit physician; recovered</t>
  </si>
  <si>
    <t>Visited physician; recovered</t>
  </si>
  <si>
    <t>Hospitalized, HUS only; recovered</t>
  </si>
  <si>
    <t>Hospitalized, non-HUS; died</t>
  </si>
  <si>
    <t>Hospitalized, HUS; died</t>
  </si>
  <si>
    <t>Hospitalized, non-HUS; recovered</t>
  </si>
  <si>
    <r>
      <t>Hospitalized, non-HUS; recovered</t>
    </r>
    <r>
      <rPr>
        <b/>
        <vertAlign val="superscript"/>
        <sz val="11"/>
        <color theme="1"/>
        <rFont val="Calibri"/>
        <family val="2"/>
        <scheme val="minor"/>
      </rPr>
      <t>1</t>
    </r>
  </si>
  <si>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</si>
  <si>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</si>
  <si>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</si>
  <si>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2. ESRD is end stage renal disease.</t>
  </si>
  <si>
    <t>Cases by outcome</t>
  </si>
  <si>
    <t>Cost component</t>
  </si>
  <si>
    <t>Emergency room visits</t>
  </si>
  <si>
    <t>Productivity loss, nonfatal cases</t>
  </si>
  <si>
    <t>Total cost of illness</t>
  </si>
  <si>
    <r>
      <t>Hospitalized HUS &amp; ESRD; recovered with later premature death</t>
    </r>
    <r>
      <rPr>
        <b/>
        <vertAlign val="superscript"/>
        <sz val="11"/>
        <color theme="1"/>
        <rFont val="Calibri"/>
        <family val="2"/>
        <scheme val="minor"/>
      </rPr>
      <t>2</t>
    </r>
  </si>
  <si>
    <t>Medical costs (average cost per case)</t>
  </si>
  <si>
    <t>Total cases</t>
  </si>
  <si>
    <t>Hospitalized HUS &amp;ESRD; recovered*</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</si>
  <si>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</si>
  <si>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t>This Excel file contains four 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</si>
  <si>
    <t>Hoffmann, Sandra, Michael Batz, J. Glenn Morris Jr.  2012.  “Annual Cost of Illness and Quality-Adjusted Life Year Losses in the United States Due to 14 Foodborne Pathogens.” J. Food Protection 75(7): 1291-1302.</t>
  </si>
  <si>
    <t>Batz, Michael B., Sandra A. Hoffmann, J. Glenn Morris Jr. 2014. Disease-Outcome Trees, EQ-5D Scores, and Estimated Annual Losses of Quality-Adjusted Life Years (QALYs) Due to 14 Foodborne Pathogens in the United States.  Foodborne Pathogen and Disease 11(5): 395-402.</t>
  </si>
  <si>
    <t>Cite as: U.S. Department of Agriculture (USDA), Economic Research Service (ERS). Cost Estimates of Foodborne
Illnesses. (2020).</t>
  </si>
  <si>
    <t>Citation: U.S. Department of Agriculture (USDA), Economic Research Service (ERS). Cost Estimates of Foodborne Illnesses.</t>
  </si>
  <si>
    <t>Per case assumptions, 2018 dollars</t>
  </si>
  <si>
    <t>High estimates, 2018</t>
  </si>
  <si>
    <t>Low estimates, 2018</t>
  </si>
  <si>
    <t>Mean estimates, 2018</t>
  </si>
  <si>
    <t>1. HUS is haemolytic uraemic syndrome.</t>
  </si>
  <si>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</si>
  <si>
    <r>
      <t>Cost of foodborne illness estimates for Shiga toxin-producing</t>
    </r>
    <r>
      <rPr>
        <b/>
        <i/>
        <sz val="11"/>
        <color theme="1"/>
        <rFont val="Calibri"/>
        <family val="2"/>
        <scheme val="minor"/>
      </rPr>
      <t xml:space="preserve"> E. coli </t>
    </r>
    <r>
      <rPr>
        <b/>
        <sz val="11"/>
        <color theme="1"/>
        <rFont val="Calibri"/>
        <family val="2"/>
        <scheme val="minor"/>
      </rPr>
      <t>non-O157 (STEC non-O157)</t>
    </r>
  </si>
  <si>
    <r>
      <t xml:space="preserve">Low, Mean, and High Estimates of the Annual Cost of Foodborne Illnesses Caused by Shiga toxin-producing </t>
    </r>
    <r>
      <rPr>
        <b/>
        <i/>
        <sz val="11"/>
        <color theme="1"/>
        <rFont val="Calibri"/>
        <family val="2"/>
        <scheme val="minor"/>
      </rPr>
      <t xml:space="preserve">E. coli </t>
    </r>
    <r>
      <rPr>
        <b/>
        <sz val="11"/>
        <color theme="1"/>
        <rFont val="Calibri"/>
        <family val="2"/>
        <scheme val="minor"/>
      </rPr>
      <t>non-O157 (STEC non-O157)</t>
    </r>
  </si>
  <si>
    <r>
      <t>Cost of foodborne illness estimates for Shiga toxin-producing</t>
    </r>
    <r>
      <rPr>
        <b/>
        <i/>
        <sz val="11"/>
        <color theme="1"/>
        <rFont val="Calibri"/>
        <family val="2"/>
        <scheme val="minor"/>
      </rPr>
      <t xml:space="preserve"> E. coli</t>
    </r>
    <r>
      <rPr>
        <b/>
        <sz val="11"/>
        <color theme="1"/>
        <rFont val="Calibri"/>
        <family val="2"/>
        <scheme val="minor"/>
      </rPr>
      <t xml:space="preserve"> non-O157 (STEC non-O157)</t>
    </r>
  </si>
  <si>
    <r>
      <t xml:space="preserve">Cost of foodborne illness estimates for Shiga toxin-producing </t>
    </r>
    <r>
      <rPr>
        <b/>
        <i/>
        <sz val="11"/>
        <color theme="1"/>
        <rFont val="Calibri"/>
        <family val="2"/>
        <scheme val="minor"/>
      </rPr>
      <t xml:space="preserve">E. coli </t>
    </r>
    <r>
      <rPr>
        <b/>
        <sz val="11"/>
        <color theme="1"/>
        <rFont val="Calibri"/>
        <family val="2"/>
        <scheme val="minor"/>
      </rPr>
      <t>non-O157 (STEC non-O157)</t>
    </r>
  </si>
  <si>
    <r>
      <t xml:space="preserve">This Excel file reports the USDA, Economic Research Service (ERS) estimates of the annual cost of foodborne illnesses for non-O157 Shiga toxin-producing </t>
    </r>
    <r>
      <rPr>
        <i/>
        <sz val="11"/>
        <color theme="1"/>
        <rFont val="Calibri"/>
        <family val="2"/>
      </rPr>
      <t>Escherichia coli</t>
    </r>
    <r>
      <rPr>
        <sz val="11"/>
        <color theme="1"/>
        <rFont val="Calibri"/>
        <family val="2"/>
      </rPr>
      <t xml:space="preserve"> (STEC) in the United States. This set of estimates updates ERS 2013 estimates to 2018 by adjusting for inflation and income growth as described in the </t>
    </r>
    <r>
      <rPr>
        <i/>
        <sz val="11"/>
        <color theme="1"/>
        <rFont val="Calibri"/>
        <family val="2"/>
      </rPr>
      <t>Documentation</t>
    </r>
    <r>
      <rPr>
        <sz val="11"/>
        <color theme="1"/>
        <rFont val="Calibri"/>
        <family val="2"/>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</si>
  <si>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Note: In each pathogen Excel file, the spreadsheets for low, mean, and high costs of foodborne illness are linked to the spreadsheet with per-case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USDA, Economic Research Service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</si>
  <si>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 The assumption is that End Stage Renal Disease shortens life expectancy. Thus, these cases are counted as resulting in deaths at a future date, the value of which is discounted back to present value.</t>
  </si>
  <si>
    <t>Health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</si>
</sst>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_(&quot;$&quot;* #,##0_);_(&quot;$&quot;* \(#,##0\);_(&quot;$&quot;* &quot;-&quot;??_);_(@_)"/>
    <numFmt numFmtId="167" formatCode="0.0%"/>
  </numFmts>
  <fonts count="20">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sz val="10"/>
      <name val="Arial"/>
      <family val="2"/>
    </font>
    <font>
      <sz val="7.5"/>
      <color theme="1"/>
      <name val="Verdana"/>
      <family val="2"/>
    </font>
    <font>
      <b/>
      <sz val="7.5"/>
      <color theme="1"/>
      <name val="Calibri"/>
      <family val="2"/>
      <scheme val="minor"/>
    </font>
    <font>
      <i/>
      <u/>
      <sz val="11"/>
      <color theme="1"/>
      <name val="Calibri"/>
      <family val="2"/>
      <scheme val="minor"/>
    </font>
    <font>
      <b/>
      <i/>
      <sz val="11"/>
      <color theme="1"/>
      <name val="Calibri"/>
      <family val="2"/>
      <scheme val="minor"/>
    </font>
    <font>
      <sz val="11"/>
      <color theme="1"/>
      <name val="Verdana"/>
      <family val="2"/>
    </font>
    <font>
      <b/>
      <vertAlign val="superscript"/>
      <sz val="11"/>
      <color theme="1"/>
      <name val="Calibri"/>
      <family val="2"/>
      <scheme val="minor"/>
    </font>
    <font>
      <sz val="11"/>
      <color rgb="FF000000"/>
      <name val="Calibri"/>
      <family val="2"/>
      <scheme val="minor"/>
    </font>
    <font>
      <i/>
      <sz val="10"/>
      <color theme="1"/>
      <name val="Calibri"/>
      <family val="2"/>
      <scheme val="minor"/>
    </font>
    <font>
      <sz val="11"/>
      <name val="Calibri"/>
      <family val="2"/>
      <scheme val="minor"/>
    </font>
    <font>
      <sz val="11"/>
      <color theme="1"/>
      <name val="Calibri"/>
      <family val="2"/>
    </font>
    <font>
      <i/>
      <sz val="11"/>
      <color rgb="FF000000"/>
      <name val="Calibri"/>
      <family val="2"/>
    </font>
    <font>
      <sz val="11"/>
      <color rgb="FF000000"/>
      <name val="Times New Roman"/>
      <family val="1"/>
    </font>
    <font>
      <i/>
      <sz val="11"/>
      <color theme="1"/>
      <name val="Calibri"/>
      <family val="2"/>
    </font>
    <font>
      <sz val="9"/>
      <color rgb="FF666666"/>
      <name val="Inherit"/>
    </font>
  </fonts>
  <fills count="2">
    <fill>
      <patternFill patternType="none"/>
    </fill>
    <fill>
      <patternFill patternType="gray125"/>
    </fill>
  </fills>
  <borders count="1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double">
        <color indexed="64"/>
      </bottom>
      <diagonal/>
    </border>
    <border>
      <left style="thin">
        <color indexed="64"/>
      </left>
      <right/>
      <top/>
      <bottom style="double">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s>
  <cellStyleXfs count="12">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4" fontId="4" fillId="0" borderId="0" applyFont="0" applyFill="0" applyBorder="0" applyAlignment="0" applyProtection="0"/>
    <xf numFmtId="0" fontId="5" fillId="0" borderId="0"/>
    <xf numFmtId="43" fontId="4" fillId="0" borderId="0" applyFont="0" applyFill="0" applyBorder="0" applyAlignment="0" applyProtection="0"/>
    <xf numFmtId="9" fontId="4" fillId="0" borderId="0" applyFont="0" applyFill="0" applyBorder="0" applyAlignment="0" applyProtection="0"/>
  </cellStyleXfs>
  <cellXfs count="262">
    <xf numFmtId="0" fontId="0" fillId="0" borderId="0" xfId="0"/>
    <xf numFmtId="0" fontId="2" fillId="0" borderId="0" xfId="0" applyFont="1"/>
    <xf numFmtId="0" fontId="3" fillId="0" borderId="0" xfId="1" applyFont="1" applyFill="1" applyBorder="1" applyAlignment="1">
      <alignment wrapText="1"/>
    </xf>
    <xf numFmtId="0" fontId="3" fillId="0" borderId="0" xfId="1" applyFill="1" applyBorder="1" applyAlignment="1">
      <alignment wrapText="1"/>
    </xf>
    <xf numFmtId="0" fontId="0" fillId="0" borderId="0" xfId="0" applyFill="1"/>
    <xf numFmtId="0" fontId="0" fillId="0" borderId="0" xfId="0" applyFill="1" applyBorder="1"/>
    <xf numFmtId="0" fontId="0" fillId="0" borderId="0" xfId="0" applyBorder="1" applyAlignment="1">
      <alignment wrapText="1"/>
    </xf>
    <xf numFmtId="0" fontId="0" fillId="0" borderId="0" xfId="0" applyBorder="1"/>
    <xf numFmtId="3" fontId="0" fillId="0" borderId="0" xfId="0" applyNumberFormat="1" applyFill="1" applyBorder="1" applyAlignment="1">
      <alignment horizontal="right"/>
    </xf>
    <xf numFmtId="164" fontId="0" fillId="0" borderId="0" xfId="0" applyNumberFormat="1" applyFill="1" applyBorder="1"/>
    <xf numFmtId="165" fontId="0" fillId="0" borderId="0" xfId="0" applyNumberFormat="1"/>
    <xf numFmtId="0" fontId="0" fillId="0" borderId="0" xfId="0" quotePrefix="1" applyFill="1"/>
    <xf numFmtId="6" fontId="0" fillId="0" borderId="0" xfId="0" applyNumberFormat="1" applyFill="1" applyBorder="1"/>
    <xf numFmtId="0" fontId="0" fillId="0" borderId="2" xfId="0" applyBorder="1"/>
    <xf numFmtId="0" fontId="0" fillId="0" borderId="0" xfId="0" applyFont="1"/>
    <xf numFmtId="8" fontId="0" fillId="0" borderId="0" xfId="0" applyNumberFormat="1" applyFill="1"/>
    <xf numFmtId="0" fontId="0" fillId="0" borderId="0" xfId="0" applyFill="1" applyAlignment="1">
      <alignment wrapText="1"/>
    </xf>
    <xf numFmtId="0" fontId="1" fillId="0" borderId="6" xfId="0" applyFont="1" applyBorder="1"/>
    <xf numFmtId="0" fontId="0" fillId="0" borderId="6" xfId="0" applyBorder="1"/>
    <xf numFmtId="3" fontId="6" fillId="0" borderId="0" xfId="0" applyNumberFormat="1" applyFont="1" applyFill="1" applyBorder="1" applyAlignment="1">
      <alignment horizontal="right" wrapText="1"/>
    </xf>
    <xf numFmtId="0" fontId="6" fillId="0" borderId="0" xfId="0" applyFont="1" applyFill="1" applyBorder="1" applyAlignment="1">
      <alignment horizontal="right" wrapText="1"/>
    </xf>
    <xf numFmtId="0" fontId="7" fillId="0" borderId="0" xfId="0" applyFont="1" applyFill="1" applyBorder="1" applyAlignment="1">
      <alignment horizontal="center" wrapText="1"/>
    </xf>
    <xf numFmtId="0" fontId="0" fillId="0" borderId="0" xfId="0" applyFont="1" applyFill="1" applyBorder="1" applyAlignment="1">
      <alignment horizontal="left"/>
    </xf>
    <xf numFmtId="1" fontId="0" fillId="0" borderId="0" xfId="0" applyNumberFormat="1" applyFill="1" applyAlignment="1">
      <alignment wrapText="1"/>
    </xf>
    <xf numFmtId="165" fontId="0" fillId="0" borderId="0" xfId="0" applyNumberFormat="1" applyFill="1" applyBorder="1"/>
    <xf numFmtId="0" fontId="0" fillId="0" borderId="6" xfId="0" applyFont="1" applyBorder="1"/>
    <xf numFmtId="0" fontId="0" fillId="0" borderId="0" xfId="0" applyFont="1" applyBorder="1"/>
    <xf numFmtId="0" fontId="0" fillId="0" borderId="2" xfId="0" applyFont="1" applyBorder="1" applyAlignment="1">
      <alignment horizontal="center"/>
    </xf>
    <xf numFmtId="0" fontId="0" fillId="0" borderId="0" xfId="0" applyFont="1" applyBorder="1" applyAlignment="1">
      <alignment horizontal="center"/>
    </xf>
    <xf numFmtId="0" fontId="0" fillId="0" borderId="0" xfId="0" applyFont="1" applyFill="1"/>
    <xf numFmtId="0" fontId="0" fillId="0" borderId="0" xfId="0" applyFont="1" applyBorder="1" applyAlignment="1">
      <alignment wrapText="1"/>
    </xf>
    <xf numFmtId="3" fontId="0" fillId="0" borderId="0" xfId="0" applyNumberFormat="1" applyFont="1" applyFill="1" applyBorder="1" applyAlignment="1">
      <alignment horizontal="right" wrapText="1"/>
    </xf>
    <xf numFmtId="3" fontId="0" fillId="0" borderId="0" xfId="0" applyNumberFormat="1" applyFont="1" applyBorder="1"/>
    <xf numFmtId="3" fontId="0" fillId="0" borderId="0" xfId="0" applyNumberFormat="1" applyFont="1" applyFill="1" applyBorder="1" applyAlignment="1">
      <alignment horizontal="right"/>
    </xf>
    <xf numFmtId="10" fontId="0" fillId="0" borderId="0" xfId="0" applyNumberFormat="1" applyFont="1" applyFill="1" applyBorder="1" applyAlignment="1">
      <alignment horizontal="right"/>
    </xf>
    <xf numFmtId="0" fontId="0" fillId="0" borderId="8" xfId="0" applyFont="1" applyBorder="1"/>
    <xf numFmtId="3" fontId="6" fillId="0" borderId="0" xfId="0" applyNumberFormat="1" applyFont="1" applyBorder="1" applyAlignment="1">
      <alignment wrapText="1"/>
    </xf>
    <xf numFmtId="0" fontId="6" fillId="0" borderId="0" xfId="0" applyFont="1" applyBorder="1" applyAlignment="1">
      <alignment wrapText="1"/>
    </xf>
    <xf numFmtId="0" fontId="0" fillId="0" borderId="2" xfId="0" applyFont="1" applyBorder="1" applyAlignment="1">
      <alignment wrapText="1"/>
    </xf>
    <xf numFmtId="0" fontId="0" fillId="0" borderId="0" xfId="0" applyFont="1" applyAlignment="1">
      <alignment wrapText="1"/>
    </xf>
    <xf numFmtId="165" fontId="0" fillId="0" borderId="0" xfId="0" applyNumberFormat="1" applyFont="1"/>
    <xf numFmtId="0" fontId="0" fillId="0" borderId="0" xfId="0" applyFont="1" applyFill="1" applyBorder="1"/>
    <xf numFmtId="0" fontId="0" fillId="0" borderId="2" xfId="0" applyFont="1" applyBorder="1"/>
    <xf numFmtId="3" fontId="0" fillId="0" borderId="2" xfId="0" applyNumberFormat="1" applyFont="1" applyFill="1" applyBorder="1" applyAlignment="1">
      <alignment horizontal="right"/>
    </xf>
    <xf numFmtId="3" fontId="6" fillId="0" borderId="2" xfId="0" applyNumberFormat="1" applyFont="1" applyBorder="1" applyAlignment="1">
      <alignment wrapText="1"/>
    </xf>
    <xf numFmtId="10" fontId="0" fillId="0" borderId="2" xfId="0" applyNumberFormat="1" applyFill="1" applyBorder="1" applyAlignment="1">
      <alignment horizontal="right"/>
    </xf>
    <xf numFmtId="8" fontId="0" fillId="0" borderId="2" xfId="0" applyNumberFormat="1" applyFont="1" applyBorder="1"/>
    <xf numFmtId="0" fontId="0" fillId="0" borderId="2" xfId="0" applyFill="1" applyBorder="1"/>
    <xf numFmtId="0" fontId="0" fillId="0" borderId="9" xfId="0" applyBorder="1"/>
    <xf numFmtId="0" fontId="0" fillId="0" borderId="9" xfId="0" applyFill="1" applyBorder="1"/>
    <xf numFmtId="165" fontId="0" fillId="0" borderId="9" xfId="0" applyNumberFormat="1" applyBorder="1"/>
    <xf numFmtId="0" fontId="0" fillId="0" borderId="0" xfId="0" applyFont="1" applyFill="1" applyBorder="1" applyAlignment="1">
      <alignment horizontal="center"/>
    </xf>
    <xf numFmtId="3" fontId="6" fillId="0" borderId="0" xfId="0" applyNumberFormat="1" applyFont="1" applyFill="1" applyBorder="1" applyAlignment="1">
      <alignment wrapText="1"/>
    </xf>
    <xf numFmtId="0" fontId="6" fillId="0" borderId="0" xfId="0" applyFont="1" applyFill="1" applyBorder="1" applyAlignment="1">
      <alignment wrapText="1"/>
    </xf>
    <xf numFmtId="6" fontId="0" fillId="0" borderId="0" xfId="0" applyNumberFormat="1" applyFont="1" applyFill="1" applyBorder="1"/>
    <xf numFmtId="3" fontId="0" fillId="0" borderId="2" xfId="0" applyNumberFormat="1" applyFont="1" applyBorder="1"/>
    <xf numFmtId="3" fontId="6" fillId="0" borderId="2" xfId="0" applyNumberFormat="1" applyFont="1" applyFill="1" applyBorder="1" applyAlignment="1">
      <alignment wrapText="1"/>
    </xf>
    <xf numFmtId="0" fontId="0" fillId="0" borderId="2" xfId="0" applyFont="1" applyFill="1" applyBorder="1" applyAlignment="1">
      <alignment horizontal="center"/>
    </xf>
    <xf numFmtId="3" fontId="6" fillId="0" borderId="2" xfId="0" applyNumberFormat="1" applyFont="1" applyFill="1" applyBorder="1" applyAlignment="1">
      <alignment horizontal="right" wrapText="1"/>
    </xf>
    <xf numFmtId="0" fontId="0" fillId="0" borderId="2" xfId="0" applyFont="1" applyFill="1" applyBorder="1"/>
    <xf numFmtId="1" fontId="0" fillId="0" borderId="2" xfId="0" applyNumberFormat="1" applyBorder="1" applyAlignment="1">
      <alignment wrapText="1"/>
    </xf>
    <xf numFmtId="8" fontId="0" fillId="0" borderId="2" xfId="0" applyNumberFormat="1" applyFill="1" applyBorder="1"/>
    <xf numFmtId="0" fontId="0" fillId="0" borderId="9" xfId="0" applyFont="1" applyFill="1" applyBorder="1"/>
    <xf numFmtId="0" fontId="0" fillId="0" borderId="15" xfId="0" applyFont="1" applyBorder="1"/>
    <xf numFmtId="3" fontId="0" fillId="0" borderId="15" xfId="0" applyNumberFormat="1" applyFont="1" applyBorder="1"/>
    <xf numFmtId="10" fontId="0" fillId="0" borderId="2" xfId="0" applyNumberFormat="1" applyFont="1" applyFill="1" applyBorder="1" applyAlignment="1">
      <alignment horizontal="right"/>
    </xf>
    <xf numFmtId="0" fontId="0" fillId="0" borderId="8" xfId="0" applyFill="1" applyBorder="1"/>
    <xf numFmtId="0" fontId="1" fillId="0" borderId="2" xfId="0" applyFont="1" applyBorder="1"/>
    <xf numFmtId="164" fontId="0" fillId="0" borderId="4" xfId="0" applyNumberFormat="1" applyFill="1" applyBorder="1"/>
    <xf numFmtId="3" fontId="0" fillId="0" borderId="0" xfId="0" applyNumberFormat="1" applyFont="1" applyFill="1" applyBorder="1" applyAlignment="1"/>
    <xf numFmtId="0" fontId="0" fillId="0" borderId="0" xfId="0" applyFont="1" applyBorder="1" applyAlignment="1"/>
    <xf numFmtId="0" fontId="0" fillId="0" borderId="0" xfId="0" applyFont="1" applyFill="1" applyBorder="1" applyAlignment="1"/>
    <xf numFmtId="164" fontId="0" fillId="0" borderId="15" xfId="0" applyNumberFormat="1" applyFill="1" applyBorder="1"/>
    <xf numFmtId="0" fontId="0" fillId="0" borderId="15" xfId="0" applyFill="1" applyBorder="1"/>
    <xf numFmtId="166" fontId="0" fillId="0" borderId="0" xfId="0" applyNumberFormat="1" applyFill="1" applyBorder="1"/>
    <xf numFmtId="165" fontId="0" fillId="0" borderId="0" xfId="0" applyNumberFormat="1" applyBorder="1"/>
    <xf numFmtId="0" fontId="1" fillId="0" borderId="0" xfId="0" applyFont="1" applyAlignment="1">
      <alignment vertical="center"/>
    </xf>
    <xf numFmtId="0" fontId="8" fillId="0" borderId="0" xfId="0" applyFont="1"/>
    <xf numFmtId="0" fontId="0" fillId="0" borderId="0" xfId="0" applyAlignment="1">
      <alignment vertical="center" wrapText="1"/>
    </xf>
    <xf numFmtId="6" fontId="0" fillId="0" borderId="18" xfId="0" applyNumberFormat="1" applyFont="1" applyFill="1" applyBorder="1"/>
    <xf numFmtId="0" fontId="0" fillId="0" borderId="10" xfId="0" applyFont="1" applyFill="1" applyBorder="1"/>
    <xf numFmtId="0" fontId="1" fillId="0" borderId="0" xfId="0" applyFont="1"/>
    <xf numFmtId="0" fontId="1" fillId="0" borderId="0" xfId="0" applyFont="1" applyBorder="1"/>
    <xf numFmtId="0" fontId="1" fillId="0" borderId="15" xfId="0" applyFont="1" applyBorder="1"/>
    <xf numFmtId="0" fontId="1" fillId="0" borderId="3" xfId="0" applyFont="1" applyBorder="1" applyAlignment="1">
      <alignment wrapText="1"/>
    </xf>
    <xf numFmtId="0" fontId="1" fillId="0" borderId="1" xfId="0" applyFont="1" applyBorder="1" applyAlignment="1">
      <alignment wrapText="1"/>
    </xf>
    <xf numFmtId="0" fontId="1" fillId="0" borderId="0" xfId="0" applyFont="1" applyFill="1"/>
    <xf numFmtId="0" fontId="1" fillId="0" borderId="9" xfId="0" applyFont="1" applyFill="1" applyBorder="1"/>
    <xf numFmtId="0" fontId="9" fillId="0" borderId="0" xfId="0" applyFont="1"/>
    <xf numFmtId="0" fontId="1" fillId="0" borderId="12" xfId="0" applyFont="1" applyBorder="1"/>
    <xf numFmtId="0" fontId="1" fillId="0" borderId="12" xfId="0" applyFont="1" applyBorder="1" applyAlignment="1">
      <alignment wrapText="1"/>
    </xf>
    <xf numFmtId="0" fontId="1" fillId="0" borderId="17" xfId="0" applyFont="1" applyBorder="1" applyAlignment="1">
      <alignment wrapText="1"/>
    </xf>
    <xf numFmtId="0" fontId="1" fillId="0" borderId="6" xfId="0" applyFont="1" applyBorder="1" applyAlignment="1">
      <alignment wrapText="1"/>
    </xf>
    <xf numFmtId="0" fontId="1" fillId="0" borderId="16" xfId="0" applyFont="1" applyBorder="1"/>
    <xf numFmtId="165" fontId="4" fillId="0" borderId="2" xfId="8" applyNumberFormat="1" applyFont="1" applyFill="1" applyBorder="1" applyAlignment="1">
      <alignment horizontal="right" wrapText="1"/>
    </xf>
    <xf numFmtId="165" fontId="4" fillId="0" borderId="0" xfId="8" applyNumberFormat="1" applyFont="1" applyFill="1" applyBorder="1" applyAlignment="1">
      <alignment horizontal="right" wrapText="1"/>
    </xf>
    <xf numFmtId="165" fontId="0" fillId="0" borderId="2" xfId="0" applyNumberFormat="1" applyFill="1" applyBorder="1"/>
    <xf numFmtId="165" fontId="0" fillId="0" borderId="0" xfId="0" applyNumberFormat="1" applyFill="1"/>
    <xf numFmtId="165" fontId="0" fillId="0" borderId="0" xfId="0" applyNumberFormat="1" applyFont="1" applyBorder="1" applyAlignment="1">
      <alignment horizontal="right"/>
    </xf>
    <xf numFmtId="165" fontId="0" fillId="0" borderId="0" xfId="0" quotePrefix="1" applyNumberFormat="1" applyFont="1" applyBorder="1" applyAlignment="1">
      <alignment horizontal="right"/>
    </xf>
    <xf numFmtId="165" fontId="0" fillId="0" borderId="2" xfId="0" quotePrefix="1" applyNumberFormat="1" applyFont="1" applyBorder="1" applyAlignment="1">
      <alignment horizontal="right"/>
    </xf>
    <xf numFmtId="165" fontId="0" fillId="0" borderId="4" xfId="0" applyNumberFormat="1" applyFont="1" applyBorder="1" applyAlignment="1">
      <alignment horizontal="right"/>
    </xf>
    <xf numFmtId="165" fontId="0" fillId="0" borderId="0" xfId="0" quotePrefix="1" applyNumberFormat="1" applyFont="1" applyFill="1" applyBorder="1" applyAlignment="1">
      <alignment horizontal="right"/>
    </xf>
    <xf numFmtId="165" fontId="0" fillId="0" borderId="4" xfId="0" quotePrefix="1" applyNumberFormat="1" applyFont="1" applyFill="1" applyBorder="1" applyAlignment="1">
      <alignment horizontal="right"/>
    </xf>
    <xf numFmtId="165" fontId="6" fillId="0" borderId="0" xfId="0" applyNumberFormat="1" applyFont="1" applyFill="1" applyBorder="1" applyAlignment="1">
      <alignment horizontal="right" wrapText="1"/>
    </xf>
    <xf numFmtId="165" fontId="6" fillId="0" borderId="2" xfId="0" applyNumberFormat="1" applyFont="1" applyFill="1" applyBorder="1" applyAlignment="1">
      <alignment horizontal="right" wrapText="1"/>
    </xf>
    <xf numFmtId="165" fontId="0" fillId="0" borderId="0" xfId="0" applyNumberFormat="1" applyFont="1" applyFill="1" applyBorder="1" applyAlignment="1">
      <alignment horizontal="right"/>
    </xf>
    <xf numFmtId="165" fontId="0" fillId="0" borderId="13" xfId="0" applyNumberFormat="1" applyBorder="1"/>
    <xf numFmtId="165" fontId="0" fillId="0" borderId="0" xfId="8" applyNumberFormat="1" applyFont="1" applyFill="1" applyBorder="1" applyAlignment="1"/>
    <xf numFmtId="165" fontId="0" fillId="0" borderId="2" xfId="0" quotePrefix="1" applyNumberFormat="1" applyFont="1" applyFill="1" applyBorder="1" applyAlignment="1">
      <alignment horizontal="right"/>
    </xf>
    <xf numFmtId="165" fontId="0" fillId="0" borderId="4" xfId="8" applyNumberFormat="1" applyFont="1" applyFill="1" applyBorder="1" applyAlignment="1"/>
    <xf numFmtId="165" fontId="0" fillId="0" borderId="0" xfId="8" quotePrefix="1" applyNumberFormat="1" applyFont="1" applyFill="1" applyBorder="1" applyAlignment="1"/>
    <xf numFmtId="165" fontId="0" fillId="0" borderId="4" xfId="8" quotePrefix="1" applyNumberFormat="1" applyFont="1" applyFill="1" applyBorder="1" applyAlignment="1"/>
    <xf numFmtId="165" fontId="6" fillId="0" borderId="0" xfId="8" applyNumberFormat="1" applyFont="1" applyFill="1" applyBorder="1" applyAlignment="1">
      <alignment wrapText="1"/>
    </xf>
    <xf numFmtId="165" fontId="0" fillId="0" borderId="0" xfId="0" applyNumberFormat="1" applyFont="1" applyFill="1" applyBorder="1"/>
    <xf numFmtId="165" fontId="0" fillId="0" borderId="0" xfId="0" applyNumberFormat="1" applyFont="1" applyFill="1" applyBorder="1" applyAlignment="1"/>
    <xf numFmtId="165" fontId="0" fillId="0" borderId="8" xfId="0" applyNumberFormat="1" applyFont="1" applyBorder="1" applyAlignment="1"/>
    <xf numFmtId="165" fontId="0" fillId="0" borderId="11" xfId="0" applyNumberFormat="1" applyFont="1" applyBorder="1" applyAlignment="1"/>
    <xf numFmtId="0" fontId="1" fillId="0" borderId="0" xfId="0" applyFont="1" applyFill="1" applyAlignment="1">
      <alignment wrapText="1"/>
    </xf>
    <xf numFmtId="0" fontId="1" fillId="0" borderId="14" xfId="0" applyFont="1" applyFill="1" applyBorder="1"/>
    <xf numFmtId="0" fontId="1" fillId="0" borderId="5" xfId="0" applyFont="1" applyFill="1" applyBorder="1" applyAlignment="1">
      <alignment wrapText="1"/>
    </xf>
    <xf numFmtId="0" fontId="1" fillId="0" borderId="8" xfId="0" applyFont="1" applyFill="1" applyBorder="1" applyAlignment="1">
      <alignment wrapText="1"/>
    </xf>
    <xf numFmtId="0" fontId="1" fillId="0" borderId="11" xfId="0" applyFont="1" applyFill="1" applyBorder="1" applyAlignment="1">
      <alignment wrapText="1"/>
    </xf>
    <xf numFmtId="0" fontId="9" fillId="0" borderId="0" xfId="0" applyFont="1" applyFill="1"/>
    <xf numFmtId="0" fontId="1" fillId="0" borderId="15" xfId="0" applyFont="1" applyFill="1" applyBorder="1"/>
    <xf numFmtId="0" fontId="1" fillId="0" borderId="2" xfId="0" applyFont="1" applyFill="1" applyBorder="1" applyAlignment="1">
      <alignment wrapText="1"/>
    </xf>
    <xf numFmtId="0" fontId="1" fillId="0" borderId="4" xfId="0" applyFont="1" applyFill="1" applyBorder="1" applyAlignment="1">
      <alignment wrapText="1"/>
    </xf>
    <xf numFmtId="0" fontId="0" fillId="0" borderId="2" xfId="0" applyFill="1" applyBorder="1" applyAlignment="1">
      <alignment wrapText="1"/>
    </xf>
    <xf numFmtId="0" fontId="0" fillId="0" borderId="4" xfId="0" applyFill="1" applyBorder="1"/>
    <xf numFmtId="0" fontId="1" fillId="0" borderId="8" xfId="0" applyFont="1" applyFill="1" applyBorder="1"/>
    <xf numFmtId="3" fontId="0" fillId="0" borderId="14" xfId="0" applyNumberFormat="1" applyFill="1" applyBorder="1"/>
    <xf numFmtId="0" fontId="0" fillId="0" borderId="5" xfId="0" applyFill="1" applyBorder="1"/>
    <xf numFmtId="0" fontId="0" fillId="0" borderId="11" xfId="0" applyFill="1" applyBorder="1"/>
    <xf numFmtId="0" fontId="1" fillId="0" borderId="2" xfId="0" applyFont="1" applyFill="1" applyBorder="1"/>
    <xf numFmtId="0" fontId="0" fillId="0" borderId="4" xfId="0" applyFill="1" applyBorder="1" applyAlignment="1">
      <alignment wrapText="1"/>
    </xf>
    <xf numFmtId="0" fontId="0" fillId="0" borderId="14" xfId="0" applyFill="1" applyBorder="1"/>
    <xf numFmtId="44" fontId="0" fillId="0" borderId="5" xfId="0" applyNumberFormat="1" applyFill="1" applyBorder="1"/>
    <xf numFmtId="44" fontId="0" fillId="0" borderId="8" xfId="0" applyNumberFormat="1" applyFill="1" applyBorder="1"/>
    <xf numFmtId="44" fontId="0" fillId="0" borderId="11" xfId="0" applyNumberFormat="1" applyFill="1" applyBorder="1"/>
    <xf numFmtId="6" fontId="0" fillId="0" borderId="0" xfId="8" applyNumberFormat="1" applyFont="1" applyFill="1" applyBorder="1"/>
    <xf numFmtId="6" fontId="0" fillId="0" borderId="2" xfId="8" applyNumberFormat="1" applyFont="1" applyFill="1" applyBorder="1" applyAlignment="1">
      <alignment horizontal="right" wrapText="1"/>
    </xf>
    <xf numFmtId="6" fontId="0" fillId="0" borderId="0" xfId="8" applyNumberFormat="1" applyFont="1" applyFill="1" applyBorder="1" applyAlignment="1">
      <alignment horizontal="right" wrapText="1"/>
    </xf>
    <xf numFmtId="165" fontId="0" fillId="0" borderId="0" xfId="0" applyNumberFormat="1" applyFill="1" applyAlignment="1">
      <alignment wrapText="1"/>
    </xf>
    <xf numFmtId="0" fontId="1" fillId="0" borderId="0" xfId="0" applyFont="1" applyFill="1" applyBorder="1"/>
    <xf numFmtId="0" fontId="1" fillId="0" borderId="3" xfId="0" applyFont="1" applyFill="1" applyBorder="1" applyAlignment="1">
      <alignment wrapText="1"/>
    </xf>
    <xf numFmtId="0" fontId="1" fillId="0" borderId="7" xfId="0" applyFont="1" applyFill="1" applyBorder="1" applyAlignment="1">
      <alignment wrapText="1"/>
    </xf>
    <xf numFmtId="0" fontId="1" fillId="0" borderId="1" xfId="0" applyFont="1" applyFill="1" applyBorder="1" applyAlignment="1">
      <alignment wrapText="1"/>
    </xf>
    <xf numFmtId="0" fontId="0" fillId="0" borderId="0" xfId="0" applyFill="1" applyBorder="1" applyAlignment="1">
      <alignment wrapText="1"/>
    </xf>
    <xf numFmtId="0" fontId="2" fillId="0" borderId="0" xfId="0" applyFont="1" applyFill="1"/>
    <xf numFmtId="0" fontId="0" fillId="0" borderId="15" xfId="0" applyFont="1" applyFill="1" applyBorder="1"/>
    <xf numFmtId="0" fontId="0" fillId="0" borderId="2" xfId="0" applyFont="1" applyFill="1" applyBorder="1" applyAlignment="1">
      <alignment wrapText="1"/>
    </xf>
    <xf numFmtId="0" fontId="0" fillId="0" borderId="0" xfId="0" applyFont="1" applyFill="1" applyAlignment="1">
      <alignment wrapText="1"/>
    </xf>
    <xf numFmtId="3" fontId="0" fillId="0" borderId="0" xfId="0" applyNumberFormat="1" applyFont="1" applyFill="1" applyBorder="1"/>
    <xf numFmtId="3" fontId="0" fillId="0" borderId="15" xfId="0" applyNumberFormat="1" applyFont="1" applyFill="1" applyBorder="1"/>
    <xf numFmtId="3" fontId="10" fillId="0" borderId="2" xfId="0" applyNumberFormat="1" applyFont="1" applyFill="1" applyBorder="1" applyAlignment="1">
      <alignment wrapText="1"/>
    </xf>
    <xf numFmtId="3" fontId="10" fillId="0" borderId="0" xfId="0" applyNumberFormat="1" applyFont="1" applyFill="1" applyBorder="1" applyAlignment="1">
      <alignment wrapText="1"/>
    </xf>
    <xf numFmtId="0" fontId="10" fillId="0" borderId="0" xfId="0" applyFont="1" applyFill="1" applyBorder="1" applyAlignment="1">
      <alignment wrapText="1"/>
    </xf>
    <xf numFmtId="6" fontId="0" fillId="0" borderId="15" xfId="0" applyNumberFormat="1" applyFont="1" applyFill="1" applyBorder="1" applyAlignment="1">
      <alignment horizontal="right"/>
    </xf>
    <xf numFmtId="6" fontId="0" fillId="0" borderId="2" xfId="0" applyNumberFormat="1" applyFont="1" applyFill="1" applyBorder="1" applyAlignment="1">
      <alignment horizontal="right"/>
    </xf>
    <xf numFmtId="6" fontId="0" fillId="0" borderId="0" xfId="0" applyNumberFormat="1" applyFont="1" applyFill="1" applyBorder="1" applyAlignment="1">
      <alignment horizontal="right"/>
    </xf>
    <xf numFmtId="44" fontId="0" fillId="0" borderId="0" xfId="0" applyNumberFormat="1" applyFont="1" applyFill="1" applyBorder="1" applyAlignment="1">
      <alignment horizontal="center"/>
    </xf>
    <xf numFmtId="167" fontId="0" fillId="0" borderId="2" xfId="11" applyNumberFormat="1" applyFont="1" applyFill="1" applyBorder="1"/>
    <xf numFmtId="0" fontId="0" fillId="0" borderId="0" xfId="0" applyFont="1" applyFill="1" applyBorder="1" applyAlignment="1">
      <alignment wrapText="1"/>
    </xf>
    <xf numFmtId="6" fontId="0" fillId="0" borderId="3" xfId="0" applyNumberFormat="1" applyFont="1" applyFill="1" applyBorder="1" applyAlignment="1">
      <alignment horizontal="right"/>
    </xf>
    <xf numFmtId="6" fontId="0" fillId="0" borderId="1" xfId="0" applyNumberFormat="1" applyFont="1" applyFill="1" applyBorder="1" applyAlignment="1">
      <alignment horizontal="right"/>
    </xf>
    <xf numFmtId="6" fontId="0" fillId="0" borderId="0" xfId="0" quotePrefix="1" applyNumberFormat="1" applyFont="1" applyFill="1" applyBorder="1" applyAlignment="1">
      <alignment horizontal="right"/>
    </xf>
    <xf numFmtId="6" fontId="0" fillId="0" borderId="2" xfId="0" quotePrefix="1" applyNumberFormat="1" applyFont="1" applyFill="1" applyBorder="1" applyAlignment="1">
      <alignment horizontal="right"/>
    </xf>
    <xf numFmtId="44" fontId="0" fillId="0" borderId="0" xfId="0" quotePrefix="1" applyNumberFormat="1" applyFont="1" applyFill="1" applyBorder="1"/>
    <xf numFmtId="6" fontId="10" fillId="0" borderId="2" xfId="0" applyNumberFormat="1" applyFont="1" applyFill="1" applyBorder="1" applyAlignment="1">
      <alignment horizontal="right" wrapText="1"/>
    </xf>
    <xf numFmtId="6" fontId="10" fillId="0" borderId="0" xfId="0" applyNumberFormat="1" applyFont="1" applyFill="1" applyBorder="1" applyAlignment="1">
      <alignment horizontal="right" wrapText="1"/>
    </xf>
    <xf numFmtId="3" fontId="10" fillId="0" borderId="0" xfId="0" applyNumberFormat="1" applyFont="1" applyFill="1" applyBorder="1" applyAlignment="1">
      <alignment horizontal="right" wrapText="1"/>
    </xf>
    <xf numFmtId="8" fontId="0" fillId="0" borderId="0" xfId="0" applyNumberFormat="1" applyFont="1" applyFill="1" applyBorder="1"/>
    <xf numFmtId="6" fontId="0" fillId="0" borderId="5" xfId="0" applyNumberFormat="1" applyFont="1" applyFill="1" applyBorder="1" applyAlignment="1">
      <alignment horizontal="right"/>
    </xf>
    <xf numFmtId="6" fontId="0" fillId="0" borderId="8" xfId="0" applyNumberFormat="1" applyFont="1" applyFill="1" applyBorder="1" applyAlignment="1">
      <alignment horizontal="right"/>
    </xf>
    <xf numFmtId="44" fontId="0" fillId="0" borderId="0" xfId="0" applyNumberFormat="1" applyFont="1" applyFill="1" applyBorder="1"/>
    <xf numFmtId="8" fontId="0" fillId="0" borderId="15" xfId="0" applyNumberFormat="1" applyFont="1" applyFill="1" applyBorder="1"/>
    <xf numFmtId="165" fontId="0" fillId="0" borderId="0" xfId="0" applyNumberFormat="1" applyFont="1" applyFill="1"/>
    <xf numFmtId="165" fontId="0" fillId="0" borderId="9" xfId="0" applyNumberFormat="1" applyFont="1" applyFill="1" applyBorder="1"/>
    <xf numFmtId="167" fontId="0" fillId="0" borderId="2" xfId="0" applyNumberFormat="1" applyFill="1" applyBorder="1"/>
    <xf numFmtId="0" fontId="15" fillId="0" borderId="0" xfId="0" applyFont="1" applyAlignment="1">
      <alignment vertical="center" wrapText="1"/>
    </xf>
    <xf numFmtId="0" fontId="15" fillId="0" borderId="0" xfId="0" applyFont="1" applyAlignment="1">
      <alignment horizontal="left" vertical="top" wrapText="1"/>
    </xf>
    <xf numFmtId="0" fontId="16" fillId="0" borderId="0" xfId="0" applyFont="1" applyAlignment="1">
      <alignment vertical="center" wrapText="1"/>
    </xf>
    <xf numFmtId="0" fontId="15" fillId="0" borderId="0" xfId="0" applyFont="1" applyAlignment="1">
      <alignment horizontal="left" vertical="center" wrapText="1"/>
    </xf>
    <xf numFmtId="0" fontId="17" fillId="0" borderId="0" xfId="0" applyFont="1" applyAlignment="1">
      <alignment vertical="center" wrapText="1"/>
    </xf>
    <xf numFmtId="0" fontId="19" fillId="0" borderId="0" xfId="0" applyFont="1" applyAlignment="1">
      <alignment horizontal="left" vertical="center"/>
    </xf>
    <xf numFmtId="6" fontId="0" fillId="0" borderId="0" xfId="0" applyNumberFormat="1" applyFill="1" applyAlignment="1">
      <alignment wrapText="1"/>
    </xf>
    <xf numFmtId="6" fontId="0" fillId="0" borderId="0" xfId="0" applyNumberFormat="1" applyFill="1"/>
    <xf numFmtId="165" fontId="0" fillId="0" borderId="0" xfId="8" applyNumberFormat="1" applyFont="1" applyFill="1" applyBorder="1"/>
    <xf numFmtId="0" fontId="0" fillId="0" borderId="0" xfId="0" applyAlignment="1">
      <alignment wrapText="1"/>
    </xf>
    <xf numFmtId="3" fontId="0" fillId="0" borderId="15" xfId="0" applyNumberFormat="1" applyFont="1" applyFill="1" applyBorder="1" applyAlignment="1">
      <alignment horizontal="center" wrapText="1"/>
    </xf>
    <xf numFmtId="3" fontId="0" fillId="0" borderId="2" xfId="0" applyNumberFormat="1" applyFont="1" applyFill="1" applyBorder="1" applyAlignment="1">
      <alignment horizontal="center"/>
    </xf>
    <xf numFmtId="3" fontId="0" fillId="0" borderId="0" xfId="0" applyNumberFormat="1" applyFont="1" applyFill="1" applyBorder="1" applyAlignment="1">
      <alignment horizontal="center"/>
    </xf>
    <xf numFmtId="3" fontId="0" fillId="0" borderId="15" xfId="0" applyNumberFormat="1" applyFont="1" applyFill="1" applyBorder="1" applyAlignment="1">
      <alignment horizontal="center"/>
    </xf>
    <xf numFmtId="3" fontId="0" fillId="0" borderId="0" xfId="0" applyNumberFormat="1" applyFont="1" applyFill="1" applyBorder="1" applyAlignment="1">
      <alignment horizontal="center" wrapText="1"/>
    </xf>
    <xf numFmtId="3" fontId="0" fillId="0" borderId="2" xfId="0" applyNumberFormat="1" applyFont="1" applyFill="1" applyBorder="1" applyAlignment="1">
      <alignment horizontal="center" wrapText="1"/>
    </xf>
    <xf numFmtId="3" fontId="0" fillId="0" borderId="2" xfId="0" applyNumberFormat="1" applyFont="1" applyBorder="1" applyAlignment="1">
      <alignment horizontal="center"/>
    </xf>
    <xf numFmtId="3" fontId="0" fillId="0" borderId="0" xfId="0" applyNumberFormat="1" applyFont="1" applyBorder="1" applyAlignment="1">
      <alignment horizontal="center"/>
    </xf>
    <xf numFmtId="165" fontId="0" fillId="0" borderId="2" xfId="0" applyNumberFormat="1" applyFont="1" applyBorder="1" applyAlignment="1">
      <alignment horizontal="right"/>
    </xf>
    <xf numFmtId="165" fontId="0" fillId="0" borderId="2" xfId="0" applyNumberFormat="1" applyFont="1" applyFill="1" applyBorder="1" applyAlignment="1">
      <alignment horizontal="right"/>
    </xf>
    <xf numFmtId="165" fontId="0" fillId="0" borderId="0" xfId="8" applyNumberFormat="1" applyFont="1" applyFill="1" applyBorder="1" applyAlignment="1">
      <alignment horizontal="right"/>
    </xf>
    <xf numFmtId="165" fontId="0" fillId="0" borderId="5" xfId="0" quotePrefix="1" applyNumberFormat="1" applyFont="1" applyFill="1" applyBorder="1" applyAlignment="1">
      <alignment horizontal="right"/>
    </xf>
    <xf numFmtId="165" fontId="0" fillId="0" borderId="8" xfId="0" quotePrefix="1" applyNumberFormat="1" applyFont="1" applyFill="1" applyBorder="1" applyAlignment="1">
      <alignment horizontal="right"/>
    </xf>
    <xf numFmtId="165" fontId="0" fillId="0" borderId="8" xfId="8" quotePrefix="1" applyNumberFormat="1" applyFont="1" applyFill="1" applyBorder="1" applyAlignment="1">
      <alignment horizontal="right"/>
    </xf>
    <xf numFmtId="165" fontId="6" fillId="0" borderId="0" xfId="8" applyNumberFormat="1" applyFont="1" applyFill="1" applyBorder="1" applyAlignment="1">
      <alignment horizontal="right" wrapText="1"/>
    </xf>
    <xf numFmtId="165" fontId="0" fillId="0" borderId="5" xfId="0" applyNumberFormat="1" applyFont="1" applyBorder="1" applyAlignment="1">
      <alignment horizontal="right"/>
    </xf>
    <xf numFmtId="165" fontId="0" fillId="0" borderId="11" xfId="0" applyNumberFormat="1" applyFont="1" applyBorder="1" applyAlignment="1">
      <alignment horizontal="right"/>
    </xf>
    <xf numFmtId="165" fontId="0" fillId="0" borderId="8" xfId="0" applyNumberFormat="1" applyFont="1" applyBorder="1" applyAlignment="1">
      <alignment horizontal="right"/>
    </xf>
    <xf numFmtId="165" fontId="0" fillId="0" borderId="0" xfId="0" applyNumberFormat="1" applyFont="1" applyAlignment="1">
      <alignment horizontal="right"/>
    </xf>
    <xf numFmtId="165" fontId="0" fillId="0" borderId="10" xfId="0" applyNumberFormat="1" applyFill="1" applyBorder="1" applyAlignment="1">
      <alignment horizontal="right"/>
    </xf>
    <xf numFmtId="165" fontId="0" fillId="0" borderId="9" xfId="0" applyNumberFormat="1" applyFill="1" applyBorder="1" applyAlignment="1">
      <alignment horizontal="right"/>
    </xf>
    <xf numFmtId="165" fontId="0" fillId="0" borderId="9" xfId="0" applyNumberFormat="1" applyBorder="1" applyAlignment="1">
      <alignment horizontal="right"/>
    </xf>
    <xf numFmtId="3" fontId="0" fillId="0" borderId="15" xfId="0" applyNumberFormat="1" applyFont="1" applyBorder="1" applyAlignment="1">
      <alignment horizontal="center"/>
    </xf>
    <xf numFmtId="3" fontId="0" fillId="0" borderId="0" xfId="0" applyNumberFormat="1" applyFont="1" applyBorder="1" applyAlignment="1">
      <alignment horizontal="center" wrapText="1"/>
    </xf>
    <xf numFmtId="165" fontId="0" fillId="0" borderId="15" xfId="0" applyNumberFormat="1" applyFont="1" applyBorder="1" applyAlignment="1">
      <alignment horizontal="right"/>
    </xf>
    <xf numFmtId="165" fontId="0" fillId="0" borderId="15" xfId="0" applyNumberFormat="1" applyBorder="1" applyAlignment="1">
      <alignment horizontal="right"/>
    </xf>
    <xf numFmtId="165" fontId="0" fillId="0" borderId="0" xfId="0" applyNumberFormat="1" applyBorder="1" applyAlignment="1">
      <alignment horizontal="right"/>
    </xf>
    <xf numFmtId="165" fontId="0" fillId="0" borderId="0" xfId="0" applyNumberFormat="1" applyAlignment="1">
      <alignment horizontal="right"/>
    </xf>
    <xf numFmtId="165" fontId="0" fillId="0" borderId="18" xfId="0" applyNumberFormat="1" applyFill="1" applyBorder="1" applyAlignment="1">
      <alignment horizontal="right"/>
    </xf>
    <xf numFmtId="3" fontId="0" fillId="0" borderId="15" xfId="0" applyNumberFormat="1" applyFill="1" applyBorder="1" applyAlignment="1">
      <alignment horizontal="center"/>
    </xf>
    <xf numFmtId="3" fontId="0" fillId="0" borderId="0" xfId="0" applyNumberFormat="1" applyFont="1" applyFill="1" applyAlignment="1">
      <alignment horizontal="center"/>
    </xf>
    <xf numFmtId="3" fontId="0" fillId="0" borderId="4" xfId="0" applyNumberFormat="1" applyFont="1" applyFill="1" applyBorder="1" applyAlignment="1">
      <alignment horizontal="center"/>
    </xf>
    <xf numFmtId="3" fontId="0" fillId="0" borderId="4" xfId="0" applyNumberFormat="1" applyFont="1" applyFill="1" applyBorder="1" applyAlignment="1">
      <alignment horizontal="center" wrapText="1"/>
    </xf>
    <xf numFmtId="0" fontId="0" fillId="0" borderId="15" xfId="0" quotePrefix="1" applyFill="1" applyBorder="1" applyAlignment="1">
      <alignment horizontal="right"/>
    </xf>
    <xf numFmtId="6" fontId="0" fillId="0" borderId="2" xfId="8" applyNumberFormat="1" applyFont="1" applyFill="1" applyBorder="1" applyAlignment="1">
      <alignment horizontal="right"/>
    </xf>
    <xf numFmtId="6" fontId="0" fillId="0" borderId="0" xfId="8" applyNumberFormat="1" applyFont="1" applyFill="1" applyBorder="1" applyAlignment="1">
      <alignment horizontal="right"/>
    </xf>
    <xf numFmtId="165" fontId="0" fillId="0" borderId="0" xfId="0" applyNumberFormat="1" applyFill="1" applyAlignment="1">
      <alignment horizontal="right"/>
    </xf>
    <xf numFmtId="165" fontId="0" fillId="0" borderId="4" xfId="0" applyNumberFormat="1" applyFill="1" applyBorder="1" applyAlignment="1">
      <alignment horizontal="right"/>
    </xf>
    <xf numFmtId="0" fontId="0" fillId="0" borderId="15" xfId="0" applyFill="1" applyBorder="1" applyAlignment="1">
      <alignment horizontal="right"/>
    </xf>
    <xf numFmtId="165" fontId="4" fillId="0" borderId="2" xfId="8" applyNumberFormat="1" applyFont="1" applyFill="1" applyBorder="1" applyAlignment="1">
      <alignment horizontal="right"/>
    </xf>
    <xf numFmtId="165" fontId="4" fillId="0" borderId="0" xfId="8" applyNumberFormat="1" applyFont="1" applyFill="1" applyAlignment="1">
      <alignment horizontal="right"/>
    </xf>
    <xf numFmtId="165" fontId="4" fillId="0" borderId="0" xfId="8" applyNumberFormat="1" applyFont="1" applyFill="1" applyAlignment="1">
      <alignment horizontal="right" wrapText="1"/>
    </xf>
    <xf numFmtId="2" fontId="0" fillId="0" borderId="14" xfId="0" quotePrefix="1" applyNumberFormat="1" applyFill="1" applyBorder="1" applyAlignment="1">
      <alignment horizontal="right"/>
    </xf>
    <xf numFmtId="6" fontId="0" fillId="0" borderId="8" xfId="0" quotePrefix="1" applyNumberFormat="1" applyFont="1" applyFill="1" applyBorder="1" applyAlignment="1">
      <alignment horizontal="right" wrapText="1"/>
    </xf>
    <xf numFmtId="165" fontId="0" fillId="0" borderId="8" xfId="0" applyNumberFormat="1" applyFill="1" applyBorder="1" applyAlignment="1">
      <alignment horizontal="right"/>
    </xf>
    <xf numFmtId="165" fontId="0" fillId="0" borderId="11" xfId="0" applyNumberFormat="1" applyFill="1" applyBorder="1" applyAlignment="1">
      <alignment horizontal="right"/>
    </xf>
    <xf numFmtId="2" fontId="0" fillId="0" borderId="15" xfId="0" quotePrefix="1" applyNumberFormat="1" applyFill="1" applyBorder="1" applyAlignment="1">
      <alignment horizontal="right"/>
    </xf>
    <xf numFmtId="165" fontId="0" fillId="0" borderId="2" xfId="0" applyNumberFormat="1" applyFill="1" applyBorder="1" applyAlignment="1">
      <alignment horizontal="right"/>
    </xf>
    <xf numFmtId="165" fontId="0" fillId="0" borderId="0" xfId="0" quotePrefix="1" applyNumberFormat="1" applyFill="1" applyAlignment="1">
      <alignment horizontal="right" wrapText="1"/>
    </xf>
    <xf numFmtId="0" fontId="0" fillId="0" borderId="14" xfId="0" applyFill="1" applyBorder="1" applyAlignment="1">
      <alignment horizontal="right"/>
    </xf>
    <xf numFmtId="165" fontId="0" fillId="0" borderId="5" xfId="0" applyNumberFormat="1" applyFill="1" applyBorder="1" applyAlignment="1">
      <alignment horizontal="right"/>
    </xf>
    <xf numFmtId="165" fontId="0" fillId="0" borderId="11" xfId="0" applyNumberFormat="1" applyFill="1" applyBorder="1" applyAlignment="1">
      <alignment horizontal="right" wrapText="1"/>
    </xf>
    <xf numFmtId="165" fontId="0" fillId="0" borderId="2" xfId="0" applyNumberFormat="1" applyFill="1" applyBorder="1" applyAlignment="1">
      <alignment horizontal="right" wrapText="1"/>
    </xf>
    <xf numFmtId="165" fontId="0" fillId="0" borderId="0" xfId="0" applyNumberFormat="1" applyFill="1" applyAlignment="1">
      <alignment horizontal="right" wrapText="1"/>
    </xf>
    <xf numFmtId="0" fontId="0" fillId="0" borderId="18" xfId="0" quotePrefix="1" applyFill="1" applyBorder="1" applyAlignment="1">
      <alignment horizontal="right"/>
    </xf>
    <xf numFmtId="165" fontId="0" fillId="0" borderId="10" xfId="0" applyNumberFormat="1" applyFill="1" applyBorder="1" applyAlignment="1">
      <alignment horizontal="right" wrapText="1"/>
    </xf>
    <xf numFmtId="165" fontId="0" fillId="0" borderId="9" xfId="0" applyNumberFormat="1" applyFill="1" applyBorder="1" applyAlignment="1">
      <alignment horizontal="right" wrapText="1"/>
    </xf>
    <xf numFmtId="37" fontId="0" fillId="0" borderId="13" xfId="10" applyNumberFormat="1" applyFont="1" applyFill="1" applyBorder="1" applyAlignment="1">
      <alignment horizontal="center"/>
    </xf>
    <xf numFmtId="37" fontId="0" fillId="0" borderId="0" xfId="10" applyNumberFormat="1" applyFont="1" applyFill="1" applyBorder="1" applyAlignment="1">
      <alignment horizontal="center" wrapText="1"/>
    </xf>
    <xf numFmtId="37" fontId="0" fillId="0" borderId="0" xfId="10" applyNumberFormat="1" applyFont="1" applyFill="1" applyBorder="1" applyAlignment="1">
      <alignment horizontal="center"/>
    </xf>
    <xf numFmtId="37" fontId="0" fillId="0" borderId="4" xfId="10" applyNumberFormat="1" applyFont="1" applyFill="1" applyBorder="1" applyAlignment="1">
      <alignment horizontal="center"/>
    </xf>
    <xf numFmtId="37" fontId="0" fillId="0" borderId="9" xfId="10" applyNumberFormat="1" applyFont="1" applyFill="1" applyBorder="1" applyAlignment="1">
      <alignment horizontal="center"/>
    </xf>
    <xf numFmtId="0" fontId="0" fillId="0" borderId="0" xfId="0" applyAlignment="1">
      <alignment horizontal="left" vertical="center" wrapText="1"/>
    </xf>
    <xf numFmtId="0" fontId="1" fillId="0" borderId="1" xfId="0" applyFont="1" applyFill="1" applyBorder="1" applyAlignment="1">
      <alignment horizontal="center"/>
    </xf>
    <xf numFmtId="0" fontId="1" fillId="0" borderId="5" xfId="0" applyFont="1" applyFill="1" applyBorder="1" applyAlignment="1">
      <alignment horizontal="center"/>
    </xf>
    <xf numFmtId="0" fontId="1" fillId="0" borderId="11" xfId="0" applyFont="1" applyFill="1" applyBorder="1" applyAlignment="1">
      <alignment horizontal="center"/>
    </xf>
    <xf numFmtId="0" fontId="1" fillId="0" borderId="8" xfId="0" applyFont="1" applyFill="1" applyBorder="1" applyAlignment="1">
      <alignment horizontal="center"/>
    </xf>
    <xf numFmtId="0" fontId="14" fillId="0" borderId="0" xfId="0" applyFont="1" applyAlignment="1">
      <alignment horizontal="left" wrapText="1"/>
    </xf>
    <xf numFmtId="0" fontId="1" fillId="0" borderId="0" xfId="0" applyFont="1" applyBorder="1" applyAlignment="1">
      <alignment horizontal="center"/>
    </xf>
    <xf numFmtId="0" fontId="1" fillId="0" borderId="12" xfId="0" applyFont="1" applyBorder="1" applyAlignment="1">
      <alignment horizontal="center"/>
    </xf>
    <xf numFmtId="0" fontId="1" fillId="0" borderId="17" xfId="0" applyFont="1" applyBorder="1" applyAlignment="1">
      <alignment horizontal="center"/>
    </xf>
    <xf numFmtId="0" fontId="1" fillId="0" borderId="6" xfId="0" applyFont="1" applyBorder="1" applyAlignment="1">
      <alignment horizontal="center"/>
    </xf>
    <xf numFmtId="0" fontId="14" fillId="0" borderId="0" xfId="0" applyFont="1" applyAlignment="1">
      <alignment horizontal="left" vertical="center" wrapText="1"/>
    </xf>
  </cellXfs>
  <cellStyles count="12">
    <cellStyle name="Comma" xfId="10" builtinId="3"/>
    <cellStyle name="Comma 2" xfId="2" xr:uid="{00000000-0005-0000-0000-000001000000}"/>
    <cellStyle name="Currency" xfId="8" builtinId="4"/>
    <cellStyle name="Currency 2" xfId="3" xr:uid="{00000000-0005-0000-0000-000003000000}"/>
    <cellStyle name="Normal" xfId="0" builtinId="0"/>
    <cellStyle name="Normal 2" xfId="4" xr:uid="{00000000-0005-0000-0000-000005000000}"/>
    <cellStyle name="Normal 3" xfId="5" xr:uid="{00000000-0005-0000-0000-000006000000}"/>
    <cellStyle name="Normal 4" xfId="6" xr:uid="{00000000-0005-0000-0000-000007000000}"/>
    <cellStyle name="Normal 5" xfId="1" xr:uid="{00000000-0005-0000-0000-000008000000}"/>
    <cellStyle name="Normal 6" xfId="9" xr:uid="{00000000-0005-0000-0000-000009000000}"/>
    <cellStyle name="Percent" xfId="11" builtinId="5"/>
    <cellStyle name="Percent 2"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76" t="s">
        <v>54</v>
      </c>
      <c r="J2" s="77"/>
    </row>
    <row r="3" spans="2:10">
      <c r="B3" s="76"/>
      <c r="J3" s="77"/>
    </row>
    <row r="4" spans="2:10" ht="87.45">
      <c r="B4" s="179" t="s">
        <v>57</v>
      </c>
    </row>
    <row r="5" spans="2:10">
      <c r="B5" s="179"/>
    </row>
    <row r="6" spans="2:10" ht="43.75">
      <c r="B6" s="188" t="s">
        <v>52</v>
      </c>
    </row>
    <row r="7" spans="2:10">
      <c r="B7" s="179"/>
    </row>
    <row r="8" spans="2:10" ht="48" customHeight="1">
      <c r="B8" s="180" t="s">
        <v>42</v>
      </c>
    </row>
    <row r="9" spans="2:10">
      <c r="B9" s="179"/>
    </row>
    <row r="10" spans="2:10">
      <c r="B10" s="181" t="s">
        <v>28</v>
      </c>
    </row>
    <row r="11" spans="2:10" ht="29.15">
      <c r="B11" s="182" t="s">
        <v>43</v>
      </c>
    </row>
    <row r="12" spans="2:10">
      <c r="B12" s="179"/>
    </row>
    <row r="13" spans="2:10" ht="43.75">
      <c r="B13" s="179" t="s">
        <v>44</v>
      </c>
    </row>
    <row r="14" spans="2:10">
      <c r="B14" s="183"/>
    </row>
    <row r="15" spans="2:10" ht="29.15">
      <c r="B15" s="179" t="s">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41"/>
  <sheetViews>
    <sheetView tabSelected="1" zoomScaleNormal="100" workbookViewId="0">
      <selection activeCell="F8" sqref="F8"/>
    </sheetView>
  </sheetViews>
  <sheetFormatPr defaultColWidth="9.07421875" defaultRowHeight="14.6"/>
  <cols>
    <col min="1" max="1" width="5.07421875" style="4" customWidth="1"/>
    <col min="2" max="2" width="4" style="4" customWidth="1"/>
    <col min="3" max="3" width="27.07421875" style="4" customWidth="1"/>
    <col min="4" max="4" width="3.3046875" style="4" customWidth="1"/>
    <col min="5" max="5" width="13.15234375" style="4" customWidth="1"/>
    <col min="6" max="6" width="10.3828125" style="4" bestFit="1" customWidth="1"/>
    <col min="7" max="7" width="15.23046875" style="4" bestFit="1" customWidth="1"/>
    <col min="8" max="8" width="10.921875" style="4" bestFit="1" customWidth="1"/>
    <col min="9" max="9" width="15.84375" style="4" customWidth="1"/>
    <col min="10" max="10" width="16" style="4" customWidth="1"/>
    <col min="11" max="11" width="18" style="4" customWidth="1"/>
    <col min="12" max="12" width="12.765625" style="4" bestFit="1" customWidth="1"/>
    <col min="13" max="13" width="11.4609375" style="4" bestFit="1" customWidth="1"/>
    <col min="14" max="19" width="9.07421875" style="4"/>
    <col min="20" max="20" width="10.4609375" style="4" customWidth="1"/>
    <col min="21" max="21" width="10.07421875" style="4" customWidth="1"/>
    <col min="22" max="22" width="11.69140625" style="4" customWidth="1"/>
    <col min="23" max="23" width="12.53515625" style="4" customWidth="1"/>
    <col min="24" max="24" width="13.3046875" style="4" customWidth="1"/>
    <col min="25" max="25" width="13.07421875" style="4" customWidth="1"/>
    <col min="26" max="26" width="12.84375" style="4" customWidth="1"/>
    <col min="27" max="27" width="14" style="4" customWidth="1"/>
    <col min="28" max="28" width="12.84375" style="4" customWidth="1"/>
    <col min="29" max="30" width="15" style="4" customWidth="1"/>
    <col min="31" max="16384" width="9.07421875" style="4"/>
  </cols>
  <sheetData>
    <row r="1" spans="1:39">
      <c r="A1" s="86" t="s">
        <v>53</v>
      </c>
      <c r="B1" s="86"/>
      <c r="C1" s="86"/>
      <c r="D1" s="86"/>
      <c r="E1" s="86"/>
      <c r="F1" s="86"/>
      <c r="G1" s="86"/>
      <c r="H1" s="86"/>
      <c r="I1" s="86"/>
      <c r="J1" s="86"/>
      <c r="K1" s="86"/>
      <c r="L1" s="86"/>
      <c r="M1" s="86"/>
      <c r="N1" s="29"/>
    </row>
    <row r="2" spans="1:39">
      <c r="A2" s="86"/>
      <c r="B2" s="86"/>
      <c r="C2" s="86"/>
      <c r="D2" s="86"/>
      <c r="E2" s="143" t="s">
        <v>50</v>
      </c>
      <c r="F2" s="143"/>
      <c r="G2" s="86"/>
      <c r="H2" s="86"/>
      <c r="I2" s="86"/>
      <c r="J2" s="86"/>
      <c r="K2" s="86"/>
      <c r="L2" s="86"/>
      <c r="M2" s="86"/>
      <c r="N2" s="29"/>
    </row>
    <row r="3" spans="1:39" ht="14.4" customHeight="1">
      <c r="A3" s="86"/>
      <c r="B3" s="86"/>
      <c r="C3" s="86"/>
      <c r="D3" s="86"/>
      <c r="E3" s="86"/>
      <c r="F3" s="252"/>
      <c r="G3" s="252"/>
      <c r="H3" s="252"/>
      <c r="I3" s="252"/>
      <c r="J3" s="252"/>
      <c r="K3" s="252"/>
      <c r="L3" s="252"/>
      <c r="M3" s="252"/>
      <c r="N3" s="29"/>
      <c r="AE3" s="5"/>
      <c r="AF3" s="5"/>
      <c r="AG3" s="5"/>
      <c r="AH3" s="5"/>
      <c r="AI3" s="5"/>
      <c r="AJ3" s="5"/>
      <c r="AK3" s="5"/>
      <c r="AL3" s="5"/>
    </row>
    <row r="4" spans="1:39" ht="14.4" customHeight="1">
      <c r="A4" s="86"/>
      <c r="B4" s="86"/>
      <c r="C4" s="86"/>
      <c r="D4" s="86"/>
      <c r="E4" s="119"/>
      <c r="F4" s="253" t="s">
        <v>11</v>
      </c>
      <c r="G4" s="254"/>
      <c r="H4" s="253" t="s">
        <v>10</v>
      </c>
      <c r="I4" s="255"/>
      <c r="J4" s="255"/>
      <c r="K4" s="255"/>
      <c r="L4" s="255"/>
      <c r="M4" s="254"/>
      <c r="N4" s="59"/>
      <c r="AE4" s="5"/>
      <c r="AF4" s="5"/>
      <c r="AG4" s="5"/>
      <c r="AH4" s="5"/>
      <c r="AI4" s="5"/>
      <c r="AJ4" s="5"/>
      <c r="AK4" s="5"/>
      <c r="AL4" s="5"/>
    </row>
    <row r="5" spans="1:39" ht="60">
      <c r="A5" s="86" t="s">
        <v>60</v>
      </c>
      <c r="B5" s="86"/>
      <c r="C5" s="86"/>
      <c r="D5" s="86"/>
      <c r="E5" s="124" t="s">
        <v>39</v>
      </c>
      <c r="F5" s="144" t="s">
        <v>21</v>
      </c>
      <c r="G5" s="145" t="s">
        <v>22</v>
      </c>
      <c r="H5" s="144" t="s">
        <v>10</v>
      </c>
      <c r="I5" s="146" t="s">
        <v>27</v>
      </c>
      <c r="J5" s="146" t="s">
        <v>23</v>
      </c>
      <c r="K5" s="146" t="s">
        <v>37</v>
      </c>
      <c r="L5" s="146" t="s">
        <v>24</v>
      </c>
      <c r="M5" s="145" t="s">
        <v>25</v>
      </c>
      <c r="N5" s="59"/>
      <c r="AE5" s="147"/>
      <c r="AF5" s="147"/>
      <c r="AG5" s="147"/>
      <c r="AH5" s="5"/>
      <c r="AI5" s="5"/>
      <c r="AJ5" s="5"/>
      <c r="AK5" s="5"/>
      <c r="AL5" s="5"/>
    </row>
    <row r="6" spans="1:39">
      <c r="A6" s="148"/>
      <c r="B6" s="29"/>
      <c r="C6" s="29"/>
      <c r="D6" s="29"/>
      <c r="E6" s="149"/>
      <c r="F6" s="150"/>
      <c r="G6" s="151"/>
      <c r="H6" s="150"/>
      <c r="I6" s="151"/>
      <c r="J6" s="151"/>
      <c r="K6" s="151"/>
      <c r="L6" s="151"/>
      <c r="M6" s="151"/>
      <c r="N6" s="59"/>
      <c r="AE6" s="147"/>
      <c r="AF6" s="147"/>
      <c r="AG6" s="147"/>
      <c r="AH6" s="147"/>
      <c r="AI6" s="5"/>
      <c r="AJ6" s="5"/>
      <c r="AK6" s="5"/>
      <c r="AL6" s="5"/>
    </row>
    <row r="7" spans="1:39">
      <c r="A7" s="148"/>
      <c r="B7" s="29"/>
      <c r="C7" s="29"/>
      <c r="D7" s="29"/>
      <c r="E7" s="149"/>
      <c r="F7" s="150"/>
      <c r="G7" s="151"/>
      <c r="H7" s="150"/>
      <c r="I7" s="151"/>
      <c r="J7" s="151"/>
      <c r="K7" s="151"/>
      <c r="L7" s="151"/>
      <c r="M7" s="151"/>
      <c r="N7" s="59"/>
      <c r="AE7" s="147"/>
      <c r="AF7" s="147"/>
      <c r="AG7" s="5"/>
      <c r="AH7" s="5"/>
      <c r="AI7" s="5"/>
      <c r="AJ7" s="5"/>
      <c r="AK7" s="5"/>
      <c r="AL7" s="5"/>
    </row>
    <row r="8" spans="1:39" ht="29.15" customHeight="1">
      <c r="A8" s="86" t="s">
        <v>0</v>
      </c>
      <c r="B8" s="29"/>
      <c r="C8" s="29"/>
      <c r="D8" s="29"/>
      <c r="E8" s="189">
        <v>112752</v>
      </c>
      <c r="F8" s="190"/>
      <c r="G8" s="191"/>
      <c r="H8" s="190">
        <f>SUM(I9:M9)</f>
        <v>271</v>
      </c>
      <c r="I8" s="191"/>
      <c r="J8" s="191"/>
      <c r="K8" s="191"/>
      <c r="L8" s="191"/>
      <c r="M8" s="191"/>
      <c r="N8" s="59"/>
      <c r="O8" s="5"/>
      <c r="P8" s="5"/>
      <c r="AE8" s="5"/>
      <c r="AF8" s="5"/>
      <c r="AG8" s="5"/>
      <c r="AH8" s="5"/>
      <c r="AI8" s="5"/>
      <c r="AJ8" s="5"/>
      <c r="AK8" s="5"/>
      <c r="AL8" s="5"/>
    </row>
    <row r="9" spans="1:39">
      <c r="A9" s="86" t="s">
        <v>32</v>
      </c>
      <c r="B9" s="29"/>
      <c r="C9" s="29"/>
      <c r="D9" s="29"/>
      <c r="E9" s="192"/>
      <c r="F9" s="190">
        <f>'STEC non-O157 Assumptions 2018'!F9</f>
        <v>91526</v>
      </c>
      <c r="G9" s="191">
        <f>'STEC non-O157 Assumptions 2018'!G9</f>
        <v>20955</v>
      </c>
      <c r="H9" s="190"/>
      <c r="I9" s="193">
        <f>'STEC non-O157 Assumptions 2018'!H9</f>
        <v>231</v>
      </c>
      <c r="J9" s="193">
        <f>'STEC non-O157 Assumptions 2018'!I9</f>
        <v>39</v>
      </c>
      <c r="K9" s="193">
        <f>'STEC non-O157 Assumptions 2018'!J9</f>
        <v>1</v>
      </c>
      <c r="L9" s="193">
        <f>'STEC non-O157 Assumptions 2018'!K9</f>
        <v>0</v>
      </c>
      <c r="M9" s="193">
        <f>'STEC non-O157 Assumptions 2018'!L9</f>
        <v>0</v>
      </c>
      <c r="N9" s="59"/>
      <c r="O9" s="5"/>
      <c r="P9" s="5"/>
      <c r="AE9" s="147"/>
      <c r="AF9" s="5"/>
      <c r="AG9" s="8"/>
      <c r="AH9" s="8"/>
      <c r="AI9" s="8"/>
      <c r="AJ9" s="8"/>
      <c r="AK9" s="5"/>
      <c r="AL9" s="5"/>
    </row>
    <row r="10" spans="1:39" ht="15">
      <c r="A10" s="86"/>
      <c r="B10" s="29"/>
      <c r="C10" s="29"/>
      <c r="D10" s="29"/>
      <c r="E10" s="153"/>
      <c r="F10" s="154"/>
      <c r="G10" s="155"/>
      <c r="H10" s="154"/>
      <c r="I10" s="155"/>
      <c r="J10" s="156"/>
      <c r="K10" s="156"/>
      <c r="L10" s="156"/>
      <c r="M10" s="156"/>
      <c r="N10" s="65"/>
      <c r="O10" s="5"/>
      <c r="P10" s="5"/>
      <c r="Q10" s="5"/>
      <c r="AF10" s="5"/>
      <c r="AG10" s="5"/>
      <c r="AH10" s="5"/>
      <c r="AI10" s="5"/>
      <c r="AJ10" s="5"/>
      <c r="AK10" s="5"/>
      <c r="AL10" s="5"/>
      <c r="AM10" s="5"/>
    </row>
    <row r="11" spans="1:39">
      <c r="A11" s="86" t="s">
        <v>33</v>
      </c>
      <c r="B11" s="41"/>
      <c r="C11" s="41"/>
      <c r="D11" s="41"/>
      <c r="E11" s="153"/>
      <c r="F11" s="43"/>
      <c r="G11" s="33"/>
      <c r="H11" s="43"/>
      <c r="I11" s="33"/>
      <c r="J11" s="33"/>
      <c r="K11" s="33"/>
      <c r="L11" s="33"/>
      <c r="M11" s="33"/>
      <c r="N11" s="59"/>
      <c r="O11" s="5"/>
      <c r="P11" s="5"/>
      <c r="AE11" s="5"/>
      <c r="AF11" s="5"/>
      <c r="AG11" s="5"/>
      <c r="AH11" s="5"/>
      <c r="AI11" s="5"/>
      <c r="AJ11" s="5"/>
      <c r="AK11" s="5"/>
      <c r="AL11" s="5"/>
    </row>
    <row r="12" spans="1:39">
      <c r="A12" s="86"/>
      <c r="B12" s="41"/>
      <c r="C12" s="41"/>
      <c r="D12" s="41"/>
      <c r="E12" s="149"/>
      <c r="F12" s="57"/>
      <c r="G12" s="51"/>
      <c r="H12" s="57"/>
      <c r="I12" s="51"/>
      <c r="J12" s="51"/>
      <c r="K12" s="51"/>
      <c r="L12" s="51"/>
      <c r="M12" s="51"/>
      <c r="N12" s="59"/>
      <c r="O12" s="5"/>
      <c r="P12" s="5"/>
      <c r="AE12" s="5"/>
      <c r="AF12" s="5"/>
      <c r="AG12" s="5"/>
      <c r="AH12" s="5"/>
      <c r="AI12" s="5"/>
      <c r="AJ12" s="5"/>
      <c r="AK12" s="5"/>
      <c r="AL12" s="5"/>
    </row>
    <row r="13" spans="1:39" s="29" customFormat="1">
      <c r="A13" s="86"/>
      <c r="B13" s="41" t="s">
        <v>17</v>
      </c>
      <c r="C13" s="41"/>
      <c r="D13" s="41"/>
      <c r="E13" s="149"/>
      <c r="F13" s="57"/>
      <c r="G13" s="51"/>
      <c r="H13" s="57"/>
      <c r="I13" s="51"/>
      <c r="J13" s="51"/>
      <c r="K13" s="51"/>
      <c r="L13" s="51"/>
      <c r="M13" s="51"/>
      <c r="N13" s="59"/>
      <c r="O13" s="41"/>
      <c r="P13" s="41"/>
      <c r="AE13" s="41"/>
      <c r="AF13" s="41"/>
      <c r="AG13" s="41"/>
      <c r="AH13" s="41"/>
      <c r="AI13" s="41"/>
      <c r="AJ13" s="41"/>
      <c r="AK13" s="41"/>
      <c r="AL13" s="41"/>
    </row>
    <row r="14" spans="1:39" s="29" customFormat="1">
      <c r="A14" s="86"/>
      <c r="B14" s="41"/>
      <c r="C14" s="22" t="s">
        <v>13</v>
      </c>
      <c r="D14" s="41"/>
      <c r="E14" s="157"/>
      <c r="F14" s="158">
        <f>'STEC non-O157 Assumptions 2018'!F15*F$9</f>
        <v>301267.64306355244</v>
      </c>
      <c r="G14" s="159">
        <f>'STEC non-O157 Assumptions 2018'!G15*G$9</f>
        <v>452767.37047353492</v>
      </c>
      <c r="H14" s="158"/>
      <c r="I14" s="159">
        <f>'STEC non-O157 Assumptions 2018'!H15*'STEC non-O157 Assumptions 2018'!H$9</f>
        <v>14509.294512280569</v>
      </c>
      <c r="J14" s="159">
        <f>'STEC non-O157 Assumptions 2018'!I15*'STEC non-O157 Assumptions 2018'!I$9</f>
        <v>1431.8732667380309</v>
      </c>
      <c r="K14" s="159">
        <f>'STEC non-O157 Assumptions 2018'!J15*'STEC non-O157 Assumptions 2018'!J$9</f>
        <v>51.347960948379303</v>
      </c>
      <c r="L14" s="160"/>
      <c r="M14" s="160"/>
      <c r="N14" s="161"/>
      <c r="O14" s="41"/>
      <c r="P14" s="41"/>
      <c r="AE14" s="41"/>
      <c r="AF14" s="41"/>
      <c r="AG14" s="41"/>
      <c r="AH14" s="41"/>
      <c r="AI14" s="41"/>
      <c r="AJ14" s="41"/>
      <c r="AK14" s="41"/>
      <c r="AL14" s="41"/>
    </row>
    <row r="15" spans="1:39" s="29" customFormat="1">
      <c r="A15" s="86"/>
      <c r="C15" s="22" t="s">
        <v>14</v>
      </c>
      <c r="D15" s="41"/>
      <c r="E15" s="157"/>
      <c r="F15" s="158"/>
      <c r="G15" s="159">
        <f>'STEC non-O157 Assumptions 2018'!G16*G$9</f>
        <v>3886783.6519467169</v>
      </c>
      <c r="H15" s="158"/>
      <c r="I15" s="159">
        <f>'STEC non-O157 Assumptions 2018'!H16*'STEC non-O157 Assumptions 2018'!H$9</f>
        <v>34412.078518798473</v>
      </c>
      <c r="J15" s="159">
        <f>'STEC non-O157 Assumptions 2018'!I16*'STEC non-O157 Assumptions 2018'!I$9</f>
        <v>10993.084198276136</v>
      </c>
      <c r="K15" s="159">
        <f>'STEC non-O157 Assumptions 2018'!J16*'STEC non-O157 Assumptions 2018'!J$9</f>
        <v>282.2548698570485</v>
      </c>
      <c r="L15" s="160"/>
      <c r="M15" s="160"/>
      <c r="N15" s="161"/>
      <c r="O15" s="41"/>
      <c r="P15" s="41"/>
      <c r="AE15" s="41"/>
      <c r="AF15" s="41"/>
      <c r="AG15" s="41"/>
      <c r="AH15" s="41"/>
      <c r="AI15" s="41"/>
      <c r="AJ15" s="41"/>
      <c r="AK15" s="41"/>
      <c r="AL15" s="41"/>
    </row>
    <row r="16" spans="1:39" s="29" customFormat="1">
      <c r="A16" s="86"/>
      <c r="C16" s="22" t="s">
        <v>34</v>
      </c>
      <c r="D16" s="41"/>
      <c r="E16" s="157"/>
      <c r="F16" s="158"/>
      <c r="G16" s="159">
        <f>'STEC non-O157 Assumptions 2018'!G17*G$9</f>
        <v>5872253.8679758431</v>
      </c>
      <c r="H16" s="158"/>
      <c r="I16" s="159">
        <f>'STEC non-O157 Assumptions 2018'!H17*'STEC non-O157 Assumptions 2018'!H$9</f>
        <v>142413.74375204433</v>
      </c>
      <c r="J16" s="159">
        <f>'STEC non-O157 Assumptions 2018'!I17*'STEC non-O157 Assumptions 2018'!I$9</f>
        <v>34699.665622775596</v>
      </c>
      <c r="K16" s="159">
        <f>'STEC non-O157 Assumptions 2018'!J17*'STEC non-O157 Assumptions 2018'!J$9</f>
        <v>889.23847326104419</v>
      </c>
      <c r="L16" s="160"/>
      <c r="M16" s="160"/>
      <c r="N16" s="161"/>
      <c r="O16" s="41"/>
      <c r="P16" s="41"/>
      <c r="AE16" s="162"/>
    </row>
    <row r="17" spans="1:31" s="29" customFormat="1">
      <c r="A17" s="86"/>
      <c r="C17" s="22" t="s">
        <v>15</v>
      </c>
      <c r="D17" s="41"/>
      <c r="E17" s="157"/>
      <c r="F17" s="158"/>
      <c r="G17" s="159"/>
      <c r="H17" s="158"/>
      <c r="I17" s="159">
        <f>'STEC non-O157 Assumptions 2018'!H18*'STEC non-O157 Assumptions 2018'!H$9</f>
        <v>2434002.0775949759</v>
      </c>
      <c r="J17" s="159">
        <f>'STEC non-O157 Assumptions 2018'!I18*'STEC non-O157 Assumptions 2018'!I$9</f>
        <v>2660565.7047167113</v>
      </c>
      <c r="K17" s="159">
        <f>'STEC non-O157 Assumptions 2018'!J18*'STEC non-O157 Assumptions 2018'!J$9</f>
        <v>68219.616566042634</v>
      </c>
      <c r="L17" s="160"/>
      <c r="M17" s="160"/>
      <c r="N17" s="161"/>
      <c r="O17" s="41"/>
      <c r="P17" s="41"/>
      <c r="S17" s="51"/>
      <c r="T17" s="51"/>
      <c r="U17" s="51"/>
      <c r="V17" s="51"/>
      <c r="W17" s="51"/>
      <c r="X17" s="51"/>
      <c r="Y17" s="51"/>
      <c r="Z17" s="51"/>
      <c r="AA17" s="51"/>
      <c r="AB17" s="51"/>
      <c r="AC17" s="51"/>
      <c r="AD17" s="51"/>
      <c r="AE17" s="51"/>
    </row>
    <row r="18" spans="1:31" s="29" customFormat="1">
      <c r="A18" s="86"/>
      <c r="B18" s="22" t="s">
        <v>18</v>
      </c>
      <c r="C18" s="41"/>
      <c r="D18" s="41"/>
      <c r="E18" s="157"/>
      <c r="F18" s="163"/>
      <c r="G18" s="164"/>
      <c r="H18" s="158"/>
      <c r="I18" s="164">
        <f>'STEC non-O157 Assumptions 2018'!H19*'STEC non-O157 Assumptions 2018'!H$9</f>
        <v>0</v>
      </c>
      <c r="J18" s="164">
        <f>'STEC non-O157 Assumptions 2018'!I19*'STEC non-O157 Assumptions 2018'!I$9</f>
        <v>0</v>
      </c>
      <c r="K18" s="164">
        <f>'STEC non-O157 Assumptions 2018'!J19*'STEC non-O157 Assumptions 2018'!J$9</f>
        <v>1016743.4877976699</v>
      </c>
      <c r="L18" s="160"/>
      <c r="M18" s="160"/>
      <c r="N18" s="161"/>
      <c r="O18" s="41"/>
      <c r="P18" s="41"/>
      <c r="S18" s="51"/>
      <c r="T18" s="51"/>
      <c r="U18" s="51"/>
      <c r="V18" s="51"/>
      <c r="W18" s="51"/>
      <c r="X18" s="51"/>
      <c r="Y18" s="51"/>
      <c r="Z18" s="51"/>
      <c r="AA18" s="51"/>
      <c r="AB18" s="51"/>
      <c r="AC18" s="51"/>
      <c r="AD18" s="51"/>
      <c r="AE18" s="51"/>
    </row>
    <row r="19" spans="1:31" s="29" customFormat="1">
      <c r="A19" s="86"/>
      <c r="C19" s="41"/>
      <c r="D19" s="41"/>
      <c r="E19" s="157"/>
      <c r="F19" s="158"/>
      <c r="G19" s="165"/>
      <c r="H19" s="158"/>
      <c r="I19" s="159"/>
      <c r="J19" s="159"/>
      <c r="K19" s="159"/>
      <c r="L19" s="114"/>
      <c r="M19" s="114"/>
      <c r="N19" s="161"/>
      <c r="O19" s="41"/>
      <c r="P19" s="41"/>
      <c r="S19" s="51"/>
      <c r="T19" s="51"/>
      <c r="U19" s="51"/>
      <c r="V19" s="51"/>
      <c r="W19" s="51"/>
      <c r="X19" s="51"/>
      <c r="Y19" s="51"/>
      <c r="Z19" s="51"/>
      <c r="AA19" s="51"/>
      <c r="AB19" s="51"/>
      <c r="AC19" s="51"/>
      <c r="AD19" s="51"/>
      <c r="AE19" s="51"/>
    </row>
    <row r="20" spans="1:31" s="29" customFormat="1">
      <c r="A20" s="86"/>
      <c r="B20" s="86" t="s">
        <v>19</v>
      </c>
      <c r="C20" s="41"/>
      <c r="D20" s="41"/>
      <c r="E20" s="157"/>
      <c r="F20" s="166">
        <f>SUM(F14:F18)</f>
        <v>301267.64306355244</v>
      </c>
      <c r="G20" s="165">
        <f>SUM(G14:G18)</f>
        <v>10211804.890396096</v>
      </c>
      <c r="H20" s="158"/>
      <c r="I20" s="165">
        <f t="shared" ref="I20:K20" si="0">SUM(I14:I18)</f>
        <v>2625337.1943780994</v>
      </c>
      <c r="J20" s="165">
        <f t="shared" si="0"/>
        <v>2707690.3278045012</v>
      </c>
      <c r="K20" s="165">
        <f t="shared" si="0"/>
        <v>1086185.9456677791</v>
      </c>
      <c r="L20" s="167"/>
      <c r="M20" s="167"/>
      <c r="N20" s="59"/>
      <c r="O20" s="41"/>
      <c r="P20" s="41"/>
      <c r="S20" s="31"/>
      <c r="T20" s="41"/>
      <c r="U20" s="41"/>
      <c r="V20" s="41"/>
      <c r="W20" s="41"/>
      <c r="X20" s="41"/>
      <c r="Y20" s="41"/>
      <c r="Z20" s="41"/>
      <c r="AA20" s="41"/>
      <c r="AB20" s="41"/>
      <c r="AC20" s="41"/>
      <c r="AD20" s="41"/>
      <c r="AE20" s="41"/>
    </row>
    <row r="21" spans="1:31" s="29" customFormat="1" ht="15">
      <c r="A21" s="86"/>
      <c r="C21" s="41"/>
      <c r="D21" s="41"/>
      <c r="E21" s="157"/>
      <c r="F21" s="168"/>
      <c r="G21" s="169"/>
      <c r="H21" s="158"/>
      <c r="I21" s="169"/>
      <c r="J21" s="169"/>
      <c r="K21" s="169"/>
      <c r="L21" s="170"/>
      <c r="M21" s="170"/>
      <c r="N21" s="161"/>
      <c r="O21" s="19"/>
      <c r="P21" s="41"/>
      <c r="S21" s="152"/>
      <c r="T21" s="33"/>
      <c r="U21" s="33"/>
      <c r="V21" s="33"/>
      <c r="W21" s="162"/>
      <c r="X21" s="162"/>
      <c r="Y21" s="162"/>
      <c r="Z21" s="162"/>
      <c r="AA21" s="162"/>
      <c r="AB21" s="33"/>
      <c r="AC21" s="33"/>
      <c r="AD21" s="33"/>
      <c r="AE21" s="33"/>
    </row>
    <row r="22" spans="1:31" s="29" customFormat="1" ht="15.75" customHeight="1">
      <c r="A22" s="86" t="s">
        <v>35</v>
      </c>
      <c r="C22" s="41"/>
      <c r="D22" s="41"/>
      <c r="E22" s="157"/>
      <c r="F22" s="158">
        <f>'STEC non-O157 Assumptions 2018'!F21*F9</f>
        <v>2864990.0609648926</v>
      </c>
      <c r="G22" s="159">
        <f>'STEC non-O157 Assumptions 2018'!G21*G9</f>
        <v>4768661.2590757562</v>
      </c>
      <c r="H22" s="158"/>
      <c r="I22" s="159">
        <f>'STEC non-O157 Assumptions 2018'!H21*I9</f>
        <v>153118.9040196322</v>
      </c>
      <c r="J22" s="159">
        <f>'STEC non-O157 Assumptions 2018'!I21*J9</f>
        <v>3134.1362771841609</v>
      </c>
      <c r="K22" s="159">
        <f>'STEC non-O157 Assumptions 2018'!J21*K9</f>
        <v>63477.615196051782</v>
      </c>
      <c r="L22" s="160"/>
      <c r="M22" s="160"/>
      <c r="N22" s="59"/>
      <c r="O22" s="41"/>
      <c r="P22" s="41"/>
      <c r="S22" s="152"/>
      <c r="T22" s="34"/>
      <c r="U22" s="34"/>
      <c r="V22" s="34"/>
      <c r="W22" s="34"/>
      <c r="X22" s="34"/>
      <c r="Y22" s="34"/>
      <c r="Z22" s="34"/>
      <c r="AA22" s="34"/>
      <c r="AB22" s="34"/>
      <c r="AC22" s="34"/>
      <c r="AD22" s="34"/>
      <c r="AE22" s="34"/>
    </row>
    <row r="23" spans="1:31" s="29" customFormat="1">
      <c r="A23" s="86"/>
      <c r="C23" s="41"/>
      <c r="D23" s="41"/>
      <c r="E23" s="157"/>
      <c r="F23" s="158"/>
      <c r="G23" s="159"/>
      <c r="H23" s="158"/>
      <c r="I23" s="159"/>
      <c r="J23" s="159"/>
      <c r="K23" s="159"/>
      <c r="L23" s="171"/>
      <c r="M23" s="171"/>
      <c r="N23" s="96"/>
      <c r="O23" s="41"/>
      <c r="P23" s="41"/>
    </row>
    <row r="24" spans="1:31" s="29" customFormat="1">
      <c r="A24" s="86" t="s">
        <v>1</v>
      </c>
      <c r="C24" s="41"/>
      <c r="D24" s="41"/>
      <c r="E24" s="157"/>
      <c r="F24" s="158"/>
      <c r="G24" s="159"/>
      <c r="H24" s="158"/>
      <c r="I24" s="159"/>
      <c r="J24" s="159"/>
      <c r="K24" s="159">
        <f>'STEC non-O157 Assumptions 2018'!J25*K9</f>
        <v>6916183.8818069603</v>
      </c>
      <c r="L24" s="160"/>
      <c r="M24" s="160"/>
      <c r="N24" s="161"/>
      <c r="O24" s="41"/>
      <c r="P24" s="41"/>
    </row>
    <row r="25" spans="1:31" s="29" customFormat="1">
      <c r="A25" s="86"/>
      <c r="E25" s="157"/>
      <c r="F25" s="158"/>
      <c r="G25" s="159"/>
      <c r="H25" s="158"/>
      <c r="I25" s="159"/>
      <c r="J25" s="159"/>
      <c r="K25" s="159"/>
      <c r="L25" s="54"/>
      <c r="M25" s="54"/>
      <c r="N25" s="47"/>
      <c r="O25" s="41"/>
      <c r="P25" s="41"/>
    </row>
    <row r="26" spans="1:31">
      <c r="A26" s="86" t="s">
        <v>20</v>
      </c>
      <c r="B26" s="29"/>
      <c r="C26" s="29"/>
      <c r="D26" s="29"/>
      <c r="E26" s="157"/>
      <c r="F26" s="172">
        <f>SUM(F20:F24)</f>
        <v>3166257.7040284453</v>
      </c>
      <c r="G26" s="173">
        <f>SUM(G20:G24)</f>
        <v>14980466.149471853</v>
      </c>
      <c r="H26" s="158"/>
      <c r="I26" s="173">
        <f>SUM(I20:I24)</f>
        <v>2778456.0983977318</v>
      </c>
      <c r="J26" s="173">
        <f>SUM(J20:J24)</f>
        <v>2710824.4640816855</v>
      </c>
      <c r="K26" s="173">
        <f>SUM(K20:K24)</f>
        <v>8065847.4426707914</v>
      </c>
      <c r="L26" s="174"/>
      <c r="M26" s="174"/>
      <c r="N26" s="47"/>
      <c r="O26" s="5"/>
      <c r="P26" s="5"/>
    </row>
    <row r="27" spans="1:31">
      <c r="A27" s="86"/>
      <c r="B27" s="29"/>
      <c r="C27" s="29"/>
      <c r="D27" s="29"/>
      <c r="E27" s="175"/>
      <c r="F27" s="59"/>
      <c r="G27" s="29"/>
      <c r="H27" s="29"/>
      <c r="I27" s="29"/>
      <c r="J27" s="29"/>
      <c r="K27" s="176"/>
      <c r="L27" s="29"/>
      <c r="M27" s="29"/>
      <c r="N27" s="59"/>
      <c r="O27" s="5"/>
    </row>
    <row r="28" spans="1:31" ht="15" thickBot="1">
      <c r="A28" s="87" t="s">
        <v>36</v>
      </c>
      <c r="B28" s="62"/>
      <c r="C28" s="62"/>
      <c r="D28" s="62"/>
      <c r="E28" s="79">
        <f>SUM(F26:M26)</f>
        <v>31701851.858650509</v>
      </c>
      <c r="F28" s="80"/>
      <c r="G28" s="62"/>
      <c r="H28" s="62"/>
      <c r="I28" s="62"/>
      <c r="J28" s="62"/>
      <c r="K28" s="177"/>
      <c r="L28" s="62"/>
      <c r="M28" s="62"/>
      <c r="N28" s="178"/>
      <c r="O28" s="5"/>
    </row>
    <row r="29" spans="1:31" ht="15" thickTop="1">
      <c r="A29" s="41"/>
      <c r="B29" s="41"/>
      <c r="C29" s="41"/>
      <c r="D29" s="41"/>
      <c r="E29" s="54"/>
      <c r="F29" s="41"/>
      <c r="G29" s="41"/>
      <c r="H29" s="41"/>
      <c r="I29" s="41"/>
      <c r="J29" s="41"/>
      <c r="K29" s="114"/>
      <c r="L29" s="41"/>
      <c r="M29" s="41"/>
      <c r="N29" s="41"/>
    </row>
    <row r="30" spans="1:31">
      <c r="A30" s="29" t="s">
        <v>51</v>
      </c>
    </row>
    <row r="31" spans="1:31">
      <c r="A31" s="29" t="s">
        <v>31</v>
      </c>
    </row>
    <row r="32" spans="1:31">
      <c r="A32" s="29"/>
    </row>
    <row r="33" spans="1:23" ht="75.650000000000006" customHeight="1">
      <c r="A33" s="256" t="s">
        <v>58</v>
      </c>
      <c r="B33" s="256"/>
      <c r="C33" s="256"/>
      <c r="D33" s="256"/>
      <c r="E33" s="256"/>
      <c r="F33" s="256"/>
      <c r="G33" s="256"/>
      <c r="H33" s="256"/>
      <c r="I33" s="256"/>
      <c r="J33" s="256"/>
      <c r="K33" s="256"/>
      <c r="L33" s="256"/>
    </row>
    <row r="34" spans="1:23">
      <c r="A34"/>
      <c r="B34"/>
      <c r="C34"/>
      <c r="D34"/>
      <c r="E34"/>
      <c r="F34"/>
      <c r="G34"/>
      <c r="H34"/>
      <c r="I34"/>
      <c r="J34"/>
      <c r="K34"/>
      <c r="L34"/>
      <c r="M34" s="19"/>
      <c r="N34" s="24"/>
      <c r="O34" s="5"/>
      <c r="P34" s="5"/>
      <c r="Q34" s="5"/>
      <c r="R34" s="5"/>
      <c r="S34" s="5"/>
      <c r="T34" s="5"/>
      <c r="U34" s="5"/>
      <c r="V34" s="5"/>
      <c r="W34" s="5"/>
    </row>
    <row r="35" spans="1:23">
      <c r="A35" t="s">
        <v>46</v>
      </c>
      <c r="B35"/>
      <c r="C35"/>
      <c r="D35"/>
      <c r="E35"/>
      <c r="F35"/>
      <c r="G35"/>
      <c r="H35"/>
      <c r="I35"/>
      <c r="J35"/>
      <c r="K35"/>
      <c r="L35"/>
      <c r="M35" s="19"/>
      <c r="N35" s="24"/>
      <c r="O35" s="5"/>
      <c r="P35" s="5"/>
      <c r="Q35" s="5"/>
      <c r="R35" s="5"/>
      <c r="S35" s="5"/>
      <c r="T35" s="5"/>
      <c r="U35" s="5"/>
      <c r="V35" s="5"/>
      <c r="W35" s="5"/>
    </row>
    <row r="36" spans="1:23">
      <c r="A36"/>
      <c r="B36"/>
      <c r="C36"/>
      <c r="D36"/>
      <c r="E36"/>
      <c r="F36"/>
      <c r="G36"/>
      <c r="H36"/>
      <c r="I36"/>
      <c r="J36"/>
      <c r="K36"/>
      <c r="L36"/>
    </row>
    <row r="37" spans="1:23">
      <c r="A37" s="251" t="s">
        <v>30</v>
      </c>
      <c r="B37" s="251"/>
      <c r="C37" s="251"/>
      <c r="D37" s="251"/>
      <c r="E37" s="251"/>
      <c r="F37" s="251"/>
      <c r="G37" s="251"/>
      <c r="H37" s="251"/>
      <c r="I37" s="251"/>
      <c r="J37" s="251"/>
      <c r="K37"/>
      <c r="L37"/>
      <c r="M37" s="19"/>
      <c r="N37" s="24"/>
      <c r="O37" s="5"/>
      <c r="P37" s="5"/>
      <c r="Q37" s="5"/>
      <c r="R37" s="5"/>
      <c r="S37" s="5"/>
      <c r="T37" s="5"/>
      <c r="U37" s="5"/>
      <c r="V37" s="5"/>
      <c r="W37" s="5"/>
    </row>
    <row r="38" spans="1:23" ht="30" customHeight="1">
      <c r="A38" s="184"/>
      <c r="B38"/>
      <c r="C38" s="251" t="s">
        <v>41</v>
      </c>
      <c r="D38" s="251"/>
      <c r="E38" s="251"/>
      <c r="F38" s="251"/>
      <c r="G38" s="251"/>
      <c r="H38" s="251"/>
      <c r="I38" s="251"/>
      <c r="J38" s="251"/>
      <c r="K38" s="251"/>
      <c r="L38"/>
    </row>
    <row r="39" spans="1:23">
      <c r="A39"/>
      <c r="B39"/>
      <c r="C39" s="78"/>
      <c r="D39"/>
      <c r="E39"/>
      <c r="F39"/>
      <c r="G39"/>
      <c r="H39"/>
      <c r="I39"/>
      <c r="J39"/>
      <c r="K39"/>
      <c r="L39"/>
    </row>
    <row r="40" spans="1:23" ht="30" customHeight="1">
      <c r="A40"/>
      <c r="B40"/>
      <c r="C40" s="251" t="s">
        <v>29</v>
      </c>
      <c r="D40" s="251"/>
      <c r="E40" s="251"/>
      <c r="F40" s="251"/>
      <c r="G40" s="251"/>
      <c r="H40" s="251"/>
      <c r="I40" s="251"/>
      <c r="J40" s="251"/>
      <c r="K40" s="251"/>
      <c r="L40"/>
    </row>
    <row r="41" spans="1:23" ht="14.25" customHeight="1"/>
  </sheetData>
  <mergeCells count="7">
    <mergeCell ref="C38:K38"/>
    <mergeCell ref="C40:K40"/>
    <mergeCell ref="F3:M3"/>
    <mergeCell ref="F4:G4"/>
    <mergeCell ref="H4:M4"/>
    <mergeCell ref="A33:L33"/>
    <mergeCell ref="A37:J37"/>
  </mergeCells>
  <pageMargins left="0.7" right="0.7" top="0.75" bottom="0.75" header="0.3" footer="0.3"/>
  <pageSetup scale="45"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41"/>
  <sheetViews>
    <sheetView zoomScaleNormal="100" workbookViewId="0"/>
  </sheetViews>
  <sheetFormatPr defaultRowHeight="14.6"/>
  <cols>
    <col min="1" max="1" width="5.07421875" customWidth="1"/>
    <col min="2" max="2" width="4" customWidth="1"/>
    <col min="3" max="3" width="38.3046875" customWidth="1"/>
    <col min="4" max="4" width="3.3046875" customWidth="1"/>
    <col min="5" max="5" width="18.4609375" customWidth="1"/>
    <col min="6" max="6" width="17.53515625" customWidth="1"/>
    <col min="7" max="7" width="15.84375" customWidth="1"/>
    <col min="8" max="8" width="19.4609375" customWidth="1"/>
    <col min="9" max="9" width="15.84375" customWidth="1"/>
    <col min="10" max="10" width="16" customWidth="1"/>
    <col min="11" max="11" width="18" customWidth="1"/>
    <col min="12" max="12" width="15.3046875" customWidth="1"/>
    <col min="13" max="13" width="17" customWidth="1"/>
    <col min="20" max="20" width="10.4609375" customWidth="1"/>
    <col min="21" max="21" width="10.07421875" customWidth="1"/>
    <col min="22" max="22" width="11.69140625" customWidth="1"/>
    <col min="23" max="23" width="12.53515625" customWidth="1"/>
    <col min="24" max="24" width="13.3046875" customWidth="1"/>
    <col min="25" max="25" width="13.07421875" customWidth="1"/>
    <col min="26" max="26" width="12.84375" customWidth="1"/>
    <col min="27" max="27" width="14" customWidth="1"/>
    <col min="28" max="28" width="12.84375" customWidth="1"/>
    <col min="29" max="30" width="15" customWidth="1"/>
  </cols>
  <sheetData>
    <row r="1" spans="1:39">
      <c r="A1" s="81" t="s">
        <v>53</v>
      </c>
      <c r="B1" s="81"/>
      <c r="C1" s="81"/>
      <c r="D1" s="81"/>
      <c r="E1" s="81"/>
      <c r="F1" s="81"/>
      <c r="G1" s="81"/>
      <c r="H1" s="81"/>
      <c r="I1" s="81"/>
      <c r="J1" s="81"/>
      <c r="K1" s="81"/>
      <c r="L1" s="81"/>
      <c r="M1" s="81"/>
    </row>
    <row r="2" spans="1:39">
      <c r="A2" s="81"/>
      <c r="B2" s="81"/>
      <c r="C2" s="81"/>
      <c r="D2" s="81"/>
      <c r="E2" s="82" t="s">
        <v>49</v>
      </c>
      <c r="F2" s="82"/>
      <c r="G2" s="81"/>
      <c r="H2" s="81"/>
      <c r="I2" s="81"/>
      <c r="J2" s="81"/>
      <c r="K2" s="81"/>
      <c r="L2" s="81"/>
      <c r="M2" s="81"/>
    </row>
    <row r="3" spans="1:39" ht="14.4" customHeight="1">
      <c r="A3" s="81"/>
      <c r="B3" s="81"/>
      <c r="C3" s="81"/>
      <c r="D3" s="81"/>
      <c r="E3" s="81"/>
      <c r="F3" s="257"/>
      <c r="G3" s="257"/>
      <c r="H3" s="257"/>
      <c r="I3" s="257"/>
      <c r="J3" s="257"/>
      <c r="K3" s="257"/>
      <c r="L3" s="257"/>
      <c r="M3" s="257"/>
      <c r="AE3" s="7"/>
      <c r="AF3" s="7"/>
      <c r="AG3" s="7"/>
      <c r="AH3" s="7"/>
      <c r="AI3" s="7"/>
      <c r="AJ3" s="7"/>
      <c r="AK3" s="7"/>
      <c r="AL3" s="7"/>
    </row>
    <row r="4" spans="1:39" ht="14.4" customHeight="1">
      <c r="A4" s="81"/>
      <c r="B4" s="81"/>
      <c r="C4" s="81"/>
      <c r="D4" s="81"/>
      <c r="E4" s="89"/>
      <c r="F4" s="258" t="s">
        <v>11</v>
      </c>
      <c r="G4" s="259"/>
      <c r="H4" s="258" t="s">
        <v>10</v>
      </c>
      <c r="I4" s="260"/>
      <c r="J4" s="260"/>
      <c r="K4" s="260"/>
      <c r="L4" s="260"/>
      <c r="M4" s="259"/>
      <c r="N4" s="13"/>
      <c r="AE4" s="7"/>
      <c r="AF4" s="7"/>
      <c r="AG4" s="7"/>
      <c r="AH4" s="7"/>
      <c r="AI4" s="7"/>
      <c r="AJ4" s="7"/>
      <c r="AK4" s="7"/>
      <c r="AL4" s="7"/>
    </row>
    <row r="5" spans="1:39" ht="60">
      <c r="A5" s="81"/>
      <c r="B5" s="81"/>
      <c r="C5" s="81"/>
      <c r="D5" s="81"/>
      <c r="E5" s="67" t="s">
        <v>8</v>
      </c>
      <c r="F5" s="90" t="s">
        <v>21</v>
      </c>
      <c r="G5" s="91" t="s">
        <v>22</v>
      </c>
      <c r="H5" s="84" t="s">
        <v>10</v>
      </c>
      <c r="I5" s="85" t="s">
        <v>27</v>
      </c>
      <c r="J5" s="85" t="s">
        <v>23</v>
      </c>
      <c r="K5" s="85" t="s">
        <v>37</v>
      </c>
      <c r="L5" s="92" t="s">
        <v>24</v>
      </c>
      <c r="M5" s="91" t="s">
        <v>25</v>
      </c>
      <c r="N5" s="13"/>
      <c r="AE5" s="6"/>
      <c r="AF5" s="6"/>
      <c r="AG5" s="6"/>
      <c r="AH5" s="7"/>
      <c r="AI5" s="7"/>
      <c r="AJ5" s="7"/>
      <c r="AK5" s="7"/>
      <c r="AL5" s="7"/>
    </row>
    <row r="6" spans="1:39">
      <c r="A6" s="1"/>
      <c r="B6" s="14"/>
      <c r="C6" s="14"/>
      <c r="D6" s="14"/>
      <c r="E6" s="42"/>
      <c r="F6" s="38"/>
      <c r="G6" s="39"/>
      <c r="H6" s="38"/>
      <c r="I6" s="39"/>
      <c r="J6" s="39"/>
      <c r="K6" s="39"/>
      <c r="L6" s="39"/>
      <c r="M6" s="39"/>
      <c r="N6" s="13"/>
      <c r="AE6" s="6"/>
      <c r="AF6" s="6"/>
      <c r="AG6" s="6"/>
      <c r="AH6" s="6"/>
      <c r="AI6" s="7"/>
      <c r="AJ6" s="7"/>
      <c r="AK6" s="7"/>
      <c r="AL6" s="7"/>
    </row>
    <row r="7" spans="1:39">
      <c r="A7" s="1"/>
      <c r="B7" s="14"/>
      <c r="C7" s="14"/>
      <c r="D7" s="14"/>
      <c r="E7" s="42"/>
      <c r="F7" s="38"/>
      <c r="G7" s="39"/>
      <c r="H7" s="38"/>
      <c r="I7" s="39"/>
      <c r="J7" s="39"/>
      <c r="K7" s="39"/>
      <c r="L7" s="39"/>
      <c r="M7" s="39"/>
      <c r="N7" s="13"/>
      <c r="AE7" s="6"/>
      <c r="AF7" s="6"/>
      <c r="AG7" s="7"/>
      <c r="AH7" s="7"/>
      <c r="AI7" s="7"/>
      <c r="AJ7" s="7"/>
      <c r="AK7" s="7"/>
      <c r="AL7" s="7"/>
    </row>
    <row r="8" spans="1:39" ht="29.15" customHeight="1">
      <c r="A8" s="81" t="s">
        <v>0</v>
      </c>
      <c r="B8" s="14"/>
      <c r="C8" s="14"/>
      <c r="D8" s="14"/>
      <c r="E8" s="194">
        <v>11467</v>
      </c>
      <c r="F8" s="195"/>
      <c r="G8" s="196"/>
      <c r="H8" s="195">
        <f>SUM(I9:M9)</f>
        <v>0</v>
      </c>
      <c r="I8" s="196"/>
      <c r="J8" s="196"/>
      <c r="K8" s="196"/>
      <c r="L8" s="196"/>
      <c r="M8" s="196"/>
      <c r="N8" s="13"/>
      <c r="O8" s="7"/>
      <c r="P8" s="7"/>
      <c r="Q8" s="7"/>
      <c r="AF8" s="7"/>
      <c r="AG8" s="7"/>
      <c r="AH8" s="7"/>
      <c r="AI8" s="7"/>
      <c r="AJ8" s="7"/>
      <c r="AK8" s="7"/>
      <c r="AL8" s="7"/>
      <c r="AM8" s="7"/>
    </row>
    <row r="9" spans="1:39">
      <c r="A9" s="81" t="s">
        <v>32</v>
      </c>
      <c r="B9" s="14"/>
      <c r="C9" s="14"/>
      <c r="D9" s="14"/>
      <c r="E9" s="195"/>
      <c r="F9" s="194">
        <v>9335.8539005959974</v>
      </c>
      <c r="G9" s="191">
        <v>2131.1460994040017</v>
      </c>
      <c r="H9" s="190"/>
      <c r="I9" s="191">
        <v>0</v>
      </c>
      <c r="J9" s="191">
        <v>0</v>
      </c>
      <c r="K9" s="191">
        <v>0</v>
      </c>
      <c r="L9" s="191">
        <v>0</v>
      </c>
      <c r="M9" s="191">
        <v>0</v>
      </c>
      <c r="N9" s="60"/>
      <c r="O9" s="7"/>
      <c r="P9" s="7"/>
      <c r="Q9" s="7"/>
      <c r="AF9" s="6"/>
      <c r="AG9" s="7"/>
      <c r="AH9" s="8"/>
      <c r="AI9" s="8"/>
      <c r="AJ9" s="8"/>
      <c r="AK9" s="8"/>
      <c r="AL9" s="7"/>
      <c r="AM9" s="7"/>
    </row>
    <row r="10" spans="1:39">
      <c r="A10" s="81"/>
      <c r="B10" s="14"/>
      <c r="C10" s="14"/>
      <c r="D10" s="14"/>
      <c r="E10" s="55"/>
      <c r="F10" s="56"/>
      <c r="G10" s="52"/>
      <c r="H10" s="56"/>
      <c r="I10" s="52"/>
      <c r="J10" s="53"/>
      <c r="K10" s="53"/>
      <c r="L10" s="53"/>
      <c r="M10" s="53"/>
      <c r="N10" s="45"/>
      <c r="O10" s="7"/>
      <c r="P10" s="7"/>
      <c r="Q10" s="7"/>
      <c r="AF10" s="7"/>
      <c r="AG10" s="7"/>
      <c r="AH10" s="7"/>
      <c r="AI10" s="7"/>
      <c r="AJ10" s="7"/>
      <c r="AK10" s="7"/>
      <c r="AL10" s="7"/>
      <c r="AM10" s="7"/>
    </row>
    <row r="11" spans="1:39">
      <c r="A11" s="82" t="s">
        <v>12</v>
      </c>
      <c r="B11" s="26"/>
      <c r="C11" s="26"/>
      <c r="D11" s="26"/>
      <c r="E11" s="55"/>
      <c r="F11" s="43"/>
      <c r="G11" s="33"/>
      <c r="H11" s="43"/>
      <c r="I11" s="69"/>
      <c r="J11" s="69"/>
      <c r="K11" s="69"/>
      <c r="L11" s="69"/>
      <c r="M11" s="69"/>
      <c r="N11" s="13"/>
      <c r="O11" s="7"/>
      <c r="P11" s="7"/>
      <c r="AE11" s="7"/>
      <c r="AF11" s="7"/>
      <c r="AG11" s="7"/>
      <c r="AH11" s="7"/>
      <c r="AI11" s="7"/>
      <c r="AJ11" s="7"/>
      <c r="AK11" s="7"/>
      <c r="AL11" s="7"/>
    </row>
    <row r="12" spans="1:39" s="14" customFormat="1">
      <c r="A12" s="82"/>
      <c r="B12" s="26"/>
      <c r="C12" s="26"/>
      <c r="D12" s="26"/>
      <c r="E12" s="42"/>
      <c r="F12" s="27"/>
      <c r="G12" s="28"/>
      <c r="H12" s="27"/>
      <c r="I12" s="70"/>
      <c r="J12" s="70"/>
      <c r="K12" s="70"/>
      <c r="L12" s="70"/>
      <c r="M12" s="70"/>
      <c r="N12" s="42"/>
      <c r="O12" s="26"/>
      <c r="P12" s="26"/>
      <c r="AE12" s="26"/>
      <c r="AF12" s="26"/>
      <c r="AG12" s="26"/>
      <c r="AH12" s="26"/>
      <c r="AI12" s="26"/>
      <c r="AJ12" s="26"/>
      <c r="AK12" s="26"/>
      <c r="AL12" s="26"/>
    </row>
    <row r="13" spans="1:39" s="14" customFormat="1">
      <c r="A13" s="81"/>
      <c r="B13" s="26" t="s">
        <v>17</v>
      </c>
      <c r="E13" s="42"/>
      <c r="F13" s="57"/>
      <c r="G13" s="51"/>
      <c r="H13" s="57"/>
      <c r="I13" s="71"/>
      <c r="J13" s="71"/>
      <c r="K13" s="71"/>
      <c r="L13" s="71"/>
      <c r="M13" s="71"/>
      <c r="N13" s="57"/>
      <c r="O13" s="41"/>
      <c r="P13" s="26"/>
      <c r="Q13" s="26"/>
      <c r="AF13" s="26"/>
      <c r="AG13" s="26"/>
      <c r="AH13" s="26"/>
      <c r="AI13" s="26"/>
      <c r="AJ13" s="26"/>
      <c r="AK13" s="26"/>
      <c r="AL13" s="26"/>
      <c r="AM13" s="26"/>
    </row>
    <row r="14" spans="1:39" s="14" customFormat="1">
      <c r="A14" s="81"/>
      <c r="C14" s="22" t="s">
        <v>13</v>
      </c>
      <c r="D14" s="29"/>
      <c r="E14" s="197"/>
      <c r="F14" s="198">
        <f>'STEC non-O157 Assumptions 2018'!F15*F$9</f>
        <v>30729.96416994328</v>
      </c>
      <c r="G14" s="106">
        <f>'STEC non-O157 Assumptions 2018'!G15*G$9</f>
        <v>46046.929874592242</v>
      </c>
      <c r="H14" s="198"/>
      <c r="I14" s="199">
        <f>'STEC non-O157 Assumptions 2018'!H15*I$9</f>
        <v>0</v>
      </c>
      <c r="J14" s="199">
        <f>'STEC non-O157 Assumptions 2018'!I15*J$9</f>
        <v>0</v>
      </c>
      <c r="K14" s="199">
        <f>'STEC non-O157 Assumptions 2018'!J15*K$9</f>
        <v>0</v>
      </c>
      <c r="L14" s="108"/>
      <c r="M14" s="108"/>
      <c r="N14" s="59"/>
      <c r="O14" s="41"/>
      <c r="P14" s="26"/>
      <c r="AE14" s="26"/>
      <c r="AF14" s="26"/>
      <c r="AG14" s="26"/>
      <c r="AH14" s="26"/>
      <c r="AI14" s="26"/>
      <c r="AJ14" s="26"/>
      <c r="AK14" s="26"/>
      <c r="AL14" s="26"/>
    </row>
    <row r="15" spans="1:39" s="14" customFormat="1">
      <c r="A15" s="81"/>
      <c r="C15" s="22" t="s">
        <v>14</v>
      </c>
      <c r="E15" s="197"/>
      <c r="F15" s="198"/>
      <c r="G15" s="106">
        <f>'STEC non-O157 Assumptions 2018'!G16*G$9</f>
        <v>395290.08919463068</v>
      </c>
      <c r="H15" s="198"/>
      <c r="I15" s="199">
        <f>'STEC non-O157 Assumptions 2018'!H16*I$9</f>
        <v>0</v>
      </c>
      <c r="J15" s="199">
        <f>'STEC non-O157 Assumptions 2018'!I16*J$9</f>
        <v>0</v>
      </c>
      <c r="K15" s="199">
        <f>'STEC non-O157 Assumptions 2018'!J16*K$9</f>
        <v>0</v>
      </c>
      <c r="L15" s="108"/>
      <c r="M15" s="108"/>
      <c r="N15" s="59"/>
      <c r="O15" s="41"/>
      <c r="P15" s="26"/>
      <c r="AE15" s="26"/>
      <c r="AF15" s="26"/>
      <c r="AG15" s="26"/>
      <c r="AH15" s="26"/>
      <c r="AI15" s="26"/>
      <c r="AJ15" s="26"/>
      <c r="AK15" s="26"/>
      <c r="AL15" s="26"/>
    </row>
    <row r="16" spans="1:39" s="14" customFormat="1">
      <c r="A16" s="81"/>
      <c r="C16" s="22" t="s">
        <v>34</v>
      </c>
      <c r="D16" s="29"/>
      <c r="E16" s="197"/>
      <c r="F16" s="198"/>
      <c r="G16" s="106">
        <f>'STEC non-O157 Assumptions 2018'!G17*G$9</f>
        <v>597214.55144102976</v>
      </c>
      <c r="H16" s="198"/>
      <c r="I16" s="199">
        <f>'STEC non-O157 Assumptions 2018'!H17*I$9</f>
        <v>0</v>
      </c>
      <c r="J16" s="199">
        <f>'STEC non-O157 Assumptions 2018'!I17*J$9</f>
        <v>0</v>
      </c>
      <c r="K16" s="199">
        <f>'STEC non-O157 Assumptions 2018'!J17*K$9</f>
        <v>0</v>
      </c>
      <c r="L16" s="108"/>
      <c r="M16" s="108"/>
      <c r="N16" s="59"/>
      <c r="O16" s="41"/>
      <c r="AE16" s="30"/>
    </row>
    <row r="17" spans="1:31" s="14" customFormat="1">
      <c r="A17" s="81"/>
      <c r="C17" s="22" t="s">
        <v>15</v>
      </c>
      <c r="D17" s="29"/>
      <c r="E17" s="197"/>
      <c r="F17" s="198"/>
      <c r="G17" s="106"/>
      <c r="H17" s="198"/>
      <c r="I17" s="199">
        <f>'STEC non-O157 Assumptions 2018'!H18*I$9</f>
        <v>0</v>
      </c>
      <c r="J17" s="199">
        <f>'STEC non-O157 Assumptions 2018'!I18*J$9</f>
        <v>0</v>
      </c>
      <c r="K17" s="199">
        <f>'STEC non-O157 Assumptions 2018'!J18*K$9</f>
        <v>0</v>
      </c>
      <c r="L17" s="108"/>
      <c r="M17" s="108"/>
      <c r="N17" s="59"/>
      <c r="O17" s="41"/>
      <c r="S17" s="28"/>
      <c r="T17" s="28"/>
      <c r="U17" s="28"/>
      <c r="V17" s="28"/>
      <c r="W17" s="28"/>
      <c r="X17" s="28"/>
      <c r="Y17" s="28"/>
      <c r="Z17" s="28"/>
      <c r="AA17" s="28"/>
      <c r="AB17" s="28"/>
      <c r="AC17" s="28"/>
      <c r="AD17" s="28"/>
      <c r="AE17" s="28"/>
    </row>
    <row r="18" spans="1:31" s="14" customFormat="1">
      <c r="A18" s="81"/>
      <c r="B18" s="22" t="s">
        <v>18</v>
      </c>
      <c r="C18" s="22"/>
      <c r="D18" s="29"/>
      <c r="E18" s="197"/>
      <c r="F18" s="198"/>
      <c r="G18" s="106"/>
      <c r="H18" s="198"/>
      <c r="I18" s="199">
        <f>'STEC non-O157 Assumptions 2018'!H19*I$9</f>
        <v>0</v>
      </c>
      <c r="J18" s="199">
        <f>'STEC non-O157 Assumptions 2018'!I19*J$9</f>
        <v>0</v>
      </c>
      <c r="K18" s="199">
        <f>'STEC non-O157 Assumptions 2018'!J19*K$9</f>
        <v>0</v>
      </c>
      <c r="L18" s="108"/>
      <c r="M18" s="108"/>
      <c r="N18" s="59"/>
      <c r="O18" s="41"/>
      <c r="S18" s="28"/>
      <c r="T18" s="28"/>
      <c r="U18" s="28"/>
      <c r="V18" s="28"/>
      <c r="W18" s="28"/>
      <c r="X18" s="28"/>
      <c r="Y18" s="28"/>
      <c r="Z18" s="28"/>
      <c r="AA18" s="28"/>
      <c r="AB18" s="28"/>
      <c r="AC18" s="28"/>
      <c r="AD18" s="28"/>
      <c r="AE18" s="28"/>
    </row>
    <row r="19" spans="1:31" s="14" customFormat="1">
      <c r="A19" s="81"/>
      <c r="D19" s="29"/>
      <c r="E19" s="197"/>
      <c r="F19" s="198"/>
      <c r="G19" s="102"/>
      <c r="H19" s="109"/>
      <c r="I19" s="199"/>
      <c r="J19" s="199"/>
      <c r="K19" s="199"/>
      <c r="L19" s="108"/>
      <c r="M19" s="110"/>
      <c r="N19" s="59"/>
      <c r="O19" s="41"/>
      <c r="S19" s="28"/>
      <c r="T19" s="28"/>
      <c r="U19" s="28"/>
      <c r="V19" s="28"/>
      <c r="W19" s="28"/>
      <c r="X19" s="28"/>
      <c r="Y19" s="28"/>
      <c r="Z19" s="28"/>
      <c r="AA19" s="28"/>
      <c r="AB19" s="28"/>
      <c r="AC19" s="28"/>
      <c r="AD19" s="28"/>
      <c r="AE19" s="28"/>
    </row>
    <row r="20" spans="1:31" s="14" customFormat="1">
      <c r="A20" s="86"/>
      <c r="B20" s="81" t="s">
        <v>19</v>
      </c>
      <c r="D20" s="29"/>
      <c r="E20" s="197"/>
      <c r="F20" s="200">
        <f>SUM(F14:F18)</f>
        <v>30729.96416994328</v>
      </c>
      <c r="G20" s="201">
        <f>SUM(G14:G18)</f>
        <v>1038551.5705102526</v>
      </c>
      <c r="H20" s="109"/>
      <c r="I20" s="202">
        <f t="shared" ref="I20:K20" si="0">SUM(I14:I18)</f>
        <v>0</v>
      </c>
      <c r="J20" s="202">
        <f t="shared" si="0"/>
        <v>0</v>
      </c>
      <c r="K20" s="202">
        <f t="shared" si="0"/>
        <v>0</v>
      </c>
      <c r="L20" s="111"/>
      <c r="M20" s="112"/>
      <c r="N20" s="59"/>
      <c r="O20" s="41"/>
      <c r="S20" s="31"/>
      <c r="T20" s="26"/>
      <c r="U20" s="26"/>
      <c r="V20" s="26"/>
      <c r="W20" s="26"/>
      <c r="X20" s="26"/>
      <c r="Y20" s="26"/>
      <c r="Z20" s="26"/>
      <c r="AA20" s="26"/>
      <c r="AB20" s="26"/>
      <c r="AC20" s="26"/>
      <c r="AD20" s="26"/>
      <c r="AE20" s="26"/>
    </row>
    <row r="21" spans="1:31" s="14" customFormat="1">
      <c r="A21" s="81"/>
      <c r="B21" s="29"/>
      <c r="D21" s="29"/>
      <c r="E21" s="197"/>
      <c r="F21" s="105"/>
      <c r="G21" s="104"/>
      <c r="H21" s="105"/>
      <c r="I21" s="203"/>
      <c r="J21" s="203"/>
      <c r="K21" s="203"/>
      <c r="L21" s="113"/>
      <c r="M21" s="113"/>
      <c r="N21" s="58"/>
      <c r="O21" s="19"/>
      <c r="S21" s="32"/>
      <c r="T21" s="33"/>
      <c r="U21" s="33"/>
      <c r="V21" s="33"/>
      <c r="W21" s="30"/>
      <c r="X21" s="30"/>
      <c r="Y21" s="30"/>
      <c r="Z21" s="30"/>
      <c r="AA21" s="30"/>
      <c r="AB21" s="33"/>
      <c r="AC21" s="33"/>
      <c r="AD21" s="33"/>
      <c r="AE21" s="33"/>
    </row>
    <row r="22" spans="1:31" s="14" customFormat="1">
      <c r="A22" s="81" t="s">
        <v>35</v>
      </c>
      <c r="B22" s="29"/>
      <c r="E22" s="197"/>
      <c r="F22" s="198">
        <f>'STEC non-O157 Assumptions 2018'!F21*F9</f>
        <v>292235.30620619125</v>
      </c>
      <c r="G22" s="106">
        <f>'STEC non-O157 Assumptions 2018'!G21*G9</f>
        <v>484977.99292093888</v>
      </c>
      <c r="H22" s="198"/>
      <c r="I22" s="199">
        <f>'STEC non-O157 Assumptions 2018'!H21*J9</f>
        <v>0</v>
      </c>
      <c r="J22" s="199">
        <f>'STEC non-O157 Assumptions 2018'!I21*K9</f>
        <v>0</v>
      </c>
      <c r="K22" s="199">
        <f>'STEC non-O157 Assumptions 2018'!J21*L9</f>
        <v>0</v>
      </c>
      <c r="L22" s="108"/>
      <c r="M22" s="108"/>
      <c r="N22" s="59"/>
      <c r="O22" s="41"/>
      <c r="S22" s="32"/>
      <c r="T22" s="34"/>
      <c r="U22" s="34"/>
      <c r="V22" s="34"/>
      <c r="W22" s="34"/>
      <c r="X22" s="34"/>
      <c r="Y22" s="34"/>
      <c r="Z22" s="34"/>
      <c r="AA22" s="34"/>
      <c r="AB22" s="34"/>
      <c r="AC22" s="34"/>
      <c r="AD22" s="34"/>
      <c r="AE22" s="34"/>
    </row>
    <row r="23" spans="1:31">
      <c r="A23" s="86"/>
      <c r="B23" s="29"/>
      <c r="C23" s="14"/>
      <c r="D23" s="14"/>
      <c r="E23" s="197"/>
      <c r="F23" s="198"/>
      <c r="G23" s="106"/>
      <c r="H23" s="198"/>
      <c r="I23" s="199"/>
      <c r="J23" s="199"/>
      <c r="K23" s="199"/>
      <c r="L23" s="108"/>
      <c r="M23" s="108"/>
      <c r="N23" s="61"/>
      <c r="O23" s="5"/>
    </row>
    <row r="24" spans="1:31" s="14" customFormat="1">
      <c r="A24" s="86" t="s">
        <v>1</v>
      </c>
      <c r="B24" s="29"/>
      <c r="E24" s="197"/>
      <c r="F24" s="198"/>
      <c r="G24" s="106"/>
      <c r="H24" s="198"/>
      <c r="I24" s="199"/>
      <c r="J24" s="199"/>
      <c r="K24" s="199">
        <f>'STEC non-O157 Assumptions 2018'!J25*K9</f>
        <v>0</v>
      </c>
      <c r="L24" s="108"/>
      <c r="M24" s="108"/>
      <c r="N24" s="59"/>
      <c r="O24" s="41"/>
    </row>
    <row r="25" spans="1:31">
      <c r="A25" s="86"/>
      <c r="B25" s="29"/>
      <c r="C25" s="14"/>
      <c r="D25" s="14"/>
      <c r="E25" s="197"/>
      <c r="F25" s="198"/>
      <c r="G25" s="106"/>
      <c r="H25" s="198"/>
      <c r="I25" s="106"/>
      <c r="J25" s="106"/>
      <c r="K25" s="106"/>
      <c r="L25" s="115"/>
      <c r="M25" s="115"/>
      <c r="N25" s="47"/>
      <c r="O25" s="5"/>
    </row>
    <row r="26" spans="1:31">
      <c r="A26" s="86" t="s">
        <v>20</v>
      </c>
      <c r="B26" s="29"/>
      <c r="C26" s="14"/>
      <c r="D26" s="14"/>
      <c r="E26" s="197"/>
      <c r="F26" s="204">
        <f>SUM(F20:F24)</f>
        <v>322965.27037613455</v>
      </c>
      <c r="G26" s="205">
        <f>SUM(G20:G24)</f>
        <v>1523529.5634311915</v>
      </c>
      <c r="H26" s="197"/>
      <c r="I26" s="206">
        <f>SUM(I20:I24)</f>
        <v>0</v>
      </c>
      <c r="J26" s="206">
        <f>SUM(J20:J24)</f>
        <v>0</v>
      </c>
      <c r="K26" s="206">
        <f>SUM(K20:K24)</f>
        <v>0</v>
      </c>
      <c r="L26" s="116"/>
      <c r="M26" s="117"/>
      <c r="N26" s="13"/>
    </row>
    <row r="27" spans="1:31">
      <c r="A27" s="86"/>
      <c r="B27" s="29"/>
      <c r="C27" s="14"/>
      <c r="D27" s="14"/>
      <c r="E27" s="197"/>
      <c r="F27" s="197"/>
      <c r="G27" s="207"/>
      <c r="H27" s="207"/>
      <c r="I27" s="207"/>
      <c r="J27" s="207"/>
      <c r="K27" s="207"/>
      <c r="L27" s="40"/>
      <c r="M27" s="40"/>
      <c r="N27" s="13"/>
    </row>
    <row r="28" spans="1:31" ht="15" thickBot="1">
      <c r="A28" s="87" t="s">
        <v>36</v>
      </c>
      <c r="B28" s="62"/>
      <c r="C28" s="48"/>
      <c r="D28" s="48"/>
      <c r="E28" s="208">
        <f>SUM(F26:M26)</f>
        <v>1846494.8338073259</v>
      </c>
      <c r="F28" s="208"/>
      <c r="G28" s="209"/>
      <c r="H28" s="209"/>
      <c r="I28" s="210"/>
      <c r="J28" s="210"/>
      <c r="K28" s="210"/>
      <c r="L28" s="50"/>
      <c r="M28" s="107"/>
      <c r="N28" s="13"/>
    </row>
    <row r="29" spans="1:31" ht="15" thickTop="1"/>
    <row r="30" spans="1:31">
      <c r="A30" s="14" t="s">
        <v>51</v>
      </c>
    </row>
    <row r="31" spans="1:31">
      <c r="A31" s="14" t="s">
        <v>31</v>
      </c>
    </row>
    <row r="32" spans="1:31">
      <c r="A32" s="14"/>
    </row>
    <row r="33" spans="1:23" ht="76.2" customHeight="1">
      <c r="A33" s="256" t="s">
        <v>58</v>
      </c>
      <c r="B33" s="256"/>
      <c r="C33" s="256"/>
      <c r="D33" s="256"/>
      <c r="E33" s="256"/>
      <c r="F33" s="256"/>
      <c r="G33" s="256"/>
      <c r="H33" s="256"/>
      <c r="I33" s="256"/>
      <c r="J33" s="256"/>
      <c r="K33" s="256"/>
      <c r="L33" s="256"/>
      <c r="O33" s="4"/>
      <c r="P33" s="4"/>
    </row>
    <row r="34" spans="1:23">
      <c r="M34" s="24"/>
      <c r="N34" s="5"/>
      <c r="O34" s="5"/>
      <c r="P34" s="5"/>
      <c r="Q34" s="5"/>
      <c r="R34" s="5"/>
      <c r="S34" s="5"/>
      <c r="T34" s="5"/>
      <c r="U34" s="5"/>
      <c r="V34" s="5"/>
      <c r="W34" s="5"/>
    </row>
    <row r="35" spans="1:23">
      <c r="A35" t="s">
        <v>46</v>
      </c>
    </row>
    <row r="36" spans="1:23">
      <c r="M36" s="24"/>
      <c r="N36" s="5"/>
      <c r="O36" s="5"/>
      <c r="P36" s="5"/>
      <c r="Q36" s="5"/>
      <c r="R36" s="5"/>
      <c r="S36" s="5"/>
      <c r="T36" s="5"/>
      <c r="U36" s="5"/>
      <c r="V36" s="5"/>
      <c r="W36" s="5"/>
    </row>
    <row r="37" spans="1:23" ht="15" customHeight="1">
      <c r="A37" s="251" t="s">
        <v>30</v>
      </c>
      <c r="B37" s="251"/>
      <c r="C37" s="251"/>
      <c r="D37" s="251"/>
      <c r="E37" s="251"/>
      <c r="F37" s="251"/>
      <c r="G37" s="251"/>
      <c r="H37" s="251"/>
      <c r="I37" s="251"/>
      <c r="J37" s="251"/>
      <c r="M37" s="19"/>
      <c r="N37" s="5"/>
      <c r="O37" s="24"/>
      <c r="P37" s="24"/>
      <c r="Q37" s="5"/>
      <c r="R37" s="5"/>
      <c r="S37" s="5"/>
      <c r="T37" s="5"/>
      <c r="U37" s="5"/>
      <c r="V37" s="5"/>
      <c r="W37" s="5"/>
    </row>
    <row r="38" spans="1:23" ht="30" customHeight="1">
      <c r="A38" s="184"/>
      <c r="C38" s="251" t="s">
        <v>41</v>
      </c>
      <c r="D38" s="251"/>
      <c r="E38" s="251"/>
      <c r="F38" s="251"/>
      <c r="G38" s="251"/>
      <c r="H38" s="251"/>
      <c r="I38" s="251"/>
      <c r="J38" s="251"/>
      <c r="K38" s="251"/>
      <c r="M38" s="20"/>
      <c r="N38" s="5"/>
      <c r="O38" s="5"/>
      <c r="P38" s="5"/>
      <c r="Q38" s="5"/>
      <c r="R38" s="5"/>
      <c r="S38" s="5"/>
      <c r="T38" s="5"/>
      <c r="U38" s="5"/>
      <c r="V38" s="5"/>
      <c r="W38" s="5"/>
    </row>
    <row r="39" spans="1:23">
      <c r="C39" s="78"/>
      <c r="M39" s="19"/>
      <c r="N39" s="5"/>
      <c r="O39" s="5"/>
      <c r="P39" s="5"/>
      <c r="Q39" s="5"/>
      <c r="R39" s="5"/>
      <c r="S39" s="5"/>
      <c r="T39" s="5"/>
      <c r="U39" s="5"/>
      <c r="V39" s="5"/>
      <c r="W39" s="5"/>
    </row>
    <row r="40" spans="1:23" ht="30" customHeight="1">
      <c r="C40" s="251" t="s">
        <v>29</v>
      </c>
      <c r="D40" s="251"/>
      <c r="E40" s="251"/>
      <c r="F40" s="251"/>
      <c r="G40" s="251"/>
      <c r="H40" s="251"/>
      <c r="I40" s="251"/>
      <c r="J40" s="251"/>
      <c r="K40" s="251"/>
      <c r="M40" s="19"/>
      <c r="N40" s="24"/>
      <c r="O40" s="5"/>
      <c r="P40" s="5"/>
      <c r="Q40" s="5"/>
      <c r="R40" s="5"/>
      <c r="S40" s="5"/>
      <c r="T40" s="5"/>
      <c r="U40" s="5"/>
      <c r="V40" s="5"/>
      <c r="W40" s="5"/>
    </row>
    <row r="41" spans="1:23">
      <c r="G41" s="10"/>
      <c r="H41" s="10"/>
      <c r="I41" s="10"/>
      <c r="J41" s="10"/>
      <c r="L41" s="10"/>
      <c r="M41" s="10"/>
    </row>
  </sheetData>
  <mergeCells count="7">
    <mergeCell ref="C40:K40"/>
    <mergeCell ref="F3:M3"/>
    <mergeCell ref="F4:G4"/>
    <mergeCell ref="H4:M4"/>
    <mergeCell ref="A37:J37"/>
    <mergeCell ref="A33:L33"/>
    <mergeCell ref="C38:K3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40"/>
  <sheetViews>
    <sheetView zoomScaleNormal="100" workbookViewId="0"/>
  </sheetViews>
  <sheetFormatPr defaultRowHeight="14.6"/>
  <cols>
    <col min="1" max="1" width="5.07421875" customWidth="1"/>
    <col min="2" max="2" width="4" customWidth="1"/>
    <col min="3" max="3" width="38.3046875" customWidth="1"/>
    <col min="4" max="4" width="3.3046875" customWidth="1"/>
    <col min="5" max="5" width="18.4609375" customWidth="1"/>
    <col min="6" max="6" width="17.53515625" customWidth="1"/>
    <col min="7" max="7" width="15.84375" customWidth="1"/>
    <col min="8" max="8" width="14.3046875" customWidth="1"/>
    <col min="9" max="10" width="13.84375" customWidth="1"/>
    <col min="11" max="11" width="18" customWidth="1"/>
    <col min="12" max="12" width="12.4609375" customWidth="1"/>
    <col min="13" max="13" width="14.69140625" customWidth="1"/>
    <col min="19" max="19" width="10.4609375" customWidth="1"/>
    <col min="20" max="20" width="10.07421875" customWidth="1"/>
    <col min="21" max="21" width="11.69140625" customWidth="1"/>
    <col min="22" max="22" width="12.53515625" customWidth="1"/>
    <col min="23" max="23" width="13.3046875" customWidth="1"/>
    <col min="24" max="24" width="13.07421875" customWidth="1"/>
    <col min="25" max="25" width="12.84375" customWidth="1"/>
    <col min="26" max="26" width="14" customWidth="1"/>
    <col min="27" max="27" width="12.84375" customWidth="1"/>
    <col min="28" max="29" width="15" customWidth="1"/>
  </cols>
  <sheetData>
    <row r="1" spans="1:39">
      <c r="A1" s="81" t="s">
        <v>55</v>
      </c>
      <c r="B1" s="81"/>
      <c r="C1" s="81"/>
      <c r="D1" s="81"/>
      <c r="E1" s="81"/>
      <c r="F1" s="81"/>
      <c r="G1" s="81"/>
      <c r="H1" s="81"/>
      <c r="I1" s="81"/>
      <c r="J1" s="81"/>
      <c r="K1" s="81"/>
      <c r="L1" s="81"/>
      <c r="M1" s="81"/>
    </row>
    <row r="2" spans="1:39" ht="14.4" customHeight="1">
      <c r="A2" s="81"/>
      <c r="B2" s="81"/>
      <c r="C2" s="81"/>
      <c r="D2" s="81"/>
      <c r="E2" s="82" t="s">
        <v>48</v>
      </c>
      <c r="F2" s="257"/>
      <c r="G2" s="257"/>
      <c r="H2" s="257"/>
      <c r="I2" s="257"/>
      <c r="J2" s="257"/>
      <c r="K2" s="257"/>
      <c r="L2" s="257"/>
      <c r="M2" s="257"/>
      <c r="AD2" s="7"/>
      <c r="AE2" s="7"/>
      <c r="AF2" s="7"/>
      <c r="AG2" s="7"/>
      <c r="AH2" s="7"/>
      <c r="AI2" s="7"/>
      <c r="AJ2" s="7"/>
      <c r="AK2" s="7"/>
    </row>
    <row r="3" spans="1:39" ht="14.4" customHeight="1">
      <c r="A3" s="81"/>
      <c r="B3" s="81"/>
      <c r="C3" s="81"/>
      <c r="D3" s="81"/>
      <c r="E3" s="81"/>
      <c r="F3" s="81"/>
      <c r="G3" s="81"/>
      <c r="H3" s="81"/>
      <c r="I3" s="81"/>
      <c r="J3" s="81"/>
      <c r="K3" s="81"/>
      <c r="L3" s="81"/>
      <c r="M3" s="81"/>
      <c r="N3" s="14"/>
      <c r="AD3" s="7"/>
      <c r="AE3" s="7"/>
      <c r="AF3" s="7"/>
      <c r="AG3" s="7"/>
      <c r="AH3" s="7"/>
      <c r="AI3" s="7"/>
      <c r="AJ3" s="7"/>
      <c r="AK3" s="7"/>
    </row>
    <row r="4" spans="1:39">
      <c r="A4" s="81"/>
      <c r="B4" s="81"/>
      <c r="C4" s="81"/>
      <c r="D4" s="81"/>
      <c r="E4" s="93" t="s">
        <v>8</v>
      </c>
      <c r="F4" s="260" t="s">
        <v>11</v>
      </c>
      <c r="G4" s="259"/>
      <c r="H4" s="258" t="s">
        <v>10</v>
      </c>
      <c r="I4" s="260"/>
      <c r="J4" s="260"/>
      <c r="K4" s="260"/>
      <c r="L4" s="260"/>
      <c r="M4" s="259"/>
      <c r="N4" s="42"/>
      <c r="AD4" s="6"/>
      <c r="AE4" s="6"/>
      <c r="AF4" s="6"/>
      <c r="AG4" s="7"/>
      <c r="AH4" s="7"/>
      <c r="AI4" s="7"/>
      <c r="AJ4" s="7"/>
      <c r="AK4" s="7"/>
    </row>
    <row r="5" spans="1:39" ht="60">
      <c r="A5" s="88"/>
      <c r="B5" s="81"/>
      <c r="C5" s="81"/>
      <c r="D5" s="81"/>
      <c r="E5" s="83"/>
      <c r="F5" s="90" t="s">
        <v>21</v>
      </c>
      <c r="G5" s="91" t="s">
        <v>22</v>
      </c>
      <c r="H5" s="84" t="s">
        <v>10</v>
      </c>
      <c r="I5" s="85" t="s">
        <v>27</v>
      </c>
      <c r="J5" s="85" t="s">
        <v>23</v>
      </c>
      <c r="K5" s="85" t="s">
        <v>37</v>
      </c>
      <c r="L5" s="92" t="s">
        <v>24</v>
      </c>
      <c r="M5" s="91" t="s">
        <v>25</v>
      </c>
      <c r="N5" s="42"/>
      <c r="AE5" s="6"/>
      <c r="AF5" s="6"/>
      <c r="AG5" s="6"/>
      <c r="AH5" s="6"/>
      <c r="AI5" s="7"/>
      <c r="AJ5" s="7"/>
      <c r="AK5" s="7"/>
      <c r="AL5" s="7"/>
    </row>
    <row r="6" spans="1:39">
      <c r="A6" s="1"/>
      <c r="C6" s="14"/>
      <c r="D6" s="14"/>
      <c r="E6" s="63"/>
      <c r="F6" s="30"/>
      <c r="G6" s="30"/>
      <c r="H6" s="38"/>
      <c r="I6" s="30"/>
      <c r="J6" s="30"/>
      <c r="K6" s="30"/>
      <c r="L6" s="30"/>
      <c r="M6" s="30"/>
      <c r="N6" s="42"/>
      <c r="AE6" s="6"/>
      <c r="AF6" s="6"/>
      <c r="AG6" s="7"/>
      <c r="AH6" s="7"/>
      <c r="AI6" s="7"/>
      <c r="AJ6" s="7"/>
      <c r="AK6" s="7"/>
      <c r="AL6" s="7"/>
    </row>
    <row r="7" spans="1:39" ht="29.15" customHeight="1">
      <c r="A7" s="81" t="s">
        <v>0</v>
      </c>
      <c r="C7" s="14"/>
      <c r="D7" s="14"/>
      <c r="E7" s="211">
        <v>287321</v>
      </c>
      <c r="F7" s="196"/>
      <c r="G7" s="196"/>
      <c r="H7" s="195">
        <f>SUM(I8:M8)</f>
        <v>971</v>
      </c>
      <c r="I7" s="196"/>
      <c r="J7" s="196"/>
      <c r="K7" s="196"/>
      <c r="L7" s="196"/>
      <c r="M7" s="196"/>
      <c r="N7" s="42"/>
      <c r="O7" s="7"/>
      <c r="P7" s="7"/>
      <c r="AE7" s="7"/>
      <c r="AF7" s="7"/>
      <c r="AG7" s="7"/>
      <c r="AH7" s="7"/>
      <c r="AI7" s="7"/>
      <c r="AJ7" s="7"/>
      <c r="AK7" s="7"/>
      <c r="AL7" s="7"/>
    </row>
    <row r="8" spans="1:39">
      <c r="A8" s="81" t="s">
        <v>32</v>
      </c>
      <c r="C8" s="14"/>
      <c r="D8" s="14"/>
      <c r="E8" s="211"/>
      <c r="F8" s="212">
        <v>232951.2881811409</v>
      </c>
      <c r="G8" s="191">
        <v>53398.711818859083</v>
      </c>
      <c r="H8" s="190"/>
      <c r="I8" s="191">
        <v>827.96317280453252</v>
      </c>
      <c r="J8" s="191">
        <v>138.45231350330502</v>
      </c>
      <c r="K8" s="196">
        <v>4.5845136921624174</v>
      </c>
      <c r="L8" s="196">
        <v>0</v>
      </c>
      <c r="M8" s="196">
        <v>0</v>
      </c>
      <c r="N8" s="42"/>
      <c r="O8" s="7"/>
      <c r="P8" s="7"/>
      <c r="AE8" s="6"/>
      <c r="AF8" s="7"/>
      <c r="AG8" s="8"/>
      <c r="AH8" s="8"/>
      <c r="AI8" s="8"/>
      <c r="AJ8" s="8"/>
      <c r="AK8" s="7"/>
      <c r="AL8" s="7"/>
    </row>
    <row r="9" spans="1:39">
      <c r="A9" s="81"/>
      <c r="C9" s="14"/>
      <c r="D9" s="14"/>
      <c r="E9" s="64"/>
      <c r="F9" s="36"/>
      <c r="G9" s="36"/>
      <c r="H9" s="44"/>
      <c r="I9" s="36"/>
      <c r="J9" s="36"/>
      <c r="K9" s="37"/>
      <c r="L9" s="37"/>
      <c r="M9" s="37"/>
      <c r="N9" s="65"/>
      <c r="O9" s="7"/>
      <c r="P9" s="7"/>
      <c r="Q9" s="7"/>
      <c r="AF9" s="7"/>
      <c r="AG9" s="7"/>
      <c r="AH9" s="7"/>
      <c r="AI9" s="7"/>
      <c r="AJ9" s="7"/>
      <c r="AK9" s="7"/>
      <c r="AL9" s="7"/>
      <c r="AM9" s="7"/>
    </row>
    <row r="10" spans="1:39">
      <c r="A10" s="81" t="s">
        <v>33</v>
      </c>
      <c r="C10" s="14"/>
      <c r="D10" s="14"/>
      <c r="E10" s="64"/>
      <c r="F10" s="33"/>
      <c r="G10" s="33"/>
      <c r="H10" s="43"/>
      <c r="I10" s="33"/>
      <c r="J10" s="33"/>
      <c r="K10" s="33"/>
      <c r="L10" s="33"/>
      <c r="M10" s="33"/>
      <c r="N10" s="42"/>
      <c r="O10" s="7"/>
      <c r="P10" s="7"/>
      <c r="AE10" s="7"/>
      <c r="AF10" s="7"/>
      <c r="AG10" s="7"/>
      <c r="AH10" s="7"/>
      <c r="AI10" s="7"/>
      <c r="AJ10" s="7"/>
      <c r="AK10" s="7"/>
      <c r="AL10" s="7"/>
    </row>
    <row r="11" spans="1:39">
      <c r="A11" s="17"/>
      <c r="B11" s="18"/>
      <c r="C11" s="25"/>
      <c r="D11" s="25"/>
      <c r="E11" s="63"/>
      <c r="F11" s="28"/>
      <c r="G11" s="28"/>
      <c r="H11" s="27"/>
      <c r="I11" s="28"/>
      <c r="J11" s="28"/>
      <c r="K11" s="28"/>
      <c r="L11" s="28"/>
      <c r="M11" s="28"/>
      <c r="N11" s="42"/>
      <c r="O11" s="7"/>
      <c r="P11" s="7"/>
      <c r="AE11" s="7"/>
      <c r="AF11" s="7"/>
      <c r="AG11" s="7"/>
      <c r="AH11" s="7"/>
      <c r="AI11" s="7"/>
      <c r="AJ11" s="7"/>
      <c r="AK11" s="7"/>
      <c r="AL11" s="7"/>
    </row>
    <row r="12" spans="1:39" s="14" customFormat="1">
      <c r="A12" s="81"/>
      <c r="B12" s="35" t="s">
        <v>17</v>
      </c>
      <c r="E12" s="63"/>
      <c r="F12" s="28"/>
      <c r="G12" s="28"/>
      <c r="H12" s="27"/>
      <c r="I12" s="28"/>
      <c r="J12" s="28"/>
      <c r="K12" s="28"/>
      <c r="L12" s="28"/>
      <c r="M12" s="28"/>
      <c r="N12" s="42"/>
      <c r="O12" s="26"/>
      <c r="P12" s="26"/>
      <c r="AE12" s="26"/>
      <c r="AF12" s="26"/>
      <c r="AG12" s="26"/>
      <c r="AH12" s="26"/>
      <c r="AI12" s="26"/>
      <c r="AJ12" s="26"/>
      <c r="AK12" s="26"/>
      <c r="AL12" s="26"/>
    </row>
    <row r="13" spans="1:39" s="14" customFormat="1">
      <c r="A13" s="81"/>
      <c r="C13" s="22" t="s">
        <v>13</v>
      </c>
      <c r="D13" s="29"/>
      <c r="E13" s="213"/>
      <c r="F13" s="98">
        <f>'STEC non-O157 Assumptions 2018'!F15*F$8</f>
        <v>766784.14372911188</v>
      </c>
      <c r="G13" s="98">
        <f>'STEC non-O157 Assumptions 2018'!G15*G$8</f>
        <v>1153767.3269815745</v>
      </c>
      <c r="H13" s="197"/>
      <c r="I13" s="98">
        <f>'STEC non-O157 Assumptions 2018'!H15*I$8</f>
        <v>52005.028223130787</v>
      </c>
      <c r="J13" s="98">
        <f>'STEC non-O157 Assumptions 2018'!I15*J$8</f>
        <v>5083.2350364978292</v>
      </c>
      <c r="K13" s="98">
        <f>'STEC non-O157 Assumptions 2018'!J15*K$8</f>
        <v>235.40543003246603</v>
      </c>
      <c r="L13" s="98"/>
      <c r="M13" s="98"/>
      <c r="N13" s="42"/>
      <c r="O13" s="26"/>
      <c r="P13" s="26"/>
      <c r="AE13" s="26"/>
      <c r="AF13" s="26"/>
      <c r="AG13" s="26"/>
      <c r="AH13" s="26"/>
      <c r="AI13" s="26"/>
      <c r="AJ13" s="26"/>
      <c r="AK13" s="26"/>
      <c r="AL13" s="26"/>
    </row>
    <row r="14" spans="1:39" s="14" customFormat="1">
      <c r="A14" s="81"/>
      <c r="C14" s="22" t="s">
        <v>14</v>
      </c>
      <c r="E14" s="213"/>
      <c r="F14" s="98"/>
      <c r="G14" s="98">
        <f>'STEC non-O157 Assumptions 2018'!G16*G$8</f>
        <v>9904521.1230043154</v>
      </c>
      <c r="H14" s="197"/>
      <c r="I14" s="98">
        <f>'STEC non-O157 Assumptions 2018'!H16*I$8</f>
        <v>123341.70438624712</v>
      </c>
      <c r="J14" s="98">
        <f>'STEC non-O157 Assumptions 2018'!I16*J$8</f>
        <v>39026.101020204005</v>
      </c>
      <c r="K14" s="98">
        <f>'STEC non-O157 Assumptions 2018'!J16*K$8</f>
        <v>1294.00131553916</v>
      </c>
      <c r="L14" s="98"/>
      <c r="M14" s="98"/>
      <c r="N14" s="42"/>
      <c r="O14" s="26"/>
      <c r="P14" s="26"/>
      <c r="AE14" s="26"/>
      <c r="AF14" s="26"/>
      <c r="AG14" s="26"/>
      <c r="AH14" s="26"/>
      <c r="AI14" s="26"/>
      <c r="AJ14" s="26"/>
      <c r="AK14" s="26"/>
      <c r="AL14" s="26"/>
    </row>
    <row r="15" spans="1:39" s="14" customFormat="1">
      <c r="A15" s="81"/>
      <c r="C15" s="22" t="s">
        <v>34</v>
      </c>
      <c r="D15" s="29"/>
      <c r="E15" s="213"/>
      <c r="F15" s="98"/>
      <c r="G15" s="98">
        <f>'STEC non-O157 Assumptions 2018'!G17*G$8</f>
        <v>14964008.209173115</v>
      </c>
      <c r="H15" s="197"/>
      <c r="I15" s="98">
        <f>'STEC non-O157 Assumptions 2018'!H17*I$8</f>
        <v>510447.33821607922</v>
      </c>
      <c r="J15" s="98">
        <f>'STEC non-O157 Assumptions 2018'!I17*J$8</f>
        <v>123185.8713657534</v>
      </c>
      <c r="K15" s="98">
        <f>'STEC non-O157 Assumptions 2018'!J17*K$8</f>
        <v>4076.725956262861</v>
      </c>
      <c r="L15" s="98"/>
      <c r="M15" s="98"/>
      <c r="N15" s="42"/>
      <c r="AE15" s="30"/>
    </row>
    <row r="16" spans="1:39" s="14" customFormat="1">
      <c r="A16" s="81"/>
      <c r="C16" s="22" t="s">
        <v>15</v>
      </c>
      <c r="D16" s="29"/>
      <c r="E16" s="213"/>
      <c r="F16" s="98"/>
      <c r="G16" s="98"/>
      <c r="H16" s="197"/>
      <c r="I16" s="98">
        <f>'STEC non-O157 Assumptions 2018'!H18*I$8</f>
        <v>8724086.9384344611</v>
      </c>
      <c r="J16" s="98">
        <f>'STEC non-O157 Assumptions 2018'!I18*J$8</f>
        <v>9445166.078091789</v>
      </c>
      <c r="K16" s="98">
        <f>'STEC non-O157 Assumptions 2018'!J18*K$8</f>
        <v>312753.76622109255</v>
      </c>
      <c r="L16" s="98"/>
      <c r="M16" s="98"/>
      <c r="N16" s="42"/>
      <c r="S16" s="28"/>
      <c r="T16" s="28"/>
      <c r="U16" s="28"/>
      <c r="V16" s="28"/>
      <c r="W16" s="28"/>
      <c r="X16" s="28"/>
      <c r="Y16" s="28"/>
      <c r="Z16" s="28"/>
      <c r="AA16" s="28"/>
      <c r="AB16" s="28"/>
      <c r="AC16" s="28"/>
      <c r="AD16" s="28"/>
      <c r="AE16" s="28"/>
    </row>
    <row r="17" spans="1:31" s="14" customFormat="1">
      <c r="A17" s="81"/>
      <c r="B17" s="22" t="s">
        <v>18</v>
      </c>
      <c r="C17" s="22"/>
      <c r="D17" s="29"/>
      <c r="E17" s="213"/>
      <c r="F17" s="98"/>
      <c r="G17" s="98"/>
      <c r="H17" s="197"/>
      <c r="I17" s="98"/>
      <c r="J17" s="98"/>
      <c r="K17" s="98">
        <f>'STEC non-O157 Assumptions 2018'!J19*K$8</f>
        <v>4661274.4412253899</v>
      </c>
      <c r="L17" s="98"/>
      <c r="M17" s="98"/>
      <c r="N17" s="42"/>
      <c r="S17" s="28"/>
      <c r="T17" s="28"/>
      <c r="U17" s="28"/>
      <c r="V17" s="28"/>
      <c r="W17" s="28"/>
      <c r="X17" s="28"/>
      <c r="Y17" s="28"/>
      <c r="Z17" s="28"/>
      <c r="AA17" s="28"/>
      <c r="AB17" s="28"/>
      <c r="AC17" s="28"/>
      <c r="AD17" s="28"/>
      <c r="AE17" s="28"/>
    </row>
    <row r="18" spans="1:31" s="14" customFormat="1">
      <c r="A18" s="81"/>
      <c r="D18" s="29"/>
      <c r="E18" s="213"/>
      <c r="F18" s="98"/>
      <c r="G18" s="99"/>
      <c r="H18" s="100"/>
      <c r="I18" s="98"/>
      <c r="J18" s="98"/>
      <c r="K18" s="98"/>
      <c r="L18" s="98"/>
      <c r="M18" s="101"/>
      <c r="N18" s="42"/>
      <c r="S18" s="28"/>
      <c r="T18" s="28"/>
      <c r="U18" s="28"/>
      <c r="V18" s="28"/>
      <c r="W18" s="28"/>
      <c r="X18" s="28"/>
      <c r="Y18" s="28"/>
      <c r="Z18" s="28"/>
      <c r="AA18" s="28"/>
      <c r="AB18" s="28"/>
      <c r="AC18" s="28"/>
      <c r="AD18" s="28"/>
      <c r="AE18" s="28"/>
    </row>
    <row r="19" spans="1:31" s="14" customFormat="1">
      <c r="A19" s="86"/>
      <c r="B19" s="81" t="s">
        <v>19</v>
      </c>
      <c r="D19" s="29"/>
      <c r="E19" s="213"/>
      <c r="F19" s="200">
        <f>SUM(F13:F17)</f>
        <v>766784.14372911188</v>
      </c>
      <c r="G19" s="201">
        <f>SUM(G13:G17)</f>
        <v>26022296.659159005</v>
      </c>
      <c r="H19" s="109"/>
      <c r="I19" s="201">
        <f t="shared" ref="I19:K19" si="0">SUM(I13:I17)</f>
        <v>9409881.0092599187</v>
      </c>
      <c r="J19" s="201">
        <f t="shared" si="0"/>
        <v>9612461.2855142448</v>
      </c>
      <c r="K19" s="201">
        <f t="shared" si="0"/>
        <v>4979634.3401483167</v>
      </c>
      <c r="L19" s="102"/>
      <c r="M19" s="103"/>
      <c r="N19" s="59"/>
      <c r="O19" s="41"/>
      <c r="S19" s="31"/>
      <c r="T19" s="26"/>
      <c r="U19" s="26"/>
      <c r="V19" s="26"/>
      <c r="W19" s="26"/>
      <c r="X19" s="26"/>
      <c r="Y19" s="26"/>
      <c r="Z19" s="26"/>
      <c r="AA19" s="26"/>
      <c r="AB19" s="26"/>
      <c r="AC19" s="26"/>
      <c r="AD19" s="26"/>
      <c r="AE19" s="26"/>
    </row>
    <row r="20" spans="1:31" s="14" customFormat="1">
      <c r="A20" s="81"/>
      <c r="B20" s="29"/>
      <c r="D20" s="29"/>
      <c r="E20" s="213"/>
      <c r="F20" s="104"/>
      <c r="G20" s="104"/>
      <c r="H20" s="105"/>
      <c r="I20" s="104"/>
      <c r="J20" s="104"/>
      <c r="K20" s="104"/>
      <c r="L20" s="104"/>
      <c r="M20" s="104"/>
      <c r="N20" s="58"/>
      <c r="O20" s="19"/>
      <c r="S20" s="32"/>
      <c r="T20" s="33"/>
      <c r="U20" s="33"/>
      <c r="V20" s="33"/>
      <c r="W20" s="30"/>
      <c r="X20" s="30"/>
      <c r="Y20" s="30"/>
      <c r="Z20" s="30"/>
      <c r="AA20" s="30"/>
      <c r="AB20" s="33"/>
      <c r="AC20" s="33"/>
      <c r="AD20" s="33"/>
      <c r="AE20" s="33"/>
    </row>
    <row r="21" spans="1:31" s="14" customFormat="1">
      <c r="A21" s="81" t="s">
        <v>35</v>
      </c>
      <c r="B21" s="29"/>
      <c r="E21" s="213"/>
      <c r="F21" s="106">
        <f>'STEC non-O157 Assumptions 2018'!F21*F8</f>
        <v>7291951.1977791796</v>
      </c>
      <c r="G21" s="106">
        <f>'STEC non-O157 Assumptions 2018'!G21*G8</f>
        <v>12151771.335487666</v>
      </c>
      <c r="H21" s="198"/>
      <c r="I21" s="106">
        <f>'STEC non-O157 Assumptions 2018'!H21*I8</f>
        <v>548817.37484176352</v>
      </c>
      <c r="J21" s="106">
        <f>'STEC non-O157 Assumptions 2018'!I21*J8</f>
        <v>11126.369702840582</v>
      </c>
      <c r="K21" s="106">
        <f>'STEC non-O157 Assumptions 2018'!J21*K8</f>
        <v>291013.99601211655</v>
      </c>
      <c r="L21" s="106"/>
      <c r="M21" s="106"/>
      <c r="N21" s="59"/>
      <c r="O21" s="41"/>
      <c r="S21" s="32"/>
      <c r="T21" s="34"/>
      <c r="U21" s="34"/>
      <c r="V21" s="34"/>
      <c r="W21" s="34"/>
      <c r="X21" s="34"/>
      <c r="Y21" s="34"/>
      <c r="Z21" s="34"/>
      <c r="AA21" s="34"/>
      <c r="AB21" s="34"/>
      <c r="AC21" s="34"/>
      <c r="AD21" s="34"/>
      <c r="AE21" s="34"/>
    </row>
    <row r="22" spans="1:31" s="14" customFormat="1">
      <c r="A22" s="86"/>
      <c r="B22" s="29"/>
      <c r="E22" s="213"/>
      <c r="F22" s="98"/>
      <c r="G22" s="98"/>
      <c r="H22" s="197"/>
      <c r="I22" s="98"/>
      <c r="J22" s="98"/>
      <c r="K22" s="98"/>
      <c r="L22" s="98"/>
      <c r="M22" s="98"/>
      <c r="N22" s="46"/>
    </row>
    <row r="23" spans="1:31" s="14" customFormat="1">
      <c r="A23" s="86" t="s">
        <v>1</v>
      </c>
      <c r="B23" s="29"/>
      <c r="E23" s="213"/>
      <c r="F23" s="98"/>
      <c r="G23" s="98"/>
      <c r="H23" s="197"/>
      <c r="I23" s="98"/>
      <c r="J23" s="98"/>
      <c r="K23" s="98">
        <f>K8*'STEC non-O157 Assumptions 2018'!J25</f>
        <v>31707339.703657027</v>
      </c>
      <c r="L23" s="98"/>
      <c r="M23" s="98"/>
      <c r="N23" s="42"/>
    </row>
    <row r="24" spans="1:31" s="14" customFormat="1">
      <c r="A24" s="86"/>
      <c r="B24" s="29"/>
      <c r="E24" s="213"/>
      <c r="F24" s="98"/>
      <c r="G24" s="98"/>
      <c r="H24" s="197"/>
      <c r="I24" s="98"/>
      <c r="J24" s="98"/>
      <c r="K24" s="98"/>
      <c r="L24" s="98"/>
      <c r="M24" s="98"/>
      <c r="N24" s="42"/>
    </row>
    <row r="25" spans="1:31">
      <c r="A25" s="86" t="s">
        <v>20</v>
      </c>
      <c r="B25" s="29"/>
      <c r="C25" s="14"/>
      <c r="D25" s="14"/>
      <c r="E25" s="213"/>
      <c r="F25" s="204">
        <f>SUM(F19:F23)</f>
        <v>8058735.3415082917</v>
      </c>
      <c r="G25" s="205">
        <f>SUM(G19:G23)</f>
        <v>38174067.994646668</v>
      </c>
      <c r="H25" s="197"/>
      <c r="I25" s="206">
        <f>SUM(I19:I23)</f>
        <v>9958698.3841016814</v>
      </c>
      <c r="J25" s="206">
        <f t="shared" ref="J25:K25" si="1">SUM(J19:J23)</f>
        <v>9623587.655217085</v>
      </c>
      <c r="K25" s="206">
        <f t="shared" si="1"/>
        <v>36977988.03981746</v>
      </c>
      <c r="L25" s="98"/>
      <c r="M25" s="98"/>
      <c r="N25" s="42"/>
    </row>
    <row r="26" spans="1:31">
      <c r="A26" s="86"/>
      <c r="B26" s="29"/>
      <c r="E26" s="214"/>
      <c r="F26" s="215"/>
      <c r="G26" s="216"/>
      <c r="H26" s="215"/>
      <c r="I26" s="216"/>
      <c r="J26" s="216"/>
      <c r="K26" s="216"/>
      <c r="L26" s="10"/>
      <c r="M26" s="10"/>
      <c r="N26" s="13"/>
    </row>
    <row r="27" spans="1:31" ht="21.75" customHeight="1" thickBot="1">
      <c r="A27" s="87" t="s">
        <v>36</v>
      </c>
      <c r="B27" s="62"/>
      <c r="C27" s="49"/>
      <c r="D27" s="48"/>
      <c r="E27" s="217">
        <f>SUM(F25:M25)</f>
        <v>102793077.41529119</v>
      </c>
      <c r="F27" s="209"/>
      <c r="G27" s="209"/>
      <c r="H27" s="209"/>
      <c r="I27" s="210"/>
      <c r="J27" s="210"/>
      <c r="K27" s="210"/>
      <c r="L27" s="50"/>
      <c r="M27" s="107"/>
      <c r="N27" s="13"/>
    </row>
    <row r="28" spans="1:31" ht="21.75" customHeight="1" thickTop="1">
      <c r="A28" s="41"/>
      <c r="B28" s="41"/>
      <c r="C28" s="5"/>
      <c r="D28" s="7"/>
      <c r="E28" s="74"/>
      <c r="F28" s="5"/>
      <c r="G28" s="5"/>
      <c r="H28" s="5"/>
      <c r="I28" s="7"/>
      <c r="J28" s="7"/>
      <c r="K28" s="75"/>
      <c r="L28" s="7"/>
      <c r="M28" s="7"/>
      <c r="N28" s="7"/>
    </row>
    <row r="29" spans="1:31">
      <c r="A29" s="14" t="s">
        <v>51</v>
      </c>
    </row>
    <row r="30" spans="1:31">
      <c r="A30" s="14" t="s">
        <v>31</v>
      </c>
    </row>
    <row r="31" spans="1:31">
      <c r="A31" s="14"/>
    </row>
    <row r="32" spans="1:31" ht="76.2" customHeight="1">
      <c r="A32" s="256" t="s">
        <v>58</v>
      </c>
      <c r="B32" s="256"/>
      <c r="C32" s="256"/>
      <c r="D32" s="256"/>
      <c r="E32" s="256"/>
      <c r="F32" s="256"/>
      <c r="G32" s="256"/>
      <c r="H32" s="256"/>
      <c r="I32" s="256"/>
      <c r="J32" s="256"/>
      <c r="K32" s="256"/>
      <c r="L32" s="256"/>
      <c r="O32" s="4"/>
      <c r="P32" s="4"/>
    </row>
    <row r="33" spans="1:22">
      <c r="M33" s="24"/>
      <c r="N33" s="5"/>
      <c r="O33" s="5"/>
      <c r="P33" s="5"/>
      <c r="Q33" s="5"/>
      <c r="R33" s="5"/>
      <c r="S33" s="5"/>
      <c r="T33" s="5"/>
      <c r="U33" s="5"/>
      <c r="V33" s="5"/>
    </row>
    <row r="34" spans="1:22">
      <c r="A34" t="s">
        <v>46</v>
      </c>
    </row>
    <row r="35" spans="1:22">
      <c r="M35" s="24"/>
      <c r="N35" s="5"/>
      <c r="O35" s="5"/>
      <c r="P35" s="5"/>
      <c r="Q35" s="5"/>
      <c r="R35" s="5"/>
      <c r="S35" s="5"/>
      <c r="T35" s="5"/>
      <c r="U35" s="5"/>
      <c r="V35" s="5"/>
    </row>
    <row r="36" spans="1:22" ht="15" customHeight="1">
      <c r="A36" s="251" t="s">
        <v>30</v>
      </c>
      <c r="B36" s="251"/>
      <c r="C36" s="251"/>
      <c r="D36" s="251"/>
      <c r="E36" s="251"/>
      <c r="F36" s="251"/>
      <c r="G36" s="251"/>
      <c r="H36" s="251"/>
      <c r="I36" s="251"/>
      <c r="J36" s="251"/>
      <c r="M36" s="19"/>
      <c r="N36" s="24"/>
      <c r="O36" s="24"/>
      <c r="P36" s="5"/>
      <c r="Q36" s="5"/>
      <c r="R36" s="5"/>
      <c r="S36" s="5"/>
      <c r="T36" s="5"/>
      <c r="U36" s="5"/>
      <c r="V36" s="5"/>
    </row>
    <row r="37" spans="1:22" ht="30" customHeight="1">
      <c r="A37" s="184"/>
      <c r="C37" s="251" t="s">
        <v>41</v>
      </c>
      <c r="D37" s="251"/>
      <c r="E37" s="251"/>
      <c r="F37" s="251"/>
      <c r="G37" s="251"/>
      <c r="H37" s="251"/>
      <c r="I37" s="251"/>
      <c r="J37" s="251"/>
      <c r="K37" s="251"/>
      <c r="M37" s="20"/>
      <c r="N37" s="5"/>
      <c r="O37" s="5"/>
      <c r="P37" s="5"/>
      <c r="Q37" s="5"/>
      <c r="R37" s="5"/>
      <c r="S37" s="5"/>
      <c r="T37" s="5"/>
      <c r="U37" s="5"/>
      <c r="V37" s="5"/>
    </row>
    <row r="38" spans="1:22">
      <c r="C38" s="78"/>
      <c r="M38" s="19"/>
      <c r="N38" s="5"/>
      <c r="O38" s="5"/>
      <c r="P38" s="5"/>
      <c r="Q38" s="5"/>
      <c r="R38" s="5"/>
      <c r="S38" s="5"/>
      <c r="T38" s="5"/>
      <c r="U38" s="5"/>
      <c r="V38" s="5"/>
    </row>
    <row r="39" spans="1:22" ht="30" customHeight="1">
      <c r="C39" s="251" t="s">
        <v>29</v>
      </c>
      <c r="D39" s="251"/>
      <c r="E39" s="251"/>
      <c r="F39" s="251"/>
      <c r="G39" s="251"/>
      <c r="H39" s="251"/>
      <c r="I39" s="251"/>
      <c r="J39" s="251"/>
      <c r="K39" s="251"/>
      <c r="M39" s="19"/>
      <c r="N39" s="5"/>
      <c r="O39" s="5"/>
      <c r="P39" s="5"/>
      <c r="Q39" s="5"/>
      <c r="R39" s="5"/>
      <c r="S39" s="5"/>
      <c r="T39" s="5"/>
      <c r="U39" s="5"/>
      <c r="V39" s="5"/>
    </row>
    <row r="40" spans="1:22">
      <c r="G40" s="10"/>
      <c r="H40" s="10"/>
      <c r="I40" s="10"/>
      <c r="J40" s="10"/>
      <c r="L40" s="10"/>
      <c r="M40" s="10"/>
    </row>
  </sheetData>
  <mergeCells count="7">
    <mergeCell ref="C39:K39"/>
    <mergeCell ref="F2:M2"/>
    <mergeCell ref="F4:G4"/>
    <mergeCell ref="H4:M4"/>
    <mergeCell ref="A36:J36"/>
    <mergeCell ref="A32:L32"/>
    <mergeCell ref="C37:K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39"/>
  <sheetViews>
    <sheetView zoomScaleNormal="100" workbookViewId="0"/>
  </sheetViews>
  <sheetFormatPr defaultColWidth="9.07421875" defaultRowHeight="14.6"/>
  <cols>
    <col min="1" max="1" width="3.84375" style="4" customWidth="1"/>
    <col min="2" max="2" width="4.53515625" style="4" customWidth="1"/>
    <col min="3" max="3" width="8.4609375" style="4" customWidth="1"/>
    <col min="4" max="4" width="29.69140625" style="4" customWidth="1"/>
    <col min="5" max="5" width="22.84375" style="4" customWidth="1"/>
    <col min="6" max="6" width="23.4609375" style="4" customWidth="1"/>
    <col min="7" max="7" width="14.69140625" style="4" customWidth="1"/>
    <col min="8" max="8" width="17.07421875" style="4" customWidth="1"/>
    <col min="9" max="9" width="15.69140625" style="4" customWidth="1"/>
    <col min="10" max="10" width="16.53515625" style="4" customWidth="1"/>
    <col min="11" max="11" width="15.84375" style="4" customWidth="1"/>
    <col min="12" max="12" width="16.69140625" style="4" customWidth="1"/>
    <col min="13" max="14" width="13.07421875" style="4" customWidth="1"/>
    <col min="15" max="15" width="14.69140625" style="4" customWidth="1"/>
    <col min="16" max="16" width="13.07421875" style="4" customWidth="1"/>
    <col min="17" max="17" width="5.3046875" style="4" customWidth="1"/>
    <col min="18" max="18" width="12.3046875" style="4" customWidth="1"/>
    <col min="19" max="19" width="13.07421875" style="4" customWidth="1"/>
    <col min="20" max="20" width="14.3046875" style="4" customWidth="1"/>
    <col min="21" max="21" width="12.69140625" style="4" customWidth="1"/>
    <col min="22" max="27" width="17.69140625" style="4" customWidth="1"/>
    <col min="28" max="16384" width="9.07421875" style="4"/>
  </cols>
  <sheetData>
    <row r="1" spans="1:27" ht="15" customHeight="1">
      <c r="A1" s="86" t="s">
        <v>56</v>
      </c>
      <c r="B1" s="86"/>
      <c r="C1" s="86"/>
      <c r="D1" s="86"/>
      <c r="E1" s="86"/>
      <c r="F1" s="86"/>
      <c r="G1" s="86"/>
      <c r="H1" s="118"/>
      <c r="I1" s="118"/>
      <c r="J1" s="118"/>
      <c r="K1" s="118"/>
      <c r="L1" s="118"/>
      <c r="M1" s="16"/>
    </row>
    <row r="2" spans="1:27" ht="15" customHeight="1">
      <c r="A2" s="86"/>
      <c r="B2" s="86"/>
      <c r="C2" s="86"/>
      <c r="D2" s="86"/>
      <c r="E2" s="86" t="s">
        <v>47</v>
      </c>
      <c r="F2" s="86"/>
      <c r="G2" s="86"/>
      <c r="H2" s="118"/>
      <c r="I2" s="118"/>
      <c r="J2" s="118"/>
      <c r="K2" s="118"/>
      <c r="L2" s="118"/>
      <c r="M2" s="16"/>
    </row>
    <row r="3" spans="1:27">
      <c r="A3" s="86"/>
      <c r="B3" s="86"/>
      <c r="C3" s="86"/>
      <c r="D3" s="86"/>
      <c r="E3" s="86"/>
      <c r="F3" s="86"/>
      <c r="G3" s="86"/>
      <c r="H3" s="86"/>
      <c r="I3" s="118"/>
      <c r="J3" s="118"/>
      <c r="K3" s="118"/>
      <c r="L3" s="118"/>
      <c r="M3" s="16"/>
    </row>
    <row r="4" spans="1:27" ht="43.75">
      <c r="A4" s="86"/>
      <c r="B4" s="86"/>
      <c r="C4" s="86"/>
      <c r="D4" s="86"/>
      <c r="E4" s="119" t="s">
        <v>39</v>
      </c>
      <c r="F4" s="120" t="s">
        <v>21</v>
      </c>
      <c r="G4" s="121" t="s">
        <v>22</v>
      </c>
      <c r="H4" s="120" t="s">
        <v>26</v>
      </c>
      <c r="I4" s="121" t="s">
        <v>23</v>
      </c>
      <c r="J4" s="121" t="s">
        <v>40</v>
      </c>
      <c r="K4" s="121" t="s">
        <v>24</v>
      </c>
      <c r="L4" s="122" t="s">
        <v>25</v>
      </c>
      <c r="M4" s="21"/>
      <c r="N4" s="21"/>
      <c r="O4" s="21"/>
      <c r="P4" s="21"/>
      <c r="Q4" s="21"/>
      <c r="R4" s="21"/>
      <c r="S4" s="21"/>
      <c r="T4" s="2"/>
      <c r="U4" s="3"/>
      <c r="V4" s="3"/>
      <c r="W4" s="3"/>
      <c r="X4" s="3"/>
      <c r="Y4" s="3"/>
      <c r="Z4" s="3"/>
      <c r="AA4" s="3"/>
    </row>
    <row r="5" spans="1:27">
      <c r="A5" s="123"/>
      <c r="B5" s="86"/>
      <c r="C5" s="86"/>
      <c r="D5" s="86"/>
      <c r="E5" s="124"/>
      <c r="F5" s="125"/>
      <c r="G5" s="118"/>
      <c r="H5" s="125"/>
      <c r="I5" s="118"/>
      <c r="J5" s="118"/>
      <c r="K5" s="118"/>
      <c r="L5" s="126"/>
      <c r="M5" s="16"/>
      <c r="N5" s="16"/>
      <c r="O5" s="16"/>
      <c r="P5" s="16"/>
    </row>
    <row r="6" spans="1:27">
      <c r="E6" s="73"/>
      <c r="F6" s="127"/>
      <c r="H6" s="47"/>
      <c r="L6" s="128"/>
      <c r="M6" s="16"/>
    </row>
    <row r="7" spans="1:27">
      <c r="A7" s="129" t="s">
        <v>0</v>
      </c>
      <c r="B7" s="66"/>
      <c r="C7" s="66"/>
      <c r="D7" s="66"/>
      <c r="E7" s="130"/>
      <c r="F7" s="131"/>
      <c r="G7" s="66"/>
      <c r="H7" s="131"/>
      <c r="I7" s="66"/>
      <c r="J7" s="66"/>
      <c r="K7" s="66"/>
      <c r="L7" s="132"/>
      <c r="M7" s="16"/>
    </row>
    <row r="8" spans="1:27">
      <c r="A8" s="86"/>
      <c r="C8" s="4" t="s">
        <v>2</v>
      </c>
      <c r="E8" s="218">
        <v>11467</v>
      </c>
      <c r="F8" s="194">
        <v>9335.8539005959974</v>
      </c>
      <c r="G8" s="191">
        <v>2131.1460994040017</v>
      </c>
      <c r="H8" s="190">
        <v>0</v>
      </c>
      <c r="I8" s="191">
        <v>0</v>
      </c>
      <c r="J8" s="219">
        <v>0</v>
      </c>
      <c r="K8" s="219">
        <v>0</v>
      </c>
      <c r="L8" s="220">
        <v>0</v>
      </c>
      <c r="M8" s="16"/>
      <c r="N8" s="8"/>
      <c r="O8" s="8"/>
      <c r="P8" s="8"/>
    </row>
    <row r="9" spans="1:27">
      <c r="A9" s="86"/>
      <c r="C9" s="4" t="s">
        <v>3</v>
      </c>
      <c r="E9" s="218">
        <v>112752</v>
      </c>
      <c r="F9" s="194">
        <v>91526</v>
      </c>
      <c r="G9" s="193">
        <v>20955</v>
      </c>
      <c r="H9" s="194">
        <v>231</v>
      </c>
      <c r="I9" s="193">
        <v>39</v>
      </c>
      <c r="J9" s="193">
        <v>1</v>
      </c>
      <c r="K9" s="193">
        <v>0</v>
      </c>
      <c r="L9" s="221">
        <v>0</v>
      </c>
      <c r="M9" s="16"/>
      <c r="N9" s="8"/>
      <c r="O9" s="8"/>
      <c r="P9" s="8"/>
    </row>
    <row r="10" spans="1:27">
      <c r="A10" s="86"/>
      <c r="C10" s="4" t="s">
        <v>4</v>
      </c>
      <c r="E10" s="218">
        <v>287321</v>
      </c>
      <c r="F10" s="194">
        <v>232951.2881811409</v>
      </c>
      <c r="G10" s="191">
        <v>53398.711818859083</v>
      </c>
      <c r="H10" s="190">
        <v>827.96317280453252</v>
      </c>
      <c r="I10" s="191">
        <v>138.45231350330502</v>
      </c>
      <c r="J10" s="219">
        <v>4.5845136921624174</v>
      </c>
      <c r="K10" s="219">
        <v>0</v>
      </c>
      <c r="L10" s="220">
        <v>0</v>
      </c>
      <c r="M10" s="16"/>
      <c r="N10" s="8"/>
      <c r="O10" s="8"/>
      <c r="P10" s="8"/>
    </row>
    <row r="11" spans="1:27">
      <c r="A11" s="86"/>
      <c r="E11" s="73"/>
      <c r="F11" s="133"/>
      <c r="H11" s="127"/>
      <c r="I11" s="16"/>
      <c r="J11" s="16"/>
      <c r="K11" s="16"/>
      <c r="L11" s="134"/>
      <c r="M11" s="16"/>
    </row>
    <row r="12" spans="1:27" ht="15" customHeight="1">
      <c r="A12" s="86"/>
      <c r="E12" s="73"/>
      <c r="F12" s="133"/>
      <c r="H12" s="127"/>
      <c r="I12" s="16"/>
      <c r="J12" s="16"/>
      <c r="K12" s="16"/>
      <c r="L12" s="134"/>
      <c r="M12" s="16"/>
    </row>
    <row r="13" spans="1:27" ht="15" customHeight="1">
      <c r="A13" s="129" t="s">
        <v>38</v>
      </c>
      <c r="B13" s="66"/>
      <c r="C13" s="66"/>
      <c r="D13" s="66"/>
      <c r="E13" s="135"/>
      <c r="F13" s="136"/>
      <c r="G13" s="137"/>
      <c r="H13" s="136"/>
      <c r="I13" s="137"/>
      <c r="J13" s="137"/>
      <c r="K13" s="137"/>
      <c r="L13" s="138"/>
      <c r="M13" s="16"/>
    </row>
    <row r="14" spans="1:27" ht="15" customHeight="1">
      <c r="A14" s="86"/>
      <c r="D14" s="11"/>
      <c r="E14" s="72"/>
      <c r="F14" s="47"/>
      <c r="H14" s="47"/>
      <c r="K14" s="9"/>
      <c r="L14" s="68"/>
      <c r="M14" s="16"/>
    </row>
    <row r="15" spans="1:27" ht="15" customHeight="1">
      <c r="A15" s="86"/>
      <c r="B15" s="22" t="s">
        <v>13</v>
      </c>
      <c r="E15" s="222"/>
      <c r="F15" s="223">
        <v>3.2916072270562728</v>
      </c>
      <c r="G15" s="224">
        <v>21.606650941232875</v>
      </c>
      <c r="H15" s="223">
        <v>62.810798754461338</v>
      </c>
      <c r="I15" s="224">
        <v>36.714699147128997</v>
      </c>
      <c r="J15" s="224">
        <v>51.347960948379303</v>
      </c>
      <c r="K15" s="225"/>
      <c r="L15" s="226"/>
      <c r="M15" s="185"/>
      <c r="N15" s="139"/>
      <c r="O15" s="139"/>
      <c r="P15" s="186"/>
      <c r="Q15" s="186"/>
      <c r="R15" s="11"/>
    </row>
    <row r="16" spans="1:27" ht="15" customHeight="1">
      <c r="A16" s="86"/>
      <c r="B16" s="22" t="s">
        <v>14</v>
      </c>
      <c r="E16" s="227"/>
      <c r="F16" s="94"/>
      <c r="G16" s="224">
        <v>185.48239808860495</v>
      </c>
      <c r="H16" s="140">
        <v>148.97003687791548</v>
      </c>
      <c r="I16" s="141">
        <v>281.87395380195221</v>
      </c>
      <c r="J16" s="95">
        <v>282.2548698570485</v>
      </c>
      <c r="K16" s="225"/>
      <c r="L16" s="226"/>
      <c r="M16" s="142"/>
      <c r="N16" s="186"/>
      <c r="O16" s="186"/>
      <c r="P16" s="186"/>
      <c r="Q16" s="97"/>
    </row>
    <row r="17" spans="1:19" ht="15" customHeight="1">
      <c r="A17" s="86"/>
      <c r="B17" s="22" t="s">
        <v>34</v>
      </c>
      <c r="E17" s="227"/>
      <c r="F17" s="94"/>
      <c r="G17" s="224">
        <v>280.23163292654942</v>
      </c>
      <c r="H17" s="140">
        <v>616.50971321231316</v>
      </c>
      <c r="I17" s="141">
        <v>889.73501596860501</v>
      </c>
      <c r="J17" s="95">
        <v>889.23847326104419</v>
      </c>
      <c r="K17" s="225"/>
      <c r="L17" s="226"/>
      <c r="M17" s="187"/>
      <c r="N17" s="185"/>
      <c r="O17" s="139"/>
      <c r="P17" s="139"/>
      <c r="Q17" s="97"/>
      <c r="S17" s="11"/>
    </row>
    <row r="18" spans="1:19">
      <c r="A18" s="86"/>
      <c r="B18" s="22" t="s">
        <v>15</v>
      </c>
      <c r="E18" s="227"/>
      <c r="F18" s="94"/>
      <c r="G18" s="95"/>
      <c r="H18" s="223">
        <v>10536.805530714182</v>
      </c>
      <c r="I18" s="141">
        <v>68219.633454274648</v>
      </c>
      <c r="J18" s="141">
        <v>68219.616566042634</v>
      </c>
      <c r="K18" s="225"/>
      <c r="L18" s="226"/>
      <c r="M18" s="142"/>
      <c r="N18" s="142"/>
      <c r="O18" s="186"/>
      <c r="P18" s="186"/>
      <c r="Q18" s="186"/>
    </row>
    <row r="19" spans="1:19">
      <c r="A19" s="86"/>
      <c r="B19" s="22" t="s">
        <v>16</v>
      </c>
      <c r="E19" s="227"/>
      <c r="F19" s="94"/>
      <c r="G19" s="95"/>
      <c r="H19" s="94"/>
      <c r="I19" s="95"/>
      <c r="J19" s="224">
        <v>1016743.4877976699</v>
      </c>
      <c r="K19" s="225"/>
      <c r="L19" s="226"/>
      <c r="M19" s="187"/>
      <c r="N19" s="142"/>
      <c r="O19" s="24"/>
      <c r="P19" s="187"/>
      <c r="Q19" s="186"/>
      <c r="S19" s="11"/>
    </row>
    <row r="20" spans="1:19">
      <c r="A20" s="86"/>
      <c r="E20" s="227"/>
      <c r="F20" s="228"/>
      <c r="G20" s="229"/>
      <c r="H20" s="228"/>
      <c r="I20" s="230"/>
      <c r="J20" s="230"/>
      <c r="K20" s="225"/>
      <c r="L20" s="226"/>
      <c r="M20" s="142"/>
      <c r="N20" s="142"/>
      <c r="O20" s="24"/>
      <c r="P20" s="24"/>
      <c r="Q20" s="97"/>
      <c r="S20" s="11"/>
    </row>
    <row r="21" spans="1:19">
      <c r="A21" s="129" t="s">
        <v>9</v>
      </c>
      <c r="B21" s="66"/>
      <c r="C21" s="66"/>
      <c r="D21" s="66"/>
      <c r="E21" s="231"/>
      <c r="F21" s="172">
        <v>31.302472094977304</v>
      </c>
      <c r="G21" s="173">
        <v>227.56675061206187</v>
      </c>
      <c r="H21" s="172">
        <v>662.85239835338621</v>
      </c>
      <c r="I21" s="173">
        <v>80.362468645747711</v>
      </c>
      <c r="J21" s="232">
        <v>63477.615196051782</v>
      </c>
      <c r="K21" s="233"/>
      <c r="L21" s="234"/>
      <c r="M21" s="185"/>
      <c r="N21" s="186"/>
      <c r="O21" s="186"/>
      <c r="P21" s="186"/>
      <c r="Q21" s="186"/>
    </row>
    <row r="22" spans="1:19">
      <c r="A22" s="86"/>
      <c r="E22" s="235"/>
      <c r="F22" s="236"/>
      <c r="G22" s="225"/>
      <c r="H22" s="236"/>
      <c r="I22" s="225"/>
      <c r="J22" s="237"/>
      <c r="K22" s="225"/>
      <c r="L22" s="226"/>
      <c r="M22" s="16"/>
      <c r="N22" s="15"/>
      <c r="O22" s="15"/>
    </row>
    <row r="23" spans="1:19">
      <c r="A23" s="129" t="s">
        <v>1</v>
      </c>
      <c r="B23" s="66"/>
      <c r="C23" s="66"/>
      <c r="D23" s="66"/>
      <c r="E23" s="238"/>
      <c r="F23" s="239"/>
      <c r="G23" s="233"/>
      <c r="H23" s="239"/>
      <c r="I23" s="233"/>
      <c r="J23" s="233"/>
      <c r="K23" s="233"/>
      <c r="L23" s="240"/>
    </row>
    <row r="24" spans="1:19">
      <c r="C24" s="4" t="s">
        <v>5</v>
      </c>
      <c r="E24" s="222"/>
      <c r="F24" s="236"/>
      <c r="G24" s="225"/>
      <c r="H24" s="241"/>
      <c r="I24" s="242"/>
      <c r="J24" s="247">
        <v>1225229.9211076978</v>
      </c>
      <c r="K24" s="248">
        <v>1764112.0887260665</v>
      </c>
      <c r="L24" s="249">
        <v>1764112.0887260665</v>
      </c>
      <c r="N24" s="11"/>
      <c r="O24" s="12"/>
      <c r="Q24" s="11"/>
    </row>
    <row r="25" spans="1:19">
      <c r="C25" s="4" t="s">
        <v>6</v>
      </c>
      <c r="E25" s="222"/>
      <c r="F25" s="236"/>
      <c r="G25" s="225"/>
      <c r="H25" s="241"/>
      <c r="I25" s="242"/>
      <c r="J25" s="248">
        <v>6916183.8818069603</v>
      </c>
      <c r="K25" s="248">
        <v>9702616.4879933707</v>
      </c>
      <c r="L25" s="249">
        <v>9702616.4879933652</v>
      </c>
      <c r="N25" s="11"/>
      <c r="O25" s="12"/>
      <c r="Q25" s="11"/>
    </row>
    <row r="26" spans="1:19" ht="15" thickBot="1">
      <c r="A26" s="49"/>
      <c r="B26" s="49"/>
      <c r="C26" s="49" t="s">
        <v>7</v>
      </c>
      <c r="D26" s="49"/>
      <c r="E26" s="243"/>
      <c r="F26" s="208"/>
      <c r="G26" s="209"/>
      <c r="H26" s="244"/>
      <c r="I26" s="245"/>
      <c r="J26" s="250">
        <v>12252299.211076999</v>
      </c>
      <c r="K26" s="250">
        <v>17641120.887260664</v>
      </c>
      <c r="L26" s="246">
        <v>17641120.887260702</v>
      </c>
      <c r="N26" s="11"/>
      <c r="O26" s="12"/>
      <c r="Q26" s="11"/>
    </row>
    <row r="27" spans="1:19" ht="15" thickTop="1">
      <c r="H27" s="16"/>
      <c r="I27" s="16"/>
      <c r="J27" s="16"/>
      <c r="K27" s="16"/>
      <c r="L27" s="16"/>
      <c r="M27" s="16"/>
    </row>
    <row r="28" spans="1:19" ht="15" customHeight="1">
      <c r="A28" s="4" t="s">
        <v>59</v>
      </c>
      <c r="H28" s="16"/>
      <c r="I28" s="16"/>
      <c r="J28" s="23"/>
      <c r="K28" s="16"/>
      <c r="L28" s="16"/>
      <c r="M28" s="16"/>
    </row>
    <row r="29" spans="1:19">
      <c r="A29" s="29" t="s">
        <v>51</v>
      </c>
    </row>
    <row r="30" spans="1:19">
      <c r="A30" s="29" t="s">
        <v>31</v>
      </c>
    </row>
    <row r="31" spans="1:19" ht="15" customHeight="1">
      <c r="H31" s="16"/>
      <c r="I31" s="16"/>
      <c r="J31" s="23"/>
      <c r="K31" s="16"/>
      <c r="L31" s="16"/>
      <c r="M31" s="16"/>
    </row>
    <row r="32" spans="1:19" ht="76.849999999999994" customHeight="1">
      <c r="A32" s="261" t="s">
        <v>58</v>
      </c>
      <c r="B32" s="261"/>
      <c r="C32" s="261"/>
      <c r="D32" s="261"/>
      <c r="E32" s="261"/>
      <c r="F32" s="261"/>
      <c r="G32" s="261"/>
      <c r="H32" s="261"/>
      <c r="I32" s="261"/>
      <c r="J32" s="261"/>
      <c r="K32" s="261"/>
      <c r="L32" s="261"/>
    </row>
    <row r="33" spans="1:12">
      <c r="A33"/>
      <c r="B33"/>
      <c r="C33"/>
      <c r="D33"/>
      <c r="E33"/>
      <c r="F33"/>
      <c r="G33"/>
      <c r="H33"/>
      <c r="I33"/>
      <c r="J33"/>
      <c r="K33"/>
      <c r="L33"/>
    </row>
    <row r="34" spans="1:12">
      <c r="A34" t="s">
        <v>46</v>
      </c>
      <c r="B34"/>
      <c r="C34"/>
      <c r="D34"/>
      <c r="E34"/>
      <c r="F34"/>
      <c r="G34"/>
      <c r="H34"/>
      <c r="I34"/>
      <c r="J34"/>
      <c r="K34"/>
      <c r="L34"/>
    </row>
    <row r="35" spans="1:12" ht="15" customHeight="1">
      <c r="A35"/>
      <c r="B35"/>
      <c r="C35"/>
      <c r="D35"/>
      <c r="E35"/>
      <c r="F35"/>
      <c r="G35"/>
      <c r="H35"/>
      <c r="I35"/>
      <c r="J35"/>
      <c r="K35"/>
      <c r="L35"/>
    </row>
    <row r="36" spans="1:12">
      <c r="A36" s="251" t="s">
        <v>30</v>
      </c>
      <c r="B36" s="251"/>
      <c r="C36" s="251"/>
      <c r="D36" s="251"/>
      <c r="E36" s="251"/>
      <c r="F36" s="251"/>
      <c r="G36" s="251"/>
      <c r="H36" s="251"/>
      <c r="I36" s="251"/>
      <c r="J36" s="251"/>
      <c r="K36"/>
      <c r="L36"/>
    </row>
    <row r="37" spans="1:12" ht="30" customHeight="1">
      <c r="A37" s="184"/>
      <c r="B37"/>
      <c r="C37" s="251" t="s">
        <v>41</v>
      </c>
      <c r="D37" s="251"/>
      <c r="E37" s="251"/>
      <c r="F37" s="251"/>
      <c r="G37" s="251"/>
      <c r="H37" s="251"/>
      <c r="I37" s="251"/>
      <c r="J37" s="251"/>
      <c r="K37" s="251"/>
      <c r="L37"/>
    </row>
    <row r="38" spans="1:12">
      <c r="A38"/>
      <c r="B38"/>
      <c r="C38" s="78"/>
      <c r="D38"/>
      <c r="E38"/>
      <c r="F38"/>
      <c r="G38"/>
      <c r="H38"/>
      <c r="I38"/>
      <c r="J38"/>
      <c r="K38"/>
      <c r="L38"/>
    </row>
    <row r="39" spans="1:12" ht="30" customHeight="1">
      <c r="A39"/>
      <c r="B39"/>
      <c r="C39" s="251" t="s">
        <v>29</v>
      </c>
      <c r="D39" s="251"/>
      <c r="E39" s="251"/>
      <c r="F39" s="251"/>
      <c r="G39" s="251"/>
      <c r="H39" s="251"/>
      <c r="I39" s="251"/>
      <c r="J39" s="251"/>
      <c r="K39" s="251"/>
      <c r="L39"/>
    </row>
  </sheetData>
  <mergeCells count="4">
    <mergeCell ref="C39:K39"/>
    <mergeCell ref="A32:L32"/>
    <mergeCell ref="A36:J36"/>
    <mergeCell ref="C37:K37"/>
  </mergeCells>
  <pageMargins left="0.7" right="0.7" top="0.75" bottom="0.75" header="0.3" footer="0.3"/>
  <pageSetup scale="48" fitToHeight="2"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STEC non-O157 Mean COI 2018</vt:lpstr>
      <vt:lpstr>low 2018</vt:lpstr>
      <vt:lpstr>high 2018</vt:lpstr>
      <vt:lpstr>STEC non-O157 Assumptions 2018</vt:lpstr>
      <vt:lpstr>'STEC non-O157 Assumptions 2018'!Print_Area</vt:lpstr>
      <vt:lpstr>'STEC non-O157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illnesss estimates for Shiga toxin-producing E. coli (STEC non-O157)</dc:title>
  <dc:subject>Agricultural Economics</dc:subject>
  <dc:creator>Sandra Hoffmann;Jae-Wan Ahn</dc:creator>
  <cp:keywords>Shiga toxin-producing E. coli non-O157, STEC non-O157,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2014-07-21T18:40:45Z</cp:lastPrinted>
  <dcterms:created xsi:type="dcterms:W3CDTF">2014-04-15T12:34:33Z</dcterms:created>
  <dcterms:modified xsi:type="dcterms:W3CDTF">2021-08-06T20:31:06Z</dcterms:modified>
</cp:coreProperties>
</file>