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27E90773-F663-471B-B5F7-E01210FCEEC0}" xr6:coauthVersionLast="47" xr6:coauthVersionMax="47" xr10:uidLastSave="{00000000-0000-0000-0000-000000000000}"/>
  <bookViews>
    <workbookView xWindow="-103" yWindow="-103" windowWidth="22149" windowHeight="13320" activeTab="1" xr2:uid="{00000000-000D-0000-FFFF-FFFF00000000}"/>
  </bookViews>
  <sheets>
    <sheet name="Read Me" sheetId="8" r:id="rId1"/>
    <sheet name="Yersinia mean COI 2018" sheetId="10" r:id="rId2"/>
    <sheet name="low  2018" sheetId="11" r:id="rId3"/>
    <sheet name="high 2018" sheetId="12" r:id="rId4"/>
    <sheet name="Per case assumptions 2018"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 i="11" l="1"/>
  <c r="N16" i="12"/>
  <c r="N7" i="12" l="1"/>
  <c r="M7" i="12"/>
  <c r="L7" i="11"/>
  <c r="L7" i="12"/>
  <c r="K7" i="12"/>
  <c r="J7" i="12"/>
  <c r="I7" i="12"/>
  <c r="H7" i="12"/>
  <c r="G7" i="12"/>
  <c r="F7" i="12"/>
  <c r="H7" i="11"/>
  <c r="H7" i="10"/>
  <c r="N7" i="11"/>
  <c r="M7" i="11"/>
  <c r="K7" i="11"/>
  <c r="J7" i="11"/>
  <c r="I7" i="11"/>
  <c r="G7" i="11"/>
  <c r="F7" i="11"/>
  <c r="L7" i="10" l="1"/>
  <c r="I7" i="10"/>
  <c r="M7" i="10"/>
  <c r="J7" i="10"/>
  <c r="G7" i="10" l="1"/>
  <c r="K7" i="10"/>
  <c r="N7" i="10"/>
  <c r="F7" i="10"/>
  <c r="N16" i="10" l="1"/>
  <c r="N20" i="12"/>
  <c r="N20" i="11"/>
  <c r="N20" i="10" l="1"/>
  <c r="K28" i="9" l="1"/>
  <c r="K11" i="11"/>
  <c r="K11" i="10"/>
  <c r="K11" i="12"/>
  <c r="G12" i="10"/>
  <c r="G12" i="12"/>
  <c r="G12" i="11"/>
  <c r="J13" i="10"/>
  <c r="J13" i="12"/>
  <c r="J13" i="11"/>
  <c r="G35" i="9"/>
  <c r="G18" i="11"/>
  <c r="G18" i="10"/>
  <c r="G18" i="12"/>
  <c r="J28" i="9"/>
  <c r="H11" i="12"/>
  <c r="H11" i="11"/>
  <c r="H11" i="10"/>
  <c r="G10" i="12"/>
  <c r="G10" i="11"/>
  <c r="G10" i="10"/>
  <c r="I11" i="12"/>
  <c r="I11" i="11"/>
  <c r="I11" i="10"/>
  <c r="J12" i="12"/>
  <c r="J12" i="11"/>
  <c r="J12" i="10"/>
  <c r="M13" i="12"/>
  <c r="M13" i="11"/>
  <c r="M13" i="10"/>
  <c r="H35" i="9"/>
  <c r="J18" i="10"/>
  <c r="J18" i="12"/>
  <c r="J18" i="11"/>
  <c r="L10" i="10"/>
  <c r="L10" i="12"/>
  <c r="L10" i="11"/>
  <c r="M12" i="10"/>
  <c r="M12" i="12"/>
  <c r="M12" i="11"/>
  <c r="F18" i="11"/>
  <c r="F20" i="11" s="1"/>
  <c r="F18" i="10"/>
  <c r="F18" i="12"/>
  <c r="F20" i="12" s="1"/>
  <c r="H13" i="10"/>
  <c r="H13" i="11"/>
  <c r="H13" i="12"/>
  <c r="J35" i="9"/>
  <c r="H18" i="10"/>
  <c r="H18" i="12"/>
  <c r="H18" i="11"/>
  <c r="K35" i="9"/>
  <c r="K18" i="10"/>
  <c r="K18" i="12"/>
  <c r="K18" i="11"/>
  <c r="L11" i="10"/>
  <c r="L11" i="11"/>
  <c r="L11" i="12"/>
  <c r="H12" i="12"/>
  <c r="H12" i="11"/>
  <c r="H12" i="10"/>
  <c r="K12" i="12"/>
  <c r="K12" i="11"/>
  <c r="K12" i="10"/>
  <c r="L35" i="9"/>
  <c r="I18" i="10"/>
  <c r="I18" i="11"/>
  <c r="I18" i="12"/>
  <c r="I35" i="9"/>
  <c r="M18" i="12"/>
  <c r="M18" i="11"/>
  <c r="M18" i="10"/>
  <c r="G11" i="12"/>
  <c r="G11" i="10"/>
  <c r="G11" i="11"/>
  <c r="I13" i="12"/>
  <c r="I13" i="11"/>
  <c r="I13" i="10"/>
  <c r="K10" i="10"/>
  <c r="K10" i="11"/>
  <c r="K10" i="12"/>
  <c r="M35" i="9"/>
  <c r="L18" i="12"/>
  <c r="L18" i="11"/>
  <c r="L18" i="10"/>
  <c r="J10" i="11"/>
  <c r="J10" i="12"/>
  <c r="J10" i="10"/>
  <c r="M10" i="12"/>
  <c r="M10" i="11"/>
  <c r="M10" i="10"/>
  <c r="H10" i="12"/>
  <c r="H10" i="11"/>
  <c r="H10" i="10"/>
  <c r="J11" i="11"/>
  <c r="J11" i="10"/>
  <c r="J11" i="12"/>
  <c r="I12" i="12"/>
  <c r="I12" i="11"/>
  <c r="I12" i="10"/>
  <c r="I28" i="9"/>
  <c r="M11" i="10"/>
  <c r="M11" i="12"/>
  <c r="M11" i="11"/>
  <c r="I10" i="11"/>
  <c r="I10" i="12"/>
  <c r="I10" i="10"/>
  <c r="L12" i="11"/>
  <c r="L12" i="10"/>
  <c r="L12" i="12"/>
  <c r="F35" i="9"/>
  <c r="G28" i="9"/>
  <c r="L28" i="9"/>
  <c r="M28" i="9"/>
  <c r="H28" i="9"/>
  <c r="G14" i="12" l="1"/>
  <c r="G20" i="12" s="1"/>
  <c r="F20" i="10"/>
  <c r="I14" i="11"/>
  <c r="I20" i="11" s="1"/>
  <c r="H14" i="10"/>
  <c r="H20" i="10" s="1"/>
  <c r="H14" i="11"/>
  <c r="H20" i="11" s="1"/>
  <c r="G14" i="10"/>
  <c r="M14" i="12"/>
  <c r="M20" i="12" s="1"/>
  <c r="K14" i="10"/>
  <c r="K20" i="10" s="1"/>
  <c r="J14" i="10"/>
  <c r="J20" i="10" s="1"/>
  <c r="J14" i="12"/>
  <c r="J20" i="12" s="1"/>
  <c r="I14" i="12"/>
  <c r="I20" i="12" s="1"/>
  <c r="J14" i="11"/>
  <c r="J20" i="11" s="1"/>
  <c r="L14" i="11"/>
  <c r="L20" i="11" s="1"/>
  <c r="G14" i="11"/>
  <c r="G20" i="11" s="1"/>
  <c r="K14" i="12"/>
  <c r="K20" i="12" s="1"/>
  <c r="H14" i="12"/>
  <c r="H20" i="12" s="1"/>
  <c r="L14" i="10"/>
  <c r="L20" i="10" s="1"/>
  <c r="K14" i="11"/>
  <c r="K20" i="11" s="1"/>
  <c r="I14" i="10"/>
  <c r="I20" i="10" s="1"/>
  <c r="M14" i="10"/>
  <c r="M20" i="10" s="1"/>
  <c r="M14" i="11"/>
  <c r="M20" i="11" s="1"/>
  <c r="L14" i="12"/>
  <c r="L20" i="12" s="1"/>
  <c r="G20" i="10" l="1"/>
  <c r="E24" i="10" s="1"/>
  <c r="E22" i="12"/>
  <c r="E22" i="11"/>
</calcChain>
</file>

<file path=xl/sharedStrings.xml><?xml version="1.0" encoding="utf-8"?>
<sst xmlns="http://schemas.openxmlformats.org/spreadsheetml/2006/main" count="160" uniqueCount="67">
  <si>
    <t>Hospitalized with sepsis</t>
  </si>
  <si>
    <t>Recovery following hospitalization with sepsis</t>
  </si>
  <si>
    <t>Hospitalized with severe symptoms, but non-septic</t>
  </si>
  <si>
    <t>Recovery following hospitalization with severe symptoms</t>
  </si>
  <si>
    <t>Hospitalized with severe symptoms, misdiagnosed appendectomy</t>
  </si>
  <si>
    <t>Post-hospitalization recovery following appendectomy</t>
  </si>
  <si>
    <t>Number of cases</t>
  </si>
  <si>
    <t>low</t>
  </si>
  <si>
    <t>mean</t>
  </si>
  <si>
    <t>high</t>
  </si>
  <si>
    <t>Average visits per case</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</si>
  <si>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</si>
  <si>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</si>
  <si>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</si>
  <si>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</si>
  <si>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</si>
  <si>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</si>
  <si>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</si>
  <si>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</si>
  <si>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</si>
  <si>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low value per death</t>
  </si>
  <si>
    <t>mean value per death</t>
  </si>
  <si>
    <t>high value per death</t>
  </si>
  <si>
    <t>Total</t>
  </si>
  <si>
    <t>Death</t>
  </si>
  <si>
    <t>Visit doctor, full recovery</t>
  </si>
  <si>
    <t>Non-hospitalized</t>
  </si>
  <si>
    <t>Hospitalized</t>
  </si>
  <si>
    <t>Post-hospitalization Outcomes</t>
  </si>
  <si>
    <t>Emergency room visits</t>
  </si>
  <si>
    <t>Total medical costs by outcome</t>
  </si>
  <si>
    <t>Cost component</t>
  </si>
  <si>
    <t>Cases by outcome</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</si>
  <si>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</si>
  <si>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</si>
  <si>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</si>
  <si>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t>Hospitalized, but non-septic</t>
  </si>
  <si>
    <t>Hospitalized with misdiagnosed appendectomy</t>
  </si>
  <si>
    <t>Recovery following hospitalization with non-septic</t>
  </si>
  <si>
    <t>Recovery following hospitalization for appendectomy</t>
  </si>
  <si>
    <t>Hospitalized with sepsis, die</t>
  </si>
  <si>
    <r>
      <rPr>
        <b/>
        <sz val="11"/>
        <color theme="1"/>
        <rFont val="Calibri"/>
        <family val="2"/>
        <scheme val="minor"/>
      </rPr>
      <t>Cost of foodborne illness estimates for</t>
    </r>
    <r>
      <rPr>
        <b/>
        <i/>
        <sz val="11"/>
        <color theme="1"/>
        <rFont val="Calibri"/>
        <family val="2"/>
        <scheme val="minor"/>
      </rPr>
      <t xml:space="preserve"> Yersinia enterocolitica</t>
    </r>
  </si>
  <si>
    <t>Didn't visit physician; recovered</t>
  </si>
  <si>
    <t>Health outcomes</t>
  </si>
  <si>
    <t>Medical costs</t>
  </si>
  <si>
    <t>Physician office visits</t>
  </si>
  <si>
    <t>Productivity loss, nonfatal cases</t>
  </si>
  <si>
    <t>Total cost by outcome</t>
  </si>
  <si>
    <t>Total cost of illness</t>
  </si>
  <si>
    <t>Total cases</t>
  </si>
  <si>
    <t>Post-hospitalization outcomes</t>
  </si>
  <si>
    <t>Total cost per case</t>
  </si>
  <si>
    <t>Total productivity loss per case</t>
  </si>
  <si>
    <t>Mean estimates, 2018</t>
  </si>
  <si>
    <t>Low estimate, 2018</t>
  </si>
  <si>
    <t xml:space="preserve">High estimate, 2018 </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</si>
  <si>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</si>
  <si>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</si>
  <si>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</si>
  <si>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</si>
  <si>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</si>
  <si>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</si>
  <si>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</si>
  <si>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1"/>
        <color theme="1"/>
        <rFont val="Calibri"/>
        <family val="2"/>
        <scheme val="minor"/>
      </rPr>
      <t>.</t>
    </r>
  </si>
  <si>
    <r>
      <t xml:space="preserve">Low, Mean, and High Estimates of the Annual Cost of Foodborne Illnesses Caused by </t>
    </r>
    <r>
      <rPr>
        <b/>
        <i/>
        <sz val="11"/>
        <color theme="1"/>
        <rFont val="Calibri"/>
        <family val="2"/>
        <scheme val="minor"/>
      </rPr>
      <t>Yersinia enterocolitica</t>
    </r>
  </si>
  <si>
    <r>
      <t xml:space="preserve">This Excel file reports the USDA Economic Research Service (ERS) estimates of the annual cost of foodborne illnesses for </t>
    </r>
    <r>
      <rPr>
        <i/>
        <sz val="11"/>
        <color theme="1"/>
        <rFont val="Calibri"/>
        <family val="2"/>
        <scheme val="minor"/>
      </rPr>
      <t>Yersinia enterocolitica</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</si>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</sst>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000"/>
    <numFmt numFmtId="168" formatCode="0.0%"/>
  </numFmts>
  <fonts count="17">
    <font>
      <sz val="11"/>
      <color theme="1"/>
      <name val="Calibri"/>
      <family val="2"/>
      <scheme val="minor"/>
    </font>
    <font>
      <i/>
      <sz val="11"/>
      <color theme="1"/>
      <name val="Calibri"/>
      <family val="2"/>
      <scheme val="minor"/>
    </font>
    <font>
      <sz val="10"/>
      <name val="Arial"/>
      <family val="2"/>
    </font>
    <font>
      <sz val="11"/>
      <color theme="1"/>
      <name val="Calibri"/>
      <family val="2"/>
      <scheme val="minor"/>
    </font>
    <font>
      <b/>
      <sz val="11"/>
      <color theme="1"/>
      <name val="Calibri"/>
      <family val="2"/>
      <scheme val="minor"/>
    </font>
    <font>
      <i/>
      <u/>
      <sz val="11"/>
      <color theme="1"/>
      <name val="Calibri"/>
      <family val="2"/>
      <scheme val="minor"/>
    </font>
    <font>
      <b/>
      <i/>
      <sz val="11"/>
      <color theme="1"/>
      <name val="Calibri"/>
      <family val="2"/>
      <scheme val="minor"/>
    </font>
    <font>
      <b/>
      <sz val="9"/>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b/>
      <sz val="10"/>
      <color theme="1"/>
      <name val="Calibri"/>
      <family val="2"/>
      <scheme val="minor"/>
    </font>
    <font>
      <sz val="11"/>
      <color rgb="FFFF0000"/>
      <name val="Calibri"/>
      <family val="2"/>
      <scheme val="minor"/>
    </font>
    <font>
      <sz val="11"/>
      <name val="Calibri"/>
      <family val="2"/>
      <scheme val="minor"/>
    </font>
    <font>
      <sz val="9"/>
      <color rgb="FF666666"/>
      <name val="Inherit"/>
    </font>
    <font>
      <b/>
      <sz val="11"/>
      <name val="Arial"/>
      <family val="2"/>
    </font>
    <font>
      <sz val="11"/>
      <color rgb="FF666666"/>
      <name val="Inherit"/>
    </font>
  </fonts>
  <fills count="2">
    <fill>
      <patternFill patternType="none"/>
    </fill>
    <fill>
      <patternFill patternType="gray125"/>
    </fill>
  </fills>
  <borders count="20">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s>
  <cellStyleXfs count="10">
    <xf numFmtId="0" fontId="0"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55">
    <xf numFmtId="0" fontId="0" fillId="0" borderId="0" xfId="0"/>
    <xf numFmtId="0" fontId="2" fillId="0" borderId="0" xfId="1" applyFill="1" applyBorder="1" applyAlignment="1">
      <alignment wrapText="1"/>
    </xf>
    <xf numFmtId="0" fontId="2" fillId="0" borderId="0" xfId="1" applyFont="1" applyFill="1" applyBorder="1" applyAlignment="1">
      <alignment wrapText="1"/>
    </xf>
    <xf numFmtId="0" fontId="0" fillId="0" borderId="0" xfId="0" applyFill="1"/>
    <xf numFmtId="3" fontId="0" fillId="0" borderId="0" xfId="0" applyNumberFormat="1" applyFill="1"/>
    <xf numFmtId="0" fontId="0" fillId="0" borderId="4" xfId="0" applyBorder="1"/>
    <xf numFmtId="0" fontId="0" fillId="0" borderId="0" xfId="0" applyBorder="1"/>
    <xf numFmtId="0" fontId="0" fillId="0" borderId="0" xfId="0" applyFill="1" applyBorder="1"/>
    <xf numFmtId="3" fontId="0" fillId="0" borderId="0" xfId="0" applyNumberFormat="1" applyFill="1" applyBorder="1"/>
    <xf numFmtId="1" fontId="0" fillId="0" borderId="0" xfId="9" applyNumberFormat="1" applyFont="1" applyFill="1" applyBorder="1"/>
    <xf numFmtId="10" fontId="0" fillId="0" borderId="0" xfId="9" applyNumberFormat="1" applyFont="1" applyFill="1" applyBorder="1"/>
    <xf numFmtId="0" fontId="0" fillId="0" borderId="0" xfId="0" applyFont="1" applyFill="1"/>
    <xf numFmtId="0" fontId="0" fillId="0" borderId="4" xfId="0" applyFont="1" applyFill="1" applyBorder="1"/>
    <xf numFmtId="0" fontId="0" fillId="0" borderId="0" xfId="0" applyFont="1" applyFill="1" applyBorder="1"/>
    <xf numFmtId="0" fontId="0" fillId="0" borderId="14" xfId="0" applyFont="1" applyFill="1" applyBorder="1"/>
    <xf numFmtId="3" fontId="0" fillId="0" borderId="14" xfId="0" applyNumberFormat="1" applyFont="1" applyFill="1" applyBorder="1"/>
    <xf numFmtId="3" fontId="0" fillId="0" borderId="5" xfId="0" applyNumberFormat="1" applyFont="1" applyFill="1" applyBorder="1"/>
    <xf numFmtId="10" fontId="0" fillId="0" borderId="6" xfId="0" applyNumberFormat="1" applyFont="1" applyFill="1" applyBorder="1"/>
    <xf numFmtId="0" fontId="0" fillId="0" borderId="5" xfId="0" applyFont="1" applyFill="1" applyBorder="1"/>
    <xf numFmtId="0" fontId="0" fillId="0" borderId="6" xfId="0" applyFont="1" applyFill="1" applyBorder="1"/>
    <xf numFmtId="0" fontId="0" fillId="0" borderId="9" xfId="0" applyFont="1" applyFill="1" applyBorder="1"/>
    <xf numFmtId="3" fontId="0" fillId="0" borderId="0" xfId="0" applyNumberFormat="1" applyFont="1" applyFill="1"/>
    <xf numFmtId="3" fontId="0" fillId="0" borderId="4" xfId="0" applyNumberFormat="1" applyFont="1" applyFill="1" applyBorder="1"/>
    <xf numFmtId="3" fontId="0" fillId="0" borderId="0" xfId="0" applyNumberFormat="1" applyFont="1" applyFill="1" applyBorder="1"/>
    <xf numFmtId="3" fontId="0" fillId="0" borderId="8" xfId="0" applyNumberFormat="1" applyFont="1" applyFill="1" applyBorder="1"/>
    <xf numFmtId="10" fontId="0" fillId="0" borderId="0" xfId="0" applyNumberFormat="1" applyFont="1" applyFill="1"/>
    <xf numFmtId="10" fontId="0" fillId="0" borderId="4" xfId="0" applyNumberFormat="1" applyFont="1" applyFill="1" applyBorder="1"/>
    <xf numFmtId="10" fontId="0" fillId="0" borderId="0" xfId="0" applyNumberFormat="1" applyFont="1" applyFill="1" applyBorder="1"/>
    <xf numFmtId="10" fontId="0" fillId="0" borderId="8" xfId="0" applyNumberFormat="1" applyFont="1" applyFill="1" applyBorder="1"/>
    <xf numFmtId="165" fontId="0" fillId="0" borderId="0" xfId="0" applyNumberFormat="1" applyFont="1" applyFill="1"/>
    <xf numFmtId="165" fontId="0" fillId="0" borderId="4" xfId="0" applyNumberFormat="1" applyFont="1" applyFill="1" applyBorder="1"/>
    <xf numFmtId="165" fontId="0" fillId="0" borderId="0" xfId="0" applyNumberFormat="1" applyFont="1" applyFill="1" applyBorder="1"/>
    <xf numFmtId="0" fontId="0" fillId="0" borderId="8" xfId="0" applyFont="1" applyFill="1" applyBorder="1"/>
    <xf numFmtId="165" fontId="0" fillId="0" borderId="8" xfId="0" applyNumberFormat="1" applyFont="1" applyFill="1" applyBorder="1"/>
    <xf numFmtId="165" fontId="0" fillId="0" borderId="1" xfId="0" applyNumberFormat="1" applyFont="1" applyFill="1" applyBorder="1"/>
    <xf numFmtId="165" fontId="0" fillId="0" borderId="2" xfId="0" applyNumberFormat="1" applyFont="1" applyFill="1" applyBorder="1"/>
    <xf numFmtId="165" fontId="0" fillId="0" borderId="3" xfId="0" applyNumberFormat="1" applyFont="1" applyFill="1" applyBorder="1"/>
    <xf numFmtId="0" fontId="0" fillId="0" borderId="0" xfId="0" applyFont="1"/>
    <xf numFmtId="165" fontId="0" fillId="0" borderId="14" xfId="0" applyNumberFormat="1" applyFont="1" applyFill="1" applyBorder="1"/>
    <xf numFmtId="165" fontId="0" fillId="0" borderId="5" xfId="0" applyNumberFormat="1" applyFont="1" applyFill="1" applyBorder="1"/>
    <xf numFmtId="165" fontId="0" fillId="0" borderId="9" xfId="0" applyNumberFormat="1" applyFont="1" applyFill="1" applyBorder="1"/>
    <xf numFmtId="165" fontId="0" fillId="0" borderId="6" xfId="0" applyNumberFormat="1" applyFont="1" applyFill="1" applyBorder="1"/>
    <xf numFmtId="0" fontId="0" fillId="0" borderId="16" xfId="0" applyFont="1" applyFill="1" applyBorder="1"/>
    <xf numFmtId="165" fontId="0" fillId="0" borderId="16" xfId="0" applyNumberFormat="1" applyFont="1" applyFill="1" applyBorder="1"/>
    <xf numFmtId="0" fontId="2" fillId="0" borderId="17" xfId="1" applyFont="1" applyFill="1" applyBorder="1" applyAlignment="1">
      <alignment wrapText="1"/>
    </xf>
    <xf numFmtId="0" fontId="2" fillId="0" borderId="16" xfId="1" applyFont="1" applyFill="1" applyBorder="1" applyAlignment="1">
      <alignment wrapText="1"/>
    </xf>
    <xf numFmtId="0" fontId="2" fillId="0" borderId="15" xfId="1" applyFont="1" applyFill="1" applyBorder="1" applyAlignment="1">
      <alignment wrapText="1"/>
    </xf>
    <xf numFmtId="0" fontId="0" fillId="0" borderId="4" xfId="0" applyFont="1" applyBorder="1"/>
    <xf numFmtId="0" fontId="0" fillId="0" borderId="0" xfId="0" applyFont="1" applyBorder="1"/>
    <xf numFmtId="0" fontId="0" fillId="0" borderId="14" xfId="0" applyFont="1" applyBorder="1"/>
    <xf numFmtId="0" fontId="0" fillId="0" borderId="7" xfId="0" applyFont="1" applyBorder="1"/>
    <xf numFmtId="166" fontId="3" fillId="0" borderId="14" xfId="8" applyNumberFormat="1" applyFont="1" applyBorder="1"/>
    <xf numFmtId="0" fontId="0" fillId="0" borderId="6" xfId="0" applyFont="1" applyBorder="1"/>
    <xf numFmtId="0" fontId="0" fillId="0" borderId="9" xfId="0" applyFont="1" applyBorder="1"/>
    <xf numFmtId="0" fontId="0" fillId="0" borderId="5" xfId="0" applyFont="1" applyBorder="1"/>
    <xf numFmtId="0" fontId="0" fillId="0" borderId="12" xfId="0" applyFont="1" applyBorder="1"/>
    <xf numFmtId="166" fontId="3" fillId="0" borderId="1" xfId="8" applyNumberFormat="1" applyFont="1" applyBorder="1"/>
    <xf numFmtId="10" fontId="0" fillId="0" borderId="0" xfId="0" applyNumberFormat="1" applyFont="1" applyBorder="1"/>
    <xf numFmtId="10" fontId="0" fillId="0" borderId="4" xfId="0" applyNumberFormat="1" applyFont="1" applyBorder="1"/>
    <xf numFmtId="10" fontId="0" fillId="0" borderId="8" xfId="0" applyNumberFormat="1" applyFont="1" applyBorder="1"/>
    <xf numFmtId="3" fontId="0" fillId="0" borderId="14" xfId="0" applyNumberFormat="1" applyFont="1" applyBorder="1"/>
    <xf numFmtId="165" fontId="0" fillId="0" borderId="0" xfId="0" applyNumberFormat="1" applyFont="1" applyBorder="1"/>
    <xf numFmtId="165" fontId="0" fillId="0" borderId="4" xfId="0" applyNumberFormat="1" applyFont="1" applyBorder="1"/>
    <xf numFmtId="0" fontId="0" fillId="0" borderId="8" xfId="0" applyFont="1" applyBorder="1"/>
    <xf numFmtId="165" fontId="0" fillId="0" borderId="2" xfId="0" applyNumberFormat="1" applyFont="1" applyBorder="1"/>
    <xf numFmtId="165" fontId="0" fillId="0" borderId="1" xfId="0" applyNumberFormat="1" applyFont="1" applyBorder="1"/>
    <xf numFmtId="165" fontId="0" fillId="0" borderId="8" xfId="0" applyNumberFormat="1" applyFont="1" applyBorder="1"/>
    <xf numFmtId="165" fontId="0" fillId="0" borderId="6" xfId="0" applyNumberFormat="1" applyFont="1" applyBorder="1"/>
    <xf numFmtId="165" fontId="0" fillId="0" borderId="5" xfId="0" applyNumberFormat="1" applyFont="1" applyBorder="1"/>
    <xf numFmtId="165" fontId="0" fillId="0" borderId="9" xfId="0" applyNumberFormat="1" applyFont="1" applyBorder="1"/>
    <xf numFmtId="0" fontId="0" fillId="0" borderId="16" xfId="0" applyFont="1" applyBorder="1"/>
    <xf numFmtId="165" fontId="0" fillId="0" borderId="19" xfId="0" applyNumberFormat="1" applyFont="1" applyBorder="1"/>
    <xf numFmtId="165" fontId="0" fillId="0" borderId="16" xfId="0" applyNumberFormat="1" applyFont="1" applyBorder="1"/>
    <xf numFmtId="0" fontId="0" fillId="0" borderId="15" xfId="0" applyFont="1" applyBorder="1"/>
    <xf numFmtId="165" fontId="0" fillId="0" borderId="17" xfId="0" applyNumberFormat="1" applyFont="1" applyBorder="1"/>
    <xf numFmtId="165" fontId="0" fillId="0" borderId="15" xfId="0" applyNumberFormat="1" applyFont="1" applyFill="1" applyBorder="1"/>
    <xf numFmtId="0" fontId="4"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0" fontId="6" fillId="0" borderId="0" xfId="0" applyFont="1" applyFill="1"/>
    <xf numFmtId="0" fontId="4" fillId="0" borderId="0" xfId="0" applyFont="1"/>
    <xf numFmtId="0" fontId="4" fillId="0" borderId="18" xfId="0" applyFont="1" applyBorder="1"/>
    <xf numFmtId="0" fontId="7" fillId="0" borderId="0" xfId="0" applyFont="1"/>
    <xf numFmtId="0" fontId="7" fillId="0" borderId="2" xfId="0" applyFont="1" applyBorder="1" applyAlignment="1"/>
    <xf numFmtId="0" fontId="7" fillId="0" borderId="2" xfId="0" applyFont="1" applyBorder="1" applyAlignment="1">
      <alignment wrapText="1"/>
    </xf>
    <xf numFmtId="0" fontId="7" fillId="0" borderId="1" xfId="0" applyFont="1" applyBorder="1" applyAlignment="1">
      <alignment wrapText="1"/>
    </xf>
    <xf numFmtId="0" fontId="4" fillId="0" borderId="0" xfId="0" applyFont="1" applyBorder="1"/>
    <xf numFmtId="0" fontId="4" fillId="0" borderId="0" xfId="0" applyFont="1" applyAlignment="1"/>
    <xf numFmtId="0" fontId="4" fillId="0" borderId="16" xfId="0" applyFont="1" applyBorder="1"/>
    <xf numFmtId="0" fontId="4" fillId="0" borderId="0" xfId="0" applyFont="1" applyFill="1" applyAlignment="1"/>
    <xf numFmtId="0" fontId="4" fillId="0" borderId="0" xfId="0" applyFont="1" applyAlignment="1">
      <alignment horizontal="center"/>
    </xf>
    <xf numFmtId="0" fontId="4" fillId="0" borderId="4" xfId="0" applyFont="1" applyBorder="1"/>
    <xf numFmtId="0" fontId="4" fillId="0" borderId="0" xfId="0" applyFont="1" applyFill="1"/>
    <xf numFmtId="0" fontId="4" fillId="0" borderId="4" xfId="0" applyFont="1" applyFill="1" applyBorder="1"/>
    <xf numFmtId="0" fontId="4" fillId="0" borderId="0" xfId="0" applyFont="1" applyFill="1" applyBorder="1"/>
    <xf numFmtId="0" fontId="4" fillId="0" borderId="0" xfId="0" applyFont="1" applyFill="1" applyBorder="1" applyAlignment="1"/>
    <xf numFmtId="0" fontId="1" fillId="0" borderId="0" xfId="0" applyFont="1" applyAlignment="1">
      <alignment vertical="center" wrapText="1"/>
    </xf>
    <xf numFmtId="0" fontId="10" fillId="0" borderId="0" xfId="0" applyFont="1" applyAlignment="1">
      <alignment vertical="center" wrapText="1"/>
    </xf>
    <xf numFmtId="1" fontId="0" fillId="0" borderId="0" xfId="0" applyNumberFormat="1"/>
    <xf numFmtId="1" fontId="0" fillId="0" borderId="0" xfId="0" applyNumberFormat="1" applyBorder="1"/>
    <xf numFmtId="0" fontId="4" fillId="0" borderId="0" xfId="0" applyFont="1" applyAlignment="1">
      <alignment wrapText="1"/>
    </xf>
    <xf numFmtId="0" fontId="4" fillId="0" borderId="10" xfId="0" applyFont="1" applyBorder="1" applyAlignment="1">
      <alignment wrapText="1"/>
    </xf>
    <xf numFmtId="0" fontId="4" fillId="0" borderId="13" xfId="0" applyFont="1" applyBorder="1" applyAlignment="1">
      <alignment wrapText="1"/>
    </xf>
    <xf numFmtId="0" fontId="4" fillId="0" borderId="11" xfId="0" applyFont="1" applyBorder="1" applyAlignment="1">
      <alignment wrapText="1"/>
    </xf>
    <xf numFmtId="0" fontId="11" fillId="0" borderId="2" xfId="0" applyFont="1" applyBorder="1" applyAlignment="1">
      <alignment wrapText="1"/>
    </xf>
    <xf numFmtId="0" fontId="11" fillId="0" borderId="1" xfId="0" applyFont="1" applyBorder="1" applyAlignment="1">
      <alignment wrapText="1"/>
    </xf>
    <xf numFmtId="0" fontId="4" fillId="0" borderId="18" xfId="0" applyFont="1" applyBorder="1" applyAlignment="1">
      <alignment wrapText="1"/>
    </xf>
    <xf numFmtId="1" fontId="0" fillId="0" borderId="0" xfId="0" applyNumberFormat="1" applyFont="1"/>
    <xf numFmtId="168" fontId="0" fillId="0" borderId="4" xfId="9" applyNumberFormat="1" applyFont="1" applyBorder="1"/>
    <xf numFmtId="168" fontId="0" fillId="0" borderId="0" xfId="9" applyNumberFormat="1" applyFont="1"/>
    <xf numFmtId="0" fontId="0" fillId="0" borderId="0" xfId="0" applyAlignment="1">
      <alignment horizontal="left" vertical="center" wrapText="1"/>
    </xf>
    <xf numFmtId="0" fontId="4" fillId="0" borderId="18" xfId="0" applyFont="1" applyFill="1" applyBorder="1"/>
    <xf numFmtId="0" fontId="4" fillId="0" borderId="18" xfId="0" applyFont="1" applyFill="1" applyBorder="1" applyAlignment="1"/>
    <xf numFmtId="0" fontId="0" fillId="0" borderId="7" xfId="0" applyFont="1" applyFill="1" applyBorder="1"/>
    <xf numFmtId="0" fontId="0" fillId="0" borderId="12" xfId="0" applyFont="1" applyFill="1" applyBorder="1"/>
    <xf numFmtId="0" fontId="0" fillId="0" borderId="2" xfId="0" applyFont="1" applyFill="1" applyBorder="1"/>
    <xf numFmtId="164" fontId="0" fillId="0" borderId="4" xfId="0" applyNumberFormat="1" applyFont="1" applyFill="1" applyBorder="1"/>
    <xf numFmtId="0" fontId="0" fillId="0" borderId="14" xfId="0" quotePrefix="1" applyFont="1" applyFill="1" applyBorder="1"/>
    <xf numFmtId="0" fontId="4" fillId="0" borderId="6" xfId="0" applyFont="1" applyFill="1" applyBorder="1"/>
    <xf numFmtId="0" fontId="0" fillId="0" borderId="19" xfId="0" quotePrefix="1" applyFont="1" applyFill="1" applyBorder="1"/>
    <xf numFmtId="0" fontId="0" fillId="0" borderId="17" xfId="0" quotePrefix="1" applyFont="1" applyFill="1" applyBorder="1"/>
    <xf numFmtId="0" fontId="0" fillId="0" borderId="16" xfId="0" quotePrefix="1" applyFont="1" applyFill="1" applyBorder="1"/>
    <xf numFmtId="0" fontId="14" fillId="0" borderId="0" xfId="0" applyFont="1" applyAlignment="1">
      <alignment horizontal="left" vertical="center"/>
    </xf>
    <xf numFmtId="0" fontId="4" fillId="0" borderId="2" xfId="0" applyFont="1" applyFill="1" applyBorder="1" applyAlignment="1"/>
    <xf numFmtId="0" fontId="4" fillId="0" borderId="2" xfId="0" applyFont="1" applyFill="1" applyBorder="1" applyAlignment="1">
      <alignment wrapText="1"/>
    </xf>
    <xf numFmtId="0" fontId="4" fillId="0" borderId="1" xfId="0" applyFont="1" applyFill="1" applyBorder="1" applyAlignment="1">
      <alignment wrapText="1"/>
    </xf>
    <xf numFmtId="0" fontId="15" fillId="0" borderId="4" xfId="1" applyFont="1" applyFill="1" applyBorder="1" applyAlignment="1">
      <alignment wrapText="1"/>
    </xf>
    <xf numFmtId="0" fontId="4" fillId="0" borderId="12" xfId="0" applyFont="1" applyFill="1" applyBorder="1" applyAlignment="1">
      <alignment wrapText="1"/>
    </xf>
    <xf numFmtId="0" fontId="4" fillId="0" borderId="6" xfId="0" applyFont="1" applyFill="1" applyBorder="1" applyAlignment="1"/>
    <xf numFmtId="164" fontId="0" fillId="0" borderId="0" xfId="0" applyNumberFormat="1" applyFont="1" applyFill="1" applyBorder="1"/>
    <xf numFmtId="164" fontId="0" fillId="0" borderId="8" xfId="0" applyNumberFormat="1" applyFont="1" applyFill="1" applyBorder="1"/>
    <xf numFmtId="2" fontId="0" fillId="0" borderId="4" xfId="0" applyNumberFormat="1" applyFont="1" applyFill="1" applyBorder="1"/>
    <xf numFmtId="2" fontId="0" fillId="0" borderId="0" xfId="0" applyNumberFormat="1" applyFont="1" applyFill="1" applyBorder="1"/>
    <xf numFmtId="2" fontId="0" fillId="0" borderId="8" xfId="0" applyNumberFormat="1" applyFont="1" applyFill="1" applyBorder="1"/>
    <xf numFmtId="167" fontId="0" fillId="0" borderId="0" xfId="0" applyNumberFormat="1" applyFont="1" applyFill="1" applyBorder="1"/>
    <xf numFmtId="0" fontId="0" fillId="0" borderId="1" xfId="0" applyFont="1" applyFill="1" applyBorder="1"/>
    <xf numFmtId="0" fontId="0" fillId="0" borderId="3" xfId="0" applyFont="1" applyFill="1" applyBorder="1"/>
    <xf numFmtId="166" fontId="0" fillId="0" borderId="14" xfId="0" applyNumberFormat="1" applyFont="1" applyFill="1" applyBorder="1"/>
    <xf numFmtId="166" fontId="0" fillId="0" borderId="0" xfId="0" applyNumberFormat="1" applyFont="1" applyFill="1"/>
    <xf numFmtId="0" fontId="0" fillId="0" borderId="17" xfId="0" applyFont="1" applyFill="1" applyBorder="1"/>
    <xf numFmtId="166" fontId="0" fillId="0" borderId="19" xfId="0" applyNumberFormat="1" applyFont="1" applyFill="1" applyBorder="1"/>
    <xf numFmtId="0" fontId="16" fillId="0" borderId="0" xfId="0" applyFont="1" applyAlignment="1">
      <alignment horizontal="left" vertical="center"/>
    </xf>
    <xf numFmtId="0" fontId="0"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4" fillId="0" borderId="0" xfId="0" applyFont="1" applyFill="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3" xfId="0" applyFont="1" applyBorder="1" applyAlignment="1">
      <alignment horizontal="center"/>
    </xf>
    <xf numFmtId="0" fontId="13" fillId="0" borderId="0" xfId="0" applyFont="1" applyAlignment="1">
      <alignment horizontal="left" wrapText="1"/>
    </xf>
    <xf numFmtId="0" fontId="0" fillId="0" borderId="0" xfId="0" applyFont="1" applyAlignment="1">
      <alignment horizontal="left" vertical="center" wrapText="1"/>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13" xfId="0" applyFont="1" applyFill="1" applyBorder="1" applyAlignment="1">
      <alignment horizontal="center"/>
    </xf>
  </cellXfs>
  <cellStyles count="10">
    <cellStyle name="Comma" xfId="8" builtinId="3"/>
    <cellStyle name="Comma 2" xfId="2" xr:uid="{00000000-0005-0000-0000-000001000000}"/>
    <cellStyle name="Currency 2"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 5" xfId="1" xr:uid="{00000000-0005-0000-0000-000007000000}"/>
    <cellStyle name="Percent" xfId="9" builtinId="5"/>
    <cellStyle name="Percent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76" t="s">
        <v>64</v>
      </c>
      <c r="J2" s="77"/>
    </row>
    <row r="3" spans="2:10">
      <c r="B3" s="76"/>
      <c r="J3" s="77"/>
    </row>
    <row r="4" spans="2:10" ht="72.900000000000006">
      <c r="B4" s="78" t="s">
        <v>65</v>
      </c>
    </row>
    <row r="5" spans="2:10">
      <c r="B5" s="78"/>
    </row>
    <row r="6" spans="2:10" ht="43.75">
      <c r="B6" s="144" t="s">
        <v>66</v>
      </c>
    </row>
    <row r="7" spans="2:10">
      <c r="B7" s="78"/>
    </row>
    <row r="8" spans="2:10" ht="43.75">
      <c r="B8" s="79" t="s">
        <v>56</v>
      </c>
    </row>
    <row r="9" spans="2:10">
      <c r="B9" s="78"/>
    </row>
    <row r="10" spans="2:10">
      <c r="B10" s="97" t="s">
        <v>33</v>
      </c>
    </row>
    <row r="11" spans="2:10" ht="29.15">
      <c r="B11" s="111" t="s">
        <v>57</v>
      </c>
    </row>
    <row r="12" spans="2:10">
      <c r="B12" s="78"/>
    </row>
    <row r="13" spans="2:10" ht="43.75">
      <c r="B13" s="78" t="s">
        <v>34</v>
      </c>
    </row>
    <row r="14" spans="2:10">
      <c r="B14" s="98"/>
    </row>
    <row r="15" spans="2:10" ht="29.15">
      <c r="B15" s="78" t="s">
        <v>58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4"/>
  <sheetViews>
    <sheetView tabSelected="1" zoomScaleNormal="100" workbookViewId="0">
      <pane xSplit="4" ySplit="4" topLeftCell="E5" activePane="bottomRight" state="frozen"/>
      <selection pane="topRight" activeCell="E1" sqref="E1"/>
      <selection pane="bottomLeft" activeCell="A5" sqref="A5"/>
      <selection pane="bottomRight"/>
    </sheetView>
  </sheetViews>
  <sheetFormatPr defaultRowHeight="14.6"/>
  <cols>
    <col min="1" max="1" width="4" customWidth="1"/>
    <col min="2" max="2" width="4.07421875" customWidth="1"/>
    <col min="4" max="4" width="23.69140625" customWidth="1"/>
    <col min="5" max="5" width="15" customWidth="1"/>
    <col min="6" max="7" width="11.07421875" customWidth="1"/>
    <col min="8" max="8" width="12.84375" customWidth="1"/>
    <col min="9" max="9" width="15" customWidth="1"/>
    <col min="10" max="10" width="17.84375" customWidth="1"/>
    <col min="11" max="11" width="15" style="5" customWidth="1"/>
    <col min="12" max="12" width="19.53515625" customWidth="1"/>
    <col min="13" max="13" width="15" customWidth="1"/>
    <col min="14" max="14" width="19.4609375" customWidth="1"/>
    <col min="15" max="15" width="9.07421875" style="110"/>
  </cols>
  <sheetData>
    <row r="1" spans="1:15">
      <c r="A1" s="80" t="s">
        <v>41</v>
      </c>
      <c r="B1" s="93"/>
      <c r="C1" s="93"/>
      <c r="D1" s="93"/>
      <c r="E1" s="93"/>
      <c r="F1" s="93"/>
      <c r="G1" s="93"/>
      <c r="H1" s="93"/>
      <c r="I1" s="93"/>
      <c r="J1" s="93"/>
      <c r="K1" s="94"/>
      <c r="L1" s="93"/>
      <c r="M1" s="93"/>
      <c r="N1" s="93"/>
    </row>
    <row r="2" spans="1:15">
      <c r="A2" s="80"/>
      <c r="B2" s="93"/>
      <c r="C2" s="93"/>
      <c r="D2" s="93"/>
      <c r="E2" s="93" t="s">
        <v>53</v>
      </c>
      <c r="F2" s="93"/>
      <c r="G2" s="93"/>
      <c r="H2" s="93"/>
      <c r="I2" s="93"/>
      <c r="J2" s="93"/>
      <c r="K2" s="95"/>
      <c r="L2" s="93"/>
      <c r="M2" s="93"/>
      <c r="N2" s="93"/>
    </row>
    <row r="3" spans="1:15">
      <c r="A3" s="96"/>
      <c r="B3" s="95"/>
      <c r="C3" s="95"/>
      <c r="D3" s="93"/>
      <c r="E3" s="93"/>
      <c r="F3" s="146"/>
      <c r="G3" s="146"/>
      <c r="H3" s="146"/>
      <c r="I3" s="146"/>
      <c r="J3" s="146"/>
      <c r="K3" s="146"/>
      <c r="L3" s="146"/>
      <c r="M3" s="146"/>
      <c r="N3" s="146"/>
    </row>
    <row r="4" spans="1:15">
      <c r="A4" s="81"/>
      <c r="B4" s="81"/>
      <c r="C4" s="81"/>
      <c r="D4" s="81"/>
      <c r="E4" s="82" t="s">
        <v>23</v>
      </c>
      <c r="F4" s="147" t="s">
        <v>26</v>
      </c>
      <c r="G4" s="148"/>
      <c r="H4" s="149" t="s">
        <v>27</v>
      </c>
      <c r="I4" s="147"/>
      <c r="J4" s="148"/>
      <c r="K4" s="149" t="s">
        <v>28</v>
      </c>
      <c r="L4" s="147"/>
      <c r="M4" s="147"/>
      <c r="N4" s="148"/>
    </row>
    <row r="5" spans="1:15" ht="63" customHeight="1">
      <c r="A5" s="83" t="s">
        <v>43</v>
      </c>
      <c r="B5" s="81"/>
      <c r="C5" s="81"/>
      <c r="D5" s="81"/>
      <c r="E5" s="84" t="s">
        <v>49</v>
      </c>
      <c r="F5" s="85" t="s">
        <v>42</v>
      </c>
      <c r="G5" s="86" t="s">
        <v>25</v>
      </c>
      <c r="H5" s="103" t="s">
        <v>36</v>
      </c>
      <c r="I5" s="101" t="s">
        <v>37</v>
      </c>
      <c r="J5" s="102" t="s">
        <v>0</v>
      </c>
      <c r="K5" s="103" t="s">
        <v>38</v>
      </c>
      <c r="L5" s="101" t="s">
        <v>39</v>
      </c>
      <c r="M5" s="101" t="s">
        <v>1</v>
      </c>
      <c r="N5" s="104" t="s">
        <v>40</v>
      </c>
    </row>
    <row r="6" spans="1:15">
      <c r="A6" s="93" t="s">
        <v>6</v>
      </c>
      <c r="B6" s="11"/>
      <c r="C6" s="11"/>
      <c r="D6" s="11"/>
      <c r="E6" s="15">
        <v>97656</v>
      </c>
      <c r="F6" s="11"/>
      <c r="G6" s="11"/>
      <c r="H6" s="16"/>
      <c r="I6" s="17"/>
      <c r="J6" s="11"/>
      <c r="K6" s="18"/>
      <c r="L6" s="19"/>
      <c r="M6" s="19"/>
      <c r="N6" s="20"/>
    </row>
    <row r="7" spans="1:15">
      <c r="A7" s="93"/>
      <c r="B7" s="11" t="s">
        <v>32</v>
      </c>
      <c r="C7" s="11"/>
      <c r="D7" s="11"/>
      <c r="E7" s="15"/>
      <c r="F7" s="21">
        <f>'Per case assumptions 2018'!F9</f>
        <v>85013.656000000003</v>
      </c>
      <c r="G7" s="21">
        <f>'Per case assumptions 2018'!G9</f>
        <v>12109.344000000001</v>
      </c>
      <c r="H7" s="22">
        <f>'Per case assumptions 2018'!J9</f>
        <v>122.59000000000002</v>
      </c>
      <c r="I7" s="21">
        <f>'Per case assumptions 2018'!L9</f>
        <v>53.299999999999983</v>
      </c>
      <c r="J7" s="21">
        <f>'Per case assumptions 2018'!H9</f>
        <v>357.11000000000007</v>
      </c>
      <c r="K7" s="22">
        <f>'Per case assumptions 2018'!K9</f>
        <v>122.59000000000002</v>
      </c>
      <c r="L7" s="23">
        <f>'Per case assumptions 2018'!M9</f>
        <v>53.299999999999983</v>
      </c>
      <c r="M7" s="23">
        <f>'Per case assumptions 2018'!I9</f>
        <v>328.11000000000007</v>
      </c>
      <c r="N7" s="24">
        <f>'Per case assumptions 2018'!N9</f>
        <v>28.999999999999996</v>
      </c>
    </row>
    <row r="8" spans="1:15">
      <c r="A8" s="93"/>
      <c r="B8" s="11"/>
      <c r="C8" s="11"/>
      <c r="D8" s="11"/>
      <c r="E8" s="15"/>
      <c r="F8" s="25"/>
      <c r="G8" s="25"/>
      <c r="H8" s="26"/>
      <c r="I8" s="27"/>
      <c r="J8" s="27"/>
      <c r="K8" s="26"/>
      <c r="L8" s="27"/>
      <c r="M8" s="27"/>
      <c r="N8" s="28"/>
    </row>
    <row r="9" spans="1:15">
      <c r="A9" s="93" t="s">
        <v>44</v>
      </c>
      <c r="B9" s="11"/>
      <c r="C9" s="11"/>
      <c r="D9" s="11"/>
      <c r="E9" s="15"/>
      <c r="F9" s="25"/>
      <c r="G9" s="25"/>
      <c r="H9" s="26"/>
      <c r="I9" s="25"/>
      <c r="J9" s="25"/>
      <c r="K9" s="26"/>
      <c r="L9" s="27"/>
      <c r="M9" s="27"/>
      <c r="N9" s="28"/>
    </row>
    <row r="10" spans="1:15">
      <c r="A10" s="93"/>
      <c r="B10" s="37" t="s">
        <v>45</v>
      </c>
      <c r="C10" s="11"/>
      <c r="D10" s="11"/>
      <c r="E10" s="14"/>
      <c r="F10" s="11"/>
      <c r="G10" s="29">
        <f>G$7*'Per case assumptions 2018'!G16*'Per case assumptions 2018'!G17</f>
        <v>2475982.410937062</v>
      </c>
      <c r="H10" s="30">
        <f>H$7*'Per case assumptions 2018'!J16*'Per case assumptions 2018'!J17</f>
        <v>12532.911929695549</v>
      </c>
      <c r="I10" s="29">
        <f>I$7*'Per case assumptions 2018'!L16*'Per case assumptions 2018'!L17</f>
        <v>5449.0921433458889</v>
      </c>
      <c r="J10" s="29">
        <f>J$7*'Per case assumptions 2018'!H16*'Per case assumptions 2018'!H17</f>
        <v>36508.917360417472</v>
      </c>
      <c r="K10" s="30">
        <f>K$7*'Per case assumptions 2018'!K16*'Per case assumptions 2018'!K17</f>
        <v>17904.159899565071</v>
      </c>
      <c r="L10" s="31">
        <f>L$7*'Per case assumptions 2018'!M16*'Per case assumptions 2018'!M17</f>
        <v>7784.4173476369842</v>
      </c>
      <c r="M10" s="31">
        <f>M$7*'Per case assumptions 2018'!I16*'Per case assumptions 2018'!I17</f>
        <v>47920.172156344699</v>
      </c>
      <c r="N10" s="32"/>
      <c r="O10" s="109"/>
    </row>
    <row r="11" spans="1:15">
      <c r="A11" s="93"/>
      <c r="B11" s="37" t="s">
        <v>29</v>
      </c>
      <c r="C11" s="11"/>
      <c r="D11" s="11"/>
      <c r="E11" s="14"/>
      <c r="F11" s="11"/>
      <c r="G11" s="29">
        <f>G$7*'Per case assumptions 2018'!G19*'Per case assumptions 2018'!G20</f>
        <v>848274.82375242619</v>
      </c>
      <c r="H11" s="30">
        <f>H$7*'Per case assumptions 2018'!J19*'Per case assumptions 2018'!J20</f>
        <v>25762.752460532112</v>
      </c>
      <c r="I11" s="29">
        <f>I$7*'Per case assumptions 2018'!L19*'Per case assumptions 2018'!L20</f>
        <v>11201.19672197048</v>
      </c>
      <c r="J11" s="29">
        <f>J$7*'Per case assumptions 2018'!H19*'Per case assumptions 2018'!H20</f>
        <v>65363.210983406316</v>
      </c>
      <c r="K11" s="30">
        <f>K$7*'Per case assumptions 2018'!K19*'Per case assumptions 2018'!K20</f>
        <v>0</v>
      </c>
      <c r="L11" s="31">
        <f>L$7*'Per case assumptions 2018'!M19*'Per case assumptions 2018'!M20</f>
        <v>0</v>
      </c>
      <c r="M11" s="31">
        <f>M$7*'Per case assumptions 2018'!I19*'Per case assumptions 2018'!I20</f>
        <v>0</v>
      </c>
      <c r="N11" s="32"/>
      <c r="O11" s="109"/>
    </row>
    <row r="12" spans="1:15">
      <c r="A12" s="95"/>
      <c r="B12" s="37" t="s">
        <v>12</v>
      </c>
      <c r="C12" s="11"/>
      <c r="D12" s="11"/>
      <c r="E12" s="14"/>
      <c r="F12" s="11"/>
      <c r="G12" s="29">
        <f>G$7*'Per case assumptions 2018'!G22*'Per case assumptions 2018'!G23</f>
        <v>2926338.4291049633</v>
      </c>
      <c r="H12" s="30">
        <f>H$7*'Per case assumptions 2018'!J22*'Per case assumptions 2018'!J23</f>
        <v>19750.028188919096</v>
      </c>
      <c r="I12" s="29">
        <f>I$7*'Per case assumptions 2018'!L22*'Per case assumptions 2018'!L23</f>
        <v>8586.9687777909076</v>
      </c>
      <c r="J12" s="29">
        <f>J$7*'Per case assumptions 2018'!H22*'Per case assumptions 2018'!H23</f>
        <v>50109.117803302455</v>
      </c>
      <c r="K12" s="30">
        <f>K$7*'Per case assumptions 2018'!K22*'Per case assumptions 2018'!K23</f>
        <v>0</v>
      </c>
      <c r="L12" s="31">
        <f>L$7*'Per case assumptions 2018'!M22*'Per case assumptions 2018'!M23</f>
        <v>0</v>
      </c>
      <c r="M12" s="31">
        <f>M$7*'Per case assumptions 2018'!I22*'Per case assumptions 2018'!I23</f>
        <v>0</v>
      </c>
      <c r="N12" s="32"/>
      <c r="O12" s="109"/>
    </row>
    <row r="13" spans="1:15">
      <c r="A13" s="95"/>
      <c r="B13" s="37" t="s">
        <v>13</v>
      </c>
      <c r="C13" s="11"/>
      <c r="D13" s="11"/>
      <c r="E13" s="14"/>
      <c r="F13" s="11"/>
      <c r="G13" s="34"/>
      <c r="H13" s="35">
        <f>H$7*'Per case assumptions 2018'!J25*'Per case assumptions 2018'!J26</f>
        <v>3864129.8476108531</v>
      </c>
      <c r="I13" s="34">
        <f>I$7*'Per case assumptions 2018'!L25*'Per case assumptions 2018'!L26</f>
        <v>1680056.4554829788</v>
      </c>
      <c r="J13" s="34">
        <f>J$7*'Per case assumptions 2018'!H25*'Per case assumptions 2018'!H26</f>
        <v>11256378.251735963</v>
      </c>
      <c r="K13" s="35">
        <v>0</v>
      </c>
      <c r="L13" s="34">
        <v>0</v>
      </c>
      <c r="M13" s="34">
        <f>M$7*'Per case assumptions 2018'!I25*'Per case assumptions 2018'!I26</f>
        <v>0</v>
      </c>
      <c r="N13" s="32"/>
      <c r="O13" s="109"/>
    </row>
    <row r="14" spans="1:15">
      <c r="A14" s="95"/>
      <c r="B14" s="81" t="s">
        <v>30</v>
      </c>
      <c r="C14" s="11"/>
      <c r="D14" s="11"/>
      <c r="E14" s="14"/>
      <c r="F14" s="11"/>
      <c r="G14" s="29">
        <f t="shared" ref="G14:M14" si="0">SUM(G10:G13)</f>
        <v>6250595.6637944514</v>
      </c>
      <c r="H14" s="30">
        <f t="shared" si="0"/>
        <v>3922175.5401900001</v>
      </c>
      <c r="I14" s="29">
        <f t="shared" si="0"/>
        <v>1705293.7131260862</v>
      </c>
      <c r="J14" s="29">
        <f t="shared" si="0"/>
        <v>11408359.497883089</v>
      </c>
      <c r="K14" s="30">
        <f t="shared" si="0"/>
        <v>17904.159899565071</v>
      </c>
      <c r="L14" s="31">
        <f t="shared" si="0"/>
        <v>7784.4173476369842</v>
      </c>
      <c r="M14" s="31">
        <f t="shared" si="0"/>
        <v>47920.172156344699</v>
      </c>
      <c r="N14" s="32"/>
      <c r="O14" s="109"/>
    </row>
    <row r="15" spans="1:15">
      <c r="A15" s="95"/>
      <c r="B15" s="11"/>
      <c r="C15" s="11"/>
      <c r="D15" s="11"/>
      <c r="E15" s="14"/>
      <c r="F15" s="11"/>
      <c r="G15" s="29"/>
      <c r="H15" s="30"/>
      <c r="I15" s="29"/>
      <c r="J15" s="29"/>
      <c r="K15" s="30"/>
      <c r="L15" s="31"/>
      <c r="M15" s="31"/>
      <c r="N15" s="32"/>
      <c r="O15" s="109"/>
    </row>
    <row r="16" spans="1:15">
      <c r="A16" s="95" t="s">
        <v>19</v>
      </c>
      <c r="B16" s="11"/>
      <c r="C16" s="11"/>
      <c r="D16" s="11"/>
      <c r="E16" s="14"/>
      <c r="F16" s="11"/>
      <c r="G16" s="11"/>
      <c r="H16" s="12"/>
      <c r="I16" s="11"/>
      <c r="J16" s="11"/>
      <c r="K16" s="12"/>
      <c r="L16" s="13"/>
      <c r="M16" s="13"/>
      <c r="N16" s="33">
        <f>N7*'Per case assumptions 2018'!N39</f>
        <v>281375878.15180755</v>
      </c>
      <c r="O16" s="109"/>
    </row>
    <row r="17" spans="1:15">
      <c r="A17" s="95"/>
      <c r="B17" s="11"/>
      <c r="C17" s="11"/>
      <c r="D17" s="11"/>
      <c r="E17" s="14"/>
      <c r="F17" s="11"/>
      <c r="G17" s="11"/>
      <c r="H17" s="12"/>
      <c r="I17" s="11"/>
      <c r="J17" s="11"/>
      <c r="K17" s="12"/>
      <c r="L17" s="13"/>
      <c r="M17" s="13"/>
      <c r="N17" s="33"/>
      <c r="O17" s="109"/>
    </row>
    <row r="18" spans="1:15">
      <c r="A18" s="87" t="s">
        <v>46</v>
      </c>
      <c r="B18" s="11"/>
      <c r="C18" s="11"/>
      <c r="D18" s="11"/>
      <c r="E18" s="14"/>
      <c r="F18" s="29">
        <f>F7*'Per case assumptions 2018'!F31*'Per case assumptions 2018'!F32*'Per case assumptions 2018'!F33</f>
        <v>5180052.1295369836</v>
      </c>
      <c r="G18" s="29">
        <f>G7*'Per case assumptions 2018'!G31*'Per case assumptions 2018'!G32*'Per case assumptions 2018'!G33</f>
        <v>2556589.8642361402</v>
      </c>
      <c r="H18" s="30">
        <f>H7*'Per case assumptions 2018'!J31*'Per case assumptions 2018'!J32*'Per case assumptions 2018'!J33</f>
        <v>21341.258444950898</v>
      </c>
      <c r="I18" s="29">
        <f>I7*'Per case assumptions 2018'!L31*'Per case assumptions 2018'!L32*'Per case assumptions 2018'!L33</f>
        <v>9278.8080195438633</v>
      </c>
      <c r="J18" s="29">
        <f>J7*'Per case assumptions 2018'!H31*'Per case assumptions 2018'!H32*'Per case assumptions 2018'!H33</f>
        <v>465943.6947056746</v>
      </c>
      <c r="K18" s="30">
        <f>K7*'Per case assumptions 2018'!K31*'Per case assumptions 2018'!K32*'Per case assumptions 2018'!K33</f>
        <v>14227.505629967265</v>
      </c>
      <c r="L18" s="31">
        <f>L7*'Per case assumptions 2018'!M31*'Per case assumptions 2018'!M32*'Per case assumptions 2018'!M33</f>
        <v>19485.496841042113</v>
      </c>
      <c r="M18" s="31">
        <f>M7*'Per case assumptions 2018'!I31*'Per case assumptions 2018'!I32*'Per case assumptions 2018'!I33</f>
        <v>295090.41460690799</v>
      </c>
      <c r="N18" s="33"/>
      <c r="O18" s="109"/>
    </row>
    <row r="19" spans="1:15">
      <c r="A19" s="95"/>
      <c r="B19" s="11"/>
      <c r="C19" s="11"/>
      <c r="D19" s="11"/>
      <c r="E19" s="14"/>
      <c r="F19" s="29"/>
      <c r="G19" s="29"/>
      <c r="H19" s="30"/>
      <c r="I19" s="29"/>
      <c r="J19" s="29"/>
      <c r="K19" s="30"/>
      <c r="L19" s="31"/>
      <c r="M19" s="31"/>
      <c r="N19" s="33"/>
    </row>
    <row r="20" spans="1:15">
      <c r="A20" s="95" t="s">
        <v>47</v>
      </c>
      <c r="B20" s="11"/>
      <c r="C20" s="11"/>
      <c r="D20" s="11"/>
      <c r="E20" s="14"/>
      <c r="F20" s="29">
        <f>F18+F14</f>
        <v>5180052.1295369836</v>
      </c>
      <c r="G20" s="29">
        <f t="shared" ref="G20:I20" si="1">G18+G14</f>
        <v>8807185.5280305911</v>
      </c>
      <c r="H20" s="30">
        <f t="shared" si="1"/>
        <v>3943516.798634951</v>
      </c>
      <c r="I20" s="29">
        <f t="shared" si="1"/>
        <v>1714572.5211456299</v>
      </c>
      <c r="J20" s="29">
        <f>J18+J14</f>
        <v>11874303.192588763</v>
      </c>
      <c r="K20" s="30">
        <f>K18+K14</f>
        <v>32131.665529532336</v>
      </c>
      <c r="L20" s="31">
        <f>L18+L14</f>
        <v>27269.914188679097</v>
      </c>
      <c r="M20" s="31">
        <f>M18+M14</f>
        <v>343010.58676325268</v>
      </c>
      <c r="N20" s="33">
        <f>N16</f>
        <v>281375878.15180755</v>
      </c>
    </row>
    <row r="21" spans="1:15">
      <c r="A21" s="93"/>
      <c r="B21" s="11"/>
      <c r="C21" s="11"/>
      <c r="D21" s="11"/>
      <c r="E21" s="14"/>
      <c r="F21" s="31"/>
      <c r="G21" s="31"/>
      <c r="H21" s="30"/>
      <c r="I21" s="31"/>
      <c r="J21" s="33"/>
      <c r="K21" s="30"/>
      <c r="L21" s="31"/>
      <c r="M21" s="31"/>
      <c r="N21" s="32"/>
    </row>
    <row r="22" spans="1:15">
      <c r="A22" s="81"/>
      <c r="B22" s="13"/>
      <c r="C22" s="11"/>
      <c r="D22" s="11"/>
      <c r="E22" s="38"/>
      <c r="F22" s="39"/>
      <c r="G22" s="40"/>
      <c r="H22" s="39"/>
      <c r="I22" s="41"/>
      <c r="J22" s="40"/>
      <c r="K22" s="39"/>
      <c r="L22" s="41"/>
      <c r="M22" s="41"/>
      <c r="N22" s="20"/>
    </row>
    <row r="23" spans="1:15">
      <c r="A23" s="93"/>
      <c r="B23" s="11"/>
      <c r="C23" s="11"/>
      <c r="D23" s="11"/>
      <c r="E23" s="11"/>
      <c r="F23" s="30"/>
      <c r="G23" s="31"/>
      <c r="H23" s="31"/>
      <c r="I23" s="31"/>
      <c r="J23" s="31"/>
      <c r="K23" s="31"/>
      <c r="L23" s="29"/>
      <c r="M23" s="31"/>
      <c r="N23" s="32"/>
    </row>
    <row r="24" spans="1:15" ht="15" thickBot="1">
      <c r="A24" s="89" t="s">
        <v>48</v>
      </c>
      <c r="B24" s="42"/>
      <c r="C24" s="42"/>
      <c r="D24" s="42"/>
      <c r="E24" s="43">
        <f>SUM(F20:N20)</f>
        <v>313297920.48822594</v>
      </c>
      <c r="F24" s="44"/>
      <c r="G24" s="45"/>
      <c r="H24" s="45"/>
      <c r="I24" s="45"/>
      <c r="J24" s="45"/>
      <c r="K24" s="45"/>
      <c r="L24" s="45"/>
      <c r="M24" s="45"/>
      <c r="N24" s="46"/>
    </row>
    <row r="25" spans="1:15" ht="15" thickTop="1">
      <c r="D25" s="1"/>
      <c r="E25" s="99"/>
      <c r="F25" s="99"/>
      <c r="G25" s="99"/>
      <c r="H25" s="99"/>
      <c r="I25" s="99"/>
      <c r="J25" s="99"/>
      <c r="K25" s="99"/>
      <c r="L25" s="99"/>
      <c r="M25" s="99"/>
      <c r="N25" s="99"/>
    </row>
    <row r="26" spans="1:15" ht="85.95" customHeight="1">
      <c r="A26" s="150" t="s">
        <v>59</v>
      </c>
      <c r="B26" s="150"/>
      <c r="C26" s="150"/>
      <c r="D26" s="150"/>
      <c r="E26" s="150"/>
      <c r="F26" s="150"/>
      <c r="G26" s="150"/>
      <c r="H26" s="150"/>
      <c r="I26" s="150"/>
      <c r="J26" s="150"/>
      <c r="K26" s="150"/>
      <c r="L26" s="150"/>
      <c r="O26"/>
    </row>
    <row r="27" spans="1:15">
      <c r="K27"/>
      <c r="O27"/>
    </row>
    <row r="28" spans="1:15" ht="20.399999999999999" customHeight="1">
      <c r="A28" t="s">
        <v>60</v>
      </c>
      <c r="K28"/>
      <c r="O28"/>
    </row>
    <row r="29" spans="1:15" ht="15" customHeight="1">
      <c r="K29"/>
      <c r="O29"/>
    </row>
    <row r="30" spans="1:15">
      <c r="A30" s="145" t="s">
        <v>35</v>
      </c>
      <c r="B30" s="145"/>
      <c r="C30" s="145"/>
      <c r="D30" s="145"/>
      <c r="E30" s="145"/>
      <c r="F30" s="145"/>
      <c r="G30" s="145"/>
      <c r="H30" s="145"/>
      <c r="I30" s="145"/>
      <c r="J30" s="145"/>
      <c r="K30"/>
      <c r="O30"/>
    </row>
    <row r="31" spans="1:15" ht="38.25" customHeight="1">
      <c r="A31" s="123"/>
      <c r="C31" s="145" t="s">
        <v>57</v>
      </c>
      <c r="D31" s="145"/>
      <c r="E31" s="145"/>
      <c r="F31" s="145"/>
      <c r="G31" s="145"/>
      <c r="H31" s="145"/>
      <c r="I31" s="145"/>
      <c r="J31" s="145"/>
      <c r="K31" s="145"/>
      <c r="O31"/>
    </row>
    <row r="32" spans="1:15">
      <c r="C32" s="78"/>
      <c r="K32"/>
      <c r="O32"/>
    </row>
    <row r="33" spans="2:15" ht="37.5" customHeight="1">
      <c r="C33" s="145" t="s">
        <v>34</v>
      </c>
      <c r="D33" s="145"/>
      <c r="E33" s="145"/>
      <c r="F33" s="145"/>
      <c r="G33" s="145"/>
      <c r="H33" s="145"/>
      <c r="I33" s="145"/>
      <c r="J33" s="145"/>
      <c r="K33" s="145"/>
      <c r="O33"/>
    </row>
    <row r="34" spans="2:15">
      <c r="B34" s="3"/>
      <c r="C34" s="3"/>
      <c r="D34" s="3"/>
      <c r="G34" s="7"/>
      <c r="H34" s="7"/>
      <c r="I34" s="7"/>
      <c r="J34" s="7"/>
      <c r="K34" s="7"/>
      <c r="L34" s="3"/>
      <c r="M34" s="3"/>
    </row>
    <row r="35" spans="2:15">
      <c r="G35" s="7"/>
      <c r="H35" s="7"/>
      <c r="I35" s="8"/>
      <c r="J35" s="7"/>
      <c r="K35" s="8"/>
      <c r="L35" s="1"/>
      <c r="M35" s="3"/>
    </row>
    <row r="36" spans="2:15">
      <c r="G36" s="7"/>
      <c r="H36" s="7"/>
      <c r="I36" s="10"/>
      <c r="J36" s="7"/>
      <c r="K36" s="9"/>
      <c r="L36" s="3"/>
      <c r="M36" s="3"/>
    </row>
    <row r="37" spans="2:15">
      <c r="G37" s="7"/>
      <c r="H37" s="7"/>
      <c r="I37" s="7"/>
      <c r="J37" s="7"/>
      <c r="K37" s="7"/>
      <c r="L37" s="3"/>
      <c r="M37" s="3"/>
    </row>
    <row r="38" spans="2:15">
      <c r="K38" s="6"/>
    </row>
    <row r="39" spans="2:15">
      <c r="K39" s="6"/>
    </row>
    <row r="40" spans="2:15">
      <c r="F40" s="99"/>
      <c r="G40" s="99"/>
      <c r="H40" s="99"/>
      <c r="I40" s="99"/>
      <c r="J40" s="99"/>
      <c r="K40" s="100"/>
      <c r="L40" s="99"/>
      <c r="M40" s="99"/>
      <c r="N40" s="99"/>
    </row>
    <row r="41" spans="2:15">
      <c r="F41" s="99"/>
      <c r="G41" s="99"/>
      <c r="H41" s="99"/>
      <c r="I41" s="99"/>
      <c r="J41" s="99"/>
      <c r="K41" s="100"/>
      <c r="L41" s="99"/>
      <c r="M41" s="99"/>
      <c r="N41" s="99"/>
    </row>
    <row r="42" spans="2:15">
      <c r="K42" s="6"/>
    </row>
    <row r="43" spans="2:15">
      <c r="G43" s="99"/>
      <c r="H43" s="99"/>
      <c r="I43" s="99"/>
      <c r="J43" s="99"/>
      <c r="K43" s="100"/>
      <c r="L43" s="99"/>
      <c r="M43" s="99"/>
    </row>
    <row r="44" spans="2:15">
      <c r="G44" s="99"/>
      <c r="H44" s="99"/>
      <c r="I44" s="99"/>
      <c r="J44" s="99"/>
      <c r="K44" s="100"/>
      <c r="L44" s="99"/>
      <c r="M44" s="99"/>
    </row>
    <row r="45" spans="2:15">
      <c r="G45" s="99"/>
      <c r="H45" s="99"/>
      <c r="I45" s="99"/>
      <c r="J45" s="99"/>
      <c r="K45" s="100"/>
      <c r="L45" s="99"/>
      <c r="M45" s="99"/>
    </row>
    <row r="46" spans="2:15">
      <c r="G46" s="99"/>
      <c r="H46" s="99"/>
      <c r="I46" s="99"/>
      <c r="J46" s="99"/>
      <c r="K46" s="100"/>
      <c r="L46" s="99"/>
      <c r="M46" s="99"/>
    </row>
    <row r="47" spans="2:15">
      <c r="G47" s="99"/>
      <c r="H47" s="99"/>
      <c r="I47" s="99"/>
      <c r="J47" s="99"/>
      <c r="K47" s="100"/>
      <c r="L47" s="99"/>
      <c r="M47" s="99"/>
    </row>
    <row r="48" spans="2:15">
      <c r="G48" s="99"/>
      <c r="H48" s="99"/>
      <c r="I48" s="99"/>
      <c r="J48" s="99"/>
      <c r="K48" s="100"/>
      <c r="L48" s="99"/>
      <c r="M48" s="99"/>
    </row>
    <row r="49" spans="11:11">
      <c r="K49" s="6"/>
    </row>
    <row r="50" spans="11:11">
      <c r="K50" s="6"/>
    </row>
    <row r="51" spans="11:11">
      <c r="K51" s="6"/>
    </row>
    <row r="52" spans="11:11">
      <c r="K52" s="6"/>
    </row>
    <row r="53" spans="11:11">
      <c r="K53" s="6"/>
    </row>
    <row r="54" spans="11:11">
      <c r="K54" s="6"/>
    </row>
    <row r="55" spans="11:11">
      <c r="K55" s="6"/>
    </row>
    <row r="56" spans="11:11">
      <c r="K56" s="6"/>
    </row>
    <row r="57" spans="11:11">
      <c r="K57" s="6"/>
    </row>
    <row r="58" spans="11:11">
      <c r="K58" s="6"/>
    </row>
    <row r="59" spans="11:11">
      <c r="K59" s="6"/>
    </row>
    <row r="60" spans="11:11">
      <c r="K60" s="6"/>
    </row>
    <row r="61" spans="11:11">
      <c r="K61" s="6"/>
    </row>
    <row r="62" spans="11:11">
      <c r="K62" s="6"/>
    </row>
    <row r="63" spans="11:11">
      <c r="K63" s="6"/>
    </row>
    <row r="64" spans="11:11">
      <c r="K64" s="6"/>
    </row>
    <row r="65" spans="11:11">
      <c r="K65" s="6"/>
    </row>
    <row r="66" spans="11:11">
      <c r="K66" s="6"/>
    </row>
    <row r="67" spans="11:11">
      <c r="K67" s="6"/>
    </row>
    <row r="68" spans="11:11">
      <c r="K68" s="6"/>
    </row>
    <row r="69" spans="11:11">
      <c r="K69" s="6"/>
    </row>
    <row r="70" spans="11:11">
      <c r="K70" s="6"/>
    </row>
    <row r="71" spans="11:11">
      <c r="K71" s="6"/>
    </row>
    <row r="72" spans="11:11">
      <c r="K72" s="6"/>
    </row>
    <row r="73" spans="11:11">
      <c r="K73" s="6"/>
    </row>
    <row r="74" spans="11:11">
      <c r="K74" s="6"/>
    </row>
    <row r="75" spans="11:11">
      <c r="K75" s="6"/>
    </row>
    <row r="76" spans="11:11">
      <c r="K76" s="6"/>
    </row>
    <row r="77" spans="11:11">
      <c r="K77" s="6"/>
    </row>
    <row r="78" spans="11:11">
      <c r="K78" s="6"/>
    </row>
    <row r="79" spans="11:11">
      <c r="K79" s="6"/>
    </row>
    <row r="80" spans="11:11">
      <c r="K80" s="6"/>
    </row>
    <row r="81" spans="11:11">
      <c r="K81" s="6"/>
    </row>
    <row r="82" spans="11:11">
      <c r="K82" s="6"/>
    </row>
    <row r="83" spans="11:11">
      <c r="K83" s="6"/>
    </row>
    <row r="84" spans="11:11">
      <c r="K84" s="6"/>
    </row>
    <row r="85" spans="11:11">
      <c r="K85" s="6"/>
    </row>
    <row r="86" spans="11:11">
      <c r="K86" s="6"/>
    </row>
    <row r="87" spans="11:11">
      <c r="K87" s="6"/>
    </row>
    <row r="88" spans="11:11">
      <c r="K88" s="6"/>
    </row>
    <row r="89" spans="11:11">
      <c r="K89" s="6"/>
    </row>
    <row r="90" spans="11:11">
      <c r="K90" s="6"/>
    </row>
    <row r="91" spans="11:11">
      <c r="K91" s="6"/>
    </row>
    <row r="92" spans="11:11">
      <c r="K92" s="6"/>
    </row>
    <row r="93" spans="11:11">
      <c r="K93" s="6"/>
    </row>
    <row r="94" spans="11:11">
      <c r="K94" s="6"/>
    </row>
    <row r="95" spans="11:11">
      <c r="K95" s="6"/>
    </row>
    <row r="96" spans="11:11">
      <c r="K96" s="6"/>
    </row>
    <row r="97" spans="11:11">
      <c r="K97" s="6"/>
    </row>
    <row r="98" spans="11:11">
      <c r="K98" s="6"/>
    </row>
    <row r="99" spans="11:11">
      <c r="K99" s="6"/>
    </row>
    <row r="100" spans="11:11">
      <c r="K100" s="6"/>
    </row>
    <row r="101" spans="11:11">
      <c r="K101" s="6"/>
    </row>
    <row r="102" spans="11:11">
      <c r="K102" s="6"/>
    </row>
    <row r="103" spans="11:11">
      <c r="K103" s="6"/>
    </row>
    <row r="104" spans="11:11">
      <c r="K104" s="6"/>
    </row>
    <row r="105" spans="11:11">
      <c r="K105" s="6"/>
    </row>
    <row r="106" spans="11:11">
      <c r="K106" s="6"/>
    </row>
    <row r="107" spans="11:11">
      <c r="K107" s="6"/>
    </row>
    <row r="108" spans="11:11">
      <c r="K108" s="6"/>
    </row>
    <row r="109" spans="11:11">
      <c r="K109" s="6"/>
    </row>
    <row r="110" spans="11:11">
      <c r="K110" s="6"/>
    </row>
    <row r="111" spans="11:11">
      <c r="K111" s="6"/>
    </row>
    <row r="112" spans="11:11">
      <c r="K112" s="6"/>
    </row>
    <row r="113" spans="11:11">
      <c r="K113" s="6"/>
    </row>
    <row r="114" spans="11:11">
      <c r="K114" s="6"/>
    </row>
    <row r="115" spans="11:11">
      <c r="K115" s="6"/>
    </row>
    <row r="116" spans="11:11">
      <c r="K116" s="6"/>
    </row>
    <row r="117" spans="11:11">
      <c r="K117" s="6"/>
    </row>
    <row r="118" spans="11:11">
      <c r="K118" s="6"/>
    </row>
    <row r="119" spans="11:11">
      <c r="K119" s="6"/>
    </row>
    <row r="120" spans="11:11">
      <c r="K120" s="6"/>
    </row>
    <row r="121" spans="11:11">
      <c r="K121" s="6"/>
    </row>
    <row r="122" spans="11:11">
      <c r="K122" s="6"/>
    </row>
    <row r="123" spans="11:11">
      <c r="K123" s="6"/>
    </row>
    <row r="124" spans="11:11">
      <c r="K124" s="6"/>
    </row>
    <row r="125" spans="11:11">
      <c r="K125" s="6"/>
    </row>
    <row r="126" spans="11:11">
      <c r="K126" s="6"/>
    </row>
    <row r="127" spans="11:11">
      <c r="K127" s="6"/>
    </row>
    <row r="128" spans="11:11">
      <c r="K128" s="6"/>
    </row>
    <row r="129" spans="11:11">
      <c r="K129" s="6"/>
    </row>
    <row r="130" spans="11:11">
      <c r="K130" s="6"/>
    </row>
    <row r="131" spans="11:11">
      <c r="K131" s="6"/>
    </row>
    <row r="132" spans="11:11">
      <c r="K132" s="6"/>
    </row>
    <row r="133" spans="11:11">
      <c r="K133" s="6"/>
    </row>
    <row r="134" spans="11:11">
      <c r="K134" s="6"/>
    </row>
    <row r="135" spans="11:11">
      <c r="K135" s="6"/>
    </row>
    <row r="136" spans="11:11">
      <c r="K136" s="6"/>
    </row>
    <row r="137" spans="11:11">
      <c r="K137" s="6"/>
    </row>
    <row r="138" spans="11:11">
      <c r="K138" s="6"/>
    </row>
    <row r="139" spans="11:11">
      <c r="K139" s="6"/>
    </row>
    <row r="140" spans="11:11">
      <c r="K140" s="6"/>
    </row>
    <row r="141" spans="11:11">
      <c r="K141" s="6"/>
    </row>
    <row r="142" spans="11:11">
      <c r="K142" s="6"/>
    </row>
    <row r="143" spans="11:11">
      <c r="K143" s="6"/>
    </row>
    <row r="144" spans="11:11">
      <c r="K144" s="6"/>
    </row>
    <row r="145" spans="11:11">
      <c r="K145" s="6"/>
    </row>
    <row r="146" spans="11:11">
      <c r="K146" s="6"/>
    </row>
    <row r="147" spans="11:11">
      <c r="K147" s="6"/>
    </row>
    <row r="148" spans="11:11">
      <c r="K148" s="6"/>
    </row>
    <row r="149" spans="11:11">
      <c r="K149" s="6"/>
    </row>
    <row r="150" spans="11:11">
      <c r="K150" s="6"/>
    </row>
    <row r="151" spans="11:11">
      <c r="K151" s="6"/>
    </row>
    <row r="152" spans="11:11">
      <c r="K152" s="6"/>
    </row>
    <row r="153" spans="11:11">
      <c r="K153" s="6"/>
    </row>
    <row r="154" spans="11:11">
      <c r="K154" s="6"/>
    </row>
  </sheetData>
  <mergeCells count="8">
    <mergeCell ref="C33:K33"/>
    <mergeCell ref="F3:N3"/>
    <mergeCell ref="F4:G4"/>
    <mergeCell ref="H4:J4"/>
    <mergeCell ref="K4:N4"/>
    <mergeCell ref="A30:J30"/>
    <mergeCell ref="A26:L26"/>
    <mergeCell ref="C31:K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9"/>
  <sheetViews>
    <sheetView zoomScaleNormal="100" workbookViewId="0"/>
  </sheetViews>
  <sheetFormatPr defaultColWidth="9.07421875" defaultRowHeight="14.6"/>
  <cols>
    <col min="1" max="1" width="4" style="6" customWidth="1"/>
    <col min="2" max="2" width="4.07421875" style="6" customWidth="1"/>
    <col min="3" max="3" width="9.07421875" style="6"/>
    <col min="4" max="4" width="30.07421875" style="6" customWidth="1"/>
    <col min="5" max="5" width="15" style="6" customWidth="1"/>
    <col min="6" max="6" width="13.84375" style="6" customWidth="1"/>
    <col min="7" max="7" width="13.53515625" style="6" customWidth="1"/>
    <col min="8" max="8" width="16.07421875" style="6" customWidth="1"/>
    <col min="9" max="9" width="18.84375" style="6" customWidth="1"/>
    <col min="10" max="10" width="15.07421875" style="6" customWidth="1"/>
    <col min="11" max="11" width="19.84375" style="6" customWidth="1"/>
    <col min="12" max="12" width="19.53515625" style="6" customWidth="1"/>
    <col min="13" max="13" width="17.69140625" style="6" customWidth="1"/>
    <col min="14" max="14" width="19.4609375" style="6" customWidth="1"/>
    <col min="15" max="16384" width="9.07421875" style="6"/>
  </cols>
  <sheetData>
    <row r="1" spans="1:17" customFormat="1">
      <c r="A1" s="80" t="s">
        <v>41</v>
      </c>
      <c r="B1" s="81"/>
      <c r="C1" s="81"/>
      <c r="D1" s="81"/>
      <c r="E1" s="81"/>
      <c r="F1" s="81"/>
      <c r="G1" s="81"/>
      <c r="H1" s="81"/>
      <c r="I1" s="81"/>
      <c r="J1" s="81"/>
      <c r="K1" s="92"/>
      <c r="L1" s="81"/>
      <c r="M1" s="81"/>
      <c r="N1" s="81"/>
    </row>
    <row r="2" spans="1:17" customFormat="1">
      <c r="A2" s="81"/>
      <c r="B2" s="81"/>
      <c r="C2" s="81"/>
      <c r="D2" s="81"/>
      <c r="E2" s="81" t="s">
        <v>54</v>
      </c>
      <c r="F2" s="81"/>
      <c r="G2" s="81"/>
      <c r="H2" s="81"/>
      <c r="I2" s="81"/>
      <c r="J2" s="81"/>
      <c r="K2" s="92"/>
      <c r="L2" s="81"/>
      <c r="M2" s="81"/>
      <c r="N2" s="81"/>
    </row>
    <row r="3" spans="1:17" customFormat="1">
      <c r="A3" s="88"/>
      <c r="B3" s="81"/>
      <c r="C3" s="81"/>
      <c r="D3" s="81"/>
      <c r="E3" s="81"/>
      <c r="F3" s="81"/>
      <c r="G3" s="81"/>
      <c r="H3" s="81"/>
      <c r="I3" s="81"/>
      <c r="J3" s="81"/>
      <c r="K3" s="92"/>
      <c r="L3" s="81"/>
      <c r="M3" s="81"/>
      <c r="N3" s="81"/>
    </row>
    <row r="4" spans="1:17" customFormat="1">
      <c r="A4" s="81"/>
      <c r="B4" s="81"/>
      <c r="C4" s="81"/>
      <c r="D4" s="81"/>
      <c r="E4" s="82" t="s">
        <v>23</v>
      </c>
      <c r="F4" s="147" t="s">
        <v>26</v>
      </c>
      <c r="G4" s="148"/>
      <c r="H4" s="149" t="s">
        <v>27</v>
      </c>
      <c r="I4" s="147"/>
      <c r="J4" s="148"/>
      <c r="K4" s="149" t="s">
        <v>50</v>
      </c>
      <c r="L4" s="147"/>
      <c r="M4" s="147"/>
      <c r="N4" s="148"/>
    </row>
    <row r="5" spans="1:17" customFormat="1" ht="77.25" customHeight="1">
      <c r="A5" s="83" t="s">
        <v>43</v>
      </c>
      <c r="B5" s="81"/>
      <c r="C5" s="81"/>
      <c r="D5" s="81"/>
      <c r="E5" s="84" t="s">
        <v>49</v>
      </c>
      <c r="F5" s="105" t="s">
        <v>42</v>
      </c>
      <c r="G5" s="106" t="s">
        <v>25</v>
      </c>
      <c r="H5" s="103" t="s">
        <v>36</v>
      </c>
      <c r="I5" s="107" t="s">
        <v>37</v>
      </c>
      <c r="J5" s="102" t="s">
        <v>0</v>
      </c>
      <c r="K5" s="103" t="s">
        <v>38</v>
      </c>
      <c r="L5" s="101" t="s">
        <v>39</v>
      </c>
      <c r="M5" s="101" t="s">
        <v>1</v>
      </c>
      <c r="N5" s="104" t="s">
        <v>40</v>
      </c>
    </row>
    <row r="6" spans="1:17" customFormat="1">
      <c r="A6" s="81" t="s">
        <v>6</v>
      </c>
      <c r="B6" s="37"/>
      <c r="C6" s="37"/>
      <c r="D6" s="37"/>
      <c r="E6" s="51">
        <v>30388</v>
      </c>
      <c r="F6" s="48"/>
      <c r="G6" s="48"/>
      <c r="H6" s="47"/>
      <c r="I6" s="48"/>
      <c r="J6" s="63"/>
      <c r="K6" s="48"/>
      <c r="L6" s="48"/>
      <c r="M6" s="48"/>
      <c r="N6" s="48"/>
      <c r="O6" s="5"/>
      <c r="P6" s="6"/>
      <c r="Q6" s="6"/>
    </row>
    <row r="7" spans="1:17" customFormat="1">
      <c r="A7" s="81"/>
      <c r="B7" s="11" t="s">
        <v>32</v>
      </c>
      <c r="C7" s="37"/>
      <c r="D7" s="37"/>
      <c r="E7" s="55"/>
      <c r="F7" s="56">
        <f>'Per case assumptions 2018'!F8</f>
        <v>26619.887999999999</v>
      </c>
      <c r="G7" s="56">
        <f>'Per case assumptions 2018'!G8</f>
        <v>3768.1120000000001</v>
      </c>
      <c r="H7" s="22">
        <f>'Per case assumptions 2018'!J8</f>
        <v>0</v>
      </c>
      <c r="I7" s="21">
        <f>'Per case assumptions 2018'!L8</f>
        <v>0</v>
      </c>
      <c r="J7" s="21">
        <f>'Per case assumptions 2018'!H8</f>
        <v>0</v>
      </c>
      <c r="K7" s="22">
        <f>'Per case assumptions 2018'!K8</f>
        <v>0</v>
      </c>
      <c r="L7" s="23">
        <f>'Per case assumptions 2018'!M8</f>
        <v>0</v>
      </c>
      <c r="M7" s="23">
        <f>'Per case assumptions 2018'!I8</f>
        <v>0</v>
      </c>
      <c r="N7" s="24">
        <f>'Per case assumptions 2018'!N8</f>
        <v>0</v>
      </c>
    </row>
    <row r="8" spans="1:17" customFormat="1">
      <c r="A8" s="81"/>
      <c r="B8" s="37"/>
      <c r="C8" s="37"/>
      <c r="D8" s="37"/>
      <c r="E8" s="60"/>
      <c r="F8" s="57"/>
      <c r="G8" s="57"/>
      <c r="H8" s="58"/>
      <c r="I8" s="57"/>
      <c r="J8" s="57"/>
      <c r="K8" s="58"/>
      <c r="L8" s="57"/>
      <c r="M8" s="57"/>
      <c r="N8" s="59"/>
    </row>
    <row r="9" spans="1:17" customFormat="1">
      <c r="A9" s="81" t="s">
        <v>44</v>
      </c>
      <c r="B9" s="37"/>
      <c r="C9" s="37"/>
      <c r="D9" s="37"/>
      <c r="E9" s="60"/>
      <c r="F9" s="57"/>
      <c r="G9" s="57"/>
      <c r="H9" s="58"/>
      <c r="I9" s="57"/>
      <c r="J9" s="59"/>
      <c r="K9" s="57"/>
      <c r="L9" s="57"/>
      <c r="M9" s="57"/>
      <c r="N9" s="59"/>
    </row>
    <row r="10" spans="1:17" customFormat="1">
      <c r="A10" s="81"/>
      <c r="B10" s="37" t="s">
        <v>45</v>
      </c>
      <c r="C10" s="37"/>
      <c r="D10" s="37"/>
      <c r="E10" s="49"/>
      <c r="F10" s="48"/>
      <c r="G10" s="61">
        <f>G$7*'Per case assumptions 2018'!G16*'Per case assumptions 2018'!G17</f>
        <v>770461.14425693685</v>
      </c>
      <c r="H10" s="62">
        <f>H$7*'Per case assumptions 2018'!J16*'Per case assumptions 2018'!J17</f>
        <v>0</v>
      </c>
      <c r="I10" s="61">
        <f>I$7*'Per case assumptions 2018'!L16*'Per case assumptions 2018'!L17</f>
        <v>0</v>
      </c>
      <c r="J10" s="66">
        <f>J$7*'Per case assumptions 2018'!H16*'Per case assumptions 2018'!H17</f>
        <v>0</v>
      </c>
      <c r="K10" s="61">
        <f>K$7*'Per case assumptions 2018'!K16*'Per case assumptions 2018'!K17</f>
        <v>0</v>
      </c>
      <c r="L10" s="61">
        <f>L$7*'Per case assumptions 2018'!M16*'Per case assumptions 2018'!M17</f>
        <v>0</v>
      </c>
      <c r="M10" s="61">
        <f>M$7*'Per case assumptions 2018'!I16*'Per case assumptions 2018'!I17</f>
        <v>0</v>
      </c>
      <c r="N10" s="63"/>
    </row>
    <row r="11" spans="1:17" customFormat="1">
      <c r="A11" s="81"/>
      <c r="B11" s="37" t="s">
        <v>29</v>
      </c>
      <c r="C11" s="37"/>
      <c r="D11" s="37"/>
      <c r="E11" s="49"/>
      <c r="F11" s="48"/>
      <c r="G11" s="61">
        <f>G$7*'Per case assumptions 2018'!G19*'Per case assumptions 2018'!G20</f>
        <v>263960.99926465069</v>
      </c>
      <c r="H11" s="62">
        <f>H$7*'Per case assumptions 2018'!J19*'Per case assumptions 2018'!J20</f>
        <v>0</v>
      </c>
      <c r="I11" s="61">
        <f>I$7*'Per case assumptions 2018'!L19*'Per case assumptions 2018'!L20</f>
        <v>0</v>
      </c>
      <c r="J11" s="66">
        <f>J$7*'Per case assumptions 2018'!H19*'Per case assumptions 2018'!H20</f>
        <v>0</v>
      </c>
      <c r="K11" s="61">
        <f>K$7*'Per case assumptions 2018'!K19*'Per case assumptions 2018'!K20</f>
        <v>0</v>
      </c>
      <c r="L11" s="61">
        <f>L$7*'Per case assumptions 2018'!M19*'Per case assumptions 2018'!M20</f>
        <v>0</v>
      </c>
      <c r="M11" s="61">
        <f>M$7*'Per case assumptions 2018'!I19*'Per case assumptions 2018'!I20</f>
        <v>0</v>
      </c>
      <c r="N11" s="63"/>
    </row>
    <row r="12" spans="1:17" customFormat="1">
      <c r="A12" s="81"/>
      <c r="B12" s="37" t="s">
        <v>12</v>
      </c>
      <c r="C12" s="37"/>
      <c r="D12" s="37"/>
      <c r="E12" s="49"/>
      <c r="F12" s="48"/>
      <c r="G12" s="61">
        <f>G$7*'Per case assumptions 2018'!G22*'Per case assumptions 2018'!G23</f>
        <v>910600.19029697729</v>
      </c>
      <c r="H12" s="62">
        <f>H$7*'Per case assumptions 2018'!J22*'Per case assumptions 2018'!J23</f>
        <v>0</v>
      </c>
      <c r="I12" s="61">
        <f>I$7*'Per case assumptions 2018'!L22*'Per case assumptions 2018'!L23</f>
        <v>0</v>
      </c>
      <c r="J12" s="66">
        <f>J$7*'Per case assumptions 2018'!H22*'Per case assumptions 2018'!H23</f>
        <v>0</v>
      </c>
      <c r="K12" s="61">
        <f>K$7*'Per case assumptions 2018'!K22*'Per case assumptions 2018'!K23</f>
        <v>0</v>
      </c>
      <c r="L12" s="61">
        <f>L$7*'Per case assumptions 2018'!M22*'Per case assumptions 2018'!M23</f>
        <v>0</v>
      </c>
      <c r="M12" s="61">
        <f>M$7*'Per case assumptions 2018'!I22*'Per case assumptions 2018'!I23</f>
        <v>0</v>
      </c>
      <c r="N12" s="63"/>
    </row>
    <row r="13" spans="1:17" customFormat="1">
      <c r="A13" s="81"/>
      <c r="B13" s="37" t="s">
        <v>13</v>
      </c>
      <c r="C13" s="37"/>
      <c r="D13" s="37"/>
      <c r="E13" s="49"/>
      <c r="F13" s="48"/>
      <c r="G13" s="67">
        <v>0</v>
      </c>
      <c r="H13" s="68">
        <f>H$7*'Per case assumptions 2018'!J25*'Per case assumptions 2018'!J26</f>
        <v>0</v>
      </c>
      <c r="I13" s="67">
        <f>I$7*'Per case assumptions 2018'!L25*'Per case assumptions 2018'!L26</f>
        <v>0</v>
      </c>
      <c r="J13" s="69">
        <f>J$7*'Per case assumptions 2018'!H25*'Per case assumptions 2018'!H26</f>
        <v>0</v>
      </c>
      <c r="K13" s="67">
        <v>0</v>
      </c>
      <c r="L13" s="67">
        <v>0</v>
      </c>
      <c r="M13" s="67">
        <f>M$7*'Per case assumptions 2018'!I25*'Per case assumptions 2018'!I26</f>
        <v>0</v>
      </c>
      <c r="N13" s="63"/>
    </row>
    <row r="14" spans="1:17" customFormat="1">
      <c r="A14" s="81"/>
      <c r="B14" s="81" t="s">
        <v>30</v>
      </c>
      <c r="C14" s="81"/>
      <c r="D14" s="37"/>
      <c r="E14" s="49"/>
      <c r="F14" s="48"/>
      <c r="G14" s="61">
        <f t="shared" ref="G14:M14" si="0">SUM(G10:G13)</f>
        <v>1945022.3338185649</v>
      </c>
      <c r="H14" s="62">
        <f t="shared" si="0"/>
        <v>0</v>
      </c>
      <c r="I14" s="61">
        <f t="shared" si="0"/>
        <v>0</v>
      </c>
      <c r="J14" s="66">
        <f t="shared" si="0"/>
        <v>0</v>
      </c>
      <c r="K14" s="61">
        <f t="shared" si="0"/>
        <v>0</v>
      </c>
      <c r="L14" s="61">
        <f t="shared" si="0"/>
        <v>0</v>
      </c>
      <c r="M14" s="61">
        <f t="shared" si="0"/>
        <v>0</v>
      </c>
      <c r="N14" s="63"/>
    </row>
    <row r="15" spans="1:17" customFormat="1">
      <c r="A15" s="81"/>
      <c r="B15" s="37"/>
      <c r="C15" s="37"/>
      <c r="D15" s="37"/>
      <c r="E15" s="49"/>
      <c r="F15" s="48"/>
      <c r="G15" s="61"/>
      <c r="H15" s="62"/>
      <c r="I15" s="61"/>
      <c r="J15" s="66"/>
      <c r="K15" s="61"/>
      <c r="L15" s="61"/>
      <c r="M15" s="61"/>
      <c r="N15" s="63"/>
    </row>
    <row r="16" spans="1:17" customFormat="1">
      <c r="A16" s="87" t="s">
        <v>19</v>
      </c>
      <c r="B16" s="37"/>
      <c r="C16" s="37"/>
      <c r="D16" s="37"/>
      <c r="E16" s="49"/>
      <c r="F16" s="48"/>
      <c r="G16" s="48"/>
      <c r="H16" s="47"/>
      <c r="I16" s="48"/>
      <c r="J16" s="63"/>
      <c r="K16" s="48"/>
      <c r="L16" s="48"/>
      <c r="M16" s="48"/>
      <c r="N16" s="33">
        <f>N7*'Per case assumptions 2018'!N39</f>
        <v>0</v>
      </c>
    </row>
    <row r="17" spans="1:14" customFormat="1">
      <c r="A17" s="87"/>
      <c r="B17" s="37"/>
      <c r="C17" s="37"/>
      <c r="D17" s="37"/>
      <c r="E17" s="49"/>
      <c r="F17" s="48"/>
      <c r="G17" s="48"/>
      <c r="H17" s="47"/>
      <c r="I17" s="48"/>
      <c r="J17" s="63"/>
      <c r="K17" s="48"/>
      <c r="L17" s="48"/>
      <c r="M17" s="48"/>
      <c r="N17" s="33"/>
    </row>
    <row r="18" spans="1:14" customFormat="1">
      <c r="A18" s="87" t="s">
        <v>46</v>
      </c>
      <c r="B18" s="37"/>
      <c r="C18" s="37"/>
      <c r="D18" s="37"/>
      <c r="E18" s="49"/>
      <c r="F18" s="31">
        <f>F7*'Per case assumptions 2018'!F31*'Per case assumptions 2018'!F32*'Per case assumptions 2018'!F33</f>
        <v>1622003.0288126413</v>
      </c>
      <c r="G18" s="31">
        <f>G7*'Per case assumptions 2018'!G31*'Per case assumptions 2018'!G32*'Per case assumptions 2018'!G33</f>
        <v>795544.08120758389</v>
      </c>
      <c r="H18" s="30">
        <f>H7*'Per case assumptions 2018'!J31*'Per case assumptions 2018'!J32*'Per case assumptions 2018'!J33</f>
        <v>0</v>
      </c>
      <c r="I18" s="31">
        <f>I7*'Per case assumptions 2018'!L31*'Per case assumptions 2018'!L32*'Per case assumptions 2018'!L33</f>
        <v>0</v>
      </c>
      <c r="J18" s="33">
        <f>J7*'Per case assumptions 2018'!H31*'Per case assumptions 2018'!H32*'Per case assumptions 2018'!H33</f>
        <v>0</v>
      </c>
      <c r="K18" s="31">
        <f>K7*'Per case assumptions 2018'!K31*'Per case assumptions 2018'!K32*'Per case assumptions 2018'!K33</f>
        <v>0</v>
      </c>
      <c r="L18" s="31">
        <f>L7*'Per case assumptions 2018'!M31*'Per case assumptions 2018'!M32*'Per case assumptions 2018'!M33</f>
        <v>0</v>
      </c>
      <c r="M18" s="31">
        <f>M7*'Per case assumptions 2018'!I31*'Per case assumptions 2018'!I32*'Per case assumptions 2018'!I33</f>
        <v>0</v>
      </c>
      <c r="N18" s="33"/>
    </row>
    <row r="19" spans="1:14" customFormat="1">
      <c r="A19" s="87"/>
      <c r="B19" s="37"/>
      <c r="C19" s="37"/>
      <c r="D19" s="37"/>
      <c r="E19" s="50"/>
      <c r="F19" s="41"/>
      <c r="G19" s="41"/>
      <c r="H19" s="39"/>
      <c r="I19" s="41"/>
      <c r="J19" s="40"/>
      <c r="K19" s="41"/>
      <c r="L19" s="41"/>
      <c r="M19" s="41"/>
      <c r="N19" s="40"/>
    </row>
    <row r="20" spans="1:14" customFormat="1">
      <c r="A20" s="87" t="s">
        <v>47</v>
      </c>
      <c r="B20" s="37"/>
      <c r="C20" s="37"/>
      <c r="D20" s="37"/>
      <c r="E20" s="55"/>
      <c r="F20" s="34">
        <f>F18+F14</f>
        <v>1622003.0288126413</v>
      </c>
      <c r="G20" s="34">
        <f t="shared" ref="G20:I20" si="1">G18+G14</f>
        <v>2740566.4150261488</v>
      </c>
      <c r="H20" s="35">
        <f t="shared" si="1"/>
        <v>0</v>
      </c>
      <c r="I20" s="34">
        <f t="shared" si="1"/>
        <v>0</v>
      </c>
      <c r="J20" s="36">
        <f>J18+J14</f>
        <v>0</v>
      </c>
      <c r="K20" s="34">
        <f>K18+K14</f>
        <v>0</v>
      </c>
      <c r="L20" s="34">
        <f>L18+L14</f>
        <v>0</v>
      </c>
      <c r="M20" s="34">
        <f>M18+M14</f>
        <v>0</v>
      </c>
      <c r="N20" s="36">
        <f>N16</f>
        <v>0</v>
      </c>
    </row>
    <row r="21" spans="1:14" customFormat="1">
      <c r="A21" s="81"/>
      <c r="B21" s="37"/>
      <c r="C21" s="37"/>
      <c r="D21" s="37"/>
      <c r="E21" s="49"/>
      <c r="F21" s="31"/>
      <c r="G21" s="31"/>
      <c r="H21" s="62"/>
      <c r="I21" s="61"/>
      <c r="J21" s="33"/>
      <c r="K21" s="61"/>
      <c r="L21" s="31"/>
      <c r="M21" s="61"/>
      <c r="N21" s="63"/>
    </row>
    <row r="22" spans="1:14" customFormat="1" ht="15" thickBot="1">
      <c r="A22" s="89" t="s">
        <v>48</v>
      </c>
      <c r="B22" s="70"/>
      <c r="C22" s="70"/>
      <c r="D22" s="70"/>
      <c r="E22" s="71">
        <f>SUM(F20:N20)</f>
        <v>4362569.4438387901</v>
      </c>
      <c r="F22" s="43"/>
      <c r="G22" s="43"/>
      <c r="H22" s="74"/>
      <c r="I22" s="72"/>
      <c r="J22" s="75"/>
      <c r="K22" s="72"/>
      <c r="L22" s="43"/>
      <c r="M22" s="72"/>
      <c r="N22" s="73"/>
    </row>
    <row r="23" spans="1:14" customFormat="1" ht="15" thickTop="1">
      <c r="A23" s="37"/>
      <c r="B23" s="37"/>
      <c r="C23" s="37"/>
      <c r="D23" s="37"/>
      <c r="E23" s="99"/>
      <c r="F23" s="99"/>
      <c r="G23" s="99"/>
      <c r="H23" s="99"/>
      <c r="I23" s="99"/>
      <c r="J23" s="99"/>
      <c r="K23" s="99"/>
      <c r="L23" s="99"/>
      <c r="M23" s="99"/>
      <c r="N23" s="99"/>
    </row>
    <row r="24" spans="1:14" customFormat="1" ht="85.95" customHeight="1">
      <c r="A24" s="150" t="s">
        <v>59</v>
      </c>
      <c r="B24" s="150"/>
      <c r="C24" s="150"/>
      <c r="D24" s="150"/>
      <c r="E24" s="150"/>
      <c r="F24" s="150"/>
      <c r="G24" s="150"/>
      <c r="H24" s="150"/>
      <c r="I24" s="150"/>
      <c r="J24" s="150"/>
      <c r="K24" s="150"/>
      <c r="L24" s="150"/>
    </row>
    <row r="25" spans="1:14" customFormat="1"/>
    <row r="26" spans="1:14" customFormat="1" ht="20.399999999999999" customHeight="1">
      <c r="A26" t="s">
        <v>60</v>
      </c>
    </row>
    <row r="27" spans="1:14" customFormat="1" ht="15" customHeight="1"/>
    <row r="28" spans="1:14" customFormat="1">
      <c r="A28" s="145" t="s">
        <v>35</v>
      </c>
      <c r="B28" s="145"/>
      <c r="C28" s="145"/>
      <c r="D28" s="145"/>
      <c r="E28" s="145"/>
      <c r="F28" s="145"/>
      <c r="G28" s="145"/>
      <c r="H28" s="145"/>
      <c r="I28" s="145"/>
      <c r="J28" s="145"/>
    </row>
    <row r="29" spans="1:14" customFormat="1" ht="38.25" customHeight="1">
      <c r="A29" s="123"/>
      <c r="C29" s="145" t="s">
        <v>57</v>
      </c>
      <c r="D29" s="145"/>
      <c r="E29" s="145"/>
      <c r="F29" s="145"/>
      <c r="G29" s="145"/>
      <c r="H29" s="145"/>
      <c r="I29" s="145"/>
      <c r="J29" s="145"/>
      <c r="K29" s="145"/>
    </row>
    <row r="30" spans="1:14" customFormat="1">
      <c r="C30" s="78"/>
    </row>
    <row r="31" spans="1:14" customFormat="1" ht="37.5" customHeight="1">
      <c r="C31" s="145" t="s">
        <v>34</v>
      </c>
      <c r="D31" s="145"/>
      <c r="E31" s="145"/>
      <c r="F31" s="145"/>
      <c r="G31" s="145"/>
      <c r="H31" s="145"/>
      <c r="I31" s="145"/>
      <c r="J31" s="145"/>
      <c r="K31" s="145"/>
    </row>
    <row r="32" spans="1:14" customFormat="1">
      <c r="B32" s="3"/>
      <c r="C32" s="3"/>
      <c r="D32" s="1"/>
      <c r="E32" s="3"/>
      <c r="F32" s="3"/>
      <c r="G32" s="7"/>
      <c r="H32" s="7"/>
      <c r="I32" s="7"/>
      <c r="J32" s="7"/>
      <c r="K32" s="7"/>
      <c r="L32" s="3"/>
      <c r="M32" s="3"/>
      <c r="N32" s="3"/>
    </row>
    <row r="33" spans="2:14" customFormat="1">
      <c r="B33" s="3"/>
      <c r="C33" s="3"/>
      <c r="D33" s="2"/>
      <c r="E33" s="3"/>
      <c r="F33" s="3"/>
      <c r="G33" s="7"/>
      <c r="H33" s="7"/>
      <c r="I33" s="7"/>
      <c r="J33" s="7"/>
      <c r="K33" s="7"/>
      <c r="L33" s="3"/>
      <c r="M33" s="3"/>
      <c r="N33" s="3"/>
    </row>
    <row r="34" spans="2:14" customFormat="1">
      <c r="B34" s="3"/>
      <c r="C34" s="3"/>
      <c r="D34" s="3"/>
      <c r="E34" s="3"/>
      <c r="F34" s="3"/>
      <c r="G34" s="7"/>
      <c r="H34" s="7"/>
      <c r="I34" s="7"/>
      <c r="J34" s="7"/>
      <c r="K34" s="7"/>
      <c r="L34" s="3"/>
      <c r="M34" s="3"/>
      <c r="N34" s="3"/>
    </row>
    <row r="35" spans="2:14" customFormat="1">
      <c r="B35" s="3"/>
      <c r="C35" s="3"/>
      <c r="D35" s="3"/>
      <c r="E35" s="3"/>
      <c r="F35" s="4"/>
      <c r="G35" s="7"/>
      <c r="H35" s="7"/>
      <c r="I35" s="7"/>
      <c r="J35" s="7"/>
      <c r="K35" s="7"/>
      <c r="L35" s="3"/>
      <c r="M35" s="3"/>
      <c r="N35" s="3"/>
    </row>
    <row r="36" spans="2:14" customFormat="1">
      <c r="B36" s="3"/>
      <c r="C36" s="3"/>
      <c r="D36" s="3"/>
      <c r="G36" s="7"/>
      <c r="H36" s="7"/>
      <c r="I36" s="7"/>
      <c r="J36" s="7"/>
      <c r="K36" s="7"/>
      <c r="L36" s="3"/>
      <c r="M36" s="3"/>
    </row>
    <row r="37" spans="2:14" customFormat="1">
      <c r="G37" s="7"/>
      <c r="H37" s="7"/>
      <c r="I37" s="8"/>
      <c r="J37" s="7"/>
      <c r="K37" s="8"/>
      <c r="L37" s="1"/>
      <c r="M37" s="3"/>
    </row>
    <row r="38" spans="2:14" customFormat="1">
      <c r="G38" s="7"/>
      <c r="H38" s="7"/>
      <c r="I38" s="10"/>
      <c r="J38" s="7"/>
      <c r="K38" s="9"/>
      <c r="L38" s="3"/>
      <c r="M38" s="3"/>
    </row>
    <row r="39" spans="2:14">
      <c r="G39" s="7"/>
      <c r="H39" s="7"/>
      <c r="I39" s="7"/>
      <c r="J39" s="7"/>
      <c r="K39" s="7"/>
      <c r="L39" s="7"/>
      <c r="M39" s="7"/>
    </row>
  </sheetData>
  <mergeCells count="7">
    <mergeCell ref="C31:K31"/>
    <mergeCell ref="F4:G4"/>
    <mergeCell ref="H4:J4"/>
    <mergeCell ref="K4:N4"/>
    <mergeCell ref="A28:J28"/>
    <mergeCell ref="A24:L24"/>
    <mergeCell ref="C29:K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67"/>
  <sheetViews>
    <sheetView zoomScaleNormal="100" workbookViewId="0"/>
  </sheetViews>
  <sheetFormatPr defaultRowHeight="14.6"/>
  <cols>
    <col min="1" max="1" width="4" customWidth="1"/>
    <col min="2" max="2" width="4.07421875" customWidth="1"/>
    <col min="4" max="4" width="23.69140625" customWidth="1"/>
    <col min="5" max="5" width="15" customWidth="1"/>
    <col min="6" max="7" width="11.07421875" customWidth="1"/>
    <col min="8" max="8" width="12.84375" customWidth="1"/>
    <col min="9" max="9" width="15" customWidth="1"/>
    <col min="10" max="10" width="12.07421875" customWidth="1"/>
    <col min="11" max="11" width="15" style="5" customWidth="1"/>
    <col min="12" max="12" width="19.53515625" customWidth="1"/>
    <col min="13" max="13" width="15" customWidth="1"/>
    <col min="14" max="14" width="19.4609375" customWidth="1"/>
  </cols>
  <sheetData>
    <row r="1" spans="1:15">
      <c r="A1" s="80" t="s">
        <v>41</v>
      </c>
      <c r="B1" s="37"/>
      <c r="C1" s="37"/>
      <c r="D1" s="37"/>
      <c r="E1" s="37"/>
      <c r="F1" s="37"/>
      <c r="G1" s="37"/>
      <c r="H1" s="37"/>
      <c r="I1" s="37"/>
      <c r="J1" s="48"/>
      <c r="K1" s="48"/>
      <c r="L1" s="37"/>
      <c r="M1" s="37"/>
      <c r="N1" s="37"/>
      <c r="O1" s="37"/>
    </row>
    <row r="2" spans="1:15">
      <c r="A2" s="88"/>
      <c r="B2" s="37"/>
      <c r="C2" s="37"/>
      <c r="D2" s="37"/>
      <c r="E2" s="90" t="s">
        <v>55</v>
      </c>
      <c r="F2" s="90"/>
      <c r="G2" s="90"/>
      <c r="H2" s="90"/>
      <c r="I2" s="90"/>
      <c r="J2" s="90"/>
      <c r="K2" s="90"/>
      <c r="L2" s="90"/>
      <c r="M2" s="90"/>
      <c r="N2" s="90"/>
      <c r="O2" s="37"/>
    </row>
    <row r="3" spans="1:15">
      <c r="A3" s="88"/>
      <c r="B3" s="37"/>
      <c r="C3" s="37"/>
      <c r="D3" s="37"/>
      <c r="E3" s="81"/>
      <c r="F3" s="91"/>
      <c r="G3" s="91"/>
      <c r="H3" s="91"/>
      <c r="I3" s="91"/>
      <c r="J3" s="91"/>
      <c r="K3" s="91"/>
      <c r="L3" s="91"/>
      <c r="M3" s="91"/>
      <c r="N3" s="91"/>
      <c r="O3" s="37"/>
    </row>
    <row r="4" spans="1:15">
      <c r="A4" s="81"/>
      <c r="B4" s="37"/>
      <c r="C4" s="37"/>
      <c r="D4" s="37"/>
      <c r="E4" s="82" t="s">
        <v>23</v>
      </c>
      <c r="F4" s="147" t="s">
        <v>26</v>
      </c>
      <c r="G4" s="148"/>
      <c r="H4" s="149" t="s">
        <v>27</v>
      </c>
      <c r="I4" s="147"/>
      <c r="J4" s="148"/>
      <c r="K4" s="149" t="s">
        <v>50</v>
      </c>
      <c r="L4" s="147"/>
      <c r="M4" s="147"/>
      <c r="N4" s="148"/>
    </row>
    <row r="5" spans="1:15" ht="63" customHeight="1">
      <c r="A5" s="83" t="s">
        <v>43</v>
      </c>
      <c r="B5" s="37"/>
      <c r="C5" s="37"/>
      <c r="D5" s="37"/>
      <c r="E5" s="84" t="s">
        <v>49</v>
      </c>
      <c r="F5" s="85" t="s">
        <v>42</v>
      </c>
      <c r="G5" s="86" t="s">
        <v>25</v>
      </c>
      <c r="H5" s="103" t="s">
        <v>36</v>
      </c>
      <c r="I5" s="101" t="s">
        <v>37</v>
      </c>
      <c r="J5" s="102" t="s">
        <v>0</v>
      </c>
      <c r="K5" s="103" t="s">
        <v>38</v>
      </c>
      <c r="L5" s="101" t="s">
        <v>39</v>
      </c>
      <c r="M5" s="101" t="s">
        <v>1</v>
      </c>
      <c r="N5" s="104" t="s">
        <v>40</v>
      </c>
    </row>
    <row r="6" spans="1:15">
      <c r="A6" s="81" t="s">
        <v>6</v>
      </c>
      <c r="B6" s="37"/>
      <c r="C6" s="37"/>
      <c r="D6" s="37"/>
      <c r="E6" s="51">
        <v>172734</v>
      </c>
      <c r="F6" s="52"/>
      <c r="G6" s="53"/>
      <c r="H6" s="52"/>
      <c r="I6" s="52"/>
      <c r="J6" s="52"/>
      <c r="K6" s="54"/>
      <c r="L6" s="52"/>
      <c r="M6" s="52"/>
      <c r="N6" s="63"/>
      <c r="O6" s="37"/>
    </row>
    <row r="7" spans="1:15">
      <c r="A7" s="81"/>
      <c r="B7" s="11" t="s">
        <v>32</v>
      </c>
      <c r="C7" s="37"/>
      <c r="D7" s="37"/>
      <c r="E7" s="49"/>
      <c r="F7" s="56">
        <f>'Per case assumptions 2018'!F10</f>
        <v>150141.984</v>
      </c>
      <c r="G7" s="56">
        <f>'Per case assumptions 2018'!G10</f>
        <v>21419.016</v>
      </c>
      <c r="H7" s="22">
        <f>'Per case assumptions 2018'!J10</f>
        <v>269.79000000000002</v>
      </c>
      <c r="I7" s="21">
        <f>'Per case assumptions 2018'!L10</f>
        <v>117.29999999999994</v>
      </c>
      <c r="J7" s="21">
        <f>'Per case assumptions 2018'!H10</f>
        <v>785.91</v>
      </c>
      <c r="K7" s="22">
        <f>'Per case assumptions 2018'!K10</f>
        <v>269.79000000000002</v>
      </c>
      <c r="L7" s="23">
        <f>'Per case assumptions 2018'!M10</f>
        <v>117.29999999999994</v>
      </c>
      <c r="M7" s="23">
        <f>'Per case assumptions 2018'!I10</f>
        <v>612.91</v>
      </c>
      <c r="N7" s="24">
        <f>'Per case assumptions 2018'!N10</f>
        <v>173</v>
      </c>
      <c r="O7" s="37"/>
    </row>
    <row r="8" spans="1:15">
      <c r="A8" s="81"/>
      <c r="B8" s="37"/>
      <c r="C8" s="37"/>
      <c r="D8" s="37"/>
      <c r="E8" s="60"/>
      <c r="F8" s="58"/>
      <c r="G8" s="57"/>
      <c r="H8" s="58"/>
      <c r="I8" s="57"/>
      <c r="J8" s="57"/>
      <c r="K8" s="58"/>
      <c r="L8" s="57"/>
      <c r="M8" s="57"/>
      <c r="N8" s="59"/>
      <c r="O8" s="37"/>
    </row>
    <row r="9" spans="1:15">
      <c r="A9" s="81" t="s">
        <v>44</v>
      </c>
      <c r="B9" s="37"/>
      <c r="C9" s="37"/>
      <c r="D9" s="37"/>
      <c r="E9" s="60"/>
      <c r="F9" s="57"/>
      <c r="G9" s="57"/>
      <c r="H9" s="58"/>
      <c r="I9" s="57"/>
      <c r="J9" s="57"/>
      <c r="K9" s="58"/>
      <c r="L9" s="57"/>
      <c r="M9" s="57"/>
      <c r="N9" s="59"/>
      <c r="O9" s="37"/>
    </row>
    <row r="10" spans="1:15">
      <c r="A10" s="81"/>
      <c r="B10" s="37" t="s">
        <v>45</v>
      </c>
      <c r="C10" s="37"/>
      <c r="D10" s="37"/>
      <c r="E10" s="49"/>
      <c r="F10" s="48"/>
      <c r="G10" s="61">
        <f>G$7*'Per case assumptions 2018'!G16*'Per case assumptions 2018'!G17</f>
        <v>4379519.39226266</v>
      </c>
      <c r="H10" s="62">
        <f>H$7*'Per case assumptions 2018'!J16*'Per case assumptions 2018'!J17</f>
        <v>27581.811807753995</v>
      </c>
      <c r="I10" s="61">
        <f>I$7*'Per case assumptions 2018'!L16*'Per case assumptions 2018'!L17</f>
        <v>11992.092090327817</v>
      </c>
      <c r="J10" s="61">
        <f>J$7*'Per case assumptions 2018'!H16*'Per case assumptions 2018'!H17</f>
        <v>80347.017005196409</v>
      </c>
      <c r="K10" s="62">
        <f>K$7*'Per case assumptions 2018'!K16*'Per case assumptions 2018'!K17</f>
        <v>39402.588296791422</v>
      </c>
      <c r="L10" s="61">
        <f>L$7*'Per case assumptions 2018'!M16*'Per case assumptions 2018'!M17</f>
        <v>17131.560129039739</v>
      </c>
      <c r="M10" s="61">
        <f>M$7*'Per case assumptions 2018'!I16*'Per case assumptions 2018'!I17</f>
        <v>89514.957533586974</v>
      </c>
      <c r="N10" s="63"/>
      <c r="O10" s="37"/>
    </row>
    <row r="11" spans="1:15">
      <c r="A11" s="81"/>
      <c r="B11" s="37" t="s">
        <v>29</v>
      </c>
      <c r="C11" s="37"/>
      <c r="D11" s="37"/>
      <c r="E11" s="49"/>
      <c r="F11" s="48"/>
      <c r="G11" s="61">
        <f>G$7*'Per case assumptions 2018'!G19*'Per case assumptions 2018'!G20</f>
        <v>1500429.0919764438</v>
      </c>
      <c r="H11" s="62">
        <f>H$7*'Per case assumptions 2018'!J19*'Per case assumptions 2018'!J20</f>
        <v>56697.389561358657</v>
      </c>
      <c r="I11" s="61">
        <f>I$7*'Per case assumptions 2018'!L19*'Per case assumptions 2018'!L20</f>
        <v>24651.038939721147</v>
      </c>
      <c r="J11" s="61">
        <f>J$7*'Per case assumptions 2018'!H19*'Per case assumptions 2018'!H20</f>
        <v>143848.11722989791</v>
      </c>
      <c r="K11" s="62">
        <f>K$7*'Per case assumptions 2018'!K19*'Per case assumptions 2018'!K20</f>
        <v>0</v>
      </c>
      <c r="L11" s="61">
        <f>L$7*'Per case assumptions 2018'!M19*'Per case assumptions 2018'!M20</f>
        <v>0</v>
      </c>
      <c r="M11" s="61">
        <f>M$7*'Per case assumptions 2018'!I19*'Per case assumptions 2018'!I20</f>
        <v>0</v>
      </c>
      <c r="N11" s="63"/>
      <c r="O11" s="37"/>
    </row>
    <row r="12" spans="1:15">
      <c r="A12" s="81"/>
      <c r="B12" s="37" t="s">
        <v>12</v>
      </c>
      <c r="C12" s="37"/>
      <c r="D12" s="37"/>
      <c r="E12" s="49"/>
      <c r="F12" s="48"/>
      <c r="G12" s="61">
        <f>G$7*'Per case assumptions 2018'!G22*'Per case assumptions 2018'!G23</f>
        <v>5176109.427101424</v>
      </c>
      <c r="H12" s="62">
        <f>H$7*'Per case assumptions 2018'!J22*'Per case assumptions 2018'!J23</f>
        <v>43464.883800379168</v>
      </c>
      <c r="I12" s="61">
        <f>I$7*'Per case assumptions 2018'!L22*'Per case assumptions 2018'!L23</f>
        <v>18897.775565382239</v>
      </c>
      <c r="J12" s="61">
        <f>J$7*'Per case assumptions 2018'!H22*'Per case assumptions 2018'!H23</f>
        <v>110277.66450895643</v>
      </c>
      <c r="K12" s="62">
        <f>K$7*'Per case assumptions 2018'!K22*'Per case assumptions 2018'!K23</f>
        <v>0</v>
      </c>
      <c r="L12" s="61">
        <f>L$7*'Per case assumptions 2018'!M22*'Per case assumptions 2018'!M23</f>
        <v>0</v>
      </c>
      <c r="M12" s="61">
        <f>M$7*'Per case assumptions 2018'!I22*'Per case assumptions 2018'!I23</f>
        <v>0</v>
      </c>
      <c r="N12" s="63"/>
      <c r="O12" s="37"/>
    </row>
    <row r="13" spans="1:15">
      <c r="A13" s="81"/>
      <c r="B13" s="37" t="s">
        <v>13</v>
      </c>
      <c r="C13" s="37"/>
      <c r="D13" s="37"/>
      <c r="E13" s="49"/>
      <c r="F13" s="48"/>
      <c r="G13" s="65">
        <v>0</v>
      </c>
      <c r="H13" s="64">
        <f>H$7*'Per case assumptions 2018'!J25*'Per case assumptions 2018'!J26</f>
        <v>8503985.5745732281</v>
      </c>
      <c r="I13" s="65">
        <f>I$7*'Per case assumptions 2018'!L25*'Per case assumptions 2018'!L26</f>
        <v>3697385.0324231405</v>
      </c>
      <c r="J13" s="65">
        <f>J$7*'Per case assumptions 2018'!H25*'Per case assumptions 2018'!H26</f>
        <v>24772479.717235051</v>
      </c>
      <c r="K13" s="64">
        <v>0</v>
      </c>
      <c r="L13" s="65">
        <v>0</v>
      </c>
      <c r="M13" s="65">
        <f>M$7*'Per case assumptions 2018'!I25*'Per case assumptions 2018'!I26</f>
        <v>0</v>
      </c>
      <c r="N13" s="63"/>
      <c r="O13" s="37"/>
    </row>
    <row r="14" spans="1:15">
      <c r="A14" s="81"/>
      <c r="B14" s="37" t="s">
        <v>30</v>
      </c>
      <c r="C14" s="37"/>
      <c r="D14" s="37"/>
      <c r="E14" s="49"/>
      <c r="F14" s="48"/>
      <c r="G14" s="61">
        <f t="shared" ref="G14:M14" si="0">SUM(G10:G13)</f>
        <v>11056057.911340527</v>
      </c>
      <c r="H14" s="62">
        <f t="shared" si="0"/>
        <v>8631729.6597427204</v>
      </c>
      <c r="I14" s="61">
        <f t="shared" si="0"/>
        <v>3752925.9390185717</v>
      </c>
      <c r="J14" s="61">
        <f t="shared" si="0"/>
        <v>25106952.5159791</v>
      </c>
      <c r="K14" s="62">
        <f t="shared" si="0"/>
        <v>39402.588296791422</v>
      </c>
      <c r="L14" s="61">
        <f t="shared" si="0"/>
        <v>17131.560129039739</v>
      </c>
      <c r="M14" s="61">
        <f t="shared" si="0"/>
        <v>89514.957533586974</v>
      </c>
      <c r="N14" s="63"/>
      <c r="O14" s="37"/>
    </row>
    <row r="15" spans="1:15">
      <c r="A15" s="87"/>
      <c r="B15" s="37"/>
      <c r="C15" s="37"/>
      <c r="D15" s="37"/>
      <c r="E15" s="49"/>
      <c r="F15" s="48"/>
      <c r="G15" s="61"/>
      <c r="H15" s="62"/>
      <c r="I15" s="61"/>
      <c r="J15" s="61"/>
      <c r="K15" s="62"/>
      <c r="L15" s="61"/>
      <c r="M15" s="61"/>
      <c r="N15" s="63"/>
      <c r="O15" s="37"/>
    </row>
    <row r="16" spans="1:15">
      <c r="A16" s="87" t="s">
        <v>19</v>
      </c>
      <c r="B16" s="37"/>
      <c r="C16" s="37"/>
      <c r="D16" s="37"/>
      <c r="E16" s="49"/>
      <c r="F16" s="48"/>
      <c r="G16" s="48"/>
      <c r="H16" s="47"/>
      <c r="I16" s="48"/>
      <c r="J16" s="48"/>
      <c r="K16" s="47"/>
      <c r="L16" s="48"/>
      <c r="M16" s="48"/>
      <c r="N16" s="33">
        <f>N7*'Per case assumptions 2018'!N39</f>
        <v>1678552652.4228523</v>
      </c>
      <c r="O16" s="37"/>
    </row>
    <row r="17" spans="1:15">
      <c r="A17" s="87"/>
      <c r="B17" s="37"/>
      <c r="C17" s="37"/>
      <c r="D17" s="37"/>
      <c r="E17" s="49"/>
      <c r="F17" s="48"/>
      <c r="G17" s="48"/>
      <c r="H17" s="47"/>
      <c r="I17" s="48"/>
      <c r="J17" s="48"/>
      <c r="K17" s="47"/>
      <c r="L17" s="48"/>
      <c r="M17" s="48"/>
      <c r="N17" s="33"/>
      <c r="O17" s="37"/>
    </row>
    <row r="18" spans="1:15">
      <c r="A18" s="87" t="s">
        <v>46</v>
      </c>
      <c r="B18" s="37"/>
      <c r="C18" s="37"/>
      <c r="D18" s="37"/>
      <c r="E18" s="49"/>
      <c r="F18" s="31">
        <f>F7*'Per case assumptions 2018'!F31*'Per case assumptions 2018'!F32*'Per case assumptions 2018'!F33</f>
        <v>9148451.4435199387</v>
      </c>
      <c r="G18" s="31">
        <f>G7*'Per case assumptions 2018'!G31*'Per case assumptions 2018'!G32*'Per case assumptions 2018'!G33</f>
        <v>4522097.9111264572</v>
      </c>
      <c r="H18" s="30">
        <f>H7*'Per case assumptions 2018'!J31*'Per case assumptions 2018'!J32*'Per case assumptions 2018'!J33</f>
        <v>46966.784532696809</v>
      </c>
      <c r="I18" s="31">
        <f>I7*'Per case assumptions 2018'!L31*'Per case assumptions 2018'!L32*'Per case assumptions 2018'!L33</f>
        <v>20420.341101172515</v>
      </c>
      <c r="J18" s="31">
        <f>J7*'Per case assumptions 2018'!H31*'Per case assumptions 2018'!H32*'Per case assumptions 2018'!H33</f>
        <v>1025425.8046712123</v>
      </c>
      <c r="K18" s="30">
        <f>K7*'Per case assumptions 2018'!K31*'Per case assumptions 2018'!K32*'Per case assumptions 2018'!K33</f>
        <v>31311.189688464539</v>
      </c>
      <c r="L18" s="31">
        <f>L7*'Per case assumptions 2018'!M31*'Per case assumptions 2018'!M32*'Per case assumptions 2018'!M33</f>
        <v>42882.716312462282</v>
      </c>
      <c r="M18" s="31">
        <f>M7*'Per case assumptions 2018'!I31*'Per case assumptions 2018'!I32*'Per case assumptions 2018'!I33</f>
        <v>551229.36215513072</v>
      </c>
      <c r="N18" s="33"/>
      <c r="O18" s="37"/>
    </row>
    <row r="19" spans="1:15">
      <c r="A19" s="87"/>
      <c r="B19" s="37"/>
      <c r="C19" s="37"/>
      <c r="D19" s="37"/>
      <c r="E19" s="49"/>
      <c r="F19" s="31"/>
      <c r="G19" s="31"/>
      <c r="H19" s="30"/>
      <c r="I19" s="31"/>
      <c r="J19" s="31"/>
      <c r="K19" s="30"/>
      <c r="L19" s="31"/>
      <c r="M19" s="31"/>
      <c r="N19" s="33"/>
      <c r="O19" s="37"/>
    </row>
    <row r="20" spans="1:15">
      <c r="A20" s="87" t="s">
        <v>47</v>
      </c>
      <c r="B20" s="37"/>
      <c r="C20" s="37"/>
      <c r="D20" s="37"/>
      <c r="E20" s="47"/>
      <c r="F20" s="39">
        <f>F18+F14</f>
        <v>9148451.4435199387</v>
      </c>
      <c r="G20" s="41">
        <f t="shared" ref="G20:I20" si="1">G18+G14</f>
        <v>15578155.822466984</v>
      </c>
      <c r="H20" s="39">
        <f t="shared" si="1"/>
        <v>8678696.4442754164</v>
      </c>
      <c r="I20" s="41">
        <f t="shared" si="1"/>
        <v>3773346.2801197441</v>
      </c>
      <c r="J20" s="41">
        <f>J18+J14</f>
        <v>26132378.320650313</v>
      </c>
      <c r="K20" s="39">
        <f>K18+K14</f>
        <v>70713.777985255962</v>
      </c>
      <c r="L20" s="41">
        <f>L18+L14</f>
        <v>60014.276441502021</v>
      </c>
      <c r="M20" s="41">
        <f>M18+M14</f>
        <v>640744.31968871772</v>
      </c>
      <c r="N20" s="41">
        <f>N16</f>
        <v>1678552652.4228523</v>
      </c>
      <c r="O20" s="47"/>
    </row>
    <row r="21" spans="1:15">
      <c r="A21" s="81"/>
      <c r="B21" s="37"/>
      <c r="C21" s="37"/>
      <c r="D21" s="37"/>
      <c r="E21" s="49"/>
      <c r="F21" s="31"/>
      <c r="G21" s="31"/>
      <c r="H21" s="61"/>
      <c r="I21" s="61"/>
      <c r="J21" s="31"/>
      <c r="K21" s="61"/>
      <c r="L21" s="31"/>
      <c r="M21" s="61"/>
      <c r="N21" s="63"/>
      <c r="O21" s="37"/>
    </row>
    <row r="22" spans="1:15" ht="15" thickBot="1">
      <c r="A22" s="89" t="s">
        <v>48</v>
      </c>
      <c r="B22" s="70"/>
      <c r="C22" s="70"/>
      <c r="D22" s="70"/>
      <c r="E22" s="71">
        <f>SUM(F20:N20)</f>
        <v>1742635153.108</v>
      </c>
      <c r="F22" s="43"/>
      <c r="G22" s="43"/>
      <c r="H22" s="72"/>
      <c r="I22" s="72"/>
      <c r="J22" s="43"/>
      <c r="K22" s="72"/>
      <c r="L22" s="43"/>
      <c r="M22" s="72"/>
      <c r="N22" s="73"/>
      <c r="O22" s="37"/>
    </row>
    <row r="23" spans="1:15" ht="24.75" customHeight="1" thickTop="1">
      <c r="A23" s="37"/>
      <c r="B23" s="37"/>
      <c r="C23" s="37"/>
      <c r="D23" s="37"/>
      <c r="E23" s="108"/>
      <c r="F23" s="99"/>
      <c r="G23" s="99"/>
      <c r="H23" s="99"/>
      <c r="I23" s="99"/>
      <c r="J23" s="99"/>
      <c r="K23" s="99"/>
      <c r="L23" s="99"/>
      <c r="M23" s="99"/>
      <c r="N23" s="99"/>
      <c r="O23" s="37"/>
    </row>
    <row r="24" spans="1:15" ht="105" customHeight="1">
      <c r="A24" s="150" t="s">
        <v>59</v>
      </c>
      <c r="B24" s="150"/>
      <c r="C24" s="150"/>
      <c r="D24" s="150"/>
      <c r="E24" s="150"/>
      <c r="F24" s="150"/>
      <c r="G24" s="150"/>
      <c r="H24" s="150"/>
      <c r="I24" s="150"/>
      <c r="J24" s="150"/>
      <c r="K24" s="150"/>
      <c r="L24" s="150"/>
    </row>
    <row r="25" spans="1:15">
      <c r="K25"/>
    </row>
    <row r="26" spans="1:15" ht="20.399999999999999" customHeight="1">
      <c r="A26" t="s">
        <v>60</v>
      </c>
      <c r="K26"/>
    </row>
    <row r="27" spans="1:15" ht="15" customHeight="1">
      <c r="K27"/>
    </row>
    <row r="28" spans="1:15">
      <c r="A28" s="145" t="s">
        <v>35</v>
      </c>
      <c r="B28" s="145"/>
      <c r="C28" s="145"/>
      <c r="D28" s="145"/>
      <c r="E28" s="145"/>
      <c r="F28" s="145"/>
      <c r="G28" s="145"/>
      <c r="H28" s="145"/>
      <c r="I28" s="145"/>
      <c r="J28" s="145"/>
      <c r="K28"/>
    </row>
    <row r="29" spans="1:15" ht="38.25" customHeight="1">
      <c r="A29" s="123"/>
      <c r="C29" s="145" t="s">
        <v>57</v>
      </c>
      <c r="D29" s="145"/>
      <c r="E29" s="145"/>
      <c r="F29" s="145"/>
      <c r="G29" s="145"/>
      <c r="H29" s="145"/>
      <c r="I29" s="145"/>
      <c r="J29" s="145"/>
      <c r="K29" s="145"/>
    </row>
    <row r="30" spans="1:15">
      <c r="C30" s="78"/>
      <c r="K30"/>
    </row>
    <row r="31" spans="1:15" ht="37.5" customHeight="1">
      <c r="C31" s="145" t="s">
        <v>34</v>
      </c>
      <c r="D31" s="145"/>
      <c r="E31" s="145"/>
      <c r="F31" s="145"/>
      <c r="G31" s="145"/>
      <c r="H31" s="145"/>
      <c r="I31" s="145"/>
      <c r="J31" s="145"/>
      <c r="K31" s="145"/>
    </row>
    <row r="32" spans="1:15">
      <c r="J32" s="6"/>
      <c r="K32" s="6"/>
    </row>
    <row r="33" spans="10:11">
      <c r="J33" s="6"/>
      <c r="K33" s="6"/>
    </row>
    <row r="34" spans="10:11">
      <c r="J34" s="6"/>
      <c r="K34" s="6"/>
    </row>
    <row r="35" spans="10:11">
      <c r="J35" s="6"/>
      <c r="K35" s="6"/>
    </row>
    <row r="36" spans="10:11">
      <c r="J36" s="6"/>
      <c r="K36" s="6"/>
    </row>
    <row r="37" spans="10:11">
      <c r="J37" s="6"/>
      <c r="K37" s="6"/>
    </row>
    <row r="38" spans="10:11">
      <c r="J38" s="6"/>
      <c r="K38" s="6"/>
    </row>
    <row r="39" spans="10:11">
      <c r="J39" s="6"/>
      <c r="K39" s="6"/>
    </row>
    <row r="40" spans="10:11">
      <c r="J40" s="6"/>
      <c r="K40" s="6"/>
    </row>
    <row r="41" spans="10:11">
      <c r="J41" s="6"/>
      <c r="K41" s="6"/>
    </row>
    <row r="42" spans="10:11">
      <c r="J42" s="6"/>
      <c r="K42" s="6"/>
    </row>
    <row r="43" spans="10:11">
      <c r="J43" s="6"/>
      <c r="K43" s="6"/>
    </row>
    <row r="44" spans="10:11">
      <c r="J44" s="6"/>
      <c r="K44" s="6"/>
    </row>
    <row r="45" spans="10:11">
      <c r="J45" s="6"/>
      <c r="K45" s="6"/>
    </row>
    <row r="46" spans="10:11">
      <c r="J46" s="6"/>
      <c r="K46" s="6"/>
    </row>
    <row r="47" spans="10:11">
      <c r="J47" s="6"/>
      <c r="K47" s="6"/>
    </row>
    <row r="48" spans="10:11">
      <c r="J48" s="6"/>
      <c r="K48" s="6"/>
    </row>
    <row r="49" spans="10:11">
      <c r="J49" s="6"/>
      <c r="K49" s="6"/>
    </row>
    <row r="50" spans="10:11">
      <c r="J50" s="6"/>
      <c r="K50" s="6"/>
    </row>
    <row r="51" spans="10:11">
      <c r="J51" s="6"/>
      <c r="K51" s="6"/>
    </row>
    <row r="52" spans="10:11">
      <c r="J52" s="6"/>
      <c r="K52" s="6"/>
    </row>
    <row r="53" spans="10:11">
      <c r="J53" s="6"/>
      <c r="K53" s="6"/>
    </row>
    <row r="54" spans="10:11">
      <c r="J54" s="6"/>
      <c r="K54" s="6"/>
    </row>
    <row r="55" spans="10:11">
      <c r="J55" s="6"/>
      <c r="K55" s="6"/>
    </row>
    <row r="56" spans="10:11">
      <c r="J56" s="6"/>
      <c r="K56" s="6"/>
    </row>
    <row r="57" spans="10:11">
      <c r="J57" s="6"/>
      <c r="K57" s="6"/>
    </row>
    <row r="58" spans="10:11">
      <c r="J58" s="6"/>
      <c r="K58" s="6"/>
    </row>
    <row r="59" spans="10:11">
      <c r="J59" s="6"/>
      <c r="K59" s="6"/>
    </row>
    <row r="60" spans="10:11">
      <c r="J60" s="6"/>
      <c r="K60" s="6"/>
    </row>
    <row r="61" spans="10:11">
      <c r="J61" s="6"/>
      <c r="K61" s="6"/>
    </row>
    <row r="62" spans="10:11">
      <c r="J62" s="6"/>
      <c r="K62" s="6"/>
    </row>
    <row r="63" spans="10:11">
      <c r="J63" s="6"/>
      <c r="K63" s="6"/>
    </row>
    <row r="64" spans="10:11">
      <c r="J64" s="6"/>
      <c r="K64" s="6"/>
    </row>
    <row r="65" spans="10:11">
      <c r="J65" s="6"/>
      <c r="K65" s="6"/>
    </row>
    <row r="66" spans="10:11">
      <c r="J66" s="6"/>
      <c r="K66" s="6"/>
    </row>
    <row r="67" spans="10:11">
      <c r="J67" s="6"/>
      <c r="K67" s="6"/>
    </row>
    <row r="68" spans="10:11">
      <c r="J68" s="6"/>
      <c r="K68" s="6"/>
    </row>
    <row r="69" spans="10:11">
      <c r="J69" s="6"/>
      <c r="K69" s="6"/>
    </row>
    <row r="70" spans="10:11">
      <c r="J70" s="6"/>
      <c r="K70" s="6"/>
    </row>
    <row r="71" spans="10:11">
      <c r="J71" s="6"/>
      <c r="K71" s="6"/>
    </row>
    <row r="72" spans="10:11">
      <c r="J72" s="6"/>
      <c r="K72" s="6"/>
    </row>
    <row r="73" spans="10:11">
      <c r="J73" s="6"/>
      <c r="K73" s="6"/>
    </row>
    <row r="74" spans="10:11">
      <c r="J74" s="6"/>
      <c r="K74" s="6"/>
    </row>
    <row r="75" spans="10:11">
      <c r="J75" s="6"/>
      <c r="K75" s="6"/>
    </row>
    <row r="76" spans="10:11">
      <c r="J76" s="6"/>
      <c r="K76" s="6"/>
    </row>
    <row r="77" spans="10:11">
      <c r="J77" s="6"/>
      <c r="K77" s="6"/>
    </row>
    <row r="78" spans="10:11">
      <c r="J78" s="6"/>
      <c r="K78" s="6"/>
    </row>
    <row r="79" spans="10:11">
      <c r="J79" s="6"/>
      <c r="K79" s="6"/>
    </row>
    <row r="80" spans="10:11">
      <c r="J80" s="6"/>
      <c r="K80" s="6"/>
    </row>
    <row r="81" spans="10:11">
      <c r="J81" s="6"/>
      <c r="K81" s="6"/>
    </row>
    <row r="82" spans="10:11">
      <c r="J82" s="6"/>
      <c r="K82" s="6"/>
    </row>
    <row r="83" spans="10:11">
      <c r="J83" s="6"/>
      <c r="K83" s="6"/>
    </row>
    <row r="84" spans="10:11">
      <c r="J84" s="6"/>
      <c r="K84" s="6"/>
    </row>
    <row r="85" spans="10:11">
      <c r="J85" s="6"/>
      <c r="K85" s="6"/>
    </row>
    <row r="86" spans="10:11">
      <c r="J86" s="6"/>
      <c r="K86" s="6"/>
    </row>
    <row r="87" spans="10:11">
      <c r="J87" s="6"/>
      <c r="K87" s="6"/>
    </row>
    <row r="88" spans="10:11">
      <c r="J88" s="6"/>
      <c r="K88" s="6"/>
    </row>
    <row r="89" spans="10:11">
      <c r="J89" s="6"/>
      <c r="K89" s="6"/>
    </row>
    <row r="90" spans="10:11">
      <c r="J90" s="6"/>
      <c r="K90" s="6"/>
    </row>
    <row r="91" spans="10:11">
      <c r="J91" s="6"/>
      <c r="K91" s="6"/>
    </row>
    <row r="92" spans="10:11">
      <c r="J92" s="6"/>
      <c r="K92" s="6"/>
    </row>
    <row r="93" spans="10:11">
      <c r="J93" s="6"/>
      <c r="K93" s="6"/>
    </row>
    <row r="94" spans="10:11">
      <c r="J94" s="6"/>
      <c r="K94" s="6"/>
    </row>
    <row r="95" spans="10:11">
      <c r="J95" s="6"/>
      <c r="K95" s="6"/>
    </row>
    <row r="96" spans="10:11">
      <c r="J96" s="6"/>
      <c r="K96" s="6"/>
    </row>
    <row r="97" spans="10:11">
      <c r="J97" s="6"/>
      <c r="K97" s="6"/>
    </row>
    <row r="98" spans="10:11">
      <c r="J98" s="6"/>
      <c r="K98" s="6"/>
    </row>
    <row r="99" spans="10:11">
      <c r="J99" s="6"/>
      <c r="K99" s="6"/>
    </row>
    <row r="100" spans="10:11">
      <c r="J100" s="6"/>
      <c r="K100" s="6"/>
    </row>
    <row r="101" spans="10:11">
      <c r="J101" s="6"/>
      <c r="K101" s="6"/>
    </row>
    <row r="102" spans="10:11">
      <c r="J102" s="6"/>
      <c r="K102" s="6"/>
    </row>
    <row r="103" spans="10:11">
      <c r="J103" s="6"/>
      <c r="K103" s="6"/>
    </row>
    <row r="104" spans="10:11">
      <c r="J104" s="6"/>
      <c r="K104" s="6"/>
    </row>
    <row r="105" spans="10:11">
      <c r="J105" s="6"/>
      <c r="K105" s="6"/>
    </row>
    <row r="106" spans="10:11">
      <c r="J106" s="6"/>
      <c r="K106" s="6"/>
    </row>
    <row r="107" spans="10:11">
      <c r="J107" s="6"/>
      <c r="K107" s="6"/>
    </row>
    <row r="108" spans="10:11">
      <c r="J108" s="6"/>
      <c r="K108" s="6"/>
    </row>
    <row r="109" spans="10:11">
      <c r="J109" s="6"/>
      <c r="K109" s="6"/>
    </row>
    <row r="110" spans="10:11">
      <c r="J110" s="6"/>
      <c r="K110" s="6"/>
    </row>
    <row r="111" spans="10:11">
      <c r="J111" s="6"/>
      <c r="K111" s="6"/>
    </row>
    <row r="112" spans="10:11">
      <c r="J112" s="6"/>
      <c r="K112" s="6"/>
    </row>
    <row r="113" spans="10:11">
      <c r="J113" s="6"/>
      <c r="K113" s="6"/>
    </row>
    <row r="114" spans="10:11">
      <c r="J114" s="6"/>
      <c r="K114" s="6"/>
    </row>
    <row r="115" spans="10:11">
      <c r="J115" s="6"/>
      <c r="K115" s="6"/>
    </row>
    <row r="116" spans="10:11">
      <c r="J116" s="6"/>
      <c r="K116" s="6"/>
    </row>
    <row r="117" spans="10:11">
      <c r="J117" s="6"/>
      <c r="K117" s="6"/>
    </row>
    <row r="118" spans="10:11">
      <c r="J118" s="6"/>
      <c r="K118" s="6"/>
    </row>
    <row r="119" spans="10:11">
      <c r="J119" s="6"/>
      <c r="K119" s="6"/>
    </row>
    <row r="120" spans="10:11">
      <c r="J120" s="6"/>
      <c r="K120" s="6"/>
    </row>
    <row r="121" spans="10:11">
      <c r="J121" s="6"/>
      <c r="K121" s="6"/>
    </row>
    <row r="122" spans="10:11">
      <c r="J122" s="6"/>
      <c r="K122" s="6"/>
    </row>
    <row r="123" spans="10:11">
      <c r="J123" s="6"/>
      <c r="K123" s="6"/>
    </row>
    <row r="124" spans="10:11">
      <c r="J124" s="6"/>
      <c r="K124" s="6"/>
    </row>
    <row r="125" spans="10:11">
      <c r="J125" s="6"/>
      <c r="K125" s="6"/>
    </row>
    <row r="126" spans="10:11">
      <c r="J126" s="6"/>
      <c r="K126" s="6"/>
    </row>
    <row r="127" spans="10:11">
      <c r="J127" s="6"/>
      <c r="K127" s="6"/>
    </row>
    <row r="128" spans="10:11">
      <c r="J128" s="6"/>
      <c r="K128" s="6"/>
    </row>
    <row r="129" spans="10:11">
      <c r="J129" s="6"/>
      <c r="K129" s="6"/>
    </row>
    <row r="130" spans="10:11">
      <c r="J130" s="6"/>
      <c r="K130" s="6"/>
    </row>
    <row r="131" spans="10:11">
      <c r="J131" s="6"/>
      <c r="K131" s="6"/>
    </row>
    <row r="132" spans="10:11">
      <c r="J132" s="6"/>
      <c r="K132" s="6"/>
    </row>
    <row r="133" spans="10:11">
      <c r="J133" s="6"/>
      <c r="K133" s="6"/>
    </row>
    <row r="134" spans="10:11">
      <c r="J134" s="6"/>
      <c r="K134" s="6"/>
    </row>
    <row r="135" spans="10:11">
      <c r="J135" s="6"/>
      <c r="K135" s="6"/>
    </row>
    <row r="136" spans="10:11">
      <c r="J136" s="6"/>
      <c r="K136" s="6"/>
    </row>
    <row r="137" spans="10:11">
      <c r="J137" s="6"/>
      <c r="K137" s="6"/>
    </row>
    <row r="138" spans="10:11">
      <c r="J138" s="6"/>
      <c r="K138" s="6"/>
    </row>
    <row r="139" spans="10:11">
      <c r="J139" s="6"/>
      <c r="K139" s="6"/>
    </row>
    <row r="140" spans="10:11">
      <c r="J140" s="6"/>
      <c r="K140" s="6"/>
    </row>
    <row r="141" spans="10:11">
      <c r="J141" s="6"/>
      <c r="K141" s="6"/>
    </row>
    <row r="142" spans="10:11">
      <c r="J142" s="6"/>
      <c r="K142" s="6"/>
    </row>
    <row r="143" spans="10:11">
      <c r="J143" s="6"/>
      <c r="K143" s="6"/>
    </row>
    <row r="144" spans="10:11">
      <c r="J144" s="6"/>
      <c r="K144" s="6"/>
    </row>
    <row r="145" spans="10:11">
      <c r="J145" s="6"/>
      <c r="K145" s="6"/>
    </row>
    <row r="146" spans="10:11">
      <c r="J146" s="6"/>
      <c r="K146" s="6"/>
    </row>
    <row r="147" spans="10:11">
      <c r="J147" s="6"/>
      <c r="K147" s="6"/>
    </row>
    <row r="148" spans="10:11">
      <c r="J148" s="6"/>
      <c r="K148" s="6"/>
    </row>
    <row r="149" spans="10:11">
      <c r="J149" s="6"/>
      <c r="K149" s="6"/>
    </row>
    <row r="150" spans="10:11">
      <c r="J150" s="6"/>
      <c r="K150" s="6"/>
    </row>
    <row r="151" spans="10:11">
      <c r="J151" s="6"/>
      <c r="K151" s="6"/>
    </row>
    <row r="152" spans="10:11">
      <c r="J152" s="6"/>
      <c r="K152" s="6"/>
    </row>
    <row r="153" spans="10:11">
      <c r="J153" s="6"/>
      <c r="K153" s="6"/>
    </row>
    <row r="154" spans="10:11">
      <c r="J154" s="6"/>
      <c r="K154" s="6"/>
    </row>
    <row r="155" spans="10:11">
      <c r="J155" s="6"/>
      <c r="K155" s="6"/>
    </row>
    <row r="156" spans="10:11">
      <c r="J156" s="6"/>
      <c r="K156" s="6"/>
    </row>
    <row r="157" spans="10:11">
      <c r="J157" s="6"/>
      <c r="K157" s="6"/>
    </row>
    <row r="158" spans="10:11">
      <c r="J158" s="6"/>
      <c r="K158" s="6"/>
    </row>
    <row r="159" spans="10:11">
      <c r="J159" s="6"/>
      <c r="K159" s="6"/>
    </row>
    <row r="160" spans="10:11">
      <c r="J160" s="6"/>
      <c r="K160" s="6"/>
    </row>
    <row r="161" spans="10:11">
      <c r="J161" s="6"/>
      <c r="K161" s="6"/>
    </row>
    <row r="162" spans="10:11">
      <c r="J162" s="6"/>
      <c r="K162" s="6"/>
    </row>
    <row r="163" spans="10:11">
      <c r="J163" s="6"/>
      <c r="K163" s="6"/>
    </row>
    <row r="164" spans="10:11">
      <c r="J164" s="6"/>
      <c r="K164" s="6"/>
    </row>
    <row r="165" spans="10:11">
      <c r="J165" s="6"/>
      <c r="K165" s="6"/>
    </row>
    <row r="166" spans="10:11">
      <c r="J166" s="6"/>
      <c r="K166" s="6"/>
    </row>
    <row r="167" spans="10:11">
      <c r="J167" s="6"/>
      <c r="K167" s="6"/>
    </row>
    <row r="168" spans="10:11">
      <c r="J168" s="6"/>
      <c r="K168" s="6"/>
    </row>
    <row r="169" spans="10:11">
      <c r="J169" s="6"/>
      <c r="K169" s="6"/>
    </row>
    <row r="170" spans="10:11">
      <c r="J170" s="6"/>
      <c r="K170" s="6"/>
    </row>
    <row r="171" spans="10:11">
      <c r="J171" s="6"/>
      <c r="K171" s="6"/>
    </row>
    <row r="172" spans="10:11">
      <c r="J172" s="6"/>
      <c r="K172" s="6"/>
    </row>
    <row r="173" spans="10:11">
      <c r="J173" s="6"/>
      <c r="K173" s="6"/>
    </row>
    <row r="174" spans="10:11">
      <c r="J174" s="6"/>
      <c r="K174" s="6"/>
    </row>
    <row r="175" spans="10:11">
      <c r="J175" s="6"/>
      <c r="K175" s="6"/>
    </row>
    <row r="176" spans="10:11">
      <c r="J176" s="6"/>
      <c r="K176" s="6"/>
    </row>
    <row r="177" spans="10:11">
      <c r="J177" s="6"/>
      <c r="K177" s="6"/>
    </row>
    <row r="178" spans="10:11">
      <c r="J178" s="6"/>
      <c r="K178" s="6"/>
    </row>
    <row r="179" spans="10:11">
      <c r="J179" s="6"/>
      <c r="K179" s="6"/>
    </row>
    <row r="180" spans="10:11">
      <c r="J180" s="6"/>
      <c r="K180" s="6"/>
    </row>
    <row r="181" spans="10:11">
      <c r="J181" s="6"/>
      <c r="K181" s="6"/>
    </row>
    <row r="182" spans="10:11">
      <c r="J182" s="6"/>
      <c r="K182" s="6"/>
    </row>
    <row r="183" spans="10:11">
      <c r="J183" s="6"/>
      <c r="K183" s="6"/>
    </row>
    <row r="184" spans="10:11">
      <c r="J184" s="6"/>
      <c r="K184" s="6"/>
    </row>
    <row r="185" spans="10:11">
      <c r="J185" s="6"/>
      <c r="K185" s="6"/>
    </row>
    <row r="186" spans="10:11">
      <c r="J186" s="6"/>
      <c r="K186" s="6"/>
    </row>
    <row r="187" spans="10:11">
      <c r="J187" s="6"/>
      <c r="K187" s="6"/>
    </row>
    <row r="188" spans="10:11">
      <c r="J188" s="6"/>
      <c r="K188" s="6"/>
    </row>
    <row r="189" spans="10:11">
      <c r="J189" s="6"/>
      <c r="K189" s="6"/>
    </row>
    <row r="190" spans="10:11">
      <c r="J190" s="6"/>
      <c r="K190" s="6"/>
    </row>
    <row r="191" spans="10:11">
      <c r="J191" s="6"/>
      <c r="K191" s="6"/>
    </row>
    <row r="192" spans="10:11">
      <c r="J192" s="6"/>
      <c r="K192" s="6"/>
    </row>
    <row r="193" spans="10:11">
      <c r="J193" s="6"/>
      <c r="K193" s="6"/>
    </row>
    <row r="194" spans="10:11">
      <c r="J194" s="6"/>
      <c r="K194" s="6"/>
    </row>
    <row r="195" spans="10:11">
      <c r="J195" s="6"/>
      <c r="K195" s="6"/>
    </row>
    <row r="196" spans="10:11">
      <c r="J196" s="6"/>
      <c r="K196" s="6"/>
    </row>
    <row r="197" spans="10:11">
      <c r="J197" s="6"/>
      <c r="K197" s="6"/>
    </row>
    <row r="198" spans="10:11">
      <c r="J198" s="6"/>
      <c r="K198" s="6"/>
    </row>
    <row r="199" spans="10:11">
      <c r="J199" s="6"/>
      <c r="K199" s="6"/>
    </row>
    <row r="200" spans="10:11">
      <c r="J200" s="6"/>
      <c r="K200" s="6"/>
    </row>
    <row r="201" spans="10:11">
      <c r="J201" s="6"/>
      <c r="K201" s="6"/>
    </row>
    <row r="202" spans="10:11">
      <c r="J202" s="6"/>
      <c r="K202" s="6"/>
    </row>
    <row r="203" spans="10:11">
      <c r="J203" s="6"/>
      <c r="K203" s="6"/>
    </row>
    <row r="204" spans="10:11">
      <c r="J204" s="6"/>
      <c r="K204" s="6"/>
    </row>
    <row r="205" spans="10:11">
      <c r="J205" s="6"/>
      <c r="K205" s="6"/>
    </row>
    <row r="206" spans="10:11">
      <c r="J206" s="6"/>
      <c r="K206" s="6"/>
    </row>
    <row r="207" spans="10:11">
      <c r="J207" s="6"/>
      <c r="K207" s="6"/>
    </row>
    <row r="208" spans="10:11">
      <c r="J208" s="6"/>
      <c r="K208" s="6"/>
    </row>
    <row r="209" spans="10:11">
      <c r="J209" s="6"/>
      <c r="K209" s="6"/>
    </row>
    <row r="210" spans="10:11">
      <c r="J210" s="6"/>
      <c r="K210" s="6"/>
    </row>
    <row r="211" spans="10:11">
      <c r="J211" s="6"/>
      <c r="K211" s="6"/>
    </row>
    <row r="212" spans="10:11">
      <c r="J212" s="6"/>
      <c r="K212" s="6"/>
    </row>
    <row r="213" spans="10:11">
      <c r="J213" s="6"/>
      <c r="K213" s="6"/>
    </row>
    <row r="214" spans="10:11">
      <c r="J214" s="6"/>
      <c r="K214" s="6"/>
    </row>
    <row r="215" spans="10:11">
      <c r="J215" s="6"/>
      <c r="K215" s="6"/>
    </row>
    <row r="216" spans="10:11">
      <c r="J216" s="6"/>
      <c r="K216" s="6"/>
    </row>
    <row r="217" spans="10:11">
      <c r="J217" s="6"/>
      <c r="K217" s="6"/>
    </row>
    <row r="218" spans="10:11">
      <c r="J218" s="6"/>
      <c r="K218" s="6"/>
    </row>
    <row r="219" spans="10:11">
      <c r="J219" s="6"/>
      <c r="K219" s="6"/>
    </row>
    <row r="220" spans="10:11">
      <c r="J220" s="6"/>
      <c r="K220" s="6"/>
    </row>
    <row r="221" spans="10:11">
      <c r="J221" s="6"/>
      <c r="K221" s="6"/>
    </row>
    <row r="222" spans="10:11">
      <c r="J222" s="6"/>
      <c r="K222" s="6"/>
    </row>
    <row r="223" spans="10:11">
      <c r="J223" s="6"/>
      <c r="K223" s="6"/>
    </row>
    <row r="224" spans="10:11">
      <c r="J224" s="6"/>
      <c r="K224" s="6"/>
    </row>
    <row r="225" spans="10:11">
      <c r="J225" s="6"/>
      <c r="K225" s="6"/>
    </row>
    <row r="226" spans="10:11">
      <c r="J226" s="6"/>
      <c r="K226" s="6"/>
    </row>
    <row r="227" spans="10:11">
      <c r="J227" s="6"/>
      <c r="K227" s="6"/>
    </row>
    <row r="228" spans="10:11">
      <c r="J228" s="6"/>
      <c r="K228" s="6"/>
    </row>
    <row r="229" spans="10:11">
      <c r="J229" s="6"/>
      <c r="K229" s="6"/>
    </row>
    <row r="230" spans="10:11">
      <c r="J230" s="6"/>
      <c r="K230" s="6"/>
    </row>
    <row r="231" spans="10:11">
      <c r="J231" s="6"/>
      <c r="K231" s="6"/>
    </row>
    <row r="232" spans="10:11">
      <c r="J232" s="6"/>
      <c r="K232" s="6"/>
    </row>
    <row r="233" spans="10:11">
      <c r="J233" s="6"/>
      <c r="K233" s="6"/>
    </row>
    <row r="234" spans="10:11">
      <c r="J234" s="6"/>
      <c r="K234" s="6"/>
    </row>
    <row r="235" spans="10:11">
      <c r="J235" s="6"/>
      <c r="K235" s="6"/>
    </row>
    <row r="236" spans="10:11">
      <c r="J236" s="6"/>
      <c r="K236" s="6"/>
    </row>
    <row r="237" spans="10:11">
      <c r="J237" s="6"/>
      <c r="K237" s="6"/>
    </row>
    <row r="238" spans="10:11">
      <c r="J238" s="6"/>
      <c r="K238" s="6"/>
    </row>
    <row r="239" spans="10:11">
      <c r="J239" s="6"/>
      <c r="K239" s="6"/>
    </row>
    <row r="240" spans="10:11">
      <c r="J240" s="6"/>
      <c r="K240" s="6"/>
    </row>
    <row r="241" spans="10:11">
      <c r="J241" s="6"/>
      <c r="K241" s="6"/>
    </row>
    <row r="242" spans="10:11">
      <c r="J242" s="6"/>
      <c r="K242" s="6"/>
    </row>
    <row r="243" spans="10:11">
      <c r="J243" s="6"/>
      <c r="K243" s="6"/>
    </row>
    <row r="244" spans="10:11">
      <c r="J244" s="6"/>
      <c r="K244" s="6"/>
    </row>
    <row r="245" spans="10:11">
      <c r="J245" s="6"/>
      <c r="K245" s="6"/>
    </row>
    <row r="246" spans="10:11">
      <c r="J246" s="6"/>
      <c r="K246" s="6"/>
    </row>
    <row r="247" spans="10:11">
      <c r="J247" s="6"/>
      <c r="K247" s="6"/>
    </row>
    <row r="248" spans="10:11">
      <c r="J248" s="6"/>
      <c r="K248" s="6"/>
    </row>
    <row r="249" spans="10:11">
      <c r="J249" s="6"/>
      <c r="K249" s="6"/>
    </row>
    <row r="250" spans="10:11">
      <c r="J250" s="6"/>
      <c r="K250" s="6"/>
    </row>
    <row r="251" spans="10:11">
      <c r="J251" s="6"/>
      <c r="K251" s="6"/>
    </row>
    <row r="252" spans="10:11">
      <c r="J252" s="6"/>
      <c r="K252" s="6"/>
    </row>
    <row r="253" spans="10:11">
      <c r="J253" s="6"/>
      <c r="K253" s="6"/>
    </row>
    <row r="254" spans="10:11">
      <c r="J254" s="6"/>
      <c r="K254" s="6"/>
    </row>
    <row r="255" spans="10:11">
      <c r="J255" s="6"/>
      <c r="K255" s="6"/>
    </row>
    <row r="256" spans="10:11">
      <c r="J256" s="6"/>
      <c r="K256" s="6"/>
    </row>
    <row r="257" spans="10:11">
      <c r="J257" s="6"/>
      <c r="K257" s="6"/>
    </row>
    <row r="258" spans="10:11">
      <c r="J258" s="6"/>
      <c r="K258" s="6"/>
    </row>
    <row r="259" spans="10:11">
      <c r="J259" s="6"/>
      <c r="K259" s="6"/>
    </row>
    <row r="260" spans="10:11">
      <c r="J260" s="6"/>
      <c r="K260" s="6"/>
    </row>
    <row r="261" spans="10:11">
      <c r="J261" s="6"/>
      <c r="K261" s="6"/>
    </row>
    <row r="262" spans="10:11">
      <c r="J262" s="6"/>
      <c r="K262" s="6"/>
    </row>
    <row r="263" spans="10:11">
      <c r="J263" s="6"/>
      <c r="K263" s="6"/>
    </row>
    <row r="264" spans="10:11">
      <c r="J264" s="6"/>
      <c r="K264" s="6"/>
    </row>
    <row r="265" spans="10:11">
      <c r="J265" s="6"/>
      <c r="K265" s="6"/>
    </row>
    <row r="266" spans="10:11">
      <c r="J266" s="6"/>
      <c r="K266" s="6"/>
    </row>
    <row r="267" spans="10:11">
      <c r="J267" s="6"/>
      <c r="K267" s="6"/>
    </row>
    <row r="268" spans="10:11">
      <c r="J268" s="6"/>
      <c r="K268" s="6"/>
    </row>
    <row r="269" spans="10:11">
      <c r="J269" s="6"/>
      <c r="K269" s="6"/>
    </row>
    <row r="270" spans="10:11">
      <c r="J270" s="6"/>
      <c r="K270" s="6"/>
    </row>
    <row r="271" spans="10:11">
      <c r="J271" s="6"/>
      <c r="K271" s="6"/>
    </row>
    <row r="272" spans="10:11">
      <c r="J272" s="6"/>
      <c r="K272" s="6"/>
    </row>
    <row r="273" spans="10:11">
      <c r="J273" s="6"/>
      <c r="K273" s="6"/>
    </row>
    <row r="274" spans="10:11">
      <c r="J274" s="6"/>
      <c r="K274" s="6"/>
    </row>
    <row r="275" spans="10:11">
      <c r="J275" s="6"/>
      <c r="K275" s="6"/>
    </row>
    <row r="276" spans="10:11">
      <c r="J276" s="6"/>
      <c r="K276" s="6"/>
    </row>
    <row r="277" spans="10:11">
      <c r="J277" s="6"/>
      <c r="K277" s="6"/>
    </row>
    <row r="278" spans="10:11">
      <c r="J278" s="6"/>
      <c r="K278" s="6"/>
    </row>
    <row r="279" spans="10:11">
      <c r="J279" s="6"/>
      <c r="K279" s="6"/>
    </row>
    <row r="280" spans="10:11">
      <c r="J280" s="6"/>
      <c r="K280" s="6"/>
    </row>
    <row r="281" spans="10:11">
      <c r="J281" s="6"/>
      <c r="K281" s="6"/>
    </row>
    <row r="282" spans="10:11">
      <c r="J282" s="6"/>
      <c r="K282" s="6"/>
    </row>
    <row r="283" spans="10:11">
      <c r="J283" s="6"/>
      <c r="K283" s="6"/>
    </row>
    <row r="284" spans="10:11">
      <c r="J284" s="6"/>
      <c r="K284" s="6"/>
    </row>
    <row r="285" spans="10:11">
      <c r="J285" s="6"/>
      <c r="K285" s="6"/>
    </row>
    <row r="286" spans="10:11">
      <c r="J286" s="6"/>
      <c r="K286" s="6"/>
    </row>
    <row r="287" spans="10:11">
      <c r="J287" s="6"/>
      <c r="K287" s="6"/>
    </row>
    <row r="288" spans="10:11">
      <c r="J288" s="6"/>
      <c r="K288" s="6"/>
    </row>
    <row r="289" spans="10:11">
      <c r="J289" s="6"/>
      <c r="K289" s="6"/>
    </row>
    <row r="290" spans="10:11">
      <c r="J290" s="6"/>
      <c r="K290" s="6"/>
    </row>
    <row r="291" spans="10:11">
      <c r="J291" s="6"/>
      <c r="K291" s="6"/>
    </row>
    <row r="292" spans="10:11">
      <c r="J292" s="6"/>
      <c r="K292" s="6"/>
    </row>
    <row r="293" spans="10:11">
      <c r="J293" s="6"/>
      <c r="K293" s="6"/>
    </row>
    <row r="294" spans="10:11">
      <c r="J294" s="6"/>
      <c r="K294" s="6"/>
    </row>
    <row r="295" spans="10:11">
      <c r="J295" s="6"/>
      <c r="K295" s="6"/>
    </row>
    <row r="296" spans="10:11">
      <c r="J296" s="6"/>
      <c r="K296" s="6"/>
    </row>
    <row r="297" spans="10:11">
      <c r="J297" s="6"/>
      <c r="K297" s="6"/>
    </row>
    <row r="298" spans="10:11">
      <c r="J298" s="6"/>
      <c r="K298" s="6"/>
    </row>
    <row r="299" spans="10:11">
      <c r="J299" s="6"/>
      <c r="K299" s="6"/>
    </row>
    <row r="300" spans="10:11">
      <c r="J300" s="6"/>
      <c r="K300" s="6"/>
    </row>
    <row r="301" spans="10:11">
      <c r="J301" s="6"/>
      <c r="K301" s="6"/>
    </row>
    <row r="302" spans="10:11">
      <c r="J302" s="6"/>
      <c r="K302" s="6"/>
    </row>
    <row r="303" spans="10:11">
      <c r="J303" s="6"/>
      <c r="K303" s="6"/>
    </row>
    <row r="304" spans="10:11">
      <c r="J304" s="6"/>
      <c r="K304" s="6"/>
    </row>
    <row r="305" spans="10:11">
      <c r="J305" s="6"/>
      <c r="K305" s="6"/>
    </row>
    <row r="306" spans="10:11">
      <c r="J306" s="6"/>
      <c r="K306" s="6"/>
    </row>
    <row r="307" spans="10:11">
      <c r="J307" s="6"/>
      <c r="K307" s="6"/>
    </row>
    <row r="308" spans="10:11">
      <c r="J308" s="6"/>
      <c r="K308" s="6"/>
    </row>
    <row r="309" spans="10:11">
      <c r="J309" s="6"/>
      <c r="K309" s="6"/>
    </row>
    <row r="310" spans="10:11">
      <c r="J310" s="6"/>
      <c r="K310" s="6"/>
    </row>
    <row r="311" spans="10:11">
      <c r="J311" s="6"/>
      <c r="K311" s="6"/>
    </row>
    <row r="312" spans="10:11">
      <c r="J312" s="6"/>
      <c r="K312" s="6"/>
    </row>
    <row r="313" spans="10:11">
      <c r="J313" s="6"/>
      <c r="K313" s="6"/>
    </row>
    <row r="314" spans="10:11">
      <c r="J314" s="6"/>
      <c r="K314" s="6"/>
    </row>
    <row r="315" spans="10:11">
      <c r="J315" s="6"/>
      <c r="K315" s="6"/>
    </row>
    <row r="316" spans="10:11">
      <c r="J316" s="6"/>
      <c r="K316" s="6"/>
    </row>
    <row r="317" spans="10:11">
      <c r="J317" s="6"/>
      <c r="K317" s="6"/>
    </row>
    <row r="318" spans="10:11">
      <c r="J318" s="6"/>
      <c r="K318" s="6"/>
    </row>
    <row r="319" spans="10:11">
      <c r="J319" s="6"/>
      <c r="K319" s="6"/>
    </row>
    <row r="320" spans="10:11">
      <c r="J320" s="6"/>
      <c r="K320" s="6"/>
    </row>
    <row r="321" spans="10:11">
      <c r="J321" s="6"/>
      <c r="K321" s="6"/>
    </row>
    <row r="322" spans="10:11">
      <c r="J322" s="6"/>
      <c r="K322" s="6"/>
    </row>
    <row r="323" spans="10:11">
      <c r="J323" s="6"/>
      <c r="K323" s="6"/>
    </row>
    <row r="324" spans="10:11">
      <c r="J324" s="6"/>
      <c r="K324" s="6"/>
    </row>
    <row r="325" spans="10:11">
      <c r="J325" s="6"/>
      <c r="K325" s="6"/>
    </row>
    <row r="326" spans="10:11">
      <c r="J326" s="6"/>
      <c r="K326" s="6"/>
    </row>
    <row r="327" spans="10:11">
      <c r="J327" s="6"/>
      <c r="K327" s="6"/>
    </row>
    <row r="328" spans="10:11">
      <c r="J328" s="6"/>
      <c r="K328" s="6"/>
    </row>
    <row r="329" spans="10:11">
      <c r="J329" s="6"/>
      <c r="K329" s="6"/>
    </row>
    <row r="330" spans="10:11">
      <c r="J330" s="6"/>
      <c r="K330" s="6"/>
    </row>
    <row r="331" spans="10:11">
      <c r="J331" s="6"/>
      <c r="K331" s="6"/>
    </row>
    <row r="332" spans="10:11">
      <c r="J332" s="6"/>
      <c r="K332" s="6"/>
    </row>
    <row r="333" spans="10:11">
      <c r="J333" s="6"/>
      <c r="K333" s="6"/>
    </row>
    <row r="334" spans="10:11">
      <c r="J334" s="6"/>
      <c r="K334" s="6"/>
    </row>
    <row r="335" spans="10:11">
      <c r="J335" s="6"/>
      <c r="K335" s="6"/>
    </row>
    <row r="336" spans="10:11">
      <c r="J336" s="6"/>
      <c r="K336" s="6"/>
    </row>
    <row r="337" spans="10:11">
      <c r="J337" s="6"/>
      <c r="K337" s="6"/>
    </row>
    <row r="338" spans="10:11">
      <c r="J338" s="6"/>
      <c r="K338" s="6"/>
    </row>
    <row r="339" spans="10:11">
      <c r="J339" s="6"/>
      <c r="K339" s="6"/>
    </row>
    <row r="340" spans="10:11">
      <c r="J340" s="6"/>
      <c r="K340" s="6"/>
    </row>
    <row r="341" spans="10:11">
      <c r="J341" s="6"/>
      <c r="K341" s="6"/>
    </row>
    <row r="342" spans="10:11">
      <c r="J342" s="6"/>
      <c r="K342" s="6"/>
    </row>
    <row r="343" spans="10:11">
      <c r="J343" s="6"/>
      <c r="K343" s="6"/>
    </row>
    <row r="344" spans="10:11">
      <c r="J344" s="6"/>
      <c r="K344" s="6"/>
    </row>
    <row r="345" spans="10:11">
      <c r="J345" s="6"/>
      <c r="K345" s="6"/>
    </row>
    <row r="346" spans="10:11">
      <c r="J346" s="6"/>
      <c r="K346" s="6"/>
    </row>
    <row r="347" spans="10:11">
      <c r="J347" s="6"/>
      <c r="K347" s="6"/>
    </row>
    <row r="348" spans="10:11">
      <c r="J348" s="6"/>
      <c r="K348" s="6"/>
    </row>
    <row r="349" spans="10:11">
      <c r="J349" s="6"/>
      <c r="K349" s="6"/>
    </row>
    <row r="350" spans="10:11">
      <c r="J350" s="6"/>
      <c r="K350" s="6"/>
    </row>
    <row r="351" spans="10:11">
      <c r="J351" s="6"/>
      <c r="K351" s="6"/>
    </row>
    <row r="352" spans="10:11">
      <c r="J352" s="6"/>
      <c r="K352" s="6"/>
    </row>
    <row r="353" spans="10:11">
      <c r="J353" s="6"/>
      <c r="K353" s="6"/>
    </row>
    <row r="354" spans="10:11">
      <c r="J354" s="6"/>
      <c r="K354" s="6"/>
    </row>
    <row r="355" spans="10:11">
      <c r="J355" s="6"/>
      <c r="K355" s="6"/>
    </row>
    <row r="356" spans="10:11">
      <c r="J356" s="6"/>
      <c r="K356" s="6"/>
    </row>
    <row r="357" spans="10:11">
      <c r="J357" s="6"/>
      <c r="K357" s="6"/>
    </row>
    <row r="358" spans="10:11">
      <c r="J358" s="6"/>
      <c r="K358" s="6"/>
    </row>
    <row r="359" spans="10:11">
      <c r="J359" s="6"/>
      <c r="K359" s="6"/>
    </row>
    <row r="360" spans="10:11">
      <c r="J360" s="6"/>
      <c r="K360" s="6"/>
    </row>
    <row r="361" spans="10:11">
      <c r="J361" s="6"/>
      <c r="K361" s="6"/>
    </row>
    <row r="362" spans="10:11">
      <c r="J362" s="6"/>
      <c r="K362" s="6"/>
    </row>
    <row r="363" spans="10:11">
      <c r="J363" s="6"/>
      <c r="K363" s="6"/>
    </row>
    <row r="364" spans="10:11">
      <c r="J364" s="6"/>
      <c r="K364" s="6"/>
    </row>
    <row r="365" spans="10:11">
      <c r="J365" s="6"/>
      <c r="K365" s="6"/>
    </row>
    <row r="366" spans="10:11">
      <c r="J366" s="6"/>
      <c r="K366" s="6"/>
    </row>
    <row r="367" spans="10:11">
      <c r="J367" s="6"/>
      <c r="K367" s="6"/>
    </row>
    <row r="368" spans="10:11">
      <c r="J368" s="6"/>
      <c r="K368" s="6"/>
    </row>
    <row r="369" spans="10:11">
      <c r="J369" s="6"/>
      <c r="K369" s="6"/>
    </row>
    <row r="370" spans="10:11">
      <c r="J370" s="6"/>
      <c r="K370" s="6"/>
    </row>
    <row r="371" spans="10:11">
      <c r="J371" s="6"/>
      <c r="K371" s="6"/>
    </row>
    <row r="372" spans="10:11">
      <c r="J372" s="6"/>
      <c r="K372" s="6"/>
    </row>
    <row r="373" spans="10:11">
      <c r="J373" s="6"/>
      <c r="K373" s="6"/>
    </row>
    <row r="374" spans="10:11">
      <c r="J374" s="6"/>
      <c r="K374" s="6"/>
    </row>
    <row r="375" spans="10:11">
      <c r="J375" s="6"/>
      <c r="K375" s="6"/>
    </row>
    <row r="376" spans="10:11">
      <c r="J376" s="6"/>
      <c r="K376" s="6"/>
    </row>
    <row r="377" spans="10:11">
      <c r="J377" s="6"/>
      <c r="K377" s="6"/>
    </row>
    <row r="378" spans="10:11">
      <c r="J378" s="6"/>
      <c r="K378" s="6"/>
    </row>
    <row r="379" spans="10:11">
      <c r="J379" s="6"/>
      <c r="K379" s="6"/>
    </row>
    <row r="380" spans="10:11">
      <c r="J380" s="6"/>
      <c r="K380" s="6"/>
    </row>
    <row r="381" spans="10:11">
      <c r="J381" s="6"/>
      <c r="K381" s="6"/>
    </row>
    <row r="382" spans="10:11">
      <c r="J382" s="6"/>
      <c r="K382" s="6"/>
    </row>
    <row r="383" spans="10:11">
      <c r="J383" s="6"/>
      <c r="K383" s="6"/>
    </row>
    <row r="384" spans="10:11">
      <c r="J384" s="6"/>
      <c r="K384" s="6"/>
    </row>
    <row r="385" spans="10:11">
      <c r="J385" s="6"/>
      <c r="K385" s="6"/>
    </row>
    <row r="386" spans="10:11">
      <c r="J386" s="6"/>
      <c r="K386" s="6"/>
    </row>
    <row r="387" spans="10:11">
      <c r="J387" s="6"/>
      <c r="K387" s="6"/>
    </row>
    <row r="388" spans="10:11">
      <c r="J388" s="6"/>
      <c r="K388" s="6"/>
    </row>
    <row r="389" spans="10:11">
      <c r="J389" s="6"/>
      <c r="K389" s="6"/>
    </row>
    <row r="390" spans="10:11">
      <c r="J390" s="6"/>
      <c r="K390" s="6"/>
    </row>
    <row r="391" spans="10:11">
      <c r="J391" s="6"/>
      <c r="K391" s="6"/>
    </row>
    <row r="392" spans="10:11">
      <c r="J392" s="6"/>
      <c r="K392" s="6"/>
    </row>
    <row r="393" spans="10:11">
      <c r="J393" s="6"/>
      <c r="K393" s="6"/>
    </row>
    <row r="394" spans="10:11">
      <c r="J394" s="6"/>
      <c r="K394" s="6"/>
    </row>
    <row r="395" spans="10:11">
      <c r="J395" s="6"/>
      <c r="K395" s="6"/>
    </row>
    <row r="396" spans="10:11">
      <c r="J396" s="6"/>
      <c r="K396" s="6"/>
    </row>
    <row r="397" spans="10:11">
      <c r="J397" s="6"/>
      <c r="K397" s="6"/>
    </row>
    <row r="398" spans="10:11">
      <c r="J398" s="6"/>
      <c r="K398" s="6"/>
    </row>
    <row r="399" spans="10:11">
      <c r="J399" s="6"/>
      <c r="K399" s="6"/>
    </row>
    <row r="400" spans="10:11">
      <c r="J400" s="6"/>
      <c r="K400" s="6"/>
    </row>
    <row r="401" spans="10:11">
      <c r="J401" s="6"/>
      <c r="K401" s="6"/>
    </row>
    <row r="402" spans="10:11">
      <c r="J402" s="6"/>
      <c r="K402" s="6"/>
    </row>
    <row r="403" spans="10:11">
      <c r="J403" s="6"/>
      <c r="K403" s="6"/>
    </row>
    <row r="404" spans="10:11">
      <c r="J404" s="6"/>
      <c r="K404" s="6"/>
    </row>
    <row r="405" spans="10:11">
      <c r="J405" s="6"/>
      <c r="K405" s="6"/>
    </row>
    <row r="406" spans="10:11">
      <c r="J406" s="6"/>
      <c r="K406" s="6"/>
    </row>
    <row r="407" spans="10:11">
      <c r="J407" s="6"/>
      <c r="K407" s="6"/>
    </row>
    <row r="408" spans="10:11">
      <c r="J408" s="6"/>
      <c r="K408" s="6"/>
    </row>
    <row r="409" spans="10:11">
      <c r="J409" s="6"/>
      <c r="K409" s="6"/>
    </row>
    <row r="410" spans="10:11">
      <c r="J410" s="6"/>
      <c r="K410" s="6"/>
    </row>
    <row r="411" spans="10:11">
      <c r="J411" s="6"/>
      <c r="K411" s="6"/>
    </row>
    <row r="412" spans="10:11">
      <c r="J412" s="6"/>
      <c r="K412" s="6"/>
    </row>
    <row r="413" spans="10:11">
      <c r="J413" s="6"/>
      <c r="K413" s="6"/>
    </row>
    <row r="414" spans="10:11">
      <c r="J414" s="6"/>
      <c r="K414" s="6"/>
    </row>
    <row r="415" spans="10:11">
      <c r="J415" s="6"/>
      <c r="K415" s="6"/>
    </row>
    <row r="416" spans="10:11">
      <c r="J416" s="6"/>
      <c r="K416" s="6"/>
    </row>
    <row r="417" spans="10:11">
      <c r="J417" s="6"/>
      <c r="K417" s="6"/>
    </row>
    <row r="418" spans="10:11">
      <c r="J418" s="6"/>
      <c r="K418" s="6"/>
    </row>
    <row r="419" spans="10:11">
      <c r="J419" s="6"/>
      <c r="K419" s="6"/>
    </row>
    <row r="420" spans="10:11">
      <c r="J420" s="6"/>
      <c r="K420" s="6"/>
    </row>
    <row r="421" spans="10:11">
      <c r="J421" s="6"/>
      <c r="K421" s="6"/>
    </row>
    <row r="422" spans="10:11">
      <c r="J422" s="6"/>
      <c r="K422" s="6"/>
    </row>
    <row r="423" spans="10:11">
      <c r="J423" s="6"/>
      <c r="K423" s="6"/>
    </row>
    <row r="424" spans="10:11">
      <c r="J424" s="6"/>
      <c r="K424" s="6"/>
    </row>
    <row r="425" spans="10:11">
      <c r="J425" s="6"/>
      <c r="K425" s="6"/>
    </row>
    <row r="426" spans="10:11">
      <c r="J426" s="6"/>
      <c r="K426" s="6"/>
    </row>
    <row r="427" spans="10:11">
      <c r="J427" s="6"/>
      <c r="K427" s="6"/>
    </row>
    <row r="428" spans="10:11">
      <c r="J428" s="6"/>
      <c r="K428" s="6"/>
    </row>
    <row r="429" spans="10:11">
      <c r="J429" s="6"/>
      <c r="K429" s="6"/>
    </row>
    <row r="430" spans="10:11">
      <c r="J430" s="6"/>
      <c r="K430" s="6"/>
    </row>
    <row r="431" spans="10:11">
      <c r="J431" s="6"/>
      <c r="K431" s="6"/>
    </row>
    <row r="432" spans="10:11">
      <c r="J432" s="6"/>
      <c r="K432" s="6"/>
    </row>
    <row r="433" spans="10:11">
      <c r="J433" s="6"/>
      <c r="K433" s="6"/>
    </row>
    <row r="434" spans="10:11">
      <c r="J434" s="6"/>
      <c r="K434" s="6"/>
    </row>
    <row r="435" spans="10:11">
      <c r="J435" s="6"/>
      <c r="K435" s="6"/>
    </row>
    <row r="436" spans="10:11">
      <c r="J436" s="6"/>
      <c r="K436" s="6"/>
    </row>
    <row r="437" spans="10:11">
      <c r="J437" s="6"/>
      <c r="K437" s="6"/>
    </row>
    <row r="438" spans="10:11">
      <c r="J438" s="6"/>
      <c r="K438" s="6"/>
    </row>
    <row r="439" spans="10:11">
      <c r="J439" s="6"/>
      <c r="K439" s="6"/>
    </row>
    <row r="440" spans="10:11">
      <c r="J440" s="6"/>
      <c r="K440" s="6"/>
    </row>
    <row r="441" spans="10:11">
      <c r="J441" s="6"/>
      <c r="K441" s="6"/>
    </row>
    <row r="442" spans="10:11">
      <c r="J442" s="6"/>
      <c r="K442" s="6"/>
    </row>
    <row r="443" spans="10:11">
      <c r="J443" s="6"/>
      <c r="K443" s="6"/>
    </row>
    <row r="444" spans="10:11">
      <c r="J444" s="6"/>
      <c r="K444" s="6"/>
    </row>
    <row r="445" spans="10:11">
      <c r="J445" s="6"/>
      <c r="K445" s="6"/>
    </row>
    <row r="446" spans="10:11">
      <c r="J446" s="6"/>
      <c r="K446" s="6"/>
    </row>
    <row r="447" spans="10:11">
      <c r="J447" s="6"/>
      <c r="K447" s="6"/>
    </row>
    <row r="448" spans="10:11">
      <c r="J448" s="6"/>
      <c r="K448" s="6"/>
    </row>
    <row r="449" spans="10:11">
      <c r="J449" s="6"/>
      <c r="K449" s="6"/>
    </row>
    <row r="450" spans="10:11">
      <c r="J450" s="6"/>
      <c r="K450" s="6"/>
    </row>
    <row r="451" spans="10:11">
      <c r="J451" s="6"/>
      <c r="K451" s="6"/>
    </row>
    <row r="452" spans="10:11">
      <c r="J452" s="6"/>
      <c r="K452" s="6"/>
    </row>
    <row r="453" spans="10:11">
      <c r="J453" s="6"/>
      <c r="K453" s="6"/>
    </row>
    <row r="454" spans="10:11">
      <c r="J454" s="6"/>
      <c r="K454" s="6"/>
    </row>
    <row r="455" spans="10:11">
      <c r="J455" s="6"/>
      <c r="K455" s="6"/>
    </row>
    <row r="456" spans="10:11">
      <c r="J456" s="6"/>
      <c r="K456" s="6"/>
    </row>
    <row r="457" spans="10:11">
      <c r="J457" s="6"/>
      <c r="K457" s="6"/>
    </row>
    <row r="458" spans="10:11">
      <c r="J458" s="6"/>
      <c r="K458" s="6"/>
    </row>
    <row r="459" spans="10:11">
      <c r="J459" s="6"/>
      <c r="K459" s="6"/>
    </row>
    <row r="460" spans="10:11">
      <c r="J460" s="6"/>
      <c r="K460" s="6"/>
    </row>
    <row r="461" spans="10:11">
      <c r="J461" s="6"/>
      <c r="K461" s="6"/>
    </row>
    <row r="462" spans="10:11">
      <c r="J462" s="6"/>
      <c r="K462" s="6"/>
    </row>
    <row r="463" spans="10:11">
      <c r="J463" s="6"/>
      <c r="K463" s="6"/>
    </row>
    <row r="464" spans="10:11">
      <c r="J464" s="6"/>
      <c r="K464" s="6"/>
    </row>
    <row r="465" spans="10:11">
      <c r="J465" s="6"/>
      <c r="K465" s="6"/>
    </row>
    <row r="466" spans="10:11">
      <c r="J466" s="6"/>
      <c r="K466" s="6"/>
    </row>
    <row r="467" spans="10:11">
      <c r="J467" s="6"/>
      <c r="K467" s="6"/>
    </row>
    <row r="468" spans="10:11">
      <c r="J468" s="6"/>
      <c r="K468" s="6"/>
    </row>
    <row r="469" spans="10:11">
      <c r="J469" s="6"/>
      <c r="K469" s="6"/>
    </row>
    <row r="470" spans="10:11">
      <c r="J470" s="6"/>
      <c r="K470" s="6"/>
    </row>
    <row r="471" spans="10:11">
      <c r="J471" s="6"/>
      <c r="K471" s="6"/>
    </row>
    <row r="472" spans="10:11">
      <c r="J472" s="6"/>
      <c r="K472" s="6"/>
    </row>
    <row r="473" spans="10:11">
      <c r="J473" s="6"/>
      <c r="K473" s="6"/>
    </row>
    <row r="474" spans="10:11">
      <c r="J474" s="6"/>
      <c r="K474" s="6"/>
    </row>
    <row r="475" spans="10:11">
      <c r="J475" s="6"/>
      <c r="K475" s="6"/>
    </row>
    <row r="476" spans="10:11">
      <c r="J476" s="6"/>
      <c r="K476" s="6"/>
    </row>
    <row r="477" spans="10:11">
      <c r="J477" s="6"/>
      <c r="K477" s="6"/>
    </row>
    <row r="478" spans="10:11">
      <c r="J478" s="6"/>
      <c r="K478" s="6"/>
    </row>
    <row r="479" spans="10:11">
      <c r="J479" s="6"/>
      <c r="K479" s="6"/>
    </row>
    <row r="480" spans="10:11">
      <c r="J480" s="6"/>
      <c r="K480" s="6"/>
    </row>
    <row r="481" spans="10:11">
      <c r="J481" s="6"/>
      <c r="K481" s="6"/>
    </row>
    <row r="482" spans="10:11">
      <c r="J482" s="6"/>
      <c r="K482" s="6"/>
    </row>
    <row r="483" spans="10:11">
      <c r="J483" s="6"/>
      <c r="K483" s="6"/>
    </row>
    <row r="484" spans="10:11">
      <c r="J484" s="6"/>
      <c r="K484" s="6"/>
    </row>
    <row r="485" spans="10:11">
      <c r="J485" s="6"/>
      <c r="K485" s="6"/>
    </row>
    <row r="486" spans="10:11">
      <c r="J486" s="6"/>
      <c r="K486" s="6"/>
    </row>
    <row r="487" spans="10:11">
      <c r="J487" s="6"/>
      <c r="K487" s="6"/>
    </row>
    <row r="488" spans="10:11">
      <c r="J488" s="6"/>
      <c r="K488" s="6"/>
    </row>
    <row r="489" spans="10:11">
      <c r="J489" s="6"/>
      <c r="K489" s="6"/>
    </row>
    <row r="490" spans="10:11">
      <c r="J490" s="6"/>
      <c r="K490" s="6"/>
    </row>
    <row r="491" spans="10:11">
      <c r="J491" s="6"/>
      <c r="K491" s="6"/>
    </row>
    <row r="492" spans="10:11">
      <c r="J492" s="6"/>
      <c r="K492" s="6"/>
    </row>
    <row r="493" spans="10:11">
      <c r="J493" s="6"/>
      <c r="K493" s="6"/>
    </row>
    <row r="494" spans="10:11">
      <c r="J494" s="6"/>
      <c r="K494" s="6"/>
    </row>
    <row r="495" spans="10:11">
      <c r="J495" s="6"/>
      <c r="K495" s="6"/>
    </row>
    <row r="496" spans="10:11">
      <c r="J496" s="6"/>
      <c r="K496" s="6"/>
    </row>
    <row r="497" spans="10:11">
      <c r="J497" s="6"/>
      <c r="K497" s="6"/>
    </row>
    <row r="498" spans="10:11">
      <c r="J498" s="6"/>
      <c r="K498" s="6"/>
    </row>
    <row r="499" spans="10:11">
      <c r="J499" s="6"/>
      <c r="K499" s="6"/>
    </row>
    <row r="500" spans="10:11">
      <c r="J500" s="6"/>
      <c r="K500" s="6"/>
    </row>
    <row r="501" spans="10:11">
      <c r="J501" s="6"/>
      <c r="K501" s="6"/>
    </row>
    <row r="502" spans="10:11">
      <c r="J502" s="6"/>
      <c r="K502" s="6"/>
    </row>
    <row r="503" spans="10:11">
      <c r="J503" s="6"/>
      <c r="K503" s="6"/>
    </row>
    <row r="504" spans="10:11">
      <c r="J504" s="6"/>
      <c r="K504" s="6"/>
    </row>
    <row r="505" spans="10:11">
      <c r="J505" s="6"/>
      <c r="K505" s="6"/>
    </row>
    <row r="506" spans="10:11">
      <c r="J506" s="6"/>
      <c r="K506" s="6"/>
    </row>
    <row r="507" spans="10:11">
      <c r="J507" s="6"/>
      <c r="K507" s="6"/>
    </row>
    <row r="508" spans="10:11">
      <c r="J508" s="6"/>
      <c r="K508" s="6"/>
    </row>
    <row r="509" spans="10:11">
      <c r="J509" s="6"/>
      <c r="K509" s="6"/>
    </row>
    <row r="510" spans="10:11">
      <c r="J510" s="6"/>
      <c r="K510" s="6"/>
    </row>
    <row r="511" spans="10:11">
      <c r="J511" s="6"/>
      <c r="K511" s="6"/>
    </row>
    <row r="512" spans="10:11">
      <c r="J512" s="6"/>
      <c r="K512" s="6"/>
    </row>
    <row r="513" spans="10:11">
      <c r="J513" s="6"/>
      <c r="K513" s="6"/>
    </row>
    <row r="514" spans="10:11">
      <c r="J514" s="6"/>
      <c r="K514" s="6"/>
    </row>
    <row r="515" spans="10:11">
      <c r="J515" s="6"/>
      <c r="K515" s="6"/>
    </row>
    <row r="516" spans="10:11">
      <c r="J516" s="6"/>
      <c r="K516" s="6"/>
    </row>
    <row r="517" spans="10:11">
      <c r="J517" s="6"/>
      <c r="K517" s="6"/>
    </row>
    <row r="518" spans="10:11">
      <c r="J518" s="6"/>
      <c r="K518" s="6"/>
    </row>
    <row r="519" spans="10:11">
      <c r="J519" s="6"/>
      <c r="K519" s="6"/>
    </row>
    <row r="520" spans="10:11">
      <c r="J520" s="6"/>
      <c r="K520" s="6"/>
    </row>
    <row r="521" spans="10:11">
      <c r="J521" s="6"/>
      <c r="K521" s="6"/>
    </row>
    <row r="522" spans="10:11">
      <c r="J522" s="6"/>
      <c r="K522" s="6"/>
    </row>
    <row r="523" spans="10:11">
      <c r="J523" s="6"/>
      <c r="K523" s="6"/>
    </row>
    <row r="524" spans="10:11">
      <c r="J524" s="6"/>
      <c r="K524" s="6"/>
    </row>
    <row r="525" spans="10:11">
      <c r="J525" s="6"/>
      <c r="K525" s="6"/>
    </row>
    <row r="526" spans="10:11">
      <c r="J526" s="6"/>
      <c r="K526" s="6"/>
    </row>
    <row r="527" spans="10:11">
      <c r="J527" s="6"/>
      <c r="K527" s="6"/>
    </row>
    <row r="528" spans="10:11">
      <c r="J528" s="6"/>
      <c r="K528" s="6"/>
    </row>
    <row r="529" spans="10:11">
      <c r="J529" s="6"/>
      <c r="K529" s="6"/>
    </row>
    <row r="530" spans="10:11">
      <c r="J530" s="6"/>
      <c r="K530" s="6"/>
    </row>
    <row r="531" spans="10:11">
      <c r="J531" s="6"/>
      <c r="K531" s="6"/>
    </row>
    <row r="532" spans="10:11">
      <c r="J532" s="6"/>
      <c r="K532" s="6"/>
    </row>
    <row r="533" spans="10:11">
      <c r="J533" s="6"/>
      <c r="K533" s="6"/>
    </row>
    <row r="534" spans="10:11">
      <c r="J534" s="6"/>
      <c r="K534" s="6"/>
    </row>
    <row r="535" spans="10:11">
      <c r="J535" s="6"/>
      <c r="K535" s="6"/>
    </row>
    <row r="536" spans="10:11">
      <c r="J536" s="6"/>
      <c r="K536" s="6"/>
    </row>
    <row r="537" spans="10:11">
      <c r="J537" s="6"/>
      <c r="K537" s="6"/>
    </row>
    <row r="538" spans="10:11">
      <c r="J538" s="6"/>
      <c r="K538" s="6"/>
    </row>
    <row r="539" spans="10:11">
      <c r="J539" s="6"/>
      <c r="K539" s="6"/>
    </row>
    <row r="540" spans="10:11">
      <c r="J540" s="6"/>
      <c r="K540" s="6"/>
    </row>
    <row r="541" spans="10:11">
      <c r="J541" s="6"/>
      <c r="K541" s="6"/>
    </row>
    <row r="542" spans="10:11">
      <c r="J542" s="6"/>
      <c r="K542" s="6"/>
    </row>
    <row r="543" spans="10:11">
      <c r="J543" s="6"/>
      <c r="K543" s="6"/>
    </row>
    <row r="544" spans="10:11">
      <c r="J544" s="6"/>
      <c r="K544" s="6"/>
    </row>
    <row r="545" spans="10:11">
      <c r="J545" s="6"/>
      <c r="K545" s="6"/>
    </row>
    <row r="546" spans="10:11">
      <c r="J546" s="6"/>
      <c r="K546" s="6"/>
    </row>
    <row r="547" spans="10:11">
      <c r="J547" s="6"/>
      <c r="K547" s="6"/>
    </row>
    <row r="548" spans="10:11">
      <c r="J548" s="6"/>
      <c r="K548" s="6"/>
    </row>
    <row r="549" spans="10:11">
      <c r="J549" s="6"/>
      <c r="K549" s="6"/>
    </row>
    <row r="550" spans="10:11">
      <c r="J550" s="6"/>
      <c r="K550" s="6"/>
    </row>
    <row r="551" spans="10:11">
      <c r="J551" s="6"/>
      <c r="K551" s="6"/>
    </row>
    <row r="552" spans="10:11">
      <c r="J552" s="6"/>
      <c r="K552" s="6"/>
    </row>
    <row r="553" spans="10:11">
      <c r="J553" s="6"/>
      <c r="K553" s="6"/>
    </row>
    <row r="554" spans="10:11">
      <c r="J554" s="6"/>
      <c r="K554" s="6"/>
    </row>
    <row r="555" spans="10:11">
      <c r="J555" s="6"/>
      <c r="K555" s="6"/>
    </row>
    <row r="556" spans="10:11">
      <c r="J556" s="6"/>
      <c r="K556" s="6"/>
    </row>
    <row r="557" spans="10:11">
      <c r="J557" s="6"/>
      <c r="K557" s="6"/>
    </row>
    <row r="558" spans="10:11">
      <c r="J558" s="6"/>
      <c r="K558" s="6"/>
    </row>
    <row r="559" spans="10:11">
      <c r="J559" s="6"/>
      <c r="K559" s="6"/>
    </row>
    <row r="560" spans="10:11">
      <c r="J560" s="6"/>
      <c r="K560" s="6"/>
    </row>
    <row r="561" spans="10:11">
      <c r="J561" s="6"/>
      <c r="K561" s="6"/>
    </row>
    <row r="562" spans="10:11">
      <c r="J562" s="6"/>
      <c r="K562" s="6"/>
    </row>
    <row r="563" spans="10:11">
      <c r="J563" s="6"/>
      <c r="K563" s="6"/>
    </row>
    <row r="564" spans="10:11">
      <c r="J564" s="6"/>
      <c r="K564" s="6"/>
    </row>
    <row r="565" spans="10:11">
      <c r="J565" s="6"/>
      <c r="K565" s="6"/>
    </row>
    <row r="566" spans="10:11">
      <c r="J566" s="6"/>
      <c r="K566" s="6"/>
    </row>
    <row r="567" spans="10:11">
      <c r="J567" s="6"/>
      <c r="K567" s="6"/>
    </row>
    <row r="568" spans="10:11">
      <c r="J568" s="6"/>
      <c r="K568" s="6"/>
    </row>
    <row r="569" spans="10:11">
      <c r="J569" s="6"/>
      <c r="K569" s="6"/>
    </row>
    <row r="570" spans="10:11">
      <c r="J570" s="6"/>
      <c r="K570" s="6"/>
    </row>
    <row r="571" spans="10:11">
      <c r="J571" s="6"/>
      <c r="K571" s="6"/>
    </row>
    <row r="572" spans="10:11">
      <c r="J572" s="6"/>
      <c r="K572" s="6"/>
    </row>
    <row r="573" spans="10:11">
      <c r="J573" s="6"/>
      <c r="K573" s="6"/>
    </row>
    <row r="574" spans="10:11">
      <c r="J574" s="6"/>
      <c r="K574" s="6"/>
    </row>
    <row r="575" spans="10:11">
      <c r="J575" s="6"/>
      <c r="K575" s="6"/>
    </row>
    <row r="576" spans="10:11">
      <c r="J576" s="6"/>
      <c r="K576" s="6"/>
    </row>
    <row r="577" spans="10:11">
      <c r="J577" s="6"/>
      <c r="K577" s="6"/>
    </row>
    <row r="578" spans="10:11">
      <c r="J578" s="6"/>
      <c r="K578" s="6"/>
    </row>
    <row r="579" spans="10:11">
      <c r="J579" s="6"/>
      <c r="K579" s="6"/>
    </row>
    <row r="580" spans="10:11">
      <c r="J580" s="6"/>
      <c r="K580" s="6"/>
    </row>
    <row r="581" spans="10:11">
      <c r="J581" s="6"/>
      <c r="K581" s="6"/>
    </row>
    <row r="582" spans="10:11">
      <c r="J582" s="6"/>
      <c r="K582" s="6"/>
    </row>
    <row r="583" spans="10:11">
      <c r="J583" s="6"/>
      <c r="K583" s="6"/>
    </row>
    <row r="584" spans="10:11">
      <c r="J584" s="6"/>
      <c r="K584" s="6"/>
    </row>
    <row r="585" spans="10:11">
      <c r="J585" s="6"/>
      <c r="K585" s="6"/>
    </row>
    <row r="586" spans="10:11">
      <c r="J586" s="6"/>
      <c r="K586" s="6"/>
    </row>
    <row r="587" spans="10:11">
      <c r="J587" s="6"/>
      <c r="K587" s="6"/>
    </row>
    <row r="588" spans="10:11">
      <c r="J588" s="6"/>
      <c r="K588" s="6"/>
    </row>
    <row r="589" spans="10:11">
      <c r="J589" s="6"/>
      <c r="K589" s="6"/>
    </row>
    <row r="590" spans="10:11">
      <c r="J590" s="6"/>
      <c r="K590" s="6"/>
    </row>
    <row r="591" spans="10:11">
      <c r="J591" s="6"/>
      <c r="K591" s="6"/>
    </row>
    <row r="592" spans="10:11">
      <c r="J592" s="6"/>
      <c r="K592" s="6"/>
    </row>
    <row r="593" spans="10:11">
      <c r="J593" s="6"/>
      <c r="K593" s="6"/>
    </row>
    <row r="594" spans="10:11">
      <c r="J594" s="6"/>
      <c r="K594" s="6"/>
    </row>
    <row r="595" spans="10:11">
      <c r="J595" s="6"/>
      <c r="K595" s="6"/>
    </row>
    <row r="596" spans="10:11">
      <c r="J596" s="6"/>
      <c r="K596" s="6"/>
    </row>
    <row r="597" spans="10:11">
      <c r="J597" s="6"/>
      <c r="K597" s="6"/>
    </row>
    <row r="598" spans="10:11">
      <c r="J598" s="6"/>
      <c r="K598" s="6"/>
    </row>
    <row r="599" spans="10:11">
      <c r="J599" s="6"/>
      <c r="K599" s="6"/>
    </row>
    <row r="600" spans="10:11">
      <c r="J600" s="6"/>
      <c r="K600" s="6"/>
    </row>
    <row r="601" spans="10:11">
      <c r="J601" s="6"/>
      <c r="K601" s="6"/>
    </row>
    <row r="602" spans="10:11">
      <c r="J602" s="6"/>
      <c r="K602" s="6"/>
    </row>
    <row r="603" spans="10:11">
      <c r="J603" s="6"/>
      <c r="K603" s="6"/>
    </row>
    <row r="604" spans="10:11">
      <c r="J604" s="6"/>
      <c r="K604" s="6"/>
    </row>
    <row r="605" spans="10:11">
      <c r="J605" s="6"/>
      <c r="K605" s="6"/>
    </row>
    <row r="606" spans="10:11">
      <c r="J606" s="6"/>
      <c r="K606" s="6"/>
    </row>
    <row r="607" spans="10:11">
      <c r="J607" s="6"/>
      <c r="K607" s="6"/>
    </row>
    <row r="608" spans="10:11">
      <c r="J608" s="6"/>
      <c r="K608" s="6"/>
    </row>
    <row r="609" spans="10:11">
      <c r="J609" s="6"/>
      <c r="K609" s="6"/>
    </row>
    <row r="610" spans="10:11">
      <c r="J610" s="6"/>
      <c r="K610" s="6"/>
    </row>
    <row r="611" spans="10:11">
      <c r="J611" s="6"/>
      <c r="K611" s="6"/>
    </row>
    <row r="612" spans="10:11">
      <c r="J612" s="6"/>
      <c r="K612" s="6"/>
    </row>
    <row r="613" spans="10:11">
      <c r="J613" s="6"/>
      <c r="K613" s="6"/>
    </row>
    <row r="614" spans="10:11">
      <c r="J614" s="6"/>
      <c r="K614" s="6"/>
    </row>
    <row r="615" spans="10:11">
      <c r="J615" s="6"/>
      <c r="K615" s="6"/>
    </row>
    <row r="616" spans="10:11">
      <c r="J616" s="6"/>
      <c r="K616" s="6"/>
    </row>
    <row r="617" spans="10:11">
      <c r="J617" s="6"/>
      <c r="K617" s="6"/>
    </row>
    <row r="618" spans="10:11">
      <c r="J618" s="6"/>
      <c r="K618" s="6"/>
    </row>
    <row r="619" spans="10:11">
      <c r="J619" s="6"/>
      <c r="K619" s="6"/>
    </row>
    <row r="620" spans="10:11">
      <c r="J620" s="6"/>
      <c r="K620" s="6"/>
    </row>
    <row r="621" spans="10:11">
      <c r="J621" s="6"/>
      <c r="K621" s="6"/>
    </row>
    <row r="622" spans="10:11">
      <c r="J622" s="6"/>
      <c r="K622" s="6"/>
    </row>
    <row r="623" spans="10:11">
      <c r="J623" s="6"/>
      <c r="K623" s="6"/>
    </row>
    <row r="624" spans="10:11">
      <c r="J624" s="6"/>
      <c r="K624" s="6"/>
    </row>
    <row r="625" spans="10:11">
      <c r="J625" s="6"/>
      <c r="K625" s="6"/>
    </row>
    <row r="626" spans="10:11">
      <c r="J626" s="6"/>
      <c r="K626" s="6"/>
    </row>
    <row r="627" spans="10:11">
      <c r="J627" s="6"/>
      <c r="K627" s="6"/>
    </row>
    <row r="628" spans="10:11">
      <c r="J628" s="6"/>
      <c r="K628" s="6"/>
    </row>
    <row r="629" spans="10:11">
      <c r="J629" s="6"/>
      <c r="K629" s="6"/>
    </row>
    <row r="630" spans="10:11">
      <c r="J630" s="6"/>
      <c r="K630" s="6"/>
    </row>
    <row r="631" spans="10:11">
      <c r="J631" s="6"/>
      <c r="K631" s="6"/>
    </row>
    <row r="632" spans="10:11">
      <c r="J632" s="6"/>
      <c r="K632" s="6"/>
    </row>
    <row r="633" spans="10:11">
      <c r="J633" s="6"/>
      <c r="K633" s="6"/>
    </row>
    <row r="634" spans="10:11">
      <c r="J634" s="6"/>
      <c r="K634" s="6"/>
    </row>
    <row r="635" spans="10:11">
      <c r="J635" s="6"/>
      <c r="K635" s="6"/>
    </row>
    <row r="636" spans="10:11">
      <c r="J636" s="6"/>
      <c r="K636" s="6"/>
    </row>
    <row r="637" spans="10:11">
      <c r="J637" s="6"/>
      <c r="K637" s="6"/>
    </row>
    <row r="638" spans="10:11">
      <c r="J638" s="6"/>
      <c r="K638" s="6"/>
    </row>
    <row r="639" spans="10:11">
      <c r="J639" s="6"/>
      <c r="K639" s="6"/>
    </row>
    <row r="640" spans="10:11">
      <c r="J640" s="6"/>
      <c r="K640" s="6"/>
    </row>
    <row r="641" spans="10:11">
      <c r="J641" s="6"/>
      <c r="K641" s="6"/>
    </row>
    <row r="642" spans="10:11">
      <c r="J642" s="6"/>
      <c r="K642" s="6"/>
    </row>
    <row r="643" spans="10:11">
      <c r="J643" s="6"/>
      <c r="K643" s="6"/>
    </row>
    <row r="644" spans="10:11">
      <c r="J644" s="6"/>
      <c r="K644" s="6"/>
    </row>
    <row r="645" spans="10:11">
      <c r="J645" s="6"/>
      <c r="K645" s="6"/>
    </row>
    <row r="646" spans="10:11">
      <c r="J646" s="6"/>
      <c r="K646" s="6"/>
    </row>
    <row r="647" spans="10:11">
      <c r="J647" s="6"/>
      <c r="K647" s="6"/>
    </row>
    <row r="648" spans="10:11">
      <c r="J648" s="6"/>
      <c r="K648" s="6"/>
    </row>
    <row r="649" spans="10:11">
      <c r="J649" s="6"/>
      <c r="K649" s="6"/>
    </row>
    <row r="650" spans="10:11">
      <c r="J650" s="6"/>
      <c r="K650" s="6"/>
    </row>
    <row r="651" spans="10:11">
      <c r="J651" s="6"/>
      <c r="K651" s="6"/>
    </row>
    <row r="652" spans="10:11">
      <c r="J652" s="6"/>
      <c r="K652" s="6"/>
    </row>
    <row r="653" spans="10:11">
      <c r="J653" s="6"/>
      <c r="K653" s="6"/>
    </row>
    <row r="654" spans="10:11">
      <c r="J654" s="6"/>
      <c r="K654" s="6"/>
    </row>
    <row r="655" spans="10:11">
      <c r="J655" s="6"/>
      <c r="K655" s="6"/>
    </row>
    <row r="656" spans="10:11">
      <c r="J656" s="6"/>
      <c r="K656" s="6"/>
    </row>
    <row r="657" spans="10:11">
      <c r="J657" s="6"/>
      <c r="K657" s="6"/>
    </row>
    <row r="658" spans="10:11">
      <c r="J658" s="6"/>
      <c r="K658" s="6"/>
    </row>
    <row r="659" spans="10:11">
      <c r="J659" s="6"/>
      <c r="K659" s="6"/>
    </row>
    <row r="660" spans="10:11">
      <c r="J660" s="6"/>
      <c r="K660" s="6"/>
    </row>
    <row r="661" spans="10:11">
      <c r="J661" s="6"/>
      <c r="K661" s="6"/>
    </row>
    <row r="662" spans="10:11">
      <c r="J662" s="6"/>
      <c r="K662" s="6"/>
    </row>
    <row r="663" spans="10:11">
      <c r="J663" s="6"/>
      <c r="K663" s="6"/>
    </row>
    <row r="664" spans="10:11">
      <c r="J664" s="6"/>
      <c r="K664" s="6"/>
    </row>
    <row r="665" spans="10:11">
      <c r="J665" s="6"/>
      <c r="K665" s="6"/>
    </row>
    <row r="666" spans="10:11">
      <c r="J666" s="6"/>
      <c r="K666" s="6"/>
    </row>
    <row r="667" spans="10:11">
      <c r="J667" s="6"/>
      <c r="K667" s="6"/>
    </row>
  </sheetData>
  <mergeCells count="7">
    <mergeCell ref="C31:K31"/>
    <mergeCell ref="F4:G4"/>
    <mergeCell ref="H4:J4"/>
    <mergeCell ref="K4:N4"/>
    <mergeCell ref="A28:J28"/>
    <mergeCell ref="A24:L24"/>
    <mergeCell ref="C29:K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9"/>
  <sheetViews>
    <sheetView zoomScaleNormal="100" workbookViewId="0">
      <pane xSplit="4" ySplit="5" topLeftCell="E6" activePane="bottomRight" state="frozen"/>
      <selection pane="topRight" activeCell="E1" sqref="E1"/>
      <selection pane="bottomLeft" activeCell="A6" sqref="A6"/>
      <selection pane="bottomRight"/>
    </sheetView>
  </sheetViews>
  <sheetFormatPr defaultColWidth="9.07421875" defaultRowHeight="14.6"/>
  <cols>
    <col min="1" max="1" width="4" style="11" customWidth="1"/>
    <col min="2" max="2" width="4.07421875" style="11" customWidth="1"/>
    <col min="3" max="3" width="8.84375" style="11"/>
    <col min="4" max="4" width="23.69140625" style="11" customWidth="1"/>
    <col min="5" max="5" width="12" style="11" customWidth="1"/>
    <col min="6" max="6" width="12.4609375" style="11" customWidth="1"/>
    <col min="7" max="7" width="10.3046875" style="11" customWidth="1"/>
    <col min="8" max="8" width="12.53515625" style="11" customWidth="1"/>
    <col min="9" max="9" width="15" style="11" customWidth="1"/>
    <col min="10" max="10" width="13.3046875" style="11" customWidth="1"/>
    <col min="11" max="13" width="15" style="11" customWidth="1"/>
    <col min="14" max="14" width="21" style="11" customWidth="1"/>
    <col min="15" max="15" width="14.4609375" style="11" customWidth="1"/>
    <col min="16" max="16384" width="9.07421875" style="11"/>
  </cols>
  <sheetData>
    <row r="1" spans="1:14">
      <c r="A1" s="80" t="s">
        <v>41</v>
      </c>
      <c r="B1" s="93"/>
      <c r="C1" s="93"/>
      <c r="D1" s="93"/>
      <c r="E1" s="93"/>
      <c r="F1" s="93"/>
      <c r="G1" s="93"/>
      <c r="H1" s="93"/>
      <c r="I1" s="93"/>
      <c r="J1" s="93"/>
      <c r="K1" s="93"/>
      <c r="L1" s="93"/>
      <c r="M1" s="93"/>
      <c r="N1" s="93"/>
    </row>
    <row r="2" spans="1:14">
      <c r="A2" s="93"/>
      <c r="B2" s="93"/>
      <c r="C2" s="93"/>
      <c r="D2" s="93"/>
      <c r="E2" s="93" t="s">
        <v>61</v>
      </c>
      <c r="F2" s="93"/>
      <c r="G2" s="93"/>
      <c r="H2" s="93"/>
      <c r="I2" s="93"/>
      <c r="J2" s="93"/>
      <c r="K2" s="93"/>
      <c r="L2" s="93"/>
      <c r="M2" s="93"/>
      <c r="N2" s="93"/>
    </row>
    <row r="3" spans="1:14">
      <c r="A3" s="93"/>
      <c r="B3" s="93"/>
      <c r="C3" s="93"/>
      <c r="D3" s="93"/>
      <c r="E3" s="93"/>
      <c r="F3" s="93"/>
      <c r="G3" s="93"/>
      <c r="H3" s="93"/>
      <c r="I3" s="93"/>
      <c r="J3" s="93"/>
      <c r="K3" s="93"/>
      <c r="L3" s="93"/>
      <c r="M3" s="93"/>
      <c r="N3" s="93"/>
    </row>
    <row r="4" spans="1:14">
      <c r="A4" s="93"/>
      <c r="B4" s="93"/>
      <c r="C4" s="93"/>
      <c r="D4" s="93"/>
      <c r="E4" s="112" t="s">
        <v>23</v>
      </c>
      <c r="F4" s="152" t="s">
        <v>26</v>
      </c>
      <c r="G4" s="153"/>
      <c r="H4" s="154" t="s">
        <v>27</v>
      </c>
      <c r="I4" s="152"/>
      <c r="J4" s="153"/>
      <c r="K4" s="154" t="s">
        <v>50</v>
      </c>
      <c r="L4" s="152"/>
      <c r="M4" s="152"/>
      <c r="N4" s="113"/>
    </row>
    <row r="5" spans="1:14" ht="63" customHeight="1">
      <c r="A5" s="93" t="s">
        <v>43</v>
      </c>
      <c r="B5" s="93"/>
      <c r="C5" s="93"/>
      <c r="D5" s="93"/>
      <c r="E5" s="124" t="s">
        <v>49</v>
      </c>
      <c r="F5" s="125" t="s">
        <v>42</v>
      </c>
      <c r="G5" s="126" t="s">
        <v>25</v>
      </c>
      <c r="H5" s="127" t="s">
        <v>0</v>
      </c>
      <c r="I5" s="126" t="s">
        <v>1</v>
      </c>
      <c r="J5" s="126" t="s">
        <v>2</v>
      </c>
      <c r="K5" s="125" t="s">
        <v>3</v>
      </c>
      <c r="L5" s="126" t="s">
        <v>4</v>
      </c>
      <c r="M5" s="126" t="s">
        <v>5</v>
      </c>
      <c r="N5" s="128" t="s">
        <v>24</v>
      </c>
    </row>
    <row r="6" spans="1:14">
      <c r="E6" s="114"/>
      <c r="F6" s="12"/>
      <c r="H6" s="18"/>
      <c r="K6" s="12"/>
      <c r="N6" s="114"/>
    </row>
    <row r="7" spans="1:14">
      <c r="A7" s="90" t="s">
        <v>6</v>
      </c>
      <c r="E7" s="14"/>
      <c r="F7" s="12"/>
      <c r="H7" s="12"/>
      <c r="K7" s="12"/>
      <c r="N7" s="14"/>
    </row>
    <row r="8" spans="1:14">
      <c r="A8" s="93"/>
      <c r="C8" s="11" t="s">
        <v>7</v>
      </c>
      <c r="E8" s="15">
        <v>30388</v>
      </c>
      <c r="F8" s="22">
        <v>26619.887999999999</v>
      </c>
      <c r="G8" s="21">
        <v>3768.1120000000001</v>
      </c>
      <c r="H8" s="22">
        <v>0</v>
      </c>
      <c r="I8" s="21">
        <v>0</v>
      </c>
      <c r="J8" s="21">
        <v>0</v>
      </c>
      <c r="K8" s="22">
        <v>0</v>
      </c>
      <c r="L8" s="21">
        <v>0</v>
      </c>
      <c r="M8" s="21">
        <v>0</v>
      </c>
      <c r="N8" s="15">
        <v>0</v>
      </c>
    </row>
    <row r="9" spans="1:14">
      <c r="A9" s="93"/>
      <c r="C9" s="11" t="s">
        <v>8</v>
      </c>
      <c r="E9" s="15">
        <v>97656</v>
      </c>
      <c r="F9" s="22">
        <v>85013.656000000003</v>
      </c>
      <c r="G9" s="21">
        <v>12109.344000000001</v>
      </c>
      <c r="H9" s="22">
        <v>357.11000000000007</v>
      </c>
      <c r="I9" s="21">
        <v>328.11000000000007</v>
      </c>
      <c r="J9" s="21">
        <v>122.59000000000002</v>
      </c>
      <c r="K9" s="22">
        <v>122.59000000000002</v>
      </c>
      <c r="L9" s="21">
        <v>53.299999999999983</v>
      </c>
      <c r="M9" s="21">
        <v>53.299999999999983</v>
      </c>
      <c r="N9" s="15">
        <v>28.999999999999996</v>
      </c>
    </row>
    <row r="10" spans="1:14">
      <c r="A10" s="93"/>
      <c r="C10" s="11" t="s">
        <v>9</v>
      </c>
      <c r="E10" s="15">
        <v>172734</v>
      </c>
      <c r="F10" s="22">
        <v>150141.984</v>
      </c>
      <c r="G10" s="21">
        <v>21419.016</v>
      </c>
      <c r="H10" s="22">
        <v>785.91</v>
      </c>
      <c r="I10" s="21">
        <v>612.91</v>
      </c>
      <c r="J10" s="21">
        <v>269.79000000000002</v>
      </c>
      <c r="K10" s="22">
        <v>269.79000000000002</v>
      </c>
      <c r="L10" s="21">
        <v>117.29999999999994</v>
      </c>
      <c r="M10" s="21">
        <v>117.29999999999994</v>
      </c>
      <c r="N10" s="15">
        <v>173</v>
      </c>
    </row>
    <row r="11" spans="1:14" s="13" customFormat="1">
      <c r="A11" s="95"/>
      <c r="E11" s="115"/>
      <c r="F11" s="116"/>
      <c r="H11" s="116"/>
      <c r="K11" s="116"/>
      <c r="N11" s="115"/>
    </row>
    <row r="12" spans="1:14">
      <c r="A12" s="129" t="s">
        <v>31</v>
      </c>
      <c r="B12" s="19"/>
      <c r="C12" s="19"/>
      <c r="D12" s="19"/>
      <c r="E12" s="114"/>
      <c r="F12" s="18"/>
      <c r="G12" s="19"/>
      <c r="H12" s="18"/>
      <c r="I12" s="19"/>
      <c r="J12" s="19"/>
      <c r="K12" s="18"/>
      <c r="L12" s="19"/>
      <c r="M12" s="19"/>
      <c r="N12" s="114"/>
    </row>
    <row r="13" spans="1:14">
      <c r="A13" s="90"/>
      <c r="E13" s="14"/>
      <c r="F13" s="12"/>
      <c r="G13" s="13"/>
      <c r="H13" s="12"/>
      <c r="I13" s="23"/>
      <c r="J13" s="13"/>
      <c r="K13" s="12"/>
      <c r="L13" s="13"/>
      <c r="M13" s="13"/>
      <c r="N13" s="14"/>
    </row>
    <row r="14" spans="1:14">
      <c r="A14" s="90" t="s">
        <v>44</v>
      </c>
      <c r="E14" s="14"/>
      <c r="F14" s="117"/>
      <c r="G14" s="13"/>
      <c r="H14" s="12"/>
      <c r="I14" s="13"/>
      <c r="J14" s="13"/>
      <c r="K14" s="12"/>
      <c r="L14" s="13"/>
      <c r="M14" s="13"/>
      <c r="N14" s="14"/>
    </row>
    <row r="15" spans="1:14">
      <c r="A15" s="93"/>
      <c r="B15" s="11" t="s">
        <v>45</v>
      </c>
      <c r="E15" s="14"/>
      <c r="F15" s="12"/>
      <c r="G15" s="13"/>
      <c r="H15" s="12"/>
      <c r="I15" s="13"/>
      <c r="J15" s="13"/>
      <c r="K15" s="12"/>
      <c r="L15" s="13"/>
      <c r="M15" s="13"/>
      <c r="N15" s="14"/>
    </row>
    <row r="16" spans="1:14">
      <c r="A16" s="93"/>
      <c r="C16" s="11" t="s">
        <v>10</v>
      </c>
      <c r="E16" s="118"/>
      <c r="F16" s="12"/>
      <c r="G16" s="13">
        <v>1.4</v>
      </c>
      <c r="H16" s="12">
        <v>0.7</v>
      </c>
      <c r="I16" s="13">
        <v>1</v>
      </c>
      <c r="J16" s="13">
        <v>0.7</v>
      </c>
      <c r="K16" s="12">
        <v>1</v>
      </c>
      <c r="L16" s="13">
        <v>0.7</v>
      </c>
      <c r="M16" s="13">
        <v>1</v>
      </c>
      <c r="N16" s="14"/>
    </row>
    <row r="17" spans="1:22">
      <c r="A17" s="93"/>
      <c r="C17" s="11" t="s">
        <v>11</v>
      </c>
      <c r="E17" s="118"/>
      <c r="F17" s="12"/>
      <c r="G17" s="31">
        <v>146.04910595941811</v>
      </c>
      <c r="H17" s="30">
        <v>146.04910595941814</v>
      </c>
      <c r="I17" s="31">
        <v>146.04910595941814</v>
      </c>
      <c r="J17" s="33">
        <v>146.04910595941814</v>
      </c>
      <c r="K17" s="31">
        <v>146.04910595941814</v>
      </c>
      <c r="L17" s="31">
        <v>146.04910595941814</v>
      </c>
      <c r="M17" s="31">
        <v>146.04910595941814</v>
      </c>
      <c r="N17" s="14"/>
      <c r="P17" s="29"/>
      <c r="Q17" s="29"/>
      <c r="R17" s="29"/>
      <c r="S17" s="29"/>
      <c r="T17" s="29"/>
      <c r="U17" s="29"/>
      <c r="V17" s="29"/>
    </row>
    <row r="18" spans="1:22">
      <c r="A18" s="93"/>
      <c r="B18" s="11" t="s">
        <v>29</v>
      </c>
      <c r="E18" s="14"/>
      <c r="F18" s="12"/>
      <c r="G18" s="13"/>
      <c r="H18" s="12"/>
      <c r="I18" s="13"/>
      <c r="J18" s="32"/>
      <c r="K18" s="13"/>
      <c r="L18" s="13"/>
      <c r="M18" s="13"/>
      <c r="N18" s="14"/>
    </row>
    <row r="19" spans="1:22">
      <c r="A19" s="93"/>
      <c r="C19" s="11" t="s">
        <v>10</v>
      </c>
      <c r="E19" s="118"/>
      <c r="F19" s="12"/>
      <c r="G19" s="13">
        <v>0.1</v>
      </c>
      <c r="H19" s="12">
        <v>0.3</v>
      </c>
      <c r="I19" s="13">
        <v>0</v>
      </c>
      <c r="J19" s="32">
        <v>0.3</v>
      </c>
      <c r="K19" s="13">
        <v>0</v>
      </c>
      <c r="L19" s="13">
        <v>0.3</v>
      </c>
      <c r="M19" s="13">
        <v>0</v>
      </c>
      <c r="N19" s="14"/>
    </row>
    <row r="20" spans="1:22">
      <c r="A20" s="93"/>
      <c r="C20" s="11" t="s">
        <v>11</v>
      </c>
      <c r="E20" s="118"/>
      <c r="F20" s="31">
        <v>700.51261550784761</v>
      </c>
      <c r="G20" s="31">
        <v>700.51261550784761</v>
      </c>
      <c r="H20" s="30">
        <v>610.1127662196177</v>
      </c>
      <c r="I20" s="31">
        <v>700.51261550784761</v>
      </c>
      <c r="J20" s="33">
        <v>700.51261550784761</v>
      </c>
      <c r="K20" s="31">
        <v>700.51261550784761</v>
      </c>
      <c r="L20" s="31">
        <v>700.51261550784761</v>
      </c>
      <c r="M20" s="31">
        <v>700.51261550784761</v>
      </c>
      <c r="N20" s="14"/>
      <c r="O20" s="29"/>
      <c r="P20" s="29"/>
      <c r="Q20" s="29"/>
      <c r="R20" s="29"/>
      <c r="S20" s="29"/>
      <c r="T20" s="29"/>
      <c r="U20" s="29"/>
      <c r="V20" s="29"/>
    </row>
    <row r="21" spans="1:22">
      <c r="A21" s="93"/>
      <c r="B21" s="11" t="s">
        <v>12</v>
      </c>
      <c r="E21" s="14"/>
      <c r="F21" s="30"/>
      <c r="G21" s="31"/>
      <c r="H21" s="30"/>
      <c r="I21" s="31"/>
      <c r="J21" s="33"/>
      <c r="K21" s="31"/>
      <c r="L21" s="31"/>
      <c r="M21" s="31"/>
      <c r="N21" s="14"/>
    </row>
    <row r="22" spans="1:22">
      <c r="A22" s="93"/>
      <c r="C22" s="11" t="s">
        <v>10</v>
      </c>
      <c r="E22" s="118"/>
      <c r="F22" s="12"/>
      <c r="G22" s="13">
        <v>0.3</v>
      </c>
      <c r="H22" s="12">
        <v>0.2</v>
      </c>
      <c r="I22" s="13">
        <v>0</v>
      </c>
      <c r="J22" s="32">
        <v>0.2</v>
      </c>
      <c r="K22" s="13">
        <v>0</v>
      </c>
      <c r="L22" s="13">
        <v>0.2</v>
      </c>
      <c r="M22" s="13">
        <v>0</v>
      </c>
      <c r="N22" s="14"/>
    </row>
    <row r="23" spans="1:22">
      <c r="A23" s="93"/>
      <c r="C23" s="11" t="s">
        <v>11</v>
      </c>
      <c r="E23" s="118"/>
      <c r="F23" s="12"/>
      <c r="G23" s="31">
        <v>805.53178028057312</v>
      </c>
      <c r="H23" s="30">
        <v>701.59219572824122</v>
      </c>
      <c r="I23" s="31">
        <v>805.53178028057312</v>
      </c>
      <c r="J23" s="33">
        <v>805.53178028057312</v>
      </c>
      <c r="K23" s="31">
        <v>805.53178028057312</v>
      </c>
      <c r="L23" s="31">
        <v>805.53178028057312</v>
      </c>
      <c r="M23" s="31">
        <v>805.53178028057312</v>
      </c>
      <c r="N23" s="14"/>
      <c r="P23" s="29"/>
      <c r="Q23" s="29"/>
      <c r="R23" s="29"/>
      <c r="S23" s="29"/>
      <c r="T23" s="29"/>
      <c r="U23" s="29"/>
      <c r="V23" s="29"/>
    </row>
    <row r="24" spans="1:22">
      <c r="A24" s="93"/>
      <c r="B24" s="11" t="s">
        <v>13</v>
      </c>
      <c r="E24" s="14"/>
      <c r="F24" s="12"/>
      <c r="G24" s="31"/>
      <c r="H24" s="30"/>
      <c r="I24" s="31"/>
      <c r="J24" s="33"/>
      <c r="K24" s="31"/>
      <c r="L24" s="31"/>
      <c r="M24" s="31"/>
      <c r="N24" s="14"/>
    </row>
    <row r="25" spans="1:22">
      <c r="A25" s="93"/>
      <c r="C25" s="11" t="s">
        <v>14</v>
      </c>
      <c r="E25" s="118"/>
      <c r="F25" s="12"/>
      <c r="G25" s="13">
        <v>0</v>
      </c>
      <c r="H25" s="12">
        <v>1</v>
      </c>
      <c r="I25" s="13">
        <v>0</v>
      </c>
      <c r="J25" s="32">
        <v>1</v>
      </c>
      <c r="K25" s="13">
        <v>0</v>
      </c>
      <c r="L25" s="13">
        <v>1</v>
      </c>
      <c r="M25" s="13">
        <v>0</v>
      </c>
      <c r="N25" s="14"/>
    </row>
    <row r="26" spans="1:22">
      <c r="A26" s="93"/>
      <c r="C26" s="11" t="s">
        <v>15</v>
      </c>
      <c r="E26" s="118"/>
      <c r="F26" s="12"/>
      <c r="G26" s="31">
        <v>0</v>
      </c>
      <c r="H26" s="30">
        <v>31520.759014690044</v>
      </c>
      <c r="I26" s="31">
        <v>0</v>
      </c>
      <c r="J26" s="33">
        <v>31520.759014690044</v>
      </c>
      <c r="K26" s="31">
        <v>31520.759014690044</v>
      </c>
      <c r="L26" s="31">
        <v>31520.759014690044</v>
      </c>
      <c r="M26" s="31">
        <v>0</v>
      </c>
      <c r="N26" s="14"/>
      <c r="P26" s="29"/>
      <c r="Q26" s="29"/>
      <c r="R26" s="29"/>
      <c r="S26" s="29"/>
      <c r="T26" s="29"/>
      <c r="U26" s="29"/>
      <c r="V26" s="29"/>
    </row>
    <row r="27" spans="1:22">
      <c r="A27" s="93"/>
      <c r="E27" s="118"/>
      <c r="F27" s="12"/>
      <c r="G27" s="31"/>
      <c r="H27" s="30"/>
      <c r="I27" s="31"/>
      <c r="J27" s="33"/>
      <c r="K27" s="31"/>
      <c r="L27" s="31"/>
      <c r="M27" s="31"/>
      <c r="N27" s="14"/>
    </row>
    <row r="28" spans="1:22">
      <c r="A28" s="93"/>
      <c r="D28" s="93" t="s">
        <v>51</v>
      </c>
      <c r="E28" s="118"/>
      <c r="F28" s="12"/>
      <c r="G28" s="31">
        <f t="shared" ref="G28:M28" si="0">G16*G17+G19*G20+G22*G23+G25*G26</f>
        <v>516.17954397814196</v>
      </c>
      <c r="H28" s="30">
        <f t="shared" si="0"/>
        <v>31946.345657873171</v>
      </c>
      <c r="I28" s="31">
        <f t="shared" si="0"/>
        <v>146.04910595941814</v>
      </c>
      <c r="J28" s="33">
        <f t="shared" si="0"/>
        <v>31994.253529570105</v>
      </c>
      <c r="K28" s="31">
        <f t="shared" si="0"/>
        <v>146.04910595941814</v>
      </c>
      <c r="L28" s="31">
        <f t="shared" si="0"/>
        <v>31994.253529570105</v>
      </c>
      <c r="M28" s="31">
        <f t="shared" si="0"/>
        <v>146.04910595941814</v>
      </c>
      <c r="N28" s="14"/>
    </row>
    <row r="29" spans="1:22">
      <c r="A29" s="93"/>
      <c r="D29" s="93"/>
      <c r="E29" s="14"/>
      <c r="F29" s="12"/>
      <c r="G29" s="130"/>
      <c r="H29" s="117"/>
      <c r="I29" s="130"/>
      <c r="J29" s="131"/>
      <c r="K29" s="130"/>
      <c r="L29" s="130"/>
      <c r="M29" s="130"/>
      <c r="N29" s="14"/>
    </row>
    <row r="30" spans="1:22">
      <c r="A30" s="119" t="s">
        <v>46</v>
      </c>
      <c r="B30" s="19"/>
      <c r="C30" s="19"/>
      <c r="D30" s="19"/>
      <c r="E30" s="114"/>
      <c r="F30" s="18"/>
      <c r="G30" s="19"/>
      <c r="H30" s="18"/>
      <c r="I30" s="19"/>
      <c r="J30" s="20"/>
      <c r="K30" s="19"/>
      <c r="L30" s="19"/>
      <c r="M30" s="19"/>
      <c r="N30" s="114"/>
    </row>
    <row r="31" spans="1:22">
      <c r="A31" s="93"/>
      <c r="C31" s="11" t="s">
        <v>16</v>
      </c>
      <c r="E31" s="14"/>
      <c r="F31" s="132">
        <v>0.4446</v>
      </c>
      <c r="G31" s="133">
        <v>0.45889999999999997</v>
      </c>
      <c r="H31" s="132">
        <v>0.43</v>
      </c>
      <c r="I31" s="133">
        <v>0.44459433333333331</v>
      </c>
      <c r="J31" s="134">
        <v>0.43029200000000001</v>
      </c>
      <c r="K31" s="133">
        <v>0.43029200000000001</v>
      </c>
      <c r="L31" s="133">
        <v>0.43029200000000001</v>
      </c>
      <c r="M31" s="135">
        <v>0.43029200000000001</v>
      </c>
      <c r="N31" s="14"/>
    </row>
    <row r="32" spans="1:22">
      <c r="A32" s="93"/>
      <c r="C32" s="11" t="s">
        <v>17</v>
      </c>
      <c r="E32" s="14"/>
      <c r="F32" s="132">
        <v>0.5</v>
      </c>
      <c r="G32" s="133">
        <v>1.6666666666666667</v>
      </c>
      <c r="H32" s="132">
        <v>10.714285714285715</v>
      </c>
      <c r="I32" s="133">
        <v>7.1428571428571432</v>
      </c>
      <c r="J32" s="134">
        <v>1.4285714285714286</v>
      </c>
      <c r="K32" s="133">
        <v>0.95238095238095244</v>
      </c>
      <c r="L32" s="133">
        <v>1.4285714285714286</v>
      </c>
      <c r="M32" s="13">
        <v>3</v>
      </c>
      <c r="N32" s="14"/>
    </row>
    <row r="33" spans="1:22">
      <c r="A33" s="93"/>
      <c r="C33" s="11" t="s">
        <v>18</v>
      </c>
      <c r="E33" s="14"/>
      <c r="F33" s="31">
        <v>274.0980679070791</v>
      </c>
      <c r="G33" s="31">
        <v>276.04102970025423</v>
      </c>
      <c r="H33" s="30">
        <v>283.20423823894805</v>
      </c>
      <c r="I33" s="31">
        <v>283.20423823894805</v>
      </c>
      <c r="J33" s="33">
        <v>283.20423823894805</v>
      </c>
      <c r="K33" s="31">
        <v>283.20423823894805</v>
      </c>
      <c r="L33" s="31">
        <v>283.20423823894805</v>
      </c>
      <c r="M33" s="31">
        <v>283.20423823894805</v>
      </c>
      <c r="N33" s="14"/>
      <c r="O33" s="29"/>
      <c r="P33" s="29"/>
      <c r="Q33" s="29"/>
      <c r="R33" s="29"/>
      <c r="S33" s="29"/>
      <c r="T33" s="29"/>
      <c r="U33" s="29"/>
      <c r="V33" s="29"/>
    </row>
    <row r="34" spans="1:22">
      <c r="A34" s="93"/>
      <c r="E34" s="14"/>
      <c r="F34" s="30"/>
      <c r="G34" s="31"/>
      <c r="H34" s="30"/>
      <c r="I34" s="31"/>
      <c r="J34" s="33"/>
      <c r="K34" s="31"/>
      <c r="L34" s="31"/>
      <c r="M34" s="31"/>
      <c r="N34" s="14"/>
    </row>
    <row r="35" spans="1:22">
      <c r="A35" s="93"/>
      <c r="C35" s="93" t="s">
        <v>52</v>
      </c>
      <c r="E35" s="14"/>
      <c r="F35" s="30">
        <f>F31*F32*F33</f>
        <v>60.932000495743679</v>
      </c>
      <c r="G35" s="31">
        <f t="shared" ref="G35:M35" si="1">G31*G32*G33</f>
        <v>211.12538088241112</v>
      </c>
      <c r="H35" s="30">
        <f t="shared" si="1"/>
        <v>1304.7623833151536</v>
      </c>
      <c r="I35" s="31">
        <f t="shared" si="1"/>
        <v>899.36428212156864</v>
      </c>
      <c r="J35" s="33">
        <f t="shared" si="1"/>
        <v>174.08645440044779</v>
      </c>
      <c r="K35" s="31">
        <f t="shared" si="1"/>
        <v>116.05763626696519</v>
      </c>
      <c r="L35" s="31">
        <f t="shared" si="1"/>
        <v>174.08645440044779</v>
      </c>
      <c r="M35" s="31">
        <f t="shared" si="1"/>
        <v>365.58155424094031</v>
      </c>
      <c r="N35" s="14"/>
    </row>
    <row r="36" spans="1:22">
      <c r="A36" s="93"/>
      <c r="E36" s="14"/>
      <c r="F36" s="12"/>
      <c r="G36" s="13"/>
      <c r="H36" s="116"/>
      <c r="I36" s="136"/>
      <c r="J36" s="137"/>
      <c r="K36" s="13"/>
      <c r="L36" s="13"/>
      <c r="M36" s="13"/>
      <c r="N36" s="14"/>
    </row>
    <row r="37" spans="1:22">
      <c r="A37" s="119" t="s">
        <v>19</v>
      </c>
      <c r="B37" s="19"/>
      <c r="C37" s="19"/>
      <c r="D37" s="19"/>
      <c r="E37" s="114"/>
      <c r="F37" s="18"/>
      <c r="G37" s="19"/>
      <c r="H37" s="18"/>
      <c r="I37" s="19"/>
      <c r="J37" s="19"/>
      <c r="K37" s="18"/>
      <c r="L37" s="19"/>
      <c r="M37" s="19"/>
      <c r="N37" s="114"/>
    </row>
    <row r="38" spans="1:22">
      <c r="A38" s="93"/>
      <c r="C38" s="11" t="s">
        <v>20</v>
      </c>
      <c r="E38" s="118"/>
      <c r="F38" s="12"/>
      <c r="G38" s="13"/>
      <c r="H38" s="12"/>
      <c r="I38" s="13"/>
      <c r="J38" s="13"/>
      <c r="K38" s="12"/>
      <c r="L38" s="13"/>
      <c r="M38" s="13"/>
      <c r="N38" s="138">
        <v>1764112.0887260665</v>
      </c>
      <c r="O38" s="139"/>
    </row>
    <row r="39" spans="1:22">
      <c r="C39" s="11" t="s">
        <v>21</v>
      </c>
      <c r="E39" s="118"/>
      <c r="F39" s="12"/>
      <c r="G39" s="13"/>
      <c r="H39" s="12"/>
      <c r="I39" s="13"/>
      <c r="J39" s="13"/>
      <c r="K39" s="12"/>
      <c r="L39" s="13"/>
      <c r="M39" s="13"/>
      <c r="N39" s="138">
        <v>9702616.4879933652</v>
      </c>
      <c r="O39" s="139"/>
    </row>
    <row r="40" spans="1:22" ht="15" thickBot="1">
      <c r="A40" s="42"/>
      <c r="B40" s="42"/>
      <c r="C40" s="42" t="s">
        <v>22</v>
      </c>
      <c r="D40" s="42"/>
      <c r="E40" s="120"/>
      <c r="F40" s="121"/>
      <c r="G40" s="122"/>
      <c r="H40" s="121"/>
      <c r="I40" s="122"/>
      <c r="J40" s="42"/>
      <c r="K40" s="140"/>
      <c r="L40" s="122"/>
      <c r="M40" s="122"/>
      <c r="N40" s="141">
        <v>17641120.887260664</v>
      </c>
      <c r="O40" s="139"/>
    </row>
    <row r="41" spans="1:22" ht="15" thickTop="1"/>
    <row r="42" spans="1:22" s="37" customFormat="1" ht="85.95" customHeight="1">
      <c r="A42" s="150" t="s">
        <v>59</v>
      </c>
      <c r="B42" s="150"/>
      <c r="C42" s="150"/>
      <c r="D42" s="150"/>
      <c r="E42" s="150"/>
      <c r="F42" s="150"/>
      <c r="G42" s="150"/>
      <c r="H42" s="150"/>
      <c r="I42" s="150"/>
      <c r="J42" s="150"/>
      <c r="K42" s="150"/>
      <c r="L42" s="150"/>
      <c r="M42" s="150"/>
    </row>
    <row r="43" spans="1:22" s="37" customFormat="1"/>
    <row r="44" spans="1:22" s="37" customFormat="1" ht="20.399999999999999" customHeight="1">
      <c r="A44" s="37" t="s">
        <v>60</v>
      </c>
    </row>
    <row r="45" spans="1:22" s="37" customFormat="1" ht="15" customHeight="1"/>
    <row r="46" spans="1:22" s="37" customFormat="1">
      <c r="A46" s="151" t="s">
        <v>35</v>
      </c>
      <c r="B46" s="151"/>
      <c r="C46" s="151"/>
      <c r="D46" s="151"/>
      <c r="E46" s="151"/>
      <c r="F46" s="151"/>
      <c r="G46" s="151"/>
      <c r="H46" s="151"/>
      <c r="I46" s="151"/>
      <c r="J46" s="151"/>
    </row>
    <row r="47" spans="1:22" s="37" customFormat="1" ht="38.25" customHeight="1">
      <c r="A47" s="142"/>
      <c r="C47" s="151" t="s">
        <v>62</v>
      </c>
      <c r="D47" s="151"/>
      <c r="E47" s="151"/>
      <c r="F47" s="151"/>
      <c r="G47" s="151"/>
      <c r="H47" s="151"/>
      <c r="I47" s="151"/>
      <c r="J47" s="151"/>
      <c r="K47" s="151"/>
    </row>
    <row r="48" spans="1:22" s="37" customFormat="1">
      <c r="C48" s="143"/>
    </row>
    <row r="49" spans="3:11" s="37" customFormat="1" ht="37.5" customHeight="1">
      <c r="C49" s="151" t="s">
        <v>63</v>
      </c>
      <c r="D49" s="151"/>
      <c r="E49" s="151"/>
      <c r="F49" s="151"/>
      <c r="G49" s="151"/>
      <c r="H49" s="151"/>
      <c r="I49" s="151"/>
      <c r="J49" s="151"/>
      <c r="K49" s="151"/>
    </row>
  </sheetData>
  <mergeCells count="7">
    <mergeCell ref="C49:K49"/>
    <mergeCell ref="A42:M42"/>
    <mergeCell ref="F4:G4"/>
    <mergeCell ref="H4:J4"/>
    <mergeCell ref="K4:M4"/>
    <mergeCell ref="A46:J46"/>
    <mergeCell ref="C47:K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Yersinia mean COI 2018</vt:lpstr>
      <vt:lpstr>low  2018</vt:lpstr>
      <vt:lpstr>high 2018</vt:lpstr>
      <vt:lpstr>Per case assumptions 2018</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Yersinia enterocolitica</dc:title>
  <dc:subject>Agricultural Economics</dc:subject>
  <dc:creator>Sandra Hoffmann;Jae-Wan Ahn</dc:creator>
  <cp:keywords>Yersinia enterocolitica, Y. enterocolitica,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dcterms:created xsi:type="dcterms:W3CDTF">2014-04-15T16:56:05Z</dcterms:created>
  <dcterms:modified xsi:type="dcterms:W3CDTF">2021-08-05T19:56:08Z</dcterms:modified>
</cp:coreProperties>
</file>