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"/>
    </mc:Choice>
  </mc:AlternateContent>
  <xr:revisionPtr revIDLastSave="0" documentId="8_{FA5555E8-BDF0-4609-8F08-93AE053F724D}" xr6:coauthVersionLast="47" xr6:coauthVersionMax="47" xr10:uidLastSave="{00000000-0000-0000-0000-000000000000}"/>
  <workbookProtection workbookAlgorithmName="SHA-512" workbookHashValue="ICk9RaKuerpgfKFBFs2mCKmvB9Ii98O0jk3VyWu0OY2nkgUuqMX49KIc25vMO9WEhtpkf/8cJK8HDoF5vbIFYQ==" workbookSaltValue="Dpjqe1BzPt7/MiTzbB3hWw==" workbookSpinCount="100000" lockStructure="1"/>
  <bookViews>
    <workbookView xWindow="-120" yWindow="-120" windowWidth="29040" windowHeight="15840" xr2:uid="{00000000-000D-0000-FFFF-FFFF00000000}"/>
  </bookViews>
  <sheets>
    <sheet name="Shift Outline" sheetId="1" r:id="rId1"/>
    <sheet name="IB" sheetId="3" state="hidden" r:id="rId2"/>
    <sheet name="TRIP" sheetId="4" state="hidden" r:id="rId3"/>
    <sheet name="Hourlies Comparison" sheetId="6" r:id="rId4"/>
    <sheet name="Hourlies - CY Projection" sheetId="8" r:id="rId5"/>
    <sheet name="Directions" sheetId="7" r:id="rId6"/>
  </sheets>
  <definedNames>
    <definedName name="_xlnm.Print_Area" localSheetId="4">'Hourlies - CY Projection'!$A$1:$O$20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H3" i="1"/>
  <c r="K3" i="1"/>
  <c r="N3" i="1"/>
  <c r="Q3" i="1"/>
  <c r="T3" i="1"/>
  <c r="B3" i="1"/>
  <c r="E2" i="1"/>
  <c r="H2" i="1"/>
  <c r="K2" i="1"/>
  <c r="N2" i="1"/>
  <c r="Q2" i="1"/>
  <c r="T2" i="1"/>
  <c r="B2" i="1"/>
  <c r="R20" i="6" l="1"/>
  <c r="R19" i="6"/>
  <c r="R18" i="6"/>
  <c r="R17" i="6"/>
  <c r="R16" i="6"/>
  <c r="R15" i="6"/>
  <c r="R14" i="6"/>
  <c r="Q20" i="6"/>
  <c r="Q19" i="6"/>
  <c r="Q18" i="6"/>
  <c r="Q17" i="6"/>
  <c r="Q16" i="6"/>
  <c r="Q15" i="6"/>
  <c r="Q14" i="6"/>
  <c r="P20" i="6"/>
  <c r="P19" i="6"/>
  <c r="P18" i="6"/>
  <c r="P17" i="6"/>
  <c r="P16" i="6"/>
  <c r="P15" i="6"/>
  <c r="P14" i="6"/>
  <c r="O20" i="6"/>
  <c r="O19" i="6"/>
  <c r="O18" i="6"/>
  <c r="O17" i="6"/>
  <c r="O16" i="6"/>
  <c r="O15" i="6"/>
  <c r="O14" i="6"/>
  <c r="N20" i="6"/>
  <c r="N19" i="6"/>
  <c r="N18" i="6"/>
  <c r="N17" i="6"/>
  <c r="N16" i="6"/>
  <c r="N15" i="6"/>
  <c r="N14" i="6"/>
  <c r="M20" i="6"/>
  <c r="M19" i="6"/>
  <c r="M18" i="6"/>
  <c r="M17" i="6"/>
  <c r="M16" i="6"/>
  <c r="M15" i="6"/>
  <c r="M14" i="6"/>
  <c r="L20" i="6"/>
  <c r="L19" i="6"/>
  <c r="L18" i="6"/>
  <c r="L17" i="6"/>
  <c r="L16" i="6"/>
  <c r="L15" i="6"/>
  <c r="L14" i="6"/>
  <c r="K20" i="6"/>
  <c r="K19" i="6"/>
  <c r="K18" i="6"/>
  <c r="K17" i="6"/>
  <c r="K16" i="6"/>
  <c r="K15" i="6"/>
  <c r="K14" i="6"/>
  <c r="J20" i="6"/>
  <c r="J19" i="6"/>
  <c r="J18" i="6"/>
  <c r="J17" i="6"/>
  <c r="J16" i="6"/>
  <c r="J15" i="6"/>
  <c r="J14" i="6"/>
  <c r="I20" i="6"/>
  <c r="I19" i="6"/>
  <c r="I18" i="6"/>
  <c r="I17" i="6"/>
  <c r="I16" i="6"/>
  <c r="I15" i="6"/>
  <c r="I14" i="6"/>
  <c r="H20" i="6"/>
  <c r="H19" i="6"/>
  <c r="H18" i="6"/>
  <c r="H17" i="6"/>
  <c r="H16" i="6"/>
  <c r="H15" i="6"/>
  <c r="H14" i="6"/>
  <c r="G20" i="6"/>
  <c r="G19" i="6"/>
  <c r="G18" i="6"/>
  <c r="G17" i="6"/>
  <c r="G16" i="6"/>
  <c r="G15" i="6"/>
  <c r="G14" i="6"/>
  <c r="F20" i="6"/>
  <c r="F19" i="6"/>
  <c r="F18" i="6"/>
  <c r="F17" i="6"/>
  <c r="F16" i="6"/>
  <c r="F15" i="6"/>
  <c r="F14" i="6"/>
  <c r="E20" i="6"/>
  <c r="E19" i="6"/>
  <c r="E18" i="6"/>
  <c r="E17" i="6"/>
  <c r="E16" i="6"/>
  <c r="E15" i="6"/>
  <c r="E14" i="6"/>
  <c r="D20" i="6"/>
  <c r="D19" i="6"/>
  <c r="D18" i="6"/>
  <c r="D17" i="6"/>
  <c r="D16" i="6"/>
  <c r="D15" i="6"/>
  <c r="D14" i="6"/>
  <c r="B3" i="6"/>
  <c r="B14" i="6" s="1"/>
  <c r="E5" i="1"/>
  <c r="P15" i="1" l="1"/>
  <c r="P14" i="1"/>
  <c r="P13" i="1"/>
  <c r="P12" i="1"/>
  <c r="P11" i="1"/>
  <c r="P10" i="1"/>
  <c r="P9" i="1"/>
  <c r="P8" i="1"/>
  <c r="P7" i="1"/>
  <c r="M15" i="1"/>
  <c r="M14" i="1"/>
  <c r="M13" i="1"/>
  <c r="M12" i="1"/>
  <c r="M11" i="1"/>
  <c r="M10" i="1"/>
  <c r="M9" i="1"/>
  <c r="M8" i="1"/>
  <c r="M7" i="1"/>
  <c r="J15" i="1"/>
  <c r="J14" i="1"/>
  <c r="J13" i="1"/>
  <c r="J12" i="1"/>
  <c r="J11" i="1"/>
  <c r="J10" i="1"/>
  <c r="J9" i="1"/>
  <c r="J8" i="1"/>
  <c r="J7" i="1"/>
  <c r="G15" i="1"/>
  <c r="G14" i="1"/>
  <c r="G13" i="1"/>
  <c r="G12" i="1"/>
  <c r="G11" i="1"/>
  <c r="G10" i="1"/>
  <c r="G9" i="1"/>
  <c r="G8" i="1"/>
  <c r="G7" i="1"/>
  <c r="D10" i="1" l="1"/>
  <c r="D16" i="1"/>
  <c r="D17" i="1"/>
  <c r="D18" i="1"/>
  <c r="V7" i="1"/>
  <c r="V8" i="1"/>
  <c r="V9" i="1"/>
  <c r="V10" i="1"/>
  <c r="V11" i="1"/>
  <c r="V12" i="1"/>
  <c r="V13" i="1"/>
  <c r="V14" i="1"/>
  <c r="V15" i="1"/>
  <c r="V17" i="1"/>
  <c r="V16" i="1"/>
  <c r="V18" i="1"/>
  <c r="V19" i="1"/>
  <c r="V20" i="1"/>
  <c r="V21" i="1"/>
  <c r="V22" i="1"/>
  <c r="V23" i="1"/>
  <c r="S7" i="1"/>
  <c r="S8" i="1"/>
  <c r="S9" i="1"/>
  <c r="S10" i="1"/>
  <c r="S11" i="1"/>
  <c r="S12" i="1"/>
  <c r="S15" i="1"/>
  <c r="S13" i="1"/>
  <c r="S14" i="1"/>
  <c r="S16" i="1"/>
  <c r="S17" i="1"/>
  <c r="S18" i="1"/>
  <c r="S19" i="1"/>
  <c r="S20" i="1"/>
  <c r="S21" i="1"/>
  <c r="S22" i="1"/>
  <c r="S23" i="1"/>
  <c r="M16" i="1"/>
  <c r="M17" i="1"/>
  <c r="M18" i="1"/>
  <c r="M19" i="1"/>
  <c r="M20" i="1"/>
  <c r="M21" i="1"/>
  <c r="J16" i="1"/>
  <c r="J17" i="1"/>
  <c r="J18" i="1"/>
  <c r="J19" i="1"/>
  <c r="J20" i="1"/>
  <c r="J21" i="1"/>
  <c r="J22" i="1"/>
  <c r="G16" i="1"/>
  <c r="G17" i="1"/>
  <c r="G18" i="1"/>
  <c r="G19" i="1"/>
  <c r="G20" i="1"/>
  <c r="G21" i="1"/>
  <c r="G22" i="1"/>
  <c r="D7" i="1"/>
  <c r="D8" i="1"/>
  <c r="D9" i="1"/>
  <c r="D11" i="1"/>
  <c r="D13" i="1"/>
  <c r="D14" i="1"/>
  <c r="D21" i="1"/>
  <c r="D15" i="1"/>
  <c r="D12" i="1"/>
  <c r="D22" i="1"/>
  <c r="D19" i="1"/>
  <c r="D20" i="1"/>
  <c r="P17" i="1"/>
  <c r="V24" i="1"/>
  <c r="P18" i="1"/>
  <c r="P21" i="1"/>
  <c r="P19" i="1"/>
  <c r="P22" i="1"/>
  <c r="P23" i="1"/>
  <c r="P16" i="1"/>
  <c r="P20" i="1"/>
  <c r="P24" i="1"/>
  <c r="S24" i="1"/>
  <c r="M22" i="1"/>
  <c r="M23" i="1"/>
  <c r="M24" i="1"/>
  <c r="J23" i="1"/>
  <c r="J24" i="1"/>
  <c r="G23" i="1"/>
  <c r="G24" i="1"/>
  <c r="D23" i="1"/>
  <c r="D24" i="1"/>
  <c r="R19" i="8"/>
  <c r="G19" i="8"/>
  <c r="C19" i="8"/>
  <c r="N20" i="8"/>
  <c r="C9" i="6"/>
  <c r="C20" i="6" s="1"/>
  <c r="C8" i="6"/>
  <c r="C19" i="6" s="1"/>
  <c r="C7" i="6"/>
  <c r="C18" i="6" s="1"/>
  <c r="C6" i="6"/>
  <c r="C17" i="6" s="1"/>
  <c r="C5" i="6"/>
  <c r="C16" i="6" s="1"/>
  <c r="C4" i="6"/>
  <c r="C15" i="6" s="1"/>
  <c r="C3" i="6"/>
  <c r="C14" i="6" s="1"/>
  <c r="O19" i="8"/>
  <c r="M19" i="8"/>
  <c r="K19" i="8"/>
  <c r="I19" i="8"/>
  <c r="E19" i="8"/>
  <c r="L20" i="8"/>
  <c r="C26" i="3"/>
  <c r="K4" i="1"/>
  <c r="H4" i="1"/>
  <c r="D20" i="8"/>
  <c r="B4" i="1"/>
  <c r="A20" i="6"/>
  <c r="A31" i="6" s="1"/>
  <c r="A19" i="6"/>
  <c r="A30" i="6" s="1"/>
  <c r="A18" i="6"/>
  <c r="A29" i="6" s="1"/>
  <c r="A17" i="6"/>
  <c r="A28" i="6" s="1"/>
  <c r="A16" i="6"/>
  <c r="A27" i="6" s="1"/>
  <c r="A15" i="6"/>
  <c r="A26" i="6" s="1"/>
  <c r="A14" i="6"/>
  <c r="A25" i="6" s="1"/>
  <c r="B25" i="6"/>
  <c r="B1" i="8" s="1"/>
  <c r="A28" i="4"/>
  <c r="A27" i="4"/>
  <c r="A26" i="4"/>
  <c r="A25" i="4"/>
  <c r="A24" i="4"/>
  <c r="A23" i="4"/>
  <c r="A22" i="4"/>
  <c r="A18" i="4"/>
  <c r="A17" i="4"/>
  <c r="A16" i="4"/>
  <c r="A15" i="4"/>
  <c r="A14" i="4"/>
  <c r="A13" i="4"/>
  <c r="A12" i="4"/>
  <c r="C9" i="4"/>
  <c r="N9" i="4" s="1"/>
  <c r="C8" i="4"/>
  <c r="O8" i="4" s="1"/>
  <c r="C7" i="4"/>
  <c r="M7" i="4" s="1"/>
  <c r="C6" i="4"/>
  <c r="P6" i="4" s="1"/>
  <c r="C5" i="4"/>
  <c r="L5" i="4" s="1"/>
  <c r="C4" i="4"/>
  <c r="F4" i="4" s="1"/>
  <c r="B3" i="4"/>
  <c r="B22" i="4" s="1"/>
  <c r="C9" i="3"/>
  <c r="N9" i="3" s="1"/>
  <c r="A18" i="3"/>
  <c r="A17" i="3"/>
  <c r="A16" i="3"/>
  <c r="A15" i="3"/>
  <c r="A14" i="3"/>
  <c r="A13" i="3"/>
  <c r="A12" i="3"/>
  <c r="A22" i="3"/>
  <c r="A23" i="3"/>
  <c r="A24" i="3"/>
  <c r="A25" i="3"/>
  <c r="A26" i="3"/>
  <c r="A27" i="3"/>
  <c r="A28" i="3"/>
  <c r="C8" i="3"/>
  <c r="L8" i="3" s="1"/>
  <c r="C7" i="3"/>
  <c r="G7" i="3" s="1"/>
  <c r="C6" i="3"/>
  <c r="R6" i="3" s="1"/>
  <c r="C5" i="3"/>
  <c r="O5" i="3" s="1"/>
  <c r="C4" i="3"/>
  <c r="M4" i="3" s="1"/>
  <c r="B3" i="3"/>
  <c r="B22" i="3" s="1"/>
  <c r="H5" i="1"/>
  <c r="C26" i="6" l="1"/>
  <c r="D16" i="8" s="1"/>
  <c r="C27" i="6"/>
  <c r="G27" i="6" s="1"/>
  <c r="S9" i="4"/>
  <c r="C31" i="6"/>
  <c r="R5" i="4"/>
  <c r="E4" i="4"/>
  <c r="Q19" i="8"/>
  <c r="O5" i="4"/>
  <c r="Q9" i="4"/>
  <c r="C24" i="3"/>
  <c r="J24" i="3" s="1"/>
  <c r="T5" i="4"/>
  <c r="C24" i="4"/>
  <c r="J24" i="4" s="1"/>
  <c r="R4" i="3"/>
  <c r="K4" i="3"/>
  <c r="D9" i="4"/>
  <c r="E4" i="3"/>
  <c r="H4" i="3"/>
  <c r="Q4" i="3"/>
  <c r="L4" i="3"/>
  <c r="T4" i="4"/>
  <c r="C28" i="6"/>
  <c r="R9" i="4"/>
  <c r="F9" i="4"/>
  <c r="J27" i="1"/>
  <c r="J25" i="1" s="1"/>
  <c r="J26" i="1" s="1"/>
  <c r="C28" i="4"/>
  <c r="M28" i="4" s="1"/>
  <c r="L9" i="4"/>
  <c r="P9" i="3"/>
  <c r="O9" i="4"/>
  <c r="M9" i="4"/>
  <c r="H9" i="4"/>
  <c r="P9" i="4"/>
  <c r="C28" i="3"/>
  <c r="D28" i="3" s="1"/>
  <c r="G9" i="4"/>
  <c r="I9" i="4"/>
  <c r="T9" i="4"/>
  <c r="C25" i="4"/>
  <c r="P25" i="4" s="1"/>
  <c r="J6" i="4"/>
  <c r="E6" i="4"/>
  <c r="R6" i="4"/>
  <c r="C25" i="3"/>
  <c r="E25" i="3" s="1"/>
  <c r="T6" i="4"/>
  <c r="E7" i="4"/>
  <c r="P7" i="4"/>
  <c r="C27" i="4"/>
  <c r="I27" i="4" s="1"/>
  <c r="K6" i="3"/>
  <c r="J6" i="3"/>
  <c r="L6" i="3"/>
  <c r="L6" i="4"/>
  <c r="P6" i="3"/>
  <c r="I6" i="3"/>
  <c r="S6" i="3"/>
  <c r="N6" i="4"/>
  <c r="D6" i="4"/>
  <c r="O6" i="3"/>
  <c r="D6" i="3"/>
  <c r="H6" i="4"/>
  <c r="F6" i="4"/>
  <c r="S6" i="4"/>
  <c r="T6" i="3"/>
  <c r="M6" i="4"/>
  <c r="K6" i="4"/>
  <c r="Q6" i="4"/>
  <c r="Q6" i="3"/>
  <c r="O6" i="4"/>
  <c r="I6" i="4"/>
  <c r="H6" i="3"/>
  <c r="G6" i="4"/>
  <c r="D5" i="3"/>
  <c r="I5" i="3"/>
  <c r="T5" i="3"/>
  <c r="S5" i="3"/>
  <c r="E5" i="3"/>
  <c r="J5" i="3"/>
  <c r="L4" i="4"/>
  <c r="T4" i="3"/>
  <c r="C22" i="3"/>
  <c r="D22" i="3" s="1"/>
  <c r="C22" i="4"/>
  <c r="I22" i="4" s="1"/>
  <c r="D9" i="3"/>
  <c r="Q9" i="3"/>
  <c r="E9" i="4"/>
  <c r="K9" i="4"/>
  <c r="J9" i="4"/>
  <c r="E8" i="3"/>
  <c r="O8" i="3"/>
  <c r="J8" i="3"/>
  <c r="S7" i="4"/>
  <c r="F7" i="4"/>
  <c r="R7" i="4"/>
  <c r="O7" i="4"/>
  <c r="S7" i="3"/>
  <c r="N7" i="3"/>
  <c r="Q7" i="4"/>
  <c r="J7" i="3"/>
  <c r="G7" i="4"/>
  <c r="D7" i="3"/>
  <c r="N7" i="4"/>
  <c r="H7" i="4"/>
  <c r="I7" i="4"/>
  <c r="D7" i="4"/>
  <c r="L7" i="4"/>
  <c r="Q5" i="3"/>
  <c r="R5" i="3"/>
  <c r="P4" i="3"/>
  <c r="I4" i="3"/>
  <c r="D4" i="4"/>
  <c r="O4" i="3"/>
  <c r="R4" i="4"/>
  <c r="I4" i="4"/>
  <c r="N4" i="3"/>
  <c r="S4" i="3"/>
  <c r="P4" i="4"/>
  <c r="G4" i="4"/>
  <c r="O4" i="4"/>
  <c r="N4" i="4"/>
  <c r="C23" i="3"/>
  <c r="C23" i="4"/>
  <c r="D23" i="4" s="1"/>
  <c r="D4" i="3"/>
  <c r="F4" i="3"/>
  <c r="Q4" i="4"/>
  <c r="L7" i="3"/>
  <c r="L26" i="3"/>
  <c r="G26" i="3"/>
  <c r="T26" i="3"/>
  <c r="O26" i="3"/>
  <c r="N26" i="3"/>
  <c r="K26" i="3"/>
  <c r="Q26" i="3"/>
  <c r="H26" i="3"/>
  <c r="S5" i="4"/>
  <c r="H5" i="4"/>
  <c r="I5" i="4"/>
  <c r="F5" i="4"/>
  <c r="J5" i="4"/>
  <c r="Q5" i="4"/>
  <c r="K5" i="4"/>
  <c r="D5" i="4"/>
  <c r="G5" i="4"/>
  <c r="N5" i="4"/>
  <c r="P5" i="4"/>
  <c r="E5" i="4"/>
  <c r="M5" i="4"/>
  <c r="C30" i="6"/>
  <c r="L30" i="6" s="1"/>
  <c r="D27" i="1"/>
  <c r="D25" i="1" s="1"/>
  <c r="D26" i="1" s="1"/>
  <c r="G27" i="1"/>
  <c r="G25" i="1" s="1"/>
  <c r="G26" i="1" s="1"/>
  <c r="M26" i="3"/>
  <c r="F26" i="3"/>
  <c r="E26" i="3"/>
  <c r="E7" i="3"/>
  <c r="P7" i="3"/>
  <c r="O7" i="3"/>
  <c r="Q7" i="3"/>
  <c r="T7" i="3"/>
  <c r="I7" i="3"/>
  <c r="M7" i="3"/>
  <c r="R7" i="3"/>
  <c r="H7" i="3"/>
  <c r="K7" i="3"/>
  <c r="F7" i="3"/>
  <c r="J20" i="8"/>
  <c r="C26" i="4"/>
  <c r="N4" i="1"/>
  <c r="S26" i="3"/>
  <c r="R26" i="3"/>
  <c r="R9" i="3"/>
  <c r="J9" i="3"/>
  <c r="E9" i="3"/>
  <c r="K9" i="3"/>
  <c r="G9" i="3"/>
  <c r="M9" i="3"/>
  <c r="I9" i="3"/>
  <c r="L9" i="3"/>
  <c r="O9" i="3"/>
  <c r="T9" i="3"/>
  <c r="H9" i="3"/>
  <c r="S9" i="3"/>
  <c r="F9" i="3"/>
  <c r="R8" i="4"/>
  <c r="S8" i="4"/>
  <c r="L8" i="4"/>
  <c r="H8" i="4"/>
  <c r="J26" i="3"/>
  <c r="I26" i="3"/>
  <c r="P26" i="3"/>
  <c r="D26" i="3"/>
  <c r="L5" i="3"/>
  <c r="H5" i="3"/>
  <c r="M4" i="4"/>
  <c r="K7" i="4"/>
  <c r="H4" i="4"/>
  <c r="T7" i="4"/>
  <c r="J7" i="4"/>
  <c r="C29" i="6"/>
  <c r="J11" i="8" s="1"/>
  <c r="H20" i="8"/>
  <c r="K5" i="3"/>
  <c r="M5" i="3"/>
  <c r="N6" i="3"/>
  <c r="M6" i="3"/>
  <c r="M27" i="1"/>
  <c r="M25" i="1" s="1"/>
  <c r="J4" i="3"/>
  <c r="G4" i="3"/>
  <c r="F5" i="3"/>
  <c r="G5" i="3"/>
  <c r="E6" i="3"/>
  <c r="G6" i="3"/>
  <c r="K4" i="4"/>
  <c r="S4" i="4"/>
  <c r="J4" i="4"/>
  <c r="B4" i="3"/>
  <c r="B23" i="3" s="1"/>
  <c r="P5" i="3"/>
  <c r="N5" i="3"/>
  <c r="F6" i="3"/>
  <c r="K5" i="1"/>
  <c r="B5" i="6"/>
  <c r="B16" i="6" s="1"/>
  <c r="B27" i="6" s="1"/>
  <c r="F1" i="8" s="1"/>
  <c r="B5" i="4"/>
  <c r="B24" i="4" s="1"/>
  <c r="B5" i="3"/>
  <c r="B24" i="3" s="1"/>
  <c r="B4" i="4"/>
  <c r="B23" i="4" s="1"/>
  <c r="B4" i="6"/>
  <c r="B15" i="6" s="1"/>
  <c r="B26" i="6" s="1"/>
  <c r="D1" i="8" s="1"/>
  <c r="D8" i="3"/>
  <c r="I8" i="3"/>
  <c r="F8" i="3"/>
  <c r="S8" i="3"/>
  <c r="P8" i="3"/>
  <c r="M8" i="3"/>
  <c r="K8" i="3"/>
  <c r="T8" i="3"/>
  <c r="R8" i="3"/>
  <c r="Q8" i="3"/>
  <c r="P27" i="1"/>
  <c r="P25" i="1" s="1"/>
  <c r="P26" i="1" s="1"/>
  <c r="F20" i="8"/>
  <c r="B20" i="8"/>
  <c r="V27" i="1"/>
  <c r="V25" i="1" s="1"/>
  <c r="V26" i="1" s="1"/>
  <c r="S27" i="1"/>
  <c r="S25" i="1" s="1"/>
  <c r="T4" i="1"/>
  <c r="N8" i="3"/>
  <c r="G8" i="3"/>
  <c r="Q8" i="4"/>
  <c r="G8" i="4"/>
  <c r="N8" i="4"/>
  <c r="M8" i="4"/>
  <c r="D8" i="4"/>
  <c r="K8" i="4"/>
  <c r="I8" i="4"/>
  <c r="F8" i="4"/>
  <c r="E8" i="4"/>
  <c r="C27" i="3"/>
  <c r="H8" i="3"/>
  <c r="J8" i="4"/>
  <c r="P8" i="4"/>
  <c r="T8" i="4"/>
  <c r="Q4" i="1"/>
  <c r="W25" i="1" l="1"/>
  <c r="Y25" i="1" s="1"/>
  <c r="F4" i="8"/>
  <c r="F17" i="8"/>
  <c r="F13" i="8"/>
  <c r="L27" i="6"/>
  <c r="M27" i="6"/>
  <c r="F3" i="8"/>
  <c r="I27" i="6"/>
  <c r="F14" i="8"/>
  <c r="K27" i="6"/>
  <c r="D27" i="6"/>
  <c r="F15" i="8"/>
  <c r="O27" i="6"/>
  <c r="R27" i="6"/>
  <c r="F5" i="8"/>
  <c r="P27" i="6"/>
  <c r="D11" i="8"/>
  <c r="Q26" i="6"/>
  <c r="H26" i="6"/>
  <c r="D13" i="8"/>
  <c r="D8" i="8"/>
  <c r="G26" i="6"/>
  <c r="D26" i="6"/>
  <c r="N26" i="6"/>
  <c r="J26" i="6"/>
  <c r="P26" i="6"/>
  <c r="D10" i="8"/>
  <c r="D17" i="8"/>
  <c r="F9" i="8"/>
  <c r="F12" i="8"/>
  <c r="D14" i="8"/>
  <c r="D3" i="8"/>
  <c r="F11" i="8"/>
  <c r="L26" i="6"/>
  <c r="I26" i="6"/>
  <c r="O26" i="6"/>
  <c r="R26" i="6"/>
  <c r="D9" i="8"/>
  <c r="E26" i="6"/>
  <c r="D15" i="8"/>
  <c r="D6" i="8"/>
  <c r="F26" i="6"/>
  <c r="D12" i="8"/>
  <c r="D4" i="8"/>
  <c r="M26" i="6"/>
  <c r="D7" i="8"/>
  <c r="K26" i="6"/>
  <c r="F16" i="8"/>
  <c r="F27" i="6"/>
  <c r="F7" i="8"/>
  <c r="E27" i="6"/>
  <c r="H27" i="6"/>
  <c r="N27" i="6"/>
  <c r="F10" i="8"/>
  <c r="F6" i="8"/>
  <c r="J27" i="6"/>
  <c r="Q27" i="6"/>
  <c r="F8" i="8"/>
  <c r="D5" i="8"/>
  <c r="M26" i="1"/>
  <c r="N24" i="3"/>
  <c r="F24" i="3"/>
  <c r="O24" i="3"/>
  <c r="D24" i="3"/>
  <c r="I24" i="3"/>
  <c r="Q24" i="3"/>
  <c r="S24" i="3"/>
  <c r="L24" i="3"/>
  <c r="E24" i="3"/>
  <c r="G24" i="3"/>
  <c r="T24" i="3"/>
  <c r="N13" i="8"/>
  <c r="N17" i="8"/>
  <c r="N16" i="8"/>
  <c r="D31" i="6"/>
  <c r="N8" i="8"/>
  <c r="Q31" i="6"/>
  <c r="N10" i="8"/>
  <c r="N3" i="8"/>
  <c r="N15" i="8"/>
  <c r="N9" i="8"/>
  <c r="J31" i="6"/>
  <c r="N14" i="8"/>
  <c r="O31" i="6"/>
  <c r="K31" i="6"/>
  <c r="N7" i="8"/>
  <c r="M24" i="3"/>
  <c r="P24" i="3"/>
  <c r="K24" i="3"/>
  <c r="I31" i="6"/>
  <c r="N4" i="8"/>
  <c r="H31" i="6"/>
  <c r="N6" i="8"/>
  <c r="N5" i="8"/>
  <c r="N11" i="8"/>
  <c r="P31" i="6"/>
  <c r="G31" i="6"/>
  <c r="N12" i="8"/>
  <c r="N31" i="6"/>
  <c r="F31" i="6"/>
  <c r="M31" i="6"/>
  <c r="E31" i="6"/>
  <c r="L31" i="6"/>
  <c r="R31" i="6"/>
  <c r="H24" i="3"/>
  <c r="E28" i="3"/>
  <c r="Q28" i="3"/>
  <c r="T27" i="4"/>
  <c r="M28" i="6"/>
  <c r="H7" i="8"/>
  <c r="J28" i="6"/>
  <c r="H3" i="8"/>
  <c r="H8" i="8"/>
  <c r="M24" i="4"/>
  <c r="R24" i="3"/>
  <c r="P24" i="4"/>
  <c r="G24" i="4"/>
  <c r="K24" i="4"/>
  <c r="T24" i="4"/>
  <c r="I24" i="4"/>
  <c r="N24" i="4"/>
  <c r="H13" i="8"/>
  <c r="Q28" i="6"/>
  <c r="K28" i="3"/>
  <c r="H28" i="3"/>
  <c r="G28" i="4"/>
  <c r="G28" i="3"/>
  <c r="I28" i="4"/>
  <c r="T28" i="3"/>
  <c r="M28" i="3"/>
  <c r="O24" i="4"/>
  <c r="H24" i="4"/>
  <c r="D24" i="4"/>
  <c r="E24" i="4"/>
  <c r="F24" i="4"/>
  <c r="L24" i="4"/>
  <c r="Q24" i="4"/>
  <c r="S24" i="4"/>
  <c r="R24" i="4"/>
  <c r="E23" i="4"/>
  <c r="I22" i="3"/>
  <c r="H6" i="8"/>
  <c r="K28" i="6"/>
  <c r="H12" i="8"/>
  <c r="E28" i="6"/>
  <c r="H11" i="8"/>
  <c r="N28" i="6"/>
  <c r="D28" i="6"/>
  <c r="H5" i="8"/>
  <c r="I28" i="6"/>
  <c r="H15" i="8"/>
  <c r="F28" i="6"/>
  <c r="H10" i="8"/>
  <c r="H28" i="6"/>
  <c r="H4" i="8"/>
  <c r="G28" i="6"/>
  <c r="H14" i="8"/>
  <c r="R28" i="6"/>
  <c r="H9" i="8"/>
  <c r="O28" i="6"/>
  <c r="H17" i="8"/>
  <c r="H23" i="4"/>
  <c r="L23" i="4"/>
  <c r="D27" i="4"/>
  <c r="P28" i="6"/>
  <c r="H16" i="8"/>
  <c r="J22" i="4"/>
  <c r="R22" i="4"/>
  <c r="H27" i="4"/>
  <c r="L27" i="4"/>
  <c r="M27" i="4"/>
  <c r="Q25" i="3"/>
  <c r="E22" i="4"/>
  <c r="O25" i="3"/>
  <c r="T22" i="4"/>
  <c r="N22" i="4"/>
  <c r="M22" i="4"/>
  <c r="M22" i="3"/>
  <c r="J22" i="3"/>
  <c r="P22" i="3"/>
  <c r="Q22" i="3"/>
  <c r="T22" i="3"/>
  <c r="H22" i="3"/>
  <c r="K22" i="3"/>
  <c r="N22" i="3"/>
  <c r="S22" i="3"/>
  <c r="J25" i="3"/>
  <c r="I25" i="3"/>
  <c r="D25" i="3"/>
  <c r="P25" i="3"/>
  <c r="S27" i="4"/>
  <c r="N27" i="4"/>
  <c r="J27" i="4"/>
  <c r="L28" i="6"/>
  <c r="K25" i="4"/>
  <c r="G25" i="4"/>
  <c r="T25" i="4"/>
  <c r="N25" i="4"/>
  <c r="Q30" i="6"/>
  <c r="H30" i="6"/>
  <c r="L13" i="8"/>
  <c r="L10" i="8"/>
  <c r="L14" i="8"/>
  <c r="L12" i="8"/>
  <c r="F28" i="4"/>
  <c r="P28" i="3"/>
  <c r="R28" i="3"/>
  <c r="N28" i="4"/>
  <c r="L28" i="3"/>
  <c r="F28" i="3"/>
  <c r="R28" i="4"/>
  <c r="D28" i="4"/>
  <c r="O28" i="3"/>
  <c r="N28" i="3"/>
  <c r="S28" i="3"/>
  <c r="Q28" i="4"/>
  <c r="E28" i="4"/>
  <c r="T28" i="4"/>
  <c r="L28" i="4"/>
  <c r="K28" i="4"/>
  <c r="S28" i="4"/>
  <c r="H28" i="4"/>
  <c r="P28" i="4"/>
  <c r="J28" i="4"/>
  <c r="I28" i="3"/>
  <c r="O28" i="4"/>
  <c r="J28" i="3"/>
  <c r="H25" i="3"/>
  <c r="L25" i="3"/>
  <c r="G25" i="3"/>
  <c r="T25" i="3"/>
  <c r="R25" i="3"/>
  <c r="S25" i="3"/>
  <c r="N25" i="3"/>
  <c r="F25" i="4"/>
  <c r="J25" i="4"/>
  <c r="R25" i="4"/>
  <c r="I25" i="4"/>
  <c r="M25" i="3"/>
  <c r="O25" i="4"/>
  <c r="Q25" i="4"/>
  <c r="D25" i="4"/>
  <c r="L25" i="4"/>
  <c r="K25" i="3"/>
  <c r="E25" i="4"/>
  <c r="F25" i="3"/>
  <c r="M25" i="4"/>
  <c r="S25" i="4"/>
  <c r="H25" i="4"/>
  <c r="F27" i="4"/>
  <c r="R27" i="4"/>
  <c r="P27" i="4"/>
  <c r="P30" i="6"/>
  <c r="G27" i="4"/>
  <c r="E27" i="4"/>
  <c r="K27" i="4"/>
  <c r="Q27" i="4"/>
  <c r="O27" i="4"/>
  <c r="Q23" i="4"/>
  <c r="R23" i="4"/>
  <c r="F23" i="4"/>
  <c r="O22" i="3"/>
  <c r="L22" i="3"/>
  <c r="P22" i="4"/>
  <c r="G22" i="3"/>
  <c r="F22" i="3"/>
  <c r="H22" i="4"/>
  <c r="Q22" i="4"/>
  <c r="D22" i="4"/>
  <c r="K22" i="4"/>
  <c r="L22" i="4"/>
  <c r="S22" i="4"/>
  <c r="E22" i="3"/>
  <c r="R22" i="3"/>
  <c r="F22" i="4"/>
  <c r="O22" i="4"/>
  <c r="G22" i="4"/>
  <c r="L11" i="8"/>
  <c r="R30" i="6"/>
  <c r="L9" i="8"/>
  <c r="M30" i="6"/>
  <c r="J30" i="6"/>
  <c r="G30" i="6"/>
  <c r="I30" i="6"/>
  <c r="K30" i="6"/>
  <c r="I23" i="4"/>
  <c r="S23" i="4"/>
  <c r="F23" i="3"/>
  <c r="L23" i="3"/>
  <c r="J23" i="3"/>
  <c r="P23" i="3"/>
  <c r="N23" i="3"/>
  <c r="I23" i="3"/>
  <c r="D23" i="3"/>
  <c r="H23" i="3"/>
  <c r="T23" i="3"/>
  <c r="R23" i="3"/>
  <c r="G23" i="3"/>
  <c r="E23" i="3"/>
  <c r="Q23" i="3"/>
  <c r="K23" i="3"/>
  <c r="O23" i="3"/>
  <c r="M23" i="3"/>
  <c r="S23" i="3"/>
  <c r="P23" i="4"/>
  <c r="K23" i="4"/>
  <c r="N23" i="4"/>
  <c r="T23" i="4"/>
  <c r="G23" i="4"/>
  <c r="M23" i="4"/>
  <c r="J23" i="4"/>
  <c r="O23" i="4"/>
  <c r="Q20" i="8"/>
  <c r="Q21" i="8" s="1"/>
  <c r="K29" i="6"/>
  <c r="L7" i="8"/>
  <c r="L17" i="8"/>
  <c r="L4" i="8"/>
  <c r="L8" i="8"/>
  <c r="J7" i="8"/>
  <c r="H29" i="6"/>
  <c r="L16" i="8"/>
  <c r="L5" i="8"/>
  <c r="L6" i="8"/>
  <c r="D30" i="6"/>
  <c r="E30" i="6"/>
  <c r="J6" i="8"/>
  <c r="J4" i="8"/>
  <c r="D29" i="6"/>
  <c r="R29" i="6"/>
  <c r="N29" i="6"/>
  <c r="J17" i="8"/>
  <c r="J3" i="8"/>
  <c r="I29" i="6"/>
  <c r="O29" i="6"/>
  <c r="J9" i="8"/>
  <c r="J29" i="6"/>
  <c r="Q29" i="6"/>
  <c r="J5" i="8"/>
  <c r="J14" i="8"/>
  <c r="J12" i="8"/>
  <c r="G29" i="6"/>
  <c r="J10" i="8"/>
  <c r="J8" i="8"/>
  <c r="M29" i="6"/>
  <c r="P29" i="6"/>
  <c r="L29" i="6"/>
  <c r="J15" i="8"/>
  <c r="E29" i="6"/>
  <c r="J13" i="8"/>
  <c r="F29" i="6"/>
  <c r="J16" i="8"/>
  <c r="N30" i="6"/>
  <c r="L3" i="8"/>
  <c r="O30" i="6"/>
  <c r="L15" i="8"/>
  <c r="F30" i="6"/>
  <c r="E26" i="4"/>
  <c r="L26" i="4"/>
  <c r="M26" i="4"/>
  <c r="R26" i="4"/>
  <c r="G26" i="4"/>
  <c r="N26" i="4"/>
  <c r="O26" i="4"/>
  <c r="K26" i="4"/>
  <c r="I26" i="4"/>
  <c r="H26" i="4"/>
  <c r="T26" i="4"/>
  <c r="Q26" i="4"/>
  <c r="P26" i="4"/>
  <c r="J26" i="4"/>
  <c r="D26" i="4"/>
  <c r="S26" i="4"/>
  <c r="F26" i="4"/>
  <c r="B6" i="3"/>
  <c r="B25" i="3" s="1"/>
  <c r="N5" i="1"/>
  <c r="B6" i="6"/>
  <c r="B17" i="6" s="1"/>
  <c r="B28" i="6" s="1"/>
  <c r="H1" i="8" s="1"/>
  <c r="B6" i="4"/>
  <c r="B25" i="4" s="1"/>
  <c r="S26" i="1"/>
  <c r="T27" i="3"/>
  <c r="R27" i="3"/>
  <c r="G27" i="3"/>
  <c r="D27" i="3"/>
  <c r="I27" i="3"/>
  <c r="S27" i="3"/>
  <c r="E27" i="3"/>
  <c r="F27" i="3"/>
  <c r="K27" i="3"/>
  <c r="H27" i="3"/>
  <c r="J27" i="3"/>
  <c r="P27" i="3"/>
  <c r="Q27" i="3"/>
  <c r="N27" i="3"/>
  <c r="O27" i="3"/>
  <c r="L27" i="3"/>
  <c r="M27" i="3"/>
  <c r="F19" i="8" l="1"/>
  <c r="W26" i="1"/>
  <c r="N19" i="8"/>
  <c r="H19" i="8"/>
  <c r="L19" i="8"/>
  <c r="J19" i="8"/>
  <c r="B7" i="3"/>
  <c r="B26" i="3" s="1"/>
  <c r="Q5" i="1"/>
  <c r="B7" i="6"/>
  <c r="B18" i="6" s="1"/>
  <c r="B29" i="6" s="1"/>
  <c r="J1" i="8" s="1"/>
  <c r="B7" i="4"/>
  <c r="B26" i="4" s="1"/>
  <c r="D19" i="8" l="1"/>
  <c r="B8" i="6"/>
  <c r="B19" i="6" s="1"/>
  <c r="B30" i="6" s="1"/>
  <c r="L1" i="8" s="1"/>
  <c r="B8" i="4"/>
  <c r="B27" i="4" s="1"/>
  <c r="B8" i="3"/>
  <c r="B27" i="3" s="1"/>
  <c r="T5" i="1"/>
  <c r="B9" i="4" l="1"/>
  <c r="B28" i="4" s="1"/>
  <c r="B9" i="3"/>
  <c r="B28" i="3" s="1"/>
  <c r="B9" i="6"/>
  <c r="B20" i="6" s="1"/>
  <c r="B31" i="6" s="1"/>
  <c r="N1" i="8" s="1"/>
  <c r="C25" i="6"/>
  <c r="B3" i="8" s="1"/>
  <c r="B19" i="8" s="1"/>
  <c r="C3" i="3"/>
  <c r="S3" i="3" s="1"/>
  <c r="C3" i="4"/>
  <c r="Q3" i="4" s="1"/>
  <c r="K3" i="3" l="1"/>
  <c r="R3" i="4"/>
  <c r="F3" i="4"/>
  <c r="J3" i="4"/>
  <c r="M3" i="4"/>
  <c r="N3" i="3"/>
  <c r="T3" i="4"/>
  <c r="G3" i="4"/>
  <c r="K3" i="4"/>
  <c r="L3" i="3"/>
  <c r="E3" i="4"/>
  <c r="L3" i="4"/>
  <c r="D3" i="3"/>
  <c r="P3" i="3"/>
  <c r="M3" i="3"/>
  <c r="E3" i="3"/>
  <c r="F3" i="3"/>
  <c r="R25" i="6"/>
  <c r="F25" i="6"/>
  <c r="B8" i="8"/>
  <c r="D25" i="6"/>
  <c r="B17" i="8"/>
  <c r="H25" i="6"/>
  <c r="G25" i="6"/>
  <c r="I3" i="4"/>
  <c r="N3" i="4"/>
  <c r="D3" i="4"/>
  <c r="H3" i="4"/>
  <c r="H3" i="3"/>
  <c r="Q3" i="3"/>
  <c r="T3" i="3"/>
  <c r="I3" i="3"/>
  <c r="O25" i="6"/>
  <c r="B9" i="8"/>
  <c r="B12" i="8"/>
  <c r="B10" i="8"/>
  <c r="B6" i="8"/>
  <c r="B7" i="8"/>
  <c r="B16" i="8"/>
  <c r="Q25" i="6"/>
  <c r="B4" i="8"/>
  <c r="B15" i="8"/>
  <c r="P25" i="6"/>
  <c r="B5" i="8"/>
  <c r="B11" i="8"/>
  <c r="B14" i="8"/>
  <c r="L25" i="6"/>
  <c r="S3" i="4"/>
  <c r="O3" i="4"/>
  <c r="P3" i="4"/>
  <c r="O3" i="3"/>
  <c r="R3" i="3"/>
  <c r="G3" i="3"/>
  <c r="J3" i="3"/>
  <c r="E25" i="6"/>
  <c r="J25" i="6"/>
  <c r="B13" i="8"/>
  <c r="N25" i="6"/>
  <c r="M25" i="6"/>
  <c r="K25" i="6"/>
  <c r="I25" i="6"/>
</calcChain>
</file>

<file path=xl/sharedStrings.xml><?xml version="1.0" encoding="utf-8"?>
<sst xmlns="http://schemas.openxmlformats.org/spreadsheetml/2006/main" count="247" uniqueCount="81">
  <si>
    <t>Monday</t>
  </si>
  <si>
    <t>Tuesday</t>
  </si>
  <si>
    <t>Wednesday</t>
  </si>
  <si>
    <t>Thursday</t>
  </si>
  <si>
    <t>Friday</t>
  </si>
  <si>
    <t>Sunday</t>
  </si>
  <si>
    <t>Day</t>
  </si>
  <si>
    <t>Date</t>
  </si>
  <si>
    <t>Allowed Hours</t>
  </si>
  <si>
    <t>Sales</t>
  </si>
  <si>
    <t>Events</t>
  </si>
  <si>
    <t>Total</t>
  </si>
  <si>
    <t>Saturday</t>
  </si>
  <si>
    <t># 8hr Shifts</t>
  </si>
  <si>
    <t>5:00 - 6:00 am</t>
  </si>
  <si>
    <t>6:00 - 7:00 am</t>
  </si>
  <si>
    <t>7:00 - 8:00 am</t>
  </si>
  <si>
    <t>8:00 - 9:00 am</t>
  </si>
  <si>
    <t>9:00 - 10:00 am</t>
  </si>
  <si>
    <t>10:00 - 11:00 am</t>
  </si>
  <si>
    <t>11:00 - 12:00 pm</t>
  </si>
  <si>
    <t>12:00 - 1:00 pm</t>
  </si>
  <si>
    <t>1:00 - 2:00 pm</t>
  </si>
  <si>
    <t>2:00 - 3:00 pm</t>
  </si>
  <si>
    <t>3:00 - 4:00 pm</t>
  </si>
  <si>
    <t>4:00 - 5:00 pm</t>
  </si>
  <si>
    <t>5:00 - 6:00 pm</t>
  </si>
  <si>
    <t>6:00 - 7:00 pm</t>
  </si>
  <si>
    <t>7:00 - 8:00 pm</t>
  </si>
  <si>
    <t>8:00 - 9:00 pm</t>
  </si>
  <si>
    <t>9:00 - 10:00pm</t>
  </si>
  <si>
    <t>% ALLOCATION</t>
  </si>
  <si>
    <t>Net sales projection</t>
  </si>
  <si>
    <t>Total Hours Projected</t>
  </si>
  <si>
    <t>Average Sales Projections</t>
  </si>
  <si>
    <t>Allowed Hours Projections</t>
  </si>
  <si>
    <r>
      <rPr>
        <b/>
        <sz val="11"/>
        <color rgb="FFFF0000"/>
        <rFont val="Calibri"/>
        <family val="2"/>
        <scheme val="minor"/>
      </rPr>
      <t>More Filters</t>
    </r>
    <r>
      <rPr>
        <sz val="11"/>
        <color theme="1"/>
        <rFont val="Calibri"/>
        <family val="2"/>
        <scheme val="minor"/>
      </rPr>
      <t xml:space="preserve"> (these should be automatically selected and you should not have to change them)</t>
    </r>
  </si>
  <si>
    <t>Events (do not change)</t>
  </si>
  <si>
    <t>Weather (do not change)</t>
  </si>
  <si>
    <t>Scroll down to the bar that has icons to save, email, export, etc.</t>
  </si>
  <si>
    <r>
      <t xml:space="preserve">Select the </t>
    </r>
    <r>
      <rPr>
        <b/>
        <sz val="11"/>
        <color rgb="FFFF0000"/>
        <rFont val="Calibri"/>
        <family val="2"/>
        <scheme val="minor"/>
      </rPr>
      <t>export icon - select excel</t>
    </r>
  </si>
  <si>
    <r>
      <t xml:space="preserve">Your report will run and </t>
    </r>
    <r>
      <rPr>
        <b/>
        <sz val="11"/>
        <color rgb="FFFF0000"/>
        <rFont val="Calibri"/>
        <family val="2"/>
        <scheme val="minor"/>
      </rPr>
      <t>download</t>
    </r>
  </si>
  <si>
    <t>This template should be used as a tool to help determine your allowed scheduled shifts based off your projected hours.</t>
  </si>
  <si>
    <r>
      <rPr>
        <b/>
        <sz val="11"/>
        <color rgb="FFFF0000"/>
        <rFont val="Calibri"/>
        <family val="2"/>
        <scheme val="minor"/>
      </rPr>
      <t>Renenue Center</t>
    </r>
    <r>
      <rPr>
        <sz val="11"/>
        <color theme="1"/>
        <rFont val="Calibri"/>
        <family val="2"/>
        <scheme val="minor"/>
      </rPr>
      <t xml:space="preserve"> - Actual - Total</t>
    </r>
  </si>
  <si>
    <t>CY Projection % Change</t>
  </si>
  <si>
    <r>
      <rPr>
        <b/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- select the date you would like to look at from last year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</si>
  <si>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Revenue Mgmt</t>
    </r>
    <r>
      <rPr>
        <sz val="11"/>
        <color theme="1"/>
        <rFont val="Calibri"/>
        <family val="2"/>
        <scheme val="minor"/>
      </rPr>
      <t xml:space="preserve"> to the left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</si>
  <si>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Sales by Hour</t>
    </r>
  </si>
  <si>
    <r>
      <rPr>
        <b/>
        <sz val="11"/>
        <color rgb="FFFF0000"/>
        <rFont val="Calibri"/>
        <family val="2"/>
        <scheme val="minor"/>
      </rPr>
      <t>Order Type</t>
    </r>
    <r>
      <rPr>
        <sz val="11"/>
        <color theme="1"/>
        <rFont val="Calibri"/>
        <family val="2"/>
        <scheme val="minor"/>
      </rPr>
      <t xml:space="preserve"> - Actual - Total</t>
    </r>
  </si>
  <si>
    <t>Time Interval -60 minutes (this can be changed to 15 or 30 minutes)</t>
  </si>
  <si>
    <r>
      <t xml:space="preserve">Next change the Cover Count (drop down) to </t>
    </r>
    <r>
      <rPr>
        <b/>
        <sz val="11"/>
        <color rgb="FFFF0000"/>
        <rFont val="Calibri"/>
        <family val="2"/>
        <scheme val="minor"/>
      </rPr>
      <t>Net Sales</t>
    </r>
  </si>
  <si>
    <t>Open your report - Copy the Net Sale row all the way across (starting with sales)</t>
  </si>
  <si>
    <t>Paste into Hourlies under the day you are looking at</t>
  </si>
  <si>
    <t>The Hourlies will show you how many staff members you are allowed each hour based off of last years sales. If you are projecting a change in revenue, the precentage of change will be reflected on the bottom.</t>
  </si>
  <si>
    <r>
      <rPr>
        <b/>
        <sz val="11"/>
        <color rgb="FFFF0000"/>
        <rFont val="Calibri"/>
        <family val="2"/>
        <scheme val="minor"/>
      </rPr>
      <t xml:space="preserve">Business </t>
    </r>
    <r>
      <rPr>
        <sz val="11"/>
        <color theme="1"/>
        <rFont val="Calibri"/>
        <family val="2"/>
        <scheme val="minor"/>
      </rPr>
      <t>- Selet the store you would like to view (if more than 1 option)</t>
    </r>
  </si>
  <si>
    <t>*If it is Greyed out - do not change</t>
  </si>
  <si>
    <t>Total Breaks (hours)</t>
  </si>
  <si>
    <t>Total Hours:</t>
  </si>
  <si>
    <t>Target</t>
  </si>
  <si>
    <t>Fri</t>
  </si>
  <si>
    <t>Sat</t>
  </si>
  <si>
    <t>Sun</t>
  </si>
  <si>
    <r>
      <rPr>
        <b/>
        <sz val="16"/>
        <color rgb="FFFF0000"/>
        <rFont val="Calibri"/>
        <family val="2"/>
        <scheme val="minor"/>
      </rPr>
      <t>(Over)</t>
    </r>
    <r>
      <rPr>
        <b/>
        <sz val="16"/>
        <color theme="1"/>
        <rFont val="Calibri"/>
        <family val="2"/>
        <scheme val="minor"/>
      </rPr>
      <t>/Under</t>
    </r>
  </si>
  <si>
    <t>Scheduled Hours (Breaks Removed)</t>
  </si>
  <si>
    <t>Allowed hours:</t>
  </si>
  <si>
    <t>Totals</t>
  </si>
  <si>
    <t>Allowed</t>
  </si>
  <si>
    <t>Differnce</t>
  </si>
  <si>
    <t>Goal</t>
  </si>
  <si>
    <t>Tues</t>
  </si>
  <si>
    <t>Mon</t>
  </si>
  <si>
    <t>Wed</t>
  </si>
  <si>
    <t>Thurs</t>
  </si>
  <si>
    <t>*Target does not remove breaks - this just gives you an idea of how many staff members you need each hour - your shift outline will reflect breaks based off scheduled shifts</t>
  </si>
  <si>
    <t>*Allowed is based on 18.5% labor per last year's sales projections</t>
  </si>
  <si>
    <t>LW's Sales Per Hour Same Week</t>
  </si>
  <si>
    <t>LW Net Sales</t>
  </si>
  <si>
    <t>LW's Allowed Shifts per Hour</t>
  </si>
  <si>
    <t>LW Total Allowed Hours</t>
  </si>
  <si>
    <t>CW's Projected Change in Allowed Shifts per Hour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</si>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</sst>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h:mm\ AM/PM;@"/>
    <numFmt numFmtId="165" formatCode="[h]:mm"/>
    <numFmt numFmtId="166" formatCode="0.00_);[Red]\(0.00\)"/>
    <numFmt numFmtId="167" formatCode="&quot;$&quot;#,##0.00"/>
    <numFmt numFmtId="168" formatCode="[$$]###,###,##0.00;[Red][$$]\-###,###,##0.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b/>
      <sz val="16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2" fontId="0" fillId="0" borderId="0" xfId="0" applyNumberFormat="1"/>
    <xf numFmtId="167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2" fontId="0" fillId="4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167" fontId="0" fillId="4" borderId="1" xfId="0" applyNumberFormat="1" applyFill="1" applyBorder="1"/>
    <xf numFmtId="16" fontId="0" fillId="4" borderId="1" xfId="0" applyNumberFormat="1" applyFill="1" applyBorder="1"/>
    <xf numFmtId="169" fontId="0" fillId="4" borderId="1" xfId="0" applyNumberFormat="1" applyFill="1" applyBorder="1"/>
    <xf numFmtId="9" fontId="0" fillId="4" borderId="1" xfId="1" applyFont="1" applyFill="1" applyBorder="1"/>
    <xf numFmtId="1" fontId="0" fillId="4" borderId="1" xfId="0" applyNumberFormat="1" applyFill="1" applyBorder="1"/>
    <xf numFmtId="0" fontId="7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4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4" fontId="7" fillId="0" borderId="0" xfId="0" applyNumberFormat="1" applyFont="1" applyProtection="1">
      <protection locked="0"/>
    </xf>
    <xf numFmtId="164" fontId="14" fillId="0" borderId="1" xfId="0" applyNumberFormat="1" applyFont="1" applyBorder="1" applyProtection="1">
      <protection locked="0"/>
    </xf>
    <xf numFmtId="164" fontId="14" fillId="0" borderId="2" xfId="0" applyNumberFormat="1" applyFont="1" applyBorder="1" applyAlignment="1" applyProtection="1">
      <alignment horizontal="left"/>
      <protection locked="0"/>
    </xf>
    <xf numFmtId="164" fontId="6" fillId="0" borderId="1" xfId="0" applyNumberFormat="1" applyFont="1" applyBorder="1" applyProtection="1">
      <protection locked="0"/>
    </xf>
    <xf numFmtId="164" fontId="6" fillId="0" borderId="2" xfId="0" applyNumberFormat="1" applyFont="1" applyBorder="1" applyAlignment="1" applyProtection="1">
      <alignment horizontal="left"/>
      <protection locked="0"/>
    </xf>
    <xf numFmtId="164" fontId="14" fillId="0" borderId="5" xfId="0" applyNumberFormat="1" applyFont="1" applyBorder="1" applyAlignment="1" applyProtection="1">
      <alignment horizontal="left"/>
      <protection locked="0"/>
    </xf>
    <xf numFmtId="164" fontId="6" fillId="0" borderId="5" xfId="0" applyNumberFormat="1" applyFont="1" applyBorder="1" applyAlignment="1" applyProtection="1">
      <alignment horizontal="left"/>
      <protection locked="0"/>
    </xf>
    <xf numFmtId="164" fontId="14" fillId="0" borderId="1" xfId="0" applyNumberFormat="1" applyFont="1" applyBorder="1" applyAlignment="1" applyProtection="1">
      <alignment horizontal="left"/>
      <protection locked="0"/>
    </xf>
    <xf numFmtId="164" fontId="14" fillId="0" borderId="3" xfId="0" applyNumberFormat="1" applyFont="1" applyBorder="1" applyProtection="1">
      <protection locked="0"/>
    </xf>
    <xf numFmtId="164" fontId="6" fillId="0" borderId="3" xfId="0" applyNumberFormat="1" applyFont="1" applyBorder="1" applyProtection="1">
      <protection locked="0"/>
    </xf>
    <xf numFmtId="0" fontId="15" fillId="7" borderId="1" xfId="0" applyFont="1" applyFill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20" fontId="7" fillId="0" borderId="4" xfId="0" applyNumberFormat="1" applyFont="1" applyBorder="1" applyAlignment="1" applyProtection="1">
      <alignment horizontal="left"/>
      <protection locked="0"/>
    </xf>
    <xf numFmtId="0" fontId="7" fillId="0" borderId="7" xfId="0" applyFont="1" applyBorder="1" applyAlignment="1" applyProtection="1">
      <alignment horizontal="left"/>
      <protection locked="0"/>
    </xf>
    <xf numFmtId="2" fontId="6" fillId="7" borderId="1" xfId="0" applyNumberFormat="1" applyFont="1" applyFill="1" applyBorder="1" applyAlignment="1" applyProtection="1">
      <alignment horizontal="center"/>
      <protection locked="0"/>
    </xf>
    <xf numFmtId="20" fontId="7" fillId="0" borderId="0" xfId="0" applyNumberFormat="1" applyFont="1" applyAlignment="1" applyProtection="1">
      <alignment horizontal="center"/>
      <protection locked="0"/>
    </xf>
    <xf numFmtId="2" fontId="7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165" fontId="6" fillId="0" borderId="0" xfId="0" applyNumberFormat="1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1" fillId="0" borderId="0" xfId="0" applyFont="1" applyProtection="1">
      <protection locked="0"/>
    </xf>
    <xf numFmtId="2" fontId="6" fillId="0" borderId="0" xfId="0" applyNumberFormat="1" applyFont="1" applyAlignment="1" applyProtection="1">
      <alignment horizontal="left"/>
      <protection locked="0"/>
    </xf>
    <xf numFmtId="3" fontId="6" fillId="0" borderId="0" xfId="0" applyNumberFormat="1" applyFont="1" applyProtection="1">
      <protection locked="0"/>
    </xf>
    <xf numFmtId="3" fontId="7" fillId="4" borderId="1" xfId="0" applyNumberFormat="1" applyFont="1" applyFill="1" applyBorder="1"/>
    <xf numFmtId="4" fontId="7" fillId="4" borderId="1" xfId="0" applyNumberFormat="1" applyFont="1" applyFill="1" applyBorder="1"/>
    <xf numFmtId="2" fontId="6" fillId="4" borderId="1" xfId="0" applyNumberFormat="1" applyFont="1" applyFill="1" applyBorder="1"/>
    <xf numFmtId="2" fontId="7" fillId="4" borderId="8" xfId="0" applyNumberFormat="1" applyFont="1" applyFill="1" applyBorder="1"/>
    <xf numFmtId="166" fontId="7" fillId="4" borderId="1" xfId="0" applyNumberFormat="1" applyFont="1" applyFill="1" applyBorder="1"/>
    <xf numFmtId="2" fontId="7" fillId="0" borderId="0" xfId="0" applyNumberFormat="1" applyFont="1"/>
    <xf numFmtId="2" fontId="7" fillId="4" borderId="2" xfId="0" applyNumberFormat="1" applyFont="1" applyFill="1" applyBorder="1"/>
    <xf numFmtId="2" fontId="6" fillId="7" borderId="1" xfId="0" applyNumberFormat="1" applyFont="1" applyFill="1" applyBorder="1" applyAlignment="1">
      <alignment horizontal="center"/>
    </xf>
    <xf numFmtId="0" fontId="16" fillId="0" borderId="0" xfId="0" applyFont="1" applyProtection="1">
      <protection locked="0"/>
    </xf>
    <xf numFmtId="0" fontId="16" fillId="6" borderId="1" xfId="0" applyFont="1" applyFill="1" applyBorder="1" applyAlignment="1" applyProtection="1">
      <alignment horizontal="center"/>
      <protection locked="0"/>
    </xf>
    <xf numFmtId="16" fontId="16" fillId="5" borderId="1" xfId="0" applyNumberFormat="1" applyFont="1" applyFill="1" applyBorder="1" applyProtection="1">
      <protection locked="0"/>
    </xf>
    <xf numFmtId="169" fontId="16" fillId="6" borderId="1" xfId="0" applyNumberFormat="1" applyFont="1" applyFill="1" applyBorder="1" applyProtection="1">
      <protection locked="0"/>
    </xf>
    <xf numFmtId="0" fontId="16" fillId="5" borderId="1" xfId="0" applyFont="1" applyFill="1" applyBorder="1" applyProtection="1">
      <protection locked="0"/>
    </xf>
    <xf numFmtId="0" fontId="16" fillId="8" borderId="1" xfId="0" applyFont="1" applyFill="1" applyBorder="1" applyProtection="1">
      <protection locked="0"/>
    </xf>
    <xf numFmtId="0" fontId="12" fillId="9" borderId="1" xfId="0" applyFont="1" applyFill="1" applyBorder="1" applyAlignment="1" applyProtection="1">
      <alignment horizontal="center"/>
      <protection locked="0"/>
    </xf>
    <xf numFmtId="0" fontId="12" fillId="7" borderId="1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6" fillId="7" borderId="1" xfId="0" applyFont="1" applyFill="1" applyBorder="1" applyProtection="1">
      <protection locked="0"/>
    </xf>
    <xf numFmtId="169" fontId="16" fillId="7" borderId="1" xfId="0" applyNumberFormat="1" applyFont="1" applyFill="1" applyBorder="1" applyProtection="1">
      <protection locked="0"/>
    </xf>
    <xf numFmtId="169" fontId="16" fillId="7" borderId="1" xfId="0" quotePrefix="1" applyNumberFormat="1" applyFont="1" applyFill="1" applyBorder="1" applyProtection="1">
      <protection locked="0"/>
    </xf>
    <xf numFmtId="2" fontId="16" fillId="0" borderId="0" xfId="0" applyNumberFormat="1" applyFont="1" applyProtection="1">
      <protection locked="0"/>
    </xf>
    <xf numFmtId="169" fontId="16" fillId="0" borderId="0" xfId="0" applyNumberFormat="1" applyFont="1" applyProtection="1">
      <protection locked="0"/>
    </xf>
    <xf numFmtId="14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169" fontId="16" fillId="4" borderId="1" xfId="0" applyNumberFormat="1" applyFont="1" applyFill="1" applyBorder="1"/>
    <xf numFmtId="169" fontId="16" fillId="11" borderId="1" xfId="0" applyNumberFormat="1" applyFont="1" applyFill="1" applyBorder="1"/>
    <xf numFmtId="169" fontId="16" fillId="7" borderId="1" xfId="0" applyNumberFormat="1" applyFont="1" applyFill="1" applyBorder="1"/>
    <xf numFmtId="169" fontId="16" fillId="6" borderId="1" xfId="0" applyNumberFormat="1" applyFont="1" applyFill="1" applyBorder="1"/>
    <xf numFmtId="0" fontId="12" fillId="0" borderId="0" xfId="0" applyFont="1"/>
    <xf numFmtId="2" fontId="17" fillId="6" borderId="9" xfId="0" applyNumberFormat="1" applyFont="1" applyFill="1" applyBorder="1" applyAlignment="1">
      <alignment horizontal="center"/>
    </xf>
    <xf numFmtId="1" fontId="16" fillId="7" borderId="1" xfId="0" applyNumberFormat="1" applyFont="1" applyFill="1" applyBorder="1" applyAlignment="1">
      <alignment horizontal="center"/>
    </xf>
    <xf numFmtId="2" fontId="17" fillId="7" borderId="1" xfId="0" applyNumberFormat="1" applyFont="1" applyFill="1" applyBorder="1" applyAlignment="1">
      <alignment horizontal="center"/>
    </xf>
    <xf numFmtId="2" fontId="16" fillId="10" borderId="1" xfId="0" applyNumberFormat="1" applyFont="1" applyFill="1" applyBorder="1" applyAlignment="1">
      <alignment horizontal="center"/>
    </xf>
    <xf numFmtId="0" fontId="0" fillId="4" borderId="1" xfId="0" applyFill="1" applyBorder="1" applyProtection="1">
      <protection locked="0"/>
    </xf>
    <xf numFmtId="16" fontId="0" fillId="4" borderId="1" xfId="0" applyNumberFormat="1" applyFill="1" applyBorder="1" applyProtection="1">
      <protection locked="0"/>
    </xf>
    <xf numFmtId="0" fontId="0" fillId="4" borderId="9" xfId="0" applyFill="1" applyBorder="1" applyProtection="1">
      <protection locked="0"/>
    </xf>
    <xf numFmtId="168" fontId="8" fillId="0" borderId="0" xfId="2" applyNumberFormat="1" applyFont="1" applyProtection="1">
      <protection locked="0"/>
    </xf>
    <xf numFmtId="168" fontId="13" fillId="0" borderId="0" xfId="2" applyNumberFormat="1" applyFont="1" applyProtection="1">
      <protection locked="0"/>
    </xf>
    <xf numFmtId="14" fontId="0" fillId="4" borderId="9" xfId="0" applyNumberFormat="1" applyFill="1" applyBorder="1"/>
    <xf numFmtId="167" fontId="0" fillId="4" borderId="9" xfId="0" applyNumberFormat="1" applyFill="1" applyBorder="1"/>
    <xf numFmtId="9" fontId="0" fillId="4" borderId="1" xfId="1" applyFont="1" applyFill="1" applyBorder="1" applyProtection="1"/>
    <xf numFmtId="2" fontId="0" fillId="0" borderId="0" xfId="0" applyNumberFormat="1" applyProtection="1">
      <protection locked="0"/>
    </xf>
    <xf numFmtId="168" fontId="8" fillId="0" borderId="0" xfId="2" applyNumberFormat="1" applyFont="1"/>
    <xf numFmtId="164" fontId="6" fillId="0" borderId="1" xfId="0" applyNumberFormat="1" applyFont="1" applyBorder="1"/>
    <xf numFmtId="164" fontId="6" fillId="0" borderId="2" xfId="0" applyNumberFormat="1" applyFont="1" applyBorder="1" applyAlignment="1">
      <alignment horizontal="left"/>
    </xf>
    <xf numFmtId="164" fontId="6" fillId="12" borderId="1" xfId="0" applyNumberFormat="1" applyFont="1" applyFill="1" applyBorder="1"/>
    <xf numFmtId="164" fontId="6" fillId="12" borderId="2" xfId="0" applyNumberFormat="1" applyFont="1" applyFill="1" applyBorder="1" applyAlignment="1">
      <alignment horizontal="left"/>
    </xf>
    <xf numFmtId="167" fontId="0" fillId="0" borderId="0" xfId="0" applyNumberFormat="1" applyProtection="1">
      <protection locked="0"/>
    </xf>
    <xf numFmtId="164" fontId="6" fillId="0" borderId="5" xfId="0" applyNumberFormat="1" applyFont="1" applyBorder="1" applyAlignment="1">
      <alignment horizontal="left"/>
    </xf>
    <xf numFmtId="168" fontId="18" fillId="0" borderId="0" xfId="2" applyNumberFormat="1" applyFont="1"/>
    <xf numFmtId="0" fontId="15" fillId="7" borderId="6" xfId="0" applyFont="1" applyFill="1" applyBorder="1" applyAlignment="1" applyProtection="1">
      <alignment horizontal="center"/>
      <protection locked="0"/>
    </xf>
    <xf numFmtId="9" fontId="7" fillId="13" borderId="1" xfId="0" applyNumberFormat="1" applyFont="1" applyFill="1" applyBorder="1" applyProtection="1">
      <protection locked="0"/>
    </xf>
    <xf numFmtId="0" fontId="7" fillId="13" borderId="1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3" fontId="6" fillId="0" borderId="1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2" fontId="6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9" fontId="6" fillId="4" borderId="2" xfId="0" applyNumberFormat="1" applyFont="1" applyFill="1" applyBorder="1" applyAlignment="1">
      <alignment horizontal="center"/>
    </xf>
    <xf numFmtId="169" fontId="6" fillId="4" borderId="8" xfId="0" applyNumberFormat="1" applyFont="1" applyFill="1" applyBorder="1" applyAlignment="1">
      <alignment horizontal="center"/>
    </xf>
    <xf numFmtId="169" fontId="6" fillId="4" borderId="6" xfId="0" applyNumberFormat="1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 wrapText="1"/>
      <protection locked="0"/>
    </xf>
    <xf numFmtId="20" fontId="7" fillId="0" borderId="5" xfId="0" applyNumberFormat="1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14" fontId="7" fillId="12" borderId="1" xfId="0" applyNumberFormat="1" applyFont="1" applyFill="1" applyBorder="1" applyAlignment="1" applyProtection="1">
      <alignment horizontal="center"/>
      <protection locked="0"/>
    </xf>
    <xf numFmtId="0" fontId="7" fillId="12" borderId="1" xfId="0" applyFont="1" applyFill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2" fontId="6" fillId="4" borderId="1" xfId="0" quotePrefix="1" applyNumberFormat="1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Y54"/>
  <sheetViews>
    <sheetView tabSelected="1" zoomScale="50" zoomScaleNormal="50" workbookViewId="0">
      <selection activeCell="D26" sqref="D26"/>
    </sheetView>
  </sheetViews>
  <sheetFormatPr defaultColWidth="8.85546875" defaultRowHeight="21"/>
  <cols>
    <col min="1" max="1" width="19.42578125" style="16" customWidth="1"/>
    <col min="2" max="2" width="14.7109375" style="17" customWidth="1"/>
    <col min="3" max="3" width="14.7109375" style="38" customWidth="1"/>
    <col min="4" max="4" width="11.28515625" style="39" bestFit="1" customWidth="1"/>
    <col min="5" max="5" width="14.7109375" style="19" customWidth="1"/>
    <col min="6" max="6" width="14.7109375" style="40" customWidth="1"/>
    <col min="7" max="7" width="11.28515625" style="17" bestFit="1" customWidth="1"/>
    <col min="8" max="8" width="14.7109375" style="19" customWidth="1"/>
    <col min="9" max="9" width="14.7109375" style="40" customWidth="1"/>
    <col min="10" max="10" width="10.42578125" style="17" bestFit="1" customWidth="1"/>
    <col min="11" max="11" width="14.7109375" style="19" customWidth="1"/>
    <col min="12" max="12" width="14.7109375" style="40" customWidth="1"/>
    <col min="13" max="13" width="10.42578125" style="17" bestFit="1" customWidth="1"/>
    <col min="14" max="14" width="14.7109375" style="19" customWidth="1"/>
    <col min="15" max="15" width="14.7109375" style="40" customWidth="1"/>
    <col min="16" max="16" width="10.42578125" style="17" bestFit="1" customWidth="1"/>
    <col min="17" max="17" width="14.7109375" style="19" customWidth="1"/>
    <col min="18" max="18" width="14.7109375" style="40" customWidth="1"/>
    <col min="19" max="19" width="12" style="17" bestFit="1" customWidth="1"/>
    <col min="20" max="20" width="14.7109375" style="19" customWidth="1"/>
    <col min="21" max="21" width="14.7109375" style="40" customWidth="1"/>
    <col min="22" max="22" width="10.42578125" style="17" bestFit="1" customWidth="1"/>
    <col min="23" max="23" width="12.28515625" style="16" bestFit="1" customWidth="1"/>
    <col min="24" max="24" width="11.28515625" style="19" bestFit="1" customWidth="1"/>
    <col min="25" max="25" width="11.7109375" style="19" customWidth="1"/>
    <col min="26" max="16384" width="8.85546875" style="19"/>
  </cols>
  <sheetData>
    <row r="1" spans="1:25" ht="55.35" customHeight="1">
      <c r="A1" s="16" t="s">
        <v>10</v>
      </c>
      <c r="B1" s="107"/>
      <c r="C1" s="107"/>
      <c r="D1" s="107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18" t="s">
        <v>11</v>
      </c>
    </row>
    <row r="2" spans="1:25" ht="27.6" customHeight="1">
      <c r="A2" s="16" t="s">
        <v>9</v>
      </c>
      <c r="B2" s="99">
        <f>$W$2/7</f>
        <v>1726.5714285714287</v>
      </c>
      <c r="C2" s="100"/>
      <c r="D2" s="100"/>
      <c r="E2" s="99">
        <f t="shared" ref="E2:V2" si="0">$W$2/7</f>
        <v>1726.5714285714287</v>
      </c>
      <c r="F2" s="100"/>
      <c r="G2" s="100"/>
      <c r="H2" s="99">
        <f t="shared" ref="H2:V2" si="1">$W$2/7</f>
        <v>1726.5714285714287</v>
      </c>
      <c r="I2" s="100"/>
      <c r="J2" s="100"/>
      <c r="K2" s="99">
        <f t="shared" ref="K2:V2" si="2">$W$2/7</f>
        <v>1726.5714285714287</v>
      </c>
      <c r="L2" s="100"/>
      <c r="M2" s="100"/>
      <c r="N2" s="99">
        <f t="shared" ref="N2:V2" si="3">$W$2/7</f>
        <v>1726.5714285714287</v>
      </c>
      <c r="O2" s="100"/>
      <c r="P2" s="100"/>
      <c r="Q2" s="99">
        <f t="shared" ref="Q2:V2" si="4">$W$2/7</f>
        <v>1726.5714285714287</v>
      </c>
      <c r="R2" s="100"/>
      <c r="S2" s="100"/>
      <c r="T2" s="99">
        <f t="shared" ref="T2:V2" si="5">$W$2/7</f>
        <v>1726.5714285714287</v>
      </c>
      <c r="U2" s="100"/>
      <c r="V2" s="100"/>
      <c r="W2" s="44">
        <v>12086</v>
      </c>
    </row>
    <row r="3" spans="1:25" ht="27.6" customHeight="1">
      <c r="A3" s="16" t="s">
        <v>8</v>
      </c>
      <c r="B3" s="116">
        <f>$W$3/7</f>
        <v>71.428571428571431</v>
      </c>
      <c r="C3" s="101"/>
      <c r="D3" s="101"/>
      <c r="E3" s="116">
        <f t="shared" ref="E3:V3" si="6">$W$3/7</f>
        <v>71.428571428571431</v>
      </c>
      <c r="F3" s="101"/>
      <c r="G3" s="101"/>
      <c r="H3" s="116">
        <f t="shared" ref="H3:V3" si="7">$W$3/7</f>
        <v>71.428571428571431</v>
      </c>
      <c r="I3" s="101"/>
      <c r="J3" s="101"/>
      <c r="K3" s="116">
        <f t="shared" ref="K3:V3" si="8">$W$3/7</f>
        <v>71.428571428571431</v>
      </c>
      <c r="L3" s="101"/>
      <c r="M3" s="101"/>
      <c r="N3" s="116">
        <f t="shared" ref="N3:V3" si="9">$W$3/7</f>
        <v>71.428571428571431</v>
      </c>
      <c r="O3" s="101"/>
      <c r="P3" s="101"/>
      <c r="Q3" s="116">
        <f t="shared" ref="Q3:V3" si="10">$W$3/7</f>
        <v>71.428571428571431</v>
      </c>
      <c r="R3" s="101"/>
      <c r="S3" s="101"/>
      <c r="T3" s="116">
        <f t="shared" ref="T3:V3" si="11">$W$3/7</f>
        <v>71.428571428571431</v>
      </c>
      <c r="U3" s="101"/>
      <c r="V3" s="101"/>
      <c r="W3" s="45">
        <v>500</v>
      </c>
      <c r="X3" s="20"/>
    </row>
    <row r="4" spans="1:25" ht="27.6" customHeight="1">
      <c r="A4" s="16" t="s">
        <v>13</v>
      </c>
      <c r="B4" s="104">
        <f>(B3/8)</f>
        <v>8.9285714285714288</v>
      </c>
      <c r="C4" s="105"/>
      <c r="D4" s="106"/>
      <c r="E4" s="104">
        <f>(E3/8)</f>
        <v>8.9285714285714288</v>
      </c>
      <c r="F4" s="105"/>
      <c r="G4" s="106"/>
      <c r="H4" s="104">
        <f>(H3/8)</f>
        <v>8.9285714285714288</v>
      </c>
      <c r="I4" s="105"/>
      <c r="J4" s="106"/>
      <c r="K4" s="104">
        <f>(K3/8)</f>
        <v>8.9285714285714288</v>
      </c>
      <c r="L4" s="105"/>
      <c r="M4" s="106"/>
      <c r="N4" s="104">
        <f>(N3/8)</f>
        <v>8.9285714285714288</v>
      </c>
      <c r="O4" s="105"/>
      <c r="P4" s="106"/>
      <c r="Q4" s="104">
        <f>(Q3/8)</f>
        <v>8.9285714285714288</v>
      </c>
      <c r="R4" s="105"/>
      <c r="S4" s="106"/>
      <c r="T4" s="104">
        <f>(T3/8)</f>
        <v>8.9285714285714288</v>
      </c>
      <c r="U4" s="105"/>
      <c r="V4" s="106"/>
      <c r="W4" s="21"/>
    </row>
    <row r="5" spans="1:25" s="16" customFormat="1" ht="27.6" customHeight="1">
      <c r="A5" s="16" t="s">
        <v>7</v>
      </c>
      <c r="B5" s="110">
        <v>45264</v>
      </c>
      <c r="C5" s="111"/>
      <c r="D5" s="111"/>
      <c r="E5" s="102">
        <f>B5+1</f>
        <v>45265</v>
      </c>
      <c r="F5" s="103"/>
      <c r="G5" s="103"/>
      <c r="H5" s="102">
        <f>E5+1</f>
        <v>45266</v>
      </c>
      <c r="I5" s="103"/>
      <c r="J5" s="103"/>
      <c r="K5" s="102">
        <f>H5+1</f>
        <v>45267</v>
      </c>
      <c r="L5" s="103"/>
      <c r="M5" s="103"/>
      <c r="N5" s="102">
        <f>K5+1</f>
        <v>45268</v>
      </c>
      <c r="O5" s="103"/>
      <c r="P5" s="103"/>
      <c r="Q5" s="102">
        <f>N5+1</f>
        <v>45269</v>
      </c>
      <c r="R5" s="103"/>
      <c r="S5" s="103"/>
      <c r="T5" s="102">
        <f>Q5+1</f>
        <v>45270</v>
      </c>
      <c r="U5" s="103"/>
      <c r="V5" s="103"/>
    </row>
    <row r="6" spans="1:25" s="16" customFormat="1" ht="27.6" customHeight="1">
      <c r="A6" s="16" t="s">
        <v>6</v>
      </c>
      <c r="B6" s="97" t="s">
        <v>0</v>
      </c>
      <c r="C6" s="97"/>
      <c r="D6" s="97"/>
      <c r="E6" s="97" t="s">
        <v>1</v>
      </c>
      <c r="F6" s="97"/>
      <c r="G6" s="97"/>
      <c r="H6" s="97" t="s">
        <v>2</v>
      </c>
      <c r="I6" s="97"/>
      <c r="J6" s="97"/>
      <c r="K6" s="97" t="s">
        <v>3</v>
      </c>
      <c r="L6" s="97"/>
      <c r="M6" s="97"/>
      <c r="N6" s="97" t="s">
        <v>4</v>
      </c>
      <c r="O6" s="97"/>
      <c r="P6" s="97"/>
      <c r="Q6" s="97" t="s">
        <v>12</v>
      </c>
      <c r="R6" s="97"/>
      <c r="S6" s="97"/>
      <c r="T6" s="97" t="s">
        <v>5</v>
      </c>
      <c r="U6" s="97"/>
      <c r="V6" s="97"/>
    </row>
    <row r="7" spans="1:25" ht="27.95" customHeight="1">
      <c r="B7" s="87"/>
      <c r="C7" s="88"/>
      <c r="D7" s="46">
        <f t="shared" ref="D7:D15" si="12">MOD(C7-B7,1)/24*576</f>
        <v>0</v>
      </c>
      <c r="E7" s="87"/>
      <c r="F7" s="88"/>
      <c r="G7" s="46">
        <f t="shared" ref="G7:G15" si="13">MOD(F7-E7,1)/24*576</f>
        <v>0</v>
      </c>
      <c r="H7" s="87"/>
      <c r="I7" s="88"/>
      <c r="J7" s="46">
        <f t="shared" ref="J7:J15" si="14">MOD(I7-H7,1)/24*576</f>
        <v>0</v>
      </c>
      <c r="K7" s="87"/>
      <c r="L7" s="88"/>
      <c r="M7" s="46">
        <f t="shared" ref="M7:M15" si="15">MOD(L7-K7,1)/24*576</f>
        <v>0</v>
      </c>
      <c r="N7" s="87"/>
      <c r="O7" s="88"/>
      <c r="P7" s="46">
        <f t="shared" ref="P7:P15" si="16">MOD(O7-N7,1)/24*576</f>
        <v>0</v>
      </c>
      <c r="Q7" s="87"/>
      <c r="R7" s="88"/>
      <c r="S7" s="46">
        <f t="shared" ref="S7:S17" si="17">MOD(R7-Q7,1)/24*576</f>
        <v>0</v>
      </c>
      <c r="T7" s="87"/>
      <c r="U7" s="88"/>
      <c r="V7" s="46">
        <f t="shared" ref="V7:V17" si="18">MOD(U7-T7,1)/24*576</f>
        <v>0</v>
      </c>
    </row>
    <row r="8" spans="1:25" ht="27.95" customHeight="1">
      <c r="B8" s="87"/>
      <c r="C8" s="88"/>
      <c r="D8" s="46">
        <f t="shared" si="12"/>
        <v>0</v>
      </c>
      <c r="E8" s="87"/>
      <c r="F8" s="88"/>
      <c r="G8" s="46">
        <f t="shared" si="13"/>
        <v>0</v>
      </c>
      <c r="H8" s="87"/>
      <c r="I8" s="88"/>
      <c r="J8" s="46">
        <f t="shared" si="14"/>
        <v>0</v>
      </c>
      <c r="K8" s="87"/>
      <c r="L8" s="88"/>
      <c r="M8" s="46">
        <f t="shared" si="15"/>
        <v>0</v>
      </c>
      <c r="N8" s="87"/>
      <c r="O8" s="88"/>
      <c r="P8" s="46">
        <f t="shared" si="16"/>
        <v>0</v>
      </c>
      <c r="Q8" s="87"/>
      <c r="R8" s="88"/>
      <c r="S8" s="46">
        <f t="shared" si="17"/>
        <v>0</v>
      </c>
      <c r="T8" s="87"/>
      <c r="U8" s="88"/>
      <c r="V8" s="46">
        <f t="shared" si="18"/>
        <v>0</v>
      </c>
    </row>
    <row r="9" spans="1:25" ht="27.95" customHeight="1">
      <c r="B9" s="87"/>
      <c r="C9" s="88"/>
      <c r="D9" s="46">
        <f t="shared" si="12"/>
        <v>0</v>
      </c>
      <c r="E9" s="87"/>
      <c r="F9" s="88"/>
      <c r="G9" s="46">
        <f t="shared" si="13"/>
        <v>0</v>
      </c>
      <c r="H9" s="87"/>
      <c r="I9" s="88"/>
      <c r="J9" s="46">
        <f t="shared" si="14"/>
        <v>0</v>
      </c>
      <c r="K9" s="87"/>
      <c r="L9" s="88"/>
      <c r="M9" s="46">
        <f t="shared" si="15"/>
        <v>0</v>
      </c>
      <c r="N9" s="87"/>
      <c r="O9" s="88"/>
      <c r="P9" s="46">
        <f t="shared" si="16"/>
        <v>0</v>
      </c>
      <c r="Q9" s="87"/>
      <c r="R9" s="88"/>
      <c r="S9" s="46">
        <f t="shared" si="17"/>
        <v>0</v>
      </c>
      <c r="T9" s="87"/>
      <c r="U9" s="88"/>
      <c r="V9" s="46">
        <f t="shared" si="18"/>
        <v>0</v>
      </c>
      <c r="X9" s="16"/>
      <c r="Y9" s="85"/>
    </row>
    <row r="10" spans="1:25" ht="27.95" customHeight="1">
      <c r="B10" s="87"/>
      <c r="C10" s="88"/>
      <c r="D10" s="46">
        <f t="shared" si="12"/>
        <v>0</v>
      </c>
      <c r="E10" s="87"/>
      <c r="F10" s="88"/>
      <c r="G10" s="46">
        <f t="shared" si="13"/>
        <v>0</v>
      </c>
      <c r="H10" s="87"/>
      <c r="I10" s="88"/>
      <c r="J10" s="46">
        <f t="shared" si="14"/>
        <v>0</v>
      </c>
      <c r="K10" s="87"/>
      <c r="L10" s="88"/>
      <c r="M10" s="46">
        <f t="shared" si="15"/>
        <v>0</v>
      </c>
      <c r="N10" s="87"/>
      <c r="O10" s="88"/>
      <c r="P10" s="46">
        <f t="shared" si="16"/>
        <v>0</v>
      </c>
      <c r="Q10" s="89"/>
      <c r="R10" s="88"/>
      <c r="S10" s="46">
        <f t="shared" si="17"/>
        <v>0</v>
      </c>
      <c r="T10" s="87"/>
      <c r="U10" s="88"/>
      <c r="V10" s="46">
        <f t="shared" si="18"/>
        <v>0</v>
      </c>
      <c r="X10" s="16"/>
      <c r="Y10" s="85"/>
    </row>
    <row r="11" spans="1:25" ht="27.95" customHeight="1">
      <c r="B11" s="87"/>
      <c r="C11" s="88"/>
      <c r="D11" s="46">
        <f t="shared" si="12"/>
        <v>0</v>
      </c>
      <c r="E11" s="87"/>
      <c r="F11" s="88"/>
      <c r="G11" s="46">
        <f t="shared" si="13"/>
        <v>0</v>
      </c>
      <c r="H11" s="87"/>
      <c r="I11" s="88"/>
      <c r="J11" s="46">
        <f t="shared" si="14"/>
        <v>0</v>
      </c>
      <c r="K11" s="87"/>
      <c r="L11" s="88"/>
      <c r="M11" s="46">
        <f t="shared" si="15"/>
        <v>0</v>
      </c>
      <c r="N11" s="87"/>
      <c r="O11" s="88"/>
      <c r="P11" s="46">
        <f t="shared" si="16"/>
        <v>0</v>
      </c>
      <c r="Q11" s="87"/>
      <c r="R11" s="88"/>
      <c r="S11" s="46">
        <f t="shared" si="17"/>
        <v>0</v>
      </c>
      <c r="T11" s="87"/>
      <c r="U11" s="88"/>
      <c r="V11" s="46">
        <f t="shared" si="18"/>
        <v>0</v>
      </c>
      <c r="X11" s="16"/>
      <c r="Y11" s="85"/>
    </row>
    <row r="12" spans="1:25" ht="27.95" customHeight="1">
      <c r="B12" s="87"/>
      <c r="C12" s="88"/>
      <c r="D12" s="46">
        <f t="shared" si="12"/>
        <v>0</v>
      </c>
      <c r="E12" s="87"/>
      <c r="F12" s="88"/>
      <c r="G12" s="46">
        <f t="shared" si="13"/>
        <v>0</v>
      </c>
      <c r="H12" s="87"/>
      <c r="I12" s="88"/>
      <c r="J12" s="46">
        <f t="shared" si="14"/>
        <v>0</v>
      </c>
      <c r="K12" s="87"/>
      <c r="L12" s="88"/>
      <c r="M12" s="46">
        <f t="shared" si="15"/>
        <v>0</v>
      </c>
      <c r="N12" s="22"/>
      <c r="O12" s="23"/>
      <c r="P12" s="46">
        <f t="shared" si="16"/>
        <v>0</v>
      </c>
      <c r="Q12" s="89"/>
      <c r="R12" s="90"/>
      <c r="S12" s="46">
        <f t="shared" si="17"/>
        <v>0</v>
      </c>
      <c r="T12" s="87"/>
      <c r="U12" s="88"/>
      <c r="V12" s="46">
        <f t="shared" si="18"/>
        <v>0</v>
      </c>
      <c r="X12" s="16"/>
      <c r="Y12" s="85"/>
    </row>
    <row r="13" spans="1:25" ht="27.95" customHeight="1">
      <c r="B13" s="87"/>
      <c r="C13" s="88"/>
      <c r="D13" s="46">
        <f t="shared" si="12"/>
        <v>0</v>
      </c>
      <c r="E13" s="22"/>
      <c r="F13" s="26"/>
      <c r="G13" s="46">
        <f t="shared" si="13"/>
        <v>0</v>
      </c>
      <c r="H13" s="87"/>
      <c r="I13" s="88"/>
      <c r="J13" s="46">
        <f t="shared" si="14"/>
        <v>0</v>
      </c>
      <c r="K13" s="22"/>
      <c r="L13" s="26"/>
      <c r="M13" s="46">
        <f t="shared" si="15"/>
        <v>0</v>
      </c>
      <c r="N13" s="87"/>
      <c r="O13" s="88"/>
      <c r="P13" s="46">
        <f t="shared" si="16"/>
        <v>0</v>
      </c>
      <c r="Q13" s="87"/>
      <c r="R13" s="88"/>
      <c r="S13" s="46">
        <f t="shared" si="17"/>
        <v>0</v>
      </c>
      <c r="T13" s="87"/>
      <c r="U13" s="88"/>
      <c r="V13" s="46">
        <f t="shared" si="18"/>
        <v>0</v>
      </c>
      <c r="X13" s="16"/>
    </row>
    <row r="14" spans="1:25" ht="27.95" customHeight="1">
      <c r="B14" s="87"/>
      <c r="C14" s="88"/>
      <c r="D14" s="46">
        <f t="shared" si="12"/>
        <v>0</v>
      </c>
      <c r="E14" s="22"/>
      <c r="F14" s="26"/>
      <c r="G14" s="46">
        <f t="shared" si="13"/>
        <v>0</v>
      </c>
      <c r="H14" s="87"/>
      <c r="I14" s="88"/>
      <c r="J14" s="46">
        <f t="shared" si="14"/>
        <v>0</v>
      </c>
      <c r="K14" s="22"/>
      <c r="L14" s="26"/>
      <c r="M14" s="46">
        <f t="shared" si="15"/>
        <v>0</v>
      </c>
      <c r="N14" s="87"/>
      <c r="O14" s="92"/>
      <c r="P14" s="46">
        <f t="shared" si="16"/>
        <v>0</v>
      </c>
      <c r="Q14" s="87"/>
      <c r="R14" s="88"/>
      <c r="S14" s="46">
        <f t="shared" si="17"/>
        <v>0</v>
      </c>
      <c r="T14" s="87"/>
      <c r="U14" s="88"/>
      <c r="V14" s="46">
        <f t="shared" si="18"/>
        <v>0</v>
      </c>
    </row>
    <row r="15" spans="1:25" ht="27.95" customHeight="1">
      <c r="B15" s="87"/>
      <c r="C15" s="88"/>
      <c r="D15" s="46">
        <f t="shared" si="12"/>
        <v>0</v>
      </c>
      <c r="E15" s="22"/>
      <c r="F15" s="26"/>
      <c r="G15" s="46">
        <f t="shared" si="13"/>
        <v>0</v>
      </c>
      <c r="H15" s="87"/>
      <c r="I15" s="88"/>
      <c r="J15" s="46">
        <f t="shared" si="14"/>
        <v>0</v>
      </c>
      <c r="K15" s="22"/>
      <c r="L15" s="26"/>
      <c r="M15" s="46">
        <f t="shared" si="15"/>
        <v>0</v>
      </c>
      <c r="N15" s="22"/>
      <c r="O15" s="26"/>
      <c r="P15" s="46">
        <f t="shared" si="16"/>
        <v>0</v>
      </c>
      <c r="Q15" s="87"/>
      <c r="R15" s="88"/>
      <c r="S15" s="46">
        <f t="shared" si="17"/>
        <v>0</v>
      </c>
      <c r="T15" s="22"/>
      <c r="U15" s="26"/>
      <c r="V15" s="46">
        <f t="shared" si="18"/>
        <v>0</v>
      </c>
    </row>
    <row r="16" spans="1:25" ht="27.95" customHeight="1">
      <c r="B16" s="87"/>
      <c r="C16" s="88"/>
      <c r="D16" s="46">
        <f t="shared" ref="D16:D20" si="19">MOD(C16-B16,1)/24*576</f>
        <v>0</v>
      </c>
      <c r="E16" s="22"/>
      <c r="F16" s="26"/>
      <c r="G16" s="46">
        <f t="shared" ref="G16:G22" si="20">MOD(F16-E16,1)/24*576</f>
        <v>0</v>
      </c>
      <c r="H16" s="22"/>
      <c r="I16" s="26"/>
      <c r="J16" s="46">
        <f t="shared" ref="J16:J22" si="21">MOD(I16-H16,1)/24*576</f>
        <v>0</v>
      </c>
      <c r="K16" s="22"/>
      <c r="L16" s="26"/>
      <c r="M16" s="46">
        <f t="shared" ref="M16:M22" si="22">MOD(L16-K16,1)/24*576</f>
        <v>0</v>
      </c>
      <c r="N16" s="22"/>
      <c r="O16" s="26"/>
      <c r="P16" s="46">
        <f t="shared" ref="P16:P23" si="23">MOD(O16-N16,1)/24*576</f>
        <v>0</v>
      </c>
      <c r="Q16" s="22"/>
      <c r="R16" s="26"/>
      <c r="S16" s="46">
        <f t="shared" si="17"/>
        <v>0</v>
      </c>
      <c r="T16" s="22"/>
      <c r="U16" s="26"/>
      <c r="V16" s="46">
        <f t="shared" si="18"/>
        <v>0</v>
      </c>
    </row>
    <row r="17" spans="1:25" ht="27.95" customHeight="1">
      <c r="B17" s="22"/>
      <c r="C17" s="26"/>
      <c r="D17" s="46">
        <f t="shared" si="19"/>
        <v>0</v>
      </c>
      <c r="E17" s="22"/>
      <c r="F17" s="26"/>
      <c r="G17" s="46">
        <f t="shared" si="20"/>
        <v>0</v>
      </c>
      <c r="H17" s="22"/>
      <c r="I17" s="26"/>
      <c r="J17" s="46">
        <f t="shared" si="21"/>
        <v>0</v>
      </c>
      <c r="K17" s="22"/>
      <c r="L17" s="26"/>
      <c r="M17" s="46">
        <f t="shared" si="22"/>
        <v>0</v>
      </c>
      <c r="N17" s="22"/>
      <c r="O17" s="26"/>
      <c r="P17" s="46">
        <f t="shared" si="23"/>
        <v>0</v>
      </c>
      <c r="Q17" s="22"/>
      <c r="R17" s="26"/>
      <c r="S17" s="46">
        <f t="shared" si="17"/>
        <v>0</v>
      </c>
      <c r="T17" s="22"/>
      <c r="U17" s="26"/>
      <c r="V17" s="46">
        <f t="shared" si="18"/>
        <v>0</v>
      </c>
    </row>
    <row r="18" spans="1:25" ht="27.95" customHeight="1">
      <c r="B18" s="22"/>
      <c r="C18" s="26"/>
      <c r="D18" s="46">
        <f t="shared" si="19"/>
        <v>0</v>
      </c>
      <c r="E18" s="22"/>
      <c r="F18" s="26"/>
      <c r="G18" s="46">
        <f t="shared" si="20"/>
        <v>0</v>
      </c>
      <c r="H18" s="22"/>
      <c r="I18" s="26"/>
      <c r="J18" s="46">
        <f t="shared" si="21"/>
        <v>0</v>
      </c>
      <c r="K18" s="22"/>
      <c r="L18" s="26"/>
      <c r="M18" s="46">
        <f t="shared" si="22"/>
        <v>0</v>
      </c>
      <c r="N18" s="29"/>
      <c r="O18" s="26"/>
      <c r="P18" s="46">
        <f t="shared" si="23"/>
        <v>0</v>
      </c>
      <c r="Q18" s="22"/>
      <c r="R18" s="26"/>
      <c r="S18" s="46">
        <f t="shared" ref="S18:S23" si="24">MOD(R18-Q18,1)/24*576</f>
        <v>0</v>
      </c>
      <c r="T18" s="22"/>
      <c r="U18" s="26"/>
      <c r="V18" s="46">
        <f t="shared" ref="V18:V23" si="25">MOD(U18-T18,1)/24*576</f>
        <v>0</v>
      </c>
    </row>
    <row r="19" spans="1:25" ht="27.95" customHeight="1">
      <c r="B19" s="22"/>
      <c r="C19" s="23"/>
      <c r="D19" s="46">
        <f t="shared" si="19"/>
        <v>0</v>
      </c>
      <c r="E19" s="22"/>
      <c r="F19" s="23"/>
      <c r="G19" s="46">
        <f t="shared" si="20"/>
        <v>0</v>
      </c>
      <c r="H19" s="22"/>
      <c r="I19" s="23"/>
      <c r="J19" s="46">
        <f t="shared" si="21"/>
        <v>0</v>
      </c>
      <c r="K19" s="22"/>
      <c r="L19" s="23"/>
      <c r="M19" s="46">
        <f t="shared" si="22"/>
        <v>0</v>
      </c>
      <c r="N19" s="22"/>
      <c r="O19" s="23"/>
      <c r="P19" s="46">
        <f t="shared" si="23"/>
        <v>0</v>
      </c>
      <c r="Q19" s="22"/>
      <c r="R19" s="23"/>
      <c r="S19" s="46">
        <f t="shared" si="24"/>
        <v>0</v>
      </c>
      <c r="T19" s="22"/>
      <c r="U19" s="26"/>
      <c r="V19" s="46">
        <f t="shared" si="25"/>
        <v>0</v>
      </c>
    </row>
    <row r="20" spans="1:25" ht="27.95" customHeight="1">
      <c r="B20" s="22"/>
      <c r="C20" s="23"/>
      <c r="D20" s="46">
        <f t="shared" si="19"/>
        <v>0</v>
      </c>
      <c r="E20" s="22"/>
      <c r="F20" s="23"/>
      <c r="G20" s="46">
        <f t="shared" si="20"/>
        <v>0</v>
      </c>
      <c r="H20" s="22"/>
      <c r="I20" s="23"/>
      <c r="J20" s="46">
        <f t="shared" si="21"/>
        <v>0</v>
      </c>
      <c r="K20" s="22"/>
      <c r="L20" s="26"/>
      <c r="M20" s="46">
        <f t="shared" si="22"/>
        <v>0</v>
      </c>
      <c r="N20" s="24"/>
      <c r="O20" s="25"/>
      <c r="P20" s="46">
        <f t="shared" si="23"/>
        <v>0</v>
      </c>
      <c r="Q20" s="22"/>
      <c r="R20" s="23"/>
      <c r="S20" s="46">
        <f t="shared" si="24"/>
        <v>0</v>
      </c>
      <c r="T20" s="24"/>
      <c r="U20" s="27"/>
      <c r="V20" s="46">
        <f t="shared" si="25"/>
        <v>0</v>
      </c>
    </row>
    <row r="21" spans="1:25" ht="27.95" customHeight="1">
      <c r="B21" s="29"/>
      <c r="C21" s="23"/>
      <c r="D21" s="46">
        <f t="shared" ref="D21:D22" si="26">MOD(C21-B21,1)/24*576</f>
        <v>0</v>
      </c>
      <c r="E21" s="29"/>
      <c r="F21" s="23"/>
      <c r="G21" s="46">
        <f t="shared" si="20"/>
        <v>0</v>
      </c>
      <c r="H21" s="29"/>
      <c r="I21" s="23"/>
      <c r="J21" s="46">
        <f t="shared" si="21"/>
        <v>0</v>
      </c>
      <c r="K21" s="29"/>
      <c r="L21" s="23"/>
      <c r="M21" s="46">
        <f t="shared" si="22"/>
        <v>0</v>
      </c>
      <c r="N21" s="29"/>
      <c r="O21" s="23"/>
      <c r="P21" s="46">
        <f t="shared" si="23"/>
        <v>0</v>
      </c>
      <c r="Q21" s="22"/>
      <c r="R21" s="23"/>
      <c r="S21" s="46">
        <f t="shared" si="24"/>
        <v>0</v>
      </c>
      <c r="T21" s="29"/>
      <c r="U21" s="23"/>
      <c r="V21" s="46">
        <f t="shared" si="25"/>
        <v>0</v>
      </c>
    </row>
    <row r="22" spans="1:25" ht="27.95" customHeight="1">
      <c r="A22" s="60"/>
      <c r="B22" s="22"/>
      <c r="C22" s="23"/>
      <c r="D22" s="46">
        <f t="shared" si="26"/>
        <v>0</v>
      </c>
      <c r="E22" s="30"/>
      <c r="F22" s="25"/>
      <c r="G22" s="46">
        <f t="shared" si="20"/>
        <v>0</v>
      </c>
      <c r="H22" s="30"/>
      <c r="I22" s="25"/>
      <c r="J22" s="46">
        <f t="shared" si="21"/>
        <v>0</v>
      </c>
      <c r="K22" s="22"/>
      <c r="L22" s="23"/>
      <c r="M22" s="46">
        <f t="shared" si="22"/>
        <v>0</v>
      </c>
      <c r="N22" s="22"/>
      <c r="O22" s="23"/>
      <c r="P22" s="46">
        <f t="shared" si="23"/>
        <v>0</v>
      </c>
      <c r="Q22" s="22"/>
      <c r="R22" s="23"/>
      <c r="S22" s="46">
        <f t="shared" si="24"/>
        <v>0</v>
      </c>
      <c r="T22" s="22"/>
      <c r="U22" s="23"/>
      <c r="V22" s="46">
        <f t="shared" si="25"/>
        <v>0</v>
      </c>
    </row>
    <row r="23" spans="1:25" ht="27.95" customHeight="1">
      <c r="A23" s="60"/>
      <c r="B23" s="22"/>
      <c r="C23" s="23"/>
      <c r="D23" s="46">
        <f t="shared" ref="D23:D24" si="27">MOD(C23-B23,1)/24*576</f>
        <v>0</v>
      </c>
      <c r="E23" s="30"/>
      <c r="F23" s="27"/>
      <c r="G23" s="46">
        <f t="shared" ref="G23:G24" si="28">MOD(F23-E23,1)/24*576</f>
        <v>0</v>
      </c>
      <c r="H23" s="30"/>
      <c r="I23" s="27"/>
      <c r="J23" s="46">
        <f t="shared" ref="J23:J24" si="29">MOD(I23-H23,1)/24*576</f>
        <v>0</v>
      </c>
      <c r="K23" s="24"/>
      <c r="L23" s="25"/>
      <c r="M23" s="46">
        <f t="shared" ref="M23:M24" si="30">MOD(L23-K23,1)/24*576</f>
        <v>0</v>
      </c>
      <c r="N23" s="22"/>
      <c r="O23" s="26"/>
      <c r="P23" s="46">
        <f t="shared" si="23"/>
        <v>0</v>
      </c>
      <c r="Q23" s="24"/>
      <c r="R23" s="23"/>
      <c r="S23" s="46">
        <f t="shared" si="24"/>
        <v>0</v>
      </c>
      <c r="T23" s="22"/>
      <c r="U23" s="28"/>
      <c r="V23" s="46">
        <f t="shared" si="25"/>
        <v>0</v>
      </c>
      <c r="W23" s="95">
        <v>0.2</v>
      </c>
    </row>
    <row r="24" spans="1:25" ht="27.95" customHeight="1">
      <c r="B24" s="30"/>
      <c r="C24" s="27"/>
      <c r="D24" s="46">
        <f t="shared" si="27"/>
        <v>0</v>
      </c>
      <c r="E24" s="30"/>
      <c r="F24" s="27"/>
      <c r="G24" s="46">
        <f t="shared" si="28"/>
        <v>0</v>
      </c>
      <c r="H24" s="30"/>
      <c r="I24" s="27"/>
      <c r="J24" s="46">
        <f t="shared" si="29"/>
        <v>0</v>
      </c>
      <c r="K24" s="30"/>
      <c r="L24" s="27"/>
      <c r="M24" s="46">
        <f t="shared" si="30"/>
        <v>0</v>
      </c>
      <c r="N24" s="30"/>
      <c r="O24" s="27"/>
      <c r="P24" s="46">
        <f t="shared" ref="P24" si="31">MOD(O24-N24,1)/24*576</f>
        <v>0</v>
      </c>
      <c r="Q24" s="30"/>
      <c r="R24" s="27"/>
      <c r="S24" s="46">
        <f t="shared" ref="S24" si="32">MOD(R24-Q24,1)/24*576</f>
        <v>0</v>
      </c>
      <c r="T24" s="30"/>
      <c r="U24" s="27"/>
      <c r="V24" s="46">
        <f t="shared" ref="V24" si="33">MOD(U24-T24,1)/24*576</f>
        <v>0</v>
      </c>
      <c r="W24" s="96">
        <v>528</v>
      </c>
      <c r="X24" s="94" t="s">
        <v>68</v>
      </c>
      <c r="Y24" s="31" t="s">
        <v>80</v>
      </c>
    </row>
    <row r="25" spans="1:25" s="17" customFormat="1">
      <c r="A25" s="32" t="s">
        <v>63</v>
      </c>
      <c r="B25" s="33"/>
      <c r="C25" s="34"/>
      <c r="D25" s="47">
        <f>SUM(D7:D24)-D27</f>
        <v>0</v>
      </c>
      <c r="E25" s="108"/>
      <c r="F25" s="109"/>
      <c r="G25" s="47">
        <f>SUM(G7:G24)-G27</f>
        <v>0</v>
      </c>
      <c r="H25" s="108"/>
      <c r="I25" s="109"/>
      <c r="J25" s="47">
        <f>SUM(J7:J24)-J27</f>
        <v>0</v>
      </c>
      <c r="K25" s="108"/>
      <c r="L25" s="109"/>
      <c r="M25" s="47">
        <f>SUM(M7:M24)-M27</f>
        <v>0</v>
      </c>
      <c r="N25" s="108"/>
      <c r="O25" s="109"/>
      <c r="P25" s="47">
        <f>SUM(P7:P24)-P27</f>
        <v>0</v>
      </c>
      <c r="Q25" s="108"/>
      <c r="R25" s="109"/>
      <c r="S25" s="47">
        <f>SUM(S7:S24)-S27</f>
        <v>0</v>
      </c>
      <c r="T25" s="108"/>
      <c r="U25" s="109"/>
      <c r="V25" s="47">
        <f>SUM(V7:V24)-V27</f>
        <v>0</v>
      </c>
      <c r="W25" s="50">
        <f>SUM(D25:V25)</f>
        <v>0</v>
      </c>
      <c r="X25" s="35">
        <v>525</v>
      </c>
      <c r="Y25" s="51">
        <f>X25-W25</f>
        <v>525</v>
      </c>
    </row>
    <row r="26" spans="1:25" s="17" customFormat="1">
      <c r="A26" s="112" t="s">
        <v>62</v>
      </c>
      <c r="B26" s="112"/>
      <c r="C26" s="113"/>
      <c r="D26" s="48">
        <f>B3-D25</f>
        <v>71.428571428571431</v>
      </c>
      <c r="E26" s="36"/>
      <c r="F26" s="32"/>
      <c r="G26" s="48">
        <f>E3-G25</f>
        <v>71.428571428571431</v>
      </c>
      <c r="H26" s="36"/>
      <c r="I26" s="32"/>
      <c r="J26" s="48">
        <f>H3-J25</f>
        <v>71.428571428571431</v>
      </c>
      <c r="K26" s="36"/>
      <c r="L26" s="32"/>
      <c r="M26" s="48">
        <f>K3-M25</f>
        <v>71.428571428571431</v>
      </c>
      <c r="N26" s="36"/>
      <c r="O26" s="32"/>
      <c r="P26" s="48">
        <f>N3-P25</f>
        <v>71.428571428571431</v>
      </c>
      <c r="Q26" s="36"/>
      <c r="R26" s="32"/>
      <c r="S26" s="48">
        <f>Q3-S25</f>
        <v>71.428571428571431</v>
      </c>
      <c r="T26" s="36"/>
      <c r="U26" s="32"/>
      <c r="V26" s="48">
        <f>T3-V25</f>
        <v>71.428571428571431</v>
      </c>
      <c r="W26" s="48">
        <f>SUM(D26:V26)</f>
        <v>500.00000000000006</v>
      </c>
    </row>
    <row r="27" spans="1:25" s="17" customFormat="1">
      <c r="A27" s="112" t="s">
        <v>56</v>
      </c>
      <c r="B27" s="112"/>
      <c r="C27" s="112"/>
      <c r="D27" s="49">
        <f>COUNTIF(D7:D24, "&gt;5.99")/2</f>
        <v>0</v>
      </c>
      <c r="E27" s="36"/>
      <c r="F27" s="32"/>
      <c r="G27" s="49">
        <f>COUNTIF(G7:G24, "&gt;5.99")/2</f>
        <v>0</v>
      </c>
      <c r="H27" s="36"/>
      <c r="I27" s="32"/>
      <c r="J27" s="49">
        <f>COUNTIF(J7:J24, "&gt;5.99")/2</f>
        <v>0</v>
      </c>
      <c r="K27" s="36"/>
      <c r="L27" s="32"/>
      <c r="M27" s="49">
        <f>COUNTIF(M7:M24, "&gt;5.99")/2</f>
        <v>0</v>
      </c>
      <c r="N27" s="36"/>
      <c r="O27" s="32"/>
      <c r="P27" s="49">
        <f>COUNTIF(P7:P24, "&gt;5.99")/2</f>
        <v>0</v>
      </c>
      <c r="Q27" s="36"/>
      <c r="R27" s="32"/>
      <c r="S27" s="49">
        <f>COUNTIF(S7:S24, "&gt;5.99")/2</f>
        <v>0</v>
      </c>
      <c r="T27" s="36"/>
      <c r="U27" s="32"/>
      <c r="V27" s="49">
        <f>COUNTIF(V7:V24, "&gt;5.99")/2</f>
        <v>0</v>
      </c>
      <c r="W27" s="37"/>
    </row>
    <row r="30" spans="1:25">
      <c r="I30" s="41"/>
    </row>
    <row r="31" spans="1:25">
      <c r="C31" s="42"/>
    </row>
    <row r="32" spans="1:25">
      <c r="B32" s="43"/>
      <c r="C32" s="42"/>
    </row>
    <row r="33" spans="2:3">
      <c r="B33" s="43"/>
      <c r="C33" s="42"/>
    </row>
    <row r="34" spans="2:3">
      <c r="B34" s="43"/>
      <c r="C34" s="42"/>
    </row>
    <row r="35" spans="2:3">
      <c r="B35" s="43"/>
      <c r="C35" s="42"/>
    </row>
    <row r="36" spans="2:3">
      <c r="B36" s="43"/>
      <c r="C36" s="42"/>
    </row>
    <row r="37" spans="2:3">
      <c r="B37" s="43"/>
      <c r="C37" s="42"/>
    </row>
    <row r="38" spans="2:3">
      <c r="B38" s="43"/>
      <c r="C38" s="42"/>
    </row>
    <row r="39" spans="2:3">
      <c r="B39" s="43"/>
      <c r="C39" s="42"/>
    </row>
    <row r="40" spans="2:3">
      <c r="B40" s="43"/>
      <c r="C40" s="42"/>
    </row>
    <row r="41" spans="2:3">
      <c r="B41" s="43"/>
      <c r="C41" s="42"/>
    </row>
    <row r="42" spans="2:3">
      <c r="B42" s="43"/>
      <c r="C42" s="42"/>
    </row>
    <row r="43" spans="2:3">
      <c r="B43" s="43"/>
      <c r="C43" s="42"/>
    </row>
    <row r="44" spans="2:3">
      <c r="B44" s="43"/>
      <c r="C44" s="42"/>
    </row>
    <row r="45" spans="2:3">
      <c r="B45" s="43"/>
      <c r="C45" s="42"/>
    </row>
    <row r="46" spans="2:3">
      <c r="B46" s="43"/>
      <c r="C46" s="42"/>
    </row>
    <row r="47" spans="2:3">
      <c r="B47" s="43"/>
      <c r="C47" s="42"/>
    </row>
    <row r="48" spans="2:3">
      <c r="B48" s="43"/>
      <c r="C48" s="42"/>
    </row>
    <row r="49" spans="2:3">
      <c r="B49" s="43"/>
      <c r="C49" s="42"/>
    </row>
    <row r="50" spans="2:3">
      <c r="B50" s="43"/>
      <c r="C50" s="42"/>
    </row>
    <row r="51" spans="2:3">
      <c r="B51" s="43"/>
      <c r="C51" s="42"/>
    </row>
    <row r="52" spans="2:3">
      <c r="B52" s="43"/>
      <c r="C52" s="42"/>
    </row>
    <row r="53" spans="2:3">
      <c r="B53" s="43"/>
      <c r="C53" s="42"/>
    </row>
    <row r="54" spans="2:3">
      <c r="B54" s="43"/>
      <c r="C54" s="42"/>
    </row>
  </sheetData>
  <sheetProtection sort="0"/>
  <sortState xmlns:xlrd2="http://schemas.microsoft.com/office/spreadsheetml/2017/richdata2" ref="T7:V17">
    <sortCondition ref="T7:T17"/>
  </sortState>
  <mergeCells count="50">
    <mergeCell ref="A26:C26"/>
    <mergeCell ref="A27:C27"/>
    <mergeCell ref="Q25:R25"/>
    <mergeCell ref="T25:U25"/>
    <mergeCell ref="H25:I25"/>
    <mergeCell ref="K25:L25"/>
    <mergeCell ref="N25:O25"/>
    <mergeCell ref="B1:D1"/>
    <mergeCell ref="E25:F25"/>
    <mergeCell ref="E6:G6"/>
    <mergeCell ref="B6:D6"/>
    <mergeCell ref="B5:D5"/>
    <mergeCell ref="B3:D3"/>
    <mergeCell ref="B2:D2"/>
    <mergeCell ref="E1:G1"/>
    <mergeCell ref="E2:G2"/>
    <mergeCell ref="E3:G3"/>
    <mergeCell ref="E5:G5"/>
    <mergeCell ref="B4:D4"/>
    <mergeCell ref="E4:G4"/>
    <mergeCell ref="H6:J6"/>
    <mergeCell ref="H5:J5"/>
    <mergeCell ref="H1:J1"/>
    <mergeCell ref="H2:J2"/>
    <mergeCell ref="H3:J3"/>
    <mergeCell ref="H4:J4"/>
    <mergeCell ref="N3:P3"/>
    <mergeCell ref="N5:P5"/>
    <mergeCell ref="N6:P6"/>
    <mergeCell ref="K1:M1"/>
    <mergeCell ref="K2:M2"/>
    <mergeCell ref="K3:M3"/>
    <mergeCell ref="K5:M5"/>
    <mergeCell ref="K6:M6"/>
    <mergeCell ref="N4:P4"/>
    <mergeCell ref="N1:P1"/>
    <mergeCell ref="N2:P2"/>
    <mergeCell ref="K4:M4"/>
    <mergeCell ref="T6:V6"/>
    <mergeCell ref="Q1:S1"/>
    <mergeCell ref="Q2:S2"/>
    <mergeCell ref="Q3:S3"/>
    <mergeCell ref="Q5:S5"/>
    <mergeCell ref="Q6:S6"/>
    <mergeCell ref="T1:V1"/>
    <mergeCell ref="T2:V2"/>
    <mergeCell ref="T3:V3"/>
    <mergeCell ref="T5:V5"/>
    <mergeCell ref="Q4:S4"/>
    <mergeCell ref="T4:V4"/>
  </mergeCells>
  <pageMargins left="0.25" right="0.25" top="0.75" bottom="0.75" header="0.3" footer="0.3"/>
  <pageSetup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U29"/>
  <sheetViews>
    <sheetView workbookViewId="0">
      <selection activeCell="A29" sqref="A29"/>
    </sheetView>
  </sheetViews>
  <sheetFormatPr defaultColWidth="8.85546875" defaultRowHeight="15"/>
  <cols>
    <col min="1" max="1" width="10.42578125" bestFit="1" customWidth="1"/>
    <col min="2" max="2" width="9.42578125" bestFit="1" customWidth="1"/>
    <col min="3" max="3" width="20.28515625" bestFit="1" customWidth="1"/>
    <col min="4" max="7" width="12.7109375" bestFit="1" customWidth="1"/>
    <col min="8" max="8" width="13.7109375" bestFit="1" customWidth="1"/>
    <col min="9" max="10" width="14.7109375" bestFit="1" customWidth="1"/>
    <col min="11" max="11" width="13.7109375" bestFit="1" customWidth="1"/>
    <col min="12" max="19" width="12.7109375" bestFit="1" customWidth="1"/>
    <col min="20" max="20" width="13.28515625" bestFit="1" customWidth="1"/>
  </cols>
  <sheetData>
    <row r="1" spans="1:20">
      <c r="G1" s="114" t="s">
        <v>34</v>
      </c>
      <c r="H1" s="114"/>
      <c r="I1" s="114"/>
      <c r="J1" s="114"/>
      <c r="K1" s="114"/>
      <c r="L1" s="114"/>
      <c r="M1" s="114"/>
    </row>
    <row r="2" spans="1:20">
      <c r="A2" s="9" t="s">
        <v>6</v>
      </c>
      <c r="B2" s="9" t="s">
        <v>7</v>
      </c>
      <c r="C2" s="9" t="s">
        <v>32</v>
      </c>
      <c r="D2" s="12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</row>
    <row r="3" spans="1:20">
      <c r="A3" s="9" t="s">
        <v>0</v>
      </c>
      <c r="B3" s="10">
        <f>'Shift Outline'!B5:D5</f>
        <v>45264</v>
      </c>
      <c r="C3" s="11">
        <f>'Shift Outline'!$B$2:$B$2</f>
        <v>1726.5714285714287</v>
      </c>
      <c r="D3" s="11">
        <f t="shared" ref="D3:T3" si="0">D12*$C3</f>
        <v>0.22613928825963511</v>
      </c>
      <c r="E3" s="11">
        <f t="shared" si="0"/>
        <v>77.853033887871121</v>
      </c>
      <c r="F3" s="11">
        <f t="shared" si="0"/>
        <v>78.382729518028825</v>
      </c>
      <c r="G3" s="11">
        <f t="shared" si="0"/>
        <v>166.92746597154468</v>
      </c>
      <c r="H3" s="11">
        <f t="shared" si="0"/>
        <v>172.96599615534251</v>
      </c>
      <c r="I3" s="11">
        <f t="shared" si="0"/>
        <v>172.30591390853061</v>
      </c>
      <c r="J3" s="11">
        <f t="shared" si="0"/>
        <v>194.0723297262418</v>
      </c>
      <c r="K3" s="11">
        <f t="shared" si="0"/>
        <v>227.85468718499195</v>
      </c>
      <c r="L3" s="11">
        <f t="shared" si="0"/>
        <v>172.38333096216903</v>
      </c>
      <c r="M3" s="11">
        <f t="shared" si="0"/>
        <v>120.88469196552889</v>
      </c>
      <c r="N3" s="11">
        <f t="shared" si="0"/>
        <v>98.370590392941267</v>
      </c>
      <c r="O3" s="11">
        <f t="shared" si="0"/>
        <v>79.639737994210776</v>
      </c>
      <c r="P3" s="11">
        <f t="shared" si="0"/>
        <v>69.606080384492728</v>
      </c>
      <c r="Q3" s="11">
        <f t="shared" si="0"/>
        <v>60.61551570800831</v>
      </c>
      <c r="R3" s="11">
        <f t="shared" si="0"/>
        <v>34.511707595659622</v>
      </c>
      <c r="S3" s="11">
        <f t="shared" si="0"/>
        <v>0</v>
      </c>
      <c r="T3" s="11">
        <f t="shared" si="0"/>
        <v>0</v>
      </c>
    </row>
    <row r="4" spans="1:20">
      <c r="A4" s="9" t="s">
        <v>1</v>
      </c>
      <c r="B4" s="10">
        <f>'Shift Outline'!E5:E5</f>
        <v>45265</v>
      </c>
      <c r="C4" s="11">
        <f>'Shift Outline'!$E$2:$E$2</f>
        <v>1726.5714285714287</v>
      </c>
      <c r="D4" s="11">
        <f t="shared" ref="D4:Q9" si="1">D13*$C4</f>
        <v>0</v>
      </c>
      <c r="E4" s="11">
        <f t="shared" si="1"/>
        <v>103.91471669262017</v>
      </c>
      <c r="F4" s="11">
        <f t="shared" si="1"/>
        <v>81.811770595562336</v>
      </c>
      <c r="G4" s="11">
        <f t="shared" si="1"/>
        <v>186.66699439864391</v>
      </c>
      <c r="H4" s="11">
        <f t="shared" si="1"/>
        <v>150.43791962279607</v>
      </c>
      <c r="I4" s="11">
        <f t="shared" si="1"/>
        <v>180.12460467401201</v>
      </c>
      <c r="J4" s="11">
        <f t="shared" si="1"/>
        <v>193.48309844645169</v>
      </c>
      <c r="K4" s="11">
        <f t="shared" si="1"/>
        <v>205.48536861759149</v>
      </c>
      <c r="L4" s="11">
        <f t="shared" si="1"/>
        <v>159.30173608834804</v>
      </c>
      <c r="M4" s="11">
        <f t="shared" si="1"/>
        <v>112.01913026154136</v>
      </c>
      <c r="N4" s="11">
        <f t="shared" si="1"/>
        <v>88.020763926551496</v>
      </c>
      <c r="O4" s="11">
        <f t="shared" si="1"/>
        <v>79.056105341934753</v>
      </c>
      <c r="P4" s="11">
        <f t="shared" si="1"/>
        <v>80.021308481554868</v>
      </c>
      <c r="Q4" s="11">
        <f t="shared" si="1"/>
        <v>66.987979093038376</v>
      </c>
      <c r="R4" s="11">
        <f t="shared" ref="R4:T9" si="2">R13*$C4</f>
        <v>38.550501516767888</v>
      </c>
      <c r="S4" s="11">
        <f t="shared" si="2"/>
        <v>0</v>
      </c>
      <c r="T4" s="11">
        <f t="shared" si="2"/>
        <v>0</v>
      </c>
    </row>
    <row r="5" spans="1:20">
      <c r="A5" s="9" t="s">
        <v>2</v>
      </c>
      <c r="B5" s="10">
        <f>'Shift Outline'!H5:H5</f>
        <v>45266</v>
      </c>
      <c r="C5" s="11">
        <f>'Shift Outline'!$H$2:$H$2</f>
        <v>1726.5714285714287</v>
      </c>
      <c r="D5" s="11">
        <f t="shared" si="1"/>
        <v>0.19259534686072455</v>
      </c>
      <c r="E5" s="11">
        <f t="shared" si="1"/>
        <v>109.19422470443611</v>
      </c>
      <c r="F5" s="11">
        <f t="shared" si="1"/>
        <v>91.82579290039611</v>
      </c>
      <c r="G5" s="11">
        <f t="shared" si="1"/>
        <v>174.72249867204928</v>
      </c>
      <c r="H5" s="11">
        <f t="shared" si="1"/>
        <v>153.85983700353614</v>
      </c>
      <c r="I5" s="11">
        <f t="shared" si="1"/>
        <v>166.22262403059599</v>
      </c>
      <c r="J5" s="11">
        <f t="shared" si="1"/>
        <v>183.28106903826017</v>
      </c>
      <c r="K5" s="11">
        <f t="shared" si="1"/>
        <v>208.48538009743368</v>
      </c>
      <c r="L5" s="11">
        <f t="shared" si="1"/>
        <v>135.12856384028169</v>
      </c>
      <c r="M5" s="11">
        <f t="shared" si="1"/>
        <v>104.34082196354586</v>
      </c>
      <c r="N5" s="11">
        <f t="shared" si="1"/>
        <v>85.668244525048948</v>
      </c>
      <c r="O5" s="11">
        <f t="shared" si="1"/>
        <v>73.432020154497579</v>
      </c>
      <c r="P5" s="11">
        <f t="shared" si="1"/>
        <v>109.47669787983185</v>
      </c>
      <c r="Q5" s="11">
        <f t="shared" si="1"/>
        <v>91.537817000804367</v>
      </c>
      <c r="R5" s="11">
        <f>R14*$C5</f>
        <v>38.390672474237761</v>
      </c>
      <c r="S5" s="11">
        <f t="shared" ref="S5:T9" si="3">S14*$C5</f>
        <v>0</v>
      </c>
      <c r="T5" s="11">
        <f t="shared" si="3"/>
        <v>0</v>
      </c>
    </row>
    <row r="6" spans="1:20">
      <c r="A6" s="9" t="s">
        <v>3</v>
      </c>
      <c r="B6" s="10">
        <f>'Shift Outline'!K5:K5</f>
        <v>45267</v>
      </c>
      <c r="C6" s="11">
        <f>'Shift Outline'!$K$2:$K$2</f>
        <v>1726.5714285714287</v>
      </c>
      <c r="D6" s="11">
        <f t="shared" si="1"/>
        <v>1.8181632188860316E-2</v>
      </c>
      <c r="E6" s="11">
        <f t="shared" si="1"/>
        <v>124.3569096821479</v>
      </c>
      <c r="F6" s="11">
        <f t="shared" si="1"/>
        <v>88.822727732239287</v>
      </c>
      <c r="G6" s="11">
        <f t="shared" si="1"/>
        <v>171.05279563279782</v>
      </c>
      <c r="H6" s="11">
        <f t="shared" si="1"/>
        <v>146.56213707440298</v>
      </c>
      <c r="I6" s="11">
        <f t="shared" si="1"/>
        <v>169.59826505768899</v>
      </c>
      <c r="J6" s="11">
        <f t="shared" si="1"/>
        <v>199.84159204063926</v>
      </c>
      <c r="K6" s="11">
        <f t="shared" si="1"/>
        <v>206.94151941038922</v>
      </c>
      <c r="L6" s="11">
        <f t="shared" si="1"/>
        <v>147.23303930217193</v>
      </c>
      <c r="M6" s="11">
        <f t="shared" si="1"/>
        <v>115.66790765909154</v>
      </c>
      <c r="N6" s="11">
        <f t="shared" si="1"/>
        <v>88.831818548333715</v>
      </c>
      <c r="O6" s="11">
        <f t="shared" si="1"/>
        <v>75.606499294156734</v>
      </c>
      <c r="P6" s="11">
        <f t="shared" si="1"/>
        <v>81.319168127896631</v>
      </c>
      <c r="Q6" s="11">
        <f t="shared" si="1"/>
        <v>68.973839871660488</v>
      </c>
      <c r="R6" s="11">
        <f t="shared" si="2"/>
        <v>41.961388928670715</v>
      </c>
      <c r="S6" s="11">
        <f t="shared" si="3"/>
        <v>0</v>
      </c>
      <c r="T6" s="11">
        <f t="shared" si="3"/>
        <v>0</v>
      </c>
    </row>
    <row r="7" spans="1:20">
      <c r="A7" s="9" t="s">
        <v>4</v>
      </c>
      <c r="B7" s="10">
        <f>'Shift Outline'!N5:N5</f>
        <v>45268</v>
      </c>
      <c r="C7" s="11">
        <f>'Shift Outline'!$N$2:$N$2</f>
        <v>1726.5714285714287</v>
      </c>
      <c r="D7" s="11">
        <f t="shared" si="1"/>
        <v>1.8187119212834515E-2</v>
      </c>
      <c r="E7" s="11">
        <f t="shared" si="1"/>
        <v>109.62740783516325</v>
      </c>
      <c r="F7" s="11">
        <f t="shared" si="1"/>
        <v>86.352442022538284</v>
      </c>
      <c r="G7" s="11">
        <f t="shared" si="1"/>
        <v>164.22362411882472</v>
      </c>
      <c r="H7" s="11">
        <f t="shared" si="1"/>
        <v>142.09747800314383</v>
      </c>
      <c r="I7" s="11">
        <f t="shared" si="1"/>
        <v>173.14137490618461</v>
      </c>
      <c r="J7" s="11">
        <f t="shared" si="1"/>
        <v>176.64391094792299</v>
      </c>
      <c r="K7" s="11">
        <f t="shared" si="1"/>
        <v>212.56953376634209</v>
      </c>
      <c r="L7" s="11">
        <f t="shared" si="1"/>
        <v>161.45008843886748</v>
      </c>
      <c r="M7" s="11">
        <f t="shared" si="1"/>
        <v>116.2550971949737</v>
      </c>
      <c r="N7" s="11">
        <f t="shared" si="1"/>
        <v>92.75885476525923</v>
      </c>
      <c r="O7" s="11">
        <f t="shared" si="1"/>
        <v>74.24436740659371</v>
      </c>
      <c r="P7" s="11">
        <f t="shared" si="1"/>
        <v>77.846932604002674</v>
      </c>
      <c r="Q7" s="11">
        <f t="shared" si="1"/>
        <v>79.999075044188103</v>
      </c>
      <c r="R7" s="11">
        <f t="shared" si="2"/>
        <v>45.873977027839594</v>
      </c>
      <c r="S7" s="11">
        <f t="shared" si="3"/>
        <v>15.67881235473109</v>
      </c>
      <c r="T7" s="11">
        <f t="shared" si="3"/>
        <v>0</v>
      </c>
    </row>
    <row r="8" spans="1:20">
      <c r="A8" s="9" t="s">
        <v>12</v>
      </c>
      <c r="B8" s="10">
        <f>'Shift Outline'!Q5:Q5</f>
        <v>45269</v>
      </c>
      <c r="C8" s="11">
        <f>'Shift Outline'!$Q$2:$Q$2</f>
        <v>1726.5714285714287</v>
      </c>
      <c r="D8" s="11">
        <f t="shared" si="1"/>
        <v>0.36213082688400355</v>
      </c>
      <c r="E8" s="11">
        <f t="shared" si="1"/>
        <v>43.314628181069388</v>
      </c>
      <c r="F8" s="11">
        <f t="shared" si="1"/>
        <v>74.220821763848335</v>
      </c>
      <c r="G8" s="11">
        <f t="shared" si="1"/>
        <v>119.01160572518785</v>
      </c>
      <c r="H8" s="11">
        <f t="shared" si="1"/>
        <v>157.33202804473248</v>
      </c>
      <c r="I8" s="11">
        <f t="shared" si="1"/>
        <v>170.96210880600509</v>
      </c>
      <c r="J8" s="11">
        <f t="shared" si="1"/>
        <v>196.43343130418356</v>
      </c>
      <c r="K8" s="11">
        <f t="shared" si="1"/>
        <v>211.86834883719533</v>
      </c>
      <c r="L8" s="11">
        <f t="shared" si="1"/>
        <v>193.90869590068704</v>
      </c>
      <c r="M8" s="11">
        <f t="shared" si="1"/>
        <v>159.24012300405704</v>
      </c>
      <c r="N8" s="11">
        <f t="shared" si="1"/>
        <v>111.4344908333579</v>
      </c>
      <c r="O8" s="11">
        <f t="shared" si="1"/>
        <v>91.252605352758252</v>
      </c>
      <c r="P8" s="11">
        <f t="shared" si="1"/>
        <v>74.462242315104334</v>
      </c>
      <c r="Q8" s="11">
        <f t="shared" si="1"/>
        <v>65.557314391366376</v>
      </c>
      <c r="R8" s="11">
        <f t="shared" si="2"/>
        <v>40.545563544976446</v>
      </c>
      <c r="S8" s="11">
        <f t="shared" si="3"/>
        <v>16.823812873068889</v>
      </c>
      <c r="T8" s="11">
        <f t="shared" si="3"/>
        <v>0</v>
      </c>
    </row>
    <row r="9" spans="1:20">
      <c r="A9" s="9" t="s">
        <v>5</v>
      </c>
      <c r="B9" s="10">
        <f>'Shift Outline'!T5:T5</f>
        <v>45270</v>
      </c>
      <c r="C9" s="11">
        <f>'Shift Outline'!$T$2:$T$2</f>
        <v>1726.5714285714287</v>
      </c>
      <c r="D9" s="11">
        <f t="shared" si="1"/>
        <v>4.0891163001042355E-2</v>
      </c>
      <c r="E9" s="11">
        <f t="shared" si="1"/>
        <v>31.254478920463377</v>
      </c>
      <c r="F9" s="11">
        <f t="shared" si="1"/>
        <v>59.057062164255427</v>
      </c>
      <c r="G9" s="11">
        <f t="shared" si="1"/>
        <v>119.97296844659991</v>
      </c>
      <c r="H9" s="11">
        <f t="shared" si="1"/>
        <v>180.00289953058845</v>
      </c>
      <c r="I9" s="11">
        <f t="shared" si="1"/>
        <v>212.97821489401235</v>
      </c>
      <c r="J9" s="11">
        <f>J18*$C9</f>
        <v>215.37716312340683</v>
      </c>
      <c r="K9" s="11">
        <f>K18*$C9</f>
        <v>229.021181178088</v>
      </c>
      <c r="L9" s="11">
        <f t="shared" ref="L9:Q9" si="4">L18*$C9</f>
        <v>191.23604276666649</v>
      </c>
      <c r="M9" s="11">
        <f t="shared" si="4"/>
        <v>150.3090999979982</v>
      </c>
      <c r="N9" s="11">
        <f t="shared" si="4"/>
        <v>110.76223398061511</v>
      </c>
      <c r="O9" s="11">
        <f t="shared" si="4"/>
        <v>82.22360980280429</v>
      </c>
      <c r="P9" s="11">
        <f t="shared" si="4"/>
        <v>67.008689569499793</v>
      </c>
      <c r="Q9" s="11">
        <f t="shared" si="4"/>
        <v>50.541477469288353</v>
      </c>
      <c r="R9" s="11">
        <f t="shared" si="2"/>
        <v>26.376503934130699</v>
      </c>
      <c r="S9" s="11">
        <f t="shared" si="3"/>
        <v>0</v>
      </c>
      <c r="T9" s="11">
        <f t="shared" si="3"/>
        <v>0</v>
      </c>
    </row>
    <row r="11" spans="1:20">
      <c r="A11" s="9" t="s">
        <v>31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9" t="str">
        <f t="shared" ref="A12:A18" si="5">A3</f>
        <v>Monday</v>
      </c>
      <c r="B12" s="9"/>
      <c r="C12" s="9"/>
      <c r="D12" s="14">
        <v>1.3097592402924423E-4</v>
      </c>
      <c r="E12" s="14">
        <v>4.5091116764446285E-2</v>
      </c>
      <c r="F12" s="14">
        <v>4.5397907217127401E-2</v>
      </c>
      <c r="G12" s="14">
        <v>9.6681471272613992E-2</v>
      </c>
      <c r="H12" s="14">
        <v>0.10017888243317868</v>
      </c>
      <c r="I12" s="14">
        <v>9.9796574330606833E-2</v>
      </c>
      <c r="J12" s="14">
        <v>0.11240330200924148</v>
      </c>
      <c r="K12" s="14">
        <v>0.13196945311061919</v>
      </c>
      <c r="L12" s="14">
        <v>9.9841412935229454E-2</v>
      </c>
      <c r="M12" s="14">
        <v>7.0014301154948055E-2</v>
      </c>
      <c r="N12" s="14">
        <v>5.6974526952721233E-2</v>
      </c>
      <c r="O12" s="14">
        <v>4.612594456060528E-2</v>
      </c>
      <c r="P12" s="14">
        <v>4.0314625408857281E-2</v>
      </c>
      <c r="Q12" s="14">
        <v>3.5107447456235161E-2</v>
      </c>
      <c r="R12" s="14">
        <v>1.9988577955454025E-2</v>
      </c>
      <c r="S12" s="14">
        <v>0</v>
      </c>
      <c r="T12" s="14"/>
    </row>
    <row r="13" spans="1:20">
      <c r="A13" s="9" t="str">
        <f t="shared" si="5"/>
        <v>Tuesday</v>
      </c>
      <c r="B13" s="9"/>
      <c r="C13" s="9"/>
      <c r="D13" s="14">
        <v>0</v>
      </c>
      <c r="E13" s="14">
        <v>6.0185588023195527E-2</v>
      </c>
      <c r="F13" s="14">
        <v>4.7383947887550584E-2</v>
      </c>
      <c r="G13" s="14">
        <v>0.10811426119398539</v>
      </c>
      <c r="H13" s="14">
        <v>8.7131014178352839E-2</v>
      </c>
      <c r="I13" s="14">
        <v>0.10432502339219625</v>
      </c>
      <c r="J13" s="14">
        <v>0.11206202954866472</v>
      </c>
      <c r="K13" s="14">
        <v>0.1190135346949479</v>
      </c>
      <c r="L13" s="14">
        <v>9.2264781782097974E-2</v>
      </c>
      <c r="M13" s="14">
        <v>6.4879522739598669E-2</v>
      </c>
      <c r="N13" s="14">
        <v>5.0980088324165188E-2</v>
      </c>
      <c r="O13" s="14">
        <v>4.5787914727249975E-2</v>
      </c>
      <c r="P13" s="14">
        <v>4.6346943519020689E-2</v>
      </c>
      <c r="Q13" s="14">
        <v>3.879826689154961E-2</v>
      </c>
      <c r="R13" s="14">
        <v>2.232777681758855E-2</v>
      </c>
      <c r="S13" s="14">
        <v>0</v>
      </c>
      <c r="T13" s="14"/>
    </row>
    <row r="14" spans="1:20">
      <c r="A14" s="9" t="str">
        <f t="shared" si="5"/>
        <v>Wednesday</v>
      </c>
      <c r="B14" s="9"/>
      <c r="C14" s="9"/>
      <c r="D14" s="14">
        <v>1.1154785934346117E-4</v>
      </c>
      <c r="E14" s="14">
        <v>6.3243386805481777E-2</v>
      </c>
      <c r="F14" s="14">
        <v>5.3183894613831932E-2</v>
      </c>
      <c r="G14" s="14">
        <v>0.10119621799638796</v>
      </c>
      <c r="H14" s="14">
        <v>8.9112928928078192E-2</v>
      </c>
      <c r="I14" s="14">
        <v>9.6273239137363228E-2</v>
      </c>
      <c r="J14" s="14">
        <v>0.10615319239349835</v>
      </c>
      <c r="K14" s="14">
        <v>0.12075108891957932</v>
      </c>
      <c r="L14" s="14">
        <v>7.8264102836502716E-2</v>
      </c>
      <c r="M14" s="14">
        <v>6.0432380750026563E-2</v>
      </c>
      <c r="N14" s="14">
        <v>4.9617550196536707E-2</v>
      </c>
      <c r="O14" s="14">
        <v>4.2530542866248799E-2</v>
      </c>
      <c r="P14" s="14">
        <v>6.3406990332518856E-2</v>
      </c>
      <c r="Q14" s="14">
        <v>5.3017104005099333E-2</v>
      </c>
      <c r="R14" s="14">
        <v>2.2235206629129929E-2</v>
      </c>
      <c r="S14" s="14">
        <v>0</v>
      </c>
      <c r="T14" s="14"/>
    </row>
    <row r="15" spans="1:20">
      <c r="A15" s="9" t="str">
        <f t="shared" si="5"/>
        <v>Thursday</v>
      </c>
      <c r="B15" s="9"/>
      <c r="C15" s="9"/>
      <c r="D15" s="14">
        <v>1.0530483644052805E-5</v>
      </c>
      <c r="E15" s="14">
        <v>7.2025348980227971E-2</v>
      </c>
      <c r="F15" s="14">
        <v>5.1444571746291162E-2</v>
      </c>
      <c r="G15" s="14">
        <v>9.9070790123248778E-2</v>
      </c>
      <c r="H15" s="14">
        <v>8.4886228654709656E-2</v>
      </c>
      <c r="I15" s="14">
        <v>9.822835143172455E-2</v>
      </c>
      <c r="J15" s="14">
        <v>0.115744757925242</v>
      </c>
      <c r="K15" s="14">
        <v>0.11985691178824462</v>
      </c>
      <c r="L15" s="14">
        <v>8.5274803501175195E-2</v>
      </c>
      <c r="M15" s="14">
        <v>6.699283084673513E-2</v>
      </c>
      <c r="N15" s="14">
        <v>5.1449836988113187E-2</v>
      </c>
      <c r="O15" s="14">
        <v>4.378996318542918E-2</v>
      </c>
      <c r="P15" s="14">
        <v>4.709864114639057E-2</v>
      </c>
      <c r="Q15" s="14">
        <v>3.9948442752078719E-2</v>
      </c>
      <c r="R15" s="14">
        <v>2.4303303202109466E-2</v>
      </c>
      <c r="S15" s="14">
        <v>0</v>
      </c>
      <c r="T15" s="14"/>
    </row>
    <row r="16" spans="1:20">
      <c r="A16" s="9" t="str">
        <f t="shared" si="5"/>
        <v>Friday</v>
      </c>
      <c r="B16" s="9"/>
      <c r="C16" s="9"/>
      <c r="D16" s="14">
        <v>1.0533661632454211E-5</v>
      </c>
      <c r="E16" s="14">
        <v>6.3494278905025875E-2</v>
      </c>
      <c r="F16" s="14">
        <v>5.0013825430892597E-2</v>
      </c>
      <c r="G16" s="14">
        <v>9.5115453320517379E-2</v>
      </c>
      <c r="H16" s="14">
        <v>8.2300376139500808E-2</v>
      </c>
      <c r="I16" s="14">
        <v>0.10028045874096411</v>
      </c>
      <c r="J16" s="14">
        <v>0.10230906641034758</v>
      </c>
      <c r="K16" s="14">
        <v>0.12311655935498879</v>
      </c>
      <c r="L16" s="14">
        <v>9.3509069921568114E-2</v>
      </c>
      <c r="M16" s="14">
        <v>6.7332920764919396E-2</v>
      </c>
      <c r="N16" s="14">
        <v>5.3724307740924591E-2</v>
      </c>
      <c r="O16" s="14">
        <v>4.300104019908621E-2</v>
      </c>
      <c r="P16" s="14">
        <v>4.5087583007448181E-2</v>
      </c>
      <c r="Q16" s="14">
        <v>4.633406630062193E-2</v>
      </c>
      <c r="R16" s="14">
        <v>2.6569405857593674E-2</v>
      </c>
      <c r="S16" s="14">
        <v>9.0808941323115688E-3</v>
      </c>
      <c r="T16" s="14"/>
    </row>
    <row r="17" spans="1:21">
      <c r="A17" s="9" t="str">
        <f t="shared" si="5"/>
        <v>Saturday</v>
      </c>
      <c r="B17" s="9"/>
      <c r="C17" s="9"/>
      <c r="D17" s="14">
        <v>2.0973984678040913E-4</v>
      </c>
      <c r="E17" s="14">
        <v>2.5087075729561946E-2</v>
      </c>
      <c r="F17" s="14">
        <v>4.2987402974262644E-2</v>
      </c>
      <c r="G17" s="14">
        <v>6.8929442336282884E-2</v>
      </c>
      <c r="H17" s="14">
        <v>9.1123961303419432E-2</v>
      </c>
      <c r="I17" s="14">
        <v>9.9018265897901331E-2</v>
      </c>
      <c r="J17" s="14">
        <v>0.11377081078349205</v>
      </c>
      <c r="K17" s="14">
        <v>0.12271044529706827</v>
      </c>
      <c r="L17" s="14">
        <v>0.11230852815694267</v>
      </c>
      <c r="M17" s="14">
        <v>9.2229096560350748E-2</v>
      </c>
      <c r="N17" s="14">
        <v>6.4540909799230953E-2</v>
      </c>
      <c r="O17" s="14">
        <v>5.2851914402557314E-2</v>
      </c>
      <c r="P17" s="14">
        <v>4.3127229538782917E-2</v>
      </c>
      <c r="Q17" s="14">
        <v>3.7969650896869482E-2</v>
      </c>
      <c r="R17" s="14">
        <v>2.3483281881088457E-2</v>
      </c>
      <c r="S17" s="14">
        <v>9.7440584239187663E-3</v>
      </c>
      <c r="T17" s="14"/>
    </row>
    <row r="18" spans="1:21">
      <c r="A18" s="9" t="str">
        <f t="shared" si="5"/>
        <v>Sunday</v>
      </c>
      <c r="B18" s="9"/>
      <c r="C18" s="9"/>
      <c r="D18" s="14">
        <v>2.3683447046772834E-5</v>
      </c>
      <c r="E18" s="14">
        <v>1.8102048026083371E-2</v>
      </c>
      <c r="F18" s="14">
        <v>3.4204818397301669E-2</v>
      </c>
      <c r="G18" s="14">
        <v>6.9486246824937883E-2</v>
      </c>
      <c r="H18" s="14">
        <v>0.10425453389989402</v>
      </c>
      <c r="I18" s="14">
        <v>0.12335326032252908</v>
      </c>
      <c r="J18" s="14">
        <v>0.12474268921593974</v>
      </c>
      <c r="K18" s="14">
        <v>0.13264506604721296</v>
      </c>
      <c r="L18" s="14">
        <v>0.11076057416570124</v>
      </c>
      <c r="M18" s="14">
        <v>8.7056404102762483E-2</v>
      </c>
      <c r="N18" s="14">
        <v>6.41515503776523E-2</v>
      </c>
      <c r="O18" s="14">
        <v>4.762247795959209E-2</v>
      </c>
      <c r="P18" s="14">
        <v>3.8810262037605368E-2</v>
      </c>
      <c r="Q18" s="14">
        <v>2.9272740549811223E-2</v>
      </c>
      <c r="R18" s="14">
        <v>1.5276810155462095E-2</v>
      </c>
      <c r="S18" s="14">
        <v>0</v>
      </c>
      <c r="T18" s="14"/>
    </row>
    <row r="20" spans="1:21">
      <c r="G20" s="114" t="s">
        <v>35</v>
      </c>
      <c r="H20" s="114"/>
      <c r="I20" s="114"/>
      <c r="J20" s="114"/>
      <c r="K20" s="114"/>
      <c r="L20" s="114"/>
      <c r="M20" s="114"/>
    </row>
    <row r="21" spans="1:21">
      <c r="A21" s="9" t="s">
        <v>6</v>
      </c>
      <c r="B21" s="9" t="s">
        <v>7</v>
      </c>
      <c r="C21" s="9" t="s">
        <v>33</v>
      </c>
      <c r="D21" s="12" t="s">
        <v>14</v>
      </c>
      <c r="E21" s="9" t="s">
        <v>15</v>
      </c>
      <c r="F21" s="9" t="s">
        <v>16</v>
      </c>
      <c r="G21" s="9" t="s">
        <v>17</v>
      </c>
      <c r="H21" s="9" t="s">
        <v>18</v>
      </c>
      <c r="I21" s="9" t="s">
        <v>19</v>
      </c>
      <c r="J21" s="9" t="s">
        <v>20</v>
      </c>
      <c r="K21" s="9" t="s">
        <v>21</v>
      </c>
      <c r="L21" s="9" t="s">
        <v>22</v>
      </c>
      <c r="M21" s="9" t="s">
        <v>23</v>
      </c>
      <c r="N21" s="9" t="s">
        <v>24</v>
      </c>
      <c r="O21" s="9" t="s">
        <v>25</v>
      </c>
      <c r="P21" s="9" t="s">
        <v>26</v>
      </c>
      <c r="Q21" s="9" t="s">
        <v>27</v>
      </c>
      <c r="R21" s="9" t="s">
        <v>28</v>
      </c>
      <c r="S21" s="9" t="s">
        <v>29</v>
      </c>
      <c r="T21" s="9" t="s">
        <v>30</v>
      </c>
    </row>
    <row r="22" spans="1:21">
      <c r="A22" s="9" t="str">
        <f t="shared" ref="A22:B28" si="6">A3</f>
        <v>Monday</v>
      </c>
      <c r="B22" s="10">
        <f t="shared" si="6"/>
        <v>45264</v>
      </c>
      <c r="C22" s="13">
        <f>'Shift Outline'!$B$3:$B$3</f>
        <v>71.428571428571431</v>
      </c>
      <c r="D22" s="8">
        <f t="shared" ref="D22:T22" si="7">D12*$C22</f>
        <v>9.3554231449460169E-3</v>
      </c>
      <c r="E22" s="8">
        <f t="shared" si="7"/>
        <v>3.220794054603306</v>
      </c>
      <c r="F22" s="8">
        <f t="shared" si="7"/>
        <v>3.2427076583662431</v>
      </c>
      <c r="G22" s="8">
        <f t="shared" si="7"/>
        <v>6.9058193766152849</v>
      </c>
      <c r="H22" s="8">
        <f t="shared" si="7"/>
        <v>7.155634459512763</v>
      </c>
      <c r="I22" s="8">
        <f t="shared" si="7"/>
        <v>7.1283267379004887</v>
      </c>
      <c r="J22" s="8">
        <f t="shared" si="7"/>
        <v>8.0288072863743913</v>
      </c>
      <c r="K22" s="8">
        <f t="shared" si="7"/>
        <v>9.4263895079013711</v>
      </c>
      <c r="L22" s="8">
        <f t="shared" si="7"/>
        <v>7.1315294953735329</v>
      </c>
      <c r="M22" s="8">
        <f t="shared" si="7"/>
        <v>5.0010215110677185</v>
      </c>
      <c r="N22" s="8">
        <f t="shared" si="7"/>
        <v>4.0696090680515171</v>
      </c>
      <c r="O22" s="8">
        <f t="shared" si="7"/>
        <v>3.2947103257575199</v>
      </c>
      <c r="P22" s="8">
        <f t="shared" si="7"/>
        <v>2.879616100632663</v>
      </c>
      <c r="Q22" s="8">
        <f t="shared" si="7"/>
        <v>2.5076748183025117</v>
      </c>
      <c r="R22" s="8">
        <f t="shared" si="7"/>
        <v>1.4277555682467162</v>
      </c>
      <c r="S22" s="8">
        <f t="shared" si="7"/>
        <v>0</v>
      </c>
      <c r="T22" s="8">
        <f t="shared" si="7"/>
        <v>0</v>
      </c>
      <c r="U22" s="1"/>
    </row>
    <row r="23" spans="1:21">
      <c r="A23" s="9" t="str">
        <f t="shared" si="6"/>
        <v>Tuesday</v>
      </c>
      <c r="B23" s="10">
        <f t="shared" si="6"/>
        <v>45265</v>
      </c>
      <c r="C23" s="13">
        <f>'Shift Outline'!$E$3:$E$3</f>
        <v>71.428571428571431</v>
      </c>
      <c r="D23" s="8">
        <f t="shared" ref="D23:D28" si="8">D13*$C23</f>
        <v>0</v>
      </c>
      <c r="E23" s="8">
        <f t="shared" ref="E23:E28" si="9">E13*$C23</f>
        <v>4.2989705730853949</v>
      </c>
      <c r="F23" s="8">
        <f t="shared" ref="F23:F28" si="10">F13*$C23</f>
        <v>3.3845677062536135</v>
      </c>
      <c r="G23" s="8">
        <f t="shared" ref="G23:G28" si="11">G13*$C23</f>
        <v>7.7224472281418137</v>
      </c>
      <c r="H23" s="8">
        <f t="shared" ref="H23:H28" si="12">H13*$C23</f>
        <v>6.2236438698823457</v>
      </c>
      <c r="I23" s="8">
        <f t="shared" ref="I23:I28" si="13">I13*$C23</f>
        <v>7.4517873851568757</v>
      </c>
      <c r="J23" s="8">
        <f t="shared" ref="J23:J28" si="14">J13*$C23</f>
        <v>8.0044306820474809</v>
      </c>
      <c r="K23" s="8">
        <f t="shared" ref="K23:K28" si="15">K13*$C23</f>
        <v>8.5009667639248505</v>
      </c>
      <c r="L23" s="8">
        <f t="shared" ref="L23:L28" si="16">L13*$C23</f>
        <v>6.5903415558641409</v>
      </c>
      <c r="M23" s="8">
        <f t="shared" ref="M23:M28" si="17">M13*$C23</f>
        <v>4.6342516242570477</v>
      </c>
      <c r="N23" s="8">
        <f t="shared" ref="N23:N28" si="18">N13*$C23</f>
        <v>3.6414348802975134</v>
      </c>
      <c r="O23" s="8">
        <f t="shared" ref="O23:O28" si="19">O13*$C23</f>
        <v>3.2705653376607127</v>
      </c>
      <c r="P23" s="8">
        <f t="shared" ref="P23:P28" si="20">P13*$C23</f>
        <v>3.3104959656443351</v>
      </c>
      <c r="Q23" s="8">
        <f t="shared" ref="Q23:Q28" si="21">Q13*$C23</f>
        <v>2.7713047779678295</v>
      </c>
      <c r="R23" s="8">
        <f t="shared" ref="R23:R28" si="22">R13*$C23</f>
        <v>1.5948412012563251</v>
      </c>
      <c r="S23" s="8">
        <f t="shared" ref="S23:S28" si="23">S13*$C23</f>
        <v>0</v>
      </c>
      <c r="T23" s="8">
        <f t="shared" ref="T23:T28" si="24">T13*$C23</f>
        <v>0</v>
      </c>
      <c r="U23" s="1"/>
    </row>
    <row r="24" spans="1:21">
      <c r="A24" s="9" t="str">
        <f t="shared" si="6"/>
        <v>Wednesday</v>
      </c>
      <c r="B24" s="10">
        <f t="shared" si="6"/>
        <v>45266</v>
      </c>
      <c r="C24" s="13">
        <f>'Shift Outline'!$H$3:$H$3</f>
        <v>71.428571428571431</v>
      </c>
      <c r="D24" s="8">
        <f t="shared" si="8"/>
        <v>7.9677042388186549E-3</v>
      </c>
      <c r="E24" s="8">
        <f t="shared" si="9"/>
        <v>4.5173847718201268</v>
      </c>
      <c r="F24" s="8">
        <f t="shared" si="10"/>
        <v>3.7988496152737095</v>
      </c>
      <c r="G24" s="8">
        <f t="shared" si="11"/>
        <v>7.2283012854562836</v>
      </c>
      <c r="H24" s="8">
        <f t="shared" si="12"/>
        <v>6.3652092091484427</v>
      </c>
      <c r="I24" s="8">
        <f t="shared" si="13"/>
        <v>6.8766599383830878</v>
      </c>
      <c r="J24" s="8">
        <f t="shared" si="14"/>
        <v>7.5823708852498823</v>
      </c>
      <c r="K24" s="8">
        <f t="shared" si="15"/>
        <v>8.625077779969951</v>
      </c>
      <c r="L24" s="8">
        <f t="shared" si="16"/>
        <v>5.5902930597501941</v>
      </c>
      <c r="M24" s="8">
        <f t="shared" si="17"/>
        <v>4.3165986250018973</v>
      </c>
      <c r="N24" s="8">
        <f t="shared" si="18"/>
        <v>3.5441107283240507</v>
      </c>
      <c r="O24" s="8">
        <f t="shared" si="19"/>
        <v>3.0378959190177715</v>
      </c>
      <c r="P24" s="8">
        <f t="shared" si="20"/>
        <v>4.5290707380370616</v>
      </c>
      <c r="Q24" s="8">
        <f t="shared" si="21"/>
        <v>3.7869360003642383</v>
      </c>
      <c r="R24" s="8">
        <f t="shared" si="22"/>
        <v>1.5882290449378522</v>
      </c>
      <c r="S24" s="8">
        <f t="shared" si="23"/>
        <v>0</v>
      </c>
      <c r="T24" s="8">
        <f t="shared" si="24"/>
        <v>0</v>
      </c>
      <c r="U24" s="1"/>
    </row>
    <row r="25" spans="1:21">
      <c r="A25" s="9" t="str">
        <f t="shared" si="6"/>
        <v>Thursday</v>
      </c>
      <c r="B25" s="10">
        <f t="shared" si="6"/>
        <v>45267</v>
      </c>
      <c r="C25" s="13">
        <f>'Shift Outline'!$K$3:$K$3</f>
        <v>71.428571428571431</v>
      </c>
      <c r="D25" s="8">
        <f t="shared" si="8"/>
        <v>7.5217740314662896E-4</v>
      </c>
      <c r="E25" s="8">
        <f t="shared" si="9"/>
        <v>5.1446677843019977</v>
      </c>
      <c r="F25" s="8">
        <f t="shared" si="10"/>
        <v>3.6746122675922259</v>
      </c>
      <c r="G25" s="8">
        <f t="shared" si="11"/>
        <v>7.0764850088034841</v>
      </c>
      <c r="H25" s="8">
        <f t="shared" si="12"/>
        <v>6.0633020467649752</v>
      </c>
      <c r="I25" s="8">
        <f t="shared" si="13"/>
        <v>7.016310816551754</v>
      </c>
      <c r="J25" s="8">
        <f t="shared" si="14"/>
        <v>8.2674827089458578</v>
      </c>
      <c r="K25" s="8">
        <f t="shared" si="15"/>
        <v>8.5612079848746152</v>
      </c>
      <c r="L25" s="8">
        <f t="shared" si="16"/>
        <v>6.0910573929410852</v>
      </c>
      <c r="M25" s="8">
        <f t="shared" si="17"/>
        <v>4.7852022033382235</v>
      </c>
      <c r="N25" s="8">
        <f t="shared" si="18"/>
        <v>3.6749883562937993</v>
      </c>
      <c r="O25" s="8">
        <f t="shared" si="19"/>
        <v>3.1278545132449413</v>
      </c>
      <c r="P25" s="8">
        <f t="shared" si="20"/>
        <v>3.3641886533136121</v>
      </c>
      <c r="Q25" s="8">
        <f t="shared" si="21"/>
        <v>2.8534601965770516</v>
      </c>
      <c r="R25" s="8">
        <f t="shared" si="22"/>
        <v>1.7359502287221047</v>
      </c>
      <c r="S25" s="8">
        <f t="shared" si="23"/>
        <v>0</v>
      </c>
      <c r="T25" s="8">
        <f t="shared" si="24"/>
        <v>0</v>
      </c>
      <c r="U25" s="1"/>
    </row>
    <row r="26" spans="1:21">
      <c r="A26" s="9" t="str">
        <f t="shared" si="6"/>
        <v>Friday</v>
      </c>
      <c r="B26" s="10">
        <f t="shared" si="6"/>
        <v>45268</v>
      </c>
      <c r="C26" s="13">
        <f>'Shift Outline'!$N$3:$N$3</f>
        <v>71.428571428571431</v>
      </c>
      <c r="D26" s="8">
        <f t="shared" si="8"/>
        <v>7.5240440231815798E-4</v>
      </c>
      <c r="E26" s="8">
        <f t="shared" si="9"/>
        <v>4.5353056360732769</v>
      </c>
      <c r="F26" s="8">
        <f t="shared" si="10"/>
        <v>3.5724161022066143</v>
      </c>
      <c r="G26" s="8">
        <f t="shared" si="11"/>
        <v>6.793960951465527</v>
      </c>
      <c r="H26" s="8">
        <f t="shared" si="12"/>
        <v>5.8785982956786293</v>
      </c>
      <c r="I26" s="8">
        <f t="shared" si="13"/>
        <v>7.1628899100688654</v>
      </c>
      <c r="J26" s="8">
        <f t="shared" si="14"/>
        <v>7.3077904578819703</v>
      </c>
      <c r="K26" s="8">
        <f t="shared" si="15"/>
        <v>8.7940399539277703</v>
      </c>
      <c r="L26" s="8">
        <f t="shared" si="16"/>
        <v>6.6792192801120081</v>
      </c>
      <c r="M26" s="8">
        <f t="shared" si="17"/>
        <v>4.8094943403513852</v>
      </c>
      <c r="N26" s="8">
        <f t="shared" si="18"/>
        <v>3.837450552923185</v>
      </c>
      <c r="O26" s="8">
        <f t="shared" si="19"/>
        <v>3.0715028713633008</v>
      </c>
      <c r="P26" s="8">
        <f t="shared" si="20"/>
        <v>3.2205416433891561</v>
      </c>
      <c r="Q26" s="8">
        <f t="shared" si="21"/>
        <v>3.3095761643301378</v>
      </c>
      <c r="R26" s="8">
        <f t="shared" si="22"/>
        <v>1.897814704113834</v>
      </c>
      <c r="S26" s="8">
        <f t="shared" si="23"/>
        <v>0.64863529516511209</v>
      </c>
      <c r="T26" s="8">
        <f t="shared" si="24"/>
        <v>0</v>
      </c>
      <c r="U26" s="1"/>
    </row>
    <row r="27" spans="1:21">
      <c r="A27" s="9" t="str">
        <f t="shared" si="6"/>
        <v>Saturday</v>
      </c>
      <c r="B27" s="10">
        <f t="shared" si="6"/>
        <v>45269</v>
      </c>
      <c r="C27" s="13">
        <f>'Shift Outline'!$Q$3:$Q$3</f>
        <v>71.428571428571431</v>
      </c>
      <c r="D27" s="8">
        <f t="shared" si="8"/>
        <v>1.4981417627172082E-2</v>
      </c>
      <c r="E27" s="8">
        <f t="shared" si="9"/>
        <v>1.7919339806829961</v>
      </c>
      <c r="F27" s="8">
        <f t="shared" si="10"/>
        <v>3.0705287838759032</v>
      </c>
      <c r="G27" s="8">
        <f t="shared" si="11"/>
        <v>4.9235315954487779</v>
      </c>
      <c r="H27" s="8">
        <f t="shared" si="12"/>
        <v>6.5088543788156743</v>
      </c>
      <c r="I27" s="8">
        <f t="shared" si="13"/>
        <v>7.0727332784215236</v>
      </c>
      <c r="J27" s="8">
        <f t="shared" si="14"/>
        <v>8.1264864845351461</v>
      </c>
      <c r="K27" s="8">
        <f t="shared" si="15"/>
        <v>8.7650318069334485</v>
      </c>
      <c r="L27" s="8">
        <f t="shared" si="16"/>
        <v>8.0220377254959061</v>
      </c>
      <c r="M27" s="8">
        <f t="shared" si="17"/>
        <v>6.5877926114536249</v>
      </c>
      <c r="N27" s="8">
        <f t="shared" si="18"/>
        <v>4.6100649856593536</v>
      </c>
      <c r="O27" s="8">
        <f t="shared" si="19"/>
        <v>3.7751367430398082</v>
      </c>
      <c r="P27" s="8">
        <f t="shared" si="20"/>
        <v>3.0805163956273511</v>
      </c>
      <c r="Q27" s="8">
        <f t="shared" si="21"/>
        <v>2.7121179212049631</v>
      </c>
      <c r="R27" s="8">
        <f t="shared" si="22"/>
        <v>1.6773772772206041</v>
      </c>
      <c r="S27" s="8">
        <f t="shared" si="23"/>
        <v>0.69600417313705476</v>
      </c>
      <c r="T27" s="8">
        <f t="shared" si="24"/>
        <v>0</v>
      </c>
      <c r="U27" s="1"/>
    </row>
    <row r="28" spans="1:21">
      <c r="A28" s="9" t="str">
        <f t="shared" si="6"/>
        <v>Sunday</v>
      </c>
      <c r="B28" s="10">
        <f t="shared" si="6"/>
        <v>45270</v>
      </c>
      <c r="C28" s="13">
        <f>'Shift Outline'!$T$3:$T$3</f>
        <v>71.428571428571431</v>
      </c>
      <c r="D28" s="8">
        <f t="shared" si="8"/>
        <v>1.6916747890552025E-3</v>
      </c>
      <c r="E28" s="8">
        <f t="shared" si="9"/>
        <v>1.2930034304345266</v>
      </c>
      <c r="F28" s="8">
        <f t="shared" si="10"/>
        <v>2.4432013140929763</v>
      </c>
      <c r="G28" s="8">
        <f t="shared" si="11"/>
        <v>4.9633033446384207</v>
      </c>
      <c r="H28" s="8">
        <f t="shared" si="12"/>
        <v>7.4467524214210012</v>
      </c>
      <c r="I28" s="8">
        <f t="shared" si="13"/>
        <v>8.8109471658949339</v>
      </c>
      <c r="J28" s="8">
        <f t="shared" si="14"/>
        <v>8.9101920868528381</v>
      </c>
      <c r="K28" s="8">
        <f t="shared" si="15"/>
        <v>9.474647574800926</v>
      </c>
      <c r="L28" s="8">
        <f t="shared" si="16"/>
        <v>7.9114695832643749</v>
      </c>
      <c r="M28" s="8">
        <f t="shared" si="17"/>
        <v>6.2183145787687488</v>
      </c>
      <c r="N28" s="8">
        <f t="shared" si="18"/>
        <v>4.582253598403736</v>
      </c>
      <c r="O28" s="8">
        <f t="shared" si="19"/>
        <v>3.4016055685422923</v>
      </c>
      <c r="P28" s="8">
        <f t="shared" si="20"/>
        <v>2.7721615741146692</v>
      </c>
      <c r="Q28" s="8">
        <f t="shared" si="21"/>
        <v>2.0909100392722304</v>
      </c>
      <c r="R28" s="8">
        <f t="shared" si="22"/>
        <v>1.0912007253901497</v>
      </c>
      <c r="S28" s="8">
        <f t="shared" si="23"/>
        <v>0</v>
      </c>
      <c r="T28" s="8">
        <f t="shared" si="24"/>
        <v>0</v>
      </c>
      <c r="U28" s="1"/>
    </row>
    <row r="29" spans="1:21">
      <c r="E29" s="2"/>
    </row>
  </sheetData>
  <mergeCells count="2">
    <mergeCell ref="G1:M1"/>
    <mergeCell ref="G20:M20"/>
  </mergeCells>
  <pageMargins left="0.7" right="0.7" top="0.75" bottom="0.75" header="0.3" footer="0.3"/>
  <pageSetup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29"/>
  <sheetViews>
    <sheetView workbookViewId="0">
      <selection activeCell="A29" sqref="A29"/>
    </sheetView>
  </sheetViews>
  <sheetFormatPr defaultColWidth="8.85546875" defaultRowHeight="15"/>
  <cols>
    <col min="1" max="1" width="10.42578125" bestFit="1" customWidth="1"/>
    <col min="2" max="2" width="9.42578125" bestFit="1" customWidth="1"/>
    <col min="3" max="3" width="18.85546875" bestFit="1" customWidth="1"/>
    <col min="4" max="7" width="12.7109375" bestFit="1" customWidth="1"/>
    <col min="8" max="8" width="13.7109375" bestFit="1" customWidth="1"/>
    <col min="9" max="10" width="14.7109375" bestFit="1" customWidth="1"/>
    <col min="11" max="11" width="13.7109375" bestFit="1" customWidth="1"/>
    <col min="12" max="19" width="12.7109375" bestFit="1" customWidth="1"/>
    <col min="20" max="20" width="13.28515625" bestFit="1" customWidth="1"/>
  </cols>
  <sheetData>
    <row r="1" spans="1:20">
      <c r="G1" s="114" t="s">
        <v>34</v>
      </c>
      <c r="H1" s="114"/>
      <c r="I1" s="114"/>
      <c r="J1" s="114"/>
      <c r="K1" s="114"/>
      <c r="L1" s="114"/>
      <c r="M1" s="114"/>
    </row>
    <row r="2" spans="1:20">
      <c r="A2" s="9" t="s">
        <v>6</v>
      </c>
      <c r="B2" s="9" t="s">
        <v>7</v>
      </c>
      <c r="C2" s="9" t="s">
        <v>32</v>
      </c>
      <c r="D2" s="12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</row>
    <row r="3" spans="1:20">
      <c r="A3" s="9" t="s">
        <v>0</v>
      </c>
      <c r="B3" s="10">
        <f>'Shift Outline'!B5:D5</f>
        <v>45264</v>
      </c>
      <c r="C3" s="11">
        <f>'Shift Outline'!$B$2:$B$2</f>
        <v>1726.5714285714287</v>
      </c>
      <c r="D3" s="11">
        <f t="shared" ref="D3:T3" si="0">D12*$C3</f>
        <v>0</v>
      </c>
      <c r="E3" s="11">
        <f>E12*$C3</f>
        <v>23.645114301295479</v>
      </c>
      <c r="F3" s="11">
        <f t="shared" si="0"/>
        <v>75.219856592684224</v>
      </c>
      <c r="G3" s="11">
        <f t="shared" si="0"/>
        <v>128.34928613401152</v>
      </c>
      <c r="H3" s="11">
        <f t="shared" si="0"/>
        <v>138.48394926330576</v>
      </c>
      <c r="I3" s="11">
        <f t="shared" si="0"/>
        <v>144.25016019030792</v>
      </c>
      <c r="J3" s="11">
        <f t="shared" si="0"/>
        <v>219.05397371610721</v>
      </c>
      <c r="K3" s="11">
        <f t="shared" si="0"/>
        <v>341.61880142018305</v>
      </c>
      <c r="L3" s="11">
        <f t="shared" si="0"/>
        <v>194.93807383912608</v>
      </c>
      <c r="M3" s="11">
        <f t="shared" si="0"/>
        <v>135.54245179041735</v>
      </c>
      <c r="N3" s="11">
        <f t="shared" si="0"/>
        <v>97.178901622919568</v>
      </c>
      <c r="O3" s="11">
        <f t="shared" si="0"/>
        <v>84.98592016272076</v>
      </c>
      <c r="P3" s="11">
        <f t="shared" si="0"/>
        <v>82.577249775492007</v>
      </c>
      <c r="Q3" s="11">
        <f t="shared" si="0"/>
        <v>50.684264148231456</v>
      </c>
      <c r="R3" s="11">
        <f t="shared" si="0"/>
        <v>10.0397761140398</v>
      </c>
      <c r="S3" s="11">
        <f t="shared" si="0"/>
        <v>0</v>
      </c>
      <c r="T3" s="11">
        <f t="shared" si="0"/>
        <v>0</v>
      </c>
    </row>
    <row r="4" spans="1:20">
      <c r="A4" s="9" t="s">
        <v>1</v>
      </c>
      <c r="B4" s="10">
        <f>'Shift Outline'!E5:E5</f>
        <v>45265</v>
      </c>
      <c r="C4" s="11">
        <f>'Shift Outline'!$E$2:$E$2</f>
        <v>1726.5714285714287</v>
      </c>
      <c r="D4" s="11">
        <f t="shared" ref="D4:T9" si="1">D13*$C4</f>
        <v>0</v>
      </c>
      <c r="E4" s="11">
        <f t="shared" si="1"/>
        <v>22.804235807129071</v>
      </c>
      <c r="F4" s="11">
        <f t="shared" si="1"/>
        <v>89.963651115809341</v>
      </c>
      <c r="G4" s="11">
        <f t="shared" si="1"/>
        <v>115.75732589999006</v>
      </c>
      <c r="H4" s="11">
        <f t="shared" si="1"/>
        <v>122.4391835660366</v>
      </c>
      <c r="I4" s="11">
        <f t="shared" si="1"/>
        <v>165.03336338514407</v>
      </c>
      <c r="J4" s="11">
        <f t="shared" si="1"/>
        <v>241.29601092323099</v>
      </c>
      <c r="K4" s="11">
        <f t="shared" si="1"/>
        <v>336.69177799496555</v>
      </c>
      <c r="L4" s="11">
        <f t="shared" si="1"/>
        <v>190.71697568917205</v>
      </c>
      <c r="M4" s="11">
        <f t="shared" si="1"/>
        <v>116.38929756022188</v>
      </c>
      <c r="N4" s="11">
        <f t="shared" si="1"/>
        <v>89.732874947747177</v>
      </c>
      <c r="O4" s="11">
        <f t="shared" si="1"/>
        <v>86.967111333586558</v>
      </c>
      <c r="P4" s="11">
        <f t="shared" si="1"/>
        <v>87.201437904234325</v>
      </c>
      <c r="Q4" s="11">
        <f t="shared" si="1"/>
        <v>50.547081610788815</v>
      </c>
      <c r="R4" s="11">
        <f t="shared" si="1"/>
        <v>11.031100833372259</v>
      </c>
      <c r="S4" s="11">
        <f t="shared" si="1"/>
        <v>0</v>
      </c>
      <c r="T4" s="11">
        <f t="shared" si="1"/>
        <v>0</v>
      </c>
    </row>
    <row r="5" spans="1:20">
      <c r="A5" s="9" t="s">
        <v>2</v>
      </c>
      <c r="B5" s="10">
        <f>'Shift Outline'!H5:H5</f>
        <v>45266</v>
      </c>
      <c r="C5" s="11">
        <f>'Shift Outline'!$H$2:$H$2</f>
        <v>1726.5714285714287</v>
      </c>
      <c r="D5" s="11">
        <f t="shared" si="1"/>
        <v>0</v>
      </c>
      <c r="E5" s="11">
        <f t="shared" si="1"/>
        <v>21.251759071141695</v>
      </c>
      <c r="F5" s="11">
        <f t="shared" si="1"/>
        <v>88.681875455601229</v>
      </c>
      <c r="G5" s="11">
        <f t="shared" si="1"/>
        <v>143.918359586127</v>
      </c>
      <c r="H5" s="11">
        <f t="shared" si="1"/>
        <v>144.38399554307665</v>
      </c>
      <c r="I5" s="11">
        <f t="shared" si="1"/>
        <v>142.5717001998409</v>
      </c>
      <c r="J5" s="11">
        <f t="shared" si="1"/>
        <v>232.73088110159179</v>
      </c>
      <c r="K5" s="11">
        <f t="shared" si="1"/>
        <v>307.62457239312943</v>
      </c>
      <c r="L5" s="11">
        <f t="shared" si="1"/>
        <v>189.78517629515474</v>
      </c>
      <c r="M5" s="11">
        <f t="shared" si="1"/>
        <v>119.32340134206608</v>
      </c>
      <c r="N5" s="11">
        <f t="shared" si="1"/>
        <v>81.848081555044942</v>
      </c>
      <c r="O5" s="11">
        <f t="shared" si="1"/>
        <v>81.245099740289973</v>
      </c>
      <c r="P5" s="11">
        <f t="shared" si="1"/>
        <v>94.570997846374738</v>
      </c>
      <c r="Q5" s="11">
        <f t="shared" si="1"/>
        <v>66.458645682909861</v>
      </c>
      <c r="R5" s="11">
        <f>R14*$C5</f>
        <v>13.265599924609258</v>
      </c>
      <c r="S5" s="11">
        <f t="shared" si="1"/>
        <v>0</v>
      </c>
      <c r="T5" s="11">
        <f t="shared" si="1"/>
        <v>0</v>
      </c>
    </row>
    <row r="6" spans="1:20">
      <c r="A6" s="9" t="s">
        <v>3</v>
      </c>
      <c r="B6" s="10">
        <f>'Shift Outline'!K5:K5</f>
        <v>45267</v>
      </c>
      <c r="C6" s="11">
        <f>'Shift Outline'!$K$2:$K$2</f>
        <v>1726.5714285714287</v>
      </c>
      <c r="D6" s="11">
        <f t="shared" si="1"/>
        <v>0</v>
      </c>
      <c r="E6" s="11">
        <f t="shared" si="1"/>
        <v>33.767672976094694</v>
      </c>
      <c r="F6" s="11">
        <f t="shared" si="1"/>
        <v>85.779215298882662</v>
      </c>
      <c r="G6" s="11">
        <f t="shared" si="1"/>
        <v>127.43507885512375</v>
      </c>
      <c r="H6" s="11">
        <f t="shared" si="1"/>
        <v>131.3921268390888</v>
      </c>
      <c r="I6" s="11">
        <f t="shared" si="1"/>
        <v>129.59494056159241</v>
      </c>
      <c r="J6" s="11">
        <f t="shared" si="1"/>
        <v>226.12812996419683</v>
      </c>
      <c r="K6" s="11">
        <f t="shared" si="1"/>
        <v>320.7799405790077</v>
      </c>
      <c r="L6" s="11">
        <f t="shared" si="1"/>
        <v>194.55270042930044</v>
      </c>
      <c r="M6" s="11">
        <f t="shared" si="1"/>
        <v>124.40091031095415</v>
      </c>
      <c r="N6" s="11">
        <f t="shared" si="1"/>
        <v>96.873197617265902</v>
      </c>
      <c r="O6" s="11">
        <f t="shared" si="1"/>
        <v>89.62616538476685</v>
      </c>
      <c r="P6" s="11">
        <f t="shared" si="1"/>
        <v>87.673546780568074</v>
      </c>
      <c r="Q6" s="11">
        <f t="shared" si="1"/>
        <v>66.58979929808315</v>
      </c>
      <c r="R6" s="11">
        <f t="shared" si="1"/>
        <v>11.971527329557162</v>
      </c>
      <c r="S6" s="11">
        <f t="shared" si="1"/>
        <v>0</v>
      </c>
      <c r="T6" s="11">
        <f t="shared" si="1"/>
        <v>0</v>
      </c>
    </row>
    <row r="7" spans="1:20">
      <c r="A7" s="9" t="s">
        <v>4</v>
      </c>
      <c r="B7" s="10">
        <f>'Shift Outline'!N5:N5</f>
        <v>45268</v>
      </c>
      <c r="C7" s="11">
        <f>'Shift Outline'!$N$2:$N$2</f>
        <v>1726.5714285714287</v>
      </c>
      <c r="D7" s="11">
        <f t="shared" si="1"/>
        <v>0</v>
      </c>
      <c r="E7" s="11">
        <f t="shared" si="1"/>
        <v>35.334019095812664</v>
      </c>
      <c r="F7" s="11">
        <f t="shared" si="1"/>
        <v>98.324318999131037</v>
      </c>
      <c r="G7" s="11">
        <f t="shared" si="1"/>
        <v>136.89640026787313</v>
      </c>
      <c r="H7" s="11">
        <f t="shared" si="1"/>
        <v>138.35530740073148</v>
      </c>
      <c r="I7" s="11">
        <f t="shared" si="1"/>
        <v>148.49922829073702</v>
      </c>
      <c r="J7" s="11">
        <f t="shared" si="1"/>
        <v>218.51582202153634</v>
      </c>
      <c r="K7" s="11">
        <f t="shared" si="1"/>
        <v>297.55410038629623</v>
      </c>
      <c r="L7" s="11">
        <f t="shared" si="1"/>
        <v>193.71166360134464</v>
      </c>
      <c r="M7" s="11">
        <f t="shared" si="1"/>
        <v>111.90611485887401</v>
      </c>
      <c r="N7" s="11">
        <f t="shared" si="1"/>
        <v>88.61560680354286</v>
      </c>
      <c r="O7" s="11">
        <f t="shared" si="1"/>
        <v>106.73561659626731</v>
      </c>
      <c r="P7" s="11">
        <f t="shared" si="1"/>
        <v>82.147693942484281</v>
      </c>
      <c r="Q7" s="11">
        <f t="shared" si="1"/>
        <v>57.970345528717665</v>
      </c>
      <c r="R7" s="11">
        <f t="shared" si="1"/>
        <v>11.999716454879753</v>
      </c>
      <c r="S7" s="11">
        <f t="shared" si="1"/>
        <v>0</v>
      </c>
      <c r="T7" s="11">
        <f t="shared" si="1"/>
        <v>0</v>
      </c>
    </row>
    <row r="8" spans="1:20">
      <c r="A8" s="9" t="s">
        <v>12</v>
      </c>
      <c r="B8" s="10">
        <f>'Shift Outline'!Q5:Q5</f>
        <v>45269</v>
      </c>
      <c r="C8" s="11">
        <f>'Shift Outline'!$Q$2:$Q$2</f>
        <v>1726.5714285714287</v>
      </c>
      <c r="D8" s="11">
        <f t="shared" si="1"/>
        <v>0</v>
      </c>
      <c r="E8" s="11">
        <f t="shared" si="1"/>
        <v>22.440977537203754</v>
      </c>
      <c r="F8" s="11">
        <f t="shared" si="1"/>
        <v>85.712221050711378</v>
      </c>
      <c r="G8" s="11">
        <f t="shared" si="1"/>
        <v>125.84363305526841</v>
      </c>
      <c r="H8" s="11">
        <f t="shared" si="1"/>
        <v>174.896526119784</v>
      </c>
      <c r="I8" s="11">
        <f t="shared" si="1"/>
        <v>195.34355125347199</v>
      </c>
      <c r="J8" s="11">
        <f t="shared" si="1"/>
        <v>228.92736711797244</v>
      </c>
      <c r="K8" s="11">
        <f t="shared" si="1"/>
        <v>268.11033444658733</v>
      </c>
      <c r="L8" s="11">
        <f t="shared" si="1"/>
        <v>201.04253899926459</v>
      </c>
      <c r="M8" s="11">
        <f t="shared" si="1"/>
        <v>142.90731753208684</v>
      </c>
      <c r="N8" s="11">
        <f t="shared" si="1"/>
        <v>90.992451059465211</v>
      </c>
      <c r="O8" s="11">
        <f t="shared" si="1"/>
        <v>70.886533221510774</v>
      </c>
      <c r="P8" s="11">
        <f t="shared" si="1"/>
        <v>65.004512292641621</v>
      </c>
      <c r="Q8" s="11">
        <f t="shared" si="1"/>
        <v>46.601357703308437</v>
      </c>
      <c r="R8" s="11">
        <f t="shared" si="1"/>
        <v>7.8648804121984481</v>
      </c>
      <c r="S8" s="11">
        <f t="shared" si="1"/>
        <v>0</v>
      </c>
      <c r="T8" s="11">
        <f t="shared" si="1"/>
        <v>0</v>
      </c>
    </row>
    <row r="9" spans="1:20">
      <c r="A9" s="9" t="s">
        <v>5</v>
      </c>
      <c r="B9" s="10">
        <f>'Shift Outline'!T5:T5</f>
        <v>45270</v>
      </c>
      <c r="C9" s="11">
        <f>'Shift Outline'!$T$2:$T$2</f>
        <v>1726.5714285714287</v>
      </c>
      <c r="D9" s="11">
        <f t="shared" si="1"/>
        <v>0</v>
      </c>
      <c r="E9" s="11">
        <f t="shared" si="1"/>
        <v>1.0093113179934856</v>
      </c>
      <c r="F9" s="11">
        <f t="shared" si="1"/>
        <v>76.428558002400592</v>
      </c>
      <c r="G9" s="11">
        <f t="shared" si="1"/>
        <v>134.55969732040481</v>
      </c>
      <c r="H9" s="11">
        <f t="shared" si="1"/>
        <v>187.44306685964551</v>
      </c>
      <c r="I9" s="11">
        <f t="shared" si="1"/>
        <v>242.58521671182336</v>
      </c>
      <c r="J9" s="11">
        <f>J18*$C9</f>
        <v>238.80435598686384</v>
      </c>
      <c r="K9" s="11">
        <f>K18*$C9</f>
        <v>299.96018388483566</v>
      </c>
      <c r="L9" s="11">
        <f t="shared" si="1"/>
        <v>223.30769507554908</v>
      </c>
      <c r="M9" s="11">
        <f t="shared" si="1"/>
        <v>131.3987030318979</v>
      </c>
      <c r="N9" s="11">
        <f t="shared" si="1"/>
        <v>88.699317144951635</v>
      </c>
      <c r="O9" s="11">
        <f t="shared" si="1"/>
        <v>58.066231837747402</v>
      </c>
      <c r="P9" s="11">
        <f t="shared" si="1"/>
        <v>41.14485173479553</v>
      </c>
      <c r="Q9" s="11">
        <f t="shared" si="1"/>
        <v>3.1382766704170435</v>
      </c>
      <c r="R9" s="11">
        <f t="shared" si="1"/>
        <v>0</v>
      </c>
      <c r="S9" s="11">
        <f t="shared" si="1"/>
        <v>0</v>
      </c>
      <c r="T9" s="11">
        <f t="shared" si="1"/>
        <v>0</v>
      </c>
    </row>
    <row r="11" spans="1:20">
      <c r="A11" s="9" t="s">
        <v>31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9" t="str">
        <f t="shared" ref="A12:A18" si="2">A3</f>
        <v>Monday</v>
      </c>
      <c r="B12" s="9"/>
      <c r="C12" s="9"/>
      <c r="D12" s="14">
        <v>0</v>
      </c>
      <c r="E12" s="14">
        <v>1.369483701051368E-2</v>
      </c>
      <c r="F12" s="14">
        <v>4.3566026489226341E-2</v>
      </c>
      <c r="G12" s="14">
        <v>7.4337663655310318E-2</v>
      </c>
      <c r="H12" s="14">
        <v>8.020748343894922E-2</v>
      </c>
      <c r="I12" s="14">
        <v>8.3547172044692655E-2</v>
      </c>
      <c r="J12" s="14">
        <v>0.12687223365983372</v>
      </c>
      <c r="K12" s="14">
        <v>0.19785964007457232</v>
      </c>
      <c r="L12" s="14">
        <v>0.11290472587074983</v>
      </c>
      <c r="M12" s="14">
        <v>7.8503819504626954E-2</v>
      </c>
      <c r="N12" s="14">
        <v>5.6284321641604913E-2</v>
      </c>
      <c r="O12" s="14">
        <v>4.9222359849333548E-2</v>
      </c>
      <c r="P12" s="14">
        <v>4.7827300051997687E-2</v>
      </c>
      <c r="Q12" s="14">
        <v>2.9355440099091523E-2</v>
      </c>
      <c r="R12" s="14">
        <v>5.8148628825317383E-3</v>
      </c>
      <c r="S12" s="14"/>
      <c r="T12" s="14"/>
    </row>
    <row r="13" spans="1:20">
      <c r="A13" s="9" t="str">
        <f t="shared" si="2"/>
        <v>Tuesday</v>
      </c>
      <c r="B13" s="9"/>
      <c r="C13" s="9"/>
      <c r="D13" s="14">
        <v>0</v>
      </c>
      <c r="E13" s="14">
        <v>1.3207814880845895E-2</v>
      </c>
      <c r="F13" s="14">
        <v>5.2105374632687849E-2</v>
      </c>
      <c r="G13" s="14">
        <v>6.7044620329300877E-2</v>
      </c>
      <c r="H13" s="14">
        <v>7.0914635525587966E-2</v>
      </c>
      <c r="I13" s="14">
        <v>9.5584440153566805E-2</v>
      </c>
      <c r="J13" s="14">
        <v>0.13975443293584452</v>
      </c>
      <c r="K13" s="14">
        <v>0.19500599420525888</v>
      </c>
      <c r="L13" s="14">
        <v>0.11045993958499124</v>
      </c>
      <c r="M13" s="14">
        <v>6.7410647271351404E-2</v>
      </c>
      <c r="N13" s="14">
        <v>5.197171310890536E-2</v>
      </c>
      <c r="O13" s="14">
        <v>5.0369831154650498E-2</v>
      </c>
      <c r="P13" s="14">
        <v>5.0505549009568114E-2</v>
      </c>
      <c r="Q13" s="14">
        <v>2.927598637063724E-2</v>
      </c>
      <c r="R13" s="14">
        <v>6.3890208368033927E-3</v>
      </c>
      <c r="S13" s="14"/>
      <c r="T13" s="14"/>
    </row>
    <row r="14" spans="1:20">
      <c r="A14" s="9" t="str">
        <f t="shared" si="2"/>
        <v>Wednesday</v>
      </c>
      <c r="B14" s="9"/>
      <c r="C14" s="9"/>
      <c r="D14" s="14">
        <v>0</v>
      </c>
      <c r="E14" s="14">
        <v>1.2308647484526879E-2</v>
      </c>
      <c r="F14" s="14">
        <v>5.1362992569022721E-2</v>
      </c>
      <c r="G14" s="14">
        <v>8.3354998932888377E-2</v>
      </c>
      <c r="H14" s="14">
        <v>8.362468714227507E-2</v>
      </c>
      <c r="I14" s="14">
        <v>8.2575037348906699E-2</v>
      </c>
      <c r="J14" s="14">
        <v>0.13479365941677499</v>
      </c>
      <c r="K14" s="14">
        <v>0.17817077666323894</v>
      </c>
      <c r="L14" s="14">
        <v>0.10992025765895111</v>
      </c>
      <c r="M14" s="14">
        <v>6.9110028909023874E-2</v>
      </c>
      <c r="N14" s="14">
        <v>4.7404978560757455E-2</v>
      </c>
      <c r="O14" s="14">
        <v>4.7055742030616396E-2</v>
      </c>
      <c r="P14" s="14">
        <v>5.4773869346733665E-2</v>
      </c>
      <c r="Q14" s="14">
        <v>3.8491686230379692E-2</v>
      </c>
      <c r="R14" s="14">
        <v>7.6832036631031605E-3</v>
      </c>
      <c r="S14" s="14"/>
      <c r="T14" s="14"/>
    </row>
    <row r="15" spans="1:20">
      <c r="A15" s="9" t="str">
        <f t="shared" si="2"/>
        <v>Thursday</v>
      </c>
      <c r="B15" s="9"/>
      <c r="C15" s="9"/>
      <c r="D15" s="14">
        <v>0</v>
      </c>
      <c r="E15" s="14">
        <v>1.9557646105631543E-2</v>
      </c>
      <c r="F15" s="14">
        <v>4.9681822529553082E-2</v>
      </c>
      <c r="G15" s="14">
        <v>7.380817077493515E-2</v>
      </c>
      <c r="H15" s="14">
        <v>7.6100023818767307E-2</v>
      </c>
      <c r="I15" s="14">
        <v>7.5059124932247784E-2</v>
      </c>
      <c r="J15" s="14">
        <v>0.13096946133951495</v>
      </c>
      <c r="K15" s="14">
        <v>0.18579013602954275</v>
      </c>
      <c r="L15" s="14">
        <v>0.11268152432608829</v>
      </c>
      <c r="M15" s="14">
        <v>7.2050833375531934E-2</v>
      </c>
      <c r="N15" s="14">
        <v>5.6107263223635719E-2</v>
      </c>
      <c r="O15" s="14">
        <v>5.1909908794751609E-2</v>
      </c>
      <c r="P15" s="14">
        <v>5.0778986220749334E-2</v>
      </c>
      <c r="Q15" s="14">
        <v>3.8567648112409571E-2</v>
      </c>
      <c r="R15" s="14">
        <v>6.9336994296624295E-3</v>
      </c>
      <c r="S15" s="14"/>
      <c r="T15" s="14"/>
    </row>
    <row r="16" spans="1:20">
      <c r="A16" s="9" t="str">
        <f t="shared" si="2"/>
        <v>Friday</v>
      </c>
      <c r="B16" s="9"/>
      <c r="C16" s="9"/>
      <c r="D16" s="14">
        <v>0</v>
      </c>
      <c r="E16" s="14">
        <v>2.046484640664311E-2</v>
      </c>
      <c r="F16" s="14">
        <v>5.6947727370008042E-2</v>
      </c>
      <c r="G16" s="14">
        <v>7.9288002802838972E-2</v>
      </c>
      <c r="H16" s="14">
        <v>8.0132976320132401E-2</v>
      </c>
      <c r="I16" s="14">
        <v>8.60081580369981E-2</v>
      </c>
      <c r="J16" s="14">
        <v>0.12656054560241223</v>
      </c>
      <c r="K16" s="14">
        <v>0.17233813525600475</v>
      </c>
      <c r="L16" s="14">
        <v>0.11219441049225652</v>
      </c>
      <c r="M16" s="14">
        <v>6.4814066193291248E-2</v>
      </c>
      <c r="N16" s="14">
        <v>5.132461092377958E-2</v>
      </c>
      <c r="O16" s="14">
        <v>6.1819403952827326E-2</v>
      </c>
      <c r="P16" s="14">
        <v>4.7578508819906495E-2</v>
      </c>
      <c r="Q16" s="14">
        <v>3.3575411112115143E-2</v>
      </c>
      <c r="R16" s="14">
        <v>6.9500260784509564E-3</v>
      </c>
      <c r="S16" s="14"/>
      <c r="T16" s="14"/>
    </row>
    <row r="17" spans="1:21">
      <c r="A17" s="9" t="str">
        <f t="shared" si="2"/>
        <v>Saturday</v>
      </c>
      <c r="B17" s="9"/>
      <c r="C17" s="9"/>
      <c r="D17" s="14">
        <v>0</v>
      </c>
      <c r="E17" s="14">
        <v>1.2997422038757759E-2</v>
      </c>
      <c r="F17" s="14">
        <v>4.9643020631720963E-2</v>
      </c>
      <c r="G17" s="14">
        <v>7.2886433177799012E-2</v>
      </c>
      <c r="H17" s="14">
        <v>0.10129701165302729</v>
      </c>
      <c r="I17" s="14">
        <v>0.11313957130351678</v>
      </c>
      <c r="J17" s="14">
        <v>0.1325907305829726</v>
      </c>
      <c r="K17" s="14">
        <v>0.15528482054659201</v>
      </c>
      <c r="L17" s="14">
        <v>0.11644032541741288</v>
      </c>
      <c r="M17" s="14">
        <v>8.2769421042909797E-2</v>
      </c>
      <c r="N17" s="14">
        <v>5.2701237582016912E-2</v>
      </c>
      <c r="O17" s="14">
        <v>4.1056241316446751E-2</v>
      </c>
      <c r="P17" s="14">
        <v>3.7649477581374428E-2</v>
      </c>
      <c r="Q17" s="14">
        <v>2.6990692034019447E-2</v>
      </c>
      <c r="R17" s="14">
        <v>4.5552012978147555E-3</v>
      </c>
      <c r="S17" s="14"/>
      <c r="T17" s="14"/>
    </row>
    <row r="18" spans="1:21">
      <c r="A18" s="9" t="str">
        <f t="shared" si="2"/>
        <v>Sunday</v>
      </c>
      <c r="B18" s="9"/>
      <c r="C18" s="9"/>
      <c r="D18" s="14">
        <v>0</v>
      </c>
      <c r="E18" s="14">
        <v>5.8457547790455062E-4</v>
      </c>
      <c r="F18" s="14">
        <v>4.426608522396195E-2</v>
      </c>
      <c r="G18" s="14">
        <v>7.7934625288998319E-2</v>
      </c>
      <c r="H18" s="14">
        <v>0.10856374880171425</v>
      </c>
      <c r="I18" s="14">
        <v>0.14050111840003007</v>
      </c>
      <c r="J18" s="14">
        <v>0.13831130993778312</v>
      </c>
      <c r="K18" s="14">
        <v>0.17373169677261704</v>
      </c>
      <c r="L18" s="14">
        <v>0.12933591473844477</v>
      </c>
      <c r="M18" s="14">
        <v>7.6103832634724908E-2</v>
      </c>
      <c r="N18" s="14">
        <v>5.1373094490705061E-2</v>
      </c>
      <c r="O18" s="14">
        <v>3.3630946786714529E-2</v>
      </c>
      <c r="P18" s="14">
        <v>2.3830379128211874E-2</v>
      </c>
      <c r="Q18" s="14">
        <v>1.8176350068607732E-3</v>
      </c>
      <c r="R18" s="14">
        <v>0</v>
      </c>
      <c r="S18" s="14"/>
      <c r="T18" s="14"/>
    </row>
    <row r="20" spans="1:21">
      <c r="G20" s="114" t="s">
        <v>35</v>
      </c>
      <c r="H20" s="114"/>
      <c r="I20" s="114"/>
      <c r="J20" s="114"/>
      <c r="K20" s="114"/>
      <c r="L20" s="114"/>
      <c r="M20" s="114"/>
    </row>
    <row r="21" spans="1:21">
      <c r="A21" s="9" t="s">
        <v>6</v>
      </c>
      <c r="B21" s="9" t="s">
        <v>7</v>
      </c>
      <c r="C21" s="9" t="s">
        <v>33</v>
      </c>
      <c r="D21" s="12" t="s">
        <v>14</v>
      </c>
      <c r="E21" s="9" t="s">
        <v>15</v>
      </c>
      <c r="F21" s="9" t="s">
        <v>16</v>
      </c>
      <c r="G21" s="9" t="s">
        <v>17</v>
      </c>
      <c r="H21" s="9" t="s">
        <v>18</v>
      </c>
      <c r="I21" s="9" t="s">
        <v>19</v>
      </c>
      <c r="J21" s="9" t="s">
        <v>20</v>
      </c>
      <c r="K21" s="9" t="s">
        <v>21</v>
      </c>
      <c r="L21" s="9" t="s">
        <v>22</v>
      </c>
      <c r="M21" s="9" t="s">
        <v>23</v>
      </c>
      <c r="N21" s="9" t="s">
        <v>24</v>
      </c>
      <c r="O21" s="9" t="s">
        <v>25</v>
      </c>
      <c r="P21" s="9" t="s">
        <v>26</v>
      </c>
      <c r="Q21" s="9" t="s">
        <v>27</v>
      </c>
      <c r="R21" s="9" t="s">
        <v>28</v>
      </c>
      <c r="S21" s="9" t="s">
        <v>29</v>
      </c>
      <c r="T21" s="9" t="s">
        <v>30</v>
      </c>
    </row>
    <row r="22" spans="1:21">
      <c r="A22" s="9" t="str">
        <f t="shared" ref="A22:B28" si="3">A3</f>
        <v>Monday</v>
      </c>
      <c r="B22" s="10">
        <f t="shared" si="3"/>
        <v>45264</v>
      </c>
      <c r="C22" s="15">
        <f>'Shift Outline'!$B$3:$B$3</f>
        <v>71.428571428571431</v>
      </c>
      <c r="D22" s="8">
        <f t="shared" ref="D22:T22" si="4">D12*$C22</f>
        <v>0</v>
      </c>
      <c r="E22" s="8">
        <f>E12*$C22</f>
        <v>0.97820264360812004</v>
      </c>
      <c r="F22" s="8">
        <f t="shared" si="4"/>
        <v>3.1118590349447386</v>
      </c>
      <c r="G22" s="8">
        <f t="shared" si="4"/>
        <v>5.3098331182364511</v>
      </c>
      <c r="H22" s="8">
        <f t="shared" si="4"/>
        <v>5.7291059599249445</v>
      </c>
      <c r="I22" s="8">
        <f t="shared" si="4"/>
        <v>5.9676551460494753</v>
      </c>
      <c r="J22" s="8">
        <f t="shared" si="4"/>
        <v>9.0623024042738365</v>
      </c>
      <c r="K22" s="8">
        <f t="shared" si="4"/>
        <v>14.132831433898023</v>
      </c>
      <c r="L22" s="8">
        <f t="shared" si="4"/>
        <v>8.0646232764821306</v>
      </c>
      <c r="M22" s="8">
        <f t="shared" si="4"/>
        <v>5.6074156789019254</v>
      </c>
      <c r="N22" s="8">
        <f t="shared" si="4"/>
        <v>4.0203086886860655</v>
      </c>
      <c r="O22" s="8">
        <f t="shared" si="4"/>
        <v>3.5158828463809679</v>
      </c>
      <c r="P22" s="8">
        <f t="shared" si="4"/>
        <v>3.4162357179998351</v>
      </c>
      <c r="Q22" s="8">
        <f t="shared" si="4"/>
        <v>2.0968171499351089</v>
      </c>
      <c r="R22" s="8">
        <f t="shared" si="4"/>
        <v>0.41534734875226703</v>
      </c>
      <c r="S22" s="8">
        <f t="shared" si="4"/>
        <v>0</v>
      </c>
      <c r="T22" s="8">
        <f t="shared" si="4"/>
        <v>0</v>
      </c>
      <c r="U22" s="1"/>
    </row>
    <row r="23" spans="1:21">
      <c r="A23" s="9" t="str">
        <f t="shared" si="3"/>
        <v>Tuesday</v>
      </c>
      <c r="B23" s="10">
        <f t="shared" si="3"/>
        <v>45265</v>
      </c>
      <c r="C23" s="15">
        <f>'Shift Outline'!$E$3:$E$3</f>
        <v>71.428571428571431</v>
      </c>
      <c r="D23" s="8">
        <f t="shared" ref="D23:T28" si="5">D13*$C23</f>
        <v>0</v>
      </c>
      <c r="E23" s="8">
        <f t="shared" si="5"/>
        <v>0.94341534863184962</v>
      </c>
      <c r="F23" s="8">
        <f t="shared" si="5"/>
        <v>3.7218124737634177</v>
      </c>
      <c r="G23" s="8">
        <f t="shared" si="5"/>
        <v>4.7889014520929196</v>
      </c>
      <c r="H23" s="8">
        <f t="shared" si="5"/>
        <v>5.065331108970569</v>
      </c>
      <c r="I23" s="8">
        <f t="shared" si="5"/>
        <v>6.827460010969058</v>
      </c>
      <c r="J23" s="8">
        <f t="shared" si="5"/>
        <v>9.9824594954174657</v>
      </c>
      <c r="K23" s="8">
        <f t="shared" si="5"/>
        <v>13.928999586089921</v>
      </c>
      <c r="L23" s="8">
        <f t="shared" si="5"/>
        <v>7.8899956846422317</v>
      </c>
      <c r="M23" s="8">
        <f t="shared" si="5"/>
        <v>4.8150462336679576</v>
      </c>
      <c r="N23" s="8">
        <f t="shared" si="5"/>
        <v>3.7122652220646688</v>
      </c>
      <c r="O23" s="8">
        <f t="shared" si="5"/>
        <v>3.5978450824750356</v>
      </c>
      <c r="P23" s="8">
        <f t="shared" si="5"/>
        <v>3.607539214969151</v>
      </c>
      <c r="Q23" s="8">
        <f t="shared" si="5"/>
        <v>2.0911418836169458</v>
      </c>
      <c r="R23" s="8">
        <f t="shared" si="5"/>
        <v>0.45635863120024234</v>
      </c>
      <c r="S23" s="8">
        <f t="shared" si="5"/>
        <v>0</v>
      </c>
      <c r="T23" s="8">
        <f t="shared" si="5"/>
        <v>0</v>
      </c>
      <c r="U23" s="1"/>
    </row>
    <row r="24" spans="1:21">
      <c r="A24" s="9" t="str">
        <f t="shared" si="3"/>
        <v>Wednesday</v>
      </c>
      <c r="B24" s="10">
        <f t="shared" si="3"/>
        <v>45266</v>
      </c>
      <c r="C24" s="15">
        <f>'Shift Outline'!$H$3:$H$3</f>
        <v>71.428571428571431</v>
      </c>
      <c r="D24" s="8">
        <f t="shared" si="5"/>
        <v>0</v>
      </c>
      <c r="E24" s="8">
        <f t="shared" si="5"/>
        <v>0.87918910603763423</v>
      </c>
      <c r="F24" s="8">
        <f t="shared" si="5"/>
        <v>3.668785183501623</v>
      </c>
      <c r="G24" s="8">
        <f t="shared" si="5"/>
        <v>5.9539284952063127</v>
      </c>
      <c r="H24" s="8">
        <f t="shared" si="5"/>
        <v>5.9731919387339341</v>
      </c>
      <c r="I24" s="8">
        <f t="shared" si="5"/>
        <v>5.8982169534933355</v>
      </c>
      <c r="J24" s="8">
        <f t="shared" si="5"/>
        <v>9.6281185297696421</v>
      </c>
      <c r="K24" s="8">
        <f t="shared" si="5"/>
        <v>12.72648404737421</v>
      </c>
      <c r="L24" s="8">
        <f t="shared" si="5"/>
        <v>7.851446975639365</v>
      </c>
      <c r="M24" s="8">
        <f t="shared" si="5"/>
        <v>4.9364306363588479</v>
      </c>
      <c r="N24" s="8">
        <f t="shared" si="5"/>
        <v>3.3860698971969612</v>
      </c>
      <c r="O24" s="8">
        <f t="shared" si="5"/>
        <v>3.3611244307583141</v>
      </c>
      <c r="P24" s="8">
        <f t="shared" si="5"/>
        <v>3.9124192390524049</v>
      </c>
      <c r="Q24" s="8">
        <f t="shared" si="5"/>
        <v>2.7494061593128354</v>
      </c>
      <c r="R24" s="8">
        <f t="shared" si="5"/>
        <v>0.54880026165022577</v>
      </c>
      <c r="S24" s="8">
        <f t="shared" si="5"/>
        <v>0</v>
      </c>
      <c r="T24" s="8">
        <f t="shared" si="5"/>
        <v>0</v>
      </c>
      <c r="U24" s="1"/>
    </row>
    <row r="25" spans="1:21">
      <c r="A25" s="9" t="str">
        <f t="shared" si="3"/>
        <v>Thursday</v>
      </c>
      <c r="B25" s="10">
        <f t="shared" si="3"/>
        <v>45267</v>
      </c>
      <c r="C25" s="15">
        <f>'Shift Outline'!$K$3:$K$3</f>
        <v>71.428571428571431</v>
      </c>
      <c r="D25" s="8">
        <f t="shared" si="5"/>
        <v>0</v>
      </c>
      <c r="E25" s="8">
        <f t="shared" si="5"/>
        <v>1.3969747218308246</v>
      </c>
      <c r="F25" s="8">
        <f t="shared" si="5"/>
        <v>3.5487016092537917</v>
      </c>
      <c r="G25" s="8">
        <f t="shared" si="5"/>
        <v>5.2720121982096542</v>
      </c>
      <c r="H25" s="8">
        <f t="shared" si="5"/>
        <v>5.4357159870548077</v>
      </c>
      <c r="I25" s="8">
        <f t="shared" si="5"/>
        <v>5.3613660665891274</v>
      </c>
      <c r="J25" s="8">
        <f t="shared" si="5"/>
        <v>9.3549615242510686</v>
      </c>
      <c r="K25" s="8">
        <f t="shared" si="5"/>
        <v>13.270724002110198</v>
      </c>
      <c r="L25" s="8">
        <f t="shared" si="5"/>
        <v>8.0486803090063059</v>
      </c>
      <c r="M25" s="8">
        <f t="shared" si="5"/>
        <v>5.1464880982522807</v>
      </c>
      <c r="N25" s="8">
        <f t="shared" si="5"/>
        <v>4.0076616588311227</v>
      </c>
      <c r="O25" s="8">
        <f t="shared" si="5"/>
        <v>3.7078506281965438</v>
      </c>
      <c r="P25" s="8">
        <f t="shared" si="5"/>
        <v>3.6270704443392381</v>
      </c>
      <c r="Q25" s="8">
        <f t="shared" si="5"/>
        <v>2.754832008029255</v>
      </c>
      <c r="R25" s="8">
        <f t="shared" si="5"/>
        <v>0.49526424497588784</v>
      </c>
      <c r="S25" s="8">
        <f t="shared" si="5"/>
        <v>0</v>
      </c>
      <c r="T25" s="8">
        <f t="shared" si="5"/>
        <v>0</v>
      </c>
      <c r="U25" s="1"/>
    </row>
    <row r="26" spans="1:21">
      <c r="A26" s="9" t="str">
        <f t="shared" si="3"/>
        <v>Friday</v>
      </c>
      <c r="B26" s="10">
        <f t="shared" si="3"/>
        <v>45268</v>
      </c>
      <c r="C26" s="15">
        <f>'Shift Outline'!$N$3:$N$3</f>
        <v>71.428571428571431</v>
      </c>
      <c r="D26" s="8">
        <f t="shared" si="5"/>
        <v>0</v>
      </c>
      <c r="E26" s="8">
        <f t="shared" si="5"/>
        <v>1.4617747433316508</v>
      </c>
      <c r="F26" s="8">
        <f t="shared" si="5"/>
        <v>4.067694812143432</v>
      </c>
      <c r="G26" s="8">
        <f t="shared" si="5"/>
        <v>5.6634287716313549</v>
      </c>
      <c r="H26" s="8">
        <f t="shared" si="5"/>
        <v>5.7237840228666004</v>
      </c>
      <c r="I26" s="8">
        <f t="shared" si="5"/>
        <v>6.1434398597855786</v>
      </c>
      <c r="J26" s="8">
        <f t="shared" si="5"/>
        <v>9.0400389716008736</v>
      </c>
      <c r="K26" s="8">
        <f t="shared" si="5"/>
        <v>12.30986680400034</v>
      </c>
      <c r="L26" s="8">
        <f t="shared" si="5"/>
        <v>8.013886463732609</v>
      </c>
      <c r="M26" s="8">
        <f t="shared" si="5"/>
        <v>4.6295761566636608</v>
      </c>
      <c r="N26" s="8">
        <f t="shared" si="5"/>
        <v>3.6660436374128271</v>
      </c>
      <c r="O26" s="8">
        <f t="shared" si="5"/>
        <v>4.4156717109162376</v>
      </c>
      <c r="P26" s="8">
        <f t="shared" si="5"/>
        <v>3.3984649157076068</v>
      </c>
      <c r="Q26" s="8">
        <f t="shared" si="5"/>
        <v>2.3982436508653673</v>
      </c>
      <c r="R26" s="8">
        <f t="shared" si="5"/>
        <v>0.49643043417506832</v>
      </c>
      <c r="S26" s="8">
        <f t="shared" si="5"/>
        <v>0</v>
      </c>
      <c r="T26" s="8">
        <f t="shared" si="5"/>
        <v>0</v>
      </c>
      <c r="U26" s="1"/>
    </row>
    <row r="27" spans="1:21">
      <c r="A27" s="9" t="str">
        <f t="shared" si="3"/>
        <v>Saturday</v>
      </c>
      <c r="B27" s="10">
        <f t="shared" si="3"/>
        <v>45269</v>
      </c>
      <c r="C27" s="15">
        <f>'Shift Outline'!$Q$3:$Q$3</f>
        <v>71.428571428571431</v>
      </c>
      <c r="D27" s="8">
        <f t="shared" si="5"/>
        <v>0</v>
      </c>
      <c r="E27" s="8">
        <f t="shared" si="5"/>
        <v>0.92838728848269714</v>
      </c>
      <c r="F27" s="8">
        <f t="shared" si="5"/>
        <v>3.5459300451229261</v>
      </c>
      <c r="G27" s="8">
        <f t="shared" si="5"/>
        <v>5.2061737984142153</v>
      </c>
      <c r="H27" s="8">
        <f t="shared" si="5"/>
        <v>7.2355008323590928</v>
      </c>
      <c r="I27" s="8">
        <f t="shared" si="5"/>
        <v>8.0813979502511977</v>
      </c>
      <c r="J27" s="8">
        <f t="shared" si="5"/>
        <v>9.4707664702123289</v>
      </c>
      <c r="K27" s="8">
        <f t="shared" si="5"/>
        <v>11.091772896185145</v>
      </c>
      <c r="L27" s="8">
        <f t="shared" si="5"/>
        <v>8.3171661012437781</v>
      </c>
      <c r="M27" s="8">
        <f t="shared" si="5"/>
        <v>5.9121015030649859</v>
      </c>
      <c r="N27" s="8">
        <f t="shared" si="5"/>
        <v>3.7643741130012081</v>
      </c>
      <c r="O27" s="8">
        <f t="shared" si="5"/>
        <v>2.9325886654604822</v>
      </c>
      <c r="P27" s="8">
        <f t="shared" si="5"/>
        <v>2.6892483986696023</v>
      </c>
      <c r="Q27" s="8">
        <f t="shared" si="5"/>
        <v>1.9279065738585319</v>
      </c>
      <c r="R27" s="8">
        <f t="shared" si="5"/>
        <v>0.32537152127248253</v>
      </c>
      <c r="S27" s="8">
        <f t="shared" si="5"/>
        <v>0</v>
      </c>
      <c r="T27" s="8">
        <f t="shared" si="5"/>
        <v>0</v>
      </c>
      <c r="U27" s="1"/>
    </row>
    <row r="28" spans="1:21">
      <c r="A28" s="9" t="str">
        <f t="shared" si="3"/>
        <v>Sunday</v>
      </c>
      <c r="B28" s="10">
        <f t="shared" si="3"/>
        <v>45270</v>
      </c>
      <c r="C28" s="15">
        <f>'Shift Outline'!$T$3:$T$3</f>
        <v>71.428571428571431</v>
      </c>
      <c r="D28" s="8">
        <f t="shared" si="5"/>
        <v>0</v>
      </c>
      <c r="E28" s="8">
        <f t="shared" si="5"/>
        <v>4.1755391278896471E-2</v>
      </c>
      <c r="F28" s="8">
        <f t="shared" si="5"/>
        <v>3.1618632302829965</v>
      </c>
      <c r="G28" s="8">
        <f t="shared" si="5"/>
        <v>5.566758949214166</v>
      </c>
      <c r="H28" s="8">
        <f t="shared" si="5"/>
        <v>7.7545534858367322</v>
      </c>
      <c r="I28" s="8">
        <f t="shared" si="5"/>
        <v>10.03579417143072</v>
      </c>
      <c r="J28" s="8">
        <f t="shared" si="5"/>
        <v>9.8793792812702232</v>
      </c>
      <c r="K28" s="8">
        <f t="shared" si="5"/>
        <v>12.409406912329789</v>
      </c>
      <c r="L28" s="8">
        <f t="shared" si="5"/>
        <v>9.238279624174627</v>
      </c>
      <c r="M28" s="8">
        <f t="shared" si="5"/>
        <v>5.4359880453374938</v>
      </c>
      <c r="N28" s="8">
        <f t="shared" si="5"/>
        <v>3.669506749336076</v>
      </c>
      <c r="O28" s="8">
        <f t="shared" si="5"/>
        <v>2.4022104847653236</v>
      </c>
      <c r="P28" s="8">
        <f t="shared" si="5"/>
        <v>1.7021699377294197</v>
      </c>
      <c r="Q28" s="8">
        <f t="shared" si="5"/>
        <v>0.12983107191862667</v>
      </c>
      <c r="R28" s="8">
        <f t="shared" si="5"/>
        <v>0</v>
      </c>
      <c r="S28" s="8">
        <f t="shared" si="5"/>
        <v>0</v>
      </c>
      <c r="T28" s="8">
        <f t="shared" si="5"/>
        <v>0</v>
      </c>
      <c r="U28" s="1"/>
    </row>
    <row r="29" spans="1:21">
      <c r="E29" s="2"/>
    </row>
  </sheetData>
  <mergeCells count="2">
    <mergeCell ref="G1:M1"/>
    <mergeCell ref="G20:M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XER31"/>
  <sheetViews>
    <sheetView topLeftCell="C1" zoomScale="80" zoomScaleNormal="80" workbookViewId="0">
      <selection activeCell="B22" sqref="B22"/>
    </sheetView>
  </sheetViews>
  <sheetFormatPr defaultColWidth="8.85546875" defaultRowHeight="15"/>
  <cols>
    <col min="1" max="1" width="10.42578125" style="19" bestFit="1" customWidth="1"/>
    <col min="2" max="2" width="10.7109375" style="19" bestFit="1" customWidth="1"/>
    <col min="3" max="3" width="22.140625" style="19" bestFit="1" customWidth="1"/>
    <col min="4" max="7" width="12.7109375" style="19" bestFit="1" customWidth="1"/>
    <col min="8" max="8" width="13.7109375" style="19" bestFit="1" customWidth="1"/>
    <col min="9" max="10" width="14.7109375" style="19" bestFit="1" customWidth="1"/>
    <col min="11" max="11" width="13.7109375" style="19" bestFit="1" customWidth="1"/>
    <col min="12" max="18" width="12.7109375" style="19" bestFit="1" customWidth="1"/>
    <col min="19" max="16384" width="8.85546875" style="19"/>
  </cols>
  <sheetData>
    <row r="1" spans="1:19 16372:16372">
      <c r="G1" s="115" t="s">
        <v>75</v>
      </c>
      <c r="H1" s="115"/>
      <c r="I1" s="115"/>
      <c r="J1" s="115"/>
      <c r="K1" s="115"/>
      <c r="L1" s="115"/>
      <c r="M1" s="115"/>
    </row>
    <row r="2" spans="1:19 16372:16372">
      <c r="A2" s="77" t="s">
        <v>6</v>
      </c>
      <c r="B2" s="77" t="s">
        <v>7</v>
      </c>
      <c r="C2" s="77" t="s">
        <v>76</v>
      </c>
      <c r="D2" s="78" t="s">
        <v>14</v>
      </c>
      <c r="E2" s="77" t="s">
        <v>15</v>
      </c>
      <c r="F2" s="77" t="s">
        <v>16</v>
      </c>
      <c r="G2" s="77" t="s">
        <v>17</v>
      </c>
      <c r="H2" s="77" t="s">
        <v>18</v>
      </c>
      <c r="I2" s="77" t="s">
        <v>19</v>
      </c>
      <c r="J2" s="77" t="s">
        <v>20</v>
      </c>
      <c r="K2" s="77" t="s">
        <v>21</v>
      </c>
      <c r="L2" s="77" t="s">
        <v>22</v>
      </c>
      <c r="M2" s="77" t="s">
        <v>23</v>
      </c>
      <c r="N2" s="77" t="s">
        <v>24</v>
      </c>
      <c r="O2" s="77" t="s">
        <v>25</v>
      </c>
      <c r="P2" s="77" t="s">
        <v>26</v>
      </c>
      <c r="Q2" s="77" t="s">
        <v>27</v>
      </c>
      <c r="R2" s="77" t="s">
        <v>28</v>
      </c>
    </row>
    <row r="3" spans="1:19 16372:16372" ht="14.45" customHeight="1">
      <c r="A3" s="79" t="s">
        <v>0</v>
      </c>
      <c r="B3" s="82">
        <f>'Shift Outline'!B5:D5</f>
        <v>45264</v>
      </c>
      <c r="C3" s="83">
        <f>SUM(D$3:R$3)</f>
        <v>0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9 16372:16372" ht="14.45" customHeight="1">
      <c r="A4" s="77" t="s">
        <v>1</v>
      </c>
      <c r="B4" s="10">
        <f>'Shift Outline'!E5:E5</f>
        <v>45265</v>
      </c>
      <c r="C4" s="11">
        <f>SUM(D$4:R$4)</f>
        <v>0</v>
      </c>
      <c r="D4" s="80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86"/>
    </row>
    <row r="5" spans="1:19 16372:16372">
      <c r="A5" s="77" t="s">
        <v>2</v>
      </c>
      <c r="B5" s="10">
        <f>'Shift Outline'!H5:H5</f>
        <v>45266</v>
      </c>
      <c r="C5" s="11">
        <f>SUM(D$5:R$5)</f>
        <v>0</v>
      </c>
      <c r="D5" s="80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XER5" s="80"/>
    </row>
    <row r="6" spans="1:19 16372:16372">
      <c r="A6" s="77" t="s">
        <v>3</v>
      </c>
      <c r="B6" s="10">
        <f>'Shift Outline'!K5:K5</f>
        <v>45267</v>
      </c>
      <c r="C6" s="11">
        <f>SUM(D$6:R$6)</f>
        <v>0</v>
      </c>
      <c r="D6" s="80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</row>
    <row r="7" spans="1:19 16372:16372">
      <c r="A7" s="77" t="s">
        <v>4</v>
      </c>
      <c r="B7" s="10">
        <f>'Shift Outline'!N5:N5</f>
        <v>45268</v>
      </c>
      <c r="C7" s="11">
        <f>SUM(D$7:R$7)</f>
        <v>0</v>
      </c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1:19 16372:16372">
      <c r="A8" s="77" t="s">
        <v>12</v>
      </c>
      <c r="B8" s="10">
        <f>'Shift Outline'!Q5:Q5</f>
        <v>45269</v>
      </c>
      <c r="C8" s="11">
        <f>SUM(D$8:R$8)</f>
        <v>0</v>
      </c>
      <c r="D8" s="81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</row>
    <row r="9" spans="1:19 16372:16372">
      <c r="A9" s="77" t="s">
        <v>5</v>
      </c>
      <c r="B9" s="10">
        <f>'Shift Outline'!T5:T5</f>
        <v>45270</v>
      </c>
      <c r="C9" s="11">
        <f>SUM(D$9:R$9)</f>
        <v>0</v>
      </c>
      <c r="D9" s="81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86"/>
    </row>
    <row r="10" spans="1:19 16372:16372">
      <c r="C10" s="91"/>
    </row>
    <row r="12" spans="1:19 16372:16372">
      <c r="A12"/>
      <c r="B12"/>
      <c r="C12"/>
      <c r="D12"/>
      <c r="E12"/>
      <c r="F12"/>
      <c r="G12" s="114" t="s">
        <v>77</v>
      </c>
      <c r="H12" s="114"/>
      <c r="I12" s="114"/>
      <c r="J12" s="114"/>
      <c r="K12" s="114"/>
      <c r="L12" s="114"/>
      <c r="M12" s="114"/>
      <c r="N12"/>
      <c r="O12"/>
      <c r="P12"/>
      <c r="Q12"/>
      <c r="R12"/>
    </row>
    <row r="13" spans="1:19 16372:16372">
      <c r="A13" s="9" t="s">
        <v>6</v>
      </c>
      <c r="B13" s="9" t="s">
        <v>7</v>
      </c>
      <c r="C13" s="9" t="s">
        <v>78</v>
      </c>
      <c r="D13" s="12" t="s">
        <v>14</v>
      </c>
      <c r="E13" s="9" t="s">
        <v>15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9" t="s">
        <v>21</v>
      </c>
      <c r="L13" s="9" t="s">
        <v>22</v>
      </c>
      <c r="M13" s="9" t="s">
        <v>23</v>
      </c>
      <c r="N13" s="9" t="s">
        <v>24</v>
      </c>
      <c r="O13" s="9" t="s">
        <v>25</v>
      </c>
      <c r="P13" s="9" t="s">
        <v>26</v>
      </c>
      <c r="Q13" s="9" t="s">
        <v>27</v>
      </c>
      <c r="R13" s="9" t="s">
        <v>28</v>
      </c>
    </row>
    <row r="14" spans="1:19 16372:16372">
      <c r="A14" s="9" t="str">
        <f t="shared" ref="A14:B20" si="0">A3</f>
        <v>Monday</v>
      </c>
      <c r="B14" s="10">
        <f>B3</f>
        <v>45264</v>
      </c>
      <c r="C14" s="13">
        <f t="shared" ref="C14:R14" si="1">(C3*19%/20.95)</f>
        <v>0</v>
      </c>
      <c r="D14" s="13">
        <f t="shared" si="1"/>
        <v>0</v>
      </c>
      <c r="E14" s="13">
        <f t="shared" si="1"/>
        <v>0</v>
      </c>
      <c r="F14" s="13">
        <f t="shared" si="1"/>
        <v>0</v>
      </c>
      <c r="G14" s="13">
        <f t="shared" si="1"/>
        <v>0</v>
      </c>
      <c r="H14" s="13">
        <f t="shared" si="1"/>
        <v>0</v>
      </c>
      <c r="I14" s="13">
        <f t="shared" si="1"/>
        <v>0</v>
      </c>
      <c r="J14" s="13">
        <f t="shared" si="1"/>
        <v>0</v>
      </c>
      <c r="K14" s="13">
        <f t="shared" si="1"/>
        <v>0</v>
      </c>
      <c r="L14" s="13">
        <f t="shared" si="1"/>
        <v>0</v>
      </c>
      <c r="M14" s="13">
        <f t="shared" si="1"/>
        <v>0</v>
      </c>
      <c r="N14" s="13">
        <f t="shared" si="1"/>
        <v>0</v>
      </c>
      <c r="O14" s="13">
        <f t="shared" si="1"/>
        <v>0</v>
      </c>
      <c r="P14" s="13">
        <f t="shared" si="1"/>
        <v>0</v>
      </c>
      <c r="Q14" s="13">
        <f t="shared" si="1"/>
        <v>0</v>
      </c>
      <c r="R14" s="13">
        <f t="shared" si="1"/>
        <v>0</v>
      </c>
    </row>
    <row r="15" spans="1:19 16372:16372">
      <c r="A15" s="9" t="str">
        <f t="shared" si="0"/>
        <v>Tuesday</v>
      </c>
      <c r="B15" s="10">
        <f t="shared" si="0"/>
        <v>45265</v>
      </c>
      <c r="C15" s="13">
        <f t="shared" ref="C15:D20" si="2">(C4*19%/20.95)</f>
        <v>0</v>
      </c>
      <c r="D15" s="13">
        <f t="shared" si="2"/>
        <v>0</v>
      </c>
      <c r="E15" s="13">
        <f t="shared" ref="E15:R15" si="3">(E4*19%/20.95)</f>
        <v>0</v>
      </c>
      <c r="F15" s="13">
        <f t="shared" si="3"/>
        <v>0</v>
      </c>
      <c r="G15" s="13">
        <f t="shared" si="3"/>
        <v>0</v>
      </c>
      <c r="H15" s="13">
        <f t="shared" si="3"/>
        <v>0</v>
      </c>
      <c r="I15" s="13">
        <f t="shared" si="3"/>
        <v>0</v>
      </c>
      <c r="J15" s="13">
        <f t="shared" si="3"/>
        <v>0</v>
      </c>
      <c r="K15" s="13">
        <f t="shared" si="3"/>
        <v>0</v>
      </c>
      <c r="L15" s="13">
        <f t="shared" si="3"/>
        <v>0</v>
      </c>
      <c r="M15" s="13">
        <f t="shared" si="3"/>
        <v>0</v>
      </c>
      <c r="N15" s="13">
        <f t="shared" si="3"/>
        <v>0</v>
      </c>
      <c r="O15" s="13">
        <f t="shared" si="3"/>
        <v>0</v>
      </c>
      <c r="P15" s="13">
        <f t="shared" si="3"/>
        <v>0</v>
      </c>
      <c r="Q15" s="13">
        <f t="shared" si="3"/>
        <v>0</v>
      </c>
      <c r="R15" s="13">
        <f t="shared" si="3"/>
        <v>0</v>
      </c>
    </row>
    <row r="16" spans="1:19 16372:16372">
      <c r="A16" s="9" t="str">
        <f t="shared" si="0"/>
        <v>Wednesday</v>
      </c>
      <c r="B16" s="10">
        <f t="shared" si="0"/>
        <v>45266</v>
      </c>
      <c r="C16" s="13">
        <f t="shared" si="2"/>
        <v>0</v>
      </c>
      <c r="D16" s="13">
        <f t="shared" si="2"/>
        <v>0</v>
      </c>
      <c r="E16" s="13">
        <f t="shared" ref="E16:R16" si="4">(E5*19%/20.95)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  <c r="K16" s="13">
        <f t="shared" si="4"/>
        <v>0</v>
      </c>
      <c r="L16" s="13">
        <f t="shared" si="4"/>
        <v>0</v>
      </c>
      <c r="M16" s="13">
        <f t="shared" si="4"/>
        <v>0</v>
      </c>
      <c r="N16" s="13">
        <f t="shared" si="4"/>
        <v>0</v>
      </c>
      <c r="O16" s="13">
        <f t="shared" si="4"/>
        <v>0</v>
      </c>
      <c r="P16" s="13">
        <f t="shared" si="4"/>
        <v>0</v>
      </c>
      <c r="Q16" s="13">
        <f t="shared" si="4"/>
        <v>0</v>
      </c>
      <c r="R16" s="13">
        <f t="shared" si="4"/>
        <v>0</v>
      </c>
    </row>
    <row r="17" spans="1:18">
      <c r="A17" s="9" t="str">
        <f t="shared" si="0"/>
        <v>Thursday</v>
      </c>
      <c r="B17" s="10">
        <f t="shared" si="0"/>
        <v>45267</v>
      </c>
      <c r="C17" s="13">
        <f t="shared" si="2"/>
        <v>0</v>
      </c>
      <c r="D17" s="13">
        <f t="shared" si="2"/>
        <v>0</v>
      </c>
      <c r="E17" s="13">
        <f t="shared" ref="E17:R17" si="5">(E6*19%/20.95)</f>
        <v>0</v>
      </c>
      <c r="F17" s="13">
        <f t="shared" si="5"/>
        <v>0</v>
      </c>
      <c r="G17" s="13">
        <f t="shared" si="5"/>
        <v>0</v>
      </c>
      <c r="H17" s="13">
        <f t="shared" si="5"/>
        <v>0</v>
      </c>
      <c r="I17" s="13">
        <f t="shared" si="5"/>
        <v>0</v>
      </c>
      <c r="J17" s="13">
        <f t="shared" si="5"/>
        <v>0</v>
      </c>
      <c r="K17" s="13">
        <f t="shared" si="5"/>
        <v>0</v>
      </c>
      <c r="L17" s="13">
        <f t="shared" si="5"/>
        <v>0</v>
      </c>
      <c r="M17" s="13">
        <f t="shared" si="5"/>
        <v>0</v>
      </c>
      <c r="N17" s="13">
        <f t="shared" si="5"/>
        <v>0</v>
      </c>
      <c r="O17" s="13">
        <f t="shared" si="5"/>
        <v>0</v>
      </c>
      <c r="P17" s="13">
        <f t="shared" si="5"/>
        <v>0</v>
      </c>
      <c r="Q17" s="13">
        <f t="shared" si="5"/>
        <v>0</v>
      </c>
      <c r="R17" s="13">
        <f t="shared" si="5"/>
        <v>0</v>
      </c>
    </row>
    <row r="18" spans="1:18">
      <c r="A18" s="9" t="str">
        <f t="shared" si="0"/>
        <v>Friday</v>
      </c>
      <c r="B18" s="10">
        <f t="shared" si="0"/>
        <v>45268</v>
      </c>
      <c r="C18" s="13">
        <f t="shared" si="2"/>
        <v>0</v>
      </c>
      <c r="D18" s="13">
        <f t="shared" si="2"/>
        <v>0</v>
      </c>
      <c r="E18" s="13">
        <f t="shared" ref="E18:R18" si="6">(E7*19%/20.95)</f>
        <v>0</v>
      </c>
      <c r="F18" s="13">
        <f t="shared" si="6"/>
        <v>0</v>
      </c>
      <c r="G18" s="13">
        <f t="shared" si="6"/>
        <v>0</v>
      </c>
      <c r="H18" s="13">
        <f t="shared" si="6"/>
        <v>0</v>
      </c>
      <c r="I18" s="13">
        <f t="shared" si="6"/>
        <v>0</v>
      </c>
      <c r="J18" s="13">
        <f t="shared" si="6"/>
        <v>0</v>
      </c>
      <c r="K18" s="13">
        <f t="shared" si="6"/>
        <v>0</v>
      </c>
      <c r="L18" s="13">
        <f t="shared" si="6"/>
        <v>0</v>
      </c>
      <c r="M18" s="13">
        <f t="shared" si="6"/>
        <v>0</v>
      </c>
      <c r="N18" s="13">
        <f t="shared" si="6"/>
        <v>0</v>
      </c>
      <c r="O18" s="13">
        <f t="shared" si="6"/>
        <v>0</v>
      </c>
      <c r="P18" s="13">
        <f t="shared" si="6"/>
        <v>0</v>
      </c>
      <c r="Q18" s="13">
        <f t="shared" si="6"/>
        <v>0</v>
      </c>
      <c r="R18" s="13">
        <f t="shared" si="6"/>
        <v>0</v>
      </c>
    </row>
    <row r="19" spans="1:18">
      <c r="A19" s="9" t="str">
        <f t="shared" si="0"/>
        <v>Saturday</v>
      </c>
      <c r="B19" s="10">
        <f t="shared" si="0"/>
        <v>45269</v>
      </c>
      <c r="C19" s="13">
        <f t="shared" si="2"/>
        <v>0</v>
      </c>
      <c r="D19" s="13">
        <f t="shared" si="2"/>
        <v>0</v>
      </c>
      <c r="E19" s="13">
        <f t="shared" ref="E19:R19" si="7">(E8*19%/20.95)</f>
        <v>0</v>
      </c>
      <c r="F19" s="13">
        <f t="shared" si="7"/>
        <v>0</v>
      </c>
      <c r="G19" s="13">
        <f t="shared" si="7"/>
        <v>0</v>
      </c>
      <c r="H19" s="13">
        <f t="shared" si="7"/>
        <v>0</v>
      </c>
      <c r="I19" s="13">
        <f t="shared" si="7"/>
        <v>0</v>
      </c>
      <c r="J19" s="13">
        <f t="shared" si="7"/>
        <v>0</v>
      </c>
      <c r="K19" s="13">
        <f t="shared" si="7"/>
        <v>0</v>
      </c>
      <c r="L19" s="13">
        <f t="shared" si="7"/>
        <v>0</v>
      </c>
      <c r="M19" s="13">
        <f t="shared" si="7"/>
        <v>0</v>
      </c>
      <c r="N19" s="13">
        <f t="shared" si="7"/>
        <v>0</v>
      </c>
      <c r="O19" s="13">
        <f t="shared" si="7"/>
        <v>0</v>
      </c>
      <c r="P19" s="13">
        <f t="shared" si="7"/>
        <v>0</v>
      </c>
      <c r="Q19" s="13">
        <f t="shared" si="7"/>
        <v>0</v>
      </c>
      <c r="R19" s="13">
        <f t="shared" si="7"/>
        <v>0</v>
      </c>
    </row>
    <row r="20" spans="1:18">
      <c r="A20" s="9" t="str">
        <f t="shared" si="0"/>
        <v>Sunday</v>
      </c>
      <c r="B20" s="10">
        <f t="shared" si="0"/>
        <v>45270</v>
      </c>
      <c r="C20" s="13">
        <f t="shared" si="2"/>
        <v>0</v>
      </c>
      <c r="D20" s="13">
        <f t="shared" si="2"/>
        <v>0</v>
      </c>
      <c r="E20" s="13">
        <f t="shared" ref="E20:R20" si="8">(E9*19%/20.95)</f>
        <v>0</v>
      </c>
      <c r="F20" s="13">
        <f t="shared" si="8"/>
        <v>0</v>
      </c>
      <c r="G20" s="13">
        <f t="shared" si="8"/>
        <v>0</v>
      </c>
      <c r="H20" s="13">
        <f t="shared" si="8"/>
        <v>0</v>
      </c>
      <c r="I20" s="13">
        <f t="shared" si="8"/>
        <v>0</v>
      </c>
      <c r="J20" s="13">
        <f t="shared" si="8"/>
        <v>0</v>
      </c>
      <c r="K20" s="13">
        <f t="shared" si="8"/>
        <v>0</v>
      </c>
      <c r="L20" s="13">
        <f t="shared" si="8"/>
        <v>0</v>
      </c>
      <c r="M20" s="13">
        <f t="shared" si="8"/>
        <v>0</v>
      </c>
      <c r="N20" s="13">
        <f t="shared" si="8"/>
        <v>0</v>
      </c>
      <c r="O20" s="13">
        <f t="shared" si="8"/>
        <v>0</v>
      </c>
      <c r="P20" s="13">
        <f t="shared" si="8"/>
        <v>0</v>
      </c>
      <c r="Q20" s="13">
        <f t="shared" si="8"/>
        <v>0</v>
      </c>
      <c r="R20" s="13">
        <f t="shared" si="8"/>
        <v>0</v>
      </c>
    </row>
    <row r="21" spans="1:18">
      <c r="A21"/>
      <c r="B21"/>
      <c r="C21"/>
      <c r="D21"/>
      <c r="E21" s="2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/>
      <c r="B23"/>
      <c r="C23"/>
      <c r="D23"/>
      <c r="E23"/>
      <c r="F23"/>
      <c r="G23" s="114" t="s">
        <v>79</v>
      </c>
      <c r="H23" s="114"/>
      <c r="I23" s="114"/>
      <c r="J23" s="114"/>
      <c r="K23" s="114"/>
      <c r="L23" s="114"/>
      <c r="M23" s="114"/>
      <c r="N23"/>
      <c r="O23"/>
      <c r="P23"/>
      <c r="Q23"/>
      <c r="R23"/>
    </row>
    <row r="24" spans="1:18">
      <c r="A24" s="9" t="s">
        <v>6</v>
      </c>
      <c r="B24" s="9" t="s">
        <v>7</v>
      </c>
      <c r="C24" s="9" t="s">
        <v>44</v>
      </c>
      <c r="D24" s="12" t="s">
        <v>14</v>
      </c>
      <c r="E24" s="9" t="s">
        <v>15</v>
      </c>
      <c r="F24" s="9" t="s">
        <v>16</v>
      </c>
      <c r="G24" s="9" t="s">
        <v>17</v>
      </c>
      <c r="H24" s="9" t="s">
        <v>18</v>
      </c>
      <c r="I24" s="9" t="s">
        <v>19</v>
      </c>
      <c r="J24" s="9" t="s">
        <v>20</v>
      </c>
      <c r="K24" s="9" t="s">
        <v>21</v>
      </c>
      <c r="L24" s="9" t="s">
        <v>22</v>
      </c>
      <c r="M24" s="9" t="s">
        <v>23</v>
      </c>
      <c r="N24" s="9" t="s">
        <v>24</v>
      </c>
      <c r="O24" s="9" t="s">
        <v>25</v>
      </c>
      <c r="P24" s="9" t="s">
        <v>26</v>
      </c>
      <c r="Q24" s="9" t="s">
        <v>27</v>
      </c>
      <c r="R24" s="9" t="s">
        <v>28</v>
      </c>
    </row>
    <row r="25" spans="1:18">
      <c r="A25" s="9" t="str">
        <f t="shared" ref="A25:B31" si="9">A14</f>
        <v>Monday</v>
      </c>
      <c r="B25" s="10">
        <f t="shared" si="9"/>
        <v>45264</v>
      </c>
      <c r="C25" s="84" t="e">
        <f>('Shift Outline'!B2:B2)/C3-1</f>
        <v>#DIV/0!</v>
      </c>
      <c r="D25" s="13" t="e">
        <f>(D14*$C$25)+D14</f>
        <v>#DIV/0!</v>
      </c>
      <c r="E25" s="13" t="e">
        <f t="shared" ref="E25:R25" si="10">(E14*$C$25)+E14</f>
        <v>#DIV/0!</v>
      </c>
      <c r="F25" s="13" t="e">
        <f t="shared" si="10"/>
        <v>#DIV/0!</v>
      </c>
      <c r="G25" s="13" t="e">
        <f t="shared" si="10"/>
        <v>#DIV/0!</v>
      </c>
      <c r="H25" s="13" t="e">
        <f t="shared" si="10"/>
        <v>#DIV/0!</v>
      </c>
      <c r="I25" s="13" t="e">
        <f t="shared" si="10"/>
        <v>#DIV/0!</v>
      </c>
      <c r="J25" s="13" t="e">
        <f t="shared" si="10"/>
        <v>#DIV/0!</v>
      </c>
      <c r="K25" s="13" t="e">
        <f t="shared" si="10"/>
        <v>#DIV/0!</v>
      </c>
      <c r="L25" s="13" t="e">
        <f t="shared" si="10"/>
        <v>#DIV/0!</v>
      </c>
      <c r="M25" s="13" t="e">
        <f t="shared" si="10"/>
        <v>#DIV/0!</v>
      </c>
      <c r="N25" s="13" t="e">
        <f t="shared" si="10"/>
        <v>#DIV/0!</v>
      </c>
      <c r="O25" s="13" t="e">
        <f t="shared" si="10"/>
        <v>#DIV/0!</v>
      </c>
      <c r="P25" s="13" t="e">
        <f t="shared" si="10"/>
        <v>#DIV/0!</v>
      </c>
      <c r="Q25" s="13" t="e">
        <f t="shared" si="10"/>
        <v>#DIV/0!</v>
      </c>
      <c r="R25" s="13" t="e">
        <f t="shared" si="10"/>
        <v>#DIV/0!</v>
      </c>
    </row>
    <row r="26" spans="1:18">
      <c r="A26" s="9" t="str">
        <f t="shared" si="9"/>
        <v>Tuesday</v>
      </c>
      <c r="B26" s="10">
        <f t="shared" si="9"/>
        <v>45265</v>
      </c>
      <c r="C26" s="84" t="e">
        <f>('Shift Outline'!E2:E2)/C4-1</f>
        <v>#DIV/0!</v>
      </c>
      <c r="D26" s="13" t="e">
        <f>(D15*$C$26)+D15</f>
        <v>#DIV/0!</v>
      </c>
      <c r="E26" s="13" t="e">
        <f t="shared" ref="E26:R26" si="11">(E15*$C$26)+E15</f>
        <v>#DIV/0!</v>
      </c>
      <c r="F26" s="13" t="e">
        <f t="shared" si="11"/>
        <v>#DIV/0!</v>
      </c>
      <c r="G26" s="13" t="e">
        <f t="shared" si="11"/>
        <v>#DIV/0!</v>
      </c>
      <c r="H26" s="13" t="e">
        <f t="shared" si="11"/>
        <v>#DIV/0!</v>
      </c>
      <c r="I26" s="13" t="e">
        <f t="shared" si="11"/>
        <v>#DIV/0!</v>
      </c>
      <c r="J26" s="13" t="e">
        <f t="shared" si="11"/>
        <v>#DIV/0!</v>
      </c>
      <c r="K26" s="13" t="e">
        <f t="shared" si="11"/>
        <v>#DIV/0!</v>
      </c>
      <c r="L26" s="13" t="e">
        <f t="shared" si="11"/>
        <v>#DIV/0!</v>
      </c>
      <c r="M26" s="13" t="e">
        <f t="shared" si="11"/>
        <v>#DIV/0!</v>
      </c>
      <c r="N26" s="13" t="e">
        <f t="shared" si="11"/>
        <v>#DIV/0!</v>
      </c>
      <c r="O26" s="13" t="e">
        <f t="shared" si="11"/>
        <v>#DIV/0!</v>
      </c>
      <c r="P26" s="13" t="e">
        <f t="shared" si="11"/>
        <v>#DIV/0!</v>
      </c>
      <c r="Q26" s="13" t="e">
        <f t="shared" si="11"/>
        <v>#DIV/0!</v>
      </c>
      <c r="R26" s="13" t="e">
        <f t="shared" si="11"/>
        <v>#DIV/0!</v>
      </c>
    </row>
    <row r="27" spans="1:18">
      <c r="A27" s="9" t="str">
        <f t="shared" si="9"/>
        <v>Wednesday</v>
      </c>
      <c r="B27" s="10">
        <f t="shared" si="9"/>
        <v>45266</v>
      </c>
      <c r="C27" s="84" t="e">
        <f>('Shift Outline'!H2:H2)/C5-1</f>
        <v>#DIV/0!</v>
      </c>
      <c r="D27" s="13" t="e">
        <f>(D16*$C$27)+D16</f>
        <v>#DIV/0!</v>
      </c>
      <c r="E27" s="13" t="e">
        <f t="shared" ref="E27:R27" si="12">(E16*$C$27)+E16</f>
        <v>#DIV/0!</v>
      </c>
      <c r="F27" s="13" t="e">
        <f t="shared" si="12"/>
        <v>#DIV/0!</v>
      </c>
      <c r="G27" s="13" t="e">
        <f t="shared" si="12"/>
        <v>#DIV/0!</v>
      </c>
      <c r="H27" s="13" t="e">
        <f t="shared" si="12"/>
        <v>#DIV/0!</v>
      </c>
      <c r="I27" s="13" t="e">
        <f t="shared" si="12"/>
        <v>#DIV/0!</v>
      </c>
      <c r="J27" s="13" t="e">
        <f t="shared" si="12"/>
        <v>#DIV/0!</v>
      </c>
      <c r="K27" s="13" t="e">
        <f t="shared" si="12"/>
        <v>#DIV/0!</v>
      </c>
      <c r="L27" s="13" t="e">
        <f t="shared" si="12"/>
        <v>#DIV/0!</v>
      </c>
      <c r="M27" s="13" t="e">
        <f t="shared" si="12"/>
        <v>#DIV/0!</v>
      </c>
      <c r="N27" s="13" t="e">
        <f t="shared" si="12"/>
        <v>#DIV/0!</v>
      </c>
      <c r="O27" s="13" t="e">
        <f t="shared" si="12"/>
        <v>#DIV/0!</v>
      </c>
      <c r="P27" s="13" t="e">
        <f t="shared" si="12"/>
        <v>#DIV/0!</v>
      </c>
      <c r="Q27" s="13" t="e">
        <f t="shared" si="12"/>
        <v>#DIV/0!</v>
      </c>
      <c r="R27" s="13" t="e">
        <f t="shared" si="12"/>
        <v>#DIV/0!</v>
      </c>
    </row>
    <row r="28" spans="1:18">
      <c r="A28" s="9" t="str">
        <f t="shared" si="9"/>
        <v>Thursday</v>
      </c>
      <c r="B28" s="10">
        <f t="shared" si="9"/>
        <v>45267</v>
      </c>
      <c r="C28" s="84" t="e">
        <f>('Shift Outline'!K2:K2)/C6-1</f>
        <v>#DIV/0!</v>
      </c>
      <c r="D28" s="13" t="e">
        <f>(D17*$C$28)+D17</f>
        <v>#DIV/0!</v>
      </c>
      <c r="E28" s="13" t="e">
        <f t="shared" ref="E28:R28" si="13">(E17*$C$28)+E17</f>
        <v>#DIV/0!</v>
      </c>
      <c r="F28" s="13" t="e">
        <f t="shared" si="13"/>
        <v>#DIV/0!</v>
      </c>
      <c r="G28" s="13" t="e">
        <f t="shared" si="13"/>
        <v>#DIV/0!</v>
      </c>
      <c r="H28" s="13" t="e">
        <f t="shared" si="13"/>
        <v>#DIV/0!</v>
      </c>
      <c r="I28" s="13" t="e">
        <f t="shared" si="13"/>
        <v>#DIV/0!</v>
      </c>
      <c r="J28" s="13" t="e">
        <f t="shared" si="13"/>
        <v>#DIV/0!</v>
      </c>
      <c r="K28" s="13" t="e">
        <f t="shared" si="13"/>
        <v>#DIV/0!</v>
      </c>
      <c r="L28" s="13" t="e">
        <f t="shared" si="13"/>
        <v>#DIV/0!</v>
      </c>
      <c r="M28" s="13" t="e">
        <f t="shared" si="13"/>
        <v>#DIV/0!</v>
      </c>
      <c r="N28" s="13" t="e">
        <f t="shared" si="13"/>
        <v>#DIV/0!</v>
      </c>
      <c r="O28" s="13" t="e">
        <f t="shared" si="13"/>
        <v>#DIV/0!</v>
      </c>
      <c r="P28" s="13" t="e">
        <f t="shared" si="13"/>
        <v>#DIV/0!</v>
      </c>
      <c r="Q28" s="13" t="e">
        <f t="shared" si="13"/>
        <v>#DIV/0!</v>
      </c>
      <c r="R28" s="13" t="e">
        <f t="shared" si="13"/>
        <v>#DIV/0!</v>
      </c>
    </row>
    <row r="29" spans="1:18">
      <c r="A29" s="9" t="str">
        <f t="shared" si="9"/>
        <v>Friday</v>
      </c>
      <c r="B29" s="10">
        <f t="shared" si="9"/>
        <v>45268</v>
      </c>
      <c r="C29" s="84" t="e">
        <f>('Shift Outline'!N2:N2)/C7-1</f>
        <v>#DIV/0!</v>
      </c>
      <c r="D29" s="13" t="e">
        <f>(D18*$C$29)+D18</f>
        <v>#DIV/0!</v>
      </c>
      <c r="E29" s="13" t="e">
        <f t="shared" ref="E29:R29" si="14">(E18*$C$29)+E18</f>
        <v>#DIV/0!</v>
      </c>
      <c r="F29" s="13" t="e">
        <f t="shared" si="14"/>
        <v>#DIV/0!</v>
      </c>
      <c r="G29" s="13" t="e">
        <f t="shared" si="14"/>
        <v>#DIV/0!</v>
      </c>
      <c r="H29" s="13" t="e">
        <f t="shared" si="14"/>
        <v>#DIV/0!</v>
      </c>
      <c r="I29" s="13" t="e">
        <f t="shared" si="14"/>
        <v>#DIV/0!</v>
      </c>
      <c r="J29" s="13" t="e">
        <f t="shared" si="14"/>
        <v>#DIV/0!</v>
      </c>
      <c r="K29" s="13" t="e">
        <f t="shared" si="14"/>
        <v>#DIV/0!</v>
      </c>
      <c r="L29" s="13" t="e">
        <f t="shared" si="14"/>
        <v>#DIV/0!</v>
      </c>
      <c r="M29" s="13" t="e">
        <f t="shared" si="14"/>
        <v>#DIV/0!</v>
      </c>
      <c r="N29" s="13" t="e">
        <f t="shared" si="14"/>
        <v>#DIV/0!</v>
      </c>
      <c r="O29" s="13" t="e">
        <f t="shared" si="14"/>
        <v>#DIV/0!</v>
      </c>
      <c r="P29" s="13" t="e">
        <f t="shared" si="14"/>
        <v>#DIV/0!</v>
      </c>
      <c r="Q29" s="13" t="e">
        <f t="shared" si="14"/>
        <v>#DIV/0!</v>
      </c>
      <c r="R29" s="13" t="e">
        <f t="shared" si="14"/>
        <v>#DIV/0!</v>
      </c>
    </row>
    <row r="30" spans="1:18">
      <c r="A30" s="9" t="str">
        <f t="shared" si="9"/>
        <v>Saturday</v>
      </c>
      <c r="B30" s="10">
        <f t="shared" si="9"/>
        <v>45269</v>
      </c>
      <c r="C30" s="84" t="e">
        <f>('Shift Outline'!Q2:Q2)/C8-1</f>
        <v>#DIV/0!</v>
      </c>
      <c r="D30" s="13" t="e">
        <f>(D19*$C$30)+D19</f>
        <v>#DIV/0!</v>
      </c>
      <c r="E30" s="13" t="e">
        <f t="shared" ref="E30:R30" si="15">(E19*$C$30)+E19</f>
        <v>#DIV/0!</v>
      </c>
      <c r="F30" s="13" t="e">
        <f t="shared" si="15"/>
        <v>#DIV/0!</v>
      </c>
      <c r="G30" s="13" t="e">
        <f t="shared" si="15"/>
        <v>#DIV/0!</v>
      </c>
      <c r="H30" s="13" t="e">
        <f t="shared" si="15"/>
        <v>#DIV/0!</v>
      </c>
      <c r="I30" s="13" t="e">
        <f t="shared" si="15"/>
        <v>#DIV/0!</v>
      </c>
      <c r="J30" s="13" t="e">
        <f t="shared" si="15"/>
        <v>#DIV/0!</v>
      </c>
      <c r="K30" s="13" t="e">
        <f t="shared" si="15"/>
        <v>#DIV/0!</v>
      </c>
      <c r="L30" s="13" t="e">
        <f t="shared" si="15"/>
        <v>#DIV/0!</v>
      </c>
      <c r="M30" s="13" t="e">
        <f t="shared" si="15"/>
        <v>#DIV/0!</v>
      </c>
      <c r="N30" s="13" t="e">
        <f t="shared" si="15"/>
        <v>#DIV/0!</v>
      </c>
      <c r="O30" s="13" t="e">
        <f t="shared" si="15"/>
        <v>#DIV/0!</v>
      </c>
      <c r="P30" s="13" t="e">
        <f t="shared" si="15"/>
        <v>#DIV/0!</v>
      </c>
      <c r="Q30" s="13" t="e">
        <f t="shared" si="15"/>
        <v>#DIV/0!</v>
      </c>
      <c r="R30" s="13" t="e">
        <f t="shared" si="15"/>
        <v>#DIV/0!</v>
      </c>
    </row>
    <row r="31" spans="1:18">
      <c r="A31" s="9" t="str">
        <f t="shared" si="9"/>
        <v>Sunday</v>
      </c>
      <c r="B31" s="10">
        <f t="shared" si="9"/>
        <v>45270</v>
      </c>
      <c r="C31" s="84" t="e">
        <f>('Shift Outline'!T2:T2)/C9-1</f>
        <v>#DIV/0!</v>
      </c>
      <c r="D31" s="13" t="e">
        <f>(D20*$C$31)+D20</f>
        <v>#DIV/0!</v>
      </c>
      <c r="E31" s="13" t="e">
        <f t="shared" ref="E31:R31" si="16">(E20*$C$31)+E20</f>
        <v>#DIV/0!</v>
      </c>
      <c r="F31" s="13" t="e">
        <f t="shared" si="16"/>
        <v>#DIV/0!</v>
      </c>
      <c r="G31" s="13" t="e">
        <f t="shared" si="16"/>
        <v>#DIV/0!</v>
      </c>
      <c r="H31" s="13" t="e">
        <f t="shared" si="16"/>
        <v>#DIV/0!</v>
      </c>
      <c r="I31" s="13" t="e">
        <f t="shared" si="16"/>
        <v>#DIV/0!</v>
      </c>
      <c r="J31" s="13" t="e">
        <f t="shared" si="16"/>
        <v>#DIV/0!</v>
      </c>
      <c r="K31" s="13" t="e">
        <f t="shared" si="16"/>
        <v>#DIV/0!</v>
      </c>
      <c r="L31" s="13" t="e">
        <f t="shared" si="16"/>
        <v>#DIV/0!</v>
      </c>
      <c r="M31" s="13" t="e">
        <f t="shared" si="16"/>
        <v>#DIV/0!</v>
      </c>
      <c r="N31" s="13" t="e">
        <f t="shared" si="16"/>
        <v>#DIV/0!</v>
      </c>
      <c r="O31" s="13" t="e">
        <f t="shared" si="16"/>
        <v>#DIV/0!</v>
      </c>
      <c r="P31" s="13" t="e">
        <f t="shared" si="16"/>
        <v>#DIV/0!</v>
      </c>
      <c r="Q31" s="13" t="e">
        <f t="shared" si="16"/>
        <v>#DIV/0!</v>
      </c>
      <c r="R31" s="13" t="e">
        <f t="shared" si="16"/>
        <v>#DIV/0!</v>
      </c>
    </row>
  </sheetData>
  <mergeCells count="3">
    <mergeCell ref="G1:M1"/>
    <mergeCell ref="G12:M12"/>
    <mergeCell ref="G23:M23"/>
  </mergeCells>
  <pageMargins left="0.25" right="0.25" top="0.75" bottom="0.75" header="0.3" footer="0.3"/>
  <pageSetup scale="55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R23"/>
  <sheetViews>
    <sheetView zoomScale="80" zoomScaleNormal="80" workbookViewId="0">
      <selection activeCell="B22" sqref="B22"/>
    </sheetView>
  </sheetViews>
  <sheetFormatPr defaultColWidth="9.140625" defaultRowHeight="15.75"/>
  <cols>
    <col min="1" max="1" width="20.42578125" style="52" bestFit="1" customWidth="1"/>
    <col min="2" max="2" width="13.42578125" style="52" bestFit="1" customWidth="1"/>
    <col min="3" max="3" width="10.7109375" style="52" customWidth="1"/>
    <col min="4" max="4" width="13.42578125" style="52" bestFit="1" customWidth="1"/>
    <col min="5" max="5" width="10.7109375" style="52" customWidth="1"/>
    <col min="6" max="6" width="14.42578125" style="52" bestFit="1" customWidth="1"/>
    <col min="7" max="7" width="10.7109375" style="52" customWidth="1"/>
    <col min="8" max="8" width="13.42578125" style="52" bestFit="1" customWidth="1"/>
    <col min="9" max="9" width="10.7109375" style="52" customWidth="1"/>
    <col min="10" max="10" width="13.42578125" style="52" bestFit="1" customWidth="1"/>
    <col min="11" max="11" width="10.7109375" style="52" customWidth="1"/>
    <col min="12" max="12" width="11.85546875" style="52" bestFit="1" customWidth="1"/>
    <col min="13" max="13" width="10.7109375" style="52" customWidth="1"/>
    <col min="14" max="14" width="11.85546875" style="52" bestFit="1" customWidth="1"/>
    <col min="15" max="15" width="10.7109375" style="52" customWidth="1"/>
    <col min="16" max="16" width="9.28515625" style="52" bestFit="1" customWidth="1"/>
    <col min="17" max="17" width="18.85546875" style="52" customWidth="1"/>
    <col min="18" max="16384" width="9.140625" style="52"/>
  </cols>
  <sheetData>
    <row r="1" spans="1:15">
      <c r="B1" s="66">
        <f>'Hourlies Comparison'!B25</f>
        <v>45264</v>
      </c>
      <c r="C1" s="53" t="s">
        <v>58</v>
      </c>
      <c r="D1" s="66">
        <f>'Hourlies Comparison'!B26</f>
        <v>45265</v>
      </c>
      <c r="E1" s="53" t="s">
        <v>58</v>
      </c>
      <c r="F1" s="66">
        <f>'Hourlies Comparison'!B27</f>
        <v>45266</v>
      </c>
      <c r="G1" s="53" t="s">
        <v>58</v>
      </c>
      <c r="H1" s="66">
        <f>'Hourlies Comparison'!B28</f>
        <v>45267</v>
      </c>
      <c r="I1" s="53" t="s">
        <v>58</v>
      </c>
      <c r="J1" s="66">
        <f>'Hourlies Comparison'!B29</f>
        <v>45268</v>
      </c>
      <c r="K1" s="53" t="s">
        <v>58</v>
      </c>
      <c r="L1" s="66">
        <f>'Hourlies Comparison'!B30</f>
        <v>45269</v>
      </c>
      <c r="M1" s="53" t="s">
        <v>58</v>
      </c>
      <c r="N1" s="66">
        <f>'Hourlies Comparison'!B31</f>
        <v>45270</v>
      </c>
      <c r="O1" s="53" t="s">
        <v>58</v>
      </c>
    </row>
    <row r="2" spans="1:15">
      <c r="B2" s="67" t="s">
        <v>0</v>
      </c>
      <c r="C2" s="53" t="s">
        <v>70</v>
      </c>
      <c r="D2" s="67" t="s">
        <v>1</v>
      </c>
      <c r="E2" s="53" t="s">
        <v>69</v>
      </c>
      <c r="F2" s="67" t="s">
        <v>2</v>
      </c>
      <c r="G2" s="53" t="s">
        <v>71</v>
      </c>
      <c r="H2" s="67" t="s">
        <v>3</v>
      </c>
      <c r="I2" s="53" t="s">
        <v>72</v>
      </c>
      <c r="J2" s="67" t="s">
        <v>4</v>
      </c>
      <c r="K2" s="53" t="s">
        <v>59</v>
      </c>
      <c r="L2" s="67" t="s">
        <v>12</v>
      </c>
      <c r="M2" s="53" t="s">
        <v>60</v>
      </c>
      <c r="N2" s="67" t="s">
        <v>5</v>
      </c>
      <c r="O2" s="53" t="s">
        <v>61</v>
      </c>
    </row>
    <row r="3" spans="1:15">
      <c r="A3" s="54" t="s">
        <v>14</v>
      </c>
      <c r="B3" s="68" t="e">
        <f>('Hourlies Comparison'!D14*'Hourlies Comparison'!C$25)+'Hourlies Comparison'!D14</f>
        <v>#DIV/0!</v>
      </c>
      <c r="C3" s="55"/>
      <c r="D3" s="68" t="e">
        <f>('Hourlies Comparison'!D15*'Hourlies Comparison'!C$26)+'Hourlies Comparison'!D15</f>
        <v>#DIV/0!</v>
      </c>
      <c r="E3" s="55"/>
      <c r="F3" s="68" t="e">
        <f>('Hourlies Comparison'!D16*'Hourlies Comparison'!C$27)+'Hourlies Comparison'!D16</f>
        <v>#DIV/0!</v>
      </c>
      <c r="G3" s="55"/>
      <c r="H3" s="68" t="e">
        <f>('Hourlies Comparison'!D17*'Hourlies Comparison'!C$28)+'Hourlies Comparison'!D17</f>
        <v>#DIV/0!</v>
      </c>
      <c r="I3" s="55"/>
      <c r="J3" s="68" t="e">
        <f>('Hourlies Comparison'!D18*'Hourlies Comparison'!C$29)+'Hourlies Comparison'!D18</f>
        <v>#DIV/0!</v>
      </c>
      <c r="K3" s="55"/>
      <c r="L3" s="68" t="e">
        <f>('Hourlies Comparison'!D19*'Hourlies Comparison'!C$30)+'Hourlies Comparison'!D19</f>
        <v>#DIV/0!</v>
      </c>
      <c r="M3" s="55"/>
      <c r="N3" s="68" t="e">
        <f>('Hourlies Comparison'!D20*'Hourlies Comparison'!C$31)+'Hourlies Comparison'!D20</f>
        <v>#DIV/0!</v>
      </c>
      <c r="O3" s="55"/>
    </row>
    <row r="4" spans="1:15">
      <c r="A4" s="56" t="s">
        <v>15</v>
      </c>
      <c r="B4" s="68" t="e">
        <f>('Hourlies Comparison'!E14*'Hourlies Comparison'!C$25)+'Hourlies Comparison'!E14</f>
        <v>#DIV/0!</v>
      </c>
      <c r="C4" s="55"/>
      <c r="D4" s="68" t="e">
        <f>('Hourlies Comparison'!E15*'Hourlies Comparison'!C$26)+'Hourlies Comparison'!E15</f>
        <v>#DIV/0!</v>
      </c>
      <c r="E4" s="55"/>
      <c r="F4" s="68" t="e">
        <f>('Hourlies Comparison'!E16*'Hourlies Comparison'!C$27)+'Hourlies Comparison'!E16</f>
        <v>#DIV/0!</v>
      </c>
      <c r="G4" s="55"/>
      <c r="H4" s="68" t="e">
        <f>('Hourlies Comparison'!E17*'Hourlies Comparison'!C$28)+'Hourlies Comparison'!E17</f>
        <v>#DIV/0!</v>
      </c>
      <c r="I4" s="55"/>
      <c r="J4" s="68" t="e">
        <f>('Hourlies Comparison'!E18*'Hourlies Comparison'!C$29)+'Hourlies Comparison'!E18</f>
        <v>#DIV/0!</v>
      </c>
      <c r="K4" s="55"/>
      <c r="L4" s="68" t="e">
        <f>('Hourlies Comparison'!E19*'Hourlies Comparison'!C$30)+'Hourlies Comparison'!E19</f>
        <v>#DIV/0!</v>
      </c>
      <c r="M4" s="55"/>
      <c r="N4" s="68" t="e">
        <f>('Hourlies Comparison'!E20*'Hourlies Comparison'!C$31)+'Hourlies Comparison'!E20</f>
        <v>#DIV/0!</v>
      </c>
      <c r="O4" s="55"/>
    </row>
    <row r="5" spans="1:15">
      <c r="A5" s="56" t="s">
        <v>16</v>
      </c>
      <c r="B5" s="68" t="e">
        <f>('Hourlies Comparison'!F14*'Hourlies Comparison'!C$25)+'Hourlies Comparison'!F14</f>
        <v>#DIV/0!</v>
      </c>
      <c r="C5" s="55"/>
      <c r="D5" s="68" t="e">
        <f>('Hourlies Comparison'!F15*'Hourlies Comparison'!C$26)+'Hourlies Comparison'!F15</f>
        <v>#DIV/0!</v>
      </c>
      <c r="E5" s="55"/>
      <c r="F5" s="68" t="e">
        <f>('Hourlies Comparison'!F16*'Hourlies Comparison'!C$27)+'Hourlies Comparison'!F16</f>
        <v>#DIV/0!</v>
      </c>
      <c r="G5" s="55"/>
      <c r="H5" s="68" t="e">
        <f>('Hourlies Comparison'!F17*'Hourlies Comparison'!C$28)+'Hourlies Comparison'!F17</f>
        <v>#DIV/0!</v>
      </c>
      <c r="I5" s="55"/>
      <c r="J5" s="68" t="e">
        <f>('Hourlies Comparison'!F18*'Hourlies Comparison'!C$29)+'Hourlies Comparison'!F18</f>
        <v>#DIV/0!</v>
      </c>
      <c r="K5" s="55"/>
      <c r="L5" s="68" t="e">
        <f>('Hourlies Comparison'!F19*'Hourlies Comparison'!C$30)+'Hourlies Comparison'!F19</f>
        <v>#DIV/0!</v>
      </c>
      <c r="M5" s="55"/>
      <c r="N5" s="68" t="e">
        <f>('Hourlies Comparison'!F20*'Hourlies Comparison'!C$31)+'Hourlies Comparison'!F20</f>
        <v>#DIV/0!</v>
      </c>
      <c r="O5" s="55"/>
    </row>
    <row r="6" spans="1:15">
      <c r="A6" s="56" t="s">
        <v>17</v>
      </c>
      <c r="B6" s="68" t="e">
        <f>('Hourlies Comparison'!G14*'Hourlies Comparison'!C$25)+'Hourlies Comparison'!G14</f>
        <v>#DIV/0!</v>
      </c>
      <c r="C6" s="55"/>
      <c r="D6" s="68" t="e">
        <f>('Hourlies Comparison'!G15*'Hourlies Comparison'!C$26)+'Hourlies Comparison'!G15</f>
        <v>#DIV/0!</v>
      </c>
      <c r="E6" s="55"/>
      <c r="F6" s="68" t="e">
        <f>('Hourlies Comparison'!G16*'Hourlies Comparison'!C$27)+'Hourlies Comparison'!G16</f>
        <v>#DIV/0!</v>
      </c>
      <c r="G6" s="55"/>
      <c r="H6" s="68" t="e">
        <f>('Hourlies Comparison'!G17*'Hourlies Comparison'!C$28)+'Hourlies Comparison'!G17</f>
        <v>#DIV/0!</v>
      </c>
      <c r="I6" s="55"/>
      <c r="J6" s="68" t="e">
        <f>('Hourlies Comparison'!G18*'Hourlies Comparison'!C$29)+'Hourlies Comparison'!G18</f>
        <v>#DIV/0!</v>
      </c>
      <c r="K6" s="55"/>
      <c r="L6" s="68" t="e">
        <f>('Hourlies Comparison'!G19*'Hourlies Comparison'!C$30)+'Hourlies Comparison'!G19</f>
        <v>#DIV/0!</v>
      </c>
      <c r="M6" s="55"/>
      <c r="N6" s="68" t="e">
        <f>('Hourlies Comparison'!G20*'Hourlies Comparison'!C$31)+'Hourlies Comparison'!G20</f>
        <v>#DIV/0!</v>
      </c>
      <c r="O6" s="55"/>
    </row>
    <row r="7" spans="1:15">
      <c r="A7" s="56" t="s">
        <v>18</v>
      </c>
      <c r="B7" s="68" t="e">
        <f>('Hourlies Comparison'!H14*'Hourlies Comparison'!C$25)+'Hourlies Comparison'!H14</f>
        <v>#DIV/0!</v>
      </c>
      <c r="C7" s="55"/>
      <c r="D7" s="68" t="e">
        <f>('Hourlies Comparison'!H15*'Hourlies Comparison'!C$26)+'Hourlies Comparison'!H15</f>
        <v>#DIV/0!</v>
      </c>
      <c r="E7" s="55"/>
      <c r="F7" s="68" t="e">
        <f>('Hourlies Comparison'!H16*'Hourlies Comparison'!C$27)+'Hourlies Comparison'!H16</f>
        <v>#DIV/0!</v>
      </c>
      <c r="G7" s="55"/>
      <c r="H7" s="68" t="e">
        <f>('Hourlies Comparison'!H17*'Hourlies Comparison'!C$28)+'Hourlies Comparison'!H17</f>
        <v>#DIV/0!</v>
      </c>
      <c r="I7" s="55"/>
      <c r="J7" s="68" t="e">
        <f>('Hourlies Comparison'!H18*'Hourlies Comparison'!C$29)+'Hourlies Comparison'!H18</f>
        <v>#DIV/0!</v>
      </c>
      <c r="K7" s="55"/>
      <c r="L7" s="68" t="e">
        <f>('Hourlies Comparison'!H19*'Hourlies Comparison'!C$30)+'Hourlies Comparison'!H19</f>
        <v>#DIV/0!</v>
      </c>
      <c r="M7" s="55"/>
      <c r="N7" s="68" t="e">
        <f>('Hourlies Comparison'!H20*'Hourlies Comparison'!C$31)+'Hourlies Comparison'!H20</f>
        <v>#DIV/0!</v>
      </c>
      <c r="O7" s="55"/>
    </row>
    <row r="8" spans="1:15">
      <c r="A8" s="56" t="s">
        <v>19</v>
      </c>
      <c r="B8" s="68" t="e">
        <f>('Hourlies Comparison'!I14*'Hourlies Comparison'!C$25)+'Hourlies Comparison'!I14</f>
        <v>#DIV/0!</v>
      </c>
      <c r="C8" s="55"/>
      <c r="D8" s="68" t="e">
        <f>('Hourlies Comparison'!I15*'Hourlies Comparison'!C$26)+'Hourlies Comparison'!I15</f>
        <v>#DIV/0!</v>
      </c>
      <c r="E8" s="55"/>
      <c r="F8" s="68" t="e">
        <f>('Hourlies Comparison'!I16*'Hourlies Comparison'!C$27)+'Hourlies Comparison'!I16</f>
        <v>#DIV/0!</v>
      </c>
      <c r="G8" s="55"/>
      <c r="H8" s="68" t="e">
        <f>('Hourlies Comparison'!I17*'Hourlies Comparison'!C$28)+'Hourlies Comparison'!I17</f>
        <v>#DIV/0!</v>
      </c>
      <c r="I8" s="55"/>
      <c r="J8" s="68" t="e">
        <f>('Hourlies Comparison'!I18*'Hourlies Comparison'!C$29)+'Hourlies Comparison'!I18</f>
        <v>#DIV/0!</v>
      </c>
      <c r="K8" s="55"/>
      <c r="L8" s="68" t="e">
        <f>('Hourlies Comparison'!I19*'Hourlies Comparison'!C$30)+'Hourlies Comparison'!I19</f>
        <v>#DIV/0!</v>
      </c>
      <c r="M8" s="55"/>
      <c r="N8" s="68" t="e">
        <f>('Hourlies Comparison'!I20*'Hourlies Comparison'!C$31)+'Hourlies Comparison'!I20</f>
        <v>#DIV/0!</v>
      </c>
      <c r="O8" s="55"/>
    </row>
    <row r="9" spans="1:15">
      <c r="A9" s="56" t="s">
        <v>20</v>
      </c>
      <c r="B9" s="68" t="e">
        <f>('Hourlies Comparison'!J14*'Hourlies Comparison'!C$25)+'Hourlies Comparison'!J14</f>
        <v>#DIV/0!</v>
      </c>
      <c r="C9" s="55"/>
      <c r="D9" s="68" t="e">
        <f>('Hourlies Comparison'!J15*'Hourlies Comparison'!C$26)+'Hourlies Comparison'!J15</f>
        <v>#DIV/0!</v>
      </c>
      <c r="E9" s="55"/>
      <c r="F9" s="68" t="e">
        <f>('Hourlies Comparison'!J16*'Hourlies Comparison'!C$27)+'Hourlies Comparison'!J16</f>
        <v>#DIV/0!</v>
      </c>
      <c r="G9" s="55"/>
      <c r="H9" s="68" t="e">
        <f>('Hourlies Comparison'!J17*'Hourlies Comparison'!C$28)+'Hourlies Comparison'!J17</f>
        <v>#DIV/0!</v>
      </c>
      <c r="I9" s="55"/>
      <c r="J9" s="68" t="e">
        <f>('Hourlies Comparison'!J18*'Hourlies Comparison'!C$29)+'Hourlies Comparison'!J18</f>
        <v>#DIV/0!</v>
      </c>
      <c r="K9" s="55"/>
      <c r="L9" s="68" t="e">
        <f>('Hourlies Comparison'!J19*'Hourlies Comparison'!C$30)+'Hourlies Comparison'!J19</f>
        <v>#DIV/0!</v>
      </c>
      <c r="M9" s="55"/>
      <c r="N9" s="68" t="e">
        <f>('Hourlies Comparison'!J20*'Hourlies Comparison'!C$31)+'Hourlies Comparison'!J20</f>
        <v>#DIV/0!</v>
      </c>
      <c r="O9" s="55"/>
    </row>
    <row r="10" spans="1:15">
      <c r="A10" s="56" t="s">
        <v>21</v>
      </c>
      <c r="B10" s="68" t="e">
        <f>('Hourlies Comparison'!K14*'Hourlies Comparison'!C$25)+'Hourlies Comparison'!K14</f>
        <v>#DIV/0!</v>
      </c>
      <c r="C10" s="55"/>
      <c r="D10" s="68" t="e">
        <f>('Hourlies Comparison'!K15*'Hourlies Comparison'!C$26)+'Hourlies Comparison'!K15</f>
        <v>#DIV/0!</v>
      </c>
      <c r="E10" s="55"/>
      <c r="F10" s="68" t="e">
        <f>('Hourlies Comparison'!K16*'Hourlies Comparison'!C$27)+'Hourlies Comparison'!K16</f>
        <v>#DIV/0!</v>
      </c>
      <c r="G10" s="55"/>
      <c r="H10" s="68" t="e">
        <f>('Hourlies Comparison'!K17*'Hourlies Comparison'!C$28)+'Hourlies Comparison'!K17</f>
        <v>#DIV/0!</v>
      </c>
      <c r="I10" s="55"/>
      <c r="J10" s="68" t="e">
        <f>('Hourlies Comparison'!K18*'Hourlies Comparison'!C$29)+'Hourlies Comparison'!K18</f>
        <v>#DIV/0!</v>
      </c>
      <c r="K10" s="55"/>
      <c r="L10" s="68" t="e">
        <f>('Hourlies Comparison'!K19*'Hourlies Comparison'!C$30)+'Hourlies Comparison'!K19</f>
        <v>#DIV/0!</v>
      </c>
      <c r="M10" s="55"/>
      <c r="N10" s="68" t="e">
        <f>('Hourlies Comparison'!K20*'Hourlies Comparison'!C$31)+'Hourlies Comparison'!K20</f>
        <v>#DIV/0!</v>
      </c>
      <c r="O10" s="55"/>
    </row>
    <row r="11" spans="1:15">
      <c r="A11" s="56" t="s">
        <v>22</v>
      </c>
      <c r="B11" s="68" t="e">
        <f>('Hourlies Comparison'!L14*'Hourlies Comparison'!C$25)+'Hourlies Comparison'!L14</f>
        <v>#DIV/0!</v>
      </c>
      <c r="C11" s="55"/>
      <c r="D11" s="68" t="e">
        <f>('Hourlies Comparison'!L15*'Hourlies Comparison'!C$26)+'Hourlies Comparison'!L15</f>
        <v>#DIV/0!</v>
      </c>
      <c r="E11" s="55"/>
      <c r="F11" s="68" t="e">
        <f>('Hourlies Comparison'!L16*'Hourlies Comparison'!C$27)+'Hourlies Comparison'!L16</f>
        <v>#DIV/0!</v>
      </c>
      <c r="G11" s="55"/>
      <c r="H11" s="68" t="e">
        <f>('Hourlies Comparison'!L17*'Hourlies Comparison'!C$28)+'Hourlies Comparison'!L17</f>
        <v>#DIV/0!</v>
      </c>
      <c r="I11" s="55"/>
      <c r="J11" s="68" t="e">
        <f>('Hourlies Comparison'!L18*'Hourlies Comparison'!C$29)+'Hourlies Comparison'!L18</f>
        <v>#DIV/0!</v>
      </c>
      <c r="K11" s="55"/>
      <c r="L11" s="68" t="e">
        <f>('Hourlies Comparison'!L19*'Hourlies Comparison'!C$30)+'Hourlies Comparison'!L19</f>
        <v>#DIV/0!</v>
      </c>
      <c r="M11" s="55"/>
      <c r="N11" s="68" t="e">
        <f>('Hourlies Comparison'!L20*'Hourlies Comparison'!C$31)+'Hourlies Comparison'!L20</f>
        <v>#DIV/0!</v>
      </c>
      <c r="O11" s="55"/>
    </row>
    <row r="12" spans="1:15">
      <c r="A12" s="56" t="s">
        <v>23</v>
      </c>
      <c r="B12" s="68" t="e">
        <f>('Hourlies Comparison'!M14*'Hourlies Comparison'!C$25)+'Hourlies Comparison'!M14</f>
        <v>#DIV/0!</v>
      </c>
      <c r="C12" s="55"/>
      <c r="D12" s="68" t="e">
        <f>('Hourlies Comparison'!M15*'Hourlies Comparison'!C$26)+'Hourlies Comparison'!M15</f>
        <v>#DIV/0!</v>
      </c>
      <c r="E12" s="55"/>
      <c r="F12" s="68" t="e">
        <f>('Hourlies Comparison'!M16*'Hourlies Comparison'!C$27)+'Hourlies Comparison'!M16</f>
        <v>#DIV/0!</v>
      </c>
      <c r="G12" s="55"/>
      <c r="H12" s="68" t="e">
        <f>('Hourlies Comparison'!M17*'Hourlies Comparison'!C$28)+'Hourlies Comparison'!M17</f>
        <v>#DIV/0!</v>
      </c>
      <c r="I12" s="55"/>
      <c r="J12" s="68" t="e">
        <f>('Hourlies Comparison'!M18*'Hourlies Comparison'!C$29)+'Hourlies Comparison'!M18</f>
        <v>#DIV/0!</v>
      </c>
      <c r="K12" s="55"/>
      <c r="L12" s="68" t="e">
        <f>('Hourlies Comparison'!M19*'Hourlies Comparison'!C$30)+'Hourlies Comparison'!M19</f>
        <v>#DIV/0!</v>
      </c>
      <c r="M12" s="55"/>
      <c r="N12" s="68" t="e">
        <f>('Hourlies Comparison'!M20*'Hourlies Comparison'!C$31)+'Hourlies Comparison'!M20</f>
        <v>#DIV/0!</v>
      </c>
      <c r="O12" s="55"/>
    </row>
    <row r="13" spans="1:15">
      <c r="A13" s="56" t="s">
        <v>24</v>
      </c>
      <c r="B13" s="68" t="e">
        <f>('Hourlies Comparison'!N14*'Hourlies Comparison'!C$25)+'Hourlies Comparison'!N14</f>
        <v>#DIV/0!</v>
      </c>
      <c r="C13" s="55"/>
      <c r="D13" s="68" t="e">
        <f>('Hourlies Comparison'!N15*'Hourlies Comparison'!C$26)+'Hourlies Comparison'!N15</f>
        <v>#DIV/0!</v>
      </c>
      <c r="E13" s="55"/>
      <c r="F13" s="68" t="e">
        <f>('Hourlies Comparison'!N16*'Hourlies Comparison'!C$27)+'Hourlies Comparison'!N16</f>
        <v>#DIV/0!</v>
      </c>
      <c r="G13" s="55"/>
      <c r="H13" s="68" t="e">
        <f>('Hourlies Comparison'!N17*'Hourlies Comparison'!C$28)+'Hourlies Comparison'!N17</f>
        <v>#DIV/0!</v>
      </c>
      <c r="I13" s="55"/>
      <c r="J13" s="68" t="e">
        <f>('Hourlies Comparison'!N18*'Hourlies Comparison'!C$29)+'Hourlies Comparison'!N18</f>
        <v>#DIV/0!</v>
      </c>
      <c r="K13" s="55"/>
      <c r="L13" s="68" t="e">
        <f>('Hourlies Comparison'!N19*'Hourlies Comparison'!C$30)+'Hourlies Comparison'!N19</f>
        <v>#DIV/0!</v>
      </c>
      <c r="M13" s="55"/>
      <c r="N13" s="68" t="e">
        <f>('Hourlies Comparison'!N20*'Hourlies Comparison'!C$31)+'Hourlies Comparison'!N20</f>
        <v>#DIV/0!</v>
      </c>
      <c r="O13" s="55"/>
    </row>
    <row r="14" spans="1:15">
      <c r="A14" s="56" t="s">
        <v>25</v>
      </c>
      <c r="B14" s="68" t="e">
        <f>('Hourlies Comparison'!O14*'Hourlies Comparison'!C$25)+'Hourlies Comparison'!O14</f>
        <v>#DIV/0!</v>
      </c>
      <c r="C14" s="55"/>
      <c r="D14" s="68" t="e">
        <f>('Hourlies Comparison'!O15*'Hourlies Comparison'!C$26)+'Hourlies Comparison'!O15</f>
        <v>#DIV/0!</v>
      </c>
      <c r="E14" s="55"/>
      <c r="F14" s="68" t="e">
        <f>('Hourlies Comparison'!O16*'Hourlies Comparison'!C$27)+'Hourlies Comparison'!O16</f>
        <v>#DIV/0!</v>
      </c>
      <c r="G14" s="55"/>
      <c r="H14" s="68" t="e">
        <f>('Hourlies Comparison'!O17*'Hourlies Comparison'!C$28)+'Hourlies Comparison'!O17</f>
        <v>#DIV/0!</v>
      </c>
      <c r="I14" s="55"/>
      <c r="J14" s="68" t="e">
        <f>('Hourlies Comparison'!O18*'Hourlies Comparison'!C$29)+'Hourlies Comparison'!O18</f>
        <v>#DIV/0!</v>
      </c>
      <c r="K14" s="55"/>
      <c r="L14" s="68" t="e">
        <f>('Hourlies Comparison'!O19*'Hourlies Comparison'!C$30)+'Hourlies Comparison'!O19</f>
        <v>#DIV/0!</v>
      </c>
      <c r="M14" s="55"/>
      <c r="N14" s="68" t="e">
        <f>('Hourlies Comparison'!O20*'Hourlies Comparison'!C$31)+'Hourlies Comparison'!O20</f>
        <v>#DIV/0!</v>
      </c>
      <c r="O14" s="55"/>
    </row>
    <row r="15" spans="1:15">
      <c r="A15" s="56" t="s">
        <v>26</v>
      </c>
      <c r="B15" s="68" t="e">
        <f>('Hourlies Comparison'!P14*'Hourlies Comparison'!C$25)+'Hourlies Comparison'!P14</f>
        <v>#DIV/0!</v>
      </c>
      <c r="C15" s="55"/>
      <c r="D15" s="68" t="e">
        <f>('Hourlies Comparison'!P15*'Hourlies Comparison'!C$26)+'Hourlies Comparison'!P15</f>
        <v>#DIV/0!</v>
      </c>
      <c r="E15" s="55"/>
      <c r="F15" s="68" t="e">
        <f>('Hourlies Comparison'!P16*'Hourlies Comparison'!C$27)+'Hourlies Comparison'!P16</f>
        <v>#DIV/0!</v>
      </c>
      <c r="G15" s="55"/>
      <c r="H15" s="68" t="e">
        <f>('Hourlies Comparison'!P17*'Hourlies Comparison'!C$28)+'Hourlies Comparison'!P17</f>
        <v>#DIV/0!</v>
      </c>
      <c r="I15" s="55"/>
      <c r="J15" s="68" t="e">
        <f>('Hourlies Comparison'!P18*'Hourlies Comparison'!C$29)+'Hourlies Comparison'!P18</f>
        <v>#DIV/0!</v>
      </c>
      <c r="K15" s="55"/>
      <c r="L15" s="68" t="e">
        <f>('Hourlies Comparison'!P19*'Hourlies Comparison'!C$30)+'Hourlies Comparison'!P19</f>
        <v>#DIV/0!</v>
      </c>
      <c r="M15" s="55"/>
      <c r="N15" s="68" t="e">
        <f>('Hourlies Comparison'!P20*'Hourlies Comparison'!C$31)+'Hourlies Comparison'!P20</f>
        <v>#DIV/0!</v>
      </c>
      <c r="O15" s="55"/>
    </row>
    <row r="16" spans="1:15">
      <c r="A16" s="56" t="s">
        <v>27</v>
      </c>
      <c r="B16" s="68" t="e">
        <f>('Hourlies Comparison'!Q14*'Hourlies Comparison'!C$25)+'Hourlies Comparison'!Q14</f>
        <v>#DIV/0!</v>
      </c>
      <c r="C16" s="55"/>
      <c r="D16" s="68" t="e">
        <f>('Hourlies Comparison'!Q15*'Hourlies Comparison'!C$26)+'Hourlies Comparison'!Q15</f>
        <v>#DIV/0!</v>
      </c>
      <c r="E16" s="55"/>
      <c r="F16" s="68" t="e">
        <f>('Hourlies Comparison'!Q16*'Hourlies Comparison'!C$27)+'Hourlies Comparison'!Q16</f>
        <v>#DIV/0!</v>
      </c>
      <c r="G16" s="55"/>
      <c r="H16" s="68" t="e">
        <f>('Hourlies Comparison'!Q17*'Hourlies Comparison'!C$28)+'Hourlies Comparison'!Q17</f>
        <v>#DIV/0!</v>
      </c>
      <c r="I16" s="55"/>
      <c r="J16" s="68" t="e">
        <f>('Hourlies Comparison'!Q18*'Hourlies Comparison'!C$29)+'Hourlies Comparison'!Q18</f>
        <v>#DIV/0!</v>
      </c>
      <c r="K16" s="55"/>
      <c r="L16" s="68" t="e">
        <f>('Hourlies Comparison'!Q19*'Hourlies Comparison'!C$30)+'Hourlies Comparison'!Q19</f>
        <v>#DIV/0!</v>
      </c>
      <c r="M16" s="55"/>
      <c r="N16" s="68" t="e">
        <f>('Hourlies Comparison'!Q20*'Hourlies Comparison'!C$31)+'Hourlies Comparison'!Q20</f>
        <v>#DIV/0!</v>
      </c>
      <c r="O16" s="55"/>
    </row>
    <row r="17" spans="1:18">
      <c r="A17" s="56" t="s">
        <v>28</v>
      </c>
      <c r="B17" s="68" t="e">
        <f>('Hourlies Comparison'!R14*'Hourlies Comparison'!C$25)+'Hourlies Comparison'!R14</f>
        <v>#DIV/0!</v>
      </c>
      <c r="C17" s="55"/>
      <c r="D17" s="68" t="e">
        <f>('Hourlies Comparison'!R15*'Hourlies Comparison'!C$26)+'Hourlies Comparison'!R15</f>
        <v>#DIV/0!</v>
      </c>
      <c r="E17" s="55"/>
      <c r="F17" s="68" t="e">
        <f>('Hourlies Comparison'!R16*'Hourlies Comparison'!C$27)+'Hourlies Comparison'!R16</f>
        <v>#DIV/0!</v>
      </c>
      <c r="G17" s="55"/>
      <c r="H17" s="68" t="e">
        <f>('Hourlies Comparison'!R17*'Hourlies Comparison'!C$28)+'Hourlies Comparison'!R17</f>
        <v>#DIV/0!</v>
      </c>
      <c r="I17" s="55"/>
      <c r="J17" s="68" t="e">
        <f>('Hourlies Comparison'!R18*'Hourlies Comparison'!C$29)+'Hourlies Comparison'!R18</f>
        <v>#DIV/0!</v>
      </c>
      <c r="K17" s="55"/>
      <c r="L17" s="68" t="e">
        <f>('Hourlies Comparison'!R19*'Hourlies Comparison'!C$30)+'Hourlies Comparison'!R19</f>
        <v>#DIV/0!</v>
      </c>
      <c r="M17" s="55"/>
      <c r="N17" s="68" t="e">
        <f>('Hourlies Comparison'!R20*'Hourlies Comparison'!C$31)+'Hourlies Comparison'!R20</f>
        <v>#DIV/0!</v>
      </c>
      <c r="O17" s="55"/>
    </row>
    <row r="18" spans="1:18">
      <c r="A18" s="57"/>
      <c r="B18" s="68">
        <v>0</v>
      </c>
      <c r="C18" s="55"/>
      <c r="D18" s="68">
        <v>0</v>
      </c>
      <c r="E18" s="55"/>
      <c r="F18" s="68">
        <v>0</v>
      </c>
      <c r="G18" s="55"/>
      <c r="H18" s="68">
        <v>0</v>
      </c>
      <c r="I18" s="55"/>
      <c r="J18" s="68">
        <v>0</v>
      </c>
      <c r="K18" s="55"/>
      <c r="L18" s="68">
        <v>0</v>
      </c>
      <c r="M18" s="55"/>
      <c r="N18" s="68">
        <v>0</v>
      </c>
      <c r="O18" s="55"/>
      <c r="Q18" s="58" t="s">
        <v>65</v>
      </c>
      <c r="R18" s="59" t="s">
        <v>68</v>
      </c>
    </row>
    <row r="19" spans="1:18">
      <c r="A19" s="56" t="s">
        <v>57</v>
      </c>
      <c r="B19" s="69" t="e">
        <f t="shared" ref="B19:O19" si="0">SUM(B3:B18)</f>
        <v>#DIV/0!</v>
      </c>
      <c r="C19" s="71">
        <f t="shared" si="0"/>
        <v>0</v>
      </c>
      <c r="D19" s="69" t="e">
        <f t="shared" si="0"/>
        <v>#DIV/0!</v>
      </c>
      <c r="E19" s="71">
        <f t="shared" si="0"/>
        <v>0</v>
      </c>
      <c r="F19" s="69" t="e">
        <f t="shared" si="0"/>
        <v>#DIV/0!</v>
      </c>
      <c r="G19" s="71">
        <f t="shared" si="0"/>
        <v>0</v>
      </c>
      <c r="H19" s="69" t="e">
        <f t="shared" si="0"/>
        <v>#DIV/0!</v>
      </c>
      <c r="I19" s="71">
        <f t="shared" si="0"/>
        <v>0</v>
      </c>
      <c r="J19" s="69" t="e">
        <f t="shared" si="0"/>
        <v>#DIV/0!</v>
      </c>
      <c r="K19" s="71">
        <f t="shared" si="0"/>
        <v>0</v>
      </c>
      <c r="L19" s="69" t="e">
        <f t="shared" si="0"/>
        <v>#DIV/0!</v>
      </c>
      <c r="M19" s="71">
        <f t="shared" si="0"/>
        <v>0</v>
      </c>
      <c r="N19" s="69" t="e">
        <f t="shared" si="0"/>
        <v>#DIV/0!</v>
      </c>
      <c r="O19" s="71">
        <f t="shared" si="0"/>
        <v>0</v>
      </c>
      <c r="P19" s="72" t="s">
        <v>58</v>
      </c>
      <c r="Q19" s="73">
        <f>C19+E19+G19+I19+K19+M19+O19</f>
        <v>0</v>
      </c>
      <c r="R19" s="74">
        <f>'Shift Outline'!X25</f>
        <v>525</v>
      </c>
    </row>
    <row r="20" spans="1:18">
      <c r="A20" s="61" t="s">
        <v>64</v>
      </c>
      <c r="B20" s="70">
        <f>'Shift Outline'!B3</f>
        <v>71.428571428571431</v>
      </c>
      <c r="C20" s="62"/>
      <c r="D20" s="70">
        <f>'Shift Outline'!E3</f>
        <v>71.428571428571431</v>
      </c>
      <c r="E20" s="63"/>
      <c r="F20" s="70">
        <f>'Shift Outline'!H3</f>
        <v>71.428571428571431</v>
      </c>
      <c r="G20" s="62"/>
      <c r="H20" s="70">
        <f>'Shift Outline'!K3</f>
        <v>71.428571428571431</v>
      </c>
      <c r="I20" s="63"/>
      <c r="J20" s="70">
        <f>'Shift Outline'!N3</f>
        <v>71.428571428571431</v>
      </c>
      <c r="K20" s="63"/>
      <c r="L20" s="70">
        <f>'Shift Outline'!Q3</f>
        <v>71.428571428571431</v>
      </c>
      <c r="M20" s="63"/>
      <c r="N20" s="70">
        <f>'Shift Outline'!T3</f>
        <v>71.428571428571431</v>
      </c>
      <c r="O20" s="63"/>
      <c r="P20" s="60" t="s">
        <v>66</v>
      </c>
      <c r="Q20" s="75">
        <f>B20+D20+F20+H20+J20+L20+N20</f>
        <v>500.00000000000006</v>
      </c>
    </row>
    <row r="21" spans="1:18" ht="15" customHeight="1">
      <c r="P21" s="60" t="s">
        <v>67</v>
      </c>
      <c r="Q21" s="76">
        <f>Q20-Q19</f>
        <v>500.00000000000006</v>
      </c>
      <c r="R21" s="64"/>
    </row>
    <row r="22" spans="1:18">
      <c r="A22" s="52" t="s">
        <v>73</v>
      </c>
      <c r="N22" s="65"/>
    </row>
    <row r="23" spans="1:18">
      <c r="A23" s="52" t="s">
        <v>74</v>
      </c>
    </row>
  </sheetData>
  <sheetProtection algorithmName="SHA-512" hashValue="WDmY1BdsJdHRo8ZJY/KedHRIir0tl7/QgSfbeuHDMiQ+tCqEFW1BCbDJItvx8GLCwd6Mz7vKbRtB/Vw+N0fWeg==" saltValue="e76ZVtOVL/VCyAu1tsRxRg==" spinCount="100000" sheet="1" objects="1" scenarios="1"/>
  <pageMargins left="0" right="0" top="1" bottom="1" header="0.5" footer="0.5"/>
  <pageSetup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27"/>
  <sheetViews>
    <sheetView workbookViewId="0">
      <selection activeCell="B22" sqref="B22"/>
    </sheetView>
  </sheetViews>
  <sheetFormatPr defaultColWidth="8.85546875" defaultRowHeight="15"/>
  <cols>
    <col min="1" max="1" width="86.85546875" bestFit="1" customWidth="1"/>
  </cols>
  <sheetData>
    <row r="1" spans="1:1" ht="30">
      <c r="A1" s="3" t="s">
        <v>42</v>
      </c>
    </row>
    <row r="2" spans="1:1">
      <c r="A2" s="7" t="s">
        <v>55</v>
      </c>
    </row>
    <row r="3" spans="1:1">
      <c r="A3" s="3"/>
    </row>
    <row r="4" spans="1:1">
      <c r="A4" t="s">
        <v>46</v>
      </c>
    </row>
    <row r="5" spans="1:1">
      <c r="A5" t="s">
        <v>47</v>
      </c>
    </row>
    <row r="7" spans="1:1">
      <c r="A7" t="s">
        <v>54</v>
      </c>
    </row>
    <row r="8" spans="1:1">
      <c r="A8" t="s">
        <v>45</v>
      </c>
    </row>
    <row r="9" spans="1:1">
      <c r="A9" t="s">
        <v>43</v>
      </c>
    </row>
    <row r="10" spans="1:1">
      <c r="A10" t="s">
        <v>48</v>
      </c>
    </row>
    <row r="12" spans="1:1">
      <c r="A12" t="s">
        <v>36</v>
      </c>
    </row>
    <row r="13" spans="1:1">
      <c r="A13" t="s">
        <v>49</v>
      </c>
    </row>
    <row r="14" spans="1:1">
      <c r="A14" t="s">
        <v>37</v>
      </c>
    </row>
    <row r="15" spans="1:1">
      <c r="A15" t="s">
        <v>38</v>
      </c>
    </row>
    <row r="17" spans="1:1">
      <c r="A17" t="s">
        <v>50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s="4" t="s">
        <v>51</v>
      </c>
    </row>
    <row r="23" spans="1:1">
      <c r="A23" s="4" t="s">
        <v>52</v>
      </c>
    </row>
    <row r="24" spans="1:1">
      <c r="A24" s="4"/>
    </row>
    <row r="25" spans="1:1" ht="45" customHeight="1">
      <c r="A25" s="6" t="s">
        <v>53</v>
      </c>
    </row>
    <row r="26" spans="1:1">
      <c r="A26" s="6"/>
    </row>
    <row r="27" spans="1:1">
      <c r="A27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Shift Outline</vt:lpstr>
      <vt:lpstr>IB</vt:lpstr>
      <vt:lpstr>TRIP</vt:lpstr>
      <vt:lpstr>Hourlies Comparison</vt:lpstr>
      <vt:lpstr>Hourlies - CY Projection</vt:lpstr>
      <vt:lpstr>Directions</vt:lpstr>
      <vt:lpstr>'Hourlies - CY Projection'!Print_Area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Purchasing</cp:lastModifiedBy>
  <cp:lastPrinted>2023-11-16T13:24:15Z</cp:lastPrinted>
  <dcterms:created xsi:type="dcterms:W3CDTF">2019-07-09T14:09:20Z</dcterms:created>
  <dcterms:modified xsi:type="dcterms:W3CDTF">2023-12-03T13:35:29Z</dcterms:modified>
</cp:coreProperties>
</file>