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MASTERS\2nd Sem\"/>
    </mc:Choice>
  </mc:AlternateContent>
  <xr:revisionPtr revIDLastSave="0" documentId="13_ncr:1_{2B779E4E-7AD3-4925-BFAA-71CF741319B4}" xr6:coauthVersionLast="45" xr6:coauthVersionMax="45" xr10:uidLastSave="{00000000-0000-0000-0000-000000000000}"/>
  <bookViews>
    <workbookView xWindow="2760" yWindow="1260" windowWidth="16680" windowHeight="8925" xr2:uid="{00000000-000D-0000-FFFF-FFFF00000000}"/>
  </bookViews>
  <sheets>
    <sheet name="Supplier Selection - AH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1" i="1" l="1"/>
  <c r="G82" i="1"/>
  <c r="F61" i="1"/>
  <c r="F58" i="1" s="1"/>
  <c r="E61" i="1"/>
  <c r="E58" i="1" s="1"/>
  <c r="D61" i="1"/>
  <c r="D56" i="1" s="1"/>
  <c r="C61" i="1"/>
  <c r="C60" i="1" s="1"/>
  <c r="D73" i="1"/>
  <c r="D70" i="1" s="1"/>
  <c r="E73" i="1"/>
  <c r="E70" i="1" s="1"/>
  <c r="C73" i="1"/>
  <c r="C68" i="1" s="1"/>
  <c r="F48" i="1"/>
  <c r="F41" i="1" s="1"/>
  <c r="E48" i="1"/>
  <c r="E47" i="1" s="1"/>
  <c r="D48" i="1"/>
  <c r="D45" i="1" s="1"/>
  <c r="C48" i="1"/>
  <c r="C47" i="1" s="1"/>
  <c r="F35" i="1"/>
  <c r="F32" i="1" s="1"/>
  <c r="E35" i="1"/>
  <c r="E34" i="1" s="1"/>
  <c r="D35" i="1"/>
  <c r="D30" i="1" s="1"/>
  <c r="C35" i="1"/>
  <c r="C34" i="1" s="1"/>
  <c r="D20" i="1"/>
  <c r="D19" i="1" s="1"/>
  <c r="E20" i="1"/>
  <c r="E17" i="1" s="1"/>
  <c r="F20" i="1"/>
  <c r="F17" i="1" s="1"/>
  <c r="C20" i="1"/>
  <c r="C13" i="1" s="1"/>
  <c r="F60" i="1" l="1"/>
  <c r="F54" i="1"/>
  <c r="F62" i="1" s="1"/>
  <c r="F56" i="1"/>
  <c r="E54" i="1"/>
  <c r="E60" i="1"/>
  <c r="E56" i="1"/>
  <c r="D60" i="1"/>
  <c r="D54" i="1"/>
  <c r="D58" i="1"/>
  <c r="C54" i="1"/>
  <c r="C56" i="1"/>
  <c r="C58" i="1"/>
  <c r="D72" i="1"/>
  <c r="D68" i="1"/>
  <c r="E68" i="1"/>
  <c r="E72" i="1"/>
  <c r="C70" i="1"/>
  <c r="G70" i="1" s="1"/>
  <c r="C72" i="1"/>
  <c r="C41" i="1"/>
  <c r="F47" i="1"/>
  <c r="F43" i="1"/>
  <c r="F45" i="1"/>
  <c r="E41" i="1"/>
  <c r="E45" i="1"/>
  <c r="E43" i="1"/>
  <c r="D43" i="1"/>
  <c r="D41" i="1"/>
  <c r="D47" i="1"/>
  <c r="C43" i="1"/>
  <c r="C45" i="1"/>
  <c r="F34" i="1"/>
  <c r="F28" i="1"/>
  <c r="E30" i="1"/>
  <c r="E28" i="1"/>
  <c r="F30" i="1"/>
  <c r="E32" i="1"/>
  <c r="D34" i="1"/>
  <c r="D28" i="1"/>
  <c r="D17" i="1"/>
  <c r="D32" i="1"/>
  <c r="C28" i="1"/>
  <c r="C30" i="1"/>
  <c r="C32" i="1"/>
  <c r="C15" i="1"/>
  <c r="F13" i="1"/>
  <c r="F15" i="1"/>
  <c r="C19" i="1"/>
  <c r="F19" i="1"/>
  <c r="C17" i="1"/>
  <c r="E13" i="1"/>
  <c r="E15" i="1"/>
  <c r="E19" i="1"/>
  <c r="D13" i="1"/>
  <c r="D15" i="1"/>
  <c r="G17" i="1" l="1"/>
  <c r="G34" i="1"/>
  <c r="G68" i="1"/>
  <c r="E21" i="1"/>
  <c r="G72" i="1"/>
  <c r="H72" i="1" s="1"/>
  <c r="E62" i="1"/>
  <c r="G56" i="1"/>
  <c r="G54" i="1"/>
  <c r="G58" i="1"/>
  <c r="H58" i="1" s="1"/>
  <c r="G60" i="1"/>
  <c r="D62" i="1"/>
  <c r="C62" i="1"/>
  <c r="D74" i="1"/>
  <c r="E74" i="1"/>
  <c r="C74" i="1"/>
  <c r="F36" i="1"/>
  <c r="G47" i="1"/>
  <c r="G30" i="1"/>
  <c r="D49" i="1"/>
  <c r="F49" i="1"/>
  <c r="G43" i="1"/>
  <c r="G45" i="1"/>
  <c r="H45" i="1" s="1"/>
  <c r="E49" i="1"/>
  <c r="G41" i="1"/>
  <c r="C49" i="1"/>
  <c r="E36" i="1"/>
  <c r="D36" i="1"/>
  <c r="G28" i="1"/>
  <c r="G32" i="1"/>
  <c r="H32" i="1" s="1"/>
  <c r="C36" i="1"/>
  <c r="D21" i="1"/>
  <c r="G15" i="1"/>
  <c r="H70" i="1" s="1"/>
  <c r="F21" i="1"/>
  <c r="G19" i="1"/>
  <c r="H34" i="1" s="1"/>
  <c r="C21" i="1"/>
  <c r="G13" i="1"/>
  <c r="H68" i="1" l="1"/>
  <c r="F83" i="1"/>
  <c r="G83" i="1" s="1"/>
  <c r="F80" i="1"/>
  <c r="G80" i="1" s="1"/>
  <c r="H54" i="1"/>
  <c r="H56" i="1"/>
  <c r="H60" i="1"/>
  <c r="H43" i="1"/>
  <c r="H30" i="1"/>
  <c r="H41" i="1"/>
  <c r="H28" i="1"/>
  <c r="H47" i="1"/>
</calcChain>
</file>

<file path=xl/sharedStrings.xml><?xml version="1.0" encoding="utf-8"?>
<sst xmlns="http://schemas.openxmlformats.org/spreadsheetml/2006/main" count="102" uniqueCount="53">
  <si>
    <t>Attributes</t>
  </si>
  <si>
    <t>Quality</t>
  </si>
  <si>
    <t>Suppliers</t>
  </si>
  <si>
    <t>Price</t>
  </si>
  <si>
    <t>Service</t>
  </si>
  <si>
    <t>Technology</t>
  </si>
  <si>
    <t>Lenovo</t>
  </si>
  <si>
    <t>MSI</t>
  </si>
  <si>
    <t>Step 1</t>
  </si>
  <si>
    <t xml:space="preserve">Service </t>
  </si>
  <si>
    <t>Preference</t>
  </si>
  <si>
    <t>SUM</t>
  </si>
  <si>
    <r>
      <t>We use AHP to assign weights to each attribute (</t>
    </r>
    <r>
      <rPr>
        <b/>
        <sz val="11.5"/>
        <color theme="1"/>
        <rFont val="Calibri"/>
        <family val="2"/>
        <scheme val="minor"/>
      </rPr>
      <t>Pairwise Comparison Matrix for Attributes</t>
    </r>
    <r>
      <rPr>
        <sz val="11.5"/>
        <color theme="1"/>
        <rFont val="Calibri"/>
        <family val="2"/>
        <scheme val="minor"/>
      </rPr>
      <t>)</t>
    </r>
  </si>
  <si>
    <t>Hence from the above table we can say that Price has the highest preference of 55%</t>
  </si>
  <si>
    <t xml:space="preserve">To check </t>
  </si>
  <si>
    <t>HP</t>
  </si>
  <si>
    <t>weightage</t>
  </si>
  <si>
    <t>Extremely Important</t>
  </si>
  <si>
    <t>Very Strong</t>
  </si>
  <si>
    <t>Strong</t>
  </si>
  <si>
    <t>Moderate</t>
  </si>
  <si>
    <t>Equal Importance</t>
  </si>
  <si>
    <t>2,4,6,8</t>
  </si>
  <si>
    <t>Intermediate Values</t>
  </si>
  <si>
    <t>Step 2</t>
  </si>
  <si>
    <r>
      <t>Use AHP to assign weights to each attribute value (</t>
    </r>
    <r>
      <rPr>
        <b/>
        <sz val="11.5"/>
        <color theme="1"/>
        <rFont val="Calibri"/>
        <family val="2"/>
        <scheme val="minor"/>
      </rPr>
      <t>Pairwise Comparison Matrix for Quality</t>
    </r>
    <r>
      <rPr>
        <sz val="11.5"/>
        <color theme="1"/>
        <rFont val="Calibri"/>
        <family val="2"/>
        <scheme val="minor"/>
      </rPr>
      <t>)</t>
    </r>
  </si>
  <si>
    <t>Lenovo Quality</t>
  </si>
  <si>
    <t>MSI Quality</t>
  </si>
  <si>
    <t>HP Quality</t>
  </si>
  <si>
    <t>Weighted Pref.</t>
  </si>
  <si>
    <t>Pairwise Comparison Matrix for Technology</t>
  </si>
  <si>
    <t>Lenovo Tech.</t>
  </si>
  <si>
    <t>MSI Tech.</t>
  </si>
  <si>
    <t>HP Tech.</t>
  </si>
  <si>
    <t>Pairwise Comparison Matrix for Price</t>
  </si>
  <si>
    <t>Pairwise Comparison Matrix for Service</t>
  </si>
  <si>
    <t>Lenovo Service</t>
  </si>
  <si>
    <t>MSI Service</t>
  </si>
  <si>
    <t>Step 3</t>
  </si>
  <si>
    <t>Use individual feature scores to calculate total score for supplier and rank them.</t>
  </si>
  <si>
    <t xml:space="preserve">Price </t>
  </si>
  <si>
    <t>Supplier/Atrribute</t>
  </si>
  <si>
    <t>Total Score</t>
  </si>
  <si>
    <t>RANK</t>
  </si>
  <si>
    <t>for the laptops.</t>
  </si>
  <si>
    <t>Asus</t>
  </si>
  <si>
    <t>Asus Quality</t>
  </si>
  <si>
    <t>Asus Tech.</t>
  </si>
  <si>
    <t>Note: Asus &amp; HP are assumed to have the same service facilities.</t>
  </si>
  <si>
    <t>Asus &amp; HP Service</t>
  </si>
  <si>
    <r>
      <t xml:space="preserve">Hence based on the total score of weighted preference values of each attribute, </t>
    </r>
    <r>
      <rPr>
        <b/>
        <i/>
        <u/>
        <sz val="13"/>
        <color rgb="FFC00000"/>
        <rFont val="Calibri"/>
        <family val="2"/>
        <scheme val="minor"/>
      </rPr>
      <t>Asus</t>
    </r>
    <r>
      <rPr>
        <sz val="13"/>
        <color theme="1"/>
        <rFont val="Calibri"/>
        <family val="2"/>
        <scheme val="minor"/>
      </rPr>
      <t xml:space="preserve"> turns out to be the best supplier</t>
    </r>
  </si>
  <si>
    <t xml:space="preserve"> Find the best supplier for laptp from the given 4 suppliers considering the 4 attributes/criteria using AHP Technique</t>
  </si>
  <si>
    <t>To Find/Goal: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</si>
</sst>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i/>
      <u/>
      <sz val="11.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u/>
      <sz val="13"/>
      <color rgb="FFC0000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i/>
      <u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Fill="1" applyAlignment="1">
      <alignment horizontal="center"/>
    </xf>
    <xf numFmtId="9" fontId="1" fillId="0" borderId="0" xfId="0" applyNumberFormat="1" applyFont="1"/>
    <xf numFmtId="0" fontId="4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3" borderId="1" xfId="0" applyFont="1" applyFill="1" applyBorder="1"/>
    <xf numFmtId="0" fontId="6" fillId="2" borderId="1" xfId="0" applyFont="1" applyFill="1" applyBorder="1"/>
    <xf numFmtId="0" fontId="1" fillId="0" borderId="1" xfId="0" applyFont="1" applyFill="1" applyBorder="1"/>
    <xf numFmtId="0" fontId="1" fillId="7" borderId="1" xfId="0" applyFont="1" applyFill="1" applyBorder="1"/>
    <xf numFmtId="2" fontId="1" fillId="6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left" indent="5"/>
    </xf>
    <xf numFmtId="0" fontId="3" fillId="0" borderId="1" xfId="0" applyFont="1" applyBorder="1"/>
    <xf numFmtId="2" fontId="3" fillId="0" borderId="1" xfId="0" applyNumberFormat="1" applyFont="1" applyBorder="1"/>
    <xf numFmtId="2" fontId="2" fillId="0" borderId="1" xfId="0" applyNumberFormat="1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4" borderId="1" xfId="0" applyFont="1" applyFill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231C9-608B-45E2-8770-CBF9198E0BE4}" name="Table1" displayName="Table1" ref="I10:J16" totalsRowShown="0" headerRowDxfId="6" dataDxfId="4" headerRowBorderDxfId="5" tableBorderDxfId="3" totalsRowBorderDxfId="2">
  <autoFilter ref="I10:J16" xr:uid="{B51EEC41-8487-4C5D-BF20-0655AF5E5A7C}"/>
  <tableColumns count="2">
    <tableColumn id="1" xr3:uid="{E25A5A1E-7427-46F9-9AE5-4F9AC544C7B0}" name="weightage" dataDxfId="1"/>
    <tableColumn id="2" xr3:uid="{BE56102E-3C5E-49A9-BDE4-6B0A1E08459D}" name="Prefer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zoomScaleNormal="100" workbookViewId="0">
      <selection activeCell="H1" sqref="H1"/>
    </sheetView>
  </sheetViews>
  <sheetFormatPr defaultRowHeight="15" x14ac:dyDescent="0.25"/>
  <cols>
    <col min="1" max="1" width="9.140625" style="1"/>
    <col min="2" max="2" width="18.140625" style="1" customWidth="1"/>
    <col min="3" max="3" width="16.7109375" style="1" customWidth="1"/>
    <col min="4" max="4" width="15.5703125" style="1" customWidth="1"/>
    <col min="5" max="5" width="13.7109375" style="1" customWidth="1"/>
    <col min="6" max="6" width="14.140625" style="1" customWidth="1"/>
    <col min="7" max="7" width="11.5703125" style="1" customWidth="1"/>
    <col min="8" max="8" width="14.7109375" style="1" customWidth="1"/>
    <col min="9" max="9" width="14.140625" style="1" customWidth="1"/>
    <col min="10" max="10" width="30.7109375" style="1" customWidth="1"/>
    <col min="11" max="16384" width="9.140625" style="1"/>
  </cols>
  <sheetData>
    <row r="1" spans="1:10" x14ac:dyDescent="0.25">
      <c r="B1" s="7" t="s">
        <v>52</v>
      </c>
    </row>
    <row r="2" spans="1:10" x14ac:dyDescent="0.25">
      <c r="B2" s="7" t="s">
        <v>51</v>
      </c>
      <c r="C2" s="7"/>
      <c r="D2" s="7"/>
      <c r="E2" s="7"/>
      <c r="F2" s="7"/>
      <c r="G2" s="7"/>
      <c r="H2" s="7"/>
    </row>
    <row r="4" spans="1:10" x14ac:dyDescent="0.25">
      <c r="B4" s="8" t="s">
        <v>0</v>
      </c>
      <c r="C4" s="8" t="s">
        <v>2</v>
      </c>
    </row>
    <row r="5" spans="1:10" x14ac:dyDescent="0.25">
      <c r="B5" s="6" t="s">
        <v>1</v>
      </c>
      <c r="C5" s="6" t="s">
        <v>45</v>
      </c>
    </row>
    <row r="6" spans="1:10" x14ac:dyDescent="0.25">
      <c r="B6" s="6" t="s">
        <v>5</v>
      </c>
      <c r="C6" s="6" t="s">
        <v>6</v>
      </c>
    </row>
    <row r="7" spans="1:10" x14ac:dyDescent="0.25">
      <c r="B7" s="6" t="s">
        <v>3</v>
      </c>
      <c r="C7" s="6" t="s">
        <v>7</v>
      </c>
    </row>
    <row r="8" spans="1:10" x14ac:dyDescent="0.25">
      <c r="B8" s="6" t="s">
        <v>4</v>
      </c>
      <c r="C8" s="6" t="s">
        <v>15</v>
      </c>
    </row>
    <row r="10" spans="1:10" ht="15.75" x14ac:dyDescent="0.25">
      <c r="A10" s="9" t="s">
        <v>8</v>
      </c>
      <c r="B10" s="1" t="s">
        <v>12</v>
      </c>
      <c r="I10" s="19" t="s">
        <v>16</v>
      </c>
      <c r="J10" s="20" t="s">
        <v>10</v>
      </c>
    </row>
    <row r="11" spans="1:10" x14ac:dyDescent="0.25">
      <c r="B11" s="10"/>
      <c r="C11" s="11" t="s">
        <v>1</v>
      </c>
      <c r="D11" s="11" t="s">
        <v>5</v>
      </c>
      <c r="E11" s="11" t="s">
        <v>3</v>
      </c>
      <c r="F11" s="11" t="s">
        <v>9</v>
      </c>
      <c r="G11" s="10" t="s">
        <v>10</v>
      </c>
      <c r="I11" s="21">
        <v>9</v>
      </c>
      <c r="J11" s="22" t="s">
        <v>17</v>
      </c>
    </row>
    <row r="12" spans="1:10" x14ac:dyDescent="0.25">
      <c r="B12" s="11" t="s">
        <v>1</v>
      </c>
      <c r="C12" s="12">
        <v>1</v>
      </c>
      <c r="D12" s="13">
        <v>5</v>
      </c>
      <c r="E12" s="13">
        <v>0.14285714285714285</v>
      </c>
      <c r="F12" s="13">
        <v>0.2</v>
      </c>
      <c r="G12" s="13"/>
      <c r="I12" s="21">
        <v>7</v>
      </c>
      <c r="J12" s="22" t="s">
        <v>18</v>
      </c>
    </row>
    <row r="13" spans="1:10" x14ac:dyDescent="0.25">
      <c r="B13" s="10"/>
      <c r="C13" s="14">
        <f>C12/C20</f>
        <v>7.575757575757576E-2</v>
      </c>
      <c r="D13" s="14">
        <f t="shared" ref="D13:F13" si="0">D12/D20</f>
        <v>0.44642857142857145</v>
      </c>
      <c r="E13" s="14">
        <f t="shared" si="0"/>
        <v>9.6153846153846145E-2</v>
      </c>
      <c r="F13" s="14">
        <f t="shared" si="0"/>
        <v>1.5151515151515154E-2</v>
      </c>
      <c r="G13" s="15">
        <f>AVERAGE(C13:F13)</f>
        <v>0.15837287712287712</v>
      </c>
      <c r="H13" s="4"/>
      <c r="I13" s="21">
        <v>5</v>
      </c>
      <c r="J13" s="22" t="s">
        <v>19</v>
      </c>
    </row>
    <row r="14" spans="1:10" x14ac:dyDescent="0.25">
      <c r="B14" s="11" t="s">
        <v>5</v>
      </c>
      <c r="C14" s="13">
        <v>0.2</v>
      </c>
      <c r="D14" s="12">
        <v>1</v>
      </c>
      <c r="E14" s="13">
        <v>0.2</v>
      </c>
      <c r="F14" s="13">
        <v>5</v>
      </c>
      <c r="G14" s="13"/>
      <c r="I14" s="21">
        <v>3</v>
      </c>
      <c r="J14" s="22" t="s">
        <v>20</v>
      </c>
    </row>
    <row r="15" spans="1:10" x14ac:dyDescent="0.25">
      <c r="B15" s="10"/>
      <c r="C15" s="14">
        <f>C14/C20</f>
        <v>1.5151515151515154E-2</v>
      </c>
      <c r="D15" s="14">
        <f t="shared" ref="D15:F15" si="1">D14/D20</f>
        <v>8.9285714285714288E-2</v>
      </c>
      <c r="E15" s="14">
        <f t="shared" si="1"/>
        <v>0.13461538461538461</v>
      </c>
      <c r="F15" s="14">
        <f t="shared" si="1"/>
        <v>0.37878787878787878</v>
      </c>
      <c r="G15" s="15">
        <f>AVERAGE(C15:F15)</f>
        <v>0.1544601232101232</v>
      </c>
      <c r="I15" s="21">
        <v>1</v>
      </c>
      <c r="J15" s="22" t="s">
        <v>21</v>
      </c>
    </row>
    <row r="16" spans="1:10" x14ac:dyDescent="0.25">
      <c r="B16" s="11" t="s">
        <v>3</v>
      </c>
      <c r="C16" s="13">
        <v>7</v>
      </c>
      <c r="D16" s="13">
        <v>5</v>
      </c>
      <c r="E16" s="12">
        <v>1</v>
      </c>
      <c r="F16" s="13">
        <v>7</v>
      </c>
      <c r="G16" s="13"/>
      <c r="I16" s="23" t="s">
        <v>22</v>
      </c>
      <c r="J16" s="24" t="s">
        <v>23</v>
      </c>
    </row>
    <row r="17" spans="1:8" x14ac:dyDescent="0.25">
      <c r="B17" s="10"/>
      <c r="C17" s="14">
        <f>C16/C20</f>
        <v>0.53030303030303028</v>
      </c>
      <c r="D17" s="14">
        <f t="shared" ref="D17:F17" si="2">D16/D20</f>
        <v>0.44642857142857145</v>
      </c>
      <c r="E17" s="14">
        <f t="shared" si="2"/>
        <v>0.67307692307692302</v>
      </c>
      <c r="F17" s="14">
        <f t="shared" si="2"/>
        <v>0.53030303030303028</v>
      </c>
      <c r="G17" s="15">
        <f>AVERAGE(C17:F17)</f>
        <v>0.54502788877788877</v>
      </c>
      <c r="H17" s="2"/>
    </row>
    <row r="18" spans="1:8" x14ac:dyDescent="0.25">
      <c r="B18" s="11" t="s">
        <v>4</v>
      </c>
      <c r="C18" s="13">
        <v>5</v>
      </c>
      <c r="D18" s="13">
        <v>0.2</v>
      </c>
      <c r="E18" s="13">
        <v>0.14285714285714285</v>
      </c>
      <c r="F18" s="12">
        <v>1</v>
      </c>
      <c r="G18" s="13"/>
    </row>
    <row r="19" spans="1:8" x14ac:dyDescent="0.25">
      <c r="B19" s="6"/>
      <c r="C19" s="14">
        <f>C18/C20</f>
        <v>0.37878787878787878</v>
      </c>
      <c r="D19" s="14">
        <f t="shared" ref="D19:F19" si="3">D18/D20</f>
        <v>1.785714285714286E-2</v>
      </c>
      <c r="E19" s="14">
        <f t="shared" si="3"/>
        <v>9.6153846153846145E-2</v>
      </c>
      <c r="F19" s="14">
        <f t="shared" si="3"/>
        <v>7.575757575757576E-2</v>
      </c>
      <c r="G19" s="15">
        <f>AVERAGE(C19:F19)</f>
        <v>0.14213911088911088</v>
      </c>
    </row>
    <row r="20" spans="1:8" x14ac:dyDescent="0.25">
      <c r="B20" s="16" t="s">
        <v>11</v>
      </c>
      <c r="C20" s="17">
        <f>SUM(C12,C14,C16,C18)</f>
        <v>13.2</v>
      </c>
      <c r="D20" s="17">
        <f t="shared" ref="D20:F20" si="4">SUM(D12,D14,D16,D18)</f>
        <v>11.2</v>
      </c>
      <c r="E20" s="17">
        <f t="shared" si="4"/>
        <v>1.4857142857142858</v>
      </c>
      <c r="F20" s="17">
        <f t="shared" si="4"/>
        <v>13.2</v>
      </c>
      <c r="G20" s="17"/>
    </row>
    <row r="21" spans="1:8" x14ac:dyDescent="0.25">
      <c r="B21" s="6"/>
      <c r="C21" s="14">
        <f>C13+C15+C17+C19</f>
        <v>1</v>
      </c>
      <c r="D21" s="14">
        <f t="shared" ref="D21:F21" si="5">D13+D15+D17+D19</f>
        <v>1</v>
      </c>
      <c r="E21" s="14">
        <f t="shared" si="5"/>
        <v>0.99999999999999989</v>
      </c>
      <c r="F21" s="14">
        <f t="shared" si="5"/>
        <v>1</v>
      </c>
      <c r="G21" s="18" t="s">
        <v>14</v>
      </c>
    </row>
    <row r="22" spans="1:8" x14ac:dyDescent="0.25">
      <c r="C22" s="3"/>
      <c r="D22" s="3"/>
      <c r="E22" s="3"/>
      <c r="F22" s="3"/>
      <c r="G22" s="3"/>
    </row>
    <row r="23" spans="1:8" x14ac:dyDescent="0.25">
      <c r="B23" s="1" t="s">
        <v>13</v>
      </c>
    </row>
    <row r="25" spans="1:8" ht="15.75" x14ac:dyDescent="0.25">
      <c r="A25" s="9" t="s">
        <v>24</v>
      </c>
      <c r="B25" s="1" t="s">
        <v>25</v>
      </c>
    </row>
    <row r="26" spans="1:8" x14ac:dyDescent="0.25">
      <c r="B26" s="10"/>
      <c r="C26" s="25" t="s">
        <v>46</v>
      </c>
      <c r="D26" s="25" t="s">
        <v>26</v>
      </c>
      <c r="E26" s="25" t="s">
        <v>27</v>
      </c>
      <c r="F26" s="25" t="s">
        <v>28</v>
      </c>
      <c r="G26" s="6" t="s">
        <v>10</v>
      </c>
      <c r="H26" s="6" t="s">
        <v>29</v>
      </c>
    </row>
    <row r="27" spans="1:8" x14ac:dyDescent="0.25">
      <c r="B27" s="25" t="s">
        <v>46</v>
      </c>
      <c r="C27" s="12">
        <v>1</v>
      </c>
      <c r="D27" s="13">
        <v>7</v>
      </c>
      <c r="E27" s="13">
        <v>9</v>
      </c>
      <c r="F27" s="13">
        <v>1</v>
      </c>
      <c r="G27" s="13"/>
      <c r="H27" s="6"/>
    </row>
    <row r="28" spans="1:8" x14ac:dyDescent="0.25">
      <c r="B28" s="10"/>
      <c r="C28" s="14">
        <f>C27/C35</f>
        <v>0.44365572315882873</v>
      </c>
      <c r="D28" s="14">
        <f t="shared" ref="D28" si="6">D27/D35</f>
        <v>0.46052631578947373</v>
      </c>
      <c r="E28" s="14">
        <f t="shared" ref="E28" si="7">E27/E35</f>
        <v>0.375</v>
      </c>
      <c r="F28" s="14">
        <f t="shared" ref="F28" si="8">F27/F35</f>
        <v>0.44365572315882873</v>
      </c>
      <c r="G28" s="15">
        <f>AVERAGE(C28:F28)</f>
        <v>0.43070944052678278</v>
      </c>
      <c r="H28" s="26">
        <f>G28*G13</f>
        <v>6.8212693300211319E-2</v>
      </c>
    </row>
    <row r="29" spans="1:8" x14ac:dyDescent="0.25">
      <c r="B29" s="25" t="s">
        <v>26</v>
      </c>
      <c r="C29" s="13">
        <v>0.1429</v>
      </c>
      <c r="D29" s="12">
        <v>1</v>
      </c>
      <c r="E29" s="13">
        <v>5</v>
      </c>
      <c r="F29" s="13">
        <v>0.1429</v>
      </c>
      <c r="G29" s="13"/>
      <c r="H29" s="26"/>
    </row>
    <row r="30" spans="1:8" x14ac:dyDescent="0.25">
      <c r="B30" s="10"/>
      <c r="C30" s="14">
        <f>C29/C35</f>
        <v>6.3398402839396628E-2</v>
      </c>
      <c r="D30" s="14">
        <f t="shared" ref="D30" si="9">D29/D35</f>
        <v>6.5789473684210523E-2</v>
      </c>
      <c r="E30" s="14">
        <f t="shared" ref="E30" si="10">E29/E35</f>
        <v>0.20833333333333334</v>
      </c>
      <c r="F30" s="14">
        <f t="shared" ref="F30" si="11">F29/F35</f>
        <v>6.3398402839396628E-2</v>
      </c>
      <c r="G30" s="15">
        <f>AVERAGE(C30:F30)</f>
        <v>0.10022990317408427</v>
      </c>
      <c r="H30" s="26">
        <f t="shared" ref="H30:H34" si="12">G30*G15</f>
        <v>1.5481523193607774E-2</v>
      </c>
    </row>
    <row r="31" spans="1:8" x14ac:dyDescent="0.25">
      <c r="B31" s="25" t="s">
        <v>27</v>
      </c>
      <c r="C31" s="13">
        <v>0.1111</v>
      </c>
      <c r="D31" s="13">
        <v>0.2</v>
      </c>
      <c r="E31" s="12">
        <v>1</v>
      </c>
      <c r="F31" s="13">
        <v>0.1111</v>
      </c>
      <c r="G31" s="13"/>
      <c r="H31" s="26"/>
    </row>
    <row r="32" spans="1:8" x14ac:dyDescent="0.25">
      <c r="B32" s="10"/>
      <c r="C32" s="14">
        <f>C31/C35</f>
        <v>4.9290150842945878E-2</v>
      </c>
      <c r="D32" s="14">
        <f t="shared" ref="D32" si="13">D31/D35</f>
        <v>1.3157894736842106E-2</v>
      </c>
      <c r="E32" s="14">
        <f t="shared" ref="E32" si="14">E31/E35</f>
        <v>4.1666666666666664E-2</v>
      </c>
      <c r="F32" s="14">
        <f t="shared" ref="F32" si="15">F31/F35</f>
        <v>4.9290150842945878E-2</v>
      </c>
      <c r="G32" s="15">
        <f>AVERAGE(C32:F32)</f>
        <v>3.8351215772350129E-2</v>
      </c>
      <c r="H32" s="26">
        <f>G32*G17</f>
        <v>2.0902482164469261E-2</v>
      </c>
    </row>
    <row r="33" spans="2:8" x14ac:dyDescent="0.25">
      <c r="B33" s="25" t="s">
        <v>28</v>
      </c>
      <c r="C33" s="13">
        <v>1</v>
      </c>
      <c r="D33" s="13">
        <v>7</v>
      </c>
      <c r="E33" s="13">
        <v>9</v>
      </c>
      <c r="F33" s="12">
        <v>1</v>
      </c>
      <c r="G33" s="13"/>
      <c r="H33" s="26"/>
    </row>
    <row r="34" spans="2:8" x14ac:dyDescent="0.25">
      <c r="B34" s="6"/>
      <c r="C34" s="14">
        <f>C33/C35</f>
        <v>0.44365572315882873</v>
      </c>
      <c r="D34" s="14">
        <f t="shared" ref="D34" si="16">D33/D35</f>
        <v>0.46052631578947373</v>
      </c>
      <c r="E34" s="14">
        <f t="shared" ref="E34" si="17">E33/E35</f>
        <v>0.375</v>
      </c>
      <c r="F34" s="14">
        <f t="shared" ref="F34" si="18">F33/F35</f>
        <v>0.44365572315882873</v>
      </c>
      <c r="G34" s="15">
        <f>AVERAGE(C34:F34)</f>
        <v>0.43070944052678278</v>
      </c>
      <c r="H34" s="26">
        <f t="shared" si="12"/>
        <v>6.1220656928023288E-2</v>
      </c>
    </row>
    <row r="35" spans="2:8" x14ac:dyDescent="0.25">
      <c r="B35" s="16" t="s">
        <v>11</v>
      </c>
      <c r="C35" s="17">
        <f>SUM(C27,C29,C31,C33)</f>
        <v>2.254</v>
      </c>
      <c r="D35" s="17">
        <f t="shared" ref="D35:F35" si="19">SUM(D27,D29,D31,D33)</f>
        <v>15.2</v>
      </c>
      <c r="E35" s="17">
        <f t="shared" si="19"/>
        <v>24</v>
      </c>
      <c r="F35" s="17">
        <f t="shared" si="19"/>
        <v>2.254</v>
      </c>
      <c r="G35" s="17"/>
      <c r="H35" s="6"/>
    </row>
    <row r="36" spans="2:8" x14ac:dyDescent="0.25">
      <c r="B36" s="6"/>
      <c r="C36" s="14">
        <f>C28+C30+C32+C34</f>
        <v>0.99999999999999989</v>
      </c>
      <c r="D36" s="14">
        <f t="shared" ref="D36:F36" si="20">D28+D30+D32+D34</f>
        <v>1.0000000000000002</v>
      </c>
      <c r="E36" s="14">
        <f t="shared" si="20"/>
        <v>1</v>
      </c>
      <c r="F36" s="14">
        <f t="shared" si="20"/>
        <v>0.99999999999999989</v>
      </c>
      <c r="G36" s="18" t="s">
        <v>14</v>
      </c>
      <c r="H36" s="6"/>
    </row>
    <row r="38" spans="2:8" x14ac:dyDescent="0.25">
      <c r="B38" s="2" t="s">
        <v>30</v>
      </c>
    </row>
    <row r="39" spans="2:8" x14ac:dyDescent="0.25">
      <c r="B39" s="10"/>
      <c r="C39" s="25" t="s">
        <v>47</v>
      </c>
      <c r="D39" s="25" t="s">
        <v>31</v>
      </c>
      <c r="E39" s="25" t="s">
        <v>32</v>
      </c>
      <c r="F39" s="25" t="s">
        <v>33</v>
      </c>
      <c r="G39" s="6" t="s">
        <v>10</v>
      </c>
      <c r="H39" s="6" t="s">
        <v>29</v>
      </c>
    </row>
    <row r="40" spans="2:8" x14ac:dyDescent="0.25">
      <c r="B40" s="25" t="s">
        <v>47</v>
      </c>
      <c r="C40" s="12">
        <v>1</v>
      </c>
      <c r="D40" s="13">
        <v>5</v>
      </c>
      <c r="E40" s="13">
        <v>7</v>
      </c>
      <c r="F40" s="13">
        <v>9</v>
      </c>
      <c r="G40" s="13"/>
      <c r="H40" s="6"/>
    </row>
    <row r="41" spans="2:8" x14ac:dyDescent="0.25">
      <c r="B41" s="10"/>
      <c r="C41" s="14">
        <f>C40/C48</f>
        <v>0.68775790921595603</v>
      </c>
      <c r="D41" s="14">
        <f t="shared" ref="D41" si="21">D40/D48</f>
        <v>0.76531002709197493</v>
      </c>
      <c r="E41" s="14">
        <f t="shared" ref="E41" si="22">E40/E48</f>
        <v>0.62377472821243984</v>
      </c>
      <c r="F41" s="14">
        <f t="shared" ref="F41" si="23">F40/F48</f>
        <v>0.45</v>
      </c>
      <c r="G41" s="15">
        <f>AVERAGE(C41:F41)</f>
        <v>0.63171066613009275</v>
      </c>
      <c r="H41" s="6">
        <f>G41*G13</f>
        <v>0.10004583570423203</v>
      </c>
    </row>
    <row r="42" spans="2:8" x14ac:dyDescent="0.25">
      <c r="B42" s="25" t="s">
        <v>31</v>
      </c>
      <c r="C42" s="13">
        <v>0.2</v>
      </c>
      <c r="D42" s="12">
        <v>1</v>
      </c>
      <c r="E42" s="13">
        <v>3</v>
      </c>
      <c r="F42" s="13">
        <v>5</v>
      </c>
      <c r="G42" s="13"/>
      <c r="H42" s="6"/>
    </row>
    <row r="43" spans="2:8" x14ac:dyDescent="0.25">
      <c r="B43" s="10"/>
      <c r="C43" s="14">
        <f>C42/C48</f>
        <v>0.13755158184319122</v>
      </c>
      <c r="D43" s="14">
        <f t="shared" ref="D43" si="24">D42/D48</f>
        <v>0.15306200541839499</v>
      </c>
      <c r="E43" s="14">
        <f t="shared" ref="E43" si="25">E42/E48</f>
        <v>0.26733202637675996</v>
      </c>
      <c r="F43" s="14">
        <f t="shared" ref="F43" si="26">F42/F48</f>
        <v>0.25</v>
      </c>
      <c r="G43" s="15">
        <f>AVERAGE(C43:F43)</f>
        <v>0.20198640340958654</v>
      </c>
      <c r="H43" s="6">
        <f t="shared" ref="H43:H47" si="27">G43*G15</f>
        <v>3.1198844757414385E-2</v>
      </c>
    </row>
    <row r="44" spans="2:8" x14ac:dyDescent="0.25">
      <c r="B44" s="25" t="s">
        <v>32</v>
      </c>
      <c r="C44" s="13">
        <v>0.1429</v>
      </c>
      <c r="D44" s="13">
        <v>0.33329999999999999</v>
      </c>
      <c r="E44" s="12">
        <v>1</v>
      </c>
      <c r="F44" s="13">
        <v>5</v>
      </c>
      <c r="G44" s="13"/>
      <c r="H44" s="6"/>
    </row>
    <row r="45" spans="2:8" x14ac:dyDescent="0.25">
      <c r="B45" s="10"/>
      <c r="C45" s="14">
        <f>C44/C48</f>
        <v>9.828060522696011E-2</v>
      </c>
      <c r="D45" s="14">
        <f t="shared" ref="D45" si="28">D44/D48</f>
        <v>5.1015566405951042E-2</v>
      </c>
      <c r="E45" s="14">
        <f t="shared" ref="E45" si="29">E44/E48</f>
        <v>8.9110675458919986E-2</v>
      </c>
      <c r="F45" s="14">
        <f t="shared" ref="F45" si="30">F44/F48</f>
        <v>0.25</v>
      </c>
      <c r="G45" s="15">
        <f>AVERAGE(C45:F45)</f>
        <v>0.12210171177295778</v>
      </c>
      <c r="H45" s="6">
        <f t="shared" si="27"/>
        <v>6.6548838183781461E-2</v>
      </c>
    </row>
    <row r="46" spans="2:8" x14ac:dyDescent="0.25">
      <c r="B46" s="25" t="s">
        <v>33</v>
      </c>
      <c r="C46" s="13">
        <v>0.1111</v>
      </c>
      <c r="D46" s="13">
        <v>0.2</v>
      </c>
      <c r="E46" s="13">
        <v>0.222</v>
      </c>
      <c r="F46" s="12">
        <v>1</v>
      </c>
      <c r="G46" s="13"/>
      <c r="H46" s="6"/>
    </row>
    <row r="47" spans="2:8" x14ac:dyDescent="0.25">
      <c r="B47" s="6"/>
      <c r="C47" s="14">
        <f>C46/C48</f>
        <v>7.640990371389271E-2</v>
      </c>
      <c r="D47" s="14">
        <f t="shared" ref="D47" si="31">D46/D48</f>
        <v>3.0612401083678999E-2</v>
      </c>
      <c r="E47" s="14">
        <f t="shared" ref="E47" si="32">E46/E48</f>
        <v>1.9782569951880238E-2</v>
      </c>
      <c r="F47" s="14">
        <f t="shared" ref="F47" si="33">F46/F48</f>
        <v>0.05</v>
      </c>
      <c r="G47" s="15">
        <f>AVERAGE(C47:F47)</f>
        <v>4.4201218687362986E-2</v>
      </c>
      <c r="H47" s="6">
        <f t="shared" si="27"/>
        <v>6.2827219244369278E-3</v>
      </c>
    </row>
    <row r="48" spans="2:8" x14ac:dyDescent="0.25">
      <c r="B48" s="16" t="s">
        <v>11</v>
      </c>
      <c r="C48" s="17">
        <f>SUM(C40,C42,C44,C46)</f>
        <v>1.454</v>
      </c>
      <c r="D48" s="17">
        <f t="shared" ref="D48:F48" si="34">SUM(D40,D42,D44,D46)</f>
        <v>6.5333000000000006</v>
      </c>
      <c r="E48" s="17">
        <f t="shared" si="34"/>
        <v>11.222</v>
      </c>
      <c r="F48" s="17">
        <f t="shared" si="34"/>
        <v>20</v>
      </c>
      <c r="G48" s="17"/>
      <c r="H48" s="6"/>
    </row>
    <row r="49" spans="2:8" x14ac:dyDescent="0.25">
      <c r="B49" s="6"/>
      <c r="C49" s="14">
        <f>C41+C43+C45+C47</f>
        <v>1</v>
      </c>
      <c r="D49" s="14">
        <f t="shared" ref="D49:F49" si="35">D41+D43+D45+D47</f>
        <v>1</v>
      </c>
      <c r="E49" s="14">
        <f t="shared" si="35"/>
        <v>0.99999999999999989</v>
      </c>
      <c r="F49" s="14">
        <f t="shared" si="35"/>
        <v>1</v>
      </c>
      <c r="G49" s="18" t="s">
        <v>14</v>
      </c>
      <c r="H49" s="6"/>
    </row>
    <row r="51" spans="2:8" x14ac:dyDescent="0.25">
      <c r="B51" s="2" t="s">
        <v>34</v>
      </c>
    </row>
    <row r="52" spans="2:8" x14ac:dyDescent="0.25">
      <c r="B52" s="10"/>
      <c r="C52" s="25" t="s">
        <v>47</v>
      </c>
      <c r="D52" s="25" t="s">
        <v>31</v>
      </c>
      <c r="E52" s="25" t="s">
        <v>32</v>
      </c>
      <c r="F52" s="25" t="s">
        <v>33</v>
      </c>
      <c r="G52" s="6" t="s">
        <v>10</v>
      </c>
      <c r="H52" s="6" t="s">
        <v>29</v>
      </c>
    </row>
    <row r="53" spans="2:8" x14ac:dyDescent="0.25">
      <c r="B53" s="25" t="s">
        <v>47</v>
      </c>
      <c r="C53" s="12">
        <v>1</v>
      </c>
      <c r="D53" s="13">
        <v>1</v>
      </c>
      <c r="E53" s="13">
        <v>5</v>
      </c>
      <c r="F53" s="13">
        <v>5</v>
      </c>
      <c r="G53" s="13"/>
      <c r="H53" s="6"/>
    </row>
    <row r="54" spans="2:8" x14ac:dyDescent="0.25">
      <c r="B54" s="10"/>
      <c r="C54" s="14">
        <f>C53/C61</f>
        <v>0.41666666666666663</v>
      </c>
      <c r="D54" s="14">
        <f t="shared" ref="D54" si="36">D53/D61</f>
        <v>0.41666666666666663</v>
      </c>
      <c r="E54" s="14">
        <f t="shared" ref="E54" si="37">E53/E61</f>
        <v>0.41666666666666669</v>
      </c>
      <c r="F54" s="14">
        <f t="shared" ref="F54" si="38">F53/F61</f>
        <v>0.41666666666666669</v>
      </c>
      <c r="G54" s="15">
        <f>AVERAGE(C54:F54)</f>
        <v>0.41666666666666669</v>
      </c>
      <c r="H54" s="6">
        <f>G54*G13</f>
        <v>6.59886988011988E-2</v>
      </c>
    </row>
    <row r="55" spans="2:8" x14ac:dyDescent="0.25">
      <c r="B55" s="25" t="s">
        <v>31</v>
      </c>
      <c r="C55" s="13">
        <v>1</v>
      </c>
      <c r="D55" s="12">
        <v>1</v>
      </c>
      <c r="E55" s="13">
        <v>5</v>
      </c>
      <c r="F55" s="13">
        <v>5</v>
      </c>
      <c r="G55" s="13"/>
      <c r="H55" s="6"/>
    </row>
    <row r="56" spans="2:8" x14ac:dyDescent="0.25">
      <c r="B56" s="10"/>
      <c r="C56" s="14">
        <f>C55/C61</f>
        <v>0.41666666666666663</v>
      </c>
      <c r="D56" s="14">
        <f t="shared" ref="D56" si="39">D55/D61</f>
        <v>0.41666666666666663</v>
      </c>
      <c r="E56" s="14">
        <f t="shared" ref="E56" si="40">E55/E61</f>
        <v>0.41666666666666669</v>
      </c>
      <c r="F56" s="14">
        <f t="shared" ref="F56" si="41">F55/F61</f>
        <v>0.41666666666666669</v>
      </c>
      <c r="G56" s="15">
        <f>AVERAGE(C56:F56)</f>
        <v>0.41666666666666669</v>
      </c>
      <c r="H56" s="6">
        <f>G56*G15</f>
        <v>6.4358384670884672E-2</v>
      </c>
    </row>
    <row r="57" spans="2:8" x14ac:dyDescent="0.25">
      <c r="B57" s="25" t="s">
        <v>32</v>
      </c>
      <c r="C57" s="13">
        <v>0.2</v>
      </c>
      <c r="D57" s="13">
        <v>0.2</v>
      </c>
      <c r="E57" s="12">
        <v>1</v>
      </c>
      <c r="F57" s="13">
        <v>1</v>
      </c>
      <c r="G57" s="13"/>
      <c r="H57" s="6"/>
    </row>
    <row r="58" spans="2:8" x14ac:dyDescent="0.25">
      <c r="B58" s="10"/>
      <c r="C58" s="14">
        <f>C57/C61</f>
        <v>8.3333333333333329E-2</v>
      </c>
      <c r="D58" s="14">
        <f t="shared" ref="D58" si="42">D57/D61</f>
        <v>8.3333333333333329E-2</v>
      </c>
      <c r="E58" s="14">
        <f t="shared" ref="E58" si="43">E57/E61</f>
        <v>8.3333333333333329E-2</v>
      </c>
      <c r="F58" s="14">
        <f t="shared" ref="F58" si="44">F57/F61</f>
        <v>8.3333333333333329E-2</v>
      </c>
      <c r="G58" s="15">
        <f>AVERAGE(C58:F58)</f>
        <v>8.3333333333333329E-2</v>
      </c>
      <c r="H58" s="6">
        <f>G58*G17</f>
        <v>4.5418990731490728E-2</v>
      </c>
    </row>
    <row r="59" spans="2:8" x14ac:dyDescent="0.25">
      <c r="B59" s="25" t="s">
        <v>33</v>
      </c>
      <c r="C59" s="13">
        <v>0.2</v>
      </c>
      <c r="D59" s="13">
        <v>0.2</v>
      </c>
      <c r="E59" s="13">
        <v>1</v>
      </c>
      <c r="F59" s="12">
        <v>1</v>
      </c>
      <c r="G59" s="13"/>
      <c r="H59" s="6"/>
    </row>
    <row r="60" spans="2:8" x14ac:dyDescent="0.25">
      <c r="B60" s="6"/>
      <c r="C60" s="14">
        <f>C59/C61</f>
        <v>8.3333333333333329E-2</v>
      </c>
      <c r="D60" s="14">
        <f t="shared" ref="D60" si="45">D59/D61</f>
        <v>8.3333333333333329E-2</v>
      </c>
      <c r="E60" s="14">
        <f t="shared" ref="E60" si="46">E59/E61</f>
        <v>8.3333333333333329E-2</v>
      </c>
      <c r="F60" s="14">
        <f t="shared" ref="F60" si="47">F59/F61</f>
        <v>8.3333333333333329E-2</v>
      </c>
      <c r="G60" s="15">
        <f>AVERAGE(C60:F60)</f>
        <v>8.3333333333333329E-2</v>
      </c>
      <c r="H60" s="6">
        <f>G60*G19</f>
        <v>1.1844925907425906E-2</v>
      </c>
    </row>
    <row r="61" spans="2:8" x14ac:dyDescent="0.25">
      <c r="B61" s="16" t="s">
        <v>11</v>
      </c>
      <c r="C61" s="17">
        <f>SUM(C53,C55,C57,C59)</f>
        <v>2.4000000000000004</v>
      </c>
      <c r="D61" s="17">
        <f t="shared" ref="D61:F61" si="48">SUM(D53,D55,D57,D59)</f>
        <v>2.4000000000000004</v>
      </c>
      <c r="E61" s="17">
        <f t="shared" si="48"/>
        <v>12</v>
      </c>
      <c r="F61" s="17">
        <f t="shared" si="48"/>
        <v>12</v>
      </c>
      <c r="G61" s="17"/>
      <c r="H61" s="6"/>
    </row>
    <row r="62" spans="2:8" x14ac:dyDescent="0.25">
      <c r="B62" s="6"/>
      <c r="C62" s="14">
        <f>C54+C56+C58+C60</f>
        <v>1</v>
      </c>
      <c r="D62" s="14">
        <f t="shared" ref="D62:F62" si="49">D54+D56+D58+D60</f>
        <v>1</v>
      </c>
      <c r="E62" s="14">
        <f t="shared" si="49"/>
        <v>1</v>
      </c>
      <c r="F62" s="14">
        <f t="shared" si="49"/>
        <v>1</v>
      </c>
      <c r="G62" s="18" t="s">
        <v>14</v>
      </c>
      <c r="H62" s="6"/>
    </row>
    <row r="64" spans="2:8" x14ac:dyDescent="0.25">
      <c r="B64" s="2" t="s">
        <v>35</v>
      </c>
    </row>
    <row r="65" spans="1:8" x14ac:dyDescent="0.25">
      <c r="B65" s="2" t="s">
        <v>48</v>
      </c>
    </row>
    <row r="66" spans="1:8" x14ac:dyDescent="0.25">
      <c r="B66" s="10"/>
      <c r="C66" s="25" t="s">
        <v>49</v>
      </c>
      <c r="D66" s="25" t="s">
        <v>36</v>
      </c>
      <c r="E66" s="25" t="s">
        <v>37</v>
      </c>
      <c r="F66" s="10"/>
      <c r="G66" s="6" t="s">
        <v>10</v>
      </c>
      <c r="H66" s="6" t="s">
        <v>29</v>
      </c>
    </row>
    <row r="67" spans="1:8" x14ac:dyDescent="0.25">
      <c r="B67" s="25" t="s">
        <v>49</v>
      </c>
      <c r="C67" s="12">
        <v>1</v>
      </c>
      <c r="D67" s="13">
        <v>3</v>
      </c>
      <c r="E67" s="13">
        <v>7</v>
      </c>
      <c r="F67" s="27"/>
      <c r="G67" s="13"/>
      <c r="H67" s="6"/>
    </row>
    <row r="68" spans="1:8" x14ac:dyDescent="0.25">
      <c r="B68" s="10"/>
      <c r="C68" s="14">
        <f>C67/C73</f>
        <v>0.67741498441945536</v>
      </c>
      <c r="D68" s="14">
        <f>D67/D73</f>
        <v>0.7142857142857143</v>
      </c>
      <c r="E68" s="14">
        <f>E67/E73</f>
        <v>0.53846153846153844</v>
      </c>
      <c r="F68" s="18"/>
      <c r="G68" s="15">
        <f>AVERAGE(C68:E68)</f>
        <v>0.64338741238890274</v>
      </c>
      <c r="H68" s="6">
        <f>G68*G13</f>
        <v>0.10189511560467356</v>
      </c>
    </row>
    <row r="69" spans="1:8" x14ac:dyDescent="0.25">
      <c r="B69" s="25" t="s">
        <v>36</v>
      </c>
      <c r="C69" s="13">
        <v>0.33329999999999999</v>
      </c>
      <c r="D69" s="12">
        <v>1</v>
      </c>
      <c r="E69" s="13">
        <v>5</v>
      </c>
      <c r="F69" s="27"/>
      <c r="G69" s="13"/>
      <c r="H69" s="6"/>
    </row>
    <row r="70" spans="1:8" x14ac:dyDescent="0.25">
      <c r="B70" s="10"/>
      <c r="C70" s="14">
        <f>C69/C73</f>
        <v>0.22578241430700446</v>
      </c>
      <c r="D70" s="14">
        <f>D69/D73</f>
        <v>0.23809523809523808</v>
      </c>
      <c r="E70" s="14">
        <f>E69/E73</f>
        <v>0.38461538461538464</v>
      </c>
      <c r="F70" s="18"/>
      <c r="G70" s="15">
        <f>AVERAGE(C70:E70)</f>
        <v>0.28283101233920904</v>
      </c>
      <c r="H70" s="6">
        <f>G70*G15</f>
        <v>4.3686113013558105E-2</v>
      </c>
    </row>
    <row r="71" spans="1:8" x14ac:dyDescent="0.25">
      <c r="B71" s="25" t="s">
        <v>37</v>
      </c>
      <c r="C71" s="13">
        <v>0.1429</v>
      </c>
      <c r="D71" s="13">
        <v>0.2</v>
      </c>
      <c r="E71" s="12">
        <v>1</v>
      </c>
      <c r="F71" s="27"/>
      <c r="G71" s="13"/>
      <c r="H71" s="6"/>
    </row>
    <row r="72" spans="1:8" x14ac:dyDescent="0.25">
      <c r="B72" s="10"/>
      <c r="C72" s="14">
        <f>C71/C73</f>
        <v>9.6802601273540179E-2</v>
      </c>
      <c r="D72" s="14">
        <f>D71/D73</f>
        <v>4.7619047619047616E-2</v>
      </c>
      <c r="E72" s="14">
        <f>E71/E73</f>
        <v>7.6923076923076927E-2</v>
      </c>
      <c r="F72" s="18"/>
      <c r="G72" s="15">
        <f>AVERAGE(C72:E72)</f>
        <v>7.3781575271888236E-2</v>
      </c>
      <c r="H72" s="6">
        <f>G72*G17</f>
        <v>4.0213016201144133E-2</v>
      </c>
    </row>
    <row r="73" spans="1:8" x14ac:dyDescent="0.25">
      <c r="B73" s="16" t="s">
        <v>11</v>
      </c>
      <c r="C73" s="17">
        <f>SUM(C67,C69,C71)</f>
        <v>1.4762</v>
      </c>
      <c r="D73" s="17">
        <f t="shared" ref="D73:E73" si="50">SUM(D67,D69,D71)</f>
        <v>4.2</v>
      </c>
      <c r="E73" s="17">
        <f t="shared" si="50"/>
        <v>13</v>
      </c>
      <c r="F73" s="28"/>
      <c r="G73" s="17"/>
      <c r="H73" s="6"/>
    </row>
    <row r="74" spans="1:8" x14ac:dyDescent="0.25">
      <c r="B74" s="6"/>
      <c r="C74" s="14">
        <f>C68+C70+C72</f>
        <v>1</v>
      </c>
      <c r="D74" s="14">
        <f t="shared" ref="D74:E74" si="51">D68+D70+D72</f>
        <v>1</v>
      </c>
      <c r="E74" s="14">
        <f t="shared" si="51"/>
        <v>1</v>
      </c>
      <c r="F74" s="18"/>
      <c r="G74" s="18" t="s">
        <v>14</v>
      </c>
      <c r="H74" s="6"/>
    </row>
    <row r="77" spans="1:8" ht="15.75" x14ac:dyDescent="0.25">
      <c r="A77" s="9" t="s">
        <v>38</v>
      </c>
      <c r="B77" s="1" t="s">
        <v>39</v>
      </c>
    </row>
    <row r="79" spans="1:8" ht="17.25" x14ac:dyDescent="0.3">
      <c r="B79" s="29" t="s">
        <v>41</v>
      </c>
      <c r="C79" s="29" t="s">
        <v>1</v>
      </c>
      <c r="D79" s="29" t="s">
        <v>5</v>
      </c>
      <c r="E79" s="29" t="s">
        <v>40</v>
      </c>
      <c r="F79" s="29" t="s">
        <v>4</v>
      </c>
      <c r="G79" s="30" t="s">
        <v>42</v>
      </c>
      <c r="H79" s="32" t="s">
        <v>43</v>
      </c>
    </row>
    <row r="80" spans="1:8" ht="17.25" x14ac:dyDescent="0.3">
      <c r="B80" s="29" t="s">
        <v>45</v>
      </c>
      <c r="C80" s="31">
        <v>6.8212693300211319E-2</v>
      </c>
      <c r="D80" s="31">
        <v>0.10004583570423203</v>
      </c>
      <c r="E80" s="31">
        <v>6.59886988011988E-2</v>
      </c>
      <c r="F80" s="31">
        <f>H68</f>
        <v>0.10189511560467356</v>
      </c>
      <c r="G80" s="31">
        <f>SUM(C80:F80)</f>
        <v>0.33614234341031574</v>
      </c>
      <c r="H80" s="33">
        <v>1</v>
      </c>
    </row>
    <row r="81" spans="2:8" ht="17.25" x14ac:dyDescent="0.3">
      <c r="B81" s="29" t="s">
        <v>6</v>
      </c>
      <c r="C81" s="31">
        <v>1.5481523193607774E-2</v>
      </c>
      <c r="D81" s="31">
        <v>3.1198844757414385E-2</v>
      </c>
      <c r="E81" s="31">
        <v>6.4358384670884672E-2</v>
      </c>
      <c r="F81" s="31">
        <v>4.3686113013558105E-2</v>
      </c>
      <c r="G81" s="31">
        <f t="shared" ref="G81:G83" si="52">SUM(C81:F81)</f>
        <v>0.15472486563546492</v>
      </c>
      <c r="H81" s="33">
        <v>4</v>
      </c>
    </row>
    <row r="82" spans="2:8" ht="17.25" x14ac:dyDescent="0.3">
      <c r="B82" s="29" t="s">
        <v>7</v>
      </c>
      <c r="C82" s="31">
        <v>2.0902482164469261E-2</v>
      </c>
      <c r="D82" s="31">
        <v>6.6548838183781461E-2</v>
      </c>
      <c r="E82" s="31">
        <v>4.5418990731490728E-2</v>
      </c>
      <c r="F82" s="31">
        <v>4.0213016201144133E-2</v>
      </c>
      <c r="G82" s="31">
        <f t="shared" si="52"/>
        <v>0.1730833272808856</v>
      </c>
      <c r="H82" s="33">
        <v>3</v>
      </c>
    </row>
    <row r="83" spans="2:8" ht="17.25" x14ac:dyDescent="0.3">
      <c r="B83" s="29" t="s">
        <v>15</v>
      </c>
      <c r="C83" s="31">
        <v>6.1220656928023288E-2</v>
      </c>
      <c r="D83" s="31">
        <v>6.2827219244369278E-3</v>
      </c>
      <c r="E83" s="31">
        <v>1.1844925907425906E-2</v>
      </c>
      <c r="F83" s="31">
        <f>H68</f>
        <v>0.10189511560467356</v>
      </c>
      <c r="G83" s="31">
        <f t="shared" si="52"/>
        <v>0.18124342036455968</v>
      </c>
      <c r="H83" s="33">
        <v>2</v>
      </c>
    </row>
    <row r="84" spans="2:8" x14ac:dyDescent="0.25">
      <c r="B84" s="2"/>
    </row>
    <row r="85" spans="2:8" ht="17.25" x14ac:dyDescent="0.3">
      <c r="B85" s="5" t="s">
        <v>50</v>
      </c>
    </row>
    <row r="86" spans="2:8" ht="17.25" x14ac:dyDescent="0.3">
      <c r="B86" s="5" t="s">
        <v>44</v>
      </c>
    </row>
  </sheetData>
  <sheetProtection algorithmName="SHA-512" hashValue="xWVaoeHUaCwkAQ9r2IOJyTr1So6hNF3EwRSkLDXHqh2n6lVYd49KZIc9YTkWVoiEiyGIxDAhSJaL9wHjU3KHIQ==" saltValue="85ddtge9o1t/WgaOeic3/g==" spinCount="100000" sheet="1" objects="1" scenarios="1"/>
  <conditionalFormatting sqref="H80:H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1">
      <colorScale>
        <cfvo type="min"/>
        <cfvo type="max"/>
        <color theme="9"/>
        <color rgb="FFFFEF9C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 Selection - 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Thopte</dc:creator>
  <cp:lastModifiedBy>Raj Thopte</cp:lastModifiedBy>
  <dcterms:created xsi:type="dcterms:W3CDTF">2015-06-05T18:17:20Z</dcterms:created>
  <dcterms:modified xsi:type="dcterms:W3CDTF">2021-01-27T01:20:17Z</dcterms:modified>
</cp:coreProperties>
</file>